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ms-excel.sheet.macroEnabled.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vbaProjectSignatureV3.bin" ContentType="application/vnd.ms-office.vbaProjectSignatureV3"/>
  <Override PartName="/xl/vbaProjectSignatureAgile.bin" ContentType="application/vnd.ms-office.vbaProjectSignatureAgile"/>
  <Override PartName="/xl/vbaProjectSignature.bin" ContentType="application/vnd.ms-office.vbaProjectSignature"/>
  <Override PartName="/xl/vbaProject.bin" ContentType="application/vnd.ms-office.vbaProject"/>
  <Override PartName="/xl/worksheets/sheet1.xml" ContentType="application/vnd.openxmlformats-officedocument.spreadsheetml.worksheet+xml"/>
  <Override PartName="/xl/worksheets/sheet6.xml" ContentType="application/vnd.openxmlformats-officedocument.spreadsheetml.worksheet+xml"/>
  <Override PartName="/xl/styles.xml" ContentType="application/vnd.openxmlformats-officedocument.spreadsheetml.styles+xml"/>
  <Override PartName="/xl/theme/theme1.xml" ContentType="application/vnd.openxmlformats-officedocument.theme+xml"/>
  <Override PartName="/xl/sharedStrings.xml" ContentType="application/vnd.openxmlformats-officedocument.spreadsheetml.sharedStrings+xml"/>
  <Override PartName="/xl/worksheets/sheet5.xml" ContentType="application/vnd.openxmlformats-officedocument.spreadsheetml.worksheet+xml"/>
  <Override PartName="/customXml/itemProps2.xml" ContentType="application/vnd.openxmlformats-officedocument.customXmlProperties+xml"/>
  <Override PartName="/customXml/itemProps3.xml" ContentType="application/vnd.openxmlformats-officedocument.customXm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1.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codeName="{51196F13-6AD0-C1B8-E2B4-A1F9AE17003E}"/>
  <workbookPr codeName="ThisWorkbook" defaultThemeVersion="124226"/>
  <mc:AlternateContent xmlns:mc="http://schemas.openxmlformats.org/markup-compatibility/2006">
    <mc:Choice Requires="x15">
      <x15ac:absPath xmlns:x15ac="http://schemas.microsoft.com/office/spreadsheetml/2010/11/ac" url="\\kt.gr.ch\kt\kiga_userhomes\domfra\Documents\"/>
    </mc:Choice>
  </mc:AlternateContent>
  <workbookProtection workbookPassword="8D91" lockStructure="1"/>
  <bookViews>
    <workbookView xWindow="4230" yWindow="2865" windowWidth="21600" windowHeight="11385"/>
  </bookViews>
  <sheets>
    <sheet name="Stammdaten Betrieb &amp; Abteilung" sheetId="1" r:id="rId1"/>
    <sheet name="Stammdaten Mitarbeitende" sheetId="3" r:id="rId2"/>
    <sheet name="Saisonale Ausfallstunden" sheetId="5" r:id="rId3"/>
    <sheet name="Abrechnung von Kurzarbeit" sheetId="2" r:id="rId4"/>
    <sheet name="Hilfsdaten" sheetId="4" state="hidden" r:id="rId5"/>
    <sheet name="Übersetzungstexte" sheetId="6" state="hidden" r:id="rId6"/>
  </sheets>
  <definedNames>
    <definedName name="MAnzahl">Hilfsdaten!$F$3:$F$25</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12" i="1" l="1"/>
  <c r="D24" i="1" l="1"/>
  <c r="B24" i="1" s="1"/>
  <c r="A106" i="6"/>
  <c r="A12" i="1"/>
  <c r="A123" i="6"/>
  <c r="A3" i="5" s="1"/>
  <c r="A56" i="6"/>
  <c r="A65" i="6"/>
  <c r="A74" i="6"/>
  <c r="A83" i="6"/>
  <c r="A122" i="6"/>
  <c r="A29" i="1" s="1"/>
  <c r="C59" i="6"/>
  <c r="C58" i="6"/>
  <c r="C68" i="6"/>
  <c r="C67" i="6"/>
  <c r="C77" i="6"/>
  <c r="C76" i="6"/>
  <c r="C86" i="6"/>
  <c r="A86" i="6" s="1"/>
  <c r="C85" i="6"/>
  <c r="C60" i="6"/>
  <c r="A60" i="6" s="1"/>
  <c r="C69" i="6"/>
  <c r="A69" i="6" s="1"/>
  <c r="C78" i="6"/>
  <c r="A78" i="6" s="1"/>
  <c r="C87" i="6"/>
  <c r="A87" i="6" s="1"/>
  <c r="A88" i="6"/>
  <c r="A61" i="6"/>
  <c r="A70" i="6"/>
  <c r="A79" i="6"/>
  <c r="A370" i="6"/>
  <c r="J17" i="4" s="1"/>
  <c r="A369" i="6"/>
  <c r="J16" i="4" s="1"/>
  <c r="A368" i="6"/>
  <c r="J15" i="4" s="1"/>
  <c r="A75" i="6"/>
  <c r="A84" i="6"/>
  <c r="A121" i="6"/>
  <c r="A28" i="1" s="1"/>
  <c r="A120" i="6"/>
  <c r="A27" i="1" s="1"/>
  <c r="A71" i="6"/>
  <c r="A89" i="6"/>
  <c r="A80" i="6"/>
  <c r="A62" i="6"/>
  <c r="A66" i="6"/>
  <c r="A57" i="6"/>
  <c r="D16" i="1"/>
  <c r="D14" i="1"/>
  <c r="H812" i="3" s="1"/>
  <c r="AL1437" i="2"/>
  <c r="AK1437" i="2"/>
  <c r="AL1436" i="2"/>
  <c r="AK1436" i="2"/>
  <c r="AL1435" i="2"/>
  <c r="AK1435" i="2"/>
  <c r="AL1434" i="2"/>
  <c r="AK1434" i="2"/>
  <c r="AL1433" i="2"/>
  <c r="AK1433" i="2"/>
  <c r="AL1432" i="2"/>
  <c r="AK1432" i="2"/>
  <c r="AL1431" i="2"/>
  <c r="AK1431" i="2"/>
  <c r="AL1430" i="2"/>
  <c r="AK1430" i="2"/>
  <c r="AL1429" i="2"/>
  <c r="AK1429" i="2"/>
  <c r="AL1428" i="2"/>
  <c r="AK1428" i="2"/>
  <c r="AL1427" i="2"/>
  <c r="AK1427" i="2"/>
  <c r="AL1426" i="2"/>
  <c r="AK1426" i="2"/>
  <c r="AL1425" i="2"/>
  <c r="AK1425" i="2"/>
  <c r="AL1424" i="2"/>
  <c r="AK1424" i="2"/>
  <c r="AL1423" i="2"/>
  <c r="AK1423" i="2"/>
  <c r="AL1422" i="2"/>
  <c r="AK1422" i="2"/>
  <c r="AL1421" i="2"/>
  <c r="AK1421" i="2"/>
  <c r="AL1420" i="2"/>
  <c r="AK1420" i="2"/>
  <c r="AL1419" i="2"/>
  <c r="AK1419" i="2"/>
  <c r="AL1409" i="2"/>
  <c r="AK1409" i="2"/>
  <c r="AL1408" i="2"/>
  <c r="AK1408" i="2"/>
  <c r="AL1407" i="2"/>
  <c r="AK1407" i="2"/>
  <c r="AL1406" i="2"/>
  <c r="AK1406" i="2"/>
  <c r="AL1405" i="2"/>
  <c r="AK1405" i="2"/>
  <c r="AL1404" i="2"/>
  <c r="AK1404" i="2"/>
  <c r="AL1403" i="2"/>
  <c r="AK1403" i="2"/>
  <c r="AL1402" i="2"/>
  <c r="AK1402" i="2"/>
  <c r="AL1401" i="2"/>
  <c r="AK1401" i="2"/>
  <c r="AL1400" i="2"/>
  <c r="AK1400" i="2"/>
  <c r="AL1399" i="2"/>
  <c r="AK1399" i="2"/>
  <c r="AL1398" i="2"/>
  <c r="AK1398" i="2"/>
  <c r="AL1397" i="2"/>
  <c r="AK1397" i="2"/>
  <c r="AL1396" i="2"/>
  <c r="AK1396" i="2"/>
  <c r="AL1395" i="2"/>
  <c r="AK1395" i="2"/>
  <c r="AL1394" i="2"/>
  <c r="AK1394" i="2"/>
  <c r="AL1393" i="2"/>
  <c r="AK1393" i="2"/>
  <c r="AL1392" i="2"/>
  <c r="AK1392" i="2"/>
  <c r="AL1391" i="2"/>
  <c r="AK1391" i="2"/>
  <c r="AL1390" i="2"/>
  <c r="AK1390" i="2"/>
  <c r="AL1389" i="2"/>
  <c r="AK1389" i="2"/>
  <c r="AL1379" i="2"/>
  <c r="AK1379" i="2"/>
  <c r="AL1378" i="2"/>
  <c r="AK1378" i="2"/>
  <c r="AL1377" i="2"/>
  <c r="AK1377" i="2"/>
  <c r="AL1376" i="2"/>
  <c r="AK1376" i="2"/>
  <c r="AL1375" i="2"/>
  <c r="AK1375" i="2"/>
  <c r="AL1374" i="2"/>
  <c r="AK1374" i="2"/>
  <c r="AL1373" i="2"/>
  <c r="AK1373" i="2"/>
  <c r="AL1372" i="2"/>
  <c r="AK1372" i="2"/>
  <c r="AL1371" i="2"/>
  <c r="AK1371" i="2"/>
  <c r="AL1370" i="2"/>
  <c r="AK1370" i="2"/>
  <c r="AL1369" i="2"/>
  <c r="AK1369" i="2"/>
  <c r="AL1368" i="2"/>
  <c r="AK1368" i="2"/>
  <c r="AL1367" i="2"/>
  <c r="AK1367" i="2"/>
  <c r="AL1366" i="2"/>
  <c r="AK1366" i="2"/>
  <c r="AL1365" i="2"/>
  <c r="AK1365" i="2"/>
  <c r="AL1364" i="2"/>
  <c r="AK1364" i="2"/>
  <c r="AL1363" i="2"/>
  <c r="AK1363" i="2"/>
  <c r="AL1362" i="2"/>
  <c r="AK1362" i="2"/>
  <c r="AL1361" i="2"/>
  <c r="AK1361" i="2"/>
  <c r="AL1360" i="2"/>
  <c r="AK1360" i="2"/>
  <c r="AL1359" i="2"/>
  <c r="AK1359" i="2"/>
  <c r="AL1349" i="2"/>
  <c r="AK1349" i="2"/>
  <c r="AL1348" i="2"/>
  <c r="AK1348" i="2"/>
  <c r="AL1347" i="2"/>
  <c r="AK1347" i="2"/>
  <c r="AL1346" i="2"/>
  <c r="AK1346" i="2"/>
  <c r="AL1345" i="2"/>
  <c r="AK1345" i="2"/>
  <c r="AL1344" i="2"/>
  <c r="AK1344" i="2"/>
  <c r="AL1343" i="2"/>
  <c r="AK1343" i="2"/>
  <c r="AL1342" i="2"/>
  <c r="AK1342" i="2"/>
  <c r="AL1341" i="2"/>
  <c r="AK1341" i="2"/>
  <c r="AL1340" i="2"/>
  <c r="AK1340" i="2"/>
  <c r="AL1339" i="2"/>
  <c r="AK1339" i="2"/>
  <c r="AL1338" i="2"/>
  <c r="AK1338" i="2"/>
  <c r="AL1337" i="2"/>
  <c r="AK1337" i="2"/>
  <c r="AL1336" i="2"/>
  <c r="AK1336" i="2"/>
  <c r="AL1335" i="2"/>
  <c r="AK1335" i="2"/>
  <c r="AL1334" i="2"/>
  <c r="AK1334" i="2"/>
  <c r="AL1333" i="2"/>
  <c r="AK1333" i="2"/>
  <c r="AL1332" i="2"/>
  <c r="AK1332" i="2"/>
  <c r="AL1331" i="2"/>
  <c r="AK1331" i="2"/>
  <c r="AL1330" i="2"/>
  <c r="AK1330" i="2"/>
  <c r="AL1329" i="2"/>
  <c r="AK1329" i="2"/>
  <c r="AL1319" i="2"/>
  <c r="AK1319" i="2"/>
  <c r="AL1318" i="2"/>
  <c r="AK1318" i="2"/>
  <c r="AL1317" i="2"/>
  <c r="AK1317" i="2"/>
  <c r="AL1316" i="2"/>
  <c r="AK1316" i="2"/>
  <c r="AL1315" i="2"/>
  <c r="AK1315" i="2"/>
  <c r="AL1314" i="2"/>
  <c r="AK1314" i="2"/>
  <c r="AL1313" i="2"/>
  <c r="AK1313" i="2"/>
  <c r="AL1312" i="2"/>
  <c r="AK1312" i="2"/>
  <c r="AL1311" i="2"/>
  <c r="AK1311" i="2"/>
  <c r="AL1310" i="2"/>
  <c r="AK1310" i="2"/>
  <c r="AL1309" i="2"/>
  <c r="AK1309" i="2"/>
  <c r="AL1308" i="2"/>
  <c r="AK1308" i="2"/>
  <c r="AL1307" i="2"/>
  <c r="AK1307" i="2"/>
  <c r="AL1306" i="2"/>
  <c r="AK1306" i="2"/>
  <c r="AL1305" i="2"/>
  <c r="AK1305" i="2"/>
  <c r="AL1304" i="2"/>
  <c r="AK1304" i="2"/>
  <c r="AL1303" i="2"/>
  <c r="AK1303" i="2"/>
  <c r="AL1302" i="2"/>
  <c r="AK1302" i="2"/>
  <c r="AL1301" i="2"/>
  <c r="AK1301" i="2"/>
  <c r="AL1300" i="2"/>
  <c r="AK1300" i="2"/>
  <c r="AL1299" i="2"/>
  <c r="AK1299" i="2"/>
  <c r="AL1289" i="2"/>
  <c r="AK1289" i="2"/>
  <c r="AL1288" i="2"/>
  <c r="AK1288" i="2"/>
  <c r="AL1287" i="2"/>
  <c r="AK1287" i="2"/>
  <c r="AL1286" i="2"/>
  <c r="AK1286" i="2"/>
  <c r="AL1285" i="2"/>
  <c r="AK1285" i="2"/>
  <c r="AL1284" i="2"/>
  <c r="AK1284" i="2"/>
  <c r="AL1283" i="2"/>
  <c r="AK1283" i="2"/>
  <c r="AL1282" i="2"/>
  <c r="AK1282" i="2"/>
  <c r="AL1281" i="2"/>
  <c r="AK1281" i="2"/>
  <c r="AL1280" i="2"/>
  <c r="AK1280" i="2"/>
  <c r="AL1279" i="2"/>
  <c r="AK1279" i="2"/>
  <c r="AL1278" i="2"/>
  <c r="AK1278" i="2"/>
  <c r="AL1277" i="2"/>
  <c r="AK1277" i="2"/>
  <c r="AL1276" i="2"/>
  <c r="AK1276" i="2"/>
  <c r="AL1275" i="2"/>
  <c r="AK1275" i="2"/>
  <c r="AL1274" i="2"/>
  <c r="AK1274" i="2"/>
  <c r="AL1273" i="2"/>
  <c r="AK1273" i="2"/>
  <c r="AL1272" i="2"/>
  <c r="AK1272" i="2"/>
  <c r="AL1271" i="2"/>
  <c r="AK1271" i="2"/>
  <c r="AL1270" i="2"/>
  <c r="AK1270" i="2"/>
  <c r="AL1269" i="2"/>
  <c r="AK1269" i="2"/>
  <c r="AL1259" i="2"/>
  <c r="AK1259" i="2"/>
  <c r="AL1258" i="2"/>
  <c r="AK1258" i="2"/>
  <c r="AL1257" i="2"/>
  <c r="AK1257" i="2"/>
  <c r="AL1256" i="2"/>
  <c r="AK1256" i="2"/>
  <c r="AL1255" i="2"/>
  <c r="AK1255" i="2"/>
  <c r="AL1254" i="2"/>
  <c r="AK1254" i="2"/>
  <c r="AL1253" i="2"/>
  <c r="AK1253" i="2"/>
  <c r="AL1252" i="2"/>
  <c r="AK1252" i="2"/>
  <c r="AL1251" i="2"/>
  <c r="AK1251" i="2"/>
  <c r="AL1250" i="2"/>
  <c r="AK1250" i="2"/>
  <c r="AL1249" i="2"/>
  <c r="AK1249" i="2"/>
  <c r="AL1248" i="2"/>
  <c r="AK1248" i="2"/>
  <c r="AL1247" i="2"/>
  <c r="AK1247" i="2"/>
  <c r="AL1246" i="2"/>
  <c r="AK1246" i="2"/>
  <c r="AL1245" i="2"/>
  <c r="AK1245" i="2"/>
  <c r="AL1244" i="2"/>
  <c r="AK1244" i="2"/>
  <c r="AL1243" i="2"/>
  <c r="AK1243" i="2"/>
  <c r="AL1242" i="2"/>
  <c r="AK1242" i="2"/>
  <c r="AL1241" i="2"/>
  <c r="AK1241" i="2"/>
  <c r="AL1240" i="2"/>
  <c r="AK1240" i="2"/>
  <c r="AL1239" i="2"/>
  <c r="AK1239" i="2"/>
  <c r="AL1229" i="2"/>
  <c r="AK1229" i="2"/>
  <c r="AL1228" i="2"/>
  <c r="AK1228" i="2"/>
  <c r="AL1227" i="2"/>
  <c r="AK1227" i="2"/>
  <c r="AL1226" i="2"/>
  <c r="AK1226" i="2"/>
  <c r="AL1225" i="2"/>
  <c r="AK1225" i="2"/>
  <c r="AL1224" i="2"/>
  <c r="AK1224" i="2"/>
  <c r="AL1223" i="2"/>
  <c r="AK1223" i="2"/>
  <c r="AL1222" i="2"/>
  <c r="AK1222" i="2"/>
  <c r="AL1221" i="2"/>
  <c r="AK1221" i="2"/>
  <c r="AL1220" i="2"/>
  <c r="AK1220" i="2"/>
  <c r="AL1219" i="2"/>
  <c r="AK1219" i="2"/>
  <c r="AL1218" i="2"/>
  <c r="AK1218" i="2"/>
  <c r="AL1217" i="2"/>
  <c r="AK1217" i="2"/>
  <c r="AL1216" i="2"/>
  <c r="AK1216" i="2"/>
  <c r="AL1215" i="2"/>
  <c r="AK1215" i="2"/>
  <c r="AL1214" i="2"/>
  <c r="AK1214" i="2"/>
  <c r="AL1213" i="2"/>
  <c r="AK1213" i="2"/>
  <c r="AL1212" i="2"/>
  <c r="AK1212" i="2"/>
  <c r="AL1211" i="2"/>
  <c r="AK1211" i="2"/>
  <c r="AL1210" i="2"/>
  <c r="AK1210" i="2"/>
  <c r="AL1209" i="2"/>
  <c r="AK1209" i="2"/>
  <c r="AL1199" i="2"/>
  <c r="AK1199" i="2"/>
  <c r="AL1198" i="2"/>
  <c r="AK1198" i="2"/>
  <c r="AL1197" i="2"/>
  <c r="AK1197" i="2"/>
  <c r="AL1196" i="2"/>
  <c r="AK1196" i="2"/>
  <c r="AL1195" i="2"/>
  <c r="AK1195" i="2"/>
  <c r="AL1194" i="2"/>
  <c r="AK1194" i="2"/>
  <c r="AL1193" i="2"/>
  <c r="AK1193" i="2"/>
  <c r="AL1192" i="2"/>
  <c r="AK1192" i="2"/>
  <c r="AL1191" i="2"/>
  <c r="AK1191" i="2"/>
  <c r="AL1190" i="2"/>
  <c r="AK1190" i="2"/>
  <c r="AL1189" i="2"/>
  <c r="AK1189" i="2"/>
  <c r="AL1188" i="2"/>
  <c r="AK1188" i="2"/>
  <c r="AL1187" i="2"/>
  <c r="AK1187" i="2"/>
  <c r="AL1186" i="2"/>
  <c r="AK1186" i="2"/>
  <c r="AL1185" i="2"/>
  <c r="AK1185" i="2"/>
  <c r="AL1184" i="2"/>
  <c r="AK1184" i="2"/>
  <c r="AL1183" i="2"/>
  <c r="AK1183" i="2"/>
  <c r="AL1182" i="2"/>
  <c r="AK1182" i="2"/>
  <c r="AL1181" i="2"/>
  <c r="AK1181" i="2"/>
  <c r="AL1180" i="2"/>
  <c r="AK1180" i="2"/>
  <c r="AL1179" i="2"/>
  <c r="AK1179" i="2"/>
  <c r="AL1169" i="2"/>
  <c r="AK1169" i="2"/>
  <c r="AL1168" i="2"/>
  <c r="AK1168" i="2"/>
  <c r="AL1167" i="2"/>
  <c r="AK1167" i="2"/>
  <c r="AL1166" i="2"/>
  <c r="AK1166" i="2"/>
  <c r="AL1165" i="2"/>
  <c r="AK1165" i="2"/>
  <c r="AL1164" i="2"/>
  <c r="AK1164" i="2"/>
  <c r="AL1163" i="2"/>
  <c r="AK1163" i="2"/>
  <c r="AL1162" i="2"/>
  <c r="AK1162" i="2"/>
  <c r="AL1161" i="2"/>
  <c r="AK1161" i="2"/>
  <c r="AL1160" i="2"/>
  <c r="AK1160" i="2"/>
  <c r="AL1159" i="2"/>
  <c r="AK1159" i="2"/>
  <c r="AL1158" i="2"/>
  <c r="AK1158" i="2"/>
  <c r="AL1157" i="2"/>
  <c r="AK1157" i="2"/>
  <c r="AL1156" i="2"/>
  <c r="AK1156" i="2"/>
  <c r="AL1155" i="2"/>
  <c r="AK1155" i="2"/>
  <c r="AL1154" i="2"/>
  <c r="AK1154" i="2"/>
  <c r="AL1153" i="2"/>
  <c r="AK1153" i="2"/>
  <c r="AL1152" i="2"/>
  <c r="AK1152" i="2"/>
  <c r="AL1151" i="2"/>
  <c r="AK1151" i="2"/>
  <c r="AL1150" i="2"/>
  <c r="AK1150" i="2"/>
  <c r="AL1149" i="2"/>
  <c r="AK1149" i="2"/>
  <c r="AL1139" i="2"/>
  <c r="AK1139" i="2"/>
  <c r="AL1138" i="2"/>
  <c r="AK1138" i="2"/>
  <c r="AL1137" i="2"/>
  <c r="AK1137" i="2"/>
  <c r="AL1136" i="2"/>
  <c r="AK1136" i="2"/>
  <c r="AL1135" i="2"/>
  <c r="AK1135" i="2"/>
  <c r="AL1134" i="2"/>
  <c r="AK1134" i="2"/>
  <c r="AL1133" i="2"/>
  <c r="AK1133" i="2"/>
  <c r="AL1132" i="2"/>
  <c r="AK1132" i="2"/>
  <c r="AL1131" i="2"/>
  <c r="AK1131" i="2"/>
  <c r="AL1130" i="2"/>
  <c r="AK1130" i="2"/>
  <c r="AL1129" i="2"/>
  <c r="AK1129" i="2"/>
  <c r="AL1128" i="2"/>
  <c r="AK1128" i="2"/>
  <c r="AL1127" i="2"/>
  <c r="AK1127" i="2"/>
  <c r="AL1126" i="2"/>
  <c r="AK1126" i="2"/>
  <c r="AL1125" i="2"/>
  <c r="AK1125" i="2"/>
  <c r="AL1124" i="2"/>
  <c r="AK1124" i="2"/>
  <c r="AL1123" i="2"/>
  <c r="AK1123" i="2"/>
  <c r="AL1122" i="2"/>
  <c r="AK1122" i="2"/>
  <c r="AL1121" i="2"/>
  <c r="AK1121" i="2"/>
  <c r="AL1120" i="2"/>
  <c r="AK1120" i="2"/>
  <c r="AL1119" i="2"/>
  <c r="AK1119" i="2"/>
  <c r="AL1109" i="2"/>
  <c r="AK1109" i="2"/>
  <c r="AL1108" i="2"/>
  <c r="AK1108" i="2"/>
  <c r="AL1107" i="2"/>
  <c r="AK1107" i="2"/>
  <c r="AL1106" i="2"/>
  <c r="AK1106" i="2"/>
  <c r="AL1105" i="2"/>
  <c r="AK1105" i="2"/>
  <c r="AL1104" i="2"/>
  <c r="AK1104" i="2"/>
  <c r="AL1103" i="2"/>
  <c r="AK1103" i="2"/>
  <c r="AL1102" i="2"/>
  <c r="AK1102" i="2"/>
  <c r="AL1101" i="2"/>
  <c r="AK1101" i="2"/>
  <c r="AL1100" i="2"/>
  <c r="AK1100" i="2"/>
  <c r="AL1099" i="2"/>
  <c r="AK1099" i="2"/>
  <c r="AL1098" i="2"/>
  <c r="AK1098" i="2"/>
  <c r="AL1097" i="2"/>
  <c r="AK1097" i="2"/>
  <c r="AL1096" i="2"/>
  <c r="AK1096" i="2"/>
  <c r="AL1095" i="2"/>
  <c r="AK1095" i="2"/>
  <c r="AL1094" i="2"/>
  <c r="AK1094" i="2"/>
  <c r="AL1093" i="2"/>
  <c r="AK1093" i="2"/>
  <c r="AL1092" i="2"/>
  <c r="AK1092" i="2"/>
  <c r="AL1091" i="2"/>
  <c r="AK1091" i="2"/>
  <c r="AL1090" i="2"/>
  <c r="AK1090" i="2"/>
  <c r="AL1089" i="2"/>
  <c r="AK1089" i="2"/>
  <c r="AL1079" i="2"/>
  <c r="AK1079" i="2"/>
  <c r="AL1078" i="2"/>
  <c r="AK1078" i="2"/>
  <c r="AL1077" i="2"/>
  <c r="AK1077" i="2"/>
  <c r="AL1076" i="2"/>
  <c r="AK1076" i="2"/>
  <c r="AL1075" i="2"/>
  <c r="AK1075" i="2"/>
  <c r="AL1074" i="2"/>
  <c r="AK1074" i="2"/>
  <c r="AL1073" i="2"/>
  <c r="AK1073" i="2"/>
  <c r="AL1072" i="2"/>
  <c r="AK1072" i="2"/>
  <c r="AL1071" i="2"/>
  <c r="AK1071" i="2"/>
  <c r="AL1070" i="2"/>
  <c r="AK1070" i="2"/>
  <c r="AL1069" i="2"/>
  <c r="AK1069" i="2"/>
  <c r="AL1068" i="2"/>
  <c r="AK1068" i="2"/>
  <c r="AL1067" i="2"/>
  <c r="AK1067" i="2"/>
  <c r="AL1066" i="2"/>
  <c r="AK1066" i="2"/>
  <c r="AL1065" i="2"/>
  <c r="AK1065" i="2"/>
  <c r="AL1064" i="2"/>
  <c r="AK1064" i="2"/>
  <c r="AL1063" i="2"/>
  <c r="AK1063" i="2"/>
  <c r="AL1062" i="2"/>
  <c r="AK1062" i="2"/>
  <c r="AL1061" i="2"/>
  <c r="AK1061" i="2"/>
  <c r="AL1060" i="2"/>
  <c r="AK1060" i="2"/>
  <c r="AL1059" i="2"/>
  <c r="AK1059" i="2"/>
  <c r="AL1049" i="2"/>
  <c r="AK1049" i="2"/>
  <c r="AL1048" i="2"/>
  <c r="AK1048" i="2"/>
  <c r="AL1047" i="2"/>
  <c r="AK1047" i="2"/>
  <c r="AL1046" i="2"/>
  <c r="AK1046" i="2"/>
  <c r="AL1045" i="2"/>
  <c r="AK1045" i="2"/>
  <c r="AL1044" i="2"/>
  <c r="AK1044" i="2"/>
  <c r="AL1043" i="2"/>
  <c r="AK1043" i="2"/>
  <c r="AL1042" i="2"/>
  <c r="AK1042" i="2"/>
  <c r="AL1041" i="2"/>
  <c r="AK1041" i="2"/>
  <c r="AL1040" i="2"/>
  <c r="AK1040" i="2"/>
  <c r="AL1039" i="2"/>
  <c r="AK1039" i="2"/>
  <c r="AL1038" i="2"/>
  <c r="AK1038" i="2"/>
  <c r="AL1037" i="2"/>
  <c r="AK1037" i="2"/>
  <c r="AL1036" i="2"/>
  <c r="AK1036" i="2"/>
  <c r="AL1035" i="2"/>
  <c r="AK1035" i="2"/>
  <c r="AL1034" i="2"/>
  <c r="AK1034" i="2"/>
  <c r="AL1033" i="2"/>
  <c r="AK1033" i="2"/>
  <c r="AL1032" i="2"/>
  <c r="AK1032" i="2"/>
  <c r="AL1031" i="2"/>
  <c r="AK1031" i="2"/>
  <c r="AL1030" i="2"/>
  <c r="AK1030" i="2"/>
  <c r="AL1029" i="2"/>
  <c r="AK1029" i="2"/>
  <c r="AL1019" i="2"/>
  <c r="AK1019" i="2"/>
  <c r="AL1018" i="2"/>
  <c r="AK1018" i="2"/>
  <c r="AL1017" i="2"/>
  <c r="AK1017" i="2"/>
  <c r="AL1016" i="2"/>
  <c r="AK1016" i="2"/>
  <c r="AL1015" i="2"/>
  <c r="AK1015" i="2"/>
  <c r="AL1014" i="2"/>
  <c r="AK1014" i="2"/>
  <c r="AL1013" i="2"/>
  <c r="AK1013" i="2"/>
  <c r="AL1012" i="2"/>
  <c r="AK1012" i="2"/>
  <c r="AL1011" i="2"/>
  <c r="AK1011" i="2"/>
  <c r="AL1010" i="2"/>
  <c r="AK1010" i="2"/>
  <c r="AL1009" i="2"/>
  <c r="AK1009" i="2"/>
  <c r="AL1008" i="2"/>
  <c r="AK1008" i="2"/>
  <c r="AL1007" i="2"/>
  <c r="AK1007" i="2"/>
  <c r="AL1006" i="2"/>
  <c r="AK1006" i="2"/>
  <c r="AL1005" i="2"/>
  <c r="AK1005" i="2"/>
  <c r="AL1004" i="2"/>
  <c r="AK1004" i="2"/>
  <c r="AL1003" i="2"/>
  <c r="AK1003" i="2"/>
  <c r="AL1002" i="2"/>
  <c r="AK1002" i="2"/>
  <c r="AL1001" i="2"/>
  <c r="AK1001" i="2"/>
  <c r="AL1000" i="2"/>
  <c r="AK1000" i="2"/>
  <c r="AL999" i="2"/>
  <c r="AK999" i="2"/>
  <c r="AL989" i="2"/>
  <c r="AK989" i="2"/>
  <c r="AL988" i="2"/>
  <c r="AK988" i="2"/>
  <c r="AL987" i="2"/>
  <c r="AK987" i="2"/>
  <c r="AL986" i="2"/>
  <c r="AK986" i="2"/>
  <c r="AL985" i="2"/>
  <c r="AK985" i="2"/>
  <c r="AL984" i="2"/>
  <c r="AK984" i="2"/>
  <c r="AL983" i="2"/>
  <c r="AK983" i="2"/>
  <c r="AL982" i="2"/>
  <c r="AK982" i="2"/>
  <c r="AL981" i="2"/>
  <c r="AK981" i="2"/>
  <c r="AL980" i="2"/>
  <c r="AK980" i="2"/>
  <c r="AL979" i="2"/>
  <c r="AK979" i="2"/>
  <c r="AL978" i="2"/>
  <c r="AK978" i="2"/>
  <c r="AL977" i="2"/>
  <c r="AK977" i="2"/>
  <c r="AL976" i="2"/>
  <c r="AK976" i="2"/>
  <c r="AL975" i="2"/>
  <c r="AK975" i="2"/>
  <c r="AL974" i="2"/>
  <c r="AK974" i="2"/>
  <c r="AL973" i="2"/>
  <c r="AK973" i="2"/>
  <c r="AL972" i="2"/>
  <c r="AK972" i="2"/>
  <c r="AL971" i="2"/>
  <c r="AK971" i="2"/>
  <c r="AL970" i="2"/>
  <c r="AK970" i="2"/>
  <c r="AL969" i="2"/>
  <c r="AK969" i="2"/>
  <c r="AL959" i="2"/>
  <c r="AK959" i="2"/>
  <c r="AL958" i="2"/>
  <c r="AK958" i="2"/>
  <c r="AL957" i="2"/>
  <c r="AK957" i="2"/>
  <c r="AL956" i="2"/>
  <c r="AK956" i="2"/>
  <c r="AL955" i="2"/>
  <c r="AK955" i="2"/>
  <c r="AL954" i="2"/>
  <c r="AK954" i="2"/>
  <c r="AL953" i="2"/>
  <c r="AK953" i="2"/>
  <c r="AL952" i="2"/>
  <c r="AK952" i="2"/>
  <c r="AL951" i="2"/>
  <c r="AK951" i="2"/>
  <c r="AL950" i="2"/>
  <c r="AK950" i="2"/>
  <c r="AL949" i="2"/>
  <c r="AK949" i="2"/>
  <c r="AL948" i="2"/>
  <c r="AK948" i="2"/>
  <c r="AL947" i="2"/>
  <c r="AK947" i="2"/>
  <c r="AL946" i="2"/>
  <c r="AK946" i="2"/>
  <c r="AL945" i="2"/>
  <c r="AK945" i="2"/>
  <c r="AL944" i="2"/>
  <c r="AK944" i="2"/>
  <c r="AL943" i="2"/>
  <c r="AK943" i="2"/>
  <c r="AL942" i="2"/>
  <c r="AK942" i="2"/>
  <c r="AL941" i="2"/>
  <c r="AK941" i="2"/>
  <c r="AL940" i="2"/>
  <c r="AK940" i="2"/>
  <c r="AL939" i="2"/>
  <c r="AK939" i="2"/>
  <c r="AL929" i="2"/>
  <c r="AK929" i="2"/>
  <c r="AL928" i="2"/>
  <c r="AK928" i="2"/>
  <c r="AL927" i="2"/>
  <c r="AK927" i="2"/>
  <c r="AL926" i="2"/>
  <c r="AK926" i="2"/>
  <c r="AL925" i="2"/>
  <c r="AK925" i="2"/>
  <c r="AL924" i="2"/>
  <c r="AK924" i="2"/>
  <c r="AL923" i="2"/>
  <c r="AK923" i="2"/>
  <c r="AL922" i="2"/>
  <c r="AK922" i="2"/>
  <c r="AL921" i="2"/>
  <c r="AK921" i="2"/>
  <c r="AL920" i="2"/>
  <c r="AK920" i="2"/>
  <c r="AL919" i="2"/>
  <c r="AK919" i="2"/>
  <c r="AL918" i="2"/>
  <c r="AK918" i="2"/>
  <c r="AL917" i="2"/>
  <c r="AK917" i="2"/>
  <c r="AL916" i="2"/>
  <c r="AK916" i="2"/>
  <c r="AL915" i="2"/>
  <c r="AK915" i="2"/>
  <c r="AL914" i="2"/>
  <c r="AK914" i="2"/>
  <c r="AL913" i="2"/>
  <c r="AK913" i="2"/>
  <c r="AL912" i="2"/>
  <c r="AK912" i="2"/>
  <c r="AL911" i="2"/>
  <c r="AK911" i="2"/>
  <c r="AL910" i="2"/>
  <c r="AK910" i="2"/>
  <c r="AL909" i="2"/>
  <c r="AK909" i="2"/>
  <c r="AL899" i="2"/>
  <c r="AK899" i="2"/>
  <c r="AL898" i="2"/>
  <c r="AK898" i="2"/>
  <c r="AL897" i="2"/>
  <c r="AK897" i="2"/>
  <c r="AL896" i="2"/>
  <c r="AK896" i="2"/>
  <c r="AL895" i="2"/>
  <c r="AK895" i="2"/>
  <c r="AL894" i="2"/>
  <c r="AK894" i="2"/>
  <c r="AL893" i="2"/>
  <c r="AK893" i="2"/>
  <c r="AL892" i="2"/>
  <c r="AK892" i="2"/>
  <c r="AL891" i="2"/>
  <c r="AK891" i="2"/>
  <c r="AL890" i="2"/>
  <c r="AK890" i="2"/>
  <c r="AL889" i="2"/>
  <c r="AK889" i="2"/>
  <c r="AL888" i="2"/>
  <c r="AK888" i="2"/>
  <c r="AL887" i="2"/>
  <c r="AK887" i="2"/>
  <c r="AL886" i="2"/>
  <c r="AK886" i="2"/>
  <c r="AL885" i="2"/>
  <c r="AK885" i="2"/>
  <c r="AL884" i="2"/>
  <c r="AK884" i="2"/>
  <c r="AL883" i="2"/>
  <c r="AK883" i="2"/>
  <c r="AL882" i="2"/>
  <c r="AK882" i="2"/>
  <c r="AL881" i="2"/>
  <c r="AK881" i="2"/>
  <c r="AL880" i="2"/>
  <c r="AK880" i="2"/>
  <c r="AL879" i="2"/>
  <c r="AK879" i="2"/>
  <c r="AL869" i="2"/>
  <c r="AK869" i="2"/>
  <c r="AL868" i="2"/>
  <c r="AK868" i="2"/>
  <c r="AL867" i="2"/>
  <c r="AK867" i="2"/>
  <c r="AL866" i="2"/>
  <c r="AK866" i="2"/>
  <c r="AL865" i="2"/>
  <c r="AK865" i="2"/>
  <c r="AL864" i="2"/>
  <c r="AK864" i="2"/>
  <c r="AL863" i="2"/>
  <c r="AK863" i="2"/>
  <c r="AL862" i="2"/>
  <c r="AK862" i="2"/>
  <c r="AL861" i="2"/>
  <c r="AK861" i="2"/>
  <c r="AL860" i="2"/>
  <c r="AK860" i="2"/>
  <c r="AL859" i="2"/>
  <c r="AK859" i="2"/>
  <c r="AL858" i="2"/>
  <c r="AK858" i="2"/>
  <c r="AL857" i="2"/>
  <c r="AK857" i="2"/>
  <c r="AL856" i="2"/>
  <c r="AK856" i="2"/>
  <c r="AL855" i="2"/>
  <c r="AK855" i="2"/>
  <c r="AL854" i="2"/>
  <c r="AK854" i="2"/>
  <c r="AL853" i="2"/>
  <c r="AK853" i="2"/>
  <c r="AL852" i="2"/>
  <c r="AK852" i="2"/>
  <c r="AL851" i="2"/>
  <c r="AK851" i="2"/>
  <c r="AL850" i="2"/>
  <c r="AK850" i="2"/>
  <c r="AL849" i="2"/>
  <c r="AK849" i="2"/>
  <c r="AL839" i="2"/>
  <c r="AK839" i="2"/>
  <c r="AL838" i="2"/>
  <c r="AK838" i="2"/>
  <c r="AL837" i="2"/>
  <c r="AK837" i="2"/>
  <c r="AL836" i="2"/>
  <c r="AK836" i="2"/>
  <c r="AL835" i="2"/>
  <c r="AK835" i="2"/>
  <c r="AL834" i="2"/>
  <c r="AK834" i="2"/>
  <c r="AL833" i="2"/>
  <c r="AK833" i="2"/>
  <c r="AL832" i="2"/>
  <c r="AK832" i="2"/>
  <c r="AL831" i="2"/>
  <c r="AK831" i="2"/>
  <c r="AL830" i="2"/>
  <c r="AK830" i="2"/>
  <c r="AL829" i="2"/>
  <c r="AK829" i="2"/>
  <c r="AL828" i="2"/>
  <c r="AK828" i="2"/>
  <c r="AL827" i="2"/>
  <c r="AK827" i="2"/>
  <c r="AL826" i="2"/>
  <c r="AK826" i="2"/>
  <c r="AL825" i="2"/>
  <c r="AK825" i="2"/>
  <c r="AL824" i="2"/>
  <c r="AK824" i="2"/>
  <c r="AL823" i="2"/>
  <c r="AK823" i="2"/>
  <c r="AL822" i="2"/>
  <c r="AK822" i="2"/>
  <c r="AL821" i="2"/>
  <c r="AK821" i="2"/>
  <c r="AL820" i="2"/>
  <c r="AK820" i="2"/>
  <c r="AL819" i="2"/>
  <c r="AK819" i="2"/>
  <c r="AL809" i="2"/>
  <c r="AK809" i="2"/>
  <c r="AL808" i="2"/>
  <c r="AK808" i="2"/>
  <c r="AL807" i="2"/>
  <c r="AK807" i="2"/>
  <c r="AL806" i="2"/>
  <c r="AK806" i="2"/>
  <c r="AL805" i="2"/>
  <c r="AK805" i="2"/>
  <c r="AL804" i="2"/>
  <c r="AK804" i="2"/>
  <c r="AL803" i="2"/>
  <c r="AK803" i="2"/>
  <c r="AL802" i="2"/>
  <c r="AK802" i="2"/>
  <c r="AL801" i="2"/>
  <c r="AK801" i="2"/>
  <c r="AL800" i="2"/>
  <c r="AK800" i="2"/>
  <c r="AL799" i="2"/>
  <c r="AK799" i="2"/>
  <c r="AL798" i="2"/>
  <c r="AK798" i="2"/>
  <c r="AL797" i="2"/>
  <c r="AK797" i="2"/>
  <c r="AL796" i="2"/>
  <c r="AK796" i="2"/>
  <c r="AL795" i="2"/>
  <c r="AK795" i="2"/>
  <c r="AL794" i="2"/>
  <c r="AK794" i="2"/>
  <c r="AL793" i="2"/>
  <c r="AK793" i="2"/>
  <c r="AL792" i="2"/>
  <c r="AK792" i="2"/>
  <c r="AL791" i="2"/>
  <c r="AK791" i="2"/>
  <c r="AL790" i="2"/>
  <c r="AK790" i="2"/>
  <c r="AL789" i="2"/>
  <c r="AK789" i="2"/>
  <c r="AL779" i="2"/>
  <c r="AK779" i="2"/>
  <c r="AL778" i="2"/>
  <c r="AK778" i="2"/>
  <c r="AL777" i="2"/>
  <c r="AK777" i="2"/>
  <c r="AL776" i="2"/>
  <c r="AK776" i="2"/>
  <c r="AL775" i="2"/>
  <c r="AK775" i="2"/>
  <c r="AL774" i="2"/>
  <c r="AK774" i="2"/>
  <c r="AL773" i="2"/>
  <c r="AK773" i="2"/>
  <c r="AL772" i="2"/>
  <c r="AK772" i="2"/>
  <c r="AL771" i="2"/>
  <c r="AK771" i="2"/>
  <c r="AL770" i="2"/>
  <c r="AK770" i="2"/>
  <c r="AL769" i="2"/>
  <c r="AK769" i="2"/>
  <c r="AL768" i="2"/>
  <c r="AK768" i="2"/>
  <c r="AL767" i="2"/>
  <c r="AK767" i="2"/>
  <c r="AL766" i="2"/>
  <c r="AK766" i="2"/>
  <c r="AL765" i="2"/>
  <c r="AK765" i="2"/>
  <c r="AL764" i="2"/>
  <c r="AK764" i="2"/>
  <c r="AL763" i="2"/>
  <c r="AK763" i="2"/>
  <c r="AL762" i="2"/>
  <c r="AK762" i="2"/>
  <c r="AL761" i="2"/>
  <c r="AK761" i="2"/>
  <c r="AL760" i="2"/>
  <c r="AK760" i="2"/>
  <c r="AL759" i="2"/>
  <c r="AK759" i="2"/>
  <c r="AL749" i="2"/>
  <c r="AK749" i="2"/>
  <c r="AL748" i="2"/>
  <c r="AK748" i="2"/>
  <c r="AL747" i="2"/>
  <c r="AK747" i="2"/>
  <c r="AL746" i="2"/>
  <c r="AK746" i="2"/>
  <c r="AL745" i="2"/>
  <c r="AK745" i="2"/>
  <c r="AL744" i="2"/>
  <c r="AK744" i="2"/>
  <c r="AL743" i="2"/>
  <c r="AK743" i="2"/>
  <c r="AL742" i="2"/>
  <c r="AK742" i="2"/>
  <c r="AL741" i="2"/>
  <c r="AK741" i="2"/>
  <c r="AL740" i="2"/>
  <c r="AK740" i="2"/>
  <c r="AL739" i="2"/>
  <c r="AK739" i="2"/>
  <c r="AL738" i="2"/>
  <c r="AK738" i="2"/>
  <c r="AL737" i="2"/>
  <c r="AK737" i="2"/>
  <c r="AL736" i="2"/>
  <c r="AK736" i="2"/>
  <c r="AL735" i="2"/>
  <c r="AK735" i="2"/>
  <c r="AL734" i="2"/>
  <c r="AK734" i="2"/>
  <c r="AL733" i="2"/>
  <c r="AK733" i="2"/>
  <c r="AL732" i="2"/>
  <c r="AK732" i="2"/>
  <c r="AL731" i="2"/>
  <c r="AK731" i="2"/>
  <c r="AL730" i="2"/>
  <c r="AK730" i="2"/>
  <c r="AL729" i="2"/>
  <c r="AK729" i="2"/>
  <c r="AL719" i="2"/>
  <c r="AK719" i="2"/>
  <c r="AL718" i="2"/>
  <c r="AK718" i="2"/>
  <c r="AL717" i="2"/>
  <c r="AK717" i="2"/>
  <c r="AL716" i="2"/>
  <c r="AK716" i="2"/>
  <c r="AL715" i="2"/>
  <c r="AK715" i="2"/>
  <c r="AL714" i="2"/>
  <c r="AK714" i="2"/>
  <c r="AL713" i="2"/>
  <c r="AK713" i="2"/>
  <c r="AL712" i="2"/>
  <c r="AK712" i="2"/>
  <c r="AL711" i="2"/>
  <c r="AK711" i="2"/>
  <c r="AL710" i="2"/>
  <c r="AK710" i="2"/>
  <c r="AL709" i="2"/>
  <c r="AK709" i="2"/>
  <c r="AL708" i="2"/>
  <c r="AK708" i="2"/>
  <c r="AL707" i="2"/>
  <c r="AK707" i="2"/>
  <c r="AL706" i="2"/>
  <c r="AK706" i="2"/>
  <c r="AL705" i="2"/>
  <c r="AK705" i="2"/>
  <c r="AL704" i="2"/>
  <c r="AK704" i="2"/>
  <c r="AL703" i="2"/>
  <c r="AK703" i="2"/>
  <c r="AL702" i="2"/>
  <c r="AK702" i="2"/>
  <c r="AL701" i="2"/>
  <c r="AK701" i="2"/>
  <c r="AL700" i="2"/>
  <c r="AK700" i="2"/>
  <c r="AL699" i="2"/>
  <c r="AK699" i="2"/>
  <c r="AL689" i="2"/>
  <c r="AK689" i="2"/>
  <c r="AL688" i="2"/>
  <c r="AK688" i="2"/>
  <c r="AL687" i="2"/>
  <c r="AK687" i="2"/>
  <c r="AL686" i="2"/>
  <c r="AK686" i="2"/>
  <c r="AL685" i="2"/>
  <c r="AK685" i="2"/>
  <c r="AL684" i="2"/>
  <c r="AK684" i="2"/>
  <c r="AL683" i="2"/>
  <c r="AK683" i="2"/>
  <c r="AL682" i="2"/>
  <c r="AK682" i="2"/>
  <c r="AL681" i="2"/>
  <c r="AK681" i="2"/>
  <c r="AL680" i="2"/>
  <c r="AK680" i="2"/>
  <c r="AL679" i="2"/>
  <c r="AK679" i="2"/>
  <c r="AL678" i="2"/>
  <c r="AK678" i="2"/>
  <c r="AL677" i="2"/>
  <c r="AK677" i="2"/>
  <c r="AL676" i="2"/>
  <c r="AK676" i="2"/>
  <c r="AL675" i="2"/>
  <c r="AK675" i="2"/>
  <c r="AL674" i="2"/>
  <c r="AK674" i="2"/>
  <c r="AL673" i="2"/>
  <c r="AK673" i="2"/>
  <c r="AL672" i="2"/>
  <c r="AK672" i="2"/>
  <c r="AL671" i="2"/>
  <c r="AK671" i="2"/>
  <c r="AL670" i="2"/>
  <c r="AK670" i="2"/>
  <c r="AL669" i="2"/>
  <c r="AK669" i="2"/>
  <c r="AL659" i="2"/>
  <c r="AK659" i="2"/>
  <c r="AL658" i="2"/>
  <c r="AK658" i="2"/>
  <c r="AL657" i="2"/>
  <c r="AK657" i="2"/>
  <c r="AL656" i="2"/>
  <c r="AK656" i="2"/>
  <c r="AL655" i="2"/>
  <c r="AK655" i="2"/>
  <c r="AL654" i="2"/>
  <c r="AK654" i="2"/>
  <c r="AL653" i="2"/>
  <c r="AK653" i="2"/>
  <c r="AL652" i="2"/>
  <c r="AK652" i="2"/>
  <c r="AL651" i="2"/>
  <c r="AK651" i="2"/>
  <c r="AL650" i="2"/>
  <c r="AK650" i="2"/>
  <c r="AL649" i="2"/>
  <c r="AK649" i="2"/>
  <c r="AL648" i="2"/>
  <c r="AK648" i="2"/>
  <c r="AL647" i="2"/>
  <c r="AK647" i="2"/>
  <c r="AL646" i="2"/>
  <c r="AK646" i="2"/>
  <c r="AL645" i="2"/>
  <c r="AK645" i="2"/>
  <c r="AL644" i="2"/>
  <c r="AK644" i="2"/>
  <c r="AL643" i="2"/>
  <c r="AK643" i="2"/>
  <c r="AL642" i="2"/>
  <c r="AK642" i="2"/>
  <c r="AL641" i="2"/>
  <c r="AK641" i="2"/>
  <c r="AL640" i="2"/>
  <c r="AK640" i="2"/>
  <c r="AL639" i="2"/>
  <c r="AK639" i="2"/>
  <c r="AL629" i="2"/>
  <c r="AK629" i="2"/>
  <c r="AL628" i="2"/>
  <c r="AK628" i="2"/>
  <c r="AL627" i="2"/>
  <c r="AK627" i="2"/>
  <c r="AL626" i="2"/>
  <c r="AK626" i="2"/>
  <c r="AL625" i="2"/>
  <c r="AK625" i="2"/>
  <c r="AL624" i="2"/>
  <c r="AK624" i="2"/>
  <c r="AL623" i="2"/>
  <c r="AK623" i="2"/>
  <c r="AL622" i="2"/>
  <c r="AK622" i="2"/>
  <c r="AL621" i="2"/>
  <c r="AK621" i="2"/>
  <c r="AL620" i="2"/>
  <c r="AK620" i="2"/>
  <c r="AL619" i="2"/>
  <c r="AK619" i="2"/>
  <c r="AL618" i="2"/>
  <c r="AK618" i="2"/>
  <c r="AL617" i="2"/>
  <c r="AK617" i="2"/>
  <c r="AL616" i="2"/>
  <c r="AK616" i="2"/>
  <c r="AL615" i="2"/>
  <c r="AK615" i="2"/>
  <c r="AL614" i="2"/>
  <c r="AK614" i="2"/>
  <c r="AL613" i="2"/>
  <c r="AK613" i="2"/>
  <c r="AL612" i="2"/>
  <c r="AK612" i="2"/>
  <c r="AL611" i="2"/>
  <c r="AK611" i="2"/>
  <c r="AL610" i="2"/>
  <c r="AK610" i="2"/>
  <c r="AL609" i="2"/>
  <c r="AK609" i="2"/>
  <c r="AL599" i="2"/>
  <c r="AK599" i="2"/>
  <c r="AL598" i="2"/>
  <c r="AK598" i="2"/>
  <c r="AL597" i="2"/>
  <c r="AK597" i="2"/>
  <c r="AL596" i="2"/>
  <c r="AK596" i="2"/>
  <c r="AL595" i="2"/>
  <c r="AK595" i="2"/>
  <c r="AL594" i="2"/>
  <c r="AK594" i="2"/>
  <c r="AL593" i="2"/>
  <c r="AK593" i="2"/>
  <c r="AL592" i="2"/>
  <c r="AK592" i="2"/>
  <c r="AL591" i="2"/>
  <c r="AK591" i="2"/>
  <c r="AL590" i="2"/>
  <c r="AK590" i="2"/>
  <c r="AL589" i="2"/>
  <c r="AK589" i="2"/>
  <c r="AL588" i="2"/>
  <c r="AK588" i="2"/>
  <c r="AL587" i="2"/>
  <c r="AK587" i="2"/>
  <c r="AL586" i="2"/>
  <c r="AK586" i="2"/>
  <c r="AL585" i="2"/>
  <c r="AK585" i="2"/>
  <c r="AL584" i="2"/>
  <c r="AK584" i="2"/>
  <c r="AL583" i="2"/>
  <c r="AK583" i="2"/>
  <c r="AL582" i="2"/>
  <c r="AK582" i="2"/>
  <c r="AL581" i="2"/>
  <c r="AK581" i="2"/>
  <c r="AL580" i="2"/>
  <c r="AK580" i="2"/>
  <c r="AL579" i="2"/>
  <c r="AK579" i="2"/>
  <c r="AL569" i="2"/>
  <c r="AK569" i="2"/>
  <c r="AL568" i="2"/>
  <c r="AK568" i="2"/>
  <c r="AL567" i="2"/>
  <c r="AK567" i="2"/>
  <c r="AL566" i="2"/>
  <c r="AK566" i="2"/>
  <c r="AL565" i="2"/>
  <c r="AK565" i="2"/>
  <c r="AL564" i="2"/>
  <c r="AK564" i="2"/>
  <c r="AL563" i="2"/>
  <c r="AK563" i="2"/>
  <c r="AL562" i="2"/>
  <c r="AK562" i="2"/>
  <c r="AL561" i="2"/>
  <c r="AK561" i="2"/>
  <c r="AL560" i="2"/>
  <c r="AK560" i="2"/>
  <c r="AL559" i="2"/>
  <c r="AK559" i="2"/>
  <c r="AL558" i="2"/>
  <c r="AK558" i="2"/>
  <c r="AL557" i="2"/>
  <c r="AK557" i="2"/>
  <c r="AL556" i="2"/>
  <c r="AK556" i="2"/>
  <c r="AL555" i="2"/>
  <c r="AK555" i="2"/>
  <c r="AL554" i="2"/>
  <c r="AK554" i="2"/>
  <c r="AL553" i="2"/>
  <c r="AK553" i="2"/>
  <c r="AL552" i="2"/>
  <c r="AK552" i="2"/>
  <c r="AL551" i="2"/>
  <c r="AK551" i="2"/>
  <c r="AL550" i="2"/>
  <c r="AK550" i="2"/>
  <c r="AL549" i="2"/>
  <c r="AK549" i="2"/>
  <c r="AL539" i="2"/>
  <c r="AK539" i="2"/>
  <c r="AL538" i="2"/>
  <c r="AK538" i="2"/>
  <c r="AL537" i="2"/>
  <c r="AK537" i="2"/>
  <c r="AL536" i="2"/>
  <c r="AK536" i="2"/>
  <c r="AL535" i="2"/>
  <c r="AK535" i="2"/>
  <c r="AL534" i="2"/>
  <c r="AK534" i="2"/>
  <c r="AL533" i="2"/>
  <c r="AK533" i="2"/>
  <c r="AL532" i="2"/>
  <c r="AK532" i="2"/>
  <c r="AL531" i="2"/>
  <c r="AK531" i="2"/>
  <c r="AL530" i="2"/>
  <c r="AK530" i="2"/>
  <c r="AL529" i="2"/>
  <c r="AK529" i="2"/>
  <c r="AL528" i="2"/>
  <c r="AK528" i="2"/>
  <c r="AL527" i="2"/>
  <c r="AK527" i="2"/>
  <c r="AL526" i="2"/>
  <c r="AK526" i="2"/>
  <c r="AL525" i="2"/>
  <c r="AK525" i="2"/>
  <c r="AL524" i="2"/>
  <c r="AK524" i="2"/>
  <c r="AL523" i="2"/>
  <c r="AK523" i="2"/>
  <c r="AL522" i="2"/>
  <c r="AK522" i="2"/>
  <c r="AL521" i="2"/>
  <c r="AK521" i="2"/>
  <c r="AL520" i="2"/>
  <c r="AK520" i="2"/>
  <c r="AL519" i="2"/>
  <c r="AK519" i="2"/>
  <c r="AL509" i="2"/>
  <c r="AK509" i="2"/>
  <c r="AL508" i="2"/>
  <c r="AK508" i="2"/>
  <c r="AL507" i="2"/>
  <c r="AK507" i="2"/>
  <c r="AL506" i="2"/>
  <c r="AK506" i="2"/>
  <c r="AL505" i="2"/>
  <c r="AK505" i="2"/>
  <c r="AL504" i="2"/>
  <c r="AK504" i="2"/>
  <c r="AL503" i="2"/>
  <c r="AK503" i="2"/>
  <c r="AL502" i="2"/>
  <c r="AK502" i="2"/>
  <c r="AL501" i="2"/>
  <c r="AK501" i="2"/>
  <c r="AL500" i="2"/>
  <c r="AK500" i="2"/>
  <c r="AL499" i="2"/>
  <c r="AK499" i="2"/>
  <c r="AL498" i="2"/>
  <c r="AK498" i="2"/>
  <c r="AL497" i="2"/>
  <c r="AK497" i="2"/>
  <c r="AL496" i="2"/>
  <c r="AK496" i="2"/>
  <c r="AL495" i="2"/>
  <c r="AK495" i="2"/>
  <c r="AL494" i="2"/>
  <c r="AK494" i="2"/>
  <c r="AL493" i="2"/>
  <c r="AK493" i="2"/>
  <c r="AL492" i="2"/>
  <c r="AK492" i="2"/>
  <c r="AL491" i="2"/>
  <c r="AK491" i="2"/>
  <c r="AL490" i="2"/>
  <c r="AK490" i="2"/>
  <c r="AL489" i="2"/>
  <c r="AK489" i="2"/>
  <c r="AL479" i="2"/>
  <c r="AK479" i="2"/>
  <c r="AL478" i="2"/>
  <c r="AK478" i="2"/>
  <c r="AL477" i="2"/>
  <c r="AK477" i="2"/>
  <c r="AL476" i="2"/>
  <c r="AK476" i="2"/>
  <c r="AL475" i="2"/>
  <c r="AK475" i="2"/>
  <c r="AL474" i="2"/>
  <c r="AK474" i="2"/>
  <c r="AL473" i="2"/>
  <c r="AK473" i="2"/>
  <c r="AL472" i="2"/>
  <c r="AK472" i="2"/>
  <c r="AL471" i="2"/>
  <c r="AK471" i="2"/>
  <c r="AL470" i="2"/>
  <c r="AK470" i="2"/>
  <c r="AL469" i="2"/>
  <c r="AK469" i="2"/>
  <c r="AL468" i="2"/>
  <c r="AK468" i="2"/>
  <c r="AL467" i="2"/>
  <c r="AK467" i="2"/>
  <c r="AL466" i="2"/>
  <c r="AK466" i="2"/>
  <c r="AL465" i="2"/>
  <c r="AK465" i="2"/>
  <c r="AL464" i="2"/>
  <c r="AK464" i="2"/>
  <c r="AL463" i="2"/>
  <c r="AK463" i="2"/>
  <c r="AL462" i="2"/>
  <c r="AK462" i="2"/>
  <c r="AL461" i="2"/>
  <c r="AK461" i="2"/>
  <c r="AL460" i="2"/>
  <c r="AK460" i="2"/>
  <c r="AL459" i="2"/>
  <c r="AK459" i="2"/>
  <c r="AL449" i="2"/>
  <c r="AK449" i="2"/>
  <c r="AL448" i="2"/>
  <c r="AK448" i="2"/>
  <c r="AL447" i="2"/>
  <c r="AK447" i="2"/>
  <c r="AL446" i="2"/>
  <c r="AK446" i="2"/>
  <c r="AL445" i="2"/>
  <c r="AK445" i="2"/>
  <c r="AL444" i="2"/>
  <c r="AK444" i="2"/>
  <c r="AL443" i="2"/>
  <c r="AK443" i="2"/>
  <c r="AL442" i="2"/>
  <c r="AK442" i="2"/>
  <c r="AL441" i="2"/>
  <c r="AK441" i="2"/>
  <c r="AL440" i="2"/>
  <c r="AK440" i="2"/>
  <c r="AL439" i="2"/>
  <c r="AK439" i="2"/>
  <c r="AL438" i="2"/>
  <c r="AK438" i="2"/>
  <c r="AL437" i="2"/>
  <c r="AK437" i="2"/>
  <c r="AL436" i="2"/>
  <c r="AK436" i="2"/>
  <c r="AL435" i="2"/>
  <c r="AK435" i="2"/>
  <c r="AL434" i="2"/>
  <c r="AK434" i="2"/>
  <c r="AL433" i="2"/>
  <c r="AK433" i="2"/>
  <c r="AL432" i="2"/>
  <c r="AK432" i="2"/>
  <c r="AL431" i="2"/>
  <c r="AK431" i="2"/>
  <c r="AL430" i="2"/>
  <c r="AK430" i="2"/>
  <c r="AL429" i="2"/>
  <c r="AK429" i="2"/>
  <c r="AL419" i="2"/>
  <c r="AK419" i="2"/>
  <c r="AL418" i="2"/>
  <c r="AK418" i="2"/>
  <c r="AL417" i="2"/>
  <c r="AK417" i="2"/>
  <c r="AL416" i="2"/>
  <c r="AK416" i="2"/>
  <c r="AL415" i="2"/>
  <c r="AK415" i="2"/>
  <c r="AL414" i="2"/>
  <c r="AK414" i="2"/>
  <c r="AL413" i="2"/>
  <c r="AK413" i="2"/>
  <c r="AL412" i="2"/>
  <c r="AK412" i="2"/>
  <c r="AL411" i="2"/>
  <c r="AK411" i="2"/>
  <c r="AL410" i="2"/>
  <c r="AK410" i="2"/>
  <c r="AL409" i="2"/>
  <c r="AK409" i="2"/>
  <c r="AL408" i="2"/>
  <c r="AK408" i="2"/>
  <c r="AL407" i="2"/>
  <c r="AK407" i="2"/>
  <c r="AL406" i="2"/>
  <c r="AK406" i="2"/>
  <c r="AL405" i="2"/>
  <c r="AK405" i="2"/>
  <c r="AL404" i="2"/>
  <c r="AK404" i="2"/>
  <c r="AL403" i="2"/>
  <c r="AK403" i="2"/>
  <c r="AL402" i="2"/>
  <c r="AK402" i="2"/>
  <c r="AL401" i="2"/>
  <c r="AK401" i="2"/>
  <c r="AL400" i="2"/>
  <c r="AK400" i="2"/>
  <c r="AL399" i="2"/>
  <c r="AK399" i="2"/>
  <c r="AL389" i="2"/>
  <c r="AK389" i="2"/>
  <c r="AL388" i="2"/>
  <c r="AK388" i="2"/>
  <c r="AL387" i="2"/>
  <c r="AK387" i="2"/>
  <c r="AL386" i="2"/>
  <c r="AK386" i="2"/>
  <c r="AL385" i="2"/>
  <c r="AK385" i="2"/>
  <c r="AL384" i="2"/>
  <c r="AK384" i="2"/>
  <c r="AL383" i="2"/>
  <c r="AK383" i="2"/>
  <c r="AL382" i="2"/>
  <c r="AK382" i="2"/>
  <c r="AL381" i="2"/>
  <c r="AK381" i="2"/>
  <c r="AL380" i="2"/>
  <c r="AK380" i="2"/>
  <c r="AL379" i="2"/>
  <c r="AK379" i="2"/>
  <c r="AL378" i="2"/>
  <c r="AK378" i="2"/>
  <c r="AL377" i="2"/>
  <c r="AK377" i="2"/>
  <c r="AL376" i="2"/>
  <c r="AK376" i="2"/>
  <c r="AL375" i="2"/>
  <c r="AK375" i="2"/>
  <c r="AL374" i="2"/>
  <c r="AK374" i="2"/>
  <c r="AL373" i="2"/>
  <c r="AK373" i="2"/>
  <c r="AL372" i="2"/>
  <c r="AK372" i="2"/>
  <c r="AL371" i="2"/>
  <c r="AK371" i="2"/>
  <c r="AL370" i="2"/>
  <c r="AK370" i="2"/>
  <c r="AL369" i="2"/>
  <c r="AK369" i="2"/>
  <c r="AL359" i="2"/>
  <c r="AK359" i="2"/>
  <c r="AL358" i="2"/>
  <c r="AK358" i="2"/>
  <c r="AL357" i="2"/>
  <c r="AK357" i="2"/>
  <c r="AL356" i="2"/>
  <c r="AK356" i="2"/>
  <c r="AL355" i="2"/>
  <c r="AK355" i="2"/>
  <c r="AL354" i="2"/>
  <c r="AK354" i="2"/>
  <c r="AL353" i="2"/>
  <c r="AK353" i="2"/>
  <c r="AL352" i="2"/>
  <c r="AK352" i="2"/>
  <c r="AL351" i="2"/>
  <c r="AK351" i="2"/>
  <c r="AL350" i="2"/>
  <c r="AK350" i="2"/>
  <c r="AL349" i="2"/>
  <c r="AK349" i="2"/>
  <c r="AL348" i="2"/>
  <c r="AK348" i="2"/>
  <c r="AL347" i="2"/>
  <c r="AK347" i="2"/>
  <c r="AL346" i="2"/>
  <c r="AK346" i="2"/>
  <c r="AL345" i="2"/>
  <c r="AK345" i="2"/>
  <c r="AL344" i="2"/>
  <c r="AK344" i="2"/>
  <c r="AL343" i="2"/>
  <c r="AK343" i="2"/>
  <c r="AL342" i="2"/>
  <c r="AK342" i="2"/>
  <c r="AL341" i="2"/>
  <c r="AK341" i="2"/>
  <c r="AL340" i="2"/>
  <c r="AK340" i="2"/>
  <c r="AL339" i="2"/>
  <c r="AK339" i="2"/>
  <c r="AL329" i="2"/>
  <c r="AK329" i="2"/>
  <c r="AL328" i="2"/>
  <c r="AK328" i="2"/>
  <c r="AL327" i="2"/>
  <c r="AK327" i="2"/>
  <c r="AL326" i="2"/>
  <c r="AK326" i="2"/>
  <c r="AL325" i="2"/>
  <c r="AK325" i="2"/>
  <c r="AL324" i="2"/>
  <c r="AK324" i="2"/>
  <c r="AL323" i="2"/>
  <c r="AK323" i="2"/>
  <c r="AL322" i="2"/>
  <c r="AK322" i="2"/>
  <c r="AL321" i="2"/>
  <c r="AK321" i="2"/>
  <c r="AL320" i="2"/>
  <c r="AK320" i="2"/>
  <c r="AL319" i="2"/>
  <c r="AK319" i="2"/>
  <c r="AL318" i="2"/>
  <c r="AK318" i="2"/>
  <c r="AL317" i="2"/>
  <c r="AK317" i="2"/>
  <c r="AL316" i="2"/>
  <c r="AK316" i="2"/>
  <c r="AL315" i="2"/>
  <c r="AK315" i="2"/>
  <c r="AL314" i="2"/>
  <c r="AK314" i="2"/>
  <c r="AL313" i="2"/>
  <c r="AK313" i="2"/>
  <c r="AL312" i="2"/>
  <c r="AK312" i="2"/>
  <c r="AL311" i="2"/>
  <c r="AK311" i="2"/>
  <c r="AL310" i="2"/>
  <c r="AK310" i="2"/>
  <c r="AL309" i="2"/>
  <c r="AK309" i="2"/>
  <c r="AL299" i="2"/>
  <c r="AK299" i="2"/>
  <c r="AL298" i="2"/>
  <c r="AK298" i="2"/>
  <c r="AL297" i="2"/>
  <c r="AK297" i="2"/>
  <c r="AL296" i="2"/>
  <c r="AK296" i="2"/>
  <c r="AL295" i="2"/>
  <c r="AK295" i="2"/>
  <c r="AL294" i="2"/>
  <c r="AK294" i="2"/>
  <c r="AL293" i="2"/>
  <c r="AK293" i="2"/>
  <c r="AL292" i="2"/>
  <c r="AK292" i="2"/>
  <c r="AL291" i="2"/>
  <c r="AK291" i="2"/>
  <c r="AL290" i="2"/>
  <c r="AK290" i="2"/>
  <c r="AL289" i="2"/>
  <c r="AK289" i="2"/>
  <c r="AL288" i="2"/>
  <c r="AK288" i="2"/>
  <c r="AL287" i="2"/>
  <c r="AK287" i="2"/>
  <c r="AL286" i="2"/>
  <c r="AK286" i="2"/>
  <c r="AL285" i="2"/>
  <c r="AK285" i="2"/>
  <c r="AL284" i="2"/>
  <c r="AK284" i="2"/>
  <c r="AL283" i="2"/>
  <c r="AK283" i="2"/>
  <c r="AL282" i="2"/>
  <c r="AK282" i="2"/>
  <c r="AL281" i="2"/>
  <c r="AK281" i="2"/>
  <c r="AL280" i="2"/>
  <c r="AK280" i="2"/>
  <c r="AL279" i="2"/>
  <c r="AK279" i="2"/>
  <c r="AL269" i="2"/>
  <c r="AK269" i="2"/>
  <c r="AL268" i="2"/>
  <c r="AK268" i="2"/>
  <c r="AL267" i="2"/>
  <c r="AK267" i="2"/>
  <c r="AL266" i="2"/>
  <c r="AK266" i="2"/>
  <c r="AL265" i="2"/>
  <c r="AK265" i="2"/>
  <c r="AL264" i="2"/>
  <c r="AK264" i="2"/>
  <c r="AL263" i="2"/>
  <c r="AK263" i="2"/>
  <c r="AL262" i="2"/>
  <c r="AK262" i="2"/>
  <c r="AL261" i="2"/>
  <c r="AK261" i="2"/>
  <c r="AL260" i="2"/>
  <c r="AK260" i="2"/>
  <c r="AL259" i="2"/>
  <c r="AK259" i="2"/>
  <c r="AL258" i="2"/>
  <c r="AK258" i="2"/>
  <c r="AL257" i="2"/>
  <c r="AK257" i="2"/>
  <c r="AL256" i="2"/>
  <c r="AK256" i="2"/>
  <c r="AL255" i="2"/>
  <c r="AK255" i="2"/>
  <c r="AL254" i="2"/>
  <c r="AK254" i="2"/>
  <c r="AL253" i="2"/>
  <c r="AK253" i="2"/>
  <c r="AL252" i="2"/>
  <c r="AK252" i="2"/>
  <c r="AL251" i="2"/>
  <c r="AK251" i="2"/>
  <c r="AL250" i="2"/>
  <c r="AK250" i="2"/>
  <c r="AL249" i="2"/>
  <c r="AK249" i="2"/>
  <c r="AL239" i="2"/>
  <c r="AK239" i="2"/>
  <c r="AL238" i="2"/>
  <c r="AK238" i="2"/>
  <c r="AL237" i="2"/>
  <c r="AK237" i="2"/>
  <c r="AL236" i="2"/>
  <c r="AK236" i="2"/>
  <c r="AL235" i="2"/>
  <c r="AK235" i="2"/>
  <c r="AL234" i="2"/>
  <c r="AK234" i="2"/>
  <c r="AL233" i="2"/>
  <c r="AK233" i="2"/>
  <c r="AL232" i="2"/>
  <c r="AK232" i="2"/>
  <c r="AL231" i="2"/>
  <c r="AK231" i="2"/>
  <c r="AL230" i="2"/>
  <c r="AK230" i="2"/>
  <c r="AL229" i="2"/>
  <c r="AK229" i="2"/>
  <c r="AL228" i="2"/>
  <c r="AK228" i="2"/>
  <c r="AL227" i="2"/>
  <c r="AK227" i="2"/>
  <c r="AL226" i="2"/>
  <c r="AK226" i="2"/>
  <c r="AL225" i="2"/>
  <c r="AK225" i="2"/>
  <c r="AL224" i="2"/>
  <c r="AK224" i="2"/>
  <c r="AL223" i="2"/>
  <c r="AK223" i="2"/>
  <c r="AL222" i="2"/>
  <c r="AK222" i="2"/>
  <c r="AL221" i="2"/>
  <c r="AK221" i="2"/>
  <c r="AL220" i="2"/>
  <c r="AK220" i="2"/>
  <c r="AL219" i="2"/>
  <c r="AK219" i="2"/>
  <c r="AL209" i="2"/>
  <c r="AK209" i="2"/>
  <c r="AL208" i="2"/>
  <c r="AK208" i="2"/>
  <c r="AL207" i="2"/>
  <c r="AK207" i="2"/>
  <c r="AL206" i="2"/>
  <c r="AK206" i="2"/>
  <c r="AL205" i="2"/>
  <c r="AK205" i="2"/>
  <c r="AL204" i="2"/>
  <c r="AK204" i="2"/>
  <c r="AL203" i="2"/>
  <c r="AK203" i="2"/>
  <c r="AL202" i="2"/>
  <c r="AK202" i="2"/>
  <c r="AL201" i="2"/>
  <c r="AK201" i="2"/>
  <c r="AL200" i="2"/>
  <c r="AK200" i="2"/>
  <c r="AL199" i="2"/>
  <c r="AK199" i="2"/>
  <c r="AL198" i="2"/>
  <c r="AK198" i="2"/>
  <c r="AL197" i="2"/>
  <c r="AK197" i="2"/>
  <c r="AL196" i="2"/>
  <c r="AK196" i="2"/>
  <c r="AL195" i="2"/>
  <c r="AK195" i="2"/>
  <c r="AL194" i="2"/>
  <c r="AK194" i="2"/>
  <c r="AL193" i="2"/>
  <c r="AK193" i="2"/>
  <c r="AL192" i="2"/>
  <c r="AK192" i="2"/>
  <c r="AL191" i="2"/>
  <c r="AK191" i="2"/>
  <c r="AL190" i="2"/>
  <c r="AK190" i="2"/>
  <c r="AL189" i="2"/>
  <c r="AK189" i="2"/>
  <c r="AL179" i="2"/>
  <c r="AK179" i="2"/>
  <c r="AL178" i="2"/>
  <c r="AK178" i="2"/>
  <c r="AL177" i="2"/>
  <c r="AK177" i="2"/>
  <c r="AL176" i="2"/>
  <c r="AK176" i="2"/>
  <c r="AL175" i="2"/>
  <c r="AK175" i="2"/>
  <c r="AL174" i="2"/>
  <c r="AK174" i="2"/>
  <c r="AL173" i="2"/>
  <c r="AK173" i="2"/>
  <c r="AL172" i="2"/>
  <c r="AK172" i="2"/>
  <c r="AL171" i="2"/>
  <c r="AK171" i="2"/>
  <c r="AL170" i="2"/>
  <c r="AK170" i="2"/>
  <c r="AL169" i="2"/>
  <c r="AK169" i="2"/>
  <c r="AL168" i="2"/>
  <c r="AK168" i="2"/>
  <c r="AL167" i="2"/>
  <c r="AK167" i="2"/>
  <c r="AL166" i="2"/>
  <c r="AK166" i="2"/>
  <c r="AL165" i="2"/>
  <c r="AK165" i="2"/>
  <c r="AL164" i="2"/>
  <c r="AK164" i="2"/>
  <c r="AL163" i="2"/>
  <c r="AK163" i="2"/>
  <c r="AL162" i="2"/>
  <c r="AK162" i="2"/>
  <c r="AL161" i="2"/>
  <c r="AK161" i="2"/>
  <c r="AL160" i="2"/>
  <c r="AK160" i="2"/>
  <c r="AL159" i="2"/>
  <c r="AK159" i="2"/>
  <c r="AL149" i="2"/>
  <c r="AK149" i="2"/>
  <c r="AL148" i="2"/>
  <c r="AK148" i="2"/>
  <c r="AL147" i="2"/>
  <c r="AK147" i="2"/>
  <c r="AL146" i="2"/>
  <c r="AK146" i="2"/>
  <c r="AL145" i="2"/>
  <c r="AK145" i="2"/>
  <c r="AL144" i="2"/>
  <c r="AK144" i="2"/>
  <c r="AL143" i="2"/>
  <c r="AK143" i="2"/>
  <c r="AL142" i="2"/>
  <c r="AK142" i="2"/>
  <c r="AL141" i="2"/>
  <c r="AK141" i="2"/>
  <c r="AL140" i="2"/>
  <c r="AK140" i="2"/>
  <c r="AL139" i="2"/>
  <c r="AK139" i="2"/>
  <c r="AL138" i="2"/>
  <c r="AK138" i="2"/>
  <c r="AL137" i="2"/>
  <c r="AK137" i="2"/>
  <c r="AL136" i="2"/>
  <c r="AK136" i="2"/>
  <c r="AL135" i="2"/>
  <c r="AK135" i="2"/>
  <c r="AL134" i="2"/>
  <c r="AK134" i="2"/>
  <c r="AL133" i="2"/>
  <c r="AK133" i="2"/>
  <c r="AL132" i="2"/>
  <c r="AK132" i="2"/>
  <c r="AL131" i="2"/>
  <c r="AK131" i="2"/>
  <c r="AL130" i="2"/>
  <c r="AK130" i="2"/>
  <c r="AL129" i="2"/>
  <c r="AK129" i="2"/>
  <c r="AL119" i="2"/>
  <c r="AK119" i="2"/>
  <c r="AL118" i="2"/>
  <c r="AK118" i="2"/>
  <c r="AL117" i="2"/>
  <c r="AK117" i="2"/>
  <c r="AL116" i="2"/>
  <c r="AK116" i="2"/>
  <c r="AL115" i="2"/>
  <c r="AK115" i="2"/>
  <c r="AL114" i="2"/>
  <c r="AK114" i="2"/>
  <c r="AL113" i="2"/>
  <c r="AK113" i="2"/>
  <c r="AL112" i="2"/>
  <c r="AK112" i="2"/>
  <c r="AL111" i="2"/>
  <c r="AK111" i="2"/>
  <c r="AL110" i="2"/>
  <c r="AK110" i="2"/>
  <c r="AL109" i="2"/>
  <c r="AK109" i="2"/>
  <c r="AL108" i="2"/>
  <c r="AK108" i="2"/>
  <c r="AL107" i="2"/>
  <c r="AK107" i="2"/>
  <c r="AL106" i="2"/>
  <c r="AK106" i="2"/>
  <c r="AL105" i="2"/>
  <c r="AK105" i="2"/>
  <c r="AL104" i="2"/>
  <c r="AK104" i="2"/>
  <c r="AL103" i="2"/>
  <c r="AK103" i="2"/>
  <c r="AL102" i="2"/>
  <c r="AK102" i="2"/>
  <c r="AL101" i="2"/>
  <c r="AK101" i="2"/>
  <c r="AL100" i="2"/>
  <c r="AK100" i="2"/>
  <c r="AL99" i="2"/>
  <c r="AK99" i="2"/>
  <c r="AL89" i="2"/>
  <c r="AK89" i="2"/>
  <c r="AL88" i="2"/>
  <c r="AK88" i="2"/>
  <c r="AL87" i="2"/>
  <c r="AK87" i="2"/>
  <c r="AL86" i="2"/>
  <c r="AK86" i="2"/>
  <c r="AL85" i="2"/>
  <c r="AK85" i="2"/>
  <c r="AL84" i="2"/>
  <c r="AK84" i="2"/>
  <c r="AL83" i="2"/>
  <c r="AK83" i="2"/>
  <c r="AL82" i="2"/>
  <c r="AK82" i="2"/>
  <c r="AL81" i="2"/>
  <c r="AK81" i="2"/>
  <c r="AL80" i="2"/>
  <c r="AK80" i="2"/>
  <c r="AL79" i="2"/>
  <c r="AK79" i="2"/>
  <c r="AL78" i="2"/>
  <c r="AK78" i="2"/>
  <c r="AL77" i="2"/>
  <c r="AK77" i="2"/>
  <c r="AL76" i="2"/>
  <c r="AK76" i="2"/>
  <c r="AL75" i="2"/>
  <c r="AK75" i="2"/>
  <c r="AL74" i="2"/>
  <c r="AK74" i="2"/>
  <c r="AL73" i="2"/>
  <c r="AK73" i="2"/>
  <c r="AL72" i="2"/>
  <c r="AK72" i="2"/>
  <c r="AL71" i="2"/>
  <c r="AK71" i="2"/>
  <c r="AL70" i="2"/>
  <c r="AK70" i="2"/>
  <c r="AL69" i="2"/>
  <c r="AK69" i="2"/>
  <c r="AL59" i="2"/>
  <c r="AK59" i="2"/>
  <c r="AL58" i="2"/>
  <c r="AK58" i="2"/>
  <c r="AL57" i="2"/>
  <c r="AK57" i="2"/>
  <c r="AL56" i="2"/>
  <c r="AK56" i="2"/>
  <c r="AL55" i="2"/>
  <c r="AK55" i="2"/>
  <c r="AL54" i="2"/>
  <c r="AK54" i="2"/>
  <c r="AL53" i="2"/>
  <c r="AK53" i="2"/>
  <c r="AL52" i="2"/>
  <c r="AK52" i="2"/>
  <c r="AL51" i="2"/>
  <c r="AK51" i="2"/>
  <c r="AL50" i="2"/>
  <c r="AK50" i="2"/>
  <c r="AL49" i="2"/>
  <c r="AK49" i="2"/>
  <c r="AL48" i="2"/>
  <c r="AK48" i="2"/>
  <c r="AL47" i="2"/>
  <c r="AK47" i="2"/>
  <c r="AL46" i="2"/>
  <c r="AK46" i="2"/>
  <c r="AL45" i="2"/>
  <c r="AK45" i="2"/>
  <c r="AL44" i="2"/>
  <c r="AK44" i="2"/>
  <c r="AL43" i="2"/>
  <c r="AK43" i="2"/>
  <c r="AL42" i="2"/>
  <c r="AK42" i="2"/>
  <c r="AL41" i="2"/>
  <c r="AK41" i="2"/>
  <c r="AL40" i="2"/>
  <c r="AK40" i="2"/>
  <c r="AL39" i="2"/>
  <c r="AK39" i="2"/>
  <c r="AL29" i="2"/>
  <c r="AK29" i="2"/>
  <c r="AL28" i="2"/>
  <c r="AK28" i="2"/>
  <c r="AL27" i="2"/>
  <c r="AK27" i="2"/>
  <c r="AL26" i="2"/>
  <c r="AK26" i="2"/>
  <c r="AL25" i="2"/>
  <c r="AK25" i="2"/>
  <c r="AL24" i="2"/>
  <c r="AK24" i="2"/>
  <c r="AL23" i="2"/>
  <c r="AK23" i="2"/>
  <c r="AL22" i="2"/>
  <c r="AK22" i="2"/>
  <c r="AL21" i="2"/>
  <c r="AK21" i="2"/>
  <c r="AL20" i="2"/>
  <c r="AK20" i="2"/>
  <c r="AL19" i="2"/>
  <c r="AK19" i="2"/>
  <c r="AL18" i="2"/>
  <c r="AK18" i="2"/>
  <c r="AL17" i="2"/>
  <c r="AK17" i="2"/>
  <c r="AL16" i="2"/>
  <c r="AK16" i="2"/>
  <c r="AL15" i="2"/>
  <c r="AK15" i="2"/>
  <c r="AL14" i="2"/>
  <c r="AK14" i="2"/>
  <c r="AL13" i="2"/>
  <c r="AK13" i="2"/>
  <c r="AL12" i="2"/>
  <c r="AK12" i="2"/>
  <c r="AL11" i="2"/>
  <c r="AK11" i="2"/>
  <c r="AL10" i="2"/>
  <c r="AK10" i="2"/>
  <c r="AL9" i="2"/>
  <c r="AK9" i="2"/>
  <c r="AA1424" i="3"/>
  <c r="O1424" i="5" s="1"/>
  <c r="V1424" i="2"/>
  <c r="I1424" i="2" s="1"/>
  <c r="AA1423" i="3"/>
  <c r="A1423" i="2" s="1"/>
  <c r="U1423" i="2" s="1"/>
  <c r="B1423" i="2" s="1"/>
  <c r="V1423" i="2"/>
  <c r="AA1422" i="3"/>
  <c r="A1422" i="2" s="1"/>
  <c r="V1422" i="2"/>
  <c r="I1422" i="2" s="1"/>
  <c r="AA1421" i="3"/>
  <c r="V1421" i="2"/>
  <c r="AA1420" i="3"/>
  <c r="V1420" i="2"/>
  <c r="AA1419" i="3"/>
  <c r="V1419" i="2"/>
  <c r="I1419" i="2" s="1"/>
  <c r="A295" i="6"/>
  <c r="A292" i="6"/>
  <c r="Q998" i="2" s="1"/>
  <c r="A289" i="6"/>
  <c r="P1298" i="2" s="1"/>
  <c r="A286" i="6"/>
  <c r="O488" i="2" s="1"/>
  <c r="A283" i="6"/>
  <c r="A280" i="6"/>
  <c r="M608" i="2" s="1"/>
  <c r="A277" i="6"/>
  <c r="L338" i="2" s="1"/>
  <c r="A274" i="6"/>
  <c r="A271" i="6"/>
  <c r="A268" i="6"/>
  <c r="A265" i="6"/>
  <c r="A262" i="6"/>
  <c r="A259" i="6"/>
  <c r="F1298" i="2" s="1"/>
  <c r="A256" i="6"/>
  <c r="E428" i="2" s="1"/>
  <c r="A253" i="6"/>
  <c r="D1178" i="2" s="1"/>
  <c r="A250" i="6"/>
  <c r="A247" i="6"/>
  <c r="B98" i="2" s="1"/>
  <c r="A244" i="6"/>
  <c r="A294" i="6"/>
  <c r="A291" i="6"/>
  <c r="A288" i="6"/>
  <c r="A285" i="6"/>
  <c r="A282" i="6"/>
  <c r="A279" i="6"/>
  <c r="A276" i="6"/>
  <c r="L487" i="2" s="1"/>
  <c r="A273" i="6"/>
  <c r="K967" i="2" s="1"/>
  <c r="A270" i="6"/>
  <c r="J727" i="2" s="1"/>
  <c r="A261" i="6"/>
  <c r="A258" i="6"/>
  <c r="A255" i="6"/>
  <c r="A252" i="6"/>
  <c r="A249" i="6"/>
  <c r="C997" i="2" s="1"/>
  <c r="A246" i="6"/>
  <c r="B1207" i="2" s="1"/>
  <c r="A243" i="6"/>
  <c r="A247" i="2" s="1"/>
  <c r="A293" i="6"/>
  <c r="R636" i="2" s="1"/>
  <c r="A290" i="6"/>
  <c r="A287" i="6"/>
  <c r="P1296" i="2" s="1"/>
  <c r="A284" i="6"/>
  <c r="O1056" i="2" s="1"/>
  <c r="A281" i="6"/>
  <c r="N366" i="2" s="1"/>
  <c r="A278" i="6"/>
  <c r="A275" i="6"/>
  <c r="L756" i="2" s="1"/>
  <c r="A272" i="6"/>
  <c r="K1266" i="2" s="1"/>
  <c r="A269" i="6"/>
  <c r="J396" i="2" s="1"/>
  <c r="A263" i="6"/>
  <c r="A257" i="6"/>
  <c r="A254" i="6"/>
  <c r="E516" i="2" s="1"/>
  <c r="A251" i="6"/>
  <c r="A248" i="6"/>
  <c r="C36" i="2" s="1"/>
  <c r="A245" i="6"/>
  <c r="A242" i="6"/>
  <c r="A241" i="6"/>
  <c r="M603" i="2" s="1"/>
  <c r="A109" i="6"/>
  <c r="A240" i="6"/>
  <c r="M1082" i="2" s="1"/>
  <c r="A239" i="6"/>
  <c r="AA1389" i="3"/>
  <c r="O1389" i="5" s="1"/>
  <c r="H1389" i="5" s="1"/>
  <c r="S1389" i="5" s="1"/>
  <c r="M1389" i="5" s="1"/>
  <c r="V1389" i="2"/>
  <c r="AA1390" i="3"/>
  <c r="V1390" i="2"/>
  <c r="AA1391" i="3"/>
  <c r="V1391" i="2"/>
  <c r="I1391" i="2" s="1"/>
  <c r="AA1392" i="3"/>
  <c r="V1392" i="2"/>
  <c r="AA1393" i="3"/>
  <c r="V1393" i="2"/>
  <c r="I1393" i="2" s="1"/>
  <c r="AA1394" i="3"/>
  <c r="V1394" i="2"/>
  <c r="AA1395" i="3"/>
  <c r="V1395" i="2"/>
  <c r="AA1396" i="3"/>
  <c r="O1396" i="5" s="1"/>
  <c r="H1396" i="5" s="1"/>
  <c r="S1396" i="5" s="1"/>
  <c r="M1396" i="5" s="1"/>
  <c r="W1396" i="5" s="1"/>
  <c r="V1396" i="2"/>
  <c r="I1396" i="2" s="1"/>
  <c r="AA1397" i="3"/>
  <c r="V1397" i="2"/>
  <c r="I1397" i="2" s="1"/>
  <c r="AA1398" i="3"/>
  <c r="V1398" i="2"/>
  <c r="AA1399" i="3"/>
  <c r="O1399" i="5" s="1"/>
  <c r="V1399" i="2"/>
  <c r="I1399" i="2" s="1"/>
  <c r="AA1400" i="3"/>
  <c r="O1400" i="5" s="1"/>
  <c r="A1400" i="5" s="1"/>
  <c r="V1400" i="2"/>
  <c r="AA1401" i="3"/>
  <c r="O1401" i="5" s="1"/>
  <c r="V1401" i="2"/>
  <c r="AA1402" i="3"/>
  <c r="V1402" i="2"/>
  <c r="AA1403" i="3"/>
  <c r="O1403" i="5" s="1"/>
  <c r="V1403" i="2"/>
  <c r="AA1404" i="3"/>
  <c r="V1404" i="2"/>
  <c r="I1404" i="2" s="1"/>
  <c r="AA1405" i="3"/>
  <c r="V1405" i="2"/>
  <c r="AA1406" i="3"/>
  <c r="V1406" i="2"/>
  <c r="AA1407" i="3"/>
  <c r="V1407" i="2"/>
  <c r="AA1408" i="3"/>
  <c r="A1408" i="2" s="1"/>
  <c r="U1408" i="2" s="1"/>
  <c r="B1408" i="2" s="1"/>
  <c r="V1408" i="2"/>
  <c r="AA1409" i="3"/>
  <c r="A1409" i="2" s="1"/>
  <c r="U1409" i="2" s="1"/>
  <c r="B1409" i="2" s="1"/>
  <c r="V1409" i="2"/>
  <c r="P1410" i="2"/>
  <c r="F1410" i="2"/>
  <c r="D1410" i="2"/>
  <c r="A296" i="6"/>
  <c r="A180" i="2" s="1"/>
  <c r="AA1359" i="3"/>
  <c r="V1359" i="2"/>
  <c r="I1359" i="2" s="1"/>
  <c r="AA1360" i="3"/>
  <c r="V1360" i="2"/>
  <c r="I1360" i="2" s="1"/>
  <c r="AA1361" i="3"/>
  <c r="V1361" i="2"/>
  <c r="I1361" i="2" s="1"/>
  <c r="AA1362" i="3"/>
  <c r="V1362" i="2"/>
  <c r="AA1363" i="3"/>
  <c r="V1363" i="2"/>
  <c r="I1363" i="2" s="1"/>
  <c r="AA1364" i="3"/>
  <c r="V1364" i="2"/>
  <c r="I1364" i="2" s="1"/>
  <c r="AA1365" i="3"/>
  <c r="V1365" i="2"/>
  <c r="AA1366" i="3"/>
  <c r="V1366" i="2"/>
  <c r="AA1367" i="3"/>
  <c r="O1367" i="5" s="1"/>
  <c r="V1367" i="2"/>
  <c r="I1367" i="2" s="1"/>
  <c r="AA1368" i="3"/>
  <c r="O1368" i="5" s="1"/>
  <c r="V1368" i="2"/>
  <c r="I1368" i="2" s="1"/>
  <c r="AA1369" i="3"/>
  <c r="V1369" i="2"/>
  <c r="I1369" i="2" s="1"/>
  <c r="AA1370" i="3"/>
  <c r="V1370" i="2"/>
  <c r="I1370" i="2" s="1"/>
  <c r="AA1371" i="3"/>
  <c r="V1371" i="2"/>
  <c r="AA1372" i="3"/>
  <c r="V1372" i="2"/>
  <c r="I1372" i="2" s="1"/>
  <c r="AA1373" i="3"/>
  <c r="V1373" i="2"/>
  <c r="AA1374" i="3"/>
  <c r="V1374" i="2"/>
  <c r="AA1375" i="3"/>
  <c r="V1375" i="2"/>
  <c r="I1375" i="2" s="1"/>
  <c r="AA1376" i="3"/>
  <c r="O1376" i="5" s="1"/>
  <c r="V1376" i="2"/>
  <c r="I1376" i="2" s="1"/>
  <c r="AA1377" i="3"/>
  <c r="V1377" i="2"/>
  <c r="I1377" i="2" s="1"/>
  <c r="AA1378" i="3"/>
  <c r="V1378" i="2"/>
  <c r="I1378" i="2" s="1"/>
  <c r="AA1379" i="3"/>
  <c r="A1379" i="2" s="1"/>
  <c r="U1379" i="2" s="1"/>
  <c r="B1379" i="2" s="1"/>
  <c r="V1379" i="2"/>
  <c r="P1380" i="2"/>
  <c r="F1380" i="2"/>
  <c r="D1380" i="2"/>
  <c r="AA1329" i="3"/>
  <c r="O1329" i="5" s="1"/>
  <c r="A1329" i="5" s="1"/>
  <c r="V1329" i="2"/>
  <c r="AA1330" i="3"/>
  <c r="O1330" i="5" s="1"/>
  <c r="H1330" i="5" s="1"/>
  <c r="S1330" i="5" s="1"/>
  <c r="M1330" i="5" s="1"/>
  <c r="W1330" i="5" s="1"/>
  <c r="V1330" i="2"/>
  <c r="AA1331" i="3"/>
  <c r="V1331" i="2"/>
  <c r="I1331" i="2" s="1"/>
  <c r="AA1332" i="3"/>
  <c r="A1332" i="2" s="1"/>
  <c r="U1332" i="2" s="1"/>
  <c r="B1332" i="2" s="1"/>
  <c r="V1332" i="2"/>
  <c r="AA1333" i="3"/>
  <c r="V1333" i="2"/>
  <c r="I1333" i="2" s="1"/>
  <c r="AA1334" i="3"/>
  <c r="A1334" i="2" s="1"/>
  <c r="U1334" i="2" s="1"/>
  <c r="B1334" i="2" s="1"/>
  <c r="V1334" i="2"/>
  <c r="AA1335" i="3"/>
  <c r="V1335" i="2"/>
  <c r="AA1336" i="3"/>
  <c r="V1336" i="2"/>
  <c r="I1336" i="2" s="1"/>
  <c r="AA1337" i="3"/>
  <c r="A1337" i="2" s="1"/>
  <c r="V1337" i="2"/>
  <c r="I1337" i="2" s="1"/>
  <c r="AA1338" i="3"/>
  <c r="O1338" i="5" s="1"/>
  <c r="V1338" i="2"/>
  <c r="AA1339" i="3"/>
  <c r="V1339" i="2"/>
  <c r="AA1340" i="3"/>
  <c r="V1340" i="2"/>
  <c r="AA1341" i="3"/>
  <c r="V1341" i="2"/>
  <c r="I1341" i="2" s="1"/>
  <c r="AA1342" i="3"/>
  <c r="O1342" i="5" s="1"/>
  <c r="H1342" i="5" s="1"/>
  <c r="S1342" i="5" s="1"/>
  <c r="M1342" i="5" s="1"/>
  <c r="V1342" i="2"/>
  <c r="AA1343" i="3"/>
  <c r="V1343" i="2"/>
  <c r="AA1344" i="3"/>
  <c r="V1344" i="2"/>
  <c r="I1344" i="2" s="1"/>
  <c r="AA1345" i="3"/>
  <c r="O1345" i="5" s="1"/>
  <c r="V1345" i="2"/>
  <c r="I1345" i="2" s="1"/>
  <c r="AA1346" i="3"/>
  <c r="O1346" i="5" s="1"/>
  <c r="V1346" i="2"/>
  <c r="AA1347" i="3"/>
  <c r="A1347" i="2" s="1"/>
  <c r="V1347" i="2"/>
  <c r="I1347" i="2" s="1"/>
  <c r="AA1348" i="3"/>
  <c r="A1348" i="2" s="1"/>
  <c r="U1348" i="2" s="1"/>
  <c r="B1348" i="2" s="1"/>
  <c r="V1348" i="2"/>
  <c r="I1348" i="2" s="1"/>
  <c r="AA1349" i="3"/>
  <c r="V1349" i="2"/>
  <c r="I1349" i="2" s="1"/>
  <c r="P1350" i="2"/>
  <c r="F1350" i="2"/>
  <c r="D1350" i="2"/>
  <c r="AA1299" i="3"/>
  <c r="V1299" i="2"/>
  <c r="I1299" i="2" s="1"/>
  <c r="AA1300" i="3"/>
  <c r="A1300" i="2" s="1"/>
  <c r="U1300" i="2" s="1"/>
  <c r="B1300" i="2" s="1"/>
  <c r="V1300" i="2"/>
  <c r="AA1301" i="3"/>
  <c r="V1301" i="2"/>
  <c r="I1301" i="2" s="1"/>
  <c r="AA1302" i="3"/>
  <c r="A1302" i="2" s="1"/>
  <c r="U1302" i="2" s="1"/>
  <c r="B1302" i="2" s="1"/>
  <c r="V1302" i="2"/>
  <c r="AA1303" i="3"/>
  <c r="V1303" i="2"/>
  <c r="AA1304" i="3"/>
  <c r="V1304" i="2"/>
  <c r="I1304" i="2" s="1"/>
  <c r="AA1305" i="3"/>
  <c r="V1305" i="2"/>
  <c r="AA1306" i="3"/>
  <c r="V1306" i="2"/>
  <c r="I1306" i="2" s="1"/>
  <c r="AA1307" i="3"/>
  <c r="V1307" i="2"/>
  <c r="AA1308" i="3"/>
  <c r="V1308" i="2"/>
  <c r="AA1309" i="3"/>
  <c r="V1309" i="2"/>
  <c r="AA1310" i="3"/>
  <c r="V1310" i="2"/>
  <c r="AA1311" i="3"/>
  <c r="V1311" i="2"/>
  <c r="I1311" i="2" s="1"/>
  <c r="AA1312" i="3"/>
  <c r="V1312" i="2"/>
  <c r="AA1313" i="3"/>
  <c r="V1313" i="2"/>
  <c r="I1313" i="2" s="1"/>
  <c r="AA1314" i="3"/>
  <c r="V1314" i="2"/>
  <c r="I1314" i="2" s="1"/>
  <c r="AA1315" i="3"/>
  <c r="V1315" i="2"/>
  <c r="I1315" i="2" s="1"/>
  <c r="AA1316" i="3"/>
  <c r="V1316" i="2"/>
  <c r="I1316" i="2" s="1"/>
  <c r="AA1317" i="3"/>
  <c r="V1317" i="2"/>
  <c r="I1317" i="2" s="1"/>
  <c r="AA1318" i="3"/>
  <c r="V1318" i="2"/>
  <c r="I1318" i="2" s="1"/>
  <c r="AA1319" i="3"/>
  <c r="V1319" i="2"/>
  <c r="I1319" i="2" s="1"/>
  <c r="P1320" i="2"/>
  <c r="F1320" i="2"/>
  <c r="D1320" i="2"/>
  <c r="AA1269" i="3"/>
  <c r="V1269" i="2"/>
  <c r="AA1270" i="3"/>
  <c r="V1270" i="2"/>
  <c r="I1270" i="2" s="1"/>
  <c r="AA1271" i="3"/>
  <c r="V1271" i="2"/>
  <c r="AA1272" i="3"/>
  <c r="V1272" i="2"/>
  <c r="AA1273" i="3"/>
  <c r="A1273" i="2" s="1"/>
  <c r="V1273" i="2"/>
  <c r="I1273" i="2" s="1"/>
  <c r="AA1274" i="3"/>
  <c r="V1274" i="2"/>
  <c r="I1274" i="2" s="1"/>
  <c r="AA1275" i="3"/>
  <c r="O1275" i="5" s="1"/>
  <c r="A1275" i="5" s="1"/>
  <c r="V1275" i="2"/>
  <c r="I1275" i="2" s="1"/>
  <c r="AA1276" i="3"/>
  <c r="V1276" i="2"/>
  <c r="AA1277" i="3"/>
  <c r="O1277" i="5" s="1"/>
  <c r="V1277" i="2"/>
  <c r="I1277" i="2" s="1"/>
  <c r="AA1278" i="3"/>
  <c r="V1278" i="2"/>
  <c r="AA1279" i="3"/>
  <c r="A1279" i="2" s="1"/>
  <c r="U1279" i="2" s="1"/>
  <c r="B1279" i="2" s="1"/>
  <c r="V1279" i="2"/>
  <c r="AA1280" i="3"/>
  <c r="V1280" i="2"/>
  <c r="I1280" i="2" s="1"/>
  <c r="AA1281" i="3"/>
  <c r="V1281" i="2"/>
  <c r="AA1282" i="3"/>
  <c r="V1282" i="2"/>
  <c r="AA1283" i="3"/>
  <c r="V1283" i="2"/>
  <c r="AA1284" i="3"/>
  <c r="V1284" i="2"/>
  <c r="I1284" i="2" s="1"/>
  <c r="AA1285" i="3"/>
  <c r="V1285" i="2"/>
  <c r="AA1286" i="3"/>
  <c r="V1286" i="2"/>
  <c r="AA1287" i="3"/>
  <c r="V1287" i="2"/>
  <c r="AA1288" i="3"/>
  <c r="V1288" i="2"/>
  <c r="AA1289" i="3"/>
  <c r="V1289" i="2"/>
  <c r="P1290" i="2"/>
  <c r="F1290" i="2"/>
  <c r="D1290" i="2"/>
  <c r="AA1239" i="3"/>
  <c r="V1239" i="2"/>
  <c r="AA1240" i="3"/>
  <c r="V1240" i="2"/>
  <c r="AA1241" i="3"/>
  <c r="O1241" i="5" s="1"/>
  <c r="H1241" i="5" s="1"/>
  <c r="S1241" i="5" s="1"/>
  <c r="M1241" i="5" s="1"/>
  <c r="V1241" i="2"/>
  <c r="I1241" i="2" s="1"/>
  <c r="AA1242" i="3"/>
  <c r="V1242" i="2"/>
  <c r="AA1243" i="3"/>
  <c r="V1243" i="2"/>
  <c r="AA1244" i="3"/>
  <c r="O1244" i="5" s="1"/>
  <c r="V1244" i="2"/>
  <c r="AA1245" i="3"/>
  <c r="V1245" i="2"/>
  <c r="AA1246" i="3"/>
  <c r="V1246" i="2"/>
  <c r="I1246" i="2" s="1"/>
  <c r="AA1247" i="3"/>
  <c r="V1247" i="2"/>
  <c r="AA1248" i="3"/>
  <c r="V1248" i="2"/>
  <c r="I1248" i="2" s="1"/>
  <c r="AA1249" i="3"/>
  <c r="A1249" i="2" s="1"/>
  <c r="U1249" i="2" s="1"/>
  <c r="B1249" i="2" s="1"/>
  <c r="V1249" i="2"/>
  <c r="AA1250" i="3"/>
  <c r="V1250" i="2"/>
  <c r="AA1251" i="3"/>
  <c r="V1251" i="2"/>
  <c r="AA1252" i="3"/>
  <c r="V1252" i="2"/>
  <c r="I1252" i="2" s="1"/>
  <c r="AA1253" i="3"/>
  <c r="A1253" i="2" s="1"/>
  <c r="V1253" i="2"/>
  <c r="AA1254" i="3"/>
  <c r="V1254" i="2"/>
  <c r="AA1255" i="3"/>
  <c r="V1255" i="2"/>
  <c r="AA1256" i="3"/>
  <c r="V1256" i="2"/>
  <c r="AA1257" i="3"/>
  <c r="A1257" i="2" s="1"/>
  <c r="U1257" i="2" s="1"/>
  <c r="B1257" i="2" s="1"/>
  <c r="V1257" i="2"/>
  <c r="AA1258" i="3"/>
  <c r="V1258" i="2"/>
  <c r="I1258" i="2" s="1"/>
  <c r="AA1259" i="3"/>
  <c r="V1259" i="2"/>
  <c r="I1259" i="2" s="1"/>
  <c r="P1260" i="2"/>
  <c r="F1260" i="2"/>
  <c r="D1260" i="2"/>
  <c r="AA1209" i="3"/>
  <c r="V1209" i="2"/>
  <c r="I1209" i="2" s="1"/>
  <c r="AA1210" i="3"/>
  <c r="V1210" i="2"/>
  <c r="AA1211" i="3"/>
  <c r="V1211" i="2"/>
  <c r="I1211" i="2" s="1"/>
  <c r="AA1212" i="3"/>
  <c r="V1212" i="2"/>
  <c r="AA1213" i="3"/>
  <c r="V1213" i="2"/>
  <c r="I1213" i="2" s="1"/>
  <c r="AA1214" i="3"/>
  <c r="O1214" i="5" s="1"/>
  <c r="A1214" i="5" s="1"/>
  <c r="V1214" i="2"/>
  <c r="AA1215" i="3"/>
  <c r="A1215" i="2" s="1"/>
  <c r="U1215" i="2" s="1"/>
  <c r="B1215" i="2" s="1"/>
  <c r="V1215" i="2"/>
  <c r="I1215" i="2" s="1"/>
  <c r="AA1216" i="3"/>
  <c r="O1216" i="5" s="1"/>
  <c r="H1216" i="5" s="1"/>
  <c r="S1216" i="5" s="1"/>
  <c r="M1216" i="5" s="1"/>
  <c r="V1216" i="2"/>
  <c r="AA1217" i="3"/>
  <c r="A1217" i="2" s="1"/>
  <c r="V1217" i="2"/>
  <c r="AA1218" i="3"/>
  <c r="V1218" i="2"/>
  <c r="AA1219" i="3"/>
  <c r="A1219" i="2" s="1"/>
  <c r="V1219" i="2"/>
  <c r="I1219" i="2" s="1"/>
  <c r="AA1220" i="3"/>
  <c r="O1220" i="5" s="1"/>
  <c r="A1220" i="5" s="1"/>
  <c r="V1220" i="2"/>
  <c r="I1220" i="2" s="1"/>
  <c r="AA1221" i="3"/>
  <c r="A1221" i="2" s="1"/>
  <c r="U1221" i="2" s="1"/>
  <c r="B1221" i="2" s="1"/>
  <c r="V1221" i="2"/>
  <c r="AA1222" i="3"/>
  <c r="V1222" i="2"/>
  <c r="AA1223" i="3"/>
  <c r="A1223" i="2" s="1"/>
  <c r="U1223" i="2" s="1"/>
  <c r="B1223" i="2" s="1"/>
  <c r="V1223" i="2"/>
  <c r="AA1224" i="3"/>
  <c r="V1224" i="2"/>
  <c r="AA1225" i="3"/>
  <c r="O1225" i="5" s="1"/>
  <c r="V1225" i="2"/>
  <c r="AA1226" i="3"/>
  <c r="O1226" i="5" s="1"/>
  <c r="H1226" i="5" s="1"/>
  <c r="S1226" i="5" s="1"/>
  <c r="M1226" i="5" s="1"/>
  <c r="V1226" i="2"/>
  <c r="AA1227" i="3"/>
  <c r="V1227" i="2"/>
  <c r="AA1228" i="3"/>
  <c r="O1228" i="5" s="1"/>
  <c r="V1228" i="2"/>
  <c r="AA1229" i="3"/>
  <c r="O1229" i="5" s="1"/>
  <c r="V1229" i="2"/>
  <c r="I1229" i="2" s="1"/>
  <c r="P1230" i="2"/>
  <c r="F1230" i="2"/>
  <c r="D1230" i="2"/>
  <c r="AA1179" i="3"/>
  <c r="A1179" i="2" s="1"/>
  <c r="U1179" i="2" s="1"/>
  <c r="B1179" i="2" s="1"/>
  <c r="V1179" i="2"/>
  <c r="I1179" i="2" s="1"/>
  <c r="AA1180" i="3"/>
  <c r="V1180" i="2"/>
  <c r="AA1181" i="3"/>
  <c r="O1181" i="5" s="1"/>
  <c r="A1181" i="5" s="1"/>
  <c r="Q1181" i="5" s="1"/>
  <c r="V1181" i="2"/>
  <c r="I1181" i="2" s="1"/>
  <c r="AA1182" i="3"/>
  <c r="V1182" i="2"/>
  <c r="AA1183" i="3"/>
  <c r="V1183" i="2"/>
  <c r="I1183" i="2" s="1"/>
  <c r="AA1184" i="3"/>
  <c r="V1184" i="2"/>
  <c r="I1184" i="2" s="1"/>
  <c r="AA1185" i="3"/>
  <c r="A1185" i="2" s="1"/>
  <c r="U1185" i="2" s="1"/>
  <c r="B1185" i="2" s="1"/>
  <c r="V1185" i="2"/>
  <c r="I1185" i="2" s="1"/>
  <c r="AA1186" i="3"/>
  <c r="O1186" i="5" s="1"/>
  <c r="V1186" i="2"/>
  <c r="I1186" i="2" s="1"/>
  <c r="AA1187" i="3"/>
  <c r="V1187" i="2"/>
  <c r="I1187" i="2" s="1"/>
  <c r="AA1188" i="3"/>
  <c r="O1188" i="5" s="1"/>
  <c r="H1188" i="5" s="1"/>
  <c r="S1188" i="5" s="1"/>
  <c r="M1188" i="5" s="1"/>
  <c r="V1188" i="2"/>
  <c r="AA1189" i="3"/>
  <c r="A1189" i="2" s="1"/>
  <c r="U1189" i="2" s="1"/>
  <c r="B1189" i="2" s="1"/>
  <c r="V1189" i="2"/>
  <c r="I1189" i="2" s="1"/>
  <c r="AA1190" i="3"/>
  <c r="V1190" i="2"/>
  <c r="I1190" i="2" s="1"/>
  <c r="AA1191" i="3"/>
  <c r="V1191" i="2"/>
  <c r="AA1192" i="3"/>
  <c r="O1192" i="5" s="1"/>
  <c r="H1192" i="5" s="1"/>
  <c r="S1192" i="5" s="1"/>
  <c r="M1192" i="5" s="1"/>
  <c r="V1192" i="2"/>
  <c r="AA1193" i="3"/>
  <c r="A1193" i="2" s="1"/>
  <c r="U1193" i="2" s="1"/>
  <c r="B1193" i="2" s="1"/>
  <c r="V1193" i="2"/>
  <c r="I1193" i="2" s="1"/>
  <c r="AA1194" i="3"/>
  <c r="V1194" i="2"/>
  <c r="I1194" i="2" s="1"/>
  <c r="AA1195" i="3"/>
  <c r="V1195" i="2"/>
  <c r="AA1196" i="3"/>
  <c r="V1196" i="2"/>
  <c r="AA1197" i="3"/>
  <c r="V1197" i="2"/>
  <c r="AA1198" i="3"/>
  <c r="V1198" i="2"/>
  <c r="AA1199" i="3"/>
  <c r="V1199" i="2"/>
  <c r="I1199" i="2" s="1"/>
  <c r="P1200" i="2"/>
  <c r="F1200" i="2"/>
  <c r="D1200" i="2"/>
  <c r="AA1149" i="3"/>
  <c r="V1149" i="2"/>
  <c r="AA1150" i="3"/>
  <c r="A1150" i="2" s="1"/>
  <c r="U1150" i="2" s="1"/>
  <c r="B1150" i="2" s="1"/>
  <c r="V1150" i="2"/>
  <c r="AA1151" i="3"/>
  <c r="A1151" i="2" s="1"/>
  <c r="U1151" i="2" s="1"/>
  <c r="B1151" i="2" s="1"/>
  <c r="V1151" i="2"/>
  <c r="I1151" i="2" s="1"/>
  <c r="AA1152" i="3"/>
  <c r="V1152" i="2"/>
  <c r="AA1153" i="3"/>
  <c r="A1153" i="2" s="1"/>
  <c r="U1153" i="2" s="1"/>
  <c r="B1153" i="2" s="1"/>
  <c r="V1153" i="2"/>
  <c r="AA1154" i="3"/>
  <c r="V1154" i="2"/>
  <c r="I1154" i="2" s="1"/>
  <c r="AA1155" i="3"/>
  <c r="V1155" i="2"/>
  <c r="AA1156" i="3"/>
  <c r="V1156" i="2"/>
  <c r="AA1157" i="3"/>
  <c r="V1157" i="2"/>
  <c r="I1157" i="2" s="1"/>
  <c r="AA1158" i="3"/>
  <c r="V1158" i="2"/>
  <c r="I1158" i="2" s="1"/>
  <c r="AA1159" i="3"/>
  <c r="V1159" i="2"/>
  <c r="I1159" i="2" s="1"/>
  <c r="AA1160" i="3"/>
  <c r="V1160" i="2"/>
  <c r="I1160" i="2" s="1"/>
  <c r="AA1161" i="3"/>
  <c r="O1161" i="5" s="1"/>
  <c r="V1161" i="2"/>
  <c r="I1161" i="2" s="1"/>
  <c r="AA1162" i="3"/>
  <c r="V1162" i="2"/>
  <c r="AA1163" i="3"/>
  <c r="O1163" i="5" s="1"/>
  <c r="V1163" i="2"/>
  <c r="I1163" i="2" s="1"/>
  <c r="AA1164" i="3"/>
  <c r="V1164" i="2"/>
  <c r="I1164" i="2" s="1"/>
  <c r="AA1165" i="3"/>
  <c r="A1165" i="2" s="1"/>
  <c r="U1165" i="2" s="1"/>
  <c r="B1165" i="2" s="1"/>
  <c r="V1165" i="2"/>
  <c r="AA1166" i="3"/>
  <c r="O1166" i="5" s="1"/>
  <c r="V1166" i="2"/>
  <c r="AA1167" i="3"/>
  <c r="O1167" i="5" s="1"/>
  <c r="V1167" i="2"/>
  <c r="AA1168" i="3"/>
  <c r="O1168" i="5" s="1"/>
  <c r="V1168" i="2"/>
  <c r="AA1169" i="3"/>
  <c r="O1169" i="5" s="1"/>
  <c r="A1169" i="5" s="1"/>
  <c r="R1169" i="5" s="1"/>
  <c r="F1169" i="5" s="1"/>
  <c r="V1169" i="2"/>
  <c r="I1169" i="2" s="1"/>
  <c r="P1170" i="2"/>
  <c r="F1170" i="2"/>
  <c r="D1170" i="2"/>
  <c r="AA1119" i="3"/>
  <c r="V1119" i="2"/>
  <c r="I1119" i="2" s="1"/>
  <c r="AA1120" i="3"/>
  <c r="V1120" i="2"/>
  <c r="AA1121" i="3"/>
  <c r="V1121" i="2"/>
  <c r="AA1122" i="3"/>
  <c r="A1122" i="2" s="1"/>
  <c r="U1122" i="2" s="1"/>
  <c r="B1122" i="2" s="1"/>
  <c r="V1122" i="2"/>
  <c r="AA1123" i="3"/>
  <c r="O1123" i="5" s="1"/>
  <c r="V1123" i="2"/>
  <c r="AA1124" i="3"/>
  <c r="O1124" i="5" s="1"/>
  <c r="V1124" i="2"/>
  <c r="AA1125" i="3"/>
  <c r="V1125" i="2"/>
  <c r="I1125" i="2" s="1"/>
  <c r="AA1126" i="3"/>
  <c r="A1126" i="2" s="1"/>
  <c r="U1126" i="2" s="1"/>
  <c r="B1126" i="2" s="1"/>
  <c r="V1126" i="2"/>
  <c r="AA1127" i="3"/>
  <c r="O1127" i="5" s="1"/>
  <c r="H1127" i="5" s="1"/>
  <c r="S1127" i="5" s="1"/>
  <c r="M1127" i="5" s="1"/>
  <c r="V1127" i="2"/>
  <c r="I1127" i="2" s="1"/>
  <c r="AA1128" i="3"/>
  <c r="O1128" i="5" s="1"/>
  <c r="A1128" i="5" s="1"/>
  <c r="P1128" i="5" s="1"/>
  <c r="V1128" i="2"/>
  <c r="AA1129" i="3"/>
  <c r="V1129" i="2"/>
  <c r="I1129" i="2" s="1"/>
  <c r="AA1130" i="3"/>
  <c r="O1130" i="5" s="1"/>
  <c r="V1130" i="2"/>
  <c r="AA1131" i="3"/>
  <c r="A1131" i="2" s="1"/>
  <c r="U1131" i="2" s="1"/>
  <c r="B1131" i="2" s="1"/>
  <c r="V1131" i="2"/>
  <c r="AA1132" i="3"/>
  <c r="V1132" i="2"/>
  <c r="I1132" i="2" s="1"/>
  <c r="AA1133" i="3"/>
  <c r="V1133" i="2"/>
  <c r="I1133" i="2" s="1"/>
  <c r="AA1134" i="3"/>
  <c r="O1134" i="5" s="1"/>
  <c r="H1134" i="5" s="1"/>
  <c r="S1134" i="5" s="1"/>
  <c r="M1134" i="5" s="1"/>
  <c r="V1134" i="2"/>
  <c r="AA1135" i="3"/>
  <c r="A1135" i="2" s="1"/>
  <c r="U1135" i="2" s="1"/>
  <c r="B1135" i="2" s="1"/>
  <c r="V1135" i="2"/>
  <c r="AA1136" i="3"/>
  <c r="A1136" i="2" s="1"/>
  <c r="V1136" i="2"/>
  <c r="AA1137" i="3"/>
  <c r="V1137" i="2"/>
  <c r="I1137" i="2" s="1"/>
  <c r="AA1138" i="3"/>
  <c r="A1138" i="2" s="1"/>
  <c r="V1138" i="2"/>
  <c r="AA1139" i="3"/>
  <c r="V1139" i="2"/>
  <c r="P1140" i="2"/>
  <c r="F1140" i="2"/>
  <c r="D1140" i="2"/>
  <c r="AA1089" i="3"/>
  <c r="V1089" i="2"/>
  <c r="AA1090" i="3"/>
  <c r="A1090" i="2" s="1"/>
  <c r="U1090" i="2" s="1"/>
  <c r="B1090" i="2" s="1"/>
  <c r="V1090" i="2"/>
  <c r="I1090" i="2" s="1"/>
  <c r="AA1091" i="3"/>
  <c r="V1091" i="2"/>
  <c r="I1091" i="2" s="1"/>
  <c r="AA1092" i="3"/>
  <c r="V1092" i="2"/>
  <c r="I1092" i="2" s="1"/>
  <c r="AA1093" i="3"/>
  <c r="V1093" i="2"/>
  <c r="AA1094" i="3"/>
  <c r="O1094" i="5" s="1"/>
  <c r="H1094" i="5" s="1"/>
  <c r="S1094" i="5" s="1"/>
  <c r="M1094" i="5" s="1"/>
  <c r="X1094" i="5" s="1"/>
  <c r="V1094" i="2"/>
  <c r="I1094" i="2" s="1"/>
  <c r="AA1095" i="3"/>
  <c r="V1095" i="2"/>
  <c r="I1095" i="2" s="1"/>
  <c r="AA1096" i="3"/>
  <c r="O1096" i="5" s="1"/>
  <c r="V1096" i="2"/>
  <c r="I1096" i="2" s="1"/>
  <c r="AA1097" i="3"/>
  <c r="V1097" i="2"/>
  <c r="AA1098" i="3"/>
  <c r="O1098" i="5" s="1"/>
  <c r="A1098" i="5" s="1"/>
  <c r="V1098" i="2"/>
  <c r="I1098" i="2" s="1"/>
  <c r="AA1099" i="3"/>
  <c r="V1099" i="2"/>
  <c r="AA1100" i="3"/>
  <c r="A1100" i="2" s="1"/>
  <c r="U1100" i="2" s="1"/>
  <c r="B1100" i="2" s="1"/>
  <c r="V1100" i="2"/>
  <c r="I1100" i="2" s="1"/>
  <c r="AA1101" i="3"/>
  <c r="A1101" i="2" s="1"/>
  <c r="U1101" i="2" s="1"/>
  <c r="B1101" i="2" s="1"/>
  <c r="V1101" i="2"/>
  <c r="AA1102" i="3"/>
  <c r="O1102" i="5" s="1"/>
  <c r="V1102" i="2"/>
  <c r="AA1103" i="3"/>
  <c r="V1103" i="2"/>
  <c r="AA1104" i="3"/>
  <c r="O1104" i="5" s="1"/>
  <c r="H1104" i="5" s="1"/>
  <c r="S1104" i="5" s="1"/>
  <c r="M1104" i="5" s="1"/>
  <c r="V1104" i="2"/>
  <c r="AA1105" i="3"/>
  <c r="V1105" i="2"/>
  <c r="AA1106" i="3"/>
  <c r="O1106" i="5" s="1"/>
  <c r="H1106" i="5" s="1"/>
  <c r="S1106" i="5" s="1"/>
  <c r="M1106" i="5" s="1"/>
  <c r="V1106" i="2"/>
  <c r="AA1107" i="3"/>
  <c r="A1107" i="2" s="1"/>
  <c r="U1107" i="2" s="1"/>
  <c r="B1107" i="2" s="1"/>
  <c r="V1107" i="2"/>
  <c r="AA1108" i="3"/>
  <c r="O1108" i="5" s="1"/>
  <c r="A1108" i="5" s="1"/>
  <c r="V1108" i="2"/>
  <c r="I1108" i="2" s="1"/>
  <c r="AA1109" i="3"/>
  <c r="O1109" i="5" s="1"/>
  <c r="V1109" i="2"/>
  <c r="P1110" i="2"/>
  <c r="F1110" i="2"/>
  <c r="D1110" i="2"/>
  <c r="AA1059" i="3"/>
  <c r="V1059" i="2"/>
  <c r="I1059" i="2" s="1"/>
  <c r="AA1060" i="3"/>
  <c r="A1060" i="2" s="1"/>
  <c r="U1060" i="2" s="1"/>
  <c r="B1060" i="2" s="1"/>
  <c r="V1060" i="2"/>
  <c r="AA1061" i="3"/>
  <c r="V1061" i="2"/>
  <c r="AA1062" i="3"/>
  <c r="V1062" i="2"/>
  <c r="AA1063" i="3"/>
  <c r="V1063" i="2"/>
  <c r="AA1064" i="3"/>
  <c r="O1064" i="5" s="1"/>
  <c r="V1064" i="2"/>
  <c r="AA1065" i="3"/>
  <c r="A1065" i="2" s="1"/>
  <c r="U1065" i="2" s="1"/>
  <c r="B1065" i="2" s="1"/>
  <c r="V1065" i="2"/>
  <c r="I1065" i="2" s="1"/>
  <c r="AA1066" i="3"/>
  <c r="V1066" i="2"/>
  <c r="AA1067" i="3"/>
  <c r="O1067" i="5" s="1"/>
  <c r="H1067" i="5" s="1"/>
  <c r="S1067" i="5" s="1"/>
  <c r="M1067" i="5" s="1"/>
  <c r="W1067" i="5" s="1"/>
  <c r="V1067" i="2"/>
  <c r="I1067" i="2" s="1"/>
  <c r="AA1068" i="3"/>
  <c r="V1068" i="2"/>
  <c r="AA1069" i="3"/>
  <c r="V1069" i="2"/>
  <c r="I1069" i="2" s="1"/>
  <c r="AA1070" i="3"/>
  <c r="O1070" i="5" s="1"/>
  <c r="H1070" i="5" s="1"/>
  <c r="S1070" i="5" s="1"/>
  <c r="M1070" i="5" s="1"/>
  <c r="X1070" i="5" s="1"/>
  <c r="V1070" i="2"/>
  <c r="AA1071" i="3"/>
  <c r="A1071" i="2" s="1"/>
  <c r="U1071" i="2" s="1"/>
  <c r="B1071" i="2" s="1"/>
  <c r="V1071" i="2"/>
  <c r="I1071" i="2" s="1"/>
  <c r="AA1072" i="3"/>
  <c r="V1072" i="2"/>
  <c r="AA1073" i="3"/>
  <c r="V1073" i="2"/>
  <c r="I1073" i="2" s="1"/>
  <c r="AA1074" i="3"/>
  <c r="V1074" i="2"/>
  <c r="I1074" i="2" s="1"/>
  <c r="AA1075" i="3"/>
  <c r="V1075" i="2"/>
  <c r="I1075" i="2" s="1"/>
  <c r="AA1076" i="3"/>
  <c r="V1076" i="2"/>
  <c r="AA1077" i="3"/>
  <c r="A1077" i="2" s="1"/>
  <c r="U1077" i="2" s="1"/>
  <c r="B1077" i="2" s="1"/>
  <c r="V1077" i="2"/>
  <c r="I1077" i="2" s="1"/>
  <c r="AA1078" i="3"/>
  <c r="V1078" i="2"/>
  <c r="I1078" i="2" s="1"/>
  <c r="AA1079" i="3"/>
  <c r="O1079" i="5" s="1"/>
  <c r="A1079" i="5" s="1"/>
  <c r="Q1079" i="5" s="1"/>
  <c r="V1079" i="2"/>
  <c r="I1079" i="2" s="1"/>
  <c r="P1080" i="2"/>
  <c r="F1080" i="2"/>
  <c r="D1080" i="2"/>
  <c r="AA1029" i="3"/>
  <c r="A1029" i="2" s="1"/>
  <c r="V1029" i="2"/>
  <c r="I1029" i="2" s="1"/>
  <c r="AA1030" i="3"/>
  <c r="A1030" i="2" s="1"/>
  <c r="V1030" i="2"/>
  <c r="AA1031" i="3"/>
  <c r="A1031" i="2" s="1"/>
  <c r="U1031" i="2" s="1"/>
  <c r="B1031" i="2" s="1"/>
  <c r="V1031" i="2"/>
  <c r="AA1032" i="3"/>
  <c r="V1032" i="2"/>
  <c r="AA1033" i="3"/>
  <c r="O1033" i="5" s="1"/>
  <c r="V1033" i="2"/>
  <c r="AA1034" i="3"/>
  <c r="O1034" i="5" s="1"/>
  <c r="V1034" i="2"/>
  <c r="I1034" i="2" s="1"/>
  <c r="AA1035" i="3"/>
  <c r="O1035" i="5" s="1"/>
  <c r="H1035" i="5" s="1"/>
  <c r="S1035" i="5" s="1"/>
  <c r="M1035" i="5" s="1"/>
  <c r="V1035" i="2"/>
  <c r="AA1036" i="3"/>
  <c r="V1036" i="2"/>
  <c r="AA1037" i="3"/>
  <c r="O1037" i="5" s="1"/>
  <c r="V1037" i="2"/>
  <c r="AA1038" i="3"/>
  <c r="V1038" i="2"/>
  <c r="I1038" i="2" s="1"/>
  <c r="AA1039" i="3"/>
  <c r="A1039" i="2" s="1"/>
  <c r="U1039" i="2" s="1"/>
  <c r="B1039" i="2" s="1"/>
  <c r="V1039" i="2"/>
  <c r="AA1040" i="3"/>
  <c r="V1040" i="2"/>
  <c r="AA1041" i="3"/>
  <c r="A1041" i="2" s="1"/>
  <c r="U1041" i="2" s="1"/>
  <c r="B1041" i="2" s="1"/>
  <c r="V1041" i="2"/>
  <c r="AA1042" i="3"/>
  <c r="O1042" i="5" s="1"/>
  <c r="V1042" i="2"/>
  <c r="I1042" i="2" s="1"/>
  <c r="AA1043" i="3"/>
  <c r="O1043" i="5" s="1"/>
  <c r="A1043" i="5" s="1"/>
  <c r="V1043" i="2"/>
  <c r="AA1044" i="3"/>
  <c r="O1044" i="5" s="1"/>
  <c r="H1044" i="5" s="1"/>
  <c r="S1044" i="5" s="1"/>
  <c r="M1044" i="5" s="1"/>
  <c r="V1044" i="2"/>
  <c r="AA1045" i="3"/>
  <c r="O1045" i="5" s="1"/>
  <c r="H1045" i="5" s="1"/>
  <c r="S1045" i="5" s="1"/>
  <c r="M1045" i="5" s="1"/>
  <c r="V1045" i="2"/>
  <c r="AA1046" i="3"/>
  <c r="V1046" i="2"/>
  <c r="AA1047" i="3"/>
  <c r="O1047" i="5" s="1"/>
  <c r="V1047" i="2"/>
  <c r="I1047" i="2" s="1"/>
  <c r="AA1048" i="3"/>
  <c r="O1048" i="5" s="1"/>
  <c r="V1048" i="2"/>
  <c r="I1048" i="2" s="1"/>
  <c r="AA1049" i="3"/>
  <c r="A1049" i="2" s="1"/>
  <c r="U1049" i="2" s="1"/>
  <c r="B1049" i="2" s="1"/>
  <c r="V1049" i="2"/>
  <c r="P1050" i="2"/>
  <c r="F1050" i="2"/>
  <c r="D1050" i="2"/>
  <c r="AA999" i="3"/>
  <c r="V999" i="2"/>
  <c r="I999" i="2" s="1"/>
  <c r="AA1000" i="3"/>
  <c r="V1000" i="2"/>
  <c r="AA1001" i="3"/>
  <c r="V1001" i="2"/>
  <c r="I1001" i="2" s="1"/>
  <c r="AA1002" i="3"/>
  <c r="O1002" i="5" s="1"/>
  <c r="A1002" i="5" s="1"/>
  <c r="V1002" i="2"/>
  <c r="I1002" i="2" s="1"/>
  <c r="AA1003" i="3"/>
  <c r="O1003" i="5" s="1"/>
  <c r="V1003" i="2"/>
  <c r="AA1004" i="3"/>
  <c r="V1004" i="2"/>
  <c r="AA1005" i="3"/>
  <c r="V1005" i="2"/>
  <c r="AA1006" i="3"/>
  <c r="O1006" i="5" s="1"/>
  <c r="V1006" i="2"/>
  <c r="I1006" i="2" s="1"/>
  <c r="AA1007" i="3"/>
  <c r="V1007" i="2"/>
  <c r="I1007" i="2" s="1"/>
  <c r="AA1008" i="3"/>
  <c r="V1008" i="2"/>
  <c r="I1008" i="2" s="1"/>
  <c r="AA1009" i="3"/>
  <c r="V1009" i="2"/>
  <c r="AA1010" i="3"/>
  <c r="V1010" i="2"/>
  <c r="AA1011" i="3"/>
  <c r="V1011" i="2"/>
  <c r="AA1012" i="3"/>
  <c r="V1012" i="2"/>
  <c r="I1012" i="2" s="1"/>
  <c r="AA1013" i="3"/>
  <c r="V1013" i="2"/>
  <c r="I1013" i="2" s="1"/>
  <c r="AA1014" i="3"/>
  <c r="A1014" i="2" s="1"/>
  <c r="V1014" i="2"/>
  <c r="AA1015" i="3"/>
  <c r="O1015" i="5" s="1"/>
  <c r="V1015" i="2"/>
  <c r="I1015" i="2" s="1"/>
  <c r="AA1016" i="3"/>
  <c r="V1016" i="2"/>
  <c r="I1016" i="2" s="1"/>
  <c r="AA1017" i="3"/>
  <c r="V1017" i="2"/>
  <c r="I1017" i="2" s="1"/>
  <c r="AA1018" i="3"/>
  <c r="A1018" i="2" s="1"/>
  <c r="U1018" i="2" s="1"/>
  <c r="B1018" i="2" s="1"/>
  <c r="V1018" i="2"/>
  <c r="AA1019" i="3"/>
  <c r="O1019" i="5" s="1"/>
  <c r="V1019" i="2"/>
  <c r="I1019" i="2" s="1"/>
  <c r="P1020" i="2"/>
  <c r="F1020" i="2"/>
  <c r="D1020" i="2"/>
  <c r="AA969" i="3"/>
  <c r="V969" i="2"/>
  <c r="AA970" i="3"/>
  <c r="V970" i="2"/>
  <c r="AA971" i="3"/>
  <c r="A971" i="2" s="1"/>
  <c r="U971" i="2" s="1"/>
  <c r="B971" i="2" s="1"/>
  <c r="V971" i="2"/>
  <c r="AA972" i="3"/>
  <c r="A972" i="2" s="1"/>
  <c r="U972" i="2" s="1"/>
  <c r="B972" i="2" s="1"/>
  <c r="V972" i="2"/>
  <c r="AA973" i="3"/>
  <c r="A973" i="2" s="1"/>
  <c r="U973" i="2" s="1"/>
  <c r="B973" i="2" s="1"/>
  <c r="V973" i="2"/>
  <c r="I973" i="2" s="1"/>
  <c r="AA974" i="3"/>
  <c r="O974" i="5" s="1"/>
  <c r="H974" i="5" s="1"/>
  <c r="S974" i="5" s="1"/>
  <c r="M974" i="5" s="1"/>
  <c r="V974" i="2"/>
  <c r="AA975" i="3"/>
  <c r="V975" i="2"/>
  <c r="I975" i="2" s="1"/>
  <c r="AA976" i="3"/>
  <c r="V976" i="2"/>
  <c r="AA977" i="3"/>
  <c r="V977" i="2"/>
  <c r="I977" i="2" s="1"/>
  <c r="AA978" i="3"/>
  <c r="O978" i="5" s="1"/>
  <c r="A978" i="5" s="1"/>
  <c r="V978" i="2"/>
  <c r="I978" i="2" s="1"/>
  <c r="AA979" i="3"/>
  <c r="A979" i="2" s="1"/>
  <c r="U979" i="2" s="1"/>
  <c r="B979" i="2" s="1"/>
  <c r="V979" i="2"/>
  <c r="I979" i="2" s="1"/>
  <c r="AA980" i="3"/>
  <c r="A980" i="2" s="1"/>
  <c r="U980" i="2" s="1"/>
  <c r="B980" i="2" s="1"/>
  <c r="V980" i="2"/>
  <c r="I980" i="2" s="1"/>
  <c r="AA981" i="3"/>
  <c r="O981" i="5" s="1"/>
  <c r="H981" i="5" s="1"/>
  <c r="S981" i="5" s="1"/>
  <c r="M981" i="5" s="1"/>
  <c r="X981" i="5" s="1"/>
  <c r="V981" i="2"/>
  <c r="AA982" i="3"/>
  <c r="A982" i="2" s="1"/>
  <c r="U982" i="2" s="1"/>
  <c r="B982" i="2" s="1"/>
  <c r="V982" i="2"/>
  <c r="I982" i="2" s="1"/>
  <c r="AA983" i="3"/>
  <c r="A983" i="2" s="1"/>
  <c r="U983" i="2" s="1"/>
  <c r="B983" i="2" s="1"/>
  <c r="V983" i="2"/>
  <c r="AA984" i="3"/>
  <c r="V984" i="2"/>
  <c r="AA985" i="3"/>
  <c r="V985" i="2"/>
  <c r="I985" i="2" s="1"/>
  <c r="AA986" i="3"/>
  <c r="V986" i="2"/>
  <c r="I986" i="2" s="1"/>
  <c r="AA987" i="3"/>
  <c r="A987" i="2" s="1"/>
  <c r="U987" i="2" s="1"/>
  <c r="B987" i="2" s="1"/>
  <c r="V987" i="2"/>
  <c r="AA988" i="3"/>
  <c r="V988" i="2"/>
  <c r="I988" i="2" s="1"/>
  <c r="AA989" i="3"/>
  <c r="V989" i="2"/>
  <c r="P990" i="2"/>
  <c r="F990" i="2"/>
  <c r="D990" i="2"/>
  <c r="AA939" i="3"/>
  <c r="O939" i="5" s="1"/>
  <c r="A939" i="5" s="1"/>
  <c r="V939" i="2"/>
  <c r="I939" i="2" s="1"/>
  <c r="AA940" i="3"/>
  <c r="O940" i="5" s="1"/>
  <c r="V940" i="2"/>
  <c r="AA941" i="3"/>
  <c r="A941" i="2" s="1"/>
  <c r="V941" i="2"/>
  <c r="AA942" i="3"/>
  <c r="O942" i="5" s="1"/>
  <c r="A942" i="5" s="1"/>
  <c r="V942" i="2"/>
  <c r="AA943" i="3"/>
  <c r="A943" i="2" s="1"/>
  <c r="U943" i="2" s="1"/>
  <c r="B943" i="2" s="1"/>
  <c r="V943" i="2"/>
  <c r="I943" i="2" s="1"/>
  <c r="AA944" i="3"/>
  <c r="V944" i="2"/>
  <c r="I944" i="2" s="1"/>
  <c r="AA945" i="3"/>
  <c r="V945" i="2"/>
  <c r="AA946" i="3"/>
  <c r="V946" i="2"/>
  <c r="I946" i="2" s="1"/>
  <c r="AA947" i="3"/>
  <c r="O947" i="5" s="1"/>
  <c r="V947" i="2"/>
  <c r="I947" i="2" s="1"/>
  <c r="AA948" i="3"/>
  <c r="O948" i="5" s="1"/>
  <c r="V948" i="2"/>
  <c r="I948" i="2" s="1"/>
  <c r="AA949" i="3"/>
  <c r="V949" i="2"/>
  <c r="AA950" i="3"/>
  <c r="V950" i="2"/>
  <c r="AA951" i="3"/>
  <c r="V951" i="2"/>
  <c r="I951" i="2" s="1"/>
  <c r="AA952" i="3"/>
  <c r="V952" i="2"/>
  <c r="AA953" i="3"/>
  <c r="V953" i="2"/>
  <c r="I953" i="2" s="1"/>
  <c r="AA954" i="3"/>
  <c r="V954" i="2"/>
  <c r="I954" i="2" s="1"/>
  <c r="AA955" i="3"/>
  <c r="V955" i="2"/>
  <c r="I955" i="2" s="1"/>
  <c r="AA956" i="3"/>
  <c r="V956" i="2"/>
  <c r="AA957" i="3"/>
  <c r="V957" i="2"/>
  <c r="I957" i="2" s="1"/>
  <c r="AA958" i="3"/>
  <c r="A958" i="2" s="1"/>
  <c r="U958" i="2" s="1"/>
  <c r="B958" i="2" s="1"/>
  <c r="V958" i="2"/>
  <c r="AA959" i="3"/>
  <c r="O959" i="5" s="1"/>
  <c r="A959" i="5" s="1"/>
  <c r="V959" i="2"/>
  <c r="I959" i="2" s="1"/>
  <c r="P960" i="2"/>
  <c r="F960" i="2"/>
  <c r="D960" i="2"/>
  <c r="AA909" i="3"/>
  <c r="V909" i="2"/>
  <c r="AA910" i="3"/>
  <c r="A910" i="2" s="1"/>
  <c r="U910" i="2" s="1"/>
  <c r="B910" i="2" s="1"/>
  <c r="V910" i="2"/>
  <c r="AA911" i="3"/>
  <c r="A911" i="2" s="1"/>
  <c r="U911" i="2" s="1"/>
  <c r="B911" i="2" s="1"/>
  <c r="V911" i="2"/>
  <c r="AA912" i="3"/>
  <c r="V912" i="2"/>
  <c r="AA913" i="3"/>
  <c r="O913" i="5" s="1"/>
  <c r="H913" i="5" s="1"/>
  <c r="S913" i="5" s="1"/>
  <c r="M913" i="5" s="1"/>
  <c r="X913" i="5" s="1"/>
  <c r="V913" i="2"/>
  <c r="AA914" i="3"/>
  <c r="A914" i="2" s="1"/>
  <c r="V914" i="2"/>
  <c r="AA915" i="3"/>
  <c r="A915" i="2" s="1"/>
  <c r="U915" i="2" s="1"/>
  <c r="B915" i="2" s="1"/>
  <c r="V915" i="2"/>
  <c r="AA916" i="3"/>
  <c r="V916" i="2"/>
  <c r="AA917" i="3"/>
  <c r="V917" i="2"/>
  <c r="AA918" i="3"/>
  <c r="V918" i="2"/>
  <c r="AA919" i="3"/>
  <c r="A919" i="2" s="1"/>
  <c r="U919" i="2" s="1"/>
  <c r="B919" i="2" s="1"/>
  <c r="V919" i="2"/>
  <c r="AA920" i="3"/>
  <c r="O920" i="5" s="1"/>
  <c r="V920" i="2"/>
  <c r="I920" i="2" s="1"/>
  <c r="AA921" i="3"/>
  <c r="A921" i="2" s="1"/>
  <c r="U921" i="2" s="1"/>
  <c r="B921" i="2" s="1"/>
  <c r="V921" i="2"/>
  <c r="AA922" i="3"/>
  <c r="O922" i="5" s="1"/>
  <c r="H922" i="5" s="1"/>
  <c r="S922" i="5" s="1"/>
  <c r="M922" i="5" s="1"/>
  <c r="V922" i="2"/>
  <c r="AA923" i="3"/>
  <c r="V923" i="2"/>
  <c r="AA924" i="3"/>
  <c r="O924" i="5" s="1"/>
  <c r="V924" i="2"/>
  <c r="AA925" i="3"/>
  <c r="V925" i="2"/>
  <c r="I925" i="2" s="1"/>
  <c r="AA926" i="3"/>
  <c r="A926" i="2" s="1"/>
  <c r="U926" i="2" s="1"/>
  <c r="B926" i="2" s="1"/>
  <c r="V926" i="2"/>
  <c r="AA927" i="3"/>
  <c r="A927" i="2" s="1"/>
  <c r="U927" i="2" s="1"/>
  <c r="B927" i="2" s="1"/>
  <c r="V927" i="2"/>
  <c r="AA928" i="3"/>
  <c r="O928" i="5" s="1"/>
  <c r="V928" i="2"/>
  <c r="AA929" i="3"/>
  <c r="O929" i="5" s="1"/>
  <c r="H929" i="5" s="1"/>
  <c r="S929" i="5" s="1"/>
  <c r="M929" i="5" s="1"/>
  <c r="Y929" i="5" s="1"/>
  <c r="V929" i="2"/>
  <c r="P930" i="2"/>
  <c r="F930" i="2"/>
  <c r="D930" i="2"/>
  <c r="AA879" i="3"/>
  <c r="V879" i="2"/>
  <c r="I879" i="2" s="1"/>
  <c r="AA880" i="3"/>
  <c r="V880" i="2"/>
  <c r="I880" i="2" s="1"/>
  <c r="AA881" i="3"/>
  <c r="V881" i="2"/>
  <c r="I881" i="2" s="1"/>
  <c r="AA882" i="3"/>
  <c r="V882" i="2"/>
  <c r="I882" i="2" s="1"/>
  <c r="AA883" i="3"/>
  <c r="V883" i="2"/>
  <c r="I883" i="2" s="1"/>
  <c r="AA884" i="3"/>
  <c r="V884" i="2"/>
  <c r="AA885" i="3"/>
  <c r="V885" i="2"/>
  <c r="I885" i="2" s="1"/>
  <c r="AA886" i="3"/>
  <c r="V886" i="2"/>
  <c r="I886" i="2" s="1"/>
  <c r="AA887" i="3"/>
  <c r="V887" i="2"/>
  <c r="AA888" i="3"/>
  <c r="V888" i="2"/>
  <c r="I888" i="2" s="1"/>
  <c r="AA889" i="3"/>
  <c r="V889" i="2"/>
  <c r="AA890" i="3"/>
  <c r="V890" i="2"/>
  <c r="I890" i="2" s="1"/>
  <c r="AA891" i="3"/>
  <c r="A891" i="2" s="1"/>
  <c r="U891" i="2" s="1"/>
  <c r="B891" i="2" s="1"/>
  <c r="V891" i="2"/>
  <c r="I891" i="2" s="1"/>
  <c r="AA892" i="3"/>
  <c r="V892" i="2"/>
  <c r="I892" i="2" s="1"/>
  <c r="AA893" i="3"/>
  <c r="A893" i="2" s="1"/>
  <c r="V893" i="2"/>
  <c r="W893" i="2" s="1"/>
  <c r="AA894" i="3"/>
  <c r="V894" i="2"/>
  <c r="I894" i="2" s="1"/>
  <c r="AA895" i="3"/>
  <c r="V895" i="2"/>
  <c r="I895" i="2" s="1"/>
  <c r="AA896" i="3"/>
  <c r="V896" i="2"/>
  <c r="I896" i="2" s="1"/>
  <c r="AA897" i="3"/>
  <c r="V897" i="2"/>
  <c r="AA898" i="3"/>
  <c r="V898" i="2"/>
  <c r="I898" i="2" s="1"/>
  <c r="AA899" i="3"/>
  <c r="V899" i="2"/>
  <c r="I899" i="2" s="1"/>
  <c r="P900" i="2"/>
  <c r="F900" i="2"/>
  <c r="D900" i="2"/>
  <c r="AA849" i="3"/>
  <c r="O849" i="5" s="1"/>
  <c r="V849" i="2"/>
  <c r="AA850" i="3"/>
  <c r="V850" i="2"/>
  <c r="AA851" i="3"/>
  <c r="A851" i="2" s="1"/>
  <c r="U851" i="2" s="1"/>
  <c r="B851" i="2" s="1"/>
  <c r="V851" i="2"/>
  <c r="I851" i="2" s="1"/>
  <c r="AA852" i="3"/>
  <c r="O852" i="5" s="1"/>
  <c r="H852" i="5" s="1"/>
  <c r="S852" i="5" s="1"/>
  <c r="M852" i="5" s="1"/>
  <c r="V852" i="2"/>
  <c r="AA853" i="3"/>
  <c r="O853" i="5" s="1"/>
  <c r="H853" i="5" s="1"/>
  <c r="S853" i="5" s="1"/>
  <c r="M853" i="5" s="1"/>
  <c r="V853" i="2"/>
  <c r="I853" i="2" s="1"/>
  <c r="AA854" i="3"/>
  <c r="O854" i="5" s="1"/>
  <c r="V854" i="2"/>
  <c r="AA855" i="3"/>
  <c r="A855" i="2" s="1"/>
  <c r="U855" i="2" s="1"/>
  <c r="B855" i="2" s="1"/>
  <c r="V855" i="2"/>
  <c r="AA856" i="3"/>
  <c r="A856" i="2" s="1"/>
  <c r="U856" i="2" s="1"/>
  <c r="B856" i="2" s="1"/>
  <c r="V856" i="2"/>
  <c r="AA857" i="3"/>
  <c r="V857" i="2"/>
  <c r="AA858" i="3"/>
  <c r="O858" i="5" s="1"/>
  <c r="H858" i="5" s="1"/>
  <c r="S858" i="5" s="1"/>
  <c r="M858" i="5" s="1"/>
  <c r="V858" i="2"/>
  <c r="AA859" i="3"/>
  <c r="V859" i="2"/>
  <c r="AA860" i="3"/>
  <c r="O860" i="5" s="1"/>
  <c r="H860" i="5" s="1"/>
  <c r="S860" i="5" s="1"/>
  <c r="M860" i="5" s="1"/>
  <c r="V860" i="2"/>
  <c r="AA861" i="3"/>
  <c r="O861" i="5" s="1"/>
  <c r="A861" i="5" s="1"/>
  <c r="Q861" i="5" s="1"/>
  <c r="V861" i="2"/>
  <c r="I861" i="2" s="1"/>
  <c r="AA862" i="3"/>
  <c r="A862" i="2" s="1"/>
  <c r="U862" i="2" s="1"/>
  <c r="B862" i="2" s="1"/>
  <c r="V862" i="2"/>
  <c r="I862" i="2" s="1"/>
  <c r="AA863" i="3"/>
  <c r="O863" i="5" s="1"/>
  <c r="A863" i="5" s="1"/>
  <c r="V863" i="2"/>
  <c r="I863" i="2" s="1"/>
  <c r="AA864" i="3"/>
  <c r="A864" i="2" s="1"/>
  <c r="U864" i="2" s="1"/>
  <c r="B864" i="2" s="1"/>
  <c r="V864" i="2"/>
  <c r="AA865" i="3"/>
  <c r="A865" i="2" s="1"/>
  <c r="V865" i="2"/>
  <c r="AA866" i="3"/>
  <c r="A866" i="2" s="1"/>
  <c r="V866" i="2"/>
  <c r="AA867" i="3"/>
  <c r="A867" i="2" s="1"/>
  <c r="U867" i="2" s="1"/>
  <c r="B867" i="2" s="1"/>
  <c r="V867" i="2"/>
  <c r="AA868" i="3"/>
  <c r="A868" i="2" s="1"/>
  <c r="U868" i="2" s="1"/>
  <c r="B868" i="2" s="1"/>
  <c r="V868" i="2"/>
  <c r="AA869" i="3"/>
  <c r="A869" i="2" s="1"/>
  <c r="U869" i="2" s="1"/>
  <c r="B869" i="2" s="1"/>
  <c r="V869" i="2"/>
  <c r="I869" i="2" s="1"/>
  <c r="P870" i="2"/>
  <c r="F870" i="2"/>
  <c r="D870" i="2"/>
  <c r="AA819" i="3"/>
  <c r="V819" i="2"/>
  <c r="I819" i="2" s="1"/>
  <c r="AA820" i="3"/>
  <c r="V820" i="2"/>
  <c r="I820" i="2" s="1"/>
  <c r="AA821" i="3"/>
  <c r="V821" i="2"/>
  <c r="I821" i="2" s="1"/>
  <c r="AA822" i="3"/>
  <c r="O822" i="5" s="1"/>
  <c r="V822" i="2"/>
  <c r="I822" i="2" s="1"/>
  <c r="AA823" i="3"/>
  <c r="A823" i="2" s="1"/>
  <c r="U823" i="2" s="1"/>
  <c r="B823" i="2" s="1"/>
  <c r="V823" i="2"/>
  <c r="I823" i="2" s="1"/>
  <c r="AA824" i="3"/>
  <c r="O824" i="5" s="1"/>
  <c r="V824" i="2"/>
  <c r="I824" i="2" s="1"/>
  <c r="AA825" i="3"/>
  <c r="O825" i="5" s="1"/>
  <c r="V825" i="2"/>
  <c r="I825" i="2" s="1"/>
  <c r="AA826" i="3"/>
  <c r="V826" i="2"/>
  <c r="AA827" i="3"/>
  <c r="V827" i="2"/>
  <c r="I827" i="2" s="1"/>
  <c r="AA828" i="3"/>
  <c r="V828" i="2"/>
  <c r="I828" i="2" s="1"/>
  <c r="AA829" i="3"/>
  <c r="V829" i="2"/>
  <c r="I829" i="2" s="1"/>
  <c r="AA830" i="3"/>
  <c r="O830" i="5" s="1"/>
  <c r="A830" i="5" s="1"/>
  <c r="V830" i="2"/>
  <c r="I830" i="2" s="1"/>
  <c r="AA831" i="3"/>
  <c r="V831" i="2"/>
  <c r="I831" i="2" s="1"/>
  <c r="AA832" i="3"/>
  <c r="V832" i="2"/>
  <c r="I832" i="2" s="1"/>
  <c r="AA833" i="3"/>
  <c r="O833" i="5" s="1"/>
  <c r="A833" i="5" s="1"/>
  <c r="Q833" i="5" s="1"/>
  <c r="V833" i="2"/>
  <c r="I833" i="2" s="1"/>
  <c r="AA834" i="3"/>
  <c r="O834" i="5" s="1"/>
  <c r="A834" i="5" s="1"/>
  <c r="P834" i="5" s="1"/>
  <c r="V834" i="2"/>
  <c r="I834" i="2" s="1"/>
  <c r="AA835" i="3"/>
  <c r="V835" i="2"/>
  <c r="I835" i="2" s="1"/>
  <c r="AA836" i="3"/>
  <c r="V836" i="2"/>
  <c r="I836" i="2" s="1"/>
  <c r="AA837" i="3"/>
  <c r="V837" i="2"/>
  <c r="I837" i="2" s="1"/>
  <c r="AA838" i="3"/>
  <c r="A838" i="2" s="1"/>
  <c r="V838" i="2"/>
  <c r="I838" i="2" s="1"/>
  <c r="AA839" i="3"/>
  <c r="V839" i="2"/>
  <c r="I839" i="2" s="1"/>
  <c r="P840" i="2"/>
  <c r="F840" i="2"/>
  <c r="D840" i="2"/>
  <c r="AA789" i="3"/>
  <c r="A789" i="2" s="1"/>
  <c r="V789" i="2"/>
  <c r="AA790" i="3"/>
  <c r="O790" i="5" s="1"/>
  <c r="H790" i="5" s="1"/>
  <c r="S790" i="5" s="1"/>
  <c r="M790" i="5" s="1"/>
  <c r="V790" i="2"/>
  <c r="AA791" i="3"/>
  <c r="V791" i="2"/>
  <c r="AA792" i="3"/>
  <c r="V792" i="2"/>
  <c r="AA793" i="3"/>
  <c r="V793" i="2"/>
  <c r="AA794" i="3"/>
  <c r="V794" i="2"/>
  <c r="I794" i="2" s="1"/>
  <c r="AA795" i="3"/>
  <c r="A795" i="2" s="1"/>
  <c r="U795" i="2" s="1"/>
  <c r="B795" i="2" s="1"/>
  <c r="V795" i="2"/>
  <c r="AA796" i="3"/>
  <c r="A796" i="2" s="1"/>
  <c r="V796" i="2"/>
  <c r="AA797" i="3"/>
  <c r="V797" i="2"/>
  <c r="AA798" i="3"/>
  <c r="A798" i="2" s="1"/>
  <c r="V798" i="2"/>
  <c r="I798" i="2" s="1"/>
  <c r="AA799" i="3"/>
  <c r="V799" i="2"/>
  <c r="I799" i="2" s="1"/>
  <c r="AA800" i="3"/>
  <c r="A800" i="2" s="1"/>
  <c r="U800" i="2" s="1"/>
  <c r="B800" i="2" s="1"/>
  <c r="V800" i="2"/>
  <c r="I800" i="2" s="1"/>
  <c r="AA801" i="3"/>
  <c r="V801" i="2"/>
  <c r="I801" i="2" s="1"/>
  <c r="AA802" i="3"/>
  <c r="A802" i="2" s="1"/>
  <c r="U802" i="2" s="1"/>
  <c r="B802" i="2" s="1"/>
  <c r="V802" i="2"/>
  <c r="I802" i="2" s="1"/>
  <c r="AA803" i="3"/>
  <c r="V803" i="2"/>
  <c r="AA804" i="3"/>
  <c r="V804" i="2"/>
  <c r="AA805" i="3"/>
  <c r="V805" i="2"/>
  <c r="AA806" i="3"/>
  <c r="A806" i="2" s="1"/>
  <c r="V806" i="2"/>
  <c r="AA807" i="3"/>
  <c r="V807" i="2"/>
  <c r="I807" i="2" s="1"/>
  <c r="AA808" i="3"/>
  <c r="O808" i="5" s="1"/>
  <c r="V808" i="2"/>
  <c r="AA809" i="3"/>
  <c r="V809" i="2"/>
  <c r="P810" i="2"/>
  <c r="F810" i="2"/>
  <c r="D810" i="2"/>
  <c r="AA759" i="3"/>
  <c r="O759" i="5" s="1"/>
  <c r="V759" i="2"/>
  <c r="AA760" i="3"/>
  <c r="V760" i="2"/>
  <c r="I760" i="2" s="1"/>
  <c r="AA761" i="3"/>
  <c r="V761" i="2"/>
  <c r="I761" i="2" s="1"/>
  <c r="AA762" i="3"/>
  <c r="A762" i="2" s="1"/>
  <c r="V762" i="2"/>
  <c r="I762" i="2" s="1"/>
  <c r="AA763" i="3"/>
  <c r="V763" i="2"/>
  <c r="I763" i="2" s="1"/>
  <c r="AA764" i="3"/>
  <c r="O764" i="5" s="1"/>
  <c r="V764" i="2"/>
  <c r="I764" i="2" s="1"/>
  <c r="AA765" i="3"/>
  <c r="V765" i="2"/>
  <c r="I765" i="2" s="1"/>
  <c r="AA766" i="3"/>
  <c r="V766" i="2"/>
  <c r="I766" i="2" s="1"/>
  <c r="AA767" i="3"/>
  <c r="A767" i="2" s="1"/>
  <c r="U767" i="2" s="1"/>
  <c r="B767" i="2" s="1"/>
  <c r="V767" i="2"/>
  <c r="W767" i="2" s="1"/>
  <c r="X767" i="2" s="1"/>
  <c r="AA768" i="3"/>
  <c r="V768" i="2"/>
  <c r="I768" i="2" s="1"/>
  <c r="AA769" i="3"/>
  <c r="O769" i="5" s="1"/>
  <c r="V769" i="2"/>
  <c r="AA770" i="3"/>
  <c r="V770" i="2"/>
  <c r="I770" i="2" s="1"/>
  <c r="AA771" i="3"/>
  <c r="V771" i="2"/>
  <c r="I771" i="2" s="1"/>
  <c r="AA772" i="3"/>
  <c r="V772" i="2"/>
  <c r="I772" i="2" s="1"/>
  <c r="AA773" i="3"/>
  <c r="V773" i="2"/>
  <c r="AA774" i="3"/>
  <c r="V774" i="2"/>
  <c r="I774" i="2" s="1"/>
  <c r="AA775" i="3"/>
  <c r="V775" i="2"/>
  <c r="AA776" i="3"/>
  <c r="V776" i="2"/>
  <c r="AA777" i="3"/>
  <c r="A777" i="2" s="1"/>
  <c r="U777" i="2" s="1"/>
  <c r="B777" i="2" s="1"/>
  <c r="V777" i="2"/>
  <c r="I777" i="2" s="1"/>
  <c r="AA778" i="3"/>
  <c r="O778" i="5" s="1"/>
  <c r="H778" i="5" s="1"/>
  <c r="S778" i="5" s="1"/>
  <c r="M778" i="5" s="1"/>
  <c r="Y778" i="5" s="1"/>
  <c r="V778" i="2"/>
  <c r="I778" i="2" s="1"/>
  <c r="AA779" i="3"/>
  <c r="V779" i="2"/>
  <c r="P780" i="2"/>
  <c r="F780" i="2"/>
  <c r="D780" i="2"/>
  <c r="AA729" i="3"/>
  <c r="A729" i="2" s="1"/>
  <c r="U729" i="2" s="1"/>
  <c r="B729" i="2" s="1"/>
  <c r="V729" i="2"/>
  <c r="I729" i="2" s="1"/>
  <c r="AA730" i="3"/>
  <c r="V730" i="2"/>
  <c r="AA731" i="3"/>
  <c r="V731" i="2"/>
  <c r="I731" i="2" s="1"/>
  <c r="AA732" i="3"/>
  <c r="V732" i="2"/>
  <c r="I732" i="2" s="1"/>
  <c r="AA733" i="3"/>
  <c r="V733" i="2"/>
  <c r="AA734" i="3"/>
  <c r="V734" i="2"/>
  <c r="AA735" i="3"/>
  <c r="A735" i="2" s="1"/>
  <c r="V735" i="2"/>
  <c r="AA736" i="3"/>
  <c r="V736" i="2"/>
  <c r="AA737" i="3"/>
  <c r="A737" i="2" s="1"/>
  <c r="V737" i="2"/>
  <c r="AA738" i="3"/>
  <c r="V738" i="2"/>
  <c r="I738" i="2" s="1"/>
  <c r="AA739" i="3"/>
  <c r="O739" i="5" s="1"/>
  <c r="V739" i="2"/>
  <c r="I739" i="2" s="1"/>
  <c r="AA740" i="3"/>
  <c r="V740" i="2"/>
  <c r="AA741" i="3"/>
  <c r="V741" i="2"/>
  <c r="I741" i="2" s="1"/>
  <c r="AA742" i="3"/>
  <c r="O742" i="5" s="1"/>
  <c r="V742" i="2"/>
  <c r="AA743" i="3"/>
  <c r="V743" i="2"/>
  <c r="I743" i="2" s="1"/>
  <c r="AA744" i="3"/>
  <c r="V744" i="2"/>
  <c r="I744" i="2" s="1"/>
  <c r="AA745" i="3"/>
  <c r="V745" i="2"/>
  <c r="I745" i="2" s="1"/>
  <c r="AA746" i="3"/>
  <c r="V746" i="2"/>
  <c r="I746" i="2" s="1"/>
  <c r="AA747" i="3"/>
  <c r="V747" i="2"/>
  <c r="I747" i="2" s="1"/>
  <c r="AA748" i="3"/>
  <c r="V748" i="2"/>
  <c r="I748" i="2" s="1"/>
  <c r="AA749" i="3"/>
  <c r="V749" i="2"/>
  <c r="P750" i="2"/>
  <c r="F750" i="2"/>
  <c r="D750" i="2"/>
  <c r="AA699" i="3"/>
  <c r="V699" i="2"/>
  <c r="I699" i="2" s="1"/>
  <c r="AA700" i="3"/>
  <c r="A700" i="2" s="1"/>
  <c r="V700" i="2"/>
  <c r="I700" i="2" s="1"/>
  <c r="AA701" i="3"/>
  <c r="V701" i="2"/>
  <c r="I701" i="2" s="1"/>
  <c r="AA702" i="3"/>
  <c r="V702" i="2"/>
  <c r="AA703" i="3"/>
  <c r="V703" i="2"/>
  <c r="I703" i="2" s="1"/>
  <c r="AA704" i="3"/>
  <c r="A704" i="2" s="1"/>
  <c r="U704" i="2" s="1"/>
  <c r="B704" i="2" s="1"/>
  <c r="V704" i="2"/>
  <c r="AA705" i="3"/>
  <c r="O705" i="5" s="1"/>
  <c r="A705" i="5" s="1"/>
  <c r="V705" i="2"/>
  <c r="AA706" i="3"/>
  <c r="A706" i="2" s="1"/>
  <c r="U706" i="2" s="1"/>
  <c r="B706" i="2" s="1"/>
  <c r="V706" i="2"/>
  <c r="AA707" i="3"/>
  <c r="O707" i="5" s="1"/>
  <c r="V707" i="2"/>
  <c r="I707" i="2" s="1"/>
  <c r="AA708" i="3"/>
  <c r="A708" i="2" s="1"/>
  <c r="V708" i="2"/>
  <c r="I708" i="2" s="1"/>
  <c r="AA709" i="3"/>
  <c r="V709" i="2"/>
  <c r="AA710" i="3"/>
  <c r="V710" i="2"/>
  <c r="I710" i="2" s="1"/>
  <c r="AA711" i="3"/>
  <c r="V711" i="2"/>
  <c r="AA712" i="3"/>
  <c r="O712" i="5" s="1"/>
  <c r="H712" i="5" s="1"/>
  <c r="S712" i="5" s="1"/>
  <c r="M712" i="5" s="1"/>
  <c r="V712" i="2"/>
  <c r="AA713" i="3"/>
  <c r="A713" i="2" s="1"/>
  <c r="U713" i="2" s="1"/>
  <c r="B713" i="2" s="1"/>
  <c r="V713" i="2"/>
  <c r="AA714" i="3"/>
  <c r="V714" i="2"/>
  <c r="I714" i="2" s="1"/>
  <c r="AA715" i="3"/>
  <c r="O715" i="5" s="1"/>
  <c r="V715" i="2"/>
  <c r="AA716" i="3"/>
  <c r="O716" i="5" s="1"/>
  <c r="H716" i="5" s="1"/>
  <c r="S716" i="5" s="1"/>
  <c r="M716" i="5" s="1"/>
  <c r="V716" i="2"/>
  <c r="AA717" i="3"/>
  <c r="V717" i="2"/>
  <c r="AA718" i="3"/>
  <c r="V718" i="2"/>
  <c r="I718" i="2" s="1"/>
  <c r="AA719" i="3"/>
  <c r="V719" i="2"/>
  <c r="P720" i="2"/>
  <c r="F720" i="2"/>
  <c r="D720" i="2"/>
  <c r="AA669" i="3"/>
  <c r="V669" i="2"/>
  <c r="AA670" i="3"/>
  <c r="A670" i="2" s="1"/>
  <c r="V670" i="2"/>
  <c r="AA671" i="3"/>
  <c r="V671" i="2"/>
  <c r="AA672" i="3"/>
  <c r="V672" i="2"/>
  <c r="AA673" i="3"/>
  <c r="V673" i="2"/>
  <c r="I673" i="2" s="1"/>
  <c r="AA674" i="3"/>
  <c r="V674" i="2"/>
  <c r="AA675" i="3"/>
  <c r="O675" i="5" s="1"/>
  <c r="H675" i="5" s="1"/>
  <c r="S675" i="5" s="1"/>
  <c r="M675" i="5" s="1"/>
  <c r="X675" i="5" s="1"/>
  <c r="V675" i="2"/>
  <c r="I675" i="2" s="1"/>
  <c r="AA676" i="3"/>
  <c r="V676" i="2"/>
  <c r="AA677" i="3"/>
  <c r="A677" i="2" s="1"/>
  <c r="V677" i="2"/>
  <c r="AA678" i="3"/>
  <c r="V678" i="2"/>
  <c r="I678" i="2" s="1"/>
  <c r="AA679" i="3"/>
  <c r="V679" i="2"/>
  <c r="AA680" i="3"/>
  <c r="O680" i="5" s="1"/>
  <c r="V680" i="2"/>
  <c r="AA681" i="3"/>
  <c r="V681" i="2"/>
  <c r="AA682" i="3"/>
  <c r="V682" i="2"/>
  <c r="AA683" i="3"/>
  <c r="O683" i="5" s="1"/>
  <c r="V683" i="2"/>
  <c r="AA684" i="3"/>
  <c r="A684" i="2" s="1"/>
  <c r="V684" i="2"/>
  <c r="AA685" i="3"/>
  <c r="V685" i="2"/>
  <c r="I685" i="2" s="1"/>
  <c r="AA686" i="3"/>
  <c r="V686" i="2"/>
  <c r="AA687" i="3"/>
  <c r="O687" i="5" s="1"/>
  <c r="V687" i="2"/>
  <c r="I687" i="2" s="1"/>
  <c r="AA688" i="3"/>
  <c r="V688" i="2"/>
  <c r="I688" i="2" s="1"/>
  <c r="AA689" i="3"/>
  <c r="A689" i="2" s="1"/>
  <c r="U689" i="2" s="1"/>
  <c r="B689" i="2" s="1"/>
  <c r="V689" i="2"/>
  <c r="P690" i="2"/>
  <c r="F690" i="2"/>
  <c r="D690" i="2"/>
  <c r="AA639" i="3"/>
  <c r="O639" i="5" s="1"/>
  <c r="V639" i="2"/>
  <c r="AA640" i="3"/>
  <c r="V640" i="2"/>
  <c r="AA641" i="3"/>
  <c r="V641" i="2"/>
  <c r="AA642" i="3"/>
  <c r="A642" i="2" s="1"/>
  <c r="U642" i="2" s="1"/>
  <c r="B642" i="2" s="1"/>
  <c r="V642" i="2"/>
  <c r="I642" i="2" s="1"/>
  <c r="AA643" i="3"/>
  <c r="V643" i="2"/>
  <c r="AA644" i="3"/>
  <c r="V644" i="2"/>
  <c r="I644" i="2" s="1"/>
  <c r="AA645" i="3"/>
  <c r="V645" i="2"/>
  <c r="I645" i="2" s="1"/>
  <c r="AA646" i="3"/>
  <c r="O646" i="5" s="1"/>
  <c r="H646" i="5" s="1"/>
  <c r="S646" i="5" s="1"/>
  <c r="M646" i="5" s="1"/>
  <c r="V646" i="2"/>
  <c r="I646" i="2" s="1"/>
  <c r="AA647" i="3"/>
  <c r="A647" i="2" s="1"/>
  <c r="V647" i="2"/>
  <c r="AA648" i="3"/>
  <c r="A648" i="2" s="1"/>
  <c r="U648" i="2" s="1"/>
  <c r="B648" i="2" s="1"/>
  <c r="V648" i="2"/>
  <c r="I648" i="2" s="1"/>
  <c r="AA649" i="3"/>
  <c r="O649" i="5" s="1"/>
  <c r="V649" i="2"/>
  <c r="AA650" i="3"/>
  <c r="A650" i="2" s="1"/>
  <c r="V650" i="2"/>
  <c r="I650" i="2" s="1"/>
  <c r="AA651" i="3"/>
  <c r="V651" i="2"/>
  <c r="I651" i="2" s="1"/>
  <c r="AA652" i="3"/>
  <c r="O652" i="5" s="1"/>
  <c r="A652" i="5" s="1"/>
  <c r="V652" i="2"/>
  <c r="AA653" i="3"/>
  <c r="V653" i="2"/>
  <c r="I653" i="2" s="1"/>
  <c r="AA654" i="3"/>
  <c r="A654" i="2" s="1"/>
  <c r="V654" i="2"/>
  <c r="I654" i="2" s="1"/>
  <c r="AA655" i="3"/>
  <c r="V655" i="2"/>
  <c r="I655" i="2" s="1"/>
  <c r="AA656" i="3"/>
  <c r="A656" i="2" s="1"/>
  <c r="U656" i="2" s="1"/>
  <c r="B656" i="2" s="1"/>
  <c r="V656" i="2"/>
  <c r="I656" i="2" s="1"/>
  <c r="AA657" i="3"/>
  <c r="V657" i="2"/>
  <c r="I657" i="2" s="1"/>
  <c r="AA658" i="3"/>
  <c r="V658" i="2"/>
  <c r="I658" i="2" s="1"/>
  <c r="AA659" i="3"/>
  <c r="O659" i="5" s="1"/>
  <c r="V659" i="2"/>
  <c r="I659" i="2" s="1"/>
  <c r="P660" i="2"/>
  <c r="F660" i="2"/>
  <c r="D660" i="2"/>
  <c r="AA609" i="3"/>
  <c r="V609" i="2"/>
  <c r="AA610" i="3"/>
  <c r="V610" i="2"/>
  <c r="AA611" i="3"/>
  <c r="V611" i="2"/>
  <c r="I611" i="2" s="1"/>
  <c r="AA612" i="3"/>
  <c r="O612" i="5" s="1"/>
  <c r="V612" i="2"/>
  <c r="I612" i="2" s="1"/>
  <c r="AA613" i="3"/>
  <c r="O613" i="5" s="1"/>
  <c r="A613" i="5" s="1"/>
  <c r="V613" i="2"/>
  <c r="AA614" i="3"/>
  <c r="V614" i="2"/>
  <c r="AA615" i="3"/>
  <c r="V615" i="2"/>
  <c r="I615" i="2" s="1"/>
  <c r="AA616" i="3"/>
  <c r="V616" i="2"/>
  <c r="I616" i="2" s="1"/>
  <c r="AA617" i="3"/>
  <c r="V617" i="2"/>
  <c r="AA618" i="3"/>
  <c r="V618" i="2"/>
  <c r="I618" i="2" s="1"/>
  <c r="AA619" i="3"/>
  <c r="A619" i="2" s="1"/>
  <c r="U619" i="2" s="1"/>
  <c r="B619" i="2" s="1"/>
  <c r="V619" i="2"/>
  <c r="I619" i="2" s="1"/>
  <c r="AA620" i="3"/>
  <c r="V620" i="2"/>
  <c r="I620" i="2" s="1"/>
  <c r="AA621" i="3"/>
  <c r="O621" i="5" s="1"/>
  <c r="V621" i="2"/>
  <c r="AA622" i="3"/>
  <c r="V622" i="2"/>
  <c r="AA623" i="3"/>
  <c r="V623" i="2"/>
  <c r="AA624" i="3"/>
  <c r="V624" i="2"/>
  <c r="AA625" i="3"/>
  <c r="V625" i="2"/>
  <c r="AA626" i="3"/>
  <c r="V626" i="2"/>
  <c r="I626" i="2" s="1"/>
  <c r="AA627" i="3"/>
  <c r="V627" i="2"/>
  <c r="I627" i="2" s="1"/>
  <c r="AA628" i="3"/>
  <c r="A628" i="2" s="1"/>
  <c r="U628" i="2" s="1"/>
  <c r="B628" i="2" s="1"/>
  <c r="V628" i="2"/>
  <c r="AA629" i="3"/>
  <c r="V629" i="2"/>
  <c r="P630" i="2"/>
  <c r="F630" i="2"/>
  <c r="D630" i="2"/>
  <c r="AA579" i="3"/>
  <c r="O579" i="5" s="1"/>
  <c r="V579" i="2"/>
  <c r="AA580" i="3"/>
  <c r="V580" i="2"/>
  <c r="I580" i="2" s="1"/>
  <c r="AA581" i="3"/>
  <c r="A581" i="2" s="1"/>
  <c r="U581" i="2" s="1"/>
  <c r="B581" i="2" s="1"/>
  <c r="V581" i="2"/>
  <c r="W581" i="2" s="1"/>
  <c r="X581" i="2" s="1"/>
  <c r="AA582" i="3"/>
  <c r="V582" i="2"/>
  <c r="I582" i="2" s="1"/>
  <c r="AA583" i="3"/>
  <c r="A583" i="2" s="1"/>
  <c r="U583" i="2" s="1"/>
  <c r="B583" i="2" s="1"/>
  <c r="V583" i="2"/>
  <c r="I583" i="2" s="1"/>
  <c r="AA584" i="3"/>
  <c r="V584" i="2"/>
  <c r="I584" i="2" s="1"/>
  <c r="AA585" i="3"/>
  <c r="V585" i="2"/>
  <c r="AA586" i="3"/>
  <c r="V586" i="2"/>
  <c r="AA587" i="3"/>
  <c r="V587" i="2"/>
  <c r="I587" i="2" s="1"/>
  <c r="AA588" i="3"/>
  <c r="V588" i="2"/>
  <c r="I588" i="2" s="1"/>
  <c r="AA589" i="3"/>
  <c r="V589" i="2"/>
  <c r="AA590" i="3"/>
  <c r="A590" i="2" s="1"/>
  <c r="V590" i="2"/>
  <c r="AA591" i="3"/>
  <c r="V591" i="2"/>
  <c r="I591" i="2" s="1"/>
  <c r="AA592" i="3"/>
  <c r="V592" i="2"/>
  <c r="I592" i="2" s="1"/>
  <c r="AA593" i="3"/>
  <c r="V593" i="2"/>
  <c r="I593" i="2" s="1"/>
  <c r="AA594" i="3"/>
  <c r="V594" i="2"/>
  <c r="I594" i="2" s="1"/>
  <c r="AA595" i="3"/>
  <c r="V595" i="2"/>
  <c r="AA596" i="3"/>
  <c r="V596" i="2"/>
  <c r="I596" i="2" s="1"/>
  <c r="AA597" i="3"/>
  <c r="A597" i="2" s="1"/>
  <c r="U597" i="2" s="1"/>
  <c r="B597" i="2" s="1"/>
  <c r="V597" i="2"/>
  <c r="I597" i="2" s="1"/>
  <c r="AA598" i="3"/>
  <c r="O598" i="5" s="1"/>
  <c r="V598" i="2"/>
  <c r="AA599" i="3"/>
  <c r="V599" i="2"/>
  <c r="I599" i="2" s="1"/>
  <c r="P600" i="2"/>
  <c r="F600" i="2"/>
  <c r="D600" i="2"/>
  <c r="AA549" i="3"/>
  <c r="V549" i="2"/>
  <c r="I549" i="2" s="1"/>
  <c r="AA550" i="3"/>
  <c r="V550" i="2"/>
  <c r="AA551" i="3"/>
  <c r="V551" i="2"/>
  <c r="AA552" i="3"/>
  <c r="V552" i="2"/>
  <c r="AA553" i="3"/>
  <c r="V553" i="2"/>
  <c r="AA554" i="3"/>
  <c r="A554" i="2" s="1"/>
  <c r="U554" i="2" s="1"/>
  <c r="B554" i="2" s="1"/>
  <c r="V554" i="2"/>
  <c r="AA555" i="3"/>
  <c r="V555" i="2"/>
  <c r="AA556" i="3"/>
  <c r="A556" i="2" s="1"/>
  <c r="V556" i="2"/>
  <c r="I556" i="2" s="1"/>
  <c r="AA557" i="3"/>
  <c r="V557" i="2"/>
  <c r="I557" i="2" s="1"/>
  <c r="AA558" i="3"/>
  <c r="V558" i="2"/>
  <c r="AA559" i="3"/>
  <c r="V559" i="2"/>
  <c r="AA560" i="3"/>
  <c r="A560" i="2" s="1"/>
  <c r="V560" i="2"/>
  <c r="AA561" i="3"/>
  <c r="V561" i="2"/>
  <c r="AA562" i="3"/>
  <c r="V562" i="2"/>
  <c r="I562" i="2" s="1"/>
  <c r="AA563" i="3"/>
  <c r="V563" i="2"/>
  <c r="AA564" i="3"/>
  <c r="V564" i="2"/>
  <c r="I564" i="2" s="1"/>
  <c r="AA565" i="3"/>
  <c r="V565" i="2"/>
  <c r="AA566" i="3"/>
  <c r="A566" i="2" s="1"/>
  <c r="U566" i="2" s="1"/>
  <c r="B566" i="2" s="1"/>
  <c r="V566" i="2"/>
  <c r="AA567" i="3"/>
  <c r="V567" i="2"/>
  <c r="AA568" i="3"/>
  <c r="V568" i="2"/>
  <c r="AA569" i="3"/>
  <c r="V569" i="2"/>
  <c r="P570" i="2"/>
  <c r="F570" i="2"/>
  <c r="D570" i="2"/>
  <c r="AA519" i="3"/>
  <c r="O519" i="5" s="1"/>
  <c r="V519" i="2"/>
  <c r="I519" i="2" s="1"/>
  <c r="AA520" i="3"/>
  <c r="V520" i="2"/>
  <c r="I520" i="2" s="1"/>
  <c r="AA521" i="3"/>
  <c r="O521" i="5" s="1"/>
  <c r="V521" i="2"/>
  <c r="AA522" i="3"/>
  <c r="V522" i="2"/>
  <c r="I522" i="2" s="1"/>
  <c r="AA523" i="3"/>
  <c r="V523" i="2"/>
  <c r="I523" i="2" s="1"/>
  <c r="AA524" i="3"/>
  <c r="V524" i="2"/>
  <c r="AA525" i="3"/>
  <c r="V525" i="2"/>
  <c r="I525" i="2" s="1"/>
  <c r="AA526" i="3"/>
  <c r="V526" i="2"/>
  <c r="AA527" i="3"/>
  <c r="V527" i="2"/>
  <c r="AA528" i="3"/>
  <c r="V528" i="2"/>
  <c r="AA529" i="3"/>
  <c r="V529" i="2"/>
  <c r="I529" i="2" s="1"/>
  <c r="AA530" i="3"/>
  <c r="V530" i="2"/>
  <c r="I530" i="2" s="1"/>
  <c r="AA531" i="3"/>
  <c r="V531" i="2"/>
  <c r="AA532" i="3"/>
  <c r="V532" i="2"/>
  <c r="I532" i="2" s="1"/>
  <c r="AA533" i="3"/>
  <c r="V533" i="2"/>
  <c r="I533" i="2" s="1"/>
  <c r="AA534" i="3"/>
  <c r="V534" i="2"/>
  <c r="I534" i="2" s="1"/>
  <c r="AA535" i="3"/>
  <c r="V535" i="2"/>
  <c r="I535" i="2" s="1"/>
  <c r="AA536" i="3"/>
  <c r="V536" i="2"/>
  <c r="I536" i="2" s="1"/>
  <c r="AA537" i="3"/>
  <c r="A537" i="2" s="1"/>
  <c r="V537" i="2"/>
  <c r="I537" i="2" s="1"/>
  <c r="AA538" i="3"/>
  <c r="V538" i="2"/>
  <c r="I538" i="2" s="1"/>
  <c r="AA539" i="3"/>
  <c r="V539" i="2"/>
  <c r="I539" i="2" s="1"/>
  <c r="P540" i="2"/>
  <c r="F540" i="2"/>
  <c r="D540" i="2"/>
  <c r="AA489" i="3"/>
  <c r="V489" i="2"/>
  <c r="AA490" i="3"/>
  <c r="V490" i="2"/>
  <c r="I490" i="2" s="1"/>
  <c r="AA491" i="3"/>
  <c r="A491" i="2" s="1"/>
  <c r="U491" i="2" s="1"/>
  <c r="B491" i="2" s="1"/>
  <c r="V491" i="2"/>
  <c r="I491" i="2" s="1"/>
  <c r="AA492" i="3"/>
  <c r="O492" i="5" s="1"/>
  <c r="V492" i="2"/>
  <c r="AA493" i="3"/>
  <c r="A493" i="2" s="1"/>
  <c r="U493" i="2" s="1"/>
  <c r="B493" i="2" s="1"/>
  <c r="V493" i="2"/>
  <c r="AA494" i="3"/>
  <c r="V494" i="2"/>
  <c r="AA495" i="3"/>
  <c r="V495" i="2"/>
  <c r="AA496" i="3"/>
  <c r="V496" i="2"/>
  <c r="AA497" i="3"/>
  <c r="V497" i="2"/>
  <c r="AA498" i="3"/>
  <c r="A498" i="2" s="1"/>
  <c r="U498" i="2" s="1"/>
  <c r="B498" i="2" s="1"/>
  <c r="V498" i="2"/>
  <c r="AA499" i="3"/>
  <c r="V499" i="2"/>
  <c r="AA500" i="3"/>
  <c r="V500" i="2"/>
  <c r="AA501" i="3"/>
  <c r="V501" i="2"/>
  <c r="AA502" i="3"/>
  <c r="V502" i="2"/>
  <c r="AA503" i="3"/>
  <c r="V503" i="2"/>
  <c r="AA504" i="3"/>
  <c r="V504" i="2"/>
  <c r="I504" i="2" s="1"/>
  <c r="AA505" i="3"/>
  <c r="V505" i="2"/>
  <c r="AA506" i="3"/>
  <c r="V506" i="2"/>
  <c r="I506" i="2" s="1"/>
  <c r="AA507" i="3"/>
  <c r="V507" i="2"/>
  <c r="AA508" i="3"/>
  <c r="V508" i="2"/>
  <c r="AA509" i="3"/>
  <c r="V509" i="2"/>
  <c r="P510" i="2"/>
  <c r="F510" i="2"/>
  <c r="D510" i="2"/>
  <c r="AA459" i="3"/>
  <c r="V459" i="2"/>
  <c r="I459" i="2" s="1"/>
  <c r="AA460" i="3"/>
  <c r="V460" i="2"/>
  <c r="AA461" i="3"/>
  <c r="V461" i="2"/>
  <c r="AA462" i="3"/>
  <c r="A462" i="2" s="1"/>
  <c r="V462" i="2"/>
  <c r="AA463" i="3"/>
  <c r="O463" i="5" s="1"/>
  <c r="V463" i="2"/>
  <c r="I463" i="2" s="1"/>
  <c r="AA464" i="3"/>
  <c r="V464" i="2"/>
  <c r="I464" i="2" s="1"/>
  <c r="AA465" i="3"/>
  <c r="V465" i="2"/>
  <c r="AA466" i="3"/>
  <c r="V466" i="2"/>
  <c r="I466" i="2" s="1"/>
  <c r="AA467" i="3"/>
  <c r="O467" i="5" s="1"/>
  <c r="H467" i="5" s="1"/>
  <c r="S467" i="5" s="1"/>
  <c r="M467" i="5" s="1"/>
  <c r="V467" i="2"/>
  <c r="I467" i="2" s="1"/>
  <c r="AA468" i="3"/>
  <c r="V468" i="2"/>
  <c r="AA469" i="3"/>
  <c r="V469" i="2"/>
  <c r="I469" i="2" s="1"/>
  <c r="AA470" i="3"/>
  <c r="V470" i="2"/>
  <c r="AA471" i="3"/>
  <c r="V471" i="2"/>
  <c r="I471" i="2" s="1"/>
  <c r="AA472" i="3"/>
  <c r="V472" i="2"/>
  <c r="AA473" i="3"/>
  <c r="O473" i="5" s="1"/>
  <c r="H473" i="5" s="1"/>
  <c r="S473" i="5" s="1"/>
  <c r="M473" i="5" s="1"/>
  <c r="W473" i="5" s="1"/>
  <c r="V473" i="2"/>
  <c r="I473" i="2" s="1"/>
  <c r="AA474" i="3"/>
  <c r="V474" i="2"/>
  <c r="AA475" i="3"/>
  <c r="O475" i="5" s="1"/>
  <c r="A475" i="5" s="1"/>
  <c r="V475" i="2"/>
  <c r="I475" i="2" s="1"/>
  <c r="AA476" i="3"/>
  <c r="V476" i="2"/>
  <c r="AA477" i="3"/>
  <c r="A477" i="2" s="1"/>
  <c r="U477" i="2" s="1"/>
  <c r="B477" i="2" s="1"/>
  <c r="V477" i="2"/>
  <c r="I477" i="2" s="1"/>
  <c r="AA478" i="3"/>
  <c r="V478" i="2"/>
  <c r="AA479" i="3"/>
  <c r="O479" i="5" s="1"/>
  <c r="H479" i="5" s="1"/>
  <c r="S479" i="5" s="1"/>
  <c r="M479" i="5" s="1"/>
  <c r="Y479" i="5" s="1"/>
  <c r="V479" i="2"/>
  <c r="I479" i="2" s="1"/>
  <c r="P480" i="2"/>
  <c r="F480" i="2"/>
  <c r="D480" i="2"/>
  <c r="AA429" i="3"/>
  <c r="A429" i="2" s="1"/>
  <c r="V429" i="2"/>
  <c r="I429" i="2" s="1"/>
  <c r="AA430" i="3"/>
  <c r="O430" i="5" s="1"/>
  <c r="H430" i="5" s="1"/>
  <c r="S430" i="5" s="1"/>
  <c r="M430" i="5" s="1"/>
  <c r="V430" i="2"/>
  <c r="AA431" i="3"/>
  <c r="O431" i="5" s="1"/>
  <c r="V431" i="2"/>
  <c r="AA432" i="3"/>
  <c r="O432" i="5" s="1"/>
  <c r="V432" i="2"/>
  <c r="AA433" i="3"/>
  <c r="O433" i="5" s="1"/>
  <c r="V433" i="2"/>
  <c r="AA434" i="3"/>
  <c r="O434" i="5" s="1"/>
  <c r="V434" i="2"/>
  <c r="AA435" i="3"/>
  <c r="V435" i="2"/>
  <c r="AA436" i="3"/>
  <c r="V436" i="2"/>
  <c r="AA437" i="3"/>
  <c r="V437" i="2"/>
  <c r="I437" i="2" s="1"/>
  <c r="AA438" i="3"/>
  <c r="V438" i="2"/>
  <c r="I438" i="2" s="1"/>
  <c r="AA439" i="3"/>
  <c r="A439" i="2" s="1"/>
  <c r="V439" i="2"/>
  <c r="I439" i="2" s="1"/>
  <c r="AA440" i="3"/>
  <c r="V440" i="2"/>
  <c r="AA441" i="3"/>
  <c r="V441" i="2"/>
  <c r="AA442" i="3"/>
  <c r="O442" i="5" s="1"/>
  <c r="V442" i="2"/>
  <c r="AA443" i="3"/>
  <c r="V443" i="2"/>
  <c r="AA444" i="3"/>
  <c r="A444" i="2" s="1"/>
  <c r="U444" i="2" s="1"/>
  <c r="B444" i="2" s="1"/>
  <c r="V444" i="2"/>
  <c r="AA445" i="3"/>
  <c r="V445" i="2"/>
  <c r="AA446" i="3"/>
  <c r="V446" i="2"/>
  <c r="AA447" i="3"/>
  <c r="A447" i="2" s="1"/>
  <c r="V447" i="2"/>
  <c r="I447" i="2" s="1"/>
  <c r="AA448" i="3"/>
  <c r="V448" i="2"/>
  <c r="AA449" i="3"/>
  <c r="V449" i="2"/>
  <c r="I449" i="2" s="1"/>
  <c r="P450" i="2"/>
  <c r="F450" i="2"/>
  <c r="D450" i="2"/>
  <c r="AA399" i="3"/>
  <c r="A399" i="2" s="1"/>
  <c r="U399" i="2" s="1"/>
  <c r="B399" i="2" s="1"/>
  <c r="V399" i="2"/>
  <c r="I399" i="2" s="1"/>
  <c r="AA400" i="3"/>
  <c r="V400" i="2"/>
  <c r="AA401" i="3"/>
  <c r="V401" i="2"/>
  <c r="AA402" i="3"/>
  <c r="V402" i="2"/>
  <c r="I402" i="2" s="1"/>
  <c r="AA403" i="3"/>
  <c r="V403" i="2"/>
  <c r="I403" i="2" s="1"/>
  <c r="AA404" i="3"/>
  <c r="O404" i="5" s="1"/>
  <c r="V404" i="2"/>
  <c r="AA405" i="3"/>
  <c r="V405" i="2"/>
  <c r="AA406" i="3"/>
  <c r="V406" i="2"/>
  <c r="AA407" i="3"/>
  <c r="O407" i="5" s="1"/>
  <c r="V407" i="2"/>
  <c r="I407" i="2" s="1"/>
  <c r="AA408" i="3"/>
  <c r="V408" i="2"/>
  <c r="AA409" i="3"/>
  <c r="V409" i="2"/>
  <c r="AA410" i="3"/>
  <c r="V410" i="2"/>
  <c r="AA411" i="3"/>
  <c r="V411" i="2"/>
  <c r="AA412" i="3"/>
  <c r="V412" i="2"/>
  <c r="AA413" i="3"/>
  <c r="V413" i="2"/>
  <c r="AA414" i="3"/>
  <c r="V414" i="2"/>
  <c r="I414" i="2" s="1"/>
  <c r="AA415" i="3"/>
  <c r="O415" i="5" s="1"/>
  <c r="V415" i="2"/>
  <c r="I415" i="2" s="1"/>
  <c r="AA416" i="3"/>
  <c r="V416" i="2"/>
  <c r="AA417" i="3"/>
  <c r="A417" i="2" s="1"/>
  <c r="V417" i="2"/>
  <c r="AA418" i="3"/>
  <c r="V418" i="2"/>
  <c r="I418" i="2" s="1"/>
  <c r="AA419" i="3"/>
  <c r="A419" i="2" s="1"/>
  <c r="V419" i="2"/>
  <c r="P420" i="2"/>
  <c r="F420" i="2"/>
  <c r="D420" i="2"/>
  <c r="AA369" i="3"/>
  <c r="A369" i="2" s="1"/>
  <c r="U369" i="2" s="1"/>
  <c r="B369" i="2" s="1"/>
  <c r="V369" i="2"/>
  <c r="AA370" i="3"/>
  <c r="A370" i="2" s="1"/>
  <c r="U370" i="2" s="1"/>
  <c r="B370" i="2" s="1"/>
  <c r="V370" i="2"/>
  <c r="AA371" i="3"/>
  <c r="O371" i="5" s="1"/>
  <c r="V371" i="2"/>
  <c r="I371" i="2" s="1"/>
  <c r="AA372" i="3"/>
  <c r="V372" i="2"/>
  <c r="I372" i="2" s="1"/>
  <c r="AA373" i="3"/>
  <c r="O373" i="5" s="1"/>
  <c r="V373" i="2"/>
  <c r="AA374" i="3"/>
  <c r="V374" i="2"/>
  <c r="AA375" i="3"/>
  <c r="V375" i="2"/>
  <c r="I375" i="2" s="1"/>
  <c r="AA376" i="3"/>
  <c r="V376" i="2"/>
  <c r="AA377" i="3"/>
  <c r="A377" i="2" s="1"/>
  <c r="U377" i="2" s="1"/>
  <c r="B377" i="2" s="1"/>
  <c r="V377" i="2"/>
  <c r="I377" i="2" s="1"/>
  <c r="AA378" i="3"/>
  <c r="V378" i="2"/>
  <c r="AA379" i="3"/>
  <c r="A379" i="2" s="1"/>
  <c r="U379" i="2" s="1"/>
  <c r="B379" i="2" s="1"/>
  <c r="V379" i="2"/>
  <c r="AA380" i="3"/>
  <c r="O380" i="5" s="1"/>
  <c r="A380" i="5" s="1"/>
  <c r="V380" i="2"/>
  <c r="AA381" i="3"/>
  <c r="V381" i="2"/>
  <c r="AA382" i="3"/>
  <c r="O382" i="5" s="1"/>
  <c r="A382" i="5" s="1"/>
  <c r="V382" i="2"/>
  <c r="AA383" i="3"/>
  <c r="O383" i="5" s="1"/>
  <c r="V383" i="2"/>
  <c r="AA384" i="3"/>
  <c r="V384" i="2"/>
  <c r="I384" i="2" s="1"/>
  <c r="AA385" i="3"/>
  <c r="V385" i="2"/>
  <c r="AA386" i="3"/>
  <c r="V386" i="2"/>
  <c r="AA387" i="3"/>
  <c r="V387" i="2"/>
  <c r="AA388" i="3"/>
  <c r="V388" i="2"/>
  <c r="AA389" i="3"/>
  <c r="A389" i="2" s="1"/>
  <c r="U389" i="2" s="1"/>
  <c r="B389" i="2" s="1"/>
  <c r="V389" i="2"/>
  <c r="P390" i="2"/>
  <c r="F390" i="2"/>
  <c r="D390" i="2"/>
  <c r="AA339" i="3"/>
  <c r="V339" i="2"/>
  <c r="AA340" i="3"/>
  <c r="A340" i="2" s="1"/>
  <c r="V340" i="2"/>
  <c r="I340" i="2" s="1"/>
  <c r="AA341" i="3"/>
  <c r="V341" i="2"/>
  <c r="I341" i="2" s="1"/>
  <c r="AA342" i="3"/>
  <c r="V342" i="2"/>
  <c r="AA343" i="3"/>
  <c r="V343" i="2"/>
  <c r="I343" i="2" s="1"/>
  <c r="AA344" i="3"/>
  <c r="O344" i="5" s="1"/>
  <c r="H344" i="5" s="1"/>
  <c r="S344" i="5" s="1"/>
  <c r="M344" i="5" s="1"/>
  <c r="Y344" i="5" s="1"/>
  <c r="V344" i="2"/>
  <c r="AA345" i="3"/>
  <c r="O345" i="5" s="1"/>
  <c r="V345" i="2"/>
  <c r="AA346" i="3"/>
  <c r="V346" i="2"/>
  <c r="AA347" i="3"/>
  <c r="V347" i="2"/>
  <c r="I347" i="2" s="1"/>
  <c r="AA348" i="3"/>
  <c r="V348" i="2"/>
  <c r="I348" i="2" s="1"/>
  <c r="AA349" i="3"/>
  <c r="V349" i="2"/>
  <c r="I349" i="2" s="1"/>
  <c r="AA350" i="3"/>
  <c r="V350" i="2"/>
  <c r="I350" i="2" s="1"/>
  <c r="AA351" i="3"/>
  <c r="V351" i="2"/>
  <c r="I351" i="2" s="1"/>
  <c r="AA352" i="3"/>
  <c r="V352" i="2"/>
  <c r="AA353" i="3"/>
  <c r="V353" i="2"/>
  <c r="AA354" i="3"/>
  <c r="V354" i="2"/>
  <c r="AA355" i="3"/>
  <c r="V355" i="2"/>
  <c r="AA356" i="3"/>
  <c r="O356" i="5" s="1"/>
  <c r="H356" i="5" s="1"/>
  <c r="S356" i="5" s="1"/>
  <c r="M356" i="5" s="1"/>
  <c r="V356" i="2"/>
  <c r="AA357" i="3"/>
  <c r="V357" i="2"/>
  <c r="AA358" i="3"/>
  <c r="A358" i="2" s="1"/>
  <c r="U358" i="2" s="1"/>
  <c r="B358" i="2" s="1"/>
  <c r="V358" i="2"/>
  <c r="AA359" i="3"/>
  <c r="A359" i="2" s="1"/>
  <c r="U359" i="2" s="1"/>
  <c r="B359" i="2" s="1"/>
  <c r="V359" i="2"/>
  <c r="I359" i="2" s="1"/>
  <c r="P360" i="2"/>
  <c r="F360" i="2"/>
  <c r="D360" i="2"/>
  <c r="AA309" i="3"/>
  <c r="V309" i="2"/>
  <c r="AA310" i="3"/>
  <c r="O310" i="5" s="1"/>
  <c r="H310" i="5" s="1"/>
  <c r="S310" i="5" s="1"/>
  <c r="M310" i="5" s="1"/>
  <c r="V310" i="2"/>
  <c r="I310" i="2" s="1"/>
  <c r="AA311" i="3"/>
  <c r="V311" i="2"/>
  <c r="I311" i="2" s="1"/>
  <c r="AA312" i="3"/>
  <c r="V312" i="2"/>
  <c r="AA313" i="3"/>
  <c r="O313" i="5" s="1"/>
  <c r="H313" i="5" s="1"/>
  <c r="S313" i="5" s="1"/>
  <c r="M313" i="5" s="1"/>
  <c r="V313" i="2"/>
  <c r="AA314" i="3"/>
  <c r="A314" i="2" s="1"/>
  <c r="U314" i="2" s="1"/>
  <c r="B314" i="2" s="1"/>
  <c r="V314" i="2"/>
  <c r="AA315" i="3"/>
  <c r="V315" i="2"/>
  <c r="AA316" i="3"/>
  <c r="V316" i="2"/>
  <c r="I316" i="2" s="1"/>
  <c r="AA317" i="3"/>
  <c r="V317" i="2"/>
  <c r="AA318" i="3"/>
  <c r="O318" i="5" s="1"/>
  <c r="H318" i="5" s="1"/>
  <c r="S318" i="5" s="1"/>
  <c r="M318" i="5" s="1"/>
  <c r="V318" i="2"/>
  <c r="I318" i="2" s="1"/>
  <c r="AA319" i="3"/>
  <c r="V319" i="2"/>
  <c r="AA320" i="3"/>
  <c r="O320" i="5" s="1"/>
  <c r="V320" i="2"/>
  <c r="I320" i="2" s="1"/>
  <c r="AA321" i="3"/>
  <c r="V321" i="2"/>
  <c r="I321" i="2" s="1"/>
  <c r="AA322" i="3"/>
  <c r="V322" i="2"/>
  <c r="AA323" i="3"/>
  <c r="A323" i="2" s="1"/>
  <c r="U323" i="2" s="1"/>
  <c r="B323" i="2" s="1"/>
  <c r="V323" i="2"/>
  <c r="I323" i="2" s="1"/>
  <c r="AA324" i="3"/>
  <c r="O324" i="5" s="1"/>
  <c r="V324" i="2"/>
  <c r="I324" i="2" s="1"/>
  <c r="AA325" i="3"/>
  <c r="V325" i="2"/>
  <c r="I325" i="2" s="1"/>
  <c r="AA326" i="3"/>
  <c r="A326" i="2" s="1"/>
  <c r="U326" i="2" s="1"/>
  <c r="B326" i="2" s="1"/>
  <c r="V326" i="2"/>
  <c r="I326" i="2" s="1"/>
  <c r="AA327" i="3"/>
  <c r="A327" i="2" s="1"/>
  <c r="U327" i="2" s="1"/>
  <c r="B327" i="2" s="1"/>
  <c r="V327" i="2"/>
  <c r="I327" i="2" s="1"/>
  <c r="AA328" i="3"/>
  <c r="V328" i="2"/>
  <c r="AA329" i="3"/>
  <c r="V329" i="2"/>
  <c r="P330" i="2"/>
  <c r="F330" i="2"/>
  <c r="D330" i="2"/>
  <c r="AA279" i="3"/>
  <c r="A279" i="2" s="1"/>
  <c r="V279" i="2"/>
  <c r="I279" i="2" s="1"/>
  <c r="AA280" i="3"/>
  <c r="V280" i="2"/>
  <c r="I280" i="2" s="1"/>
  <c r="AA281" i="3"/>
  <c r="A281" i="2" s="1"/>
  <c r="V281" i="2"/>
  <c r="I281" i="2" s="1"/>
  <c r="AA282" i="3"/>
  <c r="O282" i="5" s="1"/>
  <c r="V282" i="2"/>
  <c r="I282" i="2" s="1"/>
  <c r="AA283" i="3"/>
  <c r="V283" i="2"/>
  <c r="I283" i="2" s="1"/>
  <c r="AA284" i="3"/>
  <c r="V284" i="2"/>
  <c r="I284" i="2" s="1"/>
  <c r="AA285" i="3"/>
  <c r="O285" i="5" s="1"/>
  <c r="V285" i="2"/>
  <c r="AA286" i="3"/>
  <c r="A286" i="2" s="1"/>
  <c r="U286" i="2" s="1"/>
  <c r="B286" i="2" s="1"/>
  <c r="V286" i="2"/>
  <c r="I286" i="2" s="1"/>
  <c r="AA287" i="3"/>
  <c r="V287" i="2"/>
  <c r="I287" i="2" s="1"/>
  <c r="AA288" i="3"/>
  <c r="V288" i="2"/>
  <c r="I288" i="2" s="1"/>
  <c r="AA289" i="3"/>
  <c r="A289" i="2" s="1"/>
  <c r="U289" i="2" s="1"/>
  <c r="B289" i="2" s="1"/>
  <c r="V289" i="2"/>
  <c r="I289" i="2" s="1"/>
  <c r="AA290" i="3"/>
  <c r="V290" i="2"/>
  <c r="AA291" i="3"/>
  <c r="V291" i="2"/>
  <c r="I291" i="2" s="1"/>
  <c r="AA292" i="3"/>
  <c r="O292" i="5" s="1"/>
  <c r="A292" i="5" s="1"/>
  <c r="V292" i="2"/>
  <c r="I292" i="2" s="1"/>
  <c r="AA293" i="3"/>
  <c r="A293" i="2" s="1"/>
  <c r="U293" i="2" s="1"/>
  <c r="B293" i="2" s="1"/>
  <c r="V293" i="2"/>
  <c r="AA294" i="3"/>
  <c r="V294" i="2"/>
  <c r="I294" i="2" s="1"/>
  <c r="AA295" i="3"/>
  <c r="V295" i="2"/>
  <c r="I295" i="2" s="1"/>
  <c r="AA296" i="3"/>
  <c r="A296" i="2" s="1"/>
  <c r="U296" i="2" s="1"/>
  <c r="B296" i="2" s="1"/>
  <c r="V296" i="2"/>
  <c r="I296" i="2" s="1"/>
  <c r="AA297" i="3"/>
  <c r="V297" i="2"/>
  <c r="AA298" i="3"/>
  <c r="V298" i="2"/>
  <c r="I298" i="2" s="1"/>
  <c r="AA299" i="3"/>
  <c r="V299" i="2"/>
  <c r="P300" i="2"/>
  <c r="F300" i="2"/>
  <c r="D300" i="2"/>
  <c r="AA249" i="3"/>
  <c r="V249" i="2"/>
  <c r="I249" i="2" s="1"/>
  <c r="AA250" i="3"/>
  <c r="V250" i="2"/>
  <c r="AA251" i="3"/>
  <c r="O251" i="5" s="1"/>
  <c r="V251" i="2"/>
  <c r="AA252" i="3"/>
  <c r="V252" i="2"/>
  <c r="AA253" i="3"/>
  <c r="V253" i="2"/>
  <c r="AA254" i="3"/>
  <c r="V254" i="2"/>
  <c r="AA255" i="3"/>
  <c r="V255" i="2"/>
  <c r="AA256" i="3"/>
  <c r="O256" i="5" s="1"/>
  <c r="H256" i="5" s="1"/>
  <c r="S256" i="5" s="1"/>
  <c r="M256" i="5" s="1"/>
  <c r="V256" i="2"/>
  <c r="I256" i="2" s="1"/>
  <c r="AA257" i="3"/>
  <c r="O257" i="5" s="1"/>
  <c r="V257" i="2"/>
  <c r="I257" i="2" s="1"/>
  <c r="AA258" i="3"/>
  <c r="V258" i="2"/>
  <c r="I258" i="2" s="1"/>
  <c r="AA259" i="3"/>
  <c r="A259" i="2" s="1"/>
  <c r="U259" i="2" s="1"/>
  <c r="B259" i="2" s="1"/>
  <c r="V259" i="2"/>
  <c r="AA260" i="3"/>
  <c r="V260" i="2"/>
  <c r="AA261" i="3"/>
  <c r="V261" i="2"/>
  <c r="AA262" i="3"/>
  <c r="V262" i="2"/>
  <c r="AA263" i="3"/>
  <c r="O263" i="5" s="1"/>
  <c r="A263" i="5" s="1"/>
  <c r="R263" i="5" s="1"/>
  <c r="F263" i="5" s="1"/>
  <c r="V263" i="2"/>
  <c r="AA264" i="3"/>
  <c r="V264" i="2"/>
  <c r="AA265" i="3"/>
  <c r="A265" i="2" s="1"/>
  <c r="U265" i="2" s="1"/>
  <c r="B265" i="2" s="1"/>
  <c r="V265" i="2"/>
  <c r="AA266" i="3"/>
  <c r="V266" i="2"/>
  <c r="AA267" i="3"/>
  <c r="V267" i="2"/>
  <c r="AA268" i="3"/>
  <c r="V268" i="2"/>
  <c r="AA269" i="3"/>
  <c r="V269" i="2"/>
  <c r="P270" i="2"/>
  <c r="F270" i="2"/>
  <c r="D270" i="2"/>
  <c r="AA219" i="3"/>
  <c r="V219" i="2"/>
  <c r="I219" i="2" s="1"/>
  <c r="AA220" i="3"/>
  <c r="V220" i="2"/>
  <c r="I220" i="2" s="1"/>
  <c r="AA221" i="3"/>
  <c r="V221" i="2"/>
  <c r="AA222" i="3"/>
  <c r="O222" i="5" s="1"/>
  <c r="V222" i="2"/>
  <c r="I222" i="2" s="1"/>
  <c r="AA223" i="3"/>
  <c r="A223" i="2" s="1"/>
  <c r="U223" i="2" s="1"/>
  <c r="B223" i="2" s="1"/>
  <c r="V223" i="2"/>
  <c r="AA224" i="3"/>
  <c r="A224" i="2" s="1"/>
  <c r="U224" i="2" s="1"/>
  <c r="B224" i="2" s="1"/>
  <c r="V224" i="2"/>
  <c r="I224" i="2" s="1"/>
  <c r="AA225" i="3"/>
  <c r="A225" i="2" s="1"/>
  <c r="V225" i="2"/>
  <c r="I225" i="2" s="1"/>
  <c r="AA226" i="3"/>
  <c r="A226" i="2" s="1"/>
  <c r="U226" i="2" s="1"/>
  <c r="B226" i="2" s="1"/>
  <c r="V226" i="2"/>
  <c r="I226" i="2" s="1"/>
  <c r="AA227" i="3"/>
  <c r="V227" i="2"/>
  <c r="I227" i="2" s="1"/>
  <c r="AA228" i="3"/>
  <c r="V228" i="2"/>
  <c r="AA229" i="3"/>
  <c r="V229" i="2"/>
  <c r="AA230" i="3"/>
  <c r="A230" i="2" s="1"/>
  <c r="U230" i="2" s="1"/>
  <c r="B230" i="2" s="1"/>
  <c r="V230" i="2"/>
  <c r="I230" i="2" s="1"/>
  <c r="AA231" i="3"/>
  <c r="O231" i="5" s="1"/>
  <c r="V231" i="2"/>
  <c r="I231" i="2" s="1"/>
  <c r="AA232" i="3"/>
  <c r="V232" i="2"/>
  <c r="I232" i="2" s="1"/>
  <c r="AA233" i="3"/>
  <c r="V233" i="2"/>
  <c r="AA234" i="3"/>
  <c r="O234" i="5" s="1"/>
  <c r="H234" i="5" s="1"/>
  <c r="S234" i="5" s="1"/>
  <c r="M234" i="5" s="1"/>
  <c r="X234" i="5" s="1"/>
  <c r="V234" i="2"/>
  <c r="I234" i="2" s="1"/>
  <c r="AA235" i="3"/>
  <c r="V235" i="2"/>
  <c r="I235" i="2" s="1"/>
  <c r="AA236" i="3"/>
  <c r="V236" i="2"/>
  <c r="I236" i="2" s="1"/>
  <c r="AA237" i="3"/>
  <c r="V237" i="2"/>
  <c r="AA238" i="3"/>
  <c r="A238" i="2" s="1"/>
  <c r="U238" i="2" s="1"/>
  <c r="B238" i="2" s="1"/>
  <c r="V238" i="2"/>
  <c r="AA239" i="3"/>
  <c r="V239" i="2"/>
  <c r="I239" i="2" s="1"/>
  <c r="P240" i="2"/>
  <c r="F240" i="2"/>
  <c r="D240" i="2"/>
  <c r="AA189" i="3"/>
  <c r="V189" i="2"/>
  <c r="AA190" i="3"/>
  <c r="O190" i="5" s="1"/>
  <c r="V190" i="2"/>
  <c r="AA191" i="3"/>
  <c r="V191" i="2"/>
  <c r="I191" i="2" s="1"/>
  <c r="AA192" i="3"/>
  <c r="V192" i="2"/>
  <c r="AA193" i="3"/>
  <c r="V193" i="2"/>
  <c r="AA194" i="3"/>
  <c r="V194" i="2"/>
  <c r="I194" i="2" s="1"/>
  <c r="AA195" i="3"/>
  <c r="V195" i="2"/>
  <c r="AA196" i="3"/>
  <c r="V196" i="2"/>
  <c r="AA197" i="3"/>
  <c r="V197" i="2"/>
  <c r="AA198" i="3"/>
  <c r="V198" i="2"/>
  <c r="AA199" i="3"/>
  <c r="V199" i="2"/>
  <c r="I199" i="2" s="1"/>
  <c r="AA200" i="3"/>
  <c r="V200" i="2"/>
  <c r="I200" i="2" s="1"/>
  <c r="AA201" i="3"/>
  <c r="V201" i="2"/>
  <c r="AA202" i="3"/>
  <c r="A202" i="2" s="1"/>
  <c r="U202" i="2" s="1"/>
  <c r="B202" i="2" s="1"/>
  <c r="V202" i="2"/>
  <c r="AA203" i="3"/>
  <c r="V203" i="2"/>
  <c r="I203" i="2" s="1"/>
  <c r="AA204" i="3"/>
  <c r="V204" i="2"/>
  <c r="AA205" i="3"/>
  <c r="V205" i="2"/>
  <c r="AA206" i="3"/>
  <c r="V206" i="2"/>
  <c r="AA207" i="3"/>
  <c r="V207" i="2"/>
  <c r="AA208" i="3"/>
  <c r="A208" i="2" s="1"/>
  <c r="U208" i="2" s="1"/>
  <c r="B208" i="2" s="1"/>
  <c r="V208" i="2"/>
  <c r="I208" i="2" s="1"/>
  <c r="AA209" i="3"/>
  <c r="A209" i="2" s="1"/>
  <c r="V209" i="2"/>
  <c r="I209" i="2" s="1"/>
  <c r="P210" i="2"/>
  <c r="F210" i="2"/>
  <c r="D210" i="2"/>
  <c r="AA159" i="3"/>
  <c r="V159" i="2"/>
  <c r="I159" i="2" s="1"/>
  <c r="AA160" i="3"/>
  <c r="A160" i="2" s="1"/>
  <c r="V160" i="2"/>
  <c r="I160" i="2" s="1"/>
  <c r="AA161" i="3"/>
  <c r="V161" i="2"/>
  <c r="AA162" i="3"/>
  <c r="O162" i="5" s="1"/>
  <c r="A162" i="5" s="1"/>
  <c r="Q162" i="5" s="1"/>
  <c r="V162" i="2"/>
  <c r="I162" i="2" s="1"/>
  <c r="AA163" i="3"/>
  <c r="V163" i="2"/>
  <c r="AA164" i="3"/>
  <c r="A164" i="2" s="1"/>
  <c r="V164" i="2"/>
  <c r="I164" i="2" s="1"/>
  <c r="AA165" i="3"/>
  <c r="A165" i="2" s="1"/>
  <c r="V165" i="2"/>
  <c r="I165" i="2" s="1"/>
  <c r="AA166" i="3"/>
  <c r="A166" i="2" s="1"/>
  <c r="U166" i="2" s="1"/>
  <c r="B166" i="2" s="1"/>
  <c r="V166" i="2"/>
  <c r="I166" i="2" s="1"/>
  <c r="AA167" i="3"/>
  <c r="O167" i="5" s="1"/>
  <c r="V167" i="2"/>
  <c r="I167" i="2" s="1"/>
  <c r="AA168" i="3"/>
  <c r="A168" i="2" s="1"/>
  <c r="U168" i="2" s="1"/>
  <c r="B168" i="2" s="1"/>
  <c r="V168" i="2"/>
  <c r="AA169" i="3"/>
  <c r="V169" i="2"/>
  <c r="I169" i="2" s="1"/>
  <c r="AA170" i="3"/>
  <c r="V170" i="2"/>
  <c r="I170" i="2" s="1"/>
  <c r="AA171" i="3"/>
  <c r="V171" i="2"/>
  <c r="AA172" i="3"/>
  <c r="V172" i="2"/>
  <c r="I172" i="2" s="1"/>
  <c r="AA173" i="3"/>
  <c r="V173" i="2"/>
  <c r="AA174" i="3"/>
  <c r="A174" i="2" s="1"/>
  <c r="U174" i="2" s="1"/>
  <c r="B174" i="2" s="1"/>
  <c r="V174" i="2"/>
  <c r="I174" i="2" s="1"/>
  <c r="AA175" i="3"/>
  <c r="V175" i="2"/>
  <c r="AA176" i="3"/>
  <c r="V176" i="2"/>
  <c r="I176" i="2" s="1"/>
  <c r="AA177" i="3"/>
  <c r="V177" i="2"/>
  <c r="AA178" i="3"/>
  <c r="A178" i="2" s="1"/>
  <c r="U178" i="2" s="1"/>
  <c r="B178" i="2" s="1"/>
  <c r="V178" i="2"/>
  <c r="I178" i="2" s="1"/>
  <c r="AA179" i="3"/>
  <c r="O179" i="5" s="1"/>
  <c r="V179" i="2"/>
  <c r="I179" i="2" s="1"/>
  <c r="P180" i="2"/>
  <c r="F180" i="2"/>
  <c r="D180" i="2"/>
  <c r="AA129" i="3"/>
  <c r="O129" i="5" s="1"/>
  <c r="H129" i="5" s="1"/>
  <c r="S129" i="5" s="1"/>
  <c r="M129" i="5" s="1"/>
  <c r="V129" i="2"/>
  <c r="I129" i="2" s="1"/>
  <c r="AA130" i="3"/>
  <c r="V130" i="2"/>
  <c r="I130" i="2" s="1"/>
  <c r="AA131" i="3"/>
  <c r="V131" i="2"/>
  <c r="I131" i="2" s="1"/>
  <c r="AA132" i="3"/>
  <c r="V132" i="2"/>
  <c r="I132" i="2" s="1"/>
  <c r="AA133" i="3"/>
  <c r="V133" i="2"/>
  <c r="AA134" i="3"/>
  <c r="O134" i="5" s="1"/>
  <c r="A134" i="5" s="1"/>
  <c r="R134" i="5" s="1"/>
  <c r="F134" i="5" s="1"/>
  <c r="V134" i="5" s="1"/>
  <c r="V134" i="2"/>
  <c r="AA135" i="3"/>
  <c r="O135" i="5" s="1"/>
  <c r="H135" i="5" s="1"/>
  <c r="S135" i="5" s="1"/>
  <c r="M135" i="5" s="1"/>
  <c r="V135" i="2"/>
  <c r="I135" i="2" s="1"/>
  <c r="AA136" i="3"/>
  <c r="V136" i="2"/>
  <c r="AA137" i="3"/>
  <c r="A137" i="2" s="1"/>
  <c r="V137" i="2"/>
  <c r="I137" i="2" s="1"/>
  <c r="AA138" i="3"/>
  <c r="V138" i="2"/>
  <c r="AA139" i="3"/>
  <c r="A139" i="2" s="1"/>
  <c r="U139" i="2" s="1"/>
  <c r="B139" i="2" s="1"/>
  <c r="V139" i="2"/>
  <c r="AA140" i="3"/>
  <c r="A140" i="2" s="1"/>
  <c r="V140" i="2"/>
  <c r="AA141" i="3"/>
  <c r="V141" i="2"/>
  <c r="AA142" i="3"/>
  <c r="V142" i="2"/>
  <c r="I142" i="2" s="1"/>
  <c r="AA143" i="3"/>
  <c r="A143" i="2" s="1"/>
  <c r="U143" i="2" s="1"/>
  <c r="B143" i="2" s="1"/>
  <c r="V143" i="2"/>
  <c r="I143" i="2" s="1"/>
  <c r="AA144" i="3"/>
  <c r="V144" i="2"/>
  <c r="AA145" i="3"/>
  <c r="O145" i="5" s="1"/>
  <c r="V145" i="2"/>
  <c r="I145" i="2" s="1"/>
  <c r="AA146" i="3"/>
  <c r="V146" i="2"/>
  <c r="AA147" i="3"/>
  <c r="V147" i="2"/>
  <c r="I147" i="2" s="1"/>
  <c r="AA148" i="3"/>
  <c r="A148" i="2" s="1"/>
  <c r="U148" i="2" s="1"/>
  <c r="B148" i="2" s="1"/>
  <c r="V148" i="2"/>
  <c r="I148" i="2" s="1"/>
  <c r="AA149" i="3"/>
  <c r="V149" i="2"/>
  <c r="I149" i="2" s="1"/>
  <c r="P150" i="2"/>
  <c r="F150" i="2"/>
  <c r="D150" i="2"/>
  <c r="AA99" i="3"/>
  <c r="V99" i="2"/>
  <c r="I99" i="2" s="1"/>
  <c r="AA100" i="3"/>
  <c r="O100" i="5" s="1"/>
  <c r="A100" i="5" s="1"/>
  <c r="Q100" i="5" s="1"/>
  <c r="V100" i="2"/>
  <c r="AA101" i="3"/>
  <c r="O101" i="5" s="1"/>
  <c r="V101" i="2"/>
  <c r="AA102" i="3"/>
  <c r="V102" i="2"/>
  <c r="AA103" i="3"/>
  <c r="V103" i="2"/>
  <c r="AA104" i="3"/>
  <c r="A104" i="2" s="1"/>
  <c r="U104" i="2" s="1"/>
  <c r="B104" i="2" s="1"/>
  <c r="V104" i="2"/>
  <c r="AA105" i="3"/>
  <c r="A105" i="2" s="1"/>
  <c r="V105" i="2"/>
  <c r="I105" i="2" s="1"/>
  <c r="AA106" i="3"/>
  <c r="V106" i="2"/>
  <c r="AA107" i="3"/>
  <c r="O107" i="5" s="1"/>
  <c r="V107" i="2"/>
  <c r="AA108" i="3"/>
  <c r="O108" i="5" s="1"/>
  <c r="A108" i="5" s="1"/>
  <c r="V108" i="2"/>
  <c r="I108" i="2" s="1"/>
  <c r="AA109" i="3"/>
  <c r="O109" i="5" s="1"/>
  <c r="V109" i="2"/>
  <c r="I109" i="2" s="1"/>
  <c r="AA110" i="3"/>
  <c r="V110" i="2"/>
  <c r="AA111" i="3"/>
  <c r="O111" i="5" s="1"/>
  <c r="V111" i="2"/>
  <c r="I111" i="2" s="1"/>
  <c r="AA112" i="3"/>
  <c r="V112" i="2"/>
  <c r="I112" i="2" s="1"/>
  <c r="AA113" i="3"/>
  <c r="A113" i="2" s="1"/>
  <c r="V113" i="2"/>
  <c r="I113" i="2" s="1"/>
  <c r="AA114" i="3"/>
  <c r="V114" i="2"/>
  <c r="I114" i="2" s="1"/>
  <c r="AA115" i="3"/>
  <c r="V115" i="2"/>
  <c r="I115" i="2" s="1"/>
  <c r="AA116" i="3"/>
  <c r="V116" i="2"/>
  <c r="I116" i="2" s="1"/>
  <c r="AA117" i="3"/>
  <c r="V117" i="2"/>
  <c r="I117" i="2" s="1"/>
  <c r="AA118" i="3"/>
  <c r="A118" i="2" s="1"/>
  <c r="U118" i="2" s="1"/>
  <c r="B118" i="2" s="1"/>
  <c r="V118" i="2"/>
  <c r="AA119" i="3"/>
  <c r="V119" i="2"/>
  <c r="I119" i="2" s="1"/>
  <c r="P120" i="2"/>
  <c r="F120" i="2"/>
  <c r="D120" i="2"/>
  <c r="AA69" i="3"/>
  <c r="A69" i="2" s="1"/>
  <c r="V69" i="2"/>
  <c r="I69" i="2" s="1"/>
  <c r="AA70" i="3"/>
  <c r="V70" i="2"/>
  <c r="I70" i="2" s="1"/>
  <c r="AA71" i="3"/>
  <c r="A71" i="2" s="1"/>
  <c r="V71" i="2"/>
  <c r="I71" i="2" s="1"/>
  <c r="AA72" i="3"/>
  <c r="V72" i="2"/>
  <c r="I72" i="2" s="1"/>
  <c r="AA73" i="3"/>
  <c r="O73" i="5" s="1"/>
  <c r="H73" i="5" s="1"/>
  <c r="S73" i="5" s="1"/>
  <c r="M73" i="5" s="1"/>
  <c r="V73" i="2"/>
  <c r="I73" i="2" s="1"/>
  <c r="AA74" i="3"/>
  <c r="V74" i="2"/>
  <c r="AA75" i="3"/>
  <c r="V75" i="2"/>
  <c r="I75" i="2" s="1"/>
  <c r="AA76" i="3"/>
  <c r="V76" i="2"/>
  <c r="I76" i="2" s="1"/>
  <c r="AA77" i="3"/>
  <c r="V77" i="2"/>
  <c r="AA78" i="3"/>
  <c r="V78" i="2"/>
  <c r="I78" i="2" s="1"/>
  <c r="AA79" i="3"/>
  <c r="O79" i="5" s="1"/>
  <c r="A79" i="5" s="1"/>
  <c r="R79" i="5" s="1"/>
  <c r="F79" i="5" s="1"/>
  <c r="V79" i="2"/>
  <c r="AA80" i="3"/>
  <c r="A80" i="2" s="1"/>
  <c r="V80" i="2"/>
  <c r="I80" i="2" s="1"/>
  <c r="AA81" i="3"/>
  <c r="V81" i="2"/>
  <c r="AA82" i="3"/>
  <c r="V82" i="2"/>
  <c r="I82" i="2" s="1"/>
  <c r="AA83" i="3"/>
  <c r="V83" i="2"/>
  <c r="I83" i="2" s="1"/>
  <c r="AA84" i="3"/>
  <c r="A84" i="2" s="1"/>
  <c r="V84" i="2"/>
  <c r="I84" i="2" s="1"/>
  <c r="AA85" i="3"/>
  <c r="V85" i="2"/>
  <c r="I85" i="2" s="1"/>
  <c r="AA86" i="3"/>
  <c r="V86" i="2"/>
  <c r="I86" i="2" s="1"/>
  <c r="AA87" i="3"/>
  <c r="V87" i="2"/>
  <c r="I87" i="2" s="1"/>
  <c r="AA88" i="3"/>
  <c r="O88" i="5" s="1"/>
  <c r="H88" i="5" s="1"/>
  <c r="S88" i="5" s="1"/>
  <c r="M88" i="5" s="1"/>
  <c r="X88" i="5" s="1"/>
  <c r="V88" i="2"/>
  <c r="I88" i="2" s="1"/>
  <c r="AA89" i="3"/>
  <c r="O89" i="5" s="1"/>
  <c r="V89" i="2"/>
  <c r="I89" i="2" s="1"/>
  <c r="P90" i="2"/>
  <c r="F90" i="2"/>
  <c r="D90" i="2"/>
  <c r="B20" i="1"/>
  <c r="N4" i="3" s="1"/>
  <c r="R10" i="3"/>
  <c r="AA10" i="3"/>
  <c r="O10" i="5" s="1"/>
  <c r="AA11" i="3"/>
  <c r="O11" i="5" s="1"/>
  <c r="A11" i="5" s="1"/>
  <c r="R11" i="5" s="1"/>
  <c r="F11" i="5" s="1"/>
  <c r="AA12" i="3"/>
  <c r="AA25" i="3"/>
  <c r="AA26" i="3"/>
  <c r="O26" i="5" s="1"/>
  <c r="AA27" i="3"/>
  <c r="AA1435" i="3"/>
  <c r="O1435" i="5" s="1"/>
  <c r="R1435" i="3"/>
  <c r="U1435" i="3" s="1"/>
  <c r="AA1437" i="3"/>
  <c r="A1437" i="2" s="1"/>
  <c r="U1437" i="2" s="1"/>
  <c r="B1437" i="2" s="1"/>
  <c r="V1437" i="2"/>
  <c r="AA1436" i="3"/>
  <c r="A1436" i="2" s="1"/>
  <c r="U1436" i="2" s="1"/>
  <c r="B1436" i="2" s="1"/>
  <c r="R1436" i="3"/>
  <c r="V1436" i="3" s="1"/>
  <c r="V1436" i="2"/>
  <c r="I1436" i="2" s="1"/>
  <c r="V1435" i="2"/>
  <c r="I1435" i="2" s="1"/>
  <c r="AA1434" i="3"/>
  <c r="R1434" i="3"/>
  <c r="V1434" i="3" s="1"/>
  <c r="V1434" i="2"/>
  <c r="AA1433" i="3"/>
  <c r="V1433" i="2"/>
  <c r="I1433" i="2" s="1"/>
  <c r="AA1432" i="3"/>
  <c r="O1432" i="5" s="1"/>
  <c r="V1432" i="2"/>
  <c r="AA1431" i="3"/>
  <c r="A1431" i="2" s="1"/>
  <c r="U1431" i="2" s="1"/>
  <c r="B1431" i="2" s="1"/>
  <c r="V1431" i="2"/>
  <c r="I1431" i="2" s="1"/>
  <c r="AA1430" i="3"/>
  <c r="O1430" i="5" s="1"/>
  <c r="V1430" i="2"/>
  <c r="AA1429" i="3"/>
  <c r="V1429" i="2"/>
  <c r="AA1428" i="3"/>
  <c r="O1428" i="5" s="1"/>
  <c r="V1428" i="2"/>
  <c r="I1428" i="2" s="1"/>
  <c r="AA1427" i="3"/>
  <c r="O1427" i="5" s="1"/>
  <c r="V1427" i="2"/>
  <c r="I1427" i="2" s="1"/>
  <c r="AA1426" i="3"/>
  <c r="O1426" i="5" s="1"/>
  <c r="V1426" i="2"/>
  <c r="AA1425" i="3"/>
  <c r="V1425" i="2"/>
  <c r="D4" i="1"/>
  <c r="D15" i="1"/>
  <c r="B15" i="1" s="1"/>
  <c r="D3" i="1"/>
  <c r="D13" i="1"/>
  <c r="I1351" i="5" s="1"/>
  <c r="D1" i="1"/>
  <c r="A1321" i="3" s="1"/>
  <c r="A751" i="5"/>
  <c r="A541" i="5"/>
  <c r="AA59" i="3"/>
  <c r="V59" i="2"/>
  <c r="AA58" i="3"/>
  <c r="O58" i="5" s="1"/>
  <c r="V58" i="2"/>
  <c r="I58" i="2" s="1"/>
  <c r="AA57" i="3"/>
  <c r="V57" i="2"/>
  <c r="I57" i="2" s="1"/>
  <c r="AA56" i="3"/>
  <c r="O56" i="5" s="1"/>
  <c r="V56" i="2"/>
  <c r="AA55" i="3"/>
  <c r="O55" i="5" s="1"/>
  <c r="H55" i="5" s="1"/>
  <c r="S55" i="5" s="1"/>
  <c r="M55" i="5" s="1"/>
  <c r="V55" i="2"/>
  <c r="I55" i="2" s="1"/>
  <c r="AA54" i="3"/>
  <c r="V54" i="2"/>
  <c r="I54" i="2" s="1"/>
  <c r="AA53" i="3"/>
  <c r="V53" i="2"/>
  <c r="AA52" i="3"/>
  <c r="V52" i="2"/>
  <c r="I52" i="2" s="1"/>
  <c r="AA51" i="3"/>
  <c r="V51" i="2"/>
  <c r="I51" i="2" s="1"/>
  <c r="AA50" i="3"/>
  <c r="A50" i="2" s="1"/>
  <c r="U50" i="2" s="1"/>
  <c r="B50" i="2" s="1"/>
  <c r="V50" i="2"/>
  <c r="I50" i="2" s="1"/>
  <c r="AA49" i="3"/>
  <c r="O49" i="5" s="1"/>
  <c r="H49" i="5" s="1"/>
  <c r="S49" i="5" s="1"/>
  <c r="M49" i="5" s="1"/>
  <c r="X49" i="5" s="1"/>
  <c r="V49" i="2"/>
  <c r="AA48" i="3"/>
  <c r="V48" i="2"/>
  <c r="I48" i="2" s="1"/>
  <c r="AA47" i="3"/>
  <c r="V47" i="2"/>
  <c r="I47" i="2" s="1"/>
  <c r="AA46" i="3"/>
  <c r="V46" i="2"/>
  <c r="I46" i="2" s="1"/>
  <c r="AA45" i="3"/>
  <c r="A45" i="2" s="1"/>
  <c r="V45" i="2"/>
  <c r="I45" i="2" s="1"/>
  <c r="AA44" i="3"/>
  <c r="V44" i="2"/>
  <c r="I44" i="2" s="1"/>
  <c r="AA43" i="3"/>
  <c r="O43" i="5" s="1"/>
  <c r="H43" i="5" s="1"/>
  <c r="S43" i="5" s="1"/>
  <c r="M43" i="5" s="1"/>
  <c r="V43" i="2"/>
  <c r="I43" i="2" s="1"/>
  <c r="AA42" i="3"/>
  <c r="A42" i="2" s="1"/>
  <c r="U42" i="2" s="1"/>
  <c r="B42" i="2" s="1"/>
  <c r="V42" i="2"/>
  <c r="I42" i="2" s="1"/>
  <c r="AA41" i="3"/>
  <c r="A41" i="2" s="1"/>
  <c r="U41" i="2" s="1"/>
  <c r="B41" i="2" s="1"/>
  <c r="V41" i="2"/>
  <c r="I41" i="2" s="1"/>
  <c r="AA40" i="3"/>
  <c r="A40" i="2" s="1"/>
  <c r="V40" i="2"/>
  <c r="I40" i="2" s="1"/>
  <c r="AA39" i="3"/>
  <c r="V39" i="2"/>
  <c r="V12" i="2"/>
  <c r="R12" i="3"/>
  <c r="R25" i="3"/>
  <c r="R26" i="3"/>
  <c r="V25" i="2"/>
  <c r="I25" i="2" s="1"/>
  <c r="V26" i="2"/>
  <c r="I26" i="2" s="1"/>
  <c r="V10" i="2"/>
  <c r="I10" i="2" s="1"/>
  <c r="V11" i="2"/>
  <c r="I11" i="2" s="1"/>
  <c r="AA13" i="3"/>
  <c r="V13" i="2"/>
  <c r="AA14" i="3"/>
  <c r="O14" i="5" s="1"/>
  <c r="V14" i="2"/>
  <c r="I14" i="2" s="1"/>
  <c r="AA15" i="3"/>
  <c r="O15" i="5" s="1"/>
  <c r="V15" i="2"/>
  <c r="AA16" i="3"/>
  <c r="O16" i="5" s="1"/>
  <c r="V16" i="2"/>
  <c r="I16" i="2" s="1"/>
  <c r="AA17" i="3"/>
  <c r="O17" i="5" s="1"/>
  <c r="H17" i="5" s="1"/>
  <c r="S17" i="5" s="1"/>
  <c r="M17" i="5" s="1"/>
  <c r="Y17" i="5" s="1"/>
  <c r="V17" i="2"/>
  <c r="I17" i="2" s="1"/>
  <c r="AA18" i="3"/>
  <c r="O18" i="5" s="1"/>
  <c r="V18" i="2"/>
  <c r="I18" i="2" s="1"/>
  <c r="AA19" i="3"/>
  <c r="A19" i="2" s="1"/>
  <c r="V19" i="2"/>
  <c r="I19" i="2" s="1"/>
  <c r="AA20" i="3"/>
  <c r="O20" i="5" s="1"/>
  <c r="H20" i="5" s="1"/>
  <c r="S20" i="5" s="1"/>
  <c r="M20" i="5" s="1"/>
  <c r="Y20" i="5" s="1"/>
  <c r="V20" i="2"/>
  <c r="AA21" i="3"/>
  <c r="O21" i="5" s="1"/>
  <c r="V21" i="2"/>
  <c r="I21" i="2" s="1"/>
  <c r="AA22" i="3"/>
  <c r="O22" i="5" s="1"/>
  <c r="H22" i="5" s="1"/>
  <c r="S22" i="5" s="1"/>
  <c r="M22" i="5" s="1"/>
  <c r="V22" i="2"/>
  <c r="I22" i="2" s="1"/>
  <c r="AA23" i="3"/>
  <c r="A23" i="2" s="1"/>
  <c r="U23" i="2" s="1"/>
  <c r="B23" i="2" s="1"/>
  <c r="V23" i="2"/>
  <c r="I23" i="2" s="1"/>
  <c r="AA24" i="3"/>
  <c r="O24" i="5" s="1"/>
  <c r="V24" i="2"/>
  <c r="I24" i="2" s="1"/>
  <c r="V27" i="2"/>
  <c r="I27" i="2" s="1"/>
  <c r="AA28" i="3"/>
  <c r="O28" i="5" s="1"/>
  <c r="V28" i="2"/>
  <c r="I28" i="2" s="1"/>
  <c r="AA29" i="3"/>
  <c r="A29" i="2" s="1"/>
  <c r="V29" i="2"/>
  <c r="I29" i="2" s="1"/>
  <c r="R11" i="3"/>
  <c r="R27" i="3"/>
  <c r="V27" i="3" s="1"/>
  <c r="A308" i="6"/>
  <c r="A309" i="6"/>
  <c r="N31" i="2"/>
  <c r="A191" i="6"/>
  <c r="H1352" i="5" s="1"/>
  <c r="A190" i="6"/>
  <c r="L1410" i="5"/>
  <c r="J1410" i="5"/>
  <c r="A230" i="6"/>
  <c r="H240" i="5" s="1"/>
  <c r="E1410" i="5"/>
  <c r="C1410" i="5"/>
  <c r="A229" i="6"/>
  <c r="A226" i="6"/>
  <c r="L1208" i="5" s="1"/>
  <c r="A223" i="6"/>
  <c r="K278" i="5" s="1"/>
  <c r="A220" i="6"/>
  <c r="A217" i="6"/>
  <c r="I668" i="5" s="1"/>
  <c r="A214" i="6"/>
  <c r="H998" i="5" s="1"/>
  <c r="A210" i="6"/>
  <c r="A207" i="6"/>
  <c r="E488" i="5" s="1"/>
  <c r="A204" i="6"/>
  <c r="A201" i="6"/>
  <c r="C38" i="5" s="1"/>
  <c r="A198" i="6"/>
  <c r="A195" i="6"/>
  <c r="A228" i="6"/>
  <c r="M307" i="5" s="1"/>
  <c r="A225" i="6"/>
  <c r="L1027" i="5" s="1"/>
  <c r="A222" i="6"/>
  <c r="K337" i="5" s="1"/>
  <c r="A219" i="6"/>
  <c r="A216" i="6"/>
  <c r="I367" i="5" s="1"/>
  <c r="A213" i="6"/>
  <c r="A209" i="6"/>
  <c r="A206" i="6"/>
  <c r="A203" i="6"/>
  <c r="A200" i="6"/>
  <c r="A197" i="6"/>
  <c r="B1207" i="5" s="1"/>
  <c r="A194" i="6"/>
  <c r="A227" i="6"/>
  <c r="A224" i="6"/>
  <c r="L816" i="5" s="1"/>
  <c r="A221" i="6"/>
  <c r="K1356" i="5" s="1"/>
  <c r="A218" i="6"/>
  <c r="A215" i="6"/>
  <c r="A212" i="6"/>
  <c r="H1416" i="5" s="1"/>
  <c r="A208" i="6"/>
  <c r="F696" i="5" s="1"/>
  <c r="A205" i="6"/>
  <c r="A202" i="6"/>
  <c r="D516" i="5" s="1"/>
  <c r="A199" i="6"/>
  <c r="C786" i="5" s="1"/>
  <c r="A196" i="6"/>
  <c r="A193" i="6"/>
  <c r="A1206" i="5" s="1"/>
  <c r="A211" i="6"/>
  <c r="P1" i="5"/>
  <c r="P2" i="5"/>
  <c r="A192" i="6"/>
  <c r="I1381" i="5"/>
  <c r="L1380" i="5"/>
  <c r="J1380" i="5"/>
  <c r="E1380" i="5"/>
  <c r="C1380" i="5"/>
  <c r="L1350" i="5"/>
  <c r="J1350" i="5"/>
  <c r="E1350" i="5"/>
  <c r="C1350" i="5"/>
  <c r="I1321" i="5"/>
  <c r="L1320" i="5"/>
  <c r="J1320" i="5"/>
  <c r="E1320" i="5"/>
  <c r="C1320" i="5"/>
  <c r="L1290" i="5"/>
  <c r="J1290" i="5"/>
  <c r="E1290" i="5"/>
  <c r="C1290" i="5"/>
  <c r="L1260" i="5"/>
  <c r="J1260" i="5"/>
  <c r="E1260" i="5"/>
  <c r="C1260" i="5"/>
  <c r="I1231" i="5"/>
  <c r="L1230" i="5"/>
  <c r="J1230" i="5"/>
  <c r="E1230" i="5"/>
  <c r="C1230" i="5"/>
  <c r="L1200" i="5"/>
  <c r="J1200" i="5"/>
  <c r="E1200" i="5"/>
  <c r="C1200" i="5"/>
  <c r="L1170" i="5"/>
  <c r="J1170" i="5"/>
  <c r="E1170" i="5"/>
  <c r="C1170" i="5"/>
  <c r="I1141" i="5"/>
  <c r="L1140" i="5"/>
  <c r="J1140" i="5"/>
  <c r="E1140" i="5"/>
  <c r="C1140" i="5"/>
  <c r="L1110" i="5"/>
  <c r="J1110" i="5"/>
  <c r="E1110" i="5"/>
  <c r="C1110" i="5"/>
  <c r="I1081" i="5"/>
  <c r="L1080" i="5"/>
  <c r="J1080" i="5"/>
  <c r="E1080" i="5"/>
  <c r="C1080" i="5"/>
  <c r="L1050" i="5"/>
  <c r="J1050" i="5"/>
  <c r="E1050" i="5"/>
  <c r="C1050" i="5"/>
  <c r="I1021" i="5"/>
  <c r="L1020" i="5"/>
  <c r="J1020" i="5"/>
  <c r="E1020" i="5"/>
  <c r="C1020" i="5"/>
  <c r="L990" i="5"/>
  <c r="J990" i="5"/>
  <c r="E990" i="5"/>
  <c r="C990" i="5"/>
  <c r="I961" i="5"/>
  <c r="L960" i="5"/>
  <c r="J960" i="5"/>
  <c r="E960" i="5"/>
  <c r="C960" i="5"/>
  <c r="L930" i="5"/>
  <c r="J930" i="5"/>
  <c r="E930" i="5"/>
  <c r="C930" i="5"/>
  <c r="I901" i="5"/>
  <c r="L900" i="5"/>
  <c r="J900" i="5"/>
  <c r="E900" i="5"/>
  <c r="C900" i="5"/>
  <c r="L870" i="5"/>
  <c r="J870" i="5"/>
  <c r="E870" i="5"/>
  <c r="C870" i="5"/>
  <c r="I841" i="5"/>
  <c r="L840" i="5"/>
  <c r="J840" i="5"/>
  <c r="E840" i="5"/>
  <c r="C840" i="5"/>
  <c r="L810" i="5"/>
  <c r="J810" i="5"/>
  <c r="E810" i="5"/>
  <c r="C810" i="5"/>
  <c r="I781" i="5"/>
  <c r="L780" i="5"/>
  <c r="J780" i="5"/>
  <c r="E780" i="5"/>
  <c r="C780" i="5"/>
  <c r="L750" i="5"/>
  <c r="J750" i="5"/>
  <c r="E750" i="5"/>
  <c r="C750" i="5"/>
  <c r="I721" i="5"/>
  <c r="L720" i="5"/>
  <c r="J720" i="5"/>
  <c r="E720" i="5"/>
  <c r="C720" i="5"/>
  <c r="L690" i="5"/>
  <c r="J690" i="5"/>
  <c r="E690" i="5"/>
  <c r="C690" i="5"/>
  <c r="I661" i="5"/>
  <c r="L660" i="5"/>
  <c r="J660" i="5"/>
  <c r="E660" i="5"/>
  <c r="C660" i="5"/>
  <c r="I631" i="5"/>
  <c r="A631" i="5"/>
  <c r="L630" i="5"/>
  <c r="J630" i="5"/>
  <c r="E630" i="5"/>
  <c r="C630" i="5"/>
  <c r="I601" i="5"/>
  <c r="L600" i="5"/>
  <c r="J600" i="5"/>
  <c r="E600" i="5"/>
  <c r="C600" i="5"/>
  <c r="I571" i="5"/>
  <c r="L570" i="5"/>
  <c r="J570" i="5"/>
  <c r="E570" i="5"/>
  <c r="C570" i="5"/>
  <c r="I541" i="5"/>
  <c r="L540" i="5"/>
  <c r="J540" i="5"/>
  <c r="E540" i="5"/>
  <c r="C540" i="5"/>
  <c r="I511" i="5"/>
  <c r="L510" i="5"/>
  <c r="J510" i="5"/>
  <c r="E510" i="5"/>
  <c r="C510" i="5"/>
  <c r="I481" i="5"/>
  <c r="L480" i="5"/>
  <c r="J480" i="5"/>
  <c r="E480" i="5"/>
  <c r="C480" i="5"/>
  <c r="I451" i="5"/>
  <c r="L450" i="5"/>
  <c r="J450" i="5"/>
  <c r="E450" i="5"/>
  <c r="C450" i="5"/>
  <c r="I421" i="5"/>
  <c r="L420" i="5"/>
  <c r="J420" i="5"/>
  <c r="E420" i="5"/>
  <c r="C420" i="5"/>
  <c r="I391" i="5"/>
  <c r="L390" i="5"/>
  <c r="J390" i="5"/>
  <c r="E390" i="5"/>
  <c r="C390" i="5"/>
  <c r="I361" i="5"/>
  <c r="L360" i="5"/>
  <c r="J360" i="5"/>
  <c r="E360" i="5"/>
  <c r="C360" i="5"/>
  <c r="I331" i="5"/>
  <c r="L330" i="5"/>
  <c r="J330" i="5"/>
  <c r="E330" i="5"/>
  <c r="C330" i="5"/>
  <c r="I301" i="5"/>
  <c r="L300" i="5"/>
  <c r="J300" i="5"/>
  <c r="E300" i="5"/>
  <c r="C300" i="5"/>
  <c r="I271" i="5"/>
  <c r="L270" i="5"/>
  <c r="J270" i="5"/>
  <c r="E270" i="5"/>
  <c r="C270" i="5"/>
  <c r="I241" i="5"/>
  <c r="L240" i="5"/>
  <c r="J240" i="5"/>
  <c r="E240" i="5"/>
  <c r="C240" i="5"/>
  <c r="I211" i="5"/>
  <c r="I181" i="5"/>
  <c r="I151" i="5"/>
  <c r="I121" i="5"/>
  <c r="I91" i="5"/>
  <c r="I61" i="5"/>
  <c r="A61" i="5"/>
  <c r="I31" i="5"/>
  <c r="A31" i="5"/>
  <c r="I1" i="5"/>
  <c r="A137" i="6"/>
  <c r="G1383" i="3" s="1"/>
  <c r="A136" i="6"/>
  <c r="H1411" i="3"/>
  <c r="A135" i="6"/>
  <c r="G1261" i="3" s="1"/>
  <c r="A1411" i="3"/>
  <c r="H1381" i="3"/>
  <c r="H1351" i="3"/>
  <c r="H1321" i="3"/>
  <c r="R1319" i="3"/>
  <c r="V1319" i="3" s="1"/>
  <c r="R1318" i="3"/>
  <c r="R1317" i="3"/>
  <c r="R1316" i="3"/>
  <c r="U1316" i="3" s="1"/>
  <c r="R1315" i="3"/>
  <c r="R1314" i="3"/>
  <c r="R1313" i="3"/>
  <c r="R1312" i="3"/>
  <c r="V1312" i="3" s="1"/>
  <c r="R1311" i="3"/>
  <c r="U1311" i="3" s="1"/>
  <c r="R1310" i="3"/>
  <c r="R1309" i="3"/>
  <c r="R1308" i="3"/>
  <c r="R1307" i="3"/>
  <c r="R1306" i="3"/>
  <c r="R1305" i="3"/>
  <c r="U1305" i="3" s="1"/>
  <c r="R1304" i="3"/>
  <c r="V1304" i="3" s="1"/>
  <c r="R1303" i="3"/>
  <c r="U1303" i="3" s="1"/>
  <c r="R1302" i="3"/>
  <c r="R1301" i="3"/>
  <c r="W1301" i="3" s="1"/>
  <c r="R1300" i="3"/>
  <c r="R1299" i="3"/>
  <c r="W1299" i="3" s="1"/>
  <c r="A185" i="6"/>
  <c r="A181" i="6"/>
  <c r="A177" i="6"/>
  <c r="J698" i="3" s="1"/>
  <c r="A173" i="6"/>
  <c r="I878" i="3" s="1"/>
  <c r="A169" i="6"/>
  <c r="A165" i="6"/>
  <c r="G158" i="3" s="1"/>
  <c r="A161" i="6"/>
  <c r="A157" i="6"/>
  <c r="A153" i="6"/>
  <c r="A149" i="6"/>
  <c r="C278" i="3" s="1"/>
  <c r="A145" i="6"/>
  <c r="A141" i="6"/>
  <c r="A184" i="6"/>
  <c r="A180" i="6"/>
  <c r="K1087" i="3" s="1"/>
  <c r="A176" i="6"/>
  <c r="A172" i="6"/>
  <c r="A168" i="6"/>
  <c r="A164" i="6"/>
  <c r="A160" i="6"/>
  <c r="F787" i="3" s="1"/>
  <c r="A156" i="6"/>
  <c r="A152" i="6"/>
  <c r="A148" i="6"/>
  <c r="A144" i="6"/>
  <c r="A140" i="6"/>
  <c r="A183" i="6"/>
  <c r="A179" i="6"/>
  <c r="K1146" i="3" s="1"/>
  <c r="A175" i="6"/>
  <c r="A171" i="6"/>
  <c r="I186" i="3" s="1"/>
  <c r="A167" i="6"/>
  <c r="H96" i="3" s="1"/>
  <c r="A163" i="6"/>
  <c r="G1086" i="3" s="1"/>
  <c r="A159" i="6"/>
  <c r="A155" i="6"/>
  <c r="A151" i="6"/>
  <c r="A147" i="6"/>
  <c r="A143" i="6"/>
  <c r="B576" i="3" s="1"/>
  <c r="A139" i="6"/>
  <c r="A182" i="6"/>
  <c r="L965" i="3" s="1"/>
  <c r="A178" i="6"/>
  <c r="K365" i="3" s="1"/>
  <c r="A174" i="6"/>
  <c r="A170" i="6"/>
  <c r="A166" i="6"/>
  <c r="A162" i="6"/>
  <c r="G485" i="3" s="1"/>
  <c r="A158" i="6"/>
  <c r="F245" i="3" s="1"/>
  <c r="A154" i="6"/>
  <c r="A150" i="6"/>
  <c r="A146" i="6"/>
  <c r="A142" i="6"/>
  <c r="A138" i="6"/>
  <c r="H1291" i="3"/>
  <c r="R1289" i="3"/>
  <c r="R1288" i="3"/>
  <c r="V1288" i="3" s="1"/>
  <c r="R1287" i="3"/>
  <c r="R1286" i="3"/>
  <c r="R1285" i="3"/>
  <c r="W1285" i="3" s="1"/>
  <c r="R1284" i="3"/>
  <c r="U1284" i="3" s="1"/>
  <c r="R1283" i="3"/>
  <c r="R1282" i="3"/>
  <c r="R1281" i="3"/>
  <c r="R1280" i="3"/>
  <c r="W1280" i="3" s="1"/>
  <c r="R1279" i="3"/>
  <c r="R1278" i="3"/>
  <c r="R1277" i="3"/>
  <c r="W1277" i="3" s="1"/>
  <c r="R1276" i="3"/>
  <c r="R1275" i="3"/>
  <c r="R1274" i="3"/>
  <c r="R1273" i="3"/>
  <c r="W1273" i="3" s="1"/>
  <c r="R1272" i="3"/>
  <c r="W1272" i="3" s="1"/>
  <c r="R1271" i="3"/>
  <c r="W1271" i="3" s="1"/>
  <c r="R1270" i="3"/>
  <c r="V1270" i="3" s="1"/>
  <c r="R1269" i="3"/>
  <c r="A1263" i="3"/>
  <c r="H1261" i="3"/>
  <c r="R1259" i="3"/>
  <c r="R1258" i="3"/>
  <c r="U1258" i="3" s="1"/>
  <c r="R1257" i="3"/>
  <c r="U1257" i="3" s="1"/>
  <c r="R1256" i="3"/>
  <c r="U1256" i="3" s="1"/>
  <c r="R1255" i="3"/>
  <c r="R1254" i="3"/>
  <c r="R1253" i="3"/>
  <c r="R1252" i="3"/>
  <c r="V1252" i="3" s="1"/>
  <c r="R1251" i="3"/>
  <c r="W1251" i="3" s="1"/>
  <c r="R1250" i="3"/>
  <c r="R1249" i="3"/>
  <c r="R1248" i="3"/>
  <c r="V1248" i="3" s="1"/>
  <c r="R1247" i="3"/>
  <c r="V1247" i="3" s="1"/>
  <c r="R1246" i="3"/>
  <c r="W1246" i="3" s="1"/>
  <c r="R1245" i="3"/>
  <c r="V1245" i="3" s="1"/>
  <c r="R1244" i="3"/>
  <c r="W1244" i="3" s="1"/>
  <c r="R1243" i="3"/>
  <c r="R1242" i="3"/>
  <c r="W1242" i="3" s="1"/>
  <c r="R1241" i="3"/>
  <c r="R1240" i="3"/>
  <c r="U1240" i="3" s="1"/>
  <c r="R1239" i="3"/>
  <c r="H1231" i="3"/>
  <c r="A1231" i="3"/>
  <c r="R1229" i="3"/>
  <c r="U1229" i="3" s="1"/>
  <c r="R1228" i="3"/>
  <c r="R1227" i="3"/>
  <c r="R1226" i="3"/>
  <c r="U1226" i="3" s="1"/>
  <c r="R1225" i="3"/>
  <c r="R1224" i="3"/>
  <c r="R1223" i="3"/>
  <c r="U1223" i="3" s="1"/>
  <c r="R1222" i="3"/>
  <c r="R1221" i="3"/>
  <c r="R1220" i="3"/>
  <c r="W1220" i="3" s="1"/>
  <c r="R1219" i="3"/>
  <c r="V1219" i="3" s="1"/>
  <c r="R1218" i="3"/>
  <c r="R1217" i="3"/>
  <c r="V1217" i="3" s="1"/>
  <c r="R1216" i="3"/>
  <c r="W1216" i="3" s="1"/>
  <c r="R1215" i="3"/>
  <c r="R1214" i="3"/>
  <c r="W1214" i="3" s="1"/>
  <c r="R1213" i="3"/>
  <c r="R1212" i="3"/>
  <c r="V1212" i="3" s="1"/>
  <c r="R1211" i="3"/>
  <c r="R1210" i="3"/>
  <c r="U1210" i="3" s="1"/>
  <c r="R1209" i="3"/>
  <c r="H1201" i="3"/>
  <c r="R1199" i="3"/>
  <c r="R1198" i="3"/>
  <c r="R1197" i="3"/>
  <c r="W1197" i="3" s="1"/>
  <c r="R1196" i="3"/>
  <c r="V1196" i="3" s="1"/>
  <c r="R1195" i="3"/>
  <c r="W1195" i="3" s="1"/>
  <c r="R1194" i="3"/>
  <c r="R1193" i="3"/>
  <c r="R1192" i="3"/>
  <c r="W1192" i="3" s="1"/>
  <c r="R1191" i="3"/>
  <c r="U1191" i="3" s="1"/>
  <c r="R1190" i="3"/>
  <c r="R1189" i="3"/>
  <c r="R1188" i="3"/>
  <c r="W1188" i="3" s="1"/>
  <c r="R1187" i="3"/>
  <c r="R1186" i="3"/>
  <c r="U1186" i="3" s="1"/>
  <c r="R1185" i="3"/>
  <c r="U1185" i="3" s="1"/>
  <c r="R1184" i="3"/>
  <c r="R1183" i="3"/>
  <c r="R1182" i="3"/>
  <c r="W1182" i="3" s="1"/>
  <c r="R1181" i="3"/>
  <c r="R1180" i="3"/>
  <c r="R1179" i="3"/>
  <c r="V1179" i="3" s="1"/>
  <c r="H1171" i="3"/>
  <c r="A1171" i="3"/>
  <c r="R1169" i="3"/>
  <c r="U1169" i="3" s="1"/>
  <c r="R1168" i="3"/>
  <c r="V1168" i="3" s="1"/>
  <c r="R1167" i="3"/>
  <c r="R1166" i="3"/>
  <c r="W1166" i="3" s="1"/>
  <c r="R1165" i="3"/>
  <c r="U1165" i="3" s="1"/>
  <c r="R1164" i="3"/>
  <c r="R1163" i="3"/>
  <c r="R1162" i="3"/>
  <c r="R1161" i="3"/>
  <c r="U1161" i="3" s="1"/>
  <c r="R1160" i="3"/>
  <c r="W1160" i="3" s="1"/>
  <c r="R1159" i="3"/>
  <c r="R1158" i="3"/>
  <c r="R1157" i="3"/>
  <c r="R1156" i="3"/>
  <c r="U1156" i="3" s="1"/>
  <c r="R1155" i="3"/>
  <c r="R1154" i="3"/>
  <c r="R1153" i="3"/>
  <c r="W1153" i="3" s="1"/>
  <c r="R1152" i="3"/>
  <c r="R1151" i="3"/>
  <c r="R1150" i="3"/>
  <c r="R1149" i="3"/>
  <c r="W1149" i="3" s="1"/>
  <c r="H1141" i="3"/>
  <c r="A1141" i="3"/>
  <c r="R1139" i="3"/>
  <c r="V1139" i="3" s="1"/>
  <c r="R1138" i="3"/>
  <c r="U1138" i="3" s="1"/>
  <c r="R1137" i="3"/>
  <c r="R1136" i="3"/>
  <c r="R1135" i="3"/>
  <c r="U1135" i="3" s="1"/>
  <c r="R1134" i="3"/>
  <c r="R1133" i="3"/>
  <c r="R1132" i="3"/>
  <c r="V1132" i="3" s="1"/>
  <c r="R1131" i="3"/>
  <c r="R1130" i="3"/>
  <c r="R1129" i="3"/>
  <c r="U1129" i="3" s="1"/>
  <c r="R1128" i="3"/>
  <c r="R1127" i="3"/>
  <c r="V1127" i="3" s="1"/>
  <c r="R1126" i="3"/>
  <c r="R1125" i="3"/>
  <c r="R1124" i="3"/>
  <c r="R1123" i="3"/>
  <c r="R1122" i="3"/>
  <c r="R1121" i="3"/>
  <c r="R1120" i="3"/>
  <c r="W1120" i="3" s="1"/>
  <c r="R1119" i="3"/>
  <c r="V1119" i="3" s="1"/>
  <c r="H1111" i="3"/>
  <c r="A1111" i="3"/>
  <c r="R1109" i="3"/>
  <c r="R1108" i="3"/>
  <c r="R1107" i="3"/>
  <c r="R1106" i="3"/>
  <c r="R1105" i="3"/>
  <c r="R1104" i="3"/>
  <c r="V1104" i="3" s="1"/>
  <c r="R1103" i="3"/>
  <c r="R1102" i="3"/>
  <c r="R1101" i="3"/>
  <c r="V1101" i="3" s="1"/>
  <c r="R1100" i="3"/>
  <c r="U1100" i="3" s="1"/>
  <c r="R1099" i="3"/>
  <c r="R1098" i="3"/>
  <c r="W1098" i="3" s="1"/>
  <c r="R1097" i="3"/>
  <c r="R1096" i="3"/>
  <c r="U1096" i="3" s="1"/>
  <c r="R1095" i="3"/>
  <c r="U1095" i="3" s="1"/>
  <c r="R1094" i="3"/>
  <c r="V1094" i="3" s="1"/>
  <c r="R1093" i="3"/>
  <c r="R1092" i="3"/>
  <c r="W1092" i="3" s="1"/>
  <c r="R1091" i="3"/>
  <c r="R1090" i="3"/>
  <c r="R1089" i="3"/>
  <c r="V1089" i="3" s="1"/>
  <c r="H1081" i="3"/>
  <c r="R1079" i="3"/>
  <c r="R1078" i="3"/>
  <c r="R1077" i="3"/>
  <c r="U1077" i="3" s="1"/>
  <c r="R1076" i="3"/>
  <c r="R1075" i="3"/>
  <c r="R1074" i="3"/>
  <c r="W1074" i="3" s="1"/>
  <c r="R1073" i="3"/>
  <c r="R1072" i="3"/>
  <c r="W1072" i="3" s="1"/>
  <c r="R1071" i="3"/>
  <c r="W1071" i="3" s="1"/>
  <c r="R1070" i="3"/>
  <c r="W1070" i="3" s="1"/>
  <c r="R1069" i="3"/>
  <c r="W1069" i="3" s="1"/>
  <c r="R1068" i="3"/>
  <c r="R1067" i="3"/>
  <c r="R1066" i="3"/>
  <c r="R1065" i="3"/>
  <c r="U1065" i="3" s="1"/>
  <c r="R1064" i="3"/>
  <c r="R1063" i="3"/>
  <c r="W1063" i="3" s="1"/>
  <c r="R1062" i="3"/>
  <c r="R1061" i="3"/>
  <c r="R1060" i="3"/>
  <c r="U1060" i="3" s="1"/>
  <c r="R1059" i="3"/>
  <c r="H1051" i="3"/>
  <c r="R1049" i="3"/>
  <c r="V1049" i="3" s="1"/>
  <c r="R1048" i="3"/>
  <c r="R1047" i="3"/>
  <c r="U1047" i="3" s="1"/>
  <c r="R1046" i="3"/>
  <c r="W1046" i="3" s="1"/>
  <c r="R1045" i="3"/>
  <c r="R1044" i="3"/>
  <c r="R1043" i="3"/>
  <c r="R1042" i="3"/>
  <c r="R1041" i="3"/>
  <c r="R1040" i="3"/>
  <c r="R1039" i="3"/>
  <c r="V1039" i="3" s="1"/>
  <c r="R1038" i="3"/>
  <c r="R1037" i="3"/>
  <c r="R1036" i="3"/>
  <c r="R1035" i="3"/>
  <c r="R1034" i="3"/>
  <c r="U1034" i="3" s="1"/>
  <c r="R1033" i="3"/>
  <c r="R1032" i="3"/>
  <c r="R1031" i="3"/>
  <c r="U1031" i="3" s="1"/>
  <c r="R1030" i="3"/>
  <c r="R1029" i="3"/>
  <c r="V1029" i="3" s="1"/>
  <c r="H1021" i="3"/>
  <c r="R1019" i="3"/>
  <c r="U1019" i="3" s="1"/>
  <c r="R1018" i="3"/>
  <c r="R1017" i="3"/>
  <c r="R1016" i="3"/>
  <c r="R1015" i="3"/>
  <c r="W1015" i="3" s="1"/>
  <c r="R1014" i="3"/>
  <c r="W1014" i="3" s="1"/>
  <c r="R1013" i="3"/>
  <c r="R1012" i="3"/>
  <c r="R1011" i="3"/>
  <c r="R1010" i="3"/>
  <c r="R1009" i="3"/>
  <c r="R1008" i="3"/>
  <c r="V1008" i="3" s="1"/>
  <c r="R1007" i="3"/>
  <c r="R1006" i="3"/>
  <c r="R1005" i="3"/>
  <c r="R1004" i="3"/>
  <c r="V1004" i="3" s="1"/>
  <c r="R1003" i="3"/>
  <c r="U1003" i="3" s="1"/>
  <c r="R1002" i="3"/>
  <c r="V1002" i="3" s="1"/>
  <c r="R1001" i="3"/>
  <c r="R1000" i="3"/>
  <c r="R999" i="3"/>
  <c r="H991" i="3"/>
  <c r="R989" i="3"/>
  <c r="R988" i="3"/>
  <c r="V988" i="3" s="1"/>
  <c r="R987" i="3"/>
  <c r="R986" i="3"/>
  <c r="R985" i="3"/>
  <c r="U985" i="3" s="1"/>
  <c r="R984" i="3"/>
  <c r="R983" i="3"/>
  <c r="R982" i="3"/>
  <c r="U982" i="3" s="1"/>
  <c r="R981" i="3"/>
  <c r="R980" i="3"/>
  <c r="R979" i="3"/>
  <c r="R978" i="3"/>
  <c r="R977" i="3"/>
  <c r="R976" i="3"/>
  <c r="R975" i="3"/>
  <c r="R974" i="3"/>
  <c r="R973" i="3"/>
  <c r="V973" i="3" s="1"/>
  <c r="R972" i="3"/>
  <c r="R971" i="3"/>
  <c r="R970" i="3"/>
  <c r="R969" i="3"/>
  <c r="U969" i="3" s="1"/>
  <c r="H961" i="3"/>
  <c r="R959" i="3"/>
  <c r="W959" i="3" s="1"/>
  <c r="R958" i="3"/>
  <c r="W958" i="3" s="1"/>
  <c r="R957" i="3"/>
  <c r="R956" i="3"/>
  <c r="V956" i="3" s="1"/>
  <c r="R955" i="3"/>
  <c r="R954" i="3"/>
  <c r="R953" i="3"/>
  <c r="U953" i="3" s="1"/>
  <c r="R952" i="3"/>
  <c r="R951" i="3"/>
  <c r="R950" i="3"/>
  <c r="W950" i="3" s="1"/>
  <c r="R949" i="3"/>
  <c r="W949" i="3" s="1"/>
  <c r="R948" i="3"/>
  <c r="R947" i="3"/>
  <c r="R946" i="3"/>
  <c r="R945" i="3"/>
  <c r="R944" i="3"/>
  <c r="W944" i="3" s="1"/>
  <c r="R943" i="3"/>
  <c r="R942" i="3"/>
  <c r="V942" i="3" s="1"/>
  <c r="R941" i="3"/>
  <c r="R940" i="3"/>
  <c r="R939" i="3"/>
  <c r="A933" i="3"/>
  <c r="H931" i="3"/>
  <c r="R929" i="3"/>
  <c r="R928" i="3"/>
  <c r="U928" i="3" s="1"/>
  <c r="R927" i="3"/>
  <c r="W927" i="3" s="1"/>
  <c r="R926" i="3"/>
  <c r="R925" i="3"/>
  <c r="R924" i="3"/>
  <c r="R923" i="3"/>
  <c r="R922" i="3"/>
  <c r="R921" i="3"/>
  <c r="R920" i="3"/>
  <c r="R919" i="3"/>
  <c r="W919" i="3" s="1"/>
  <c r="R918" i="3"/>
  <c r="R917" i="3"/>
  <c r="R916" i="3"/>
  <c r="R915" i="3"/>
  <c r="R914" i="3"/>
  <c r="R913" i="3"/>
  <c r="R912" i="3"/>
  <c r="R911" i="3"/>
  <c r="R910" i="3"/>
  <c r="R909" i="3"/>
  <c r="H901" i="3"/>
  <c r="A901" i="3"/>
  <c r="R899" i="3"/>
  <c r="R898" i="3"/>
  <c r="U898" i="3" s="1"/>
  <c r="R897" i="3"/>
  <c r="V897" i="3" s="1"/>
  <c r="R896" i="3"/>
  <c r="V896" i="3" s="1"/>
  <c r="R895" i="3"/>
  <c r="R894" i="3"/>
  <c r="R893" i="3"/>
  <c r="U893" i="3" s="1"/>
  <c r="R892" i="3"/>
  <c r="V892" i="3" s="1"/>
  <c r="R891" i="3"/>
  <c r="R890" i="3"/>
  <c r="R889" i="3"/>
  <c r="R888" i="3"/>
  <c r="V888" i="3" s="1"/>
  <c r="R887" i="3"/>
  <c r="R886" i="3"/>
  <c r="R885" i="3"/>
  <c r="V885" i="3" s="1"/>
  <c r="R884" i="3"/>
  <c r="R883" i="3"/>
  <c r="R882" i="3"/>
  <c r="W882" i="3" s="1"/>
  <c r="R881" i="3"/>
  <c r="U881" i="3" s="1"/>
  <c r="R880" i="3"/>
  <c r="R879" i="3"/>
  <c r="H871" i="3"/>
  <c r="A871" i="3"/>
  <c r="R869" i="3"/>
  <c r="U869" i="3" s="1"/>
  <c r="R868" i="3"/>
  <c r="R867" i="3"/>
  <c r="R866" i="3"/>
  <c r="R865" i="3"/>
  <c r="R864" i="3"/>
  <c r="R863" i="3"/>
  <c r="U863" i="3" s="1"/>
  <c r="R862" i="3"/>
  <c r="R861" i="3"/>
  <c r="V861" i="3" s="1"/>
  <c r="R860" i="3"/>
  <c r="R859" i="3"/>
  <c r="R858" i="3"/>
  <c r="V858" i="3" s="1"/>
  <c r="R857" i="3"/>
  <c r="W857" i="3" s="1"/>
  <c r="R856" i="3"/>
  <c r="R855" i="3"/>
  <c r="U855" i="3" s="1"/>
  <c r="R854" i="3"/>
  <c r="R853" i="3"/>
  <c r="R852" i="3"/>
  <c r="R851" i="3"/>
  <c r="V851" i="3" s="1"/>
  <c r="R850" i="3"/>
  <c r="W850" i="3" s="1"/>
  <c r="R849" i="3"/>
  <c r="H841" i="3"/>
  <c r="A841" i="3"/>
  <c r="R839" i="3"/>
  <c r="R838" i="3"/>
  <c r="U838" i="3" s="1"/>
  <c r="R837" i="3"/>
  <c r="R836" i="3"/>
  <c r="W836" i="3" s="1"/>
  <c r="R835" i="3"/>
  <c r="R834" i="3"/>
  <c r="R833" i="3"/>
  <c r="R832" i="3"/>
  <c r="R831" i="3"/>
  <c r="R830" i="3"/>
  <c r="U830" i="3" s="1"/>
  <c r="R829" i="3"/>
  <c r="W829" i="3" s="1"/>
  <c r="R828" i="3"/>
  <c r="R827" i="3"/>
  <c r="V827" i="3" s="1"/>
  <c r="R826" i="3"/>
  <c r="W826" i="3" s="1"/>
  <c r="R825" i="3"/>
  <c r="R824" i="3"/>
  <c r="U824" i="3" s="1"/>
  <c r="R823" i="3"/>
  <c r="V823" i="3" s="1"/>
  <c r="R822" i="3"/>
  <c r="R821" i="3"/>
  <c r="R820" i="3"/>
  <c r="R819" i="3"/>
  <c r="W819" i="3" s="1"/>
  <c r="H811" i="3"/>
  <c r="A811" i="3"/>
  <c r="R809" i="3"/>
  <c r="U809" i="3" s="1"/>
  <c r="R808" i="3"/>
  <c r="R807" i="3"/>
  <c r="U807" i="3" s="1"/>
  <c r="R806" i="3"/>
  <c r="W806" i="3" s="1"/>
  <c r="R805" i="3"/>
  <c r="R804" i="3"/>
  <c r="R803" i="3"/>
  <c r="R802" i="3"/>
  <c r="R801" i="3"/>
  <c r="U801" i="3" s="1"/>
  <c r="R800" i="3"/>
  <c r="R799" i="3"/>
  <c r="R798" i="3"/>
  <c r="R797" i="3"/>
  <c r="R796" i="3"/>
  <c r="V796" i="3" s="1"/>
  <c r="R795" i="3"/>
  <c r="U795" i="3" s="1"/>
  <c r="R794" i="3"/>
  <c r="R793" i="3"/>
  <c r="R792" i="3"/>
  <c r="V792" i="3" s="1"/>
  <c r="R791" i="3"/>
  <c r="R790" i="3"/>
  <c r="R789" i="3"/>
  <c r="W789" i="3" s="1"/>
  <c r="H781" i="3"/>
  <c r="A781" i="3"/>
  <c r="R779" i="3"/>
  <c r="W779" i="3" s="1"/>
  <c r="R778" i="3"/>
  <c r="V778" i="3" s="1"/>
  <c r="R777" i="3"/>
  <c r="R776" i="3"/>
  <c r="R775" i="3"/>
  <c r="R774" i="3"/>
  <c r="V774" i="3" s="1"/>
  <c r="R773" i="3"/>
  <c r="R772" i="3"/>
  <c r="R771" i="3"/>
  <c r="R770" i="3"/>
  <c r="W770" i="3" s="1"/>
  <c r="R769" i="3"/>
  <c r="R768" i="3"/>
  <c r="R767" i="3"/>
  <c r="U767" i="3" s="1"/>
  <c r="R766" i="3"/>
  <c r="W766" i="3" s="1"/>
  <c r="R765" i="3"/>
  <c r="R764" i="3"/>
  <c r="V764" i="3" s="1"/>
  <c r="R763" i="3"/>
  <c r="W763" i="3" s="1"/>
  <c r="R762" i="3"/>
  <c r="U762" i="3" s="1"/>
  <c r="R761" i="3"/>
  <c r="R760" i="3"/>
  <c r="R759" i="3"/>
  <c r="W759" i="3" s="1"/>
  <c r="H751" i="3"/>
  <c r="R749" i="3"/>
  <c r="R748" i="3"/>
  <c r="R747" i="3"/>
  <c r="W747" i="3" s="1"/>
  <c r="R746" i="3"/>
  <c r="R745" i="3"/>
  <c r="R744" i="3"/>
  <c r="R743" i="3"/>
  <c r="R742" i="3"/>
  <c r="R741" i="3"/>
  <c r="R740" i="3"/>
  <c r="R739" i="3"/>
  <c r="W739" i="3" s="1"/>
  <c r="R738" i="3"/>
  <c r="V738" i="3" s="1"/>
  <c r="R737" i="3"/>
  <c r="R736" i="3"/>
  <c r="U736" i="3" s="1"/>
  <c r="R735" i="3"/>
  <c r="U735" i="3" s="1"/>
  <c r="R734" i="3"/>
  <c r="U734" i="3" s="1"/>
  <c r="R733" i="3"/>
  <c r="R732" i="3"/>
  <c r="U732" i="3" s="1"/>
  <c r="R731" i="3"/>
  <c r="R730" i="3"/>
  <c r="R729" i="3"/>
  <c r="H721" i="3"/>
  <c r="R719" i="3"/>
  <c r="R718" i="3"/>
  <c r="R717" i="3"/>
  <c r="R716" i="3"/>
  <c r="W716" i="3" s="1"/>
  <c r="R715" i="3"/>
  <c r="R714" i="3"/>
  <c r="R713" i="3"/>
  <c r="R712" i="3"/>
  <c r="W712" i="3" s="1"/>
  <c r="R711" i="3"/>
  <c r="R710" i="3"/>
  <c r="R709" i="3"/>
  <c r="U709" i="3" s="1"/>
  <c r="R708" i="3"/>
  <c r="R707" i="3"/>
  <c r="R706" i="3"/>
  <c r="W706" i="3" s="1"/>
  <c r="R705" i="3"/>
  <c r="V705" i="3" s="1"/>
  <c r="R704" i="3"/>
  <c r="R703" i="3"/>
  <c r="R702" i="3"/>
  <c r="R701" i="3"/>
  <c r="R700" i="3"/>
  <c r="U700" i="3" s="1"/>
  <c r="R699" i="3"/>
  <c r="H691" i="3"/>
  <c r="R689" i="3"/>
  <c r="R688" i="3"/>
  <c r="R687" i="3"/>
  <c r="R686" i="3"/>
  <c r="U686" i="3" s="1"/>
  <c r="R685" i="3"/>
  <c r="W685" i="3" s="1"/>
  <c r="R684" i="3"/>
  <c r="R683" i="3"/>
  <c r="R682" i="3"/>
  <c r="R681" i="3"/>
  <c r="V681" i="3" s="1"/>
  <c r="R680" i="3"/>
  <c r="V680" i="3" s="1"/>
  <c r="R679" i="3"/>
  <c r="R678" i="3"/>
  <c r="R677" i="3"/>
  <c r="R676" i="3"/>
  <c r="R675" i="3"/>
  <c r="R674" i="3"/>
  <c r="U674" i="3" s="1"/>
  <c r="R673" i="3"/>
  <c r="R672" i="3"/>
  <c r="R671" i="3"/>
  <c r="R670" i="3"/>
  <c r="V670" i="3" s="1"/>
  <c r="R669" i="3"/>
  <c r="H661" i="3"/>
  <c r="R659" i="3"/>
  <c r="U659" i="3" s="1"/>
  <c r="R658" i="3"/>
  <c r="V658" i="3" s="1"/>
  <c r="R657" i="3"/>
  <c r="R656" i="3"/>
  <c r="V656" i="3" s="1"/>
  <c r="R655" i="3"/>
  <c r="R654" i="3"/>
  <c r="U654" i="3" s="1"/>
  <c r="R653" i="3"/>
  <c r="R652" i="3"/>
  <c r="R651" i="3"/>
  <c r="V651" i="3" s="1"/>
  <c r="R650" i="3"/>
  <c r="R649" i="3"/>
  <c r="R648" i="3"/>
  <c r="V648" i="3" s="1"/>
  <c r="R647" i="3"/>
  <c r="W647" i="3" s="1"/>
  <c r="R646" i="3"/>
  <c r="R645" i="3"/>
  <c r="R644" i="3"/>
  <c r="R643" i="3"/>
  <c r="R642" i="3"/>
  <c r="V642" i="3" s="1"/>
  <c r="R641" i="3"/>
  <c r="R640" i="3"/>
  <c r="R639" i="3"/>
  <c r="U639" i="3" s="1"/>
  <c r="A633" i="3"/>
  <c r="H631" i="3"/>
  <c r="R629" i="3"/>
  <c r="U629" i="3" s="1"/>
  <c r="R628" i="3"/>
  <c r="R627" i="3"/>
  <c r="R626" i="3"/>
  <c r="R625" i="3"/>
  <c r="R624" i="3"/>
  <c r="U624" i="3" s="1"/>
  <c r="R623" i="3"/>
  <c r="W623" i="3" s="1"/>
  <c r="R622" i="3"/>
  <c r="V622" i="3" s="1"/>
  <c r="R621" i="3"/>
  <c r="R620" i="3"/>
  <c r="R619" i="3"/>
  <c r="R618" i="3"/>
  <c r="R617" i="3"/>
  <c r="U617" i="3" s="1"/>
  <c r="R616" i="3"/>
  <c r="V616" i="3" s="1"/>
  <c r="R615" i="3"/>
  <c r="R614" i="3"/>
  <c r="W614" i="3" s="1"/>
  <c r="R613" i="3"/>
  <c r="R612" i="3"/>
  <c r="V612" i="3" s="1"/>
  <c r="R611" i="3"/>
  <c r="W611" i="3" s="1"/>
  <c r="R610" i="3"/>
  <c r="R609" i="3"/>
  <c r="U609" i="3" s="1"/>
  <c r="A603" i="3"/>
  <c r="H601" i="3"/>
  <c r="R599" i="3"/>
  <c r="R598" i="3"/>
  <c r="U598" i="3" s="1"/>
  <c r="R597" i="3"/>
  <c r="R596" i="3"/>
  <c r="R595" i="3"/>
  <c r="W595" i="3" s="1"/>
  <c r="R594" i="3"/>
  <c r="R593" i="3"/>
  <c r="R592" i="3"/>
  <c r="V592" i="3" s="1"/>
  <c r="R591" i="3"/>
  <c r="V591" i="3" s="1"/>
  <c r="R590" i="3"/>
  <c r="U590" i="3" s="1"/>
  <c r="R589" i="3"/>
  <c r="R588" i="3"/>
  <c r="R587" i="3"/>
  <c r="U587" i="3" s="1"/>
  <c r="R586" i="3"/>
  <c r="U586" i="3" s="1"/>
  <c r="R585" i="3"/>
  <c r="R584" i="3"/>
  <c r="W584" i="3" s="1"/>
  <c r="R583" i="3"/>
  <c r="W583" i="3" s="1"/>
  <c r="R582" i="3"/>
  <c r="R581" i="3"/>
  <c r="R580" i="3"/>
  <c r="R579" i="3"/>
  <c r="W579" i="3" s="1"/>
  <c r="H571" i="3"/>
  <c r="R569" i="3"/>
  <c r="R568" i="3"/>
  <c r="R567" i="3"/>
  <c r="R566" i="3"/>
  <c r="U566" i="3" s="1"/>
  <c r="R565" i="3"/>
  <c r="R564" i="3"/>
  <c r="R563" i="3"/>
  <c r="U563" i="3" s="1"/>
  <c r="R562" i="3"/>
  <c r="R561" i="3"/>
  <c r="R560" i="3"/>
  <c r="W560" i="3" s="1"/>
  <c r="R559" i="3"/>
  <c r="W559" i="3" s="1"/>
  <c r="R558" i="3"/>
  <c r="R557" i="3"/>
  <c r="R556" i="3"/>
  <c r="R555" i="3"/>
  <c r="R554" i="3"/>
  <c r="U554" i="3" s="1"/>
  <c r="R553" i="3"/>
  <c r="W553" i="3" s="1"/>
  <c r="R552" i="3"/>
  <c r="W552" i="3" s="1"/>
  <c r="R551" i="3"/>
  <c r="R550" i="3"/>
  <c r="R549" i="3"/>
  <c r="H541" i="3"/>
  <c r="A541" i="3"/>
  <c r="R539" i="3"/>
  <c r="W539" i="3" s="1"/>
  <c r="R538" i="3"/>
  <c r="V538" i="3" s="1"/>
  <c r="R537" i="3"/>
  <c r="R536" i="3"/>
  <c r="W536" i="3" s="1"/>
  <c r="R535" i="3"/>
  <c r="W535" i="3" s="1"/>
  <c r="R534" i="3"/>
  <c r="R533" i="3"/>
  <c r="V533" i="3" s="1"/>
  <c r="R532" i="3"/>
  <c r="R531" i="3"/>
  <c r="R530" i="3"/>
  <c r="R529" i="3"/>
  <c r="U529" i="3" s="1"/>
  <c r="R528" i="3"/>
  <c r="R527" i="3"/>
  <c r="R526" i="3"/>
  <c r="R525" i="3"/>
  <c r="R524" i="3"/>
  <c r="R523" i="3"/>
  <c r="V523" i="3" s="1"/>
  <c r="R522" i="3"/>
  <c r="R521" i="3"/>
  <c r="R520" i="3"/>
  <c r="R519" i="3"/>
  <c r="H511" i="3"/>
  <c r="A511" i="3"/>
  <c r="R509" i="3"/>
  <c r="W509" i="3" s="1"/>
  <c r="R508" i="3"/>
  <c r="R507" i="3"/>
  <c r="V507" i="3" s="1"/>
  <c r="R506" i="3"/>
  <c r="W506" i="3" s="1"/>
  <c r="R505" i="3"/>
  <c r="V505" i="3" s="1"/>
  <c r="R504" i="3"/>
  <c r="W504" i="3" s="1"/>
  <c r="R503" i="3"/>
  <c r="R502" i="3"/>
  <c r="V502" i="3" s="1"/>
  <c r="R501" i="3"/>
  <c r="R500" i="3"/>
  <c r="R499" i="3"/>
  <c r="U499" i="3" s="1"/>
  <c r="R498" i="3"/>
  <c r="W498" i="3" s="1"/>
  <c r="R497" i="3"/>
  <c r="R496" i="3"/>
  <c r="R495" i="3"/>
  <c r="R494" i="3"/>
  <c r="V494" i="3" s="1"/>
  <c r="R493" i="3"/>
  <c r="U493" i="3" s="1"/>
  <c r="R492" i="3"/>
  <c r="W492" i="3" s="1"/>
  <c r="R491" i="3"/>
  <c r="V491" i="3" s="1"/>
  <c r="R490" i="3"/>
  <c r="W490" i="3" s="1"/>
  <c r="R489" i="3"/>
  <c r="H481" i="3"/>
  <c r="A481" i="3"/>
  <c r="R479" i="3"/>
  <c r="V479" i="3" s="1"/>
  <c r="R478" i="3"/>
  <c r="R477" i="3"/>
  <c r="R476" i="3"/>
  <c r="U476" i="3" s="1"/>
  <c r="R475" i="3"/>
  <c r="U475" i="3" s="1"/>
  <c r="R474" i="3"/>
  <c r="V474" i="3" s="1"/>
  <c r="R473" i="3"/>
  <c r="R472" i="3"/>
  <c r="W472" i="3" s="1"/>
  <c r="R471" i="3"/>
  <c r="R470" i="3"/>
  <c r="R469" i="3"/>
  <c r="V469" i="3" s="1"/>
  <c r="R468" i="3"/>
  <c r="U468" i="3" s="1"/>
  <c r="R467" i="3"/>
  <c r="V467" i="3" s="1"/>
  <c r="R466" i="3"/>
  <c r="R465" i="3"/>
  <c r="R464" i="3"/>
  <c r="R463" i="3"/>
  <c r="U463" i="3" s="1"/>
  <c r="R462" i="3"/>
  <c r="R461" i="3"/>
  <c r="V461" i="3" s="1"/>
  <c r="R460" i="3"/>
  <c r="W460" i="3" s="1"/>
  <c r="R459" i="3"/>
  <c r="H451" i="3"/>
  <c r="A451" i="3"/>
  <c r="R449" i="3"/>
  <c r="R448" i="3"/>
  <c r="V448" i="3" s="1"/>
  <c r="R447" i="3"/>
  <c r="V447" i="3" s="1"/>
  <c r="R446" i="3"/>
  <c r="V446" i="3" s="1"/>
  <c r="R445" i="3"/>
  <c r="R444" i="3"/>
  <c r="R443" i="3"/>
  <c r="R442" i="3"/>
  <c r="R441" i="3"/>
  <c r="R440" i="3"/>
  <c r="R439" i="3"/>
  <c r="W439" i="3" s="1"/>
  <c r="R438" i="3"/>
  <c r="U438" i="3" s="1"/>
  <c r="R437" i="3"/>
  <c r="R436" i="3"/>
  <c r="U436" i="3" s="1"/>
  <c r="R435" i="3"/>
  <c r="R434" i="3"/>
  <c r="V434" i="3" s="1"/>
  <c r="R433" i="3"/>
  <c r="R432" i="3"/>
  <c r="R431" i="3"/>
  <c r="R430" i="3"/>
  <c r="V430" i="3" s="1"/>
  <c r="R429" i="3"/>
  <c r="W429" i="3" s="1"/>
  <c r="H421" i="3"/>
  <c r="A421" i="3"/>
  <c r="R419" i="3"/>
  <c r="U419" i="3" s="1"/>
  <c r="R418" i="3"/>
  <c r="R417" i="3"/>
  <c r="U417" i="3" s="1"/>
  <c r="R416" i="3"/>
  <c r="W416" i="3" s="1"/>
  <c r="R415" i="3"/>
  <c r="R414" i="3"/>
  <c r="R413" i="3"/>
  <c r="R412" i="3"/>
  <c r="V412" i="3" s="1"/>
  <c r="R411" i="3"/>
  <c r="U411" i="3" s="1"/>
  <c r="R410" i="3"/>
  <c r="R409" i="3"/>
  <c r="W409" i="3" s="1"/>
  <c r="R408" i="3"/>
  <c r="W408" i="3" s="1"/>
  <c r="R407" i="3"/>
  <c r="U407" i="3" s="1"/>
  <c r="R406" i="3"/>
  <c r="R405" i="3"/>
  <c r="R404" i="3"/>
  <c r="R403" i="3"/>
  <c r="V403" i="3" s="1"/>
  <c r="R402" i="3"/>
  <c r="R401" i="3"/>
  <c r="R400" i="3"/>
  <c r="R399" i="3"/>
  <c r="V399" i="3" s="1"/>
  <c r="H391" i="3"/>
  <c r="A391" i="3"/>
  <c r="R389" i="3"/>
  <c r="W389" i="3" s="1"/>
  <c r="R388" i="3"/>
  <c r="V388" i="3" s="1"/>
  <c r="R387" i="3"/>
  <c r="R386" i="3"/>
  <c r="U386" i="3" s="1"/>
  <c r="R385" i="3"/>
  <c r="V385" i="3" s="1"/>
  <c r="R384" i="3"/>
  <c r="R383" i="3"/>
  <c r="R382" i="3"/>
  <c r="V382" i="3" s="1"/>
  <c r="R381" i="3"/>
  <c r="W381" i="3" s="1"/>
  <c r="R380" i="3"/>
  <c r="V380" i="3" s="1"/>
  <c r="R379" i="3"/>
  <c r="R378" i="3"/>
  <c r="R377" i="3"/>
  <c r="R376" i="3"/>
  <c r="R375" i="3"/>
  <c r="R374" i="3"/>
  <c r="R373" i="3"/>
  <c r="R372" i="3"/>
  <c r="R371" i="3"/>
  <c r="R370" i="3"/>
  <c r="R369" i="3"/>
  <c r="H361" i="3"/>
  <c r="A361" i="3"/>
  <c r="R359" i="3"/>
  <c r="R358" i="3"/>
  <c r="R357" i="3"/>
  <c r="R356" i="3"/>
  <c r="R355" i="3"/>
  <c r="R354" i="3"/>
  <c r="W354" i="3" s="1"/>
  <c r="R353" i="3"/>
  <c r="R352" i="3"/>
  <c r="R351" i="3"/>
  <c r="V351" i="3" s="1"/>
  <c r="R350" i="3"/>
  <c r="R349" i="3"/>
  <c r="W349" i="3" s="1"/>
  <c r="R348" i="3"/>
  <c r="R347" i="3"/>
  <c r="W347" i="3" s="1"/>
  <c r="R346" i="3"/>
  <c r="R345" i="3"/>
  <c r="R344" i="3"/>
  <c r="R343" i="3"/>
  <c r="V343" i="3" s="1"/>
  <c r="R342" i="3"/>
  <c r="R341" i="3"/>
  <c r="R340" i="3"/>
  <c r="U340" i="3" s="1"/>
  <c r="R339" i="3"/>
  <c r="H331" i="3"/>
  <c r="R329" i="3"/>
  <c r="W329" i="3" s="1"/>
  <c r="R328" i="3"/>
  <c r="R327" i="3"/>
  <c r="W327" i="3" s="1"/>
  <c r="R326" i="3"/>
  <c r="R325" i="3"/>
  <c r="R324" i="3"/>
  <c r="R323" i="3"/>
  <c r="V323" i="3" s="1"/>
  <c r="R322" i="3"/>
  <c r="R321" i="3"/>
  <c r="U321" i="3" s="1"/>
  <c r="R320" i="3"/>
  <c r="R319" i="3"/>
  <c r="W319" i="3" s="1"/>
  <c r="R318" i="3"/>
  <c r="R317" i="3"/>
  <c r="U317" i="3" s="1"/>
  <c r="R316" i="3"/>
  <c r="U316" i="3" s="1"/>
  <c r="R315" i="3"/>
  <c r="W315" i="3" s="1"/>
  <c r="R314" i="3"/>
  <c r="R313" i="3"/>
  <c r="R312" i="3"/>
  <c r="R311" i="3"/>
  <c r="V311" i="3" s="1"/>
  <c r="R310" i="3"/>
  <c r="R309" i="3"/>
  <c r="W309" i="3" s="1"/>
  <c r="H301" i="3"/>
  <c r="R299" i="3"/>
  <c r="R298" i="3"/>
  <c r="R297" i="3"/>
  <c r="V297" i="3" s="1"/>
  <c r="R296" i="3"/>
  <c r="R295" i="3"/>
  <c r="R294" i="3"/>
  <c r="U294" i="3" s="1"/>
  <c r="R293" i="3"/>
  <c r="V293" i="3" s="1"/>
  <c r="R292" i="3"/>
  <c r="R291" i="3"/>
  <c r="R290" i="3"/>
  <c r="R289" i="3"/>
  <c r="V289" i="3" s="1"/>
  <c r="R288" i="3"/>
  <c r="R287" i="3"/>
  <c r="R286" i="3"/>
  <c r="W286" i="3" s="1"/>
  <c r="R285" i="3"/>
  <c r="U285" i="3" s="1"/>
  <c r="R284" i="3"/>
  <c r="R283" i="3"/>
  <c r="R282" i="3"/>
  <c r="W282" i="3" s="1"/>
  <c r="R281" i="3"/>
  <c r="V281" i="3" s="1"/>
  <c r="R280" i="3"/>
  <c r="R279" i="3"/>
  <c r="V279" i="3" s="1"/>
  <c r="H271" i="3"/>
  <c r="R269" i="3"/>
  <c r="R268" i="3"/>
  <c r="U268" i="3" s="1"/>
  <c r="R267" i="3"/>
  <c r="W267" i="3" s="1"/>
  <c r="R266" i="3"/>
  <c r="R265" i="3"/>
  <c r="W265" i="3" s="1"/>
  <c r="R264" i="3"/>
  <c r="R263" i="3"/>
  <c r="V263" i="3" s="1"/>
  <c r="R262" i="3"/>
  <c r="R261" i="3"/>
  <c r="W261" i="3" s="1"/>
  <c r="R260" i="3"/>
  <c r="R259" i="3"/>
  <c r="R258" i="3"/>
  <c r="U258" i="3" s="1"/>
  <c r="R257" i="3"/>
  <c r="R256" i="3"/>
  <c r="U256" i="3" s="1"/>
  <c r="R255" i="3"/>
  <c r="R254" i="3"/>
  <c r="R253" i="3"/>
  <c r="R252" i="3"/>
  <c r="R251" i="3"/>
  <c r="U251" i="3" s="1"/>
  <c r="R250" i="3"/>
  <c r="R249" i="3"/>
  <c r="W249" i="3" s="1"/>
  <c r="H241" i="3"/>
  <c r="H211" i="3"/>
  <c r="A211" i="3"/>
  <c r="H181" i="3"/>
  <c r="H151" i="3"/>
  <c r="H121" i="3"/>
  <c r="H91" i="3"/>
  <c r="A91" i="3"/>
  <c r="H61" i="3"/>
  <c r="H31" i="3"/>
  <c r="H1" i="3"/>
  <c r="B22" i="1"/>
  <c r="Q10" i="3"/>
  <c r="N2" i="3"/>
  <c r="N1367" i="3" s="1"/>
  <c r="AN1367" i="2" s="1"/>
  <c r="N3" i="3"/>
  <c r="B25" i="1"/>
  <c r="A108" i="6"/>
  <c r="A15" i="1" s="1"/>
  <c r="L210" i="5"/>
  <c r="J210" i="5"/>
  <c r="E210" i="5"/>
  <c r="C210" i="5"/>
  <c r="L180" i="5"/>
  <c r="J180" i="5"/>
  <c r="E180" i="5"/>
  <c r="C180" i="5"/>
  <c r="L150" i="5"/>
  <c r="J150" i="5"/>
  <c r="E150" i="5"/>
  <c r="C150" i="5"/>
  <c r="L120" i="5"/>
  <c r="J120" i="5"/>
  <c r="E120" i="5"/>
  <c r="C120" i="5"/>
  <c r="L90" i="5"/>
  <c r="J90" i="5"/>
  <c r="E90" i="5"/>
  <c r="C90" i="5"/>
  <c r="AP1409" i="2"/>
  <c r="AO1409" i="2"/>
  <c r="AI1409" i="2"/>
  <c r="AG1409" i="2"/>
  <c r="AP1408" i="2"/>
  <c r="AO1408" i="2"/>
  <c r="AI1408" i="2"/>
  <c r="AG1408" i="2"/>
  <c r="AP1407" i="2"/>
  <c r="AO1407" i="2"/>
  <c r="AI1407" i="2"/>
  <c r="AG1407" i="2"/>
  <c r="AP1406" i="2"/>
  <c r="AO1406" i="2"/>
  <c r="AI1406" i="2"/>
  <c r="AG1406" i="2"/>
  <c r="AP1405" i="2"/>
  <c r="AO1405" i="2"/>
  <c r="AI1405" i="2"/>
  <c r="AG1405" i="2"/>
  <c r="AP1404" i="2"/>
  <c r="AO1404" i="2"/>
  <c r="AI1404" i="2"/>
  <c r="AG1404" i="2"/>
  <c r="AP1403" i="2"/>
  <c r="AO1403" i="2"/>
  <c r="AI1403" i="2"/>
  <c r="AG1403" i="2"/>
  <c r="AP1402" i="2"/>
  <c r="AO1402" i="2"/>
  <c r="AI1402" i="2"/>
  <c r="AG1402" i="2"/>
  <c r="AP1401" i="2"/>
  <c r="AO1401" i="2"/>
  <c r="AI1401" i="2"/>
  <c r="AG1401" i="2"/>
  <c r="AP1400" i="2"/>
  <c r="AO1400" i="2"/>
  <c r="AI1400" i="2"/>
  <c r="AG1400" i="2"/>
  <c r="AP1399" i="2"/>
  <c r="AO1399" i="2"/>
  <c r="AI1399" i="2"/>
  <c r="AG1399" i="2"/>
  <c r="AP1398" i="2"/>
  <c r="AO1398" i="2"/>
  <c r="AI1398" i="2"/>
  <c r="AG1398" i="2"/>
  <c r="AP1397" i="2"/>
  <c r="AO1397" i="2"/>
  <c r="AI1397" i="2"/>
  <c r="AG1397" i="2"/>
  <c r="AP1396" i="2"/>
  <c r="AO1396" i="2"/>
  <c r="AI1396" i="2"/>
  <c r="AG1396" i="2"/>
  <c r="AP1395" i="2"/>
  <c r="AO1395" i="2"/>
  <c r="AI1395" i="2"/>
  <c r="AG1395" i="2"/>
  <c r="AP1394" i="2"/>
  <c r="AO1394" i="2"/>
  <c r="AI1394" i="2"/>
  <c r="AG1394" i="2"/>
  <c r="AP1393" i="2"/>
  <c r="AO1393" i="2"/>
  <c r="AI1393" i="2"/>
  <c r="AG1393" i="2"/>
  <c r="AP1392" i="2"/>
  <c r="AO1392" i="2"/>
  <c r="AI1392" i="2"/>
  <c r="AG1392" i="2"/>
  <c r="AP1391" i="2"/>
  <c r="AO1391" i="2"/>
  <c r="AI1391" i="2"/>
  <c r="AG1391" i="2"/>
  <c r="AP1390" i="2"/>
  <c r="AO1390" i="2"/>
  <c r="AI1390" i="2"/>
  <c r="AG1390" i="2"/>
  <c r="AP1389" i="2"/>
  <c r="AO1389" i="2"/>
  <c r="AI1389" i="2"/>
  <c r="AG1389" i="2"/>
  <c r="AP1379" i="2"/>
  <c r="AO1379" i="2"/>
  <c r="AI1379" i="2"/>
  <c r="AG1379" i="2"/>
  <c r="AP1378" i="2"/>
  <c r="AO1378" i="2"/>
  <c r="AI1378" i="2"/>
  <c r="AG1378" i="2"/>
  <c r="AP1377" i="2"/>
  <c r="AO1377" i="2"/>
  <c r="AI1377" i="2"/>
  <c r="AG1377" i="2"/>
  <c r="AP1376" i="2"/>
  <c r="AO1376" i="2"/>
  <c r="AI1376" i="2"/>
  <c r="AG1376" i="2"/>
  <c r="AP1375" i="2"/>
  <c r="AO1375" i="2"/>
  <c r="AI1375" i="2"/>
  <c r="AG1375" i="2"/>
  <c r="AP1374" i="2"/>
  <c r="AO1374" i="2"/>
  <c r="AI1374" i="2"/>
  <c r="AG1374" i="2"/>
  <c r="AP1373" i="2"/>
  <c r="AO1373" i="2"/>
  <c r="AI1373" i="2"/>
  <c r="AG1373" i="2"/>
  <c r="AP1372" i="2"/>
  <c r="AO1372" i="2"/>
  <c r="AI1372" i="2"/>
  <c r="AG1372" i="2"/>
  <c r="AP1371" i="2"/>
  <c r="AO1371" i="2"/>
  <c r="AI1371" i="2"/>
  <c r="AG1371" i="2"/>
  <c r="AP1370" i="2"/>
  <c r="AO1370" i="2"/>
  <c r="AI1370" i="2"/>
  <c r="AG1370" i="2"/>
  <c r="AP1369" i="2"/>
  <c r="AO1369" i="2"/>
  <c r="AI1369" i="2"/>
  <c r="AG1369" i="2"/>
  <c r="AP1368" i="2"/>
  <c r="AO1368" i="2"/>
  <c r="AI1368" i="2"/>
  <c r="AG1368" i="2"/>
  <c r="AP1367" i="2"/>
  <c r="AO1367" i="2"/>
  <c r="AI1367" i="2"/>
  <c r="AG1367" i="2"/>
  <c r="AP1366" i="2"/>
  <c r="AO1366" i="2"/>
  <c r="AI1366" i="2"/>
  <c r="AG1366" i="2"/>
  <c r="AP1365" i="2"/>
  <c r="AO1365" i="2"/>
  <c r="AI1365" i="2"/>
  <c r="AG1365" i="2"/>
  <c r="AP1364" i="2"/>
  <c r="AO1364" i="2"/>
  <c r="AI1364" i="2"/>
  <c r="AG1364" i="2"/>
  <c r="AP1363" i="2"/>
  <c r="AO1363" i="2"/>
  <c r="AI1363" i="2"/>
  <c r="AG1363" i="2"/>
  <c r="AP1362" i="2"/>
  <c r="AO1362" i="2"/>
  <c r="AI1362" i="2"/>
  <c r="AG1362" i="2"/>
  <c r="AP1361" i="2"/>
  <c r="AO1361" i="2"/>
  <c r="AI1361" i="2"/>
  <c r="AG1361" i="2"/>
  <c r="AP1360" i="2"/>
  <c r="AO1360" i="2"/>
  <c r="AI1360" i="2"/>
  <c r="AG1360" i="2"/>
  <c r="AP1359" i="2"/>
  <c r="AO1359" i="2"/>
  <c r="AI1359" i="2"/>
  <c r="AG1359" i="2"/>
  <c r="AP1349" i="2"/>
  <c r="AO1349" i="2"/>
  <c r="AI1349" i="2"/>
  <c r="AG1349" i="2"/>
  <c r="AP1348" i="2"/>
  <c r="AO1348" i="2"/>
  <c r="AI1348" i="2"/>
  <c r="AG1348" i="2"/>
  <c r="AP1347" i="2"/>
  <c r="AO1347" i="2"/>
  <c r="AI1347" i="2"/>
  <c r="AG1347" i="2"/>
  <c r="AP1346" i="2"/>
  <c r="AO1346" i="2"/>
  <c r="AI1346" i="2"/>
  <c r="AG1346" i="2"/>
  <c r="AP1345" i="2"/>
  <c r="AO1345" i="2"/>
  <c r="AI1345" i="2"/>
  <c r="AG1345" i="2"/>
  <c r="AP1344" i="2"/>
  <c r="AO1344" i="2"/>
  <c r="AI1344" i="2"/>
  <c r="AG1344" i="2"/>
  <c r="AP1343" i="2"/>
  <c r="AO1343" i="2"/>
  <c r="AI1343" i="2"/>
  <c r="AG1343" i="2"/>
  <c r="AP1342" i="2"/>
  <c r="AO1342" i="2"/>
  <c r="AI1342" i="2"/>
  <c r="AG1342" i="2"/>
  <c r="AP1341" i="2"/>
  <c r="AO1341" i="2"/>
  <c r="AI1341" i="2"/>
  <c r="AG1341" i="2"/>
  <c r="AP1340" i="2"/>
  <c r="AO1340" i="2"/>
  <c r="AI1340" i="2"/>
  <c r="AG1340" i="2"/>
  <c r="AP1339" i="2"/>
  <c r="AO1339" i="2"/>
  <c r="AI1339" i="2"/>
  <c r="AG1339" i="2"/>
  <c r="AP1338" i="2"/>
  <c r="AO1338" i="2"/>
  <c r="AI1338" i="2"/>
  <c r="AG1338" i="2"/>
  <c r="AP1337" i="2"/>
  <c r="AO1337" i="2"/>
  <c r="AI1337" i="2"/>
  <c r="AG1337" i="2"/>
  <c r="AP1336" i="2"/>
  <c r="AO1336" i="2"/>
  <c r="AI1336" i="2"/>
  <c r="AG1336" i="2"/>
  <c r="AP1335" i="2"/>
  <c r="AO1335" i="2"/>
  <c r="AI1335" i="2"/>
  <c r="AG1335" i="2"/>
  <c r="AP1334" i="2"/>
  <c r="AO1334" i="2"/>
  <c r="AI1334" i="2"/>
  <c r="AG1334" i="2"/>
  <c r="AP1333" i="2"/>
  <c r="AO1333" i="2"/>
  <c r="AI1333" i="2"/>
  <c r="AG1333" i="2"/>
  <c r="AP1332" i="2"/>
  <c r="AO1332" i="2"/>
  <c r="AI1332" i="2"/>
  <c r="AG1332" i="2"/>
  <c r="AP1331" i="2"/>
  <c r="AO1331" i="2"/>
  <c r="AI1331" i="2"/>
  <c r="AG1331" i="2"/>
  <c r="AP1330" i="2"/>
  <c r="AO1330" i="2"/>
  <c r="AI1330" i="2"/>
  <c r="AG1330" i="2"/>
  <c r="AP1329" i="2"/>
  <c r="AO1329" i="2"/>
  <c r="AI1329" i="2"/>
  <c r="AG1329" i="2"/>
  <c r="AP1319" i="2"/>
  <c r="AO1319" i="2"/>
  <c r="AI1319" i="2"/>
  <c r="AG1319" i="2"/>
  <c r="AP1318" i="2"/>
  <c r="AO1318" i="2"/>
  <c r="AI1318" i="2"/>
  <c r="AG1318" i="2"/>
  <c r="AP1317" i="2"/>
  <c r="AO1317" i="2"/>
  <c r="AI1317" i="2"/>
  <c r="AG1317" i="2"/>
  <c r="AP1316" i="2"/>
  <c r="AO1316" i="2"/>
  <c r="AI1316" i="2"/>
  <c r="AG1316" i="2"/>
  <c r="AP1315" i="2"/>
  <c r="AO1315" i="2"/>
  <c r="AI1315" i="2"/>
  <c r="AG1315" i="2"/>
  <c r="AP1314" i="2"/>
  <c r="AO1314" i="2"/>
  <c r="AI1314" i="2"/>
  <c r="AG1314" i="2"/>
  <c r="AP1313" i="2"/>
  <c r="AO1313" i="2"/>
  <c r="AI1313" i="2"/>
  <c r="AG1313" i="2"/>
  <c r="AP1312" i="2"/>
  <c r="AO1312" i="2"/>
  <c r="AI1312" i="2"/>
  <c r="AG1312" i="2"/>
  <c r="AP1311" i="2"/>
  <c r="AO1311" i="2"/>
  <c r="AI1311" i="2"/>
  <c r="AG1311" i="2"/>
  <c r="AP1310" i="2"/>
  <c r="AO1310" i="2"/>
  <c r="AI1310" i="2"/>
  <c r="AG1310" i="2"/>
  <c r="AP1309" i="2"/>
  <c r="AO1309" i="2"/>
  <c r="AI1309" i="2"/>
  <c r="AG1309" i="2"/>
  <c r="AP1308" i="2"/>
  <c r="AO1308" i="2"/>
  <c r="AI1308" i="2"/>
  <c r="AG1308" i="2"/>
  <c r="AP1307" i="2"/>
  <c r="AO1307" i="2"/>
  <c r="AI1307" i="2"/>
  <c r="AG1307" i="2"/>
  <c r="AP1306" i="2"/>
  <c r="AO1306" i="2"/>
  <c r="AI1306" i="2"/>
  <c r="AG1306" i="2"/>
  <c r="AP1305" i="2"/>
  <c r="AO1305" i="2"/>
  <c r="AI1305" i="2"/>
  <c r="AG1305" i="2"/>
  <c r="AP1304" i="2"/>
  <c r="AO1304" i="2"/>
  <c r="AI1304" i="2"/>
  <c r="AG1304" i="2"/>
  <c r="AP1303" i="2"/>
  <c r="AO1303" i="2"/>
  <c r="AI1303" i="2"/>
  <c r="AG1303" i="2"/>
  <c r="AP1302" i="2"/>
  <c r="AO1302" i="2"/>
  <c r="AI1302" i="2"/>
  <c r="AG1302" i="2"/>
  <c r="AP1301" i="2"/>
  <c r="AO1301" i="2"/>
  <c r="AI1301" i="2"/>
  <c r="AG1301" i="2"/>
  <c r="AP1300" i="2"/>
  <c r="AO1300" i="2"/>
  <c r="AI1300" i="2"/>
  <c r="AG1300" i="2"/>
  <c r="AP1299" i="2"/>
  <c r="AO1299" i="2"/>
  <c r="AI1299" i="2"/>
  <c r="AG1299" i="2"/>
  <c r="AP1289" i="2"/>
  <c r="AO1289" i="2"/>
  <c r="AI1289" i="2"/>
  <c r="AG1289" i="2"/>
  <c r="AP1288" i="2"/>
  <c r="AO1288" i="2"/>
  <c r="AI1288" i="2"/>
  <c r="AG1288" i="2"/>
  <c r="AP1287" i="2"/>
  <c r="AO1287" i="2"/>
  <c r="AI1287" i="2"/>
  <c r="AG1287" i="2"/>
  <c r="AP1286" i="2"/>
  <c r="AO1286" i="2"/>
  <c r="AI1286" i="2"/>
  <c r="AG1286" i="2"/>
  <c r="AP1285" i="2"/>
  <c r="AO1285" i="2"/>
  <c r="AI1285" i="2"/>
  <c r="AG1285" i="2"/>
  <c r="AP1284" i="2"/>
  <c r="AO1284" i="2"/>
  <c r="AI1284" i="2"/>
  <c r="AG1284" i="2"/>
  <c r="AP1283" i="2"/>
  <c r="AO1283" i="2"/>
  <c r="AI1283" i="2"/>
  <c r="AG1283" i="2"/>
  <c r="AP1282" i="2"/>
  <c r="AO1282" i="2"/>
  <c r="AI1282" i="2"/>
  <c r="AG1282" i="2"/>
  <c r="AP1281" i="2"/>
  <c r="AO1281" i="2"/>
  <c r="AI1281" i="2"/>
  <c r="AG1281" i="2"/>
  <c r="AP1280" i="2"/>
  <c r="AO1280" i="2"/>
  <c r="AI1280" i="2"/>
  <c r="AG1280" i="2"/>
  <c r="AP1279" i="2"/>
  <c r="AO1279" i="2"/>
  <c r="AI1279" i="2"/>
  <c r="AG1279" i="2"/>
  <c r="AP1278" i="2"/>
  <c r="AO1278" i="2"/>
  <c r="AI1278" i="2"/>
  <c r="AG1278" i="2"/>
  <c r="AP1277" i="2"/>
  <c r="AO1277" i="2"/>
  <c r="AI1277" i="2"/>
  <c r="AG1277" i="2"/>
  <c r="AP1276" i="2"/>
  <c r="AO1276" i="2"/>
  <c r="AI1276" i="2"/>
  <c r="AG1276" i="2"/>
  <c r="AP1275" i="2"/>
  <c r="AO1275" i="2"/>
  <c r="AI1275" i="2"/>
  <c r="AG1275" i="2"/>
  <c r="AP1274" i="2"/>
  <c r="AO1274" i="2"/>
  <c r="AI1274" i="2"/>
  <c r="AG1274" i="2"/>
  <c r="AP1273" i="2"/>
  <c r="AO1273" i="2"/>
  <c r="AI1273" i="2"/>
  <c r="AG1273" i="2"/>
  <c r="AP1272" i="2"/>
  <c r="AO1272" i="2"/>
  <c r="AI1272" i="2"/>
  <c r="AG1272" i="2"/>
  <c r="AP1271" i="2"/>
  <c r="AO1271" i="2"/>
  <c r="AI1271" i="2"/>
  <c r="AG1271" i="2"/>
  <c r="AP1270" i="2"/>
  <c r="AO1270" i="2"/>
  <c r="AI1270" i="2"/>
  <c r="AG1270" i="2"/>
  <c r="AP1269" i="2"/>
  <c r="AO1269" i="2"/>
  <c r="AI1269" i="2"/>
  <c r="AG1269" i="2"/>
  <c r="AP1259" i="2"/>
  <c r="AO1259" i="2"/>
  <c r="AI1259" i="2"/>
  <c r="AG1259" i="2"/>
  <c r="AP1258" i="2"/>
  <c r="AO1258" i="2"/>
  <c r="AI1258" i="2"/>
  <c r="AG1258" i="2"/>
  <c r="AP1257" i="2"/>
  <c r="AO1257" i="2"/>
  <c r="AI1257" i="2"/>
  <c r="AG1257" i="2"/>
  <c r="AP1256" i="2"/>
  <c r="AO1256" i="2"/>
  <c r="AI1256" i="2"/>
  <c r="AG1256" i="2"/>
  <c r="AP1255" i="2"/>
  <c r="AO1255" i="2"/>
  <c r="AI1255" i="2"/>
  <c r="AG1255" i="2"/>
  <c r="AP1254" i="2"/>
  <c r="AO1254" i="2"/>
  <c r="AI1254" i="2"/>
  <c r="AG1254" i="2"/>
  <c r="AP1253" i="2"/>
  <c r="AO1253" i="2"/>
  <c r="AI1253" i="2"/>
  <c r="AG1253" i="2"/>
  <c r="AP1252" i="2"/>
  <c r="AO1252" i="2"/>
  <c r="AI1252" i="2"/>
  <c r="AG1252" i="2"/>
  <c r="AP1251" i="2"/>
  <c r="AO1251" i="2"/>
  <c r="AI1251" i="2"/>
  <c r="AG1251" i="2"/>
  <c r="AP1250" i="2"/>
  <c r="AO1250" i="2"/>
  <c r="AI1250" i="2"/>
  <c r="AG1250" i="2"/>
  <c r="AP1249" i="2"/>
  <c r="AO1249" i="2"/>
  <c r="AI1249" i="2"/>
  <c r="AG1249" i="2"/>
  <c r="AP1248" i="2"/>
  <c r="AO1248" i="2"/>
  <c r="AI1248" i="2"/>
  <c r="AG1248" i="2"/>
  <c r="AP1247" i="2"/>
  <c r="AO1247" i="2"/>
  <c r="AI1247" i="2"/>
  <c r="AG1247" i="2"/>
  <c r="AP1246" i="2"/>
  <c r="AO1246" i="2"/>
  <c r="AI1246" i="2"/>
  <c r="AG1246" i="2"/>
  <c r="AP1245" i="2"/>
  <c r="AO1245" i="2"/>
  <c r="AI1245" i="2"/>
  <c r="AG1245" i="2"/>
  <c r="AP1244" i="2"/>
  <c r="AO1244" i="2"/>
  <c r="AI1244" i="2"/>
  <c r="AG1244" i="2"/>
  <c r="AP1243" i="2"/>
  <c r="AO1243" i="2"/>
  <c r="AI1243" i="2"/>
  <c r="AG1243" i="2"/>
  <c r="AP1242" i="2"/>
  <c r="AO1242" i="2"/>
  <c r="AI1242" i="2"/>
  <c r="AG1242" i="2"/>
  <c r="AP1241" i="2"/>
  <c r="AO1241" i="2"/>
  <c r="AI1241" i="2"/>
  <c r="AG1241" i="2"/>
  <c r="AP1240" i="2"/>
  <c r="AO1240" i="2"/>
  <c r="AI1240" i="2"/>
  <c r="AG1240" i="2"/>
  <c r="AP1239" i="2"/>
  <c r="AO1239" i="2"/>
  <c r="AI1239" i="2"/>
  <c r="AG1239" i="2"/>
  <c r="AP1229" i="2"/>
  <c r="AO1229" i="2"/>
  <c r="AI1229" i="2"/>
  <c r="AG1229" i="2"/>
  <c r="AP1228" i="2"/>
  <c r="AO1228" i="2"/>
  <c r="AI1228" i="2"/>
  <c r="AG1228" i="2"/>
  <c r="AP1227" i="2"/>
  <c r="AO1227" i="2"/>
  <c r="AI1227" i="2"/>
  <c r="AG1227" i="2"/>
  <c r="AP1226" i="2"/>
  <c r="AO1226" i="2"/>
  <c r="AI1226" i="2"/>
  <c r="AG1226" i="2"/>
  <c r="AP1225" i="2"/>
  <c r="AO1225" i="2"/>
  <c r="AI1225" i="2"/>
  <c r="AG1225" i="2"/>
  <c r="AP1224" i="2"/>
  <c r="AO1224" i="2"/>
  <c r="AI1224" i="2"/>
  <c r="AG1224" i="2"/>
  <c r="AP1223" i="2"/>
  <c r="AO1223" i="2"/>
  <c r="AI1223" i="2"/>
  <c r="AG1223" i="2"/>
  <c r="AP1222" i="2"/>
  <c r="AO1222" i="2"/>
  <c r="AI1222" i="2"/>
  <c r="AG1222" i="2"/>
  <c r="AP1221" i="2"/>
  <c r="AO1221" i="2"/>
  <c r="AI1221" i="2"/>
  <c r="AG1221" i="2"/>
  <c r="AP1220" i="2"/>
  <c r="AO1220" i="2"/>
  <c r="AI1220" i="2"/>
  <c r="AG1220" i="2"/>
  <c r="AP1219" i="2"/>
  <c r="AO1219" i="2"/>
  <c r="AI1219" i="2"/>
  <c r="AG1219" i="2"/>
  <c r="AP1218" i="2"/>
  <c r="AO1218" i="2"/>
  <c r="AI1218" i="2"/>
  <c r="AG1218" i="2"/>
  <c r="AP1217" i="2"/>
  <c r="AO1217" i="2"/>
  <c r="AI1217" i="2"/>
  <c r="AG1217" i="2"/>
  <c r="AP1216" i="2"/>
  <c r="AO1216" i="2"/>
  <c r="AI1216" i="2"/>
  <c r="AG1216" i="2"/>
  <c r="AP1215" i="2"/>
  <c r="AO1215" i="2"/>
  <c r="AI1215" i="2"/>
  <c r="AG1215" i="2"/>
  <c r="AP1214" i="2"/>
  <c r="AO1214" i="2"/>
  <c r="AI1214" i="2"/>
  <c r="AG1214" i="2"/>
  <c r="AP1213" i="2"/>
  <c r="AO1213" i="2"/>
  <c r="AI1213" i="2"/>
  <c r="AG1213" i="2"/>
  <c r="AP1212" i="2"/>
  <c r="AO1212" i="2"/>
  <c r="AI1212" i="2"/>
  <c r="AG1212" i="2"/>
  <c r="AP1211" i="2"/>
  <c r="AO1211" i="2"/>
  <c r="AI1211" i="2"/>
  <c r="AG1211" i="2"/>
  <c r="AP1210" i="2"/>
  <c r="AO1210" i="2"/>
  <c r="AI1210" i="2"/>
  <c r="AG1210" i="2"/>
  <c r="AP1209" i="2"/>
  <c r="AO1209" i="2"/>
  <c r="AI1209" i="2"/>
  <c r="AG1209" i="2"/>
  <c r="AP1199" i="2"/>
  <c r="AO1199" i="2"/>
  <c r="AI1199" i="2"/>
  <c r="AG1199" i="2"/>
  <c r="AP1198" i="2"/>
  <c r="AO1198" i="2"/>
  <c r="AI1198" i="2"/>
  <c r="AG1198" i="2"/>
  <c r="AP1197" i="2"/>
  <c r="AO1197" i="2"/>
  <c r="AI1197" i="2"/>
  <c r="AG1197" i="2"/>
  <c r="AP1196" i="2"/>
  <c r="AO1196" i="2"/>
  <c r="AI1196" i="2"/>
  <c r="AG1196" i="2"/>
  <c r="AP1195" i="2"/>
  <c r="AO1195" i="2"/>
  <c r="AI1195" i="2"/>
  <c r="AG1195" i="2"/>
  <c r="AP1194" i="2"/>
  <c r="AO1194" i="2"/>
  <c r="AI1194" i="2"/>
  <c r="AG1194" i="2"/>
  <c r="AP1193" i="2"/>
  <c r="AO1193" i="2"/>
  <c r="AI1193" i="2"/>
  <c r="AG1193" i="2"/>
  <c r="AP1192" i="2"/>
  <c r="AO1192" i="2"/>
  <c r="AI1192" i="2"/>
  <c r="AG1192" i="2"/>
  <c r="AP1191" i="2"/>
  <c r="AO1191" i="2"/>
  <c r="AI1191" i="2"/>
  <c r="AG1191" i="2"/>
  <c r="AP1190" i="2"/>
  <c r="AO1190" i="2"/>
  <c r="AI1190" i="2"/>
  <c r="AG1190" i="2"/>
  <c r="AP1189" i="2"/>
  <c r="AO1189" i="2"/>
  <c r="AI1189" i="2"/>
  <c r="AG1189" i="2"/>
  <c r="AP1188" i="2"/>
  <c r="AO1188" i="2"/>
  <c r="AI1188" i="2"/>
  <c r="AG1188" i="2"/>
  <c r="AP1187" i="2"/>
  <c r="AO1187" i="2"/>
  <c r="AI1187" i="2"/>
  <c r="AG1187" i="2"/>
  <c r="AP1186" i="2"/>
  <c r="AO1186" i="2"/>
  <c r="AI1186" i="2"/>
  <c r="AG1186" i="2"/>
  <c r="AP1185" i="2"/>
  <c r="AO1185" i="2"/>
  <c r="AI1185" i="2"/>
  <c r="AG1185" i="2"/>
  <c r="AP1184" i="2"/>
  <c r="AO1184" i="2"/>
  <c r="AI1184" i="2"/>
  <c r="AG1184" i="2"/>
  <c r="AP1183" i="2"/>
  <c r="AO1183" i="2"/>
  <c r="AI1183" i="2"/>
  <c r="AG1183" i="2"/>
  <c r="AP1182" i="2"/>
  <c r="AO1182" i="2"/>
  <c r="AI1182" i="2"/>
  <c r="AG1182" i="2"/>
  <c r="AP1181" i="2"/>
  <c r="AO1181" i="2"/>
  <c r="AI1181" i="2"/>
  <c r="AG1181" i="2"/>
  <c r="AP1180" i="2"/>
  <c r="AO1180" i="2"/>
  <c r="AI1180" i="2"/>
  <c r="AG1180" i="2"/>
  <c r="AP1179" i="2"/>
  <c r="AO1179" i="2"/>
  <c r="AI1179" i="2"/>
  <c r="AG1179" i="2"/>
  <c r="AP1169" i="2"/>
  <c r="AO1169" i="2"/>
  <c r="AI1169" i="2"/>
  <c r="AG1169" i="2"/>
  <c r="AP1168" i="2"/>
  <c r="AO1168" i="2"/>
  <c r="AI1168" i="2"/>
  <c r="AG1168" i="2"/>
  <c r="AP1167" i="2"/>
  <c r="AO1167" i="2"/>
  <c r="AI1167" i="2"/>
  <c r="AG1167" i="2"/>
  <c r="AP1166" i="2"/>
  <c r="AO1166" i="2"/>
  <c r="AI1166" i="2"/>
  <c r="AG1166" i="2"/>
  <c r="AP1165" i="2"/>
  <c r="AO1165" i="2"/>
  <c r="AI1165" i="2"/>
  <c r="AG1165" i="2"/>
  <c r="AP1164" i="2"/>
  <c r="AO1164" i="2"/>
  <c r="AI1164" i="2"/>
  <c r="AG1164" i="2"/>
  <c r="AP1163" i="2"/>
  <c r="AO1163" i="2"/>
  <c r="AI1163" i="2"/>
  <c r="AG1163" i="2"/>
  <c r="AP1162" i="2"/>
  <c r="AO1162" i="2"/>
  <c r="AI1162" i="2"/>
  <c r="AG1162" i="2"/>
  <c r="AP1161" i="2"/>
  <c r="AO1161" i="2"/>
  <c r="AI1161" i="2"/>
  <c r="AG1161" i="2"/>
  <c r="AP1160" i="2"/>
  <c r="AO1160" i="2"/>
  <c r="AI1160" i="2"/>
  <c r="AG1160" i="2"/>
  <c r="AP1159" i="2"/>
  <c r="AO1159" i="2"/>
  <c r="AI1159" i="2"/>
  <c r="AG1159" i="2"/>
  <c r="AP1158" i="2"/>
  <c r="AO1158" i="2"/>
  <c r="AI1158" i="2"/>
  <c r="AG1158" i="2"/>
  <c r="AP1157" i="2"/>
  <c r="AO1157" i="2"/>
  <c r="AI1157" i="2"/>
  <c r="AG1157" i="2"/>
  <c r="AP1156" i="2"/>
  <c r="AO1156" i="2"/>
  <c r="AI1156" i="2"/>
  <c r="AG1156" i="2"/>
  <c r="AP1155" i="2"/>
  <c r="AO1155" i="2"/>
  <c r="AI1155" i="2"/>
  <c r="AG1155" i="2"/>
  <c r="AP1154" i="2"/>
  <c r="AO1154" i="2"/>
  <c r="AI1154" i="2"/>
  <c r="AG1154" i="2"/>
  <c r="AP1153" i="2"/>
  <c r="AO1153" i="2"/>
  <c r="AI1153" i="2"/>
  <c r="AG1153" i="2"/>
  <c r="AP1152" i="2"/>
  <c r="AO1152" i="2"/>
  <c r="AI1152" i="2"/>
  <c r="AG1152" i="2"/>
  <c r="AP1151" i="2"/>
  <c r="AO1151" i="2"/>
  <c r="AI1151" i="2"/>
  <c r="AG1151" i="2"/>
  <c r="AP1150" i="2"/>
  <c r="AO1150" i="2"/>
  <c r="AI1150" i="2"/>
  <c r="AG1150" i="2"/>
  <c r="AP1149" i="2"/>
  <c r="AO1149" i="2"/>
  <c r="AI1149" i="2"/>
  <c r="AG1149" i="2"/>
  <c r="AP1139" i="2"/>
  <c r="AO1139" i="2"/>
  <c r="AI1139" i="2"/>
  <c r="AG1139" i="2"/>
  <c r="AP1138" i="2"/>
  <c r="AO1138" i="2"/>
  <c r="AI1138" i="2"/>
  <c r="AG1138" i="2"/>
  <c r="AP1137" i="2"/>
  <c r="AO1137" i="2"/>
  <c r="AI1137" i="2"/>
  <c r="AG1137" i="2"/>
  <c r="AP1136" i="2"/>
  <c r="AO1136" i="2"/>
  <c r="AI1136" i="2"/>
  <c r="AG1136" i="2"/>
  <c r="AP1135" i="2"/>
  <c r="AO1135" i="2"/>
  <c r="AI1135" i="2"/>
  <c r="AG1135" i="2"/>
  <c r="AP1134" i="2"/>
  <c r="AO1134" i="2"/>
  <c r="AI1134" i="2"/>
  <c r="AG1134" i="2"/>
  <c r="AP1133" i="2"/>
  <c r="AO1133" i="2"/>
  <c r="AI1133" i="2"/>
  <c r="AG1133" i="2"/>
  <c r="AP1132" i="2"/>
  <c r="AO1132" i="2"/>
  <c r="AI1132" i="2"/>
  <c r="AG1132" i="2"/>
  <c r="AP1131" i="2"/>
  <c r="AO1131" i="2"/>
  <c r="AI1131" i="2"/>
  <c r="AG1131" i="2"/>
  <c r="AP1130" i="2"/>
  <c r="AO1130" i="2"/>
  <c r="AI1130" i="2"/>
  <c r="AG1130" i="2"/>
  <c r="AP1129" i="2"/>
  <c r="AO1129" i="2"/>
  <c r="AI1129" i="2"/>
  <c r="AG1129" i="2"/>
  <c r="AP1128" i="2"/>
  <c r="AO1128" i="2"/>
  <c r="AI1128" i="2"/>
  <c r="AG1128" i="2"/>
  <c r="AP1127" i="2"/>
  <c r="AO1127" i="2"/>
  <c r="AI1127" i="2"/>
  <c r="AG1127" i="2"/>
  <c r="AP1126" i="2"/>
  <c r="AO1126" i="2"/>
  <c r="AI1126" i="2"/>
  <c r="AG1126" i="2"/>
  <c r="AP1125" i="2"/>
  <c r="AO1125" i="2"/>
  <c r="AI1125" i="2"/>
  <c r="AG1125" i="2"/>
  <c r="AP1124" i="2"/>
  <c r="AO1124" i="2"/>
  <c r="AI1124" i="2"/>
  <c r="AG1124" i="2"/>
  <c r="AP1123" i="2"/>
  <c r="AO1123" i="2"/>
  <c r="AI1123" i="2"/>
  <c r="AG1123" i="2"/>
  <c r="AP1122" i="2"/>
  <c r="AO1122" i="2"/>
  <c r="AI1122" i="2"/>
  <c r="AG1122" i="2"/>
  <c r="AP1121" i="2"/>
  <c r="AO1121" i="2"/>
  <c r="AI1121" i="2"/>
  <c r="AG1121" i="2"/>
  <c r="AP1120" i="2"/>
  <c r="AO1120" i="2"/>
  <c r="AI1120" i="2"/>
  <c r="AG1120" i="2"/>
  <c r="AP1119" i="2"/>
  <c r="AO1119" i="2"/>
  <c r="AI1119" i="2"/>
  <c r="AG1119" i="2"/>
  <c r="AP1109" i="2"/>
  <c r="AO1109" i="2"/>
  <c r="AI1109" i="2"/>
  <c r="AG1109" i="2"/>
  <c r="AP1108" i="2"/>
  <c r="AO1108" i="2"/>
  <c r="AI1108" i="2"/>
  <c r="AG1108" i="2"/>
  <c r="AP1107" i="2"/>
  <c r="AO1107" i="2"/>
  <c r="AI1107" i="2"/>
  <c r="AG1107" i="2"/>
  <c r="AP1106" i="2"/>
  <c r="AO1106" i="2"/>
  <c r="AI1106" i="2"/>
  <c r="AG1106" i="2"/>
  <c r="AP1105" i="2"/>
  <c r="AO1105" i="2"/>
  <c r="AI1105" i="2"/>
  <c r="AG1105" i="2"/>
  <c r="AP1104" i="2"/>
  <c r="AO1104" i="2"/>
  <c r="AI1104" i="2"/>
  <c r="AG1104" i="2"/>
  <c r="AP1103" i="2"/>
  <c r="AO1103" i="2"/>
  <c r="AI1103" i="2"/>
  <c r="AG1103" i="2"/>
  <c r="AP1102" i="2"/>
  <c r="AO1102" i="2"/>
  <c r="AI1102" i="2"/>
  <c r="AG1102" i="2"/>
  <c r="AP1101" i="2"/>
  <c r="AO1101" i="2"/>
  <c r="AI1101" i="2"/>
  <c r="AG1101" i="2"/>
  <c r="AP1100" i="2"/>
  <c r="AO1100" i="2"/>
  <c r="AI1100" i="2"/>
  <c r="AG1100" i="2"/>
  <c r="AP1099" i="2"/>
  <c r="AO1099" i="2"/>
  <c r="AI1099" i="2"/>
  <c r="AG1099" i="2"/>
  <c r="AP1098" i="2"/>
  <c r="AO1098" i="2"/>
  <c r="AI1098" i="2"/>
  <c r="AG1098" i="2"/>
  <c r="AP1097" i="2"/>
  <c r="AO1097" i="2"/>
  <c r="AI1097" i="2"/>
  <c r="AG1097" i="2"/>
  <c r="AP1096" i="2"/>
  <c r="AO1096" i="2"/>
  <c r="AI1096" i="2"/>
  <c r="AG1096" i="2"/>
  <c r="AP1095" i="2"/>
  <c r="AO1095" i="2"/>
  <c r="AI1095" i="2"/>
  <c r="AG1095" i="2"/>
  <c r="AP1094" i="2"/>
  <c r="AO1094" i="2"/>
  <c r="AI1094" i="2"/>
  <c r="AG1094" i="2"/>
  <c r="AP1093" i="2"/>
  <c r="AO1093" i="2"/>
  <c r="AI1093" i="2"/>
  <c r="AG1093" i="2"/>
  <c r="AP1092" i="2"/>
  <c r="AO1092" i="2"/>
  <c r="AI1092" i="2"/>
  <c r="AG1092" i="2"/>
  <c r="AP1091" i="2"/>
  <c r="AO1091" i="2"/>
  <c r="AI1091" i="2"/>
  <c r="AG1091" i="2"/>
  <c r="AP1090" i="2"/>
  <c r="AO1090" i="2"/>
  <c r="AI1090" i="2"/>
  <c r="AG1090" i="2"/>
  <c r="AP1089" i="2"/>
  <c r="AO1089" i="2"/>
  <c r="AI1089" i="2"/>
  <c r="AG1089" i="2"/>
  <c r="AP1079" i="2"/>
  <c r="AO1079" i="2"/>
  <c r="AI1079" i="2"/>
  <c r="AG1079" i="2"/>
  <c r="AP1078" i="2"/>
  <c r="AO1078" i="2"/>
  <c r="AI1078" i="2"/>
  <c r="AG1078" i="2"/>
  <c r="AP1077" i="2"/>
  <c r="AO1077" i="2"/>
  <c r="AI1077" i="2"/>
  <c r="AG1077" i="2"/>
  <c r="AP1076" i="2"/>
  <c r="AO1076" i="2"/>
  <c r="AI1076" i="2"/>
  <c r="AG1076" i="2"/>
  <c r="AP1075" i="2"/>
  <c r="AO1075" i="2"/>
  <c r="AI1075" i="2"/>
  <c r="AG1075" i="2"/>
  <c r="AP1074" i="2"/>
  <c r="AO1074" i="2"/>
  <c r="AI1074" i="2"/>
  <c r="AG1074" i="2"/>
  <c r="AP1073" i="2"/>
  <c r="AO1073" i="2"/>
  <c r="AI1073" i="2"/>
  <c r="AG1073" i="2"/>
  <c r="AP1072" i="2"/>
  <c r="AO1072" i="2"/>
  <c r="AI1072" i="2"/>
  <c r="AG1072" i="2"/>
  <c r="AP1071" i="2"/>
  <c r="AO1071" i="2"/>
  <c r="AI1071" i="2"/>
  <c r="AG1071" i="2"/>
  <c r="AP1070" i="2"/>
  <c r="AO1070" i="2"/>
  <c r="AI1070" i="2"/>
  <c r="AG1070" i="2"/>
  <c r="AP1069" i="2"/>
  <c r="AO1069" i="2"/>
  <c r="AI1069" i="2"/>
  <c r="AG1069" i="2"/>
  <c r="AP1068" i="2"/>
  <c r="AO1068" i="2"/>
  <c r="AI1068" i="2"/>
  <c r="AG1068" i="2"/>
  <c r="AP1067" i="2"/>
  <c r="AO1067" i="2"/>
  <c r="AI1067" i="2"/>
  <c r="AG1067" i="2"/>
  <c r="AP1066" i="2"/>
  <c r="AO1066" i="2"/>
  <c r="AI1066" i="2"/>
  <c r="AG1066" i="2"/>
  <c r="AP1065" i="2"/>
  <c r="AO1065" i="2"/>
  <c r="AI1065" i="2"/>
  <c r="AG1065" i="2"/>
  <c r="AP1064" i="2"/>
  <c r="AO1064" i="2"/>
  <c r="AI1064" i="2"/>
  <c r="AG1064" i="2"/>
  <c r="AP1063" i="2"/>
  <c r="AO1063" i="2"/>
  <c r="AI1063" i="2"/>
  <c r="AG1063" i="2"/>
  <c r="AP1062" i="2"/>
  <c r="AO1062" i="2"/>
  <c r="AI1062" i="2"/>
  <c r="AG1062" i="2"/>
  <c r="AP1061" i="2"/>
  <c r="AO1061" i="2"/>
  <c r="AI1061" i="2"/>
  <c r="AG1061" i="2"/>
  <c r="AP1060" i="2"/>
  <c r="AO1060" i="2"/>
  <c r="AI1060" i="2"/>
  <c r="AG1060" i="2"/>
  <c r="AP1059" i="2"/>
  <c r="AO1059" i="2"/>
  <c r="AI1059" i="2"/>
  <c r="AG1059" i="2"/>
  <c r="AP1049" i="2"/>
  <c r="AO1049" i="2"/>
  <c r="AI1049" i="2"/>
  <c r="AG1049" i="2"/>
  <c r="AP1048" i="2"/>
  <c r="AO1048" i="2"/>
  <c r="AI1048" i="2"/>
  <c r="AG1048" i="2"/>
  <c r="AP1047" i="2"/>
  <c r="AO1047" i="2"/>
  <c r="AI1047" i="2"/>
  <c r="AG1047" i="2"/>
  <c r="AP1046" i="2"/>
  <c r="AO1046" i="2"/>
  <c r="AI1046" i="2"/>
  <c r="AG1046" i="2"/>
  <c r="AP1045" i="2"/>
  <c r="AO1045" i="2"/>
  <c r="AI1045" i="2"/>
  <c r="AG1045" i="2"/>
  <c r="AP1044" i="2"/>
  <c r="AO1044" i="2"/>
  <c r="AI1044" i="2"/>
  <c r="AG1044" i="2"/>
  <c r="AP1043" i="2"/>
  <c r="AO1043" i="2"/>
  <c r="AI1043" i="2"/>
  <c r="AG1043" i="2"/>
  <c r="AP1042" i="2"/>
  <c r="AO1042" i="2"/>
  <c r="AI1042" i="2"/>
  <c r="AG1042" i="2"/>
  <c r="AP1041" i="2"/>
  <c r="AO1041" i="2"/>
  <c r="AI1041" i="2"/>
  <c r="AG1041" i="2"/>
  <c r="AP1040" i="2"/>
  <c r="AO1040" i="2"/>
  <c r="AI1040" i="2"/>
  <c r="AG1040" i="2"/>
  <c r="AP1039" i="2"/>
  <c r="AO1039" i="2"/>
  <c r="AI1039" i="2"/>
  <c r="AG1039" i="2"/>
  <c r="AP1038" i="2"/>
  <c r="AO1038" i="2"/>
  <c r="AI1038" i="2"/>
  <c r="AG1038" i="2"/>
  <c r="AP1037" i="2"/>
  <c r="AO1037" i="2"/>
  <c r="AI1037" i="2"/>
  <c r="AG1037" i="2"/>
  <c r="AP1036" i="2"/>
  <c r="AO1036" i="2"/>
  <c r="AI1036" i="2"/>
  <c r="AG1036" i="2"/>
  <c r="AP1035" i="2"/>
  <c r="AO1035" i="2"/>
  <c r="AI1035" i="2"/>
  <c r="AG1035" i="2"/>
  <c r="AP1034" i="2"/>
  <c r="AO1034" i="2"/>
  <c r="AI1034" i="2"/>
  <c r="AG1034" i="2"/>
  <c r="AP1033" i="2"/>
  <c r="AO1033" i="2"/>
  <c r="AI1033" i="2"/>
  <c r="AG1033" i="2"/>
  <c r="AP1032" i="2"/>
  <c r="AO1032" i="2"/>
  <c r="AI1032" i="2"/>
  <c r="AG1032" i="2"/>
  <c r="AP1031" i="2"/>
  <c r="AO1031" i="2"/>
  <c r="AI1031" i="2"/>
  <c r="AG1031" i="2"/>
  <c r="AP1030" i="2"/>
  <c r="AO1030" i="2"/>
  <c r="AI1030" i="2"/>
  <c r="AG1030" i="2"/>
  <c r="AP1029" i="2"/>
  <c r="AO1029" i="2"/>
  <c r="AI1029" i="2"/>
  <c r="AG1029" i="2"/>
  <c r="AP1019" i="2"/>
  <c r="AO1019" i="2"/>
  <c r="AI1019" i="2"/>
  <c r="AG1019" i="2"/>
  <c r="AP1018" i="2"/>
  <c r="AO1018" i="2"/>
  <c r="AI1018" i="2"/>
  <c r="AG1018" i="2"/>
  <c r="AP1017" i="2"/>
  <c r="AO1017" i="2"/>
  <c r="AI1017" i="2"/>
  <c r="AG1017" i="2"/>
  <c r="AP1016" i="2"/>
  <c r="AO1016" i="2"/>
  <c r="AI1016" i="2"/>
  <c r="AG1016" i="2"/>
  <c r="AP1015" i="2"/>
  <c r="AO1015" i="2"/>
  <c r="AI1015" i="2"/>
  <c r="AG1015" i="2"/>
  <c r="AP1014" i="2"/>
  <c r="AO1014" i="2"/>
  <c r="AI1014" i="2"/>
  <c r="AG1014" i="2"/>
  <c r="AP1013" i="2"/>
  <c r="AO1013" i="2"/>
  <c r="AI1013" i="2"/>
  <c r="AG1013" i="2"/>
  <c r="AP1012" i="2"/>
  <c r="AO1012" i="2"/>
  <c r="AI1012" i="2"/>
  <c r="AG1012" i="2"/>
  <c r="AP1011" i="2"/>
  <c r="AO1011" i="2"/>
  <c r="AI1011" i="2"/>
  <c r="AG1011" i="2"/>
  <c r="AP1010" i="2"/>
  <c r="AO1010" i="2"/>
  <c r="AI1010" i="2"/>
  <c r="AG1010" i="2"/>
  <c r="AP1009" i="2"/>
  <c r="AO1009" i="2"/>
  <c r="AI1009" i="2"/>
  <c r="AG1009" i="2"/>
  <c r="AP1008" i="2"/>
  <c r="AO1008" i="2"/>
  <c r="AI1008" i="2"/>
  <c r="AG1008" i="2"/>
  <c r="AP1007" i="2"/>
  <c r="AO1007" i="2"/>
  <c r="AI1007" i="2"/>
  <c r="AG1007" i="2"/>
  <c r="AP1006" i="2"/>
  <c r="AO1006" i="2"/>
  <c r="AI1006" i="2"/>
  <c r="AG1006" i="2"/>
  <c r="AP1005" i="2"/>
  <c r="AO1005" i="2"/>
  <c r="AI1005" i="2"/>
  <c r="AG1005" i="2"/>
  <c r="AP1004" i="2"/>
  <c r="AO1004" i="2"/>
  <c r="AI1004" i="2"/>
  <c r="AG1004" i="2"/>
  <c r="AP1003" i="2"/>
  <c r="AO1003" i="2"/>
  <c r="AI1003" i="2"/>
  <c r="AG1003" i="2"/>
  <c r="AP1002" i="2"/>
  <c r="AO1002" i="2"/>
  <c r="AI1002" i="2"/>
  <c r="AG1002" i="2"/>
  <c r="AP1001" i="2"/>
  <c r="AO1001" i="2"/>
  <c r="AI1001" i="2"/>
  <c r="AG1001" i="2"/>
  <c r="AP1000" i="2"/>
  <c r="AO1000" i="2"/>
  <c r="AI1000" i="2"/>
  <c r="AG1000" i="2"/>
  <c r="AP999" i="2"/>
  <c r="AO999" i="2"/>
  <c r="AI999" i="2"/>
  <c r="AG999" i="2"/>
  <c r="AP989" i="2"/>
  <c r="AO989" i="2"/>
  <c r="AI989" i="2"/>
  <c r="AG989" i="2"/>
  <c r="AP988" i="2"/>
  <c r="AO988" i="2"/>
  <c r="AI988" i="2"/>
  <c r="AG988" i="2"/>
  <c r="AP987" i="2"/>
  <c r="AO987" i="2"/>
  <c r="AI987" i="2"/>
  <c r="AG987" i="2"/>
  <c r="AP986" i="2"/>
  <c r="AO986" i="2"/>
  <c r="AI986" i="2"/>
  <c r="AG986" i="2"/>
  <c r="AP985" i="2"/>
  <c r="AO985" i="2"/>
  <c r="AI985" i="2"/>
  <c r="AG985" i="2"/>
  <c r="AP984" i="2"/>
  <c r="AO984" i="2"/>
  <c r="AI984" i="2"/>
  <c r="AG984" i="2"/>
  <c r="AP983" i="2"/>
  <c r="AO983" i="2"/>
  <c r="AI983" i="2"/>
  <c r="AG983" i="2"/>
  <c r="AP982" i="2"/>
  <c r="AO982" i="2"/>
  <c r="AI982" i="2"/>
  <c r="AG982" i="2"/>
  <c r="AP981" i="2"/>
  <c r="AO981" i="2"/>
  <c r="AI981" i="2"/>
  <c r="AG981" i="2"/>
  <c r="AP980" i="2"/>
  <c r="AO980" i="2"/>
  <c r="AI980" i="2"/>
  <c r="AG980" i="2"/>
  <c r="AP979" i="2"/>
  <c r="AO979" i="2"/>
  <c r="AI979" i="2"/>
  <c r="AG979" i="2"/>
  <c r="AP978" i="2"/>
  <c r="AO978" i="2"/>
  <c r="AI978" i="2"/>
  <c r="AG978" i="2"/>
  <c r="AP977" i="2"/>
  <c r="AO977" i="2"/>
  <c r="AI977" i="2"/>
  <c r="AG977" i="2"/>
  <c r="AP976" i="2"/>
  <c r="AO976" i="2"/>
  <c r="AI976" i="2"/>
  <c r="AG976" i="2"/>
  <c r="AP975" i="2"/>
  <c r="AO975" i="2"/>
  <c r="AI975" i="2"/>
  <c r="AG975" i="2"/>
  <c r="AP974" i="2"/>
  <c r="AO974" i="2"/>
  <c r="AI974" i="2"/>
  <c r="AG974" i="2"/>
  <c r="AP973" i="2"/>
  <c r="AO973" i="2"/>
  <c r="AI973" i="2"/>
  <c r="AG973" i="2"/>
  <c r="AP972" i="2"/>
  <c r="AO972" i="2"/>
  <c r="AI972" i="2"/>
  <c r="AG972" i="2"/>
  <c r="AP971" i="2"/>
  <c r="AO971" i="2"/>
  <c r="AI971" i="2"/>
  <c r="AG971" i="2"/>
  <c r="AP970" i="2"/>
  <c r="AO970" i="2"/>
  <c r="AI970" i="2"/>
  <c r="AG970" i="2"/>
  <c r="AP969" i="2"/>
  <c r="AO969" i="2"/>
  <c r="AI969" i="2"/>
  <c r="AG969" i="2"/>
  <c r="AP959" i="2"/>
  <c r="AO959" i="2"/>
  <c r="AI959" i="2"/>
  <c r="AG959" i="2"/>
  <c r="AP958" i="2"/>
  <c r="AO958" i="2"/>
  <c r="AI958" i="2"/>
  <c r="AG958" i="2"/>
  <c r="AP957" i="2"/>
  <c r="AO957" i="2"/>
  <c r="AI957" i="2"/>
  <c r="AG957" i="2"/>
  <c r="AP956" i="2"/>
  <c r="AO956" i="2"/>
  <c r="AI956" i="2"/>
  <c r="AG956" i="2"/>
  <c r="AP955" i="2"/>
  <c r="AO955" i="2"/>
  <c r="AI955" i="2"/>
  <c r="AG955" i="2"/>
  <c r="AP954" i="2"/>
  <c r="AO954" i="2"/>
  <c r="AI954" i="2"/>
  <c r="AG954" i="2"/>
  <c r="AP953" i="2"/>
  <c r="AO953" i="2"/>
  <c r="AI953" i="2"/>
  <c r="AG953" i="2"/>
  <c r="AP952" i="2"/>
  <c r="AO952" i="2"/>
  <c r="AI952" i="2"/>
  <c r="AG952" i="2"/>
  <c r="AP951" i="2"/>
  <c r="AO951" i="2"/>
  <c r="AI951" i="2"/>
  <c r="AG951" i="2"/>
  <c r="AP950" i="2"/>
  <c r="AO950" i="2"/>
  <c r="AI950" i="2"/>
  <c r="AG950" i="2"/>
  <c r="AP949" i="2"/>
  <c r="AO949" i="2"/>
  <c r="AI949" i="2"/>
  <c r="AG949" i="2"/>
  <c r="AP948" i="2"/>
  <c r="AO948" i="2"/>
  <c r="AI948" i="2"/>
  <c r="AG948" i="2"/>
  <c r="AP947" i="2"/>
  <c r="AO947" i="2"/>
  <c r="AI947" i="2"/>
  <c r="AG947" i="2"/>
  <c r="AP946" i="2"/>
  <c r="AO946" i="2"/>
  <c r="AI946" i="2"/>
  <c r="AG946" i="2"/>
  <c r="AP945" i="2"/>
  <c r="AO945" i="2"/>
  <c r="AI945" i="2"/>
  <c r="AG945" i="2"/>
  <c r="AP944" i="2"/>
  <c r="AO944" i="2"/>
  <c r="AI944" i="2"/>
  <c r="AG944" i="2"/>
  <c r="AP943" i="2"/>
  <c r="AO943" i="2"/>
  <c r="AI943" i="2"/>
  <c r="AG943" i="2"/>
  <c r="AP942" i="2"/>
  <c r="AO942" i="2"/>
  <c r="AI942" i="2"/>
  <c r="AG942" i="2"/>
  <c r="AP941" i="2"/>
  <c r="AO941" i="2"/>
  <c r="AI941" i="2"/>
  <c r="AG941" i="2"/>
  <c r="AP940" i="2"/>
  <c r="AO940" i="2"/>
  <c r="AI940" i="2"/>
  <c r="AG940" i="2"/>
  <c r="AP939" i="2"/>
  <c r="AO939" i="2"/>
  <c r="AI939" i="2"/>
  <c r="AG939" i="2"/>
  <c r="AP929" i="2"/>
  <c r="AO929" i="2"/>
  <c r="AI929" i="2"/>
  <c r="AG929" i="2"/>
  <c r="AP928" i="2"/>
  <c r="AO928" i="2"/>
  <c r="AI928" i="2"/>
  <c r="AG928" i="2"/>
  <c r="AP927" i="2"/>
  <c r="AO927" i="2"/>
  <c r="AI927" i="2"/>
  <c r="AG927" i="2"/>
  <c r="AP926" i="2"/>
  <c r="AO926" i="2"/>
  <c r="AI926" i="2"/>
  <c r="AG926" i="2"/>
  <c r="AP925" i="2"/>
  <c r="AO925" i="2"/>
  <c r="AI925" i="2"/>
  <c r="AG925" i="2"/>
  <c r="AP924" i="2"/>
  <c r="AO924" i="2"/>
  <c r="AI924" i="2"/>
  <c r="AG924" i="2"/>
  <c r="AP923" i="2"/>
  <c r="AO923" i="2"/>
  <c r="AI923" i="2"/>
  <c r="AG923" i="2"/>
  <c r="AP922" i="2"/>
  <c r="AO922" i="2"/>
  <c r="AI922" i="2"/>
  <c r="AG922" i="2"/>
  <c r="AP921" i="2"/>
  <c r="AO921" i="2"/>
  <c r="AI921" i="2"/>
  <c r="AG921" i="2"/>
  <c r="AP920" i="2"/>
  <c r="AO920" i="2"/>
  <c r="AI920" i="2"/>
  <c r="AG920" i="2"/>
  <c r="AP919" i="2"/>
  <c r="AO919" i="2"/>
  <c r="AI919" i="2"/>
  <c r="AG919" i="2"/>
  <c r="AP918" i="2"/>
  <c r="AO918" i="2"/>
  <c r="AI918" i="2"/>
  <c r="AG918" i="2"/>
  <c r="AP917" i="2"/>
  <c r="AO917" i="2"/>
  <c r="AI917" i="2"/>
  <c r="AG917" i="2"/>
  <c r="AP916" i="2"/>
  <c r="AO916" i="2"/>
  <c r="AI916" i="2"/>
  <c r="AG916" i="2"/>
  <c r="AP915" i="2"/>
  <c r="AO915" i="2"/>
  <c r="AI915" i="2"/>
  <c r="AG915" i="2"/>
  <c r="AP914" i="2"/>
  <c r="AO914" i="2"/>
  <c r="AI914" i="2"/>
  <c r="AG914" i="2"/>
  <c r="AP913" i="2"/>
  <c r="AO913" i="2"/>
  <c r="AI913" i="2"/>
  <c r="AG913" i="2"/>
  <c r="AP912" i="2"/>
  <c r="AO912" i="2"/>
  <c r="AI912" i="2"/>
  <c r="AG912" i="2"/>
  <c r="AP911" i="2"/>
  <c r="AO911" i="2"/>
  <c r="AI911" i="2"/>
  <c r="AG911" i="2"/>
  <c r="AP910" i="2"/>
  <c r="AO910" i="2"/>
  <c r="AI910" i="2"/>
  <c r="AG910" i="2"/>
  <c r="AP909" i="2"/>
  <c r="AO909" i="2"/>
  <c r="AI909" i="2"/>
  <c r="AG909" i="2"/>
  <c r="AP899" i="2"/>
  <c r="AO899" i="2"/>
  <c r="AI899" i="2"/>
  <c r="AG899" i="2"/>
  <c r="AP898" i="2"/>
  <c r="AO898" i="2"/>
  <c r="AI898" i="2"/>
  <c r="AG898" i="2"/>
  <c r="AP897" i="2"/>
  <c r="AO897" i="2"/>
  <c r="AI897" i="2"/>
  <c r="AG897" i="2"/>
  <c r="AP896" i="2"/>
  <c r="AO896" i="2"/>
  <c r="AI896" i="2"/>
  <c r="AG896" i="2"/>
  <c r="AP895" i="2"/>
  <c r="AO895" i="2"/>
  <c r="AI895" i="2"/>
  <c r="AG895" i="2"/>
  <c r="AP894" i="2"/>
  <c r="AO894" i="2"/>
  <c r="AI894" i="2"/>
  <c r="AG894" i="2"/>
  <c r="AP893" i="2"/>
  <c r="AO893" i="2"/>
  <c r="AI893" i="2"/>
  <c r="AG893" i="2"/>
  <c r="AP892" i="2"/>
  <c r="AO892" i="2"/>
  <c r="AI892" i="2"/>
  <c r="AG892" i="2"/>
  <c r="AP891" i="2"/>
  <c r="AO891" i="2"/>
  <c r="AI891" i="2"/>
  <c r="AG891" i="2"/>
  <c r="AP890" i="2"/>
  <c r="AO890" i="2"/>
  <c r="AI890" i="2"/>
  <c r="AG890" i="2"/>
  <c r="AP889" i="2"/>
  <c r="AO889" i="2"/>
  <c r="AI889" i="2"/>
  <c r="AG889" i="2"/>
  <c r="AP888" i="2"/>
  <c r="AO888" i="2"/>
  <c r="AI888" i="2"/>
  <c r="AG888" i="2"/>
  <c r="AP887" i="2"/>
  <c r="AO887" i="2"/>
  <c r="AI887" i="2"/>
  <c r="AG887" i="2"/>
  <c r="AP886" i="2"/>
  <c r="AO886" i="2"/>
  <c r="AI886" i="2"/>
  <c r="AG886" i="2"/>
  <c r="AP885" i="2"/>
  <c r="AO885" i="2"/>
  <c r="AI885" i="2"/>
  <c r="AG885" i="2"/>
  <c r="AP884" i="2"/>
  <c r="AO884" i="2"/>
  <c r="AI884" i="2"/>
  <c r="AG884" i="2"/>
  <c r="AP883" i="2"/>
  <c r="AO883" i="2"/>
  <c r="AI883" i="2"/>
  <c r="AG883" i="2"/>
  <c r="AP882" i="2"/>
  <c r="AO882" i="2"/>
  <c r="AI882" i="2"/>
  <c r="AG882" i="2"/>
  <c r="AP881" i="2"/>
  <c r="AO881" i="2"/>
  <c r="AI881" i="2"/>
  <c r="AG881" i="2"/>
  <c r="AP880" i="2"/>
  <c r="AO880" i="2"/>
  <c r="AI880" i="2"/>
  <c r="AG880" i="2"/>
  <c r="AP879" i="2"/>
  <c r="AO879" i="2"/>
  <c r="AI879" i="2"/>
  <c r="AG879" i="2"/>
  <c r="AP869" i="2"/>
  <c r="AO869" i="2"/>
  <c r="AI869" i="2"/>
  <c r="AG869" i="2"/>
  <c r="AP868" i="2"/>
  <c r="AO868" i="2"/>
  <c r="AI868" i="2"/>
  <c r="AG868" i="2"/>
  <c r="AP867" i="2"/>
  <c r="AO867" i="2"/>
  <c r="AI867" i="2"/>
  <c r="AG867" i="2"/>
  <c r="AP866" i="2"/>
  <c r="AO866" i="2"/>
  <c r="AI866" i="2"/>
  <c r="AG866" i="2"/>
  <c r="AP865" i="2"/>
  <c r="AO865" i="2"/>
  <c r="AI865" i="2"/>
  <c r="AG865" i="2"/>
  <c r="AP864" i="2"/>
  <c r="AO864" i="2"/>
  <c r="AI864" i="2"/>
  <c r="AG864" i="2"/>
  <c r="AP863" i="2"/>
  <c r="AO863" i="2"/>
  <c r="AI863" i="2"/>
  <c r="AG863" i="2"/>
  <c r="AP862" i="2"/>
  <c r="AO862" i="2"/>
  <c r="AI862" i="2"/>
  <c r="AG862" i="2"/>
  <c r="AP861" i="2"/>
  <c r="AO861" i="2"/>
  <c r="AI861" i="2"/>
  <c r="AG861" i="2"/>
  <c r="AP860" i="2"/>
  <c r="AO860" i="2"/>
  <c r="AI860" i="2"/>
  <c r="AG860" i="2"/>
  <c r="AP859" i="2"/>
  <c r="AO859" i="2"/>
  <c r="AI859" i="2"/>
  <c r="AG859" i="2"/>
  <c r="AP858" i="2"/>
  <c r="AO858" i="2"/>
  <c r="AI858" i="2"/>
  <c r="AG858" i="2"/>
  <c r="AP857" i="2"/>
  <c r="AO857" i="2"/>
  <c r="AI857" i="2"/>
  <c r="AG857" i="2"/>
  <c r="AP856" i="2"/>
  <c r="AO856" i="2"/>
  <c r="AI856" i="2"/>
  <c r="AG856" i="2"/>
  <c r="AP855" i="2"/>
  <c r="AO855" i="2"/>
  <c r="AI855" i="2"/>
  <c r="AG855" i="2"/>
  <c r="AP854" i="2"/>
  <c r="AO854" i="2"/>
  <c r="AI854" i="2"/>
  <c r="AG854" i="2"/>
  <c r="AP853" i="2"/>
  <c r="AO853" i="2"/>
  <c r="AI853" i="2"/>
  <c r="AG853" i="2"/>
  <c r="AP852" i="2"/>
  <c r="AO852" i="2"/>
  <c r="AI852" i="2"/>
  <c r="AG852" i="2"/>
  <c r="AP851" i="2"/>
  <c r="AO851" i="2"/>
  <c r="AI851" i="2"/>
  <c r="AG851" i="2"/>
  <c r="AP850" i="2"/>
  <c r="AO850" i="2"/>
  <c r="AI850" i="2"/>
  <c r="AG850" i="2"/>
  <c r="AP849" i="2"/>
  <c r="AO849" i="2"/>
  <c r="AI849" i="2"/>
  <c r="AG849" i="2"/>
  <c r="AP839" i="2"/>
  <c r="AO839" i="2"/>
  <c r="AI839" i="2"/>
  <c r="AG839" i="2"/>
  <c r="AP838" i="2"/>
  <c r="AO838" i="2"/>
  <c r="AI838" i="2"/>
  <c r="AG838" i="2"/>
  <c r="AP837" i="2"/>
  <c r="AO837" i="2"/>
  <c r="AI837" i="2"/>
  <c r="AG837" i="2"/>
  <c r="AP836" i="2"/>
  <c r="AO836" i="2"/>
  <c r="AI836" i="2"/>
  <c r="AG836" i="2"/>
  <c r="AP835" i="2"/>
  <c r="AO835" i="2"/>
  <c r="AI835" i="2"/>
  <c r="AG835" i="2"/>
  <c r="AP834" i="2"/>
  <c r="AO834" i="2"/>
  <c r="AI834" i="2"/>
  <c r="AG834" i="2"/>
  <c r="AP833" i="2"/>
  <c r="AO833" i="2"/>
  <c r="AI833" i="2"/>
  <c r="AG833" i="2"/>
  <c r="AP832" i="2"/>
  <c r="AO832" i="2"/>
  <c r="AI832" i="2"/>
  <c r="AG832" i="2"/>
  <c r="AP831" i="2"/>
  <c r="AO831" i="2"/>
  <c r="AI831" i="2"/>
  <c r="AG831" i="2"/>
  <c r="AP830" i="2"/>
  <c r="AO830" i="2"/>
  <c r="AI830" i="2"/>
  <c r="AG830" i="2"/>
  <c r="AP829" i="2"/>
  <c r="AO829" i="2"/>
  <c r="AI829" i="2"/>
  <c r="AG829" i="2"/>
  <c r="AP828" i="2"/>
  <c r="AO828" i="2"/>
  <c r="AI828" i="2"/>
  <c r="AG828" i="2"/>
  <c r="AP827" i="2"/>
  <c r="AO827" i="2"/>
  <c r="AI827" i="2"/>
  <c r="AG827" i="2"/>
  <c r="AP826" i="2"/>
  <c r="AO826" i="2"/>
  <c r="AI826" i="2"/>
  <c r="AG826" i="2"/>
  <c r="AP825" i="2"/>
  <c r="AO825" i="2"/>
  <c r="AI825" i="2"/>
  <c r="AG825" i="2"/>
  <c r="AP824" i="2"/>
  <c r="AO824" i="2"/>
  <c r="AI824" i="2"/>
  <c r="AG824" i="2"/>
  <c r="AP823" i="2"/>
  <c r="AO823" i="2"/>
  <c r="AI823" i="2"/>
  <c r="AG823" i="2"/>
  <c r="AP822" i="2"/>
  <c r="AO822" i="2"/>
  <c r="AI822" i="2"/>
  <c r="AG822" i="2"/>
  <c r="AP821" i="2"/>
  <c r="AO821" i="2"/>
  <c r="AI821" i="2"/>
  <c r="AG821" i="2"/>
  <c r="AP820" i="2"/>
  <c r="AO820" i="2"/>
  <c r="AI820" i="2"/>
  <c r="AG820" i="2"/>
  <c r="AP819" i="2"/>
  <c r="AO819" i="2"/>
  <c r="AI819" i="2"/>
  <c r="AG819" i="2"/>
  <c r="AP809" i="2"/>
  <c r="AO809" i="2"/>
  <c r="AI809" i="2"/>
  <c r="AG809" i="2"/>
  <c r="AP808" i="2"/>
  <c r="AO808" i="2"/>
  <c r="AI808" i="2"/>
  <c r="AG808" i="2"/>
  <c r="AP807" i="2"/>
  <c r="AO807" i="2"/>
  <c r="AI807" i="2"/>
  <c r="AG807" i="2"/>
  <c r="AP806" i="2"/>
  <c r="AO806" i="2"/>
  <c r="AI806" i="2"/>
  <c r="AG806" i="2"/>
  <c r="AP805" i="2"/>
  <c r="AO805" i="2"/>
  <c r="AI805" i="2"/>
  <c r="AG805" i="2"/>
  <c r="AP804" i="2"/>
  <c r="AO804" i="2"/>
  <c r="AI804" i="2"/>
  <c r="AG804" i="2"/>
  <c r="AP803" i="2"/>
  <c r="AO803" i="2"/>
  <c r="AI803" i="2"/>
  <c r="AG803" i="2"/>
  <c r="AP802" i="2"/>
  <c r="AO802" i="2"/>
  <c r="AI802" i="2"/>
  <c r="AG802" i="2"/>
  <c r="AP801" i="2"/>
  <c r="AO801" i="2"/>
  <c r="AI801" i="2"/>
  <c r="AG801" i="2"/>
  <c r="AP800" i="2"/>
  <c r="AO800" i="2"/>
  <c r="AI800" i="2"/>
  <c r="AG800" i="2"/>
  <c r="AP799" i="2"/>
  <c r="AO799" i="2"/>
  <c r="AI799" i="2"/>
  <c r="AG799" i="2"/>
  <c r="AP798" i="2"/>
  <c r="AO798" i="2"/>
  <c r="AI798" i="2"/>
  <c r="AG798" i="2"/>
  <c r="AP797" i="2"/>
  <c r="AO797" i="2"/>
  <c r="AI797" i="2"/>
  <c r="AG797" i="2"/>
  <c r="AP796" i="2"/>
  <c r="AO796" i="2"/>
  <c r="AI796" i="2"/>
  <c r="AG796" i="2"/>
  <c r="AP795" i="2"/>
  <c r="AO795" i="2"/>
  <c r="AI795" i="2"/>
  <c r="AG795" i="2"/>
  <c r="AP794" i="2"/>
  <c r="AO794" i="2"/>
  <c r="AI794" i="2"/>
  <c r="AG794" i="2"/>
  <c r="AP793" i="2"/>
  <c r="AO793" i="2"/>
  <c r="AI793" i="2"/>
  <c r="AG793" i="2"/>
  <c r="AP792" i="2"/>
  <c r="AO792" i="2"/>
  <c r="AI792" i="2"/>
  <c r="AG792" i="2"/>
  <c r="AP791" i="2"/>
  <c r="AO791" i="2"/>
  <c r="AI791" i="2"/>
  <c r="AG791" i="2"/>
  <c r="AP790" i="2"/>
  <c r="AO790" i="2"/>
  <c r="AI790" i="2"/>
  <c r="AG790" i="2"/>
  <c r="AP789" i="2"/>
  <c r="AO789" i="2"/>
  <c r="AI789" i="2"/>
  <c r="AG789" i="2"/>
  <c r="AP779" i="2"/>
  <c r="AO779" i="2"/>
  <c r="AI779" i="2"/>
  <c r="AG779" i="2"/>
  <c r="AP778" i="2"/>
  <c r="AO778" i="2"/>
  <c r="AI778" i="2"/>
  <c r="AG778" i="2"/>
  <c r="AP777" i="2"/>
  <c r="AO777" i="2"/>
  <c r="AI777" i="2"/>
  <c r="AG777" i="2"/>
  <c r="AP776" i="2"/>
  <c r="AO776" i="2"/>
  <c r="AI776" i="2"/>
  <c r="AG776" i="2"/>
  <c r="AP775" i="2"/>
  <c r="AO775" i="2"/>
  <c r="AI775" i="2"/>
  <c r="AG775" i="2"/>
  <c r="AP774" i="2"/>
  <c r="AO774" i="2"/>
  <c r="AI774" i="2"/>
  <c r="AG774" i="2"/>
  <c r="AP773" i="2"/>
  <c r="AO773" i="2"/>
  <c r="AI773" i="2"/>
  <c r="AG773" i="2"/>
  <c r="AP772" i="2"/>
  <c r="AO772" i="2"/>
  <c r="AI772" i="2"/>
  <c r="AG772" i="2"/>
  <c r="AP771" i="2"/>
  <c r="AO771" i="2"/>
  <c r="AI771" i="2"/>
  <c r="AG771" i="2"/>
  <c r="AP770" i="2"/>
  <c r="AO770" i="2"/>
  <c r="AI770" i="2"/>
  <c r="AG770" i="2"/>
  <c r="AP769" i="2"/>
  <c r="AO769" i="2"/>
  <c r="AI769" i="2"/>
  <c r="AG769" i="2"/>
  <c r="AP768" i="2"/>
  <c r="AO768" i="2"/>
  <c r="AI768" i="2"/>
  <c r="AG768" i="2"/>
  <c r="AP767" i="2"/>
  <c r="AO767" i="2"/>
  <c r="AI767" i="2"/>
  <c r="AG767" i="2"/>
  <c r="AP766" i="2"/>
  <c r="AO766" i="2"/>
  <c r="AI766" i="2"/>
  <c r="AG766" i="2"/>
  <c r="AP765" i="2"/>
  <c r="AO765" i="2"/>
  <c r="AI765" i="2"/>
  <c r="AG765" i="2"/>
  <c r="AP764" i="2"/>
  <c r="AO764" i="2"/>
  <c r="AI764" i="2"/>
  <c r="AG764" i="2"/>
  <c r="AP763" i="2"/>
  <c r="AO763" i="2"/>
  <c r="AI763" i="2"/>
  <c r="AG763" i="2"/>
  <c r="AP762" i="2"/>
  <c r="AO762" i="2"/>
  <c r="AI762" i="2"/>
  <c r="AG762" i="2"/>
  <c r="AP761" i="2"/>
  <c r="AO761" i="2"/>
  <c r="AI761" i="2"/>
  <c r="AG761" i="2"/>
  <c r="AP760" i="2"/>
  <c r="AO760" i="2"/>
  <c r="AI760" i="2"/>
  <c r="AG760" i="2"/>
  <c r="AP759" i="2"/>
  <c r="AO759" i="2"/>
  <c r="AI759" i="2"/>
  <c r="AG759" i="2"/>
  <c r="AP749" i="2"/>
  <c r="AO749" i="2"/>
  <c r="AI749" i="2"/>
  <c r="AG749" i="2"/>
  <c r="AP748" i="2"/>
  <c r="AO748" i="2"/>
  <c r="AI748" i="2"/>
  <c r="AG748" i="2"/>
  <c r="AP747" i="2"/>
  <c r="AO747" i="2"/>
  <c r="AI747" i="2"/>
  <c r="AG747" i="2"/>
  <c r="AP746" i="2"/>
  <c r="AO746" i="2"/>
  <c r="AI746" i="2"/>
  <c r="AG746" i="2"/>
  <c r="AP745" i="2"/>
  <c r="AO745" i="2"/>
  <c r="AI745" i="2"/>
  <c r="AG745" i="2"/>
  <c r="AP744" i="2"/>
  <c r="AO744" i="2"/>
  <c r="AI744" i="2"/>
  <c r="AG744" i="2"/>
  <c r="AP743" i="2"/>
  <c r="AO743" i="2"/>
  <c r="AI743" i="2"/>
  <c r="AG743" i="2"/>
  <c r="AP742" i="2"/>
  <c r="AO742" i="2"/>
  <c r="AI742" i="2"/>
  <c r="AG742" i="2"/>
  <c r="AP741" i="2"/>
  <c r="AO741" i="2"/>
  <c r="AI741" i="2"/>
  <c r="AG741" i="2"/>
  <c r="AP740" i="2"/>
  <c r="AO740" i="2"/>
  <c r="AI740" i="2"/>
  <c r="AG740" i="2"/>
  <c r="AP739" i="2"/>
  <c r="AO739" i="2"/>
  <c r="AI739" i="2"/>
  <c r="AG739" i="2"/>
  <c r="AP738" i="2"/>
  <c r="AO738" i="2"/>
  <c r="AI738" i="2"/>
  <c r="AG738" i="2"/>
  <c r="AP737" i="2"/>
  <c r="AO737" i="2"/>
  <c r="AI737" i="2"/>
  <c r="AG737" i="2"/>
  <c r="AP736" i="2"/>
  <c r="AO736" i="2"/>
  <c r="AI736" i="2"/>
  <c r="AG736" i="2"/>
  <c r="AP735" i="2"/>
  <c r="AO735" i="2"/>
  <c r="AI735" i="2"/>
  <c r="AG735" i="2"/>
  <c r="AP734" i="2"/>
  <c r="AO734" i="2"/>
  <c r="AI734" i="2"/>
  <c r="AG734" i="2"/>
  <c r="AP733" i="2"/>
  <c r="AO733" i="2"/>
  <c r="AI733" i="2"/>
  <c r="AG733" i="2"/>
  <c r="AP732" i="2"/>
  <c r="AO732" i="2"/>
  <c r="AI732" i="2"/>
  <c r="AG732" i="2"/>
  <c r="AP731" i="2"/>
  <c r="AO731" i="2"/>
  <c r="AI731" i="2"/>
  <c r="AG731" i="2"/>
  <c r="AP730" i="2"/>
  <c r="AO730" i="2"/>
  <c r="AI730" i="2"/>
  <c r="AG730" i="2"/>
  <c r="AP729" i="2"/>
  <c r="AO729" i="2"/>
  <c r="AI729" i="2"/>
  <c r="AG729" i="2"/>
  <c r="AP719" i="2"/>
  <c r="AO719" i="2"/>
  <c r="AI719" i="2"/>
  <c r="AG719" i="2"/>
  <c r="AP718" i="2"/>
  <c r="AO718" i="2"/>
  <c r="AI718" i="2"/>
  <c r="AG718" i="2"/>
  <c r="AP717" i="2"/>
  <c r="AO717" i="2"/>
  <c r="AI717" i="2"/>
  <c r="AG717" i="2"/>
  <c r="AP716" i="2"/>
  <c r="AO716" i="2"/>
  <c r="AI716" i="2"/>
  <c r="AG716" i="2"/>
  <c r="AP715" i="2"/>
  <c r="AO715" i="2"/>
  <c r="AI715" i="2"/>
  <c r="AG715" i="2"/>
  <c r="AP714" i="2"/>
  <c r="AO714" i="2"/>
  <c r="AI714" i="2"/>
  <c r="AG714" i="2"/>
  <c r="AP713" i="2"/>
  <c r="AO713" i="2"/>
  <c r="AI713" i="2"/>
  <c r="AG713" i="2"/>
  <c r="AP712" i="2"/>
  <c r="AO712" i="2"/>
  <c r="AI712" i="2"/>
  <c r="AG712" i="2"/>
  <c r="AP711" i="2"/>
  <c r="AO711" i="2"/>
  <c r="AI711" i="2"/>
  <c r="AG711" i="2"/>
  <c r="AP710" i="2"/>
  <c r="AO710" i="2"/>
  <c r="AI710" i="2"/>
  <c r="AG710" i="2"/>
  <c r="AP709" i="2"/>
  <c r="AO709" i="2"/>
  <c r="AI709" i="2"/>
  <c r="AG709" i="2"/>
  <c r="AP708" i="2"/>
  <c r="AO708" i="2"/>
  <c r="AI708" i="2"/>
  <c r="AG708" i="2"/>
  <c r="AP707" i="2"/>
  <c r="AO707" i="2"/>
  <c r="AI707" i="2"/>
  <c r="AG707" i="2"/>
  <c r="AP706" i="2"/>
  <c r="AO706" i="2"/>
  <c r="AI706" i="2"/>
  <c r="AG706" i="2"/>
  <c r="AP705" i="2"/>
  <c r="AO705" i="2"/>
  <c r="AI705" i="2"/>
  <c r="AG705" i="2"/>
  <c r="AP704" i="2"/>
  <c r="AO704" i="2"/>
  <c r="AI704" i="2"/>
  <c r="AG704" i="2"/>
  <c r="AP703" i="2"/>
  <c r="AO703" i="2"/>
  <c r="AI703" i="2"/>
  <c r="AG703" i="2"/>
  <c r="AP702" i="2"/>
  <c r="AO702" i="2"/>
  <c r="AI702" i="2"/>
  <c r="AG702" i="2"/>
  <c r="AP701" i="2"/>
  <c r="AO701" i="2"/>
  <c r="AI701" i="2"/>
  <c r="AG701" i="2"/>
  <c r="AP700" i="2"/>
  <c r="AO700" i="2"/>
  <c r="AI700" i="2"/>
  <c r="AG700" i="2"/>
  <c r="AP699" i="2"/>
  <c r="AO699" i="2"/>
  <c r="AI699" i="2"/>
  <c r="AG699" i="2"/>
  <c r="AP689" i="2"/>
  <c r="AO689" i="2"/>
  <c r="AI689" i="2"/>
  <c r="AG689" i="2"/>
  <c r="AP688" i="2"/>
  <c r="AO688" i="2"/>
  <c r="AI688" i="2"/>
  <c r="AG688" i="2"/>
  <c r="AP687" i="2"/>
  <c r="AO687" i="2"/>
  <c r="AI687" i="2"/>
  <c r="AG687" i="2"/>
  <c r="AP686" i="2"/>
  <c r="AO686" i="2"/>
  <c r="AI686" i="2"/>
  <c r="AG686" i="2"/>
  <c r="AP685" i="2"/>
  <c r="AO685" i="2"/>
  <c r="AI685" i="2"/>
  <c r="AG685" i="2"/>
  <c r="AP684" i="2"/>
  <c r="AO684" i="2"/>
  <c r="AI684" i="2"/>
  <c r="AG684" i="2"/>
  <c r="AP683" i="2"/>
  <c r="AO683" i="2"/>
  <c r="AI683" i="2"/>
  <c r="AG683" i="2"/>
  <c r="AP682" i="2"/>
  <c r="AO682" i="2"/>
  <c r="AI682" i="2"/>
  <c r="AG682" i="2"/>
  <c r="AP681" i="2"/>
  <c r="AO681" i="2"/>
  <c r="AI681" i="2"/>
  <c r="AG681" i="2"/>
  <c r="AP680" i="2"/>
  <c r="AO680" i="2"/>
  <c r="AI680" i="2"/>
  <c r="AG680" i="2"/>
  <c r="AP679" i="2"/>
  <c r="AO679" i="2"/>
  <c r="AI679" i="2"/>
  <c r="AG679" i="2"/>
  <c r="AP678" i="2"/>
  <c r="AO678" i="2"/>
  <c r="AI678" i="2"/>
  <c r="AG678" i="2"/>
  <c r="AP677" i="2"/>
  <c r="AO677" i="2"/>
  <c r="AI677" i="2"/>
  <c r="AG677" i="2"/>
  <c r="AP676" i="2"/>
  <c r="AO676" i="2"/>
  <c r="AI676" i="2"/>
  <c r="AG676" i="2"/>
  <c r="AP675" i="2"/>
  <c r="AO675" i="2"/>
  <c r="AI675" i="2"/>
  <c r="AG675" i="2"/>
  <c r="AP674" i="2"/>
  <c r="AO674" i="2"/>
  <c r="AI674" i="2"/>
  <c r="AG674" i="2"/>
  <c r="AP673" i="2"/>
  <c r="AO673" i="2"/>
  <c r="AI673" i="2"/>
  <c r="AG673" i="2"/>
  <c r="AP672" i="2"/>
  <c r="AO672" i="2"/>
  <c r="AI672" i="2"/>
  <c r="AG672" i="2"/>
  <c r="AP671" i="2"/>
  <c r="AO671" i="2"/>
  <c r="AI671" i="2"/>
  <c r="AG671" i="2"/>
  <c r="AP670" i="2"/>
  <c r="AO670" i="2"/>
  <c r="AI670" i="2"/>
  <c r="AG670" i="2"/>
  <c r="AP669" i="2"/>
  <c r="AO669" i="2"/>
  <c r="AI669" i="2"/>
  <c r="AG669" i="2"/>
  <c r="AP659" i="2"/>
  <c r="AO659" i="2"/>
  <c r="AI659" i="2"/>
  <c r="AG659" i="2"/>
  <c r="AP658" i="2"/>
  <c r="AO658" i="2"/>
  <c r="AI658" i="2"/>
  <c r="AG658" i="2"/>
  <c r="AP657" i="2"/>
  <c r="AO657" i="2"/>
  <c r="AI657" i="2"/>
  <c r="AG657" i="2"/>
  <c r="AP656" i="2"/>
  <c r="AO656" i="2"/>
  <c r="AI656" i="2"/>
  <c r="AG656" i="2"/>
  <c r="AP655" i="2"/>
  <c r="AO655" i="2"/>
  <c r="AI655" i="2"/>
  <c r="AG655" i="2"/>
  <c r="AP654" i="2"/>
  <c r="AO654" i="2"/>
  <c r="AI654" i="2"/>
  <c r="AG654" i="2"/>
  <c r="AP653" i="2"/>
  <c r="AO653" i="2"/>
  <c r="AI653" i="2"/>
  <c r="AG653" i="2"/>
  <c r="AP652" i="2"/>
  <c r="AO652" i="2"/>
  <c r="AI652" i="2"/>
  <c r="AG652" i="2"/>
  <c r="AP651" i="2"/>
  <c r="AO651" i="2"/>
  <c r="AI651" i="2"/>
  <c r="AG651" i="2"/>
  <c r="AP650" i="2"/>
  <c r="AO650" i="2"/>
  <c r="AI650" i="2"/>
  <c r="AG650" i="2"/>
  <c r="AP649" i="2"/>
  <c r="AO649" i="2"/>
  <c r="AI649" i="2"/>
  <c r="AG649" i="2"/>
  <c r="AP648" i="2"/>
  <c r="AO648" i="2"/>
  <c r="AI648" i="2"/>
  <c r="AG648" i="2"/>
  <c r="AP647" i="2"/>
  <c r="AO647" i="2"/>
  <c r="AI647" i="2"/>
  <c r="AG647" i="2"/>
  <c r="AP646" i="2"/>
  <c r="AO646" i="2"/>
  <c r="AI646" i="2"/>
  <c r="AG646" i="2"/>
  <c r="AP645" i="2"/>
  <c r="AO645" i="2"/>
  <c r="AI645" i="2"/>
  <c r="AG645" i="2"/>
  <c r="AP644" i="2"/>
  <c r="AO644" i="2"/>
  <c r="AI644" i="2"/>
  <c r="AG644" i="2"/>
  <c r="AP643" i="2"/>
  <c r="AO643" i="2"/>
  <c r="AI643" i="2"/>
  <c r="AG643" i="2"/>
  <c r="AP642" i="2"/>
  <c r="AO642" i="2"/>
  <c r="AI642" i="2"/>
  <c r="AG642" i="2"/>
  <c r="AP641" i="2"/>
  <c r="AO641" i="2"/>
  <c r="AI641" i="2"/>
  <c r="AG641" i="2"/>
  <c r="AP640" i="2"/>
  <c r="AO640" i="2"/>
  <c r="AI640" i="2"/>
  <c r="AG640" i="2"/>
  <c r="AP639" i="2"/>
  <c r="AO639" i="2"/>
  <c r="AI639" i="2"/>
  <c r="AG639" i="2"/>
  <c r="AP629" i="2"/>
  <c r="AO629" i="2"/>
  <c r="AI629" i="2"/>
  <c r="AG629" i="2"/>
  <c r="AP628" i="2"/>
  <c r="AO628" i="2"/>
  <c r="AI628" i="2"/>
  <c r="AG628" i="2"/>
  <c r="AP627" i="2"/>
  <c r="AO627" i="2"/>
  <c r="AI627" i="2"/>
  <c r="AG627" i="2"/>
  <c r="AP626" i="2"/>
  <c r="AO626" i="2"/>
  <c r="AI626" i="2"/>
  <c r="AG626" i="2"/>
  <c r="AP625" i="2"/>
  <c r="AO625" i="2"/>
  <c r="AI625" i="2"/>
  <c r="AG625" i="2"/>
  <c r="AP624" i="2"/>
  <c r="AO624" i="2"/>
  <c r="AI624" i="2"/>
  <c r="AG624" i="2"/>
  <c r="AP623" i="2"/>
  <c r="AO623" i="2"/>
  <c r="AI623" i="2"/>
  <c r="AG623" i="2"/>
  <c r="AP622" i="2"/>
  <c r="AO622" i="2"/>
  <c r="AI622" i="2"/>
  <c r="AG622" i="2"/>
  <c r="AP621" i="2"/>
  <c r="AO621" i="2"/>
  <c r="AI621" i="2"/>
  <c r="AG621" i="2"/>
  <c r="AP620" i="2"/>
  <c r="AO620" i="2"/>
  <c r="AI620" i="2"/>
  <c r="AG620" i="2"/>
  <c r="AP619" i="2"/>
  <c r="AO619" i="2"/>
  <c r="AI619" i="2"/>
  <c r="AG619" i="2"/>
  <c r="AP618" i="2"/>
  <c r="AO618" i="2"/>
  <c r="AI618" i="2"/>
  <c r="AG618" i="2"/>
  <c r="AP617" i="2"/>
  <c r="AO617" i="2"/>
  <c r="AI617" i="2"/>
  <c r="AG617" i="2"/>
  <c r="AP616" i="2"/>
  <c r="AO616" i="2"/>
  <c r="AI616" i="2"/>
  <c r="AG616" i="2"/>
  <c r="AP615" i="2"/>
  <c r="AO615" i="2"/>
  <c r="AI615" i="2"/>
  <c r="AG615" i="2"/>
  <c r="AP614" i="2"/>
  <c r="AO614" i="2"/>
  <c r="AI614" i="2"/>
  <c r="AG614" i="2"/>
  <c r="AP613" i="2"/>
  <c r="AO613" i="2"/>
  <c r="AI613" i="2"/>
  <c r="AG613" i="2"/>
  <c r="AP612" i="2"/>
  <c r="AO612" i="2"/>
  <c r="AI612" i="2"/>
  <c r="AG612" i="2"/>
  <c r="AP611" i="2"/>
  <c r="AO611" i="2"/>
  <c r="AI611" i="2"/>
  <c r="AG611" i="2"/>
  <c r="AP610" i="2"/>
  <c r="AO610" i="2"/>
  <c r="AI610" i="2"/>
  <c r="AG610" i="2"/>
  <c r="AP609" i="2"/>
  <c r="AO609" i="2"/>
  <c r="AI609" i="2"/>
  <c r="AG609" i="2"/>
  <c r="AP599" i="2"/>
  <c r="AO599" i="2"/>
  <c r="AI599" i="2"/>
  <c r="AG599" i="2"/>
  <c r="AP598" i="2"/>
  <c r="AO598" i="2"/>
  <c r="AI598" i="2"/>
  <c r="AG598" i="2"/>
  <c r="AP597" i="2"/>
  <c r="AO597" i="2"/>
  <c r="AI597" i="2"/>
  <c r="AG597" i="2"/>
  <c r="AP596" i="2"/>
  <c r="AO596" i="2"/>
  <c r="AI596" i="2"/>
  <c r="AG596" i="2"/>
  <c r="AP595" i="2"/>
  <c r="AO595" i="2"/>
  <c r="AI595" i="2"/>
  <c r="AG595" i="2"/>
  <c r="AP594" i="2"/>
  <c r="AO594" i="2"/>
  <c r="AI594" i="2"/>
  <c r="AG594" i="2"/>
  <c r="AP593" i="2"/>
  <c r="AO593" i="2"/>
  <c r="AI593" i="2"/>
  <c r="AG593" i="2"/>
  <c r="AP592" i="2"/>
  <c r="AO592" i="2"/>
  <c r="AI592" i="2"/>
  <c r="AG592" i="2"/>
  <c r="AP591" i="2"/>
  <c r="AO591" i="2"/>
  <c r="AI591" i="2"/>
  <c r="AG591" i="2"/>
  <c r="AP590" i="2"/>
  <c r="AO590" i="2"/>
  <c r="AI590" i="2"/>
  <c r="AG590" i="2"/>
  <c r="AP589" i="2"/>
  <c r="AO589" i="2"/>
  <c r="AI589" i="2"/>
  <c r="AG589" i="2"/>
  <c r="AP588" i="2"/>
  <c r="AO588" i="2"/>
  <c r="AI588" i="2"/>
  <c r="AG588" i="2"/>
  <c r="AP587" i="2"/>
  <c r="AO587" i="2"/>
  <c r="AI587" i="2"/>
  <c r="AG587" i="2"/>
  <c r="AP586" i="2"/>
  <c r="AO586" i="2"/>
  <c r="AI586" i="2"/>
  <c r="AG586" i="2"/>
  <c r="AP585" i="2"/>
  <c r="AO585" i="2"/>
  <c r="AI585" i="2"/>
  <c r="AG585" i="2"/>
  <c r="AP584" i="2"/>
  <c r="AO584" i="2"/>
  <c r="AI584" i="2"/>
  <c r="AG584" i="2"/>
  <c r="AP583" i="2"/>
  <c r="AO583" i="2"/>
  <c r="AI583" i="2"/>
  <c r="AG583" i="2"/>
  <c r="AP582" i="2"/>
  <c r="AO582" i="2"/>
  <c r="AI582" i="2"/>
  <c r="AG582" i="2"/>
  <c r="AP581" i="2"/>
  <c r="AO581" i="2"/>
  <c r="AI581" i="2"/>
  <c r="AG581" i="2"/>
  <c r="AP580" i="2"/>
  <c r="AO580" i="2"/>
  <c r="AI580" i="2"/>
  <c r="AG580" i="2"/>
  <c r="AP579" i="2"/>
  <c r="AO579" i="2"/>
  <c r="AI579" i="2"/>
  <c r="AG579" i="2"/>
  <c r="AP569" i="2"/>
  <c r="AO569" i="2"/>
  <c r="AI569" i="2"/>
  <c r="AG569" i="2"/>
  <c r="AP568" i="2"/>
  <c r="AO568" i="2"/>
  <c r="AI568" i="2"/>
  <c r="AG568" i="2"/>
  <c r="AP567" i="2"/>
  <c r="AO567" i="2"/>
  <c r="AI567" i="2"/>
  <c r="AG567" i="2"/>
  <c r="AP566" i="2"/>
  <c r="AO566" i="2"/>
  <c r="AI566" i="2"/>
  <c r="AG566" i="2"/>
  <c r="AP565" i="2"/>
  <c r="AO565" i="2"/>
  <c r="AI565" i="2"/>
  <c r="AG565" i="2"/>
  <c r="AP564" i="2"/>
  <c r="AO564" i="2"/>
  <c r="AI564" i="2"/>
  <c r="AG564" i="2"/>
  <c r="AP563" i="2"/>
  <c r="AO563" i="2"/>
  <c r="AI563" i="2"/>
  <c r="AG563" i="2"/>
  <c r="AP562" i="2"/>
  <c r="AO562" i="2"/>
  <c r="AI562" i="2"/>
  <c r="AG562" i="2"/>
  <c r="AP561" i="2"/>
  <c r="AO561" i="2"/>
  <c r="AI561" i="2"/>
  <c r="AG561" i="2"/>
  <c r="AP560" i="2"/>
  <c r="AO560" i="2"/>
  <c r="AI560" i="2"/>
  <c r="AG560" i="2"/>
  <c r="AP559" i="2"/>
  <c r="AO559" i="2"/>
  <c r="AI559" i="2"/>
  <c r="AG559" i="2"/>
  <c r="AP558" i="2"/>
  <c r="AO558" i="2"/>
  <c r="AI558" i="2"/>
  <c r="AG558" i="2"/>
  <c r="AP557" i="2"/>
  <c r="AO557" i="2"/>
  <c r="AI557" i="2"/>
  <c r="AG557" i="2"/>
  <c r="AP556" i="2"/>
  <c r="AO556" i="2"/>
  <c r="AI556" i="2"/>
  <c r="AG556" i="2"/>
  <c r="AP555" i="2"/>
  <c r="AO555" i="2"/>
  <c r="AI555" i="2"/>
  <c r="AG555" i="2"/>
  <c r="AP554" i="2"/>
  <c r="AO554" i="2"/>
  <c r="AI554" i="2"/>
  <c r="AG554" i="2"/>
  <c r="AP553" i="2"/>
  <c r="AO553" i="2"/>
  <c r="AI553" i="2"/>
  <c r="AG553" i="2"/>
  <c r="AP552" i="2"/>
  <c r="AO552" i="2"/>
  <c r="AI552" i="2"/>
  <c r="AG552" i="2"/>
  <c r="AP551" i="2"/>
  <c r="AO551" i="2"/>
  <c r="AI551" i="2"/>
  <c r="AG551" i="2"/>
  <c r="AP550" i="2"/>
  <c r="AO550" i="2"/>
  <c r="AI550" i="2"/>
  <c r="AG550" i="2"/>
  <c r="AP549" i="2"/>
  <c r="AO549" i="2"/>
  <c r="AI549" i="2"/>
  <c r="AG549" i="2"/>
  <c r="AP539" i="2"/>
  <c r="AO539" i="2"/>
  <c r="AI539" i="2"/>
  <c r="AG539" i="2"/>
  <c r="AP538" i="2"/>
  <c r="AO538" i="2"/>
  <c r="AI538" i="2"/>
  <c r="AG538" i="2"/>
  <c r="AP537" i="2"/>
  <c r="AO537" i="2"/>
  <c r="AI537" i="2"/>
  <c r="AG537" i="2"/>
  <c r="AP536" i="2"/>
  <c r="AO536" i="2"/>
  <c r="AI536" i="2"/>
  <c r="AG536" i="2"/>
  <c r="AP535" i="2"/>
  <c r="AO535" i="2"/>
  <c r="AI535" i="2"/>
  <c r="AG535" i="2"/>
  <c r="AP534" i="2"/>
  <c r="AO534" i="2"/>
  <c r="AI534" i="2"/>
  <c r="AG534" i="2"/>
  <c r="AP533" i="2"/>
  <c r="AO533" i="2"/>
  <c r="AI533" i="2"/>
  <c r="AG533" i="2"/>
  <c r="AP532" i="2"/>
  <c r="AO532" i="2"/>
  <c r="AI532" i="2"/>
  <c r="AG532" i="2"/>
  <c r="AP531" i="2"/>
  <c r="AO531" i="2"/>
  <c r="AI531" i="2"/>
  <c r="AG531" i="2"/>
  <c r="AP530" i="2"/>
  <c r="AO530" i="2"/>
  <c r="AI530" i="2"/>
  <c r="AG530" i="2"/>
  <c r="AP529" i="2"/>
  <c r="AO529" i="2"/>
  <c r="AI529" i="2"/>
  <c r="AG529" i="2"/>
  <c r="AP528" i="2"/>
  <c r="AO528" i="2"/>
  <c r="AI528" i="2"/>
  <c r="AG528" i="2"/>
  <c r="AP527" i="2"/>
  <c r="AO527" i="2"/>
  <c r="AI527" i="2"/>
  <c r="AG527" i="2"/>
  <c r="AP526" i="2"/>
  <c r="AO526" i="2"/>
  <c r="AI526" i="2"/>
  <c r="AG526" i="2"/>
  <c r="AP525" i="2"/>
  <c r="AO525" i="2"/>
  <c r="AI525" i="2"/>
  <c r="AG525" i="2"/>
  <c r="AP524" i="2"/>
  <c r="AO524" i="2"/>
  <c r="AI524" i="2"/>
  <c r="AG524" i="2"/>
  <c r="AP523" i="2"/>
  <c r="AO523" i="2"/>
  <c r="AI523" i="2"/>
  <c r="AG523" i="2"/>
  <c r="AP522" i="2"/>
  <c r="AO522" i="2"/>
  <c r="AI522" i="2"/>
  <c r="AG522" i="2"/>
  <c r="AP521" i="2"/>
  <c r="AO521" i="2"/>
  <c r="AI521" i="2"/>
  <c r="AG521" i="2"/>
  <c r="AP520" i="2"/>
  <c r="AO520" i="2"/>
  <c r="AI520" i="2"/>
  <c r="AG520" i="2"/>
  <c r="AP519" i="2"/>
  <c r="AO519" i="2"/>
  <c r="AI519" i="2"/>
  <c r="AG519" i="2"/>
  <c r="AP509" i="2"/>
  <c r="AO509" i="2"/>
  <c r="AI509" i="2"/>
  <c r="AG509" i="2"/>
  <c r="AP508" i="2"/>
  <c r="AO508" i="2"/>
  <c r="AI508" i="2"/>
  <c r="AG508" i="2"/>
  <c r="AP507" i="2"/>
  <c r="AO507" i="2"/>
  <c r="AI507" i="2"/>
  <c r="AG507" i="2"/>
  <c r="AP506" i="2"/>
  <c r="AO506" i="2"/>
  <c r="AI506" i="2"/>
  <c r="AG506" i="2"/>
  <c r="AP505" i="2"/>
  <c r="AO505" i="2"/>
  <c r="AI505" i="2"/>
  <c r="AG505" i="2"/>
  <c r="AP504" i="2"/>
  <c r="AO504" i="2"/>
  <c r="AI504" i="2"/>
  <c r="AG504" i="2"/>
  <c r="AP503" i="2"/>
  <c r="AO503" i="2"/>
  <c r="AI503" i="2"/>
  <c r="AG503" i="2"/>
  <c r="AP502" i="2"/>
  <c r="AO502" i="2"/>
  <c r="AI502" i="2"/>
  <c r="AG502" i="2"/>
  <c r="AP501" i="2"/>
  <c r="AO501" i="2"/>
  <c r="AI501" i="2"/>
  <c r="AG501" i="2"/>
  <c r="AP500" i="2"/>
  <c r="AO500" i="2"/>
  <c r="AI500" i="2"/>
  <c r="AG500" i="2"/>
  <c r="AP499" i="2"/>
  <c r="AO499" i="2"/>
  <c r="AI499" i="2"/>
  <c r="AG499" i="2"/>
  <c r="AP498" i="2"/>
  <c r="AO498" i="2"/>
  <c r="AI498" i="2"/>
  <c r="AG498" i="2"/>
  <c r="AP497" i="2"/>
  <c r="AO497" i="2"/>
  <c r="AI497" i="2"/>
  <c r="AG497" i="2"/>
  <c r="AP496" i="2"/>
  <c r="AO496" i="2"/>
  <c r="AI496" i="2"/>
  <c r="AG496" i="2"/>
  <c r="AP495" i="2"/>
  <c r="AO495" i="2"/>
  <c r="AI495" i="2"/>
  <c r="AG495" i="2"/>
  <c r="AP494" i="2"/>
  <c r="AO494" i="2"/>
  <c r="AI494" i="2"/>
  <c r="AG494" i="2"/>
  <c r="AP493" i="2"/>
  <c r="AO493" i="2"/>
  <c r="AI493" i="2"/>
  <c r="AG493" i="2"/>
  <c r="AP492" i="2"/>
  <c r="AO492" i="2"/>
  <c r="AI492" i="2"/>
  <c r="AG492" i="2"/>
  <c r="AP491" i="2"/>
  <c r="AO491" i="2"/>
  <c r="AI491" i="2"/>
  <c r="AG491" i="2"/>
  <c r="AP490" i="2"/>
  <c r="AO490" i="2"/>
  <c r="AI490" i="2"/>
  <c r="AG490" i="2"/>
  <c r="AP489" i="2"/>
  <c r="AO489" i="2"/>
  <c r="AI489" i="2"/>
  <c r="AG489" i="2"/>
  <c r="AP479" i="2"/>
  <c r="AO479" i="2"/>
  <c r="AI479" i="2"/>
  <c r="AG479" i="2"/>
  <c r="AP478" i="2"/>
  <c r="AO478" i="2"/>
  <c r="AI478" i="2"/>
  <c r="AG478" i="2"/>
  <c r="AP477" i="2"/>
  <c r="AO477" i="2"/>
  <c r="AI477" i="2"/>
  <c r="AG477" i="2"/>
  <c r="AP476" i="2"/>
  <c r="AO476" i="2"/>
  <c r="AI476" i="2"/>
  <c r="AG476" i="2"/>
  <c r="AP475" i="2"/>
  <c r="AO475" i="2"/>
  <c r="AI475" i="2"/>
  <c r="AG475" i="2"/>
  <c r="AP474" i="2"/>
  <c r="AO474" i="2"/>
  <c r="AI474" i="2"/>
  <c r="AG474" i="2"/>
  <c r="AP473" i="2"/>
  <c r="AO473" i="2"/>
  <c r="AI473" i="2"/>
  <c r="AG473" i="2"/>
  <c r="AP472" i="2"/>
  <c r="AO472" i="2"/>
  <c r="AI472" i="2"/>
  <c r="AG472" i="2"/>
  <c r="AP471" i="2"/>
  <c r="AO471" i="2"/>
  <c r="AI471" i="2"/>
  <c r="AG471" i="2"/>
  <c r="AP470" i="2"/>
  <c r="AO470" i="2"/>
  <c r="AI470" i="2"/>
  <c r="AG470" i="2"/>
  <c r="AP469" i="2"/>
  <c r="AO469" i="2"/>
  <c r="AI469" i="2"/>
  <c r="AG469" i="2"/>
  <c r="AP468" i="2"/>
  <c r="AO468" i="2"/>
  <c r="AI468" i="2"/>
  <c r="AG468" i="2"/>
  <c r="AP467" i="2"/>
  <c r="AO467" i="2"/>
  <c r="AI467" i="2"/>
  <c r="AG467" i="2"/>
  <c r="AP466" i="2"/>
  <c r="AO466" i="2"/>
  <c r="AI466" i="2"/>
  <c r="AG466" i="2"/>
  <c r="AP465" i="2"/>
  <c r="AO465" i="2"/>
  <c r="AI465" i="2"/>
  <c r="AG465" i="2"/>
  <c r="AP464" i="2"/>
  <c r="AO464" i="2"/>
  <c r="AI464" i="2"/>
  <c r="AG464" i="2"/>
  <c r="AP463" i="2"/>
  <c r="AO463" i="2"/>
  <c r="AI463" i="2"/>
  <c r="AG463" i="2"/>
  <c r="AP462" i="2"/>
  <c r="AO462" i="2"/>
  <c r="AI462" i="2"/>
  <c r="AG462" i="2"/>
  <c r="AP461" i="2"/>
  <c r="AO461" i="2"/>
  <c r="AI461" i="2"/>
  <c r="AG461" i="2"/>
  <c r="AP460" i="2"/>
  <c r="AO460" i="2"/>
  <c r="AI460" i="2"/>
  <c r="AG460" i="2"/>
  <c r="AP459" i="2"/>
  <c r="AO459" i="2"/>
  <c r="AI459" i="2"/>
  <c r="AG459" i="2"/>
  <c r="AP449" i="2"/>
  <c r="AO449" i="2"/>
  <c r="AI449" i="2"/>
  <c r="AG449" i="2"/>
  <c r="AP448" i="2"/>
  <c r="AO448" i="2"/>
  <c r="AI448" i="2"/>
  <c r="AG448" i="2"/>
  <c r="AP447" i="2"/>
  <c r="AO447" i="2"/>
  <c r="AI447" i="2"/>
  <c r="AG447" i="2"/>
  <c r="AP446" i="2"/>
  <c r="AO446" i="2"/>
  <c r="AI446" i="2"/>
  <c r="AG446" i="2"/>
  <c r="AP445" i="2"/>
  <c r="AO445" i="2"/>
  <c r="AI445" i="2"/>
  <c r="AG445" i="2"/>
  <c r="AP444" i="2"/>
  <c r="AO444" i="2"/>
  <c r="AI444" i="2"/>
  <c r="AG444" i="2"/>
  <c r="AP443" i="2"/>
  <c r="AO443" i="2"/>
  <c r="AI443" i="2"/>
  <c r="AG443" i="2"/>
  <c r="AP442" i="2"/>
  <c r="AO442" i="2"/>
  <c r="AI442" i="2"/>
  <c r="AG442" i="2"/>
  <c r="AP441" i="2"/>
  <c r="AO441" i="2"/>
  <c r="AI441" i="2"/>
  <c r="AG441" i="2"/>
  <c r="AP440" i="2"/>
  <c r="AO440" i="2"/>
  <c r="AI440" i="2"/>
  <c r="AG440" i="2"/>
  <c r="AP439" i="2"/>
  <c r="AO439" i="2"/>
  <c r="AI439" i="2"/>
  <c r="AG439" i="2"/>
  <c r="AP438" i="2"/>
  <c r="AO438" i="2"/>
  <c r="AI438" i="2"/>
  <c r="AG438" i="2"/>
  <c r="AP437" i="2"/>
  <c r="AO437" i="2"/>
  <c r="AI437" i="2"/>
  <c r="AG437" i="2"/>
  <c r="AP436" i="2"/>
  <c r="AO436" i="2"/>
  <c r="AI436" i="2"/>
  <c r="AG436" i="2"/>
  <c r="AP435" i="2"/>
  <c r="AO435" i="2"/>
  <c r="AI435" i="2"/>
  <c r="AG435" i="2"/>
  <c r="AP434" i="2"/>
  <c r="AO434" i="2"/>
  <c r="AI434" i="2"/>
  <c r="AG434" i="2"/>
  <c r="AP433" i="2"/>
  <c r="AO433" i="2"/>
  <c r="AI433" i="2"/>
  <c r="AG433" i="2"/>
  <c r="AP432" i="2"/>
  <c r="AO432" i="2"/>
  <c r="AI432" i="2"/>
  <c r="AG432" i="2"/>
  <c r="AP431" i="2"/>
  <c r="AO431" i="2"/>
  <c r="AI431" i="2"/>
  <c r="AG431" i="2"/>
  <c r="AP430" i="2"/>
  <c r="AO430" i="2"/>
  <c r="AI430" i="2"/>
  <c r="AG430" i="2"/>
  <c r="AP429" i="2"/>
  <c r="AO429" i="2"/>
  <c r="AI429" i="2"/>
  <c r="AG429" i="2"/>
  <c r="AP419" i="2"/>
  <c r="AO419" i="2"/>
  <c r="AI419" i="2"/>
  <c r="AG419" i="2"/>
  <c r="AP418" i="2"/>
  <c r="AO418" i="2"/>
  <c r="AI418" i="2"/>
  <c r="AG418" i="2"/>
  <c r="AP417" i="2"/>
  <c r="AO417" i="2"/>
  <c r="AI417" i="2"/>
  <c r="AG417" i="2"/>
  <c r="AP416" i="2"/>
  <c r="AO416" i="2"/>
  <c r="AI416" i="2"/>
  <c r="AG416" i="2"/>
  <c r="AP415" i="2"/>
  <c r="AO415" i="2"/>
  <c r="AI415" i="2"/>
  <c r="AG415" i="2"/>
  <c r="AP414" i="2"/>
  <c r="AO414" i="2"/>
  <c r="AI414" i="2"/>
  <c r="AG414" i="2"/>
  <c r="AP413" i="2"/>
  <c r="AO413" i="2"/>
  <c r="AI413" i="2"/>
  <c r="AG413" i="2"/>
  <c r="AP412" i="2"/>
  <c r="AO412" i="2"/>
  <c r="AI412" i="2"/>
  <c r="AG412" i="2"/>
  <c r="AP411" i="2"/>
  <c r="AO411" i="2"/>
  <c r="AI411" i="2"/>
  <c r="AG411" i="2"/>
  <c r="AP410" i="2"/>
  <c r="AO410" i="2"/>
  <c r="AI410" i="2"/>
  <c r="AG410" i="2"/>
  <c r="AP409" i="2"/>
  <c r="AO409" i="2"/>
  <c r="AI409" i="2"/>
  <c r="AG409" i="2"/>
  <c r="AP408" i="2"/>
  <c r="AO408" i="2"/>
  <c r="AI408" i="2"/>
  <c r="AG408" i="2"/>
  <c r="AP407" i="2"/>
  <c r="AO407" i="2"/>
  <c r="AI407" i="2"/>
  <c r="AG407" i="2"/>
  <c r="AP406" i="2"/>
  <c r="AO406" i="2"/>
  <c r="AI406" i="2"/>
  <c r="AG406" i="2"/>
  <c r="AP405" i="2"/>
  <c r="AO405" i="2"/>
  <c r="AI405" i="2"/>
  <c r="AG405" i="2"/>
  <c r="AP404" i="2"/>
  <c r="AO404" i="2"/>
  <c r="AI404" i="2"/>
  <c r="AG404" i="2"/>
  <c r="AP403" i="2"/>
  <c r="AO403" i="2"/>
  <c r="AI403" i="2"/>
  <c r="AG403" i="2"/>
  <c r="AP402" i="2"/>
  <c r="AO402" i="2"/>
  <c r="AI402" i="2"/>
  <c r="AG402" i="2"/>
  <c r="AP401" i="2"/>
  <c r="AO401" i="2"/>
  <c r="AI401" i="2"/>
  <c r="AG401" i="2"/>
  <c r="AP400" i="2"/>
  <c r="AO400" i="2"/>
  <c r="AI400" i="2"/>
  <c r="AG400" i="2"/>
  <c r="AP399" i="2"/>
  <c r="AO399" i="2"/>
  <c r="AI399" i="2"/>
  <c r="AG399" i="2"/>
  <c r="AP389" i="2"/>
  <c r="AO389" i="2"/>
  <c r="AI389" i="2"/>
  <c r="AG389" i="2"/>
  <c r="AP388" i="2"/>
  <c r="AO388" i="2"/>
  <c r="AI388" i="2"/>
  <c r="AG388" i="2"/>
  <c r="AP387" i="2"/>
  <c r="AO387" i="2"/>
  <c r="AI387" i="2"/>
  <c r="AG387" i="2"/>
  <c r="AP386" i="2"/>
  <c r="AO386" i="2"/>
  <c r="AI386" i="2"/>
  <c r="AG386" i="2"/>
  <c r="AP385" i="2"/>
  <c r="AO385" i="2"/>
  <c r="AI385" i="2"/>
  <c r="AG385" i="2"/>
  <c r="AP384" i="2"/>
  <c r="AO384" i="2"/>
  <c r="AI384" i="2"/>
  <c r="AG384" i="2"/>
  <c r="AP383" i="2"/>
  <c r="AO383" i="2"/>
  <c r="AI383" i="2"/>
  <c r="AG383" i="2"/>
  <c r="AP382" i="2"/>
  <c r="AO382" i="2"/>
  <c r="AI382" i="2"/>
  <c r="AG382" i="2"/>
  <c r="AP381" i="2"/>
  <c r="AO381" i="2"/>
  <c r="AI381" i="2"/>
  <c r="AG381" i="2"/>
  <c r="AP380" i="2"/>
  <c r="AO380" i="2"/>
  <c r="AI380" i="2"/>
  <c r="AG380" i="2"/>
  <c r="AP379" i="2"/>
  <c r="AO379" i="2"/>
  <c r="AI379" i="2"/>
  <c r="AG379" i="2"/>
  <c r="AP378" i="2"/>
  <c r="AO378" i="2"/>
  <c r="AI378" i="2"/>
  <c r="AG378" i="2"/>
  <c r="AP377" i="2"/>
  <c r="AO377" i="2"/>
  <c r="AI377" i="2"/>
  <c r="AG377" i="2"/>
  <c r="AP376" i="2"/>
  <c r="AO376" i="2"/>
  <c r="AI376" i="2"/>
  <c r="AG376" i="2"/>
  <c r="AP375" i="2"/>
  <c r="AO375" i="2"/>
  <c r="AI375" i="2"/>
  <c r="AG375" i="2"/>
  <c r="AP374" i="2"/>
  <c r="AO374" i="2"/>
  <c r="AI374" i="2"/>
  <c r="AG374" i="2"/>
  <c r="AP373" i="2"/>
  <c r="AO373" i="2"/>
  <c r="AI373" i="2"/>
  <c r="AG373" i="2"/>
  <c r="AP372" i="2"/>
  <c r="AO372" i="2"/>
  <c r="AI372" i="2"/>
  <c r="AG372" i="2"/>
  <c r="AP371" i="2"/>
  <c r="AO371" i="2"/>
  <c r="AI371" i="2"/>
  <c r="AG371" i="2"/>
  <c r="AP370" i="2"/>
  <c r="AO370" i="2"/>
  <c r="AI370" i="2"/>
  <c r="AG370" i="2"/>
  <c r="AP369" i="2"/>
  <c r="AO369" i="2"/>
  <c r="AI369" i="2"/>
  <c r="AG369" i="2"/>
  <c r="AP359" i="2"/>
  <c r="AO359" i="2"/>
  <c r="AI359" i="2"/>
  <c r="AG359" i="2"/>
  <c r="AP358" i="2"/>
  <c r="AO358" i="2"/>
  <c r="AI358" i="2"/>
  <c r="AG358" i="2"/>
  <c r="AP357" i="2"/>
  <c r="AO357" i="2"/>
  <c r="AI357" i="2"/>
  <c r="AG357" i="2"/>
  <c r="AP356" i="2"/>
  <c r="AO356" i="2"/>
  <c r="AI356" i="2"/>
  <c r="AG356" i="2"/>
  <c r="AP355" i="2"/>
  <c r="AO355" i="2"/>
  <c r="AI355" i="2"/>
  <c r="AG355" i="2"/>
  <c r="AP354" i="2"/>
  <c r="AO354" i="2"/>
  <c r="AI354" i="2"/>
  <c r="AG354" i="2"/>
  <c r="AP353" i="2"/>
  <c r="AO353" i="2"/>
  <c r="AI353" i="2"/>
  <c r="AG353" i="2"/>
  <c r="AP352" i="2"/>
  <c r="AO352" i="2"/>
  <c r="AI352" i="2"/>
  <c r="AG352" i="2"/>
  <c r="AP351" i="2"/>
  <c r="AO351" i="2"/>
  <c r="AI351" i="2"/>
  <c r="AG351" i="2"/>
  <c r="AP350" i="2"/>
  <c r="AO350" i="2"/>
  <c r="AI350" i="2"/>
  <c r="AG350" i="2"/>
  <c r="AP349" i="2"/>
  <c r="AO349" i="2"/>
  <c r="AI349" i="2"/>
  <c r="AG349" i="2"/>
  <c r="AP348" i="2"/>
  <c r="AO348" i="2"/>
  <c r="AI348" i="2"/>
  <c r="AG348" i="2"/>
  <c r="AP347" i="2"/>
  <c r="AO347" i="2"/>
  <c r="AI347" i="2"/>
  <c r="AG347" i="2"/>
  <c r="AP346" i="2"/>
  <c r="AO346" i="2"/>
  <c r="AI346" i="2"/>
  <c r="AG346" i="2"/>
  <c r="AP345" i="2"/>
  <c r="AO345" i="2"/>
  <c r="AI345" i="2"/>
  <c r="AG345" i="2"/>
  <c r="AP344" i="2"/>
  <c r="AO344" i="2"/>
  <c r="AI344" i="2"/>
  <c r="AG344" i="2"/>
  <c r="AP343" i="2"/>
  <c r="AO343" i="2"/>
  <c r="AI343" i="2"/>
  <c r="AG343" i="2"/>
  <c r="AP342" i="2"/>
  <c r="AO342" i="2"/>
  <c r="AI342" i="2"/>
  <c r="AG342" i="2"/>
  <c r="AP341" i="2"/>
  <c r="AO341" i="2"/>
  <c r="AI341" i="2"/>
  <c r="AG341" i="2"/>
  <c r="AP340" i="2"/>
  <c r="AO340" i="2"/>
  <c r="AI340" i="2"/>
  <c r="AG340" i="2"/>
  <c r="AP339" i="2"/>
  <c r="AO339" i="2"/>
  <c r="AI339" i="2"/>
  <c r="AG339" i="2"/>
  <c r="AP329" i="2"/>
  <c r="AO329" i="2"/>
  <c r="AI329" i="2"/>
  <c r="AG329" i="2"/>
  <c r="AP328" i="2"/>
  <c r="AO328" i="2"/>
  <c r="AI328" i="2"/>
  <c r="AG328" i="2"/>
  <c r="AP327" i="2"/>
  <c r="AO327" i="2"/>
  <c r="AI327" i="2"/>
  <c r="AG327" i="2"/>
  <c r="AP326" i="2"/>
  <c r="AO326" i="2"/>
  <c r="AI326" i="2"/>
  <c r="AG326" i="2"/>
  <c r="AP325" i="2"/>
  <c r="AO325" i="2"/>
  <c r="AI325" i="2"/>
  <c r="AG325" i="2"/>
  <c r="AP324" i="2"/>
  <c r="AO324" i="2"/>
  <c r="AI324" i="2"/>
  <c r="AG324" i="2"/>
  <c r="AP323" i="2"/>
  <c r="AO323" i="2"/>
  <c r="AI323" i="2"/>
  <c r="AG323" i="2"/>
  <c r="AP322" i="2"/>
  <c r="AO322" i="2"/>
  <c r="AI322" i="2"/>
  <c r="AG322" i="2"/>
  <c r="AP321" i="2"/>
  <c r="AO321" i="2"/>
  <c r="AI321" i="2"/>
  <c r="AG321" i="2"/>
  <c r="AP320" i="2"/>
  <c r="AO320" i="2"/>
  <c r="AI320" i="2"/>
  <c r="AG320" i="2"/>
  <c r="AP319" i="2"/>
  <c r="AO319" i="2"/>
  <c r="AI319" i="2"/>
  <c r="AG319" i="2"/>
  <c r="AP318" i="2"/>
  <c r="AO318" i="2"/>
  <c r="AI318" i="2"/>
  <c r="AG318" i="2"/>
  <c r="AP317" i="2"/>
  <c r="AO317" i="2"/>
  <c r="AI317" i="2"/>
  <c r="AG317" i="2"/>
  <c r="AP316" i="2"/>
  <c r="AO316" i="2"/>
  <c r="AI316" i="2"/>
  <c r="AG316" i="2"/>
  <c r="AP315" i="2"/>
  <c r="AO315" i="2"/>
  <c r="AI315" i="2"/>
  <c r="AG315" i="2"/>
  <c r="AP314" i="2"/>
  <c r="AO314" i="2"/>
  <c r="AI314" i="2"/>
  <c r="AG314" i="2"/>
  <c r="AP313" i="2"/>
  <c r="AO313" i="2"/>
  <c r="AI313" i="2"/>
  <c r="AG313" i="2"/>
  <c r="AP312" i="2"/>
  <c r="AO312" i="2"/>
  <c r="AI312" i="2"/>
  <c r="AG312" i="2"/>
  <c r="AP311" i="2"/>
  <c r="AO311" i="2"/>
  <c r="AI311" i="2"/>
  <c r="AG311" i="2"/>
  <c r="AP310" i="2"/>
  <c r="AO310" i="2"/>
  <c r="AI310" i="2"/>
  <c r="AG310" i="2"/>
  <c r="AP309" i="2"/>
  <c r="AO309" i="2"/>
  <c r="AI309" i="2"/>
  <c r="AG309" i="2"/>
  <c r="AP299" i="2"/>
  <c r="AO299" i="2"/>
  <c r="AI299" i="2"/>
  <c r="AG299" i="2"/>
  <c r="AP298" i="2"/>
  <c r="AO298" i="2"/>
  <c r="AI298" i="2"/>
  <c r="AG298" i="2"/>
  <c r="AP297" i="2"/>
  <c r="AO297" i="2"/>
  <c r="AI297" i="2"/>
  <c r="AG297" i="2"/>
  <c r="AP296" i="2"/>
  <c r="AO296" i="2"/>
  <c r="AI296" i="2"/>
  <c r="AG296" i="2"/>
  <c r="AP295" i="2"/>
  <c r="AO295" i="2"/>
  <c r="AI295" i="2"/>
  <c r="AG295" i="2"/>
  <c r="AP294" i="2"/>
  <c r="AO294" i="2"/>
  <c r="AI294" i="2"/>
  <c r="AG294" i="2"/>
  <c r="AP293" i="2"/>
  <c r="AO293" i="2"/>
  <c r="AI293" i="2"/>
  <c r="AG293" i="2"/>
  <c r="AP292" i="2"/>
  <c r="AO292" i="2"/>
  <c r="AI292" i="2"/>
  <c r="AG292" i="2"/>
  <c r="AP291" i="2"/>
  <c r="AO291" i="2"/>
  <c r="AI291" i="2"/>
  <c r="AG291" i="2"/>
  <c r="AP290" i="2"/>
  <c r="AO290" i="2"/>
  <c r="AI290" i="2"/>
  <c r="AG290" i="2"/>
  <c r="AP289" i="2"/>
  <c r="AO289" i="2"/>
  <c r="AI289" i="2"/>
  <c r="AG289" i="2"/>
  <c r="AP288" i="2"/>
  <c r="AO288" i="2"/>
  <c r="AI288" i="2"/>
  <c r="AG288" i="2"/>
  <c r="AP287" i="2"/>
  <c r="AO287" i="2"/>
  <c r="AI287" i="2"/>
  <c r="AG287" i="2"/>
  <c r="AP286" i="2"/>
  <c r="AO286" i="2"/>
  <c r="AI286" i="2"/>
  <c r="AG286" i="2"/>
  <c r="AP285" i="2"/>
  <c r="AO285" i="2"/>
  <c r="AI285" i="2"/>
  <c r="AG285" i="2"/>
  <c r="AP284" i="2"/>
  <c r="AO284" i="2"/>
  <c r="AI284" i="2"/>
  <c r="AG284" i="2"/>
  <c r="AP283" i="2"/>
  <c r="AO283" i="2"/>
  <c r="AI283" i="2"/>
  <c r="AG283" i="2"/>
  <c r="AP282" i="2"/>
  <c r="AO282" i="2"/>
  <c r="AI282" i="2"/>
  <c r="AG282" i="2"/>
  <c r="AP281" i="2"/>
  <c r="AO281" i="2"/>
  <c r="AI281" i="2"/>
  <c r="AG281" i="2"/>
  <c r="AP280" i="2"/>
  <c r="AO280" i="2"/>
  <c r="AI280" i="2"/>
  <c r="AG280" i="2"/>
  <c r="AP279" i="2"/>
  <c r="AO279" i="2"/>
  <c r="AI279" i="2"/>
  <c r="AG279" i="2"/>
  <c r="AP269" i="2"/>
  <c r="AO269" i="2"/>
  <c r="AI269" i="2"/>
  <c r="AG269" i="2"/>
  <c r="AP268" i="2"/>
  <c r="AO268" i="2"/>
  <c r="AI268" i="2"/>
  <c r="AG268" i="2"/>
  <c r="AP267" i="2"/>
  <c r="AO267" i="2"/>
  <c r="AI267" i="2"/>
  <c r="AG267" i="2"/>
  <c r="AP266" i="2"/>
  <c r="AO266" i="2"/>
  <c r="AI266" i="2"/>
  <c r="AG266" i="2"/>
  <c r="AP265" i="2"/>
  <c r="AO265" i="2"/>
  <c r="AI265" i="2"/>
  <c r="AG265" i="2"/>
  <c r="AP264" i="2"/>
  <c r="AO264" i="2"/>
  <c r="AI264" i="2"/>
  <c r="AG264" i="2"/>
  <c r="AP263" i="2"/>
  <c r="AO263" i="2"/>
  <c r="AI263" i="2"/>
  <c r="AG263" i="2"/>
  <c r="AP262" i="2"/>
  <c r="AO262" i="2"/>
  <c r="AI262" i="2"/>
  <c r="AG262" i="2"/>
  <c r="AP261" i="2"/>
  <c r="AO261" i="2"/>
  <c r="AI261" i="2"/>
  <c r="AG261" i="2"/>
  <c r="AP260" i="2"/>
  <c r="AO260" i="2"/>
  <c r="AI260" i="2"/>
  <c r="AG260" i="2"/>
  <c r="AP259" i="2"/>
  <c r="AO259" i="2"/>
  <c r="AI259" i="2"/>
  <c r="AG259" i="2"/>
  <c r="AP258" i="2"/>
  <c r="AO258" i="2"/>
  <c r="AI258" i="2"/>
  <c r="AG258" i="2"/>
  <c r="AP257" i="2"/>
  <c r="AO257" i="2"/>
  <c r="AI257" i="2"/>
  <c r="AG257" i="2"/>
  <c r="AP256" i="2"/>
  <c r="AO256" i="2"/>
  <c r="AI256" i="2"/>
  <c r="AG256" i="2"/>
  <c r="AP255" i="2"/>
  <c r="AO255" i="2"/>
  <c r="AI255" i="2"/>
  <c r="AG255" i="2"/>
  <c r="AP254" i="2"/>
  <c r="AO254" i="2"/>
  <c r="AI254" i="2"/>
  <c r="AG254" i="2"/>
  <c r="AP253" i="2"/>
  <c r="AO253" i="2"/>
  <c r="AI253" i="2"/>
  <c r="AG253" i="2"/>
  <c r="AP252" i="2"/>
  <c r="AO252" i="2"/>
  <c r="AI252" i="2"/>
  <c r="AG252" i="2"/>
  <c r="AP251" i="2"/>
  <c r="AO251" i="2"/>
  <c r="AI251" i="2"/>
  <c r="AG251" i="2"/>
  <c r="AP250" i="2"/>
  <c r="AO250" i="2"/>
  <c r="AI250" i="2"/>
  <c r="AG250" i="2"/>
  <c r="AP249" i="2"/>
  <c r="AO249" i="2"/>
  <c r="AI249" i="2"/>
  <c r="AG249" i="2"/>
  <c r="AP239" i="2"/>
  <c r="AO239" i="2"/>
  <c r="AI239" i="2"/>
  <c r="AG239" i="2"/>
  <c r="AP238" i="2"/>
  <c r="AO238" i="2"/>
  <c r="AI238" i="2"/>
  <c r="AG238" i="2"/>
  <c r="AP237" i="2"/>
  <c r="AO237" i="2"/>
  <c r="AI237" i="2"/>
  <c r="AG237" i="2"/>
  <c r="AP236" i="2"/>
  <c r="AO236" i="2"/>
  <c r="AI236" i="2"/>
  <c r="AG236" i="2"/>
  <c r="AP235" i="2"/>
  <c r="AO235" i="2"/>
  <c r="AI235" i="2"/>
  <c r="AG235" i="2"/>
  <c r="AP234" i="2"/>
  <c r="AO234" i="2"/>
  <c r="AI234" i="2"/>
  <c r="AG234" i="2"/>
  <c r="AP233" i="2"/>
  <c r="AO233" i="2"/>
  <c r="AI233" i="2"/>
  <c r="AG233" i="2"/>
  <c r="AP232" i="2"/>
  <c r="AO232" i="2"/>
  <c r="AI232" i="2"/>
  <c r="AG232" i="2"/>
  <c r="AP231" i="2"/>
  <c r="AO231" i="2"/>
  <c r="AI231" i="2"/>
  <c r="AG231" i="2"/>
  <c r="AP230" i="2"/>
  <c r="AO230" i="2"/>
  <c r="AI230" i="2"/>
  <c r="AG230" i="2"/>
  <c r="AP229" i="2"/>
  <c r="AO229" i="2"/>
  <c r="AI229" i="2"/>
  <c r="AG229" i="2"/>
  <c r="AP228" i="2"/>
  <c r="AO228" i="2"/>
  <c r="AI228" i="2"/>
  <c r="AG228" i="2"/>
  <c r="AP227" i="2"/>
  <c r="AO227" i="2"/>
  <c r="AI227" i="2"/>
  <c r="AG227" i="2"/>
  <c r="AP226" i="2"/>
  <c r="AO226" i="2"/>
  <c r="AI226" i="2"/>
  <c r="AG226" i="2"/>
  <c r="AP225" i="2"/>
  <c r="AO225" i="2"/>
  <c r="AI225" i="2"/>
  <c r="AG225" i="2"/>
  <c r="AP224" i="2"/>
  <c r="AO224" i="2"/>
  <c r="AI224" i="2"/>
  <c r="AG224" i="2"/>
  <c r="AP223" i="2"/>
  <c r="AO223" i="2"/>
  <c r="AI223" i="2"/>
  <c r="AG223" i="2"/>
  <c r="AP222" i="2"/>
  <c r="AO222" i="2"/>
  <c r="AI222" i="2"/>
  <c r="AG222" i="2"/>
  <c r="AP221" i="2"/>
  <c r="AO221" i="2"/>
  <c r="AI221" i="2"/>
  <c r="AG221" i="2"/>
  <c r="AP220" i="2"/>
  <c r="AO220" i="2"/>
  <c r="AI220" i="2"/>
  <c r="AG220" i="2"/>
  <c r="AP219" i="2"/>
  <c r="AO219" i="2"/>
  <c r="AI219" i="2"/>
  <c r="AG219" i="2"/>
  <c r="AP209" i="2"/>
  <c r="AO209" i="2"/>
  <c r="AI209" i="2"/>
  <c r="AG209" i="2"/>
  <c r="AP208" i="2"/>
  <c r="AO208" i="2"/>
  <c r="AI208" i="2"/>
  <c r="AG208" i="2"/>
  <c r="AP207" i="2"/>
  <c r="AO207" i="2"/>
  <c r="AI207" i="2"/>
  <c r="AG207" i="2"/>
  <c r="AP206" i="2"/>
  <c r="AO206" i="2"/>
  <c r="AI206" i="2"/>
  <c r="AG206" i="2"/>
  <c r="AP205" i="2"/>
  <c r="AO205" i="2"/>
  <c r="AI205" i="2"/>
  <c r="AG205" i="2"/>
  <c r="AP204" i="2"/>
  <c r="AO204" i="2"/>
  <c r="AI204" i="2"/>
  <c r="AG204" i="2"/>
  <c r="AP203" i="2"/>
  <c r="AO203" i="2"/>
  <c r="AI203" i="2"/>
  <c r="AG203" i="2"/>
  <c r="AP202" i="2"/>
  <c r="AO202" i="2"/>
  <c r="AI202" i="2"/>
  <c r="AG202" i="2"/>
  <c r="AP201" i="2"/>
  <c r="AO201" i="2"/>
  <c r="AI201" i="2"/>
  <c r="AG201" i="2"/>
  <c r="AP200" i="2"/>
  <c r="AO200" i="2"/>
  <c r="AI200" i="2"/>
  <c r="AG200" i="2"/>
  <c r="AP199" i="2"/>
  <c r="AO199" i="2"/>
  <c r="AI199" i="2"/>
  <c r="AG199" i="2"/>
  <c r="AP198" i="2"/>
  <c r="AO198" i="2"/>
  <c r="AI198" i="2"/>
  <c r="AG198" i="2"/>
  <c r="AP197" i="2"/>
  <c r="AO197" i="2"/>
  <c r="AI197" i="2"/>
  <c r="AG197" i="2"/>
  <c r="AP196" i="2"/>
  <c r="AO196" i="2"/>
  <c r="AI196" i="2"/>
  <c r="AG196" i="2"/>
  <c r="AP195" i="2"/>
  <c r="AO195" i="2"/>
  <c r="AI195" i="2"/>
  <c r="AG195" i="2"/>
  <c r="AP194" i="2"/>
  <c r="AO194" i="2"/>
  <c r="AI194" i="2"/>
  <c r="AG194" i="2"/>
  <c r="AP193" i="2"/>
  <c r="AO193" i="2"/>
  <c r="AI193" i="2"/>
  <c r="AG193" i="2"/>
  <c r="AP192" i="2"/>
  <c r="AO192" i="2"/>
  <c r="AI192" i="2"/>
  <c r="AG192" i="2"/>
  <c r="AP191" i="2"/>
  <c r="AO191" i="2"/>
  <c r="AI191" i="2"/>
  <c r="AG191" i="2"/>
  <c r="AP190" i="2"/>
  <c r="AO190" i="2"/>
  <c r="AI190" i="2"/>
  <c r="AG190" i="2"/>
  <c r="AP189" i="2"/>
  <c r="AO189" i="2"/>
  <c r="AI189" i="2"/>
  <c r="AG189" i="2"/>
  <c r="AP179" i="2"/>
  <c r="AO179" i="2"/>
  <c r="AI179" i="2"/>
  <c r="AG179" i="2"/>
  <c r="AP178" i="2"/>
  <c r="AO178" i="2"/>
  <c r="AI178" i="2"/>
  <c r="AG178" i="2"/>
  <c r="AP177" i="2"/>
  <c r="AO177" i="2"/>
  <c r="AI177" i="2"/>
  <c r="AG177" i="2"/>
  <c r="AP176" i="2"/>
  <c r="AO176" i="2"/>
  <c r="AI176" i="2"/>
  <c r="AG176" i="2"/>
  <c r="AP175" i="2"/>
  <c r="AO175" i="2"/>
  <c r="AI175" i="2"/>
  <c r="AG175" i="2"/>
  <c r="AP174" i="2"/>
  <c r="AO174" i="2"/>
  <c r="AI174" i="2"/>
  <c r="AG174" i="2"/>
  <c r="AP173" i="2"/>
  <c r="AO173" i="2"/>
  <c r="AI173" i="2"/>
  <c r="AG173" i="2"/>
  <c r="AP172" i="2"/>
  <c r="AO172" i="2"/>
  <c r="AI172" i="2"/>
  <c r="AG172" i="2"/>
  <c r="AP171" i="2"/>
  <c r="AO171" i="2"/>
  <c r="AI171" i="2"/>
  <c r="AG171" i="2"/>
  <c r="AP170" i="2"/>
  <c r="AO170" i="2"/>
  <c r="AI170" i="2"/>
  <c r="AG170" i="2"/>
  <c r="AP169" i="2"/>
  <c r="AO169" i="2"/>
  <c r="AI169" i="2"/>
  <c r="AG169" i="2"/>
  <c r="AP168" i="2"/>
  <c r="AO168" i="2"/>
  <c r="AI168" i="2"/>
  <c r="AG168" i="2"/>
  <c r="AP167" i="2"/>
  <c r="AO167" i="2"/>
  <c r="AI167" i="2"/>
  <c r="AG167" i="2"/>
  <c r="AP166" i="2"/>
  <c r="AO166" i="2"/>
  <c r="AI166" i="2"/>
  <c r="AG166" i="2"/>
  <c r="AP165" i="2"/>
  <c r="AO165" i="2"/>
  <c r="AI165" i="2"/>
  <c r="AG165" i="2"/>
  <c r="AP164" i="2"/>
  <c r="AO164" i="2"/>
  <c r="AI164" i="2"/>
  <c r="AG164" i="2"/>
  <c r="AP163" i="2"/>
  <c r="AO163" i="2"/>
  <c r="AI163" i="2"/>
  <c r="AG163" i="2"/>
  <c r="AP162" i="2"/>
  <c r="AO162" i="2"/>
  <c r="AI162" i="2"/>
  <c r="AG162" i="2"/>
  <c r="AP161" i="2"/>
  <c r="AO161" i="2"/>
  <c r="AI161" i="2"/>
  <c r="AG161" i="2"/>
  <c r="AP160" i="2"/>
  <c r="AO160" i="2"/>
  <c r="AI160" i="2"/>
  <c r="AG160" i="2"/>
  <c r="AP159" i="2"/>
  <c r="AO159" i="2"/>
  <c r="AI159" i="2"/>
  <c r="AG159" i="2"/>
  <c r="AP149" i="2"/>
  <c r="AO149" i="2"/>
  <c r="AI149" i="2"/>
  <c r="AG149" i="2"/>
  <c r="AP148" i="2"/>
  <c r="AO148" i="2"/>
  <c r="AI148" i="2"/>
  <c r="AG148" i="2"/>
  <c r="AP147" i="2"/>
  <c r="AO147" i="2"/>
  <c r="AI147" i="2"/>
  <c r="AG147" i="2"/>
  <c r="AP146" i="2"/>
  <c r="AO146" i="2"/>
  <c r="AI146" i="2"/>
  <c r="AG146" i="2"/>
  <c r="AP145" i="2"/>
  <c r="AO145" i="2"/>
  <c r="AI145" i="2"/>
  <c r="AG145" i="2"/>
  <c r="AP144" i="2"/>
  <c r="AO144" i="2"/>
  <c r="AI144" i="2"/>
  <c r="AG144" i="2"/>
  <c r="AP143" i="2"/>
  <c r="AO143" i="2"/>
  <c r="AI143" i="2"/>
  <c r="AG143" i="2"/>
  <c r="AP142" i="2"/>
  <c r="AO142" i="2"/>
  <c r="AI142" i="2"/>
  <c r="AG142" i="2"/>
  <c r="AP141" i="2"/>
  <c r="AO141" i="2"/>
  <c r="AI141" i="2"/>
  <c r="AG141" i="2"/>
  <c r="AP140" i="2"/>
  <c r="AO140" i="2"/>
  <c r="AI140" i="2"/>
  <c r="AG140" i="2"/>
  <c r="AP139" i="2"/>
  <c r="AO139" i="2"/>
  <c r="AI139" i="2"/>
  <c r="AG139" i="2"/>
  <c r="AP138" i="2"/>
  <c r="AO138" i="2"/>
  <c r="AI138" i="2"/>
  <c r="AG138" i="2"/>
  <c r="AP137" i="2"/>
  <c r="AO137" i="2"/>
  <c r="AI137" i="2"/>
  <c r="AG137" i="2"/>
  <c r="AP136" i="2"/>
  <c r="AO136" i="2"/>
  <c r="AI136" i="2"/>
  <c r="AG136" i="2"/>
  <c r="AP135" i="2"/>
  <c r="AO135" i="2"/>
  <c r="AI135" i="2"/>
  <c r="AG135" i="2"/>
  <c r="AP134" i="2"/>
  <c r="AO134" i="2"/>
  <c r="AI134" i="2"/>
  <c r="AG134" i="2"/>
  <c r="AP133" i="2"/>
  <c r="AO133" i="2"/>
  <c r="AI133" i="2"/>
  <c r="AG133" i="2"/>
  <c r="AP132" i="2"/>
  <c r="AO132" i="2"/>
  <c r="AI132" i="2"/>
  <c r="AG132" i="2"/>
  <c r="AP131" i="2"/>
  <c r="AO131" i="2"/>
  <c r="AI131" i="2"/>
  <c r="AG131" i="2"/>
  <c r="AP130" i="2"/>
  <c r="AO130" i="2"/>
  <c r="AI130" i="2"/>
  <c r="AG130" i="2"/>
  <c r="AP129" i="2"/>
  <c r="AO129" i="2"/>
  <c r="AI129" i="2"/>
  <c r="AG129" i="2"/>
  <c r="AP119" i="2"/>
  <c r="AO119" i="2"/>
  <c r="AI119" i="2"/>
  <c r="AG119" i="2"/>
  <c r="AP118" i="2"/>
  <c r="AO118" i="2"/>
  <c r="AI118" i="2"/>
  <c r="AG118" i="2"/>
  <c r="AP117" i="2"/>
  <c r="AO117" i="2"/>
  <c r="AI117" i="2"/>
  <c r="AG117" i="2"/>
  <c r="AP116" i="2"/>
  <c r="AO116" i="2"/>
  <c r="AI116" i="2"/>
  <c r="AG116" i="2"/>
  <c r="AP115" i="2"/>
  <c r="AO115" i="2"/>
  <c r="AI115" i="2"/>
  <c r="AG115" i="2"/>
  <c r="AP114" i="2"/>
  <c r="AO114" i="2"/>
  <c r="AI114" i="2"/>
  <c r="AG114" i="2"/>
  <c r="AP113" i="2"/>
  <c r="AO113" i="2"/>
  <c r="AI113" i="2"/>
  <c r="AG113" i="2"/>
  <c r="AP112" i="2"/>
  <c r="AO112" i="2"/>
  <c r="AI112" i="2"/>
  <c r="AG112" i="2"/>
  <c r="AP111" i="2"/>
  <c r="AO111" i="2"/>
  <c r="AI111" i="2"/>
  <c r="AG111" i="2"/>
  <c r="AP110" i="2"/>
  <c r="AO110" i="2"/>
  <c r="AI110" i="2"/>
  <c r="AG110" i="2"/>
  <c r="AP109" i="2"/>
  <c r="AO109" i="2"/>
  <c r="AI109" i="2"/>
  <c r="AG109" i="2"/>
  <c r="AP108" i="2"/>
  <c r="AO108" i="2"/>
  <c r="AI108" i="2"/>
  <c r="AG108" i="2"/>
  <c r="AP107" i="2"/>
  <c r="AO107" i="2"/>
  <c r="AI107" i="2"/>
  <c r="AG107" i="2"/>
  <c r="AP106" i="2"/>
  <c r="AO106" i="2"/>
  <c r="AI106" i="2"/>
  <c r="AG106" i="2"/>
  <c r="AP105" i="2"/>
  <c r="AO105" i="2"/>
  <c r="AI105" i="2"/>
  <c r="AG105" i="2"/>
  <c r="AP104" i="2"/>
  <c r="AO104" i="2"/>
  <c r="AI104" i="2"/>
  <c r="AG104" i="2"/>
  <c r="AP103" i="2"/>
  <c r="AO103" i="2"/>
  <c r="AI103" i="2"/>
  <c r="AG103" i="2"/>
  <c r="AP102" i="2"/>
  <c r="AO102" i="2"/>
  <c r="AI102" i="2"/>
  <c r="AG102" i="2"/>
  <c r="AP101" i="2"/>
  <c r="AO101" i="2"/>
  <c r="AI101" i="2"/>
  <c r="AG101" i="2"/>
  <c r="AP100" i="2"/>
  <c r="AO100" i="2"/>
  <c r="AI100" i="2"/>
  <c r="AG100" i="2"/>
  <c r="AP99" i="2"/>
  <c r="AO99" i="2"/>
  <c r="AI99" i="2"/>
  <c r="AG99" i="2"/>
  <c r="AP89" i="2"/>
  <c r="AO89" i="2"/>
  <c r="AI89" i="2"/>
  <c r="AG89" i="2"/>
  <c r="AP88" i="2"/>
  <c r="AO88" i="2"/>
  <c r="AI88" i="2"/>
  <c r="AG88" i="2"/>
  <c r="AP87" i="2"/>
  <c r="AO87" i="2"/>
  <c r="AI87" i="2"/>
  <c r="AG87" i="2"/>
  <c r="AP86" i="2"/>
  <c r="AO86" i="2"/>
  <c r="AI86" i="2"/>
  <c r="AG86" i="2"/>
  <c r="AP85" i="2"/>
  <c r="AO85" i="2"/>
  <c r="AI85" i="2"/>
  <c r="AG85" i="2"/>
  <c r="AP84" i="2"/>
  <c r="AO84" i="2"/>
  <c r="AI84" i="2"/>
  <c r="AG84" i="2"/>
  <c r="AP83" i="2"/>
  <c r="AO83" i="2"/>
  <c r="AI83" i="2"/>
  <c r="AG83" i="2"/>
  <c r="AP82" i="2"/>
  <c r="AO82" i="2"/>
  <c r="AI82" i="2"/>
  <c r="AG82" i="2"/>
  <c r="AP81" i="2"/>
  <c r="AO81" i="2"/>
  <c r="AI81" i="2"/>
  <c r="AG81" i="2"/>
  <c r="AP80" i="2"/>
  <c r="AO80" i="2"/>
  <c r="AI80" i="2"/>
  <c r="AG80" i="2"/>
  <c r="AP79" i="2"/>
  <c r="AO79" i="2"/>
  <c r="AI79" i="2"/>
  <c r="AG79" i="2"/>
  <c r="AP78" i="2"/>
  <c r="AO78" i="2"/>
  <c r="AI78" i="2"/>
  <c r="AG78" i="2"/>
  <c r="AP77" i="2"/>
  <c r="AO77" i="2"/>
  <c r="AI77" i="2"/>
  <c r="AG77" i="2"/>
  <c r="AP76" i="2"/>
  <c r="AO76" i="2"/>
  <c r="AI76" i="2"/>
  <c r="AG76" i="2"/>
  <c r="AP75" i="2"/>
  <c r="AO75" i="2"/>
  <c r="AI75" i="2"/>
  <c r="AG75" i="2"/>
  <c r="AP74" i="2"/>
  <c r="AO74" i="2"/>
  <c r="AI74" i="2"/>
  <c r="AG74" i="2"/>
  <c r="AP73" i="2"/>
  <c r="AO73" i="2"/>
  <c r="AI73" i="2"/>
  <c r="AG73" i="2"/>
  <c r="AP72" i="2"/>
  <c r="AO72" i="2"/>
  <c r="AI72" i="2"/>
  <c r="AG72" i="2"/>
  <c r="AP71" i="2"/>
  <c r="AO71" i="2"/>
  <c r="AI71" i="2"/>
  <c r="AG71" i="2"/>
  <c r="AP70" i="2"/>
  <c r="AO70" i="2"/>
  <c r="AI70" i="2"/>
  <c r="AG70" i="2"/>
  <c r="AP69" i="2"/>
  <c r="AO69" i="2"/>
  <c r="AI69" i="2"/>
  <c r="AG69" i="2"/>
  <c r="A314" i="6"/>
  <c r="AC1440" i="2" s="1"/>
  <c r="Q11" i="3"/>
  <c r="Q12" i="3"/>
  <c r="R13" i="3"/>
  <c r="V13" i="3" s="1"/>
  <c r="P13" i="3"/>
  <c r="Q13" i="3"/>
  <c r="S13" i="3"/>
  <c r="R29" i="3"/>
  <c r="W29" i="3" s="1"/>
  <c r="Q29" i="3"/>
  <c r="A312" i="6"/>
  <c r="AF1440" i="2" s="1"/>
  <c r="A313" i="6"/>
  <c r="AC1439" i="2" s="1"/>
  <c r="AI1437" i="2"/>
  <c r="AI1436" i="2"/>
  <c r="AI1435" i="2"/>
  <c r="AI1434" i="2"/>
  <c r="AI1433" i="2"/>
  <c r="AI1432" i="2"/>
  <c r="AI1431" i="2"/>
  <c r="AI1430" i="2"/>
  <c r="AI1429" i="2"/>
  <c r="AI1428" i="2"/>
  <c r="AI1427" i="2"/>
  <c r="AI1426" i="2"/>
  <c r="AI1425" i="2"/>
  <c r="AI1424" i="2"/>
  <c r="AI1423" i="2"/>
  <c r="AI1422" i="2"/>
  <c r="AI1421" i="2"/>
  <c r="AI1420" i="2"/>
  <c r="AI1419" i="2"/>
  <c r="AI59" i="2"/>
  <c r="AI58" i="2"/>
  <c r="AI57" i="2"/>
  <c r="AI56" i="2"/>
  <c r="AI55" i="2"/>
  <c r="AI54" i="2"/>
  <c r="AI53" i="2"/>
  <c r="AI52" i="2"/>
  <c r="AI51" i="2"/>
  <c r="AI50" i="2"/>
  <c r="AI49" i="2"/>
  <c r="AI48" i="2"/>
  <c r="AI47" i="2"/>
  <c r="AI46" i="2"/>
  <c r="AI45" i="2"/>
  <c r="AI44" i="2"/>
  <c r="AI43" i="2"/>
  <c r="AI42" i="2"/>
  <c r="AI41" i="2"/>
  <c r="AI40" i="2"/>
  <c r="AI39" i="2"/>
  <c r="AI29" i="2"/>
  <c r="AI28" i="2"/>
  <c r="AI27" i="2"/>
  <c r="AI26" i="2"/>
  <c r="AI25" i="2"/>
  <c r="AI24" i="2"/>
  <c r="AI23" i="2"/>
  <c r="AI22" i="2"/>
  <c r="AI21" i="2"/>
  <c r="AI20" i="2"/>
  <c r="AI19" i="2"/>
  <c r="AI18" i="2"/>
  <c r="AI17" i="2"/>
  <c r="AI16" i="2"/>
  <c r="AI15" i="2"/>
  <c r="AI14" i="2"/>
  <c r="AI13" i="2"/>
  <c r="AI12" i="2"/>
  <c r="AI11" i="2"/>
  <c r="AI10" i="2"/>
  <c r="AI9" i="2"/>
  <c r="AP1437" i="2"/>
  <c r="AO1437" i="2"/>
  <c r="AG1437" i="2"/>
  <c r="AP1436" i="2"/>
  <c r="AO1436" i="2"/>
  <c r="AG1436" i="2"/>
  <c r="AP1435" i="2"/>
  <c r="AO1435" i="2"/>
  <c r="AG1435" i="2"/>
  <c r="AP1434" i="2"/>
  <c r="AO1434" i="2"/>
  <c r="AG1434" i="2"/>
  <c r="AP1433" i="2"/>
  <c r="AO1433" i="2"/>
  <c r="AG1433" i="2"/>
  <c r="AP1432" i="2"/>
  <c r="AO1432" i="2"/>
  <c r="AG1432" i="2"/>
  <c r="AP1431" i="2"/>
  <c r="AO1431" i="2"/>
  <c r="AG1431" i="2"/>
  <c r="AP1430" i="2"/>
  <c r="AO1430" i="2"/>
  <c r="AG1430" i="2"/>
  <c r="AP1429" i="2"/>
  <c r="AO1429" i="2"/>
  <c r="AG1429" i="2"/>
  <c r="AP1428" i="2"/>
  <c r="AO1428" i="2"/>
  <c r="AG1428" i="2"/>
  <c r="AP1427" i="2"/>
  <c r="AO1427" i="2"/>
  <c r="AG1427" i="2"/>
  <c r="AP1426" i="2"/>
  <c r="AO1426" i="2"/>
  <c r="AG1426" i="2"/>
  <c r="AP1425" i="2"/>
  <c r="AO1425" i="2"/>
  <c r="AG1425" i="2"/>
  <c r="AP1424" i="2"/>
  <c r="AO1424" i="2"/>
  <c r="AG1424" i="2"/>
  <c r="AP1423" i="2"/>
  <c r="AO1423" i="2"/>
  <c r="AG1423" i="2"/>
  <c r="AP1422" i="2"/>
  <c r="AO1422" i="2"/>
  <c r="AG1422" i="2"/>
  <c r="AP1421" i="2"/>
  <c r="AO1421" i="2"/>
  <c r="AG1421" i="2"/>
  <c r="AP1420" i="2"/>
  <c r="AO1420" i="2"/>
  <c r="AG1420" i="2"/>
  <c r="AP1419" i="2"/>
  <c r="AO1419" i="2"/>
  <c r="AG1419" i="2"/>
  <c r="AP59" i="2"/>
  <c r="AO59" i="2"/>
  <c r="AG59" i="2"/>
  <c r="AP58" i="2"/>
  <c r="AO58" i="2"/>
  <c r="AG58" i="2"/>
  <c r="AP57" i="2"/>
  <c r="AO57" i="2"/>
  <c r="AG57" i="2"/>
  <c r="AP56" i="2"/>
  <c r="AO56" i="2"/>
  <c r="AG56" i="2"/>
  <c r="AP55" i="2"/>
  <c r="AO55" i="2"/>
  <c r="AG55" i="2"/>
  <c r="AP54" i="2"/>
  <c r="AO54" i="2"/>
  <c r="AG54" i="2"/>
  <c r="AP53" i="2"/>
  <c r="AO53" i="2"/>
  <c r="AG53" i="2"/>
  <c r="AP52" i="2"/>
  <c r="AO52" i="2"/>
  <c r="AG52" i="2"/>
  <c r="AP51" i="2"/>
  <c r="AO51" i="2"/>
  <c r="AG51" i="2"/>
  <c r="AP50" i="2"/>
  <c r="AO50" i="2"/>
  <c r="AG50" i="2"/>
  <c r="AP49" i="2"/>
  <c r="AO49" i="2"/>
  <c r="AG49" i="2"/>
  <c r="AP48" i="2"/>
  <c r="AO48" i="2"/>
  <c r="AG48" i="2"/>
  <c r="AP47" i="2"/>
  <c r="AO47" i="2"/>
  <c r="AG47" i="2"/>
  <c r="AP46" i="2"/>
  <c r="AO46" i="2"/>
  <c r="AG46" i="2"/>
  <c r="AP45" i="2"/>
  <c r="AO45" i="2"/>
  <c r="AG45" i="2"/>
  <c r="AP44" i="2"/>
  <c r="AO44" i="2"/>
  <c r="AG44" i="2"/>
  <c r="AP43" i="2"/>
  <c r="AO43" i="2"/>
  <c r="AG43" i="2"/>
  <c r="AP42" i="2"/>
  <c r="AO42" i="2"/>
  <c r="AG42" i="2"/>
  <c r="AP41" i="2"/>
  <c r="AO41" i="2"/>
  <c r="AG41" i="2"/>
  <c r="AP40" i="2"/>
  <c r="AO40" i="2"/>
  <c r="AG40" i="2"/>
  <c r="AP39" i="2"/>
  <c r="AO39" i="2"/>
  <c r="AG39" i="2"/>
  <c r="AP29" i="2"/>
  <c r="AO29" i="2"/>
  <c r="AG29" i="2"/>
  <c r="AP28" i="2"/>
  <c r="AO28" i="2"/>
  <c r="AG28" i="2"/>
  <c r="AP27" i="2"/>
  <c r="AO27" i="2"/>
  <c r="AG27" i="2"/>
  <c r="AP26" i="2"/>
  <c r="AO26" i="2"/>
  <c r="AG26" i="2"/>
  <c r="AP25" i="2"/>
  <c r="AO25" i="2"/>
  <c r="AG25" i="2"/>
  <c r="AP24" i="2"/>
  <c r="AO24" i="2"/>
  <c r="AG24" i="2"/>
  <c r="AP23" i="2"/>
  <c r="AO23" i="2"/>
  <c r="AG23" i="2"/>
  <c r="AP22" i="2"/>
  <c r="AO22" i="2"/>
  <c r="AG22" i="2"/>
  <c r="AP21" i="2"/>
  <c r="AO21" i="2"/>
  <c r="AG21" i="2"/>
  <c r="AP20" i="2"/>
  <c r="AO20" i="2"/>
  <c r="AG20" i="2"/>
  <c r="AP19" i="2"/>
  <c r="AO19" i="2"/>
  <c r="AG19" i="2"/>
  <c r="AP18" i="2"/>
  <c r="AO18" i="2"/>
  <c r="AG18" i="2"/>
  <c r="AP17" i="2"/>
  <c r="AO17" i="2"/>
  <c r="AG17" i="2"/>
  <c r="AP16" i="2"/>
  <c r="AO16" i="2"/>
  <c r="AG16" i="2"/>
  <c r="AP15" i="2"/>
  <c r="AO15" i="2"/>
  <c r="AG15" i="2"/>
  <c r="AP14" i="2"/>
  <c r="AO14" i="2"/>
  <c r="AG14" i="2"/>
  <c r="AP13" i="2"/>
  <c r="AO13" i="2"/>
  <c r="AG13" i="2"/>
  <c r="AP12" i="2"/>
  <c r="AO12" i="2"/>
  <c r="AG12" i="2"/>
  <c r="AP11" i="2"/>
  <c r="AO11" i="2"/>
  <c r="AG11" i="2"/>
  <c r="R1379" i="3"/>
  <c r="T1379" i="3"/>
  <c r="S1379" i="3"/>
  <c r="Q1379" i="3"/>
  <c r="P1379" i="3"/>
  <c r="R1378" i="3"/>
  <c r="T1378" i="3"/>
  <c r="S1378" i="3"/>
  <c r="Q1378" i="3"/>
  <c r="P1378" i="3"/>
  <c r="R1377" i="3"/>
  <c r="T1377" i="3"/>
  <c r="S1377" i="3"/>
  <c r="Q1377" i="3"/>
  <c r="P1377" i="3"/>
  <c r="R1376" i="3"/>
  <c r="T1376" i="3"/>
  <c r="S1376" i="3"/>
  <c r="Q1376" i="3"/>
  <c r="P1376" i="3"/>
  <c r="R1375" i="3"/>
  <c r="T1375" i="3"/>
  <c r="S1375" i="3"/>
  <c r="Q1375" i="3"/>
  <c r="P1375" i="3"/>
  <c r="R1374" i="3"/>
  <c r="T1374" i="3"/>
  <c r="S1374" i="3"/>
  <c r="Q1374" i="3"/>
  <c r="P1374" i="3"/>
  <c r="R1373" i="3"/>
  <c r="T1373" i="3"/>
  <c r="S1373" i="3"/>
  <c r="Q1373" i="3"/>
  <c r="P1373" i="3"/>
  <c r="R1372" i="3"/>
  <c r="T1372" i="3"/>
  <c r="S1372" i="3"/>
  <c r="Q1372" i="3"/>
  <c r="P1372" i="3"/>
  <c r="R1371" i="3"/>
  <c r="U1371" i="3" s="1"/>
  <c r="T1371" i="3"/>
  <c r="S1371" i="3"/>
  <c r="Q1371" i="3"/>
  <c r="P1371" i="3"/>
  <c r="R1370" i="3"/>
  <c r="U1370" i="3" s="1"/>
  <c r="T1370" i="3"/>
  <c r="S1370" i="3"/>
  <c r="Q1370" i="3"/>
  <c r="P1370" i="3"/>
  <c r="R1369" i="3"/>
  <c r="T1369" i="3"/>
  <c r="S1369" i="3"/>
  <c r="Q1369" i="3"/>
  <c r="P1369" i="3"/>
  <c r="R1368" i="3"/>
  <c r="T1368" i="3"/>
  <c r="S1368" i="3"/>
  <c r="Q1368" i="3"/>
  <c r="P1368" i="3"/>
  <c r="R1367" i="3"/>
  <c r="T1367" i="3"/>
  <c r="S1367" i="3"/>
  <c r="Q1367" i="3"/>
  <c r="P1367" i="3"/>
  <c r="R1366" i="3"/>
  <c r="T1366" i="3"/>
  <c r="S1366" i="3"/>
  <c r="Q1366" i="3"/>
  <c r="P1366" i="3"/>
  <c r="R1365" i="3"/>
  <c r="V1365" i="3" s="1"/>
  <c r="T1365" i="3"/>
  <c r="S1365" i="3"/>
  <c r="Q1365" i="3"/>
  <c r="P1365" i="3"/>
  <c r="R1364" i="3"/>
  <c r="V1364" i="3" s="1"/>
  <c r="T1364" i="3"/>
  <c r="S1364" i="3"/>
  <c r="Q1364" i="3"/>
  <c r="P1364" i="3"/>
  <c r="R1363" i="3"/>
  <c r="T1363" i="3"/>
  <c r="S1363" i="3"/>
  <c r="Q1363" i="3"/>
  <c r="P1363" i="3"/>
  <c r="R1362" i="3"/>
  <c r="V1362" i="3" s="1"/>
  <c r="T1362" i="3"/>
  <c r="S1362" i="3"/>
  <c r="Q1362" i="3"/>
  <c r="P1362" i="3"/>
  <c r="R1361" i="3"/>
  <c r="V1361" i="3" s="1"/>
  <c r="T1361" i="3"/>
  <c r="S1361" i="3"/>
  <c r="Q1361" i="3"/>
  <c r="P1361" i="3"/>
  <c r="R1360" i="3"/>
  <c r="V1360" i="3" s="1"/>
  <c r="T1360" i="3"/>
  <c r="S1360" i="3"/>
  <c r="Q1360" i="3"/>
  <c r="P1360" i="3"/>
  <c r="R1359" i="3"/>
  <c r="T1359" i="3"/>
  <c r="S1359" i="3"/>
  <c r="Q1359" i="3"/>
  <c r="P1359" i="3"/>
  <c r="R1349" i="3"/>
  <c r="T1349" i="3"/>
  <c r="S1349" i="3"/>
  <c r="Q1349" i="3"/>
  <c r="P1349" i="3"/>
  <c r="R1348" i="3"/>
  <c r="T1348" i="3"/>
  <c r="S1348" i="3"/>
  <c r="Q1348" i="3"/>
  <c r="P1348" i="3"/>
  <c r="R1347" i="3"/>
  <c r="T1347" i="3"/>
  <c r="S1347" i="3"/>
  <c r="Q1347" i="3"/>
  <c r="P1347" i="3"/>
  <c r="R1346" i="3"/>
  <c r="T1346" i="3"/>
  <c r="S1346" i="3"/>
  <c r="Q1346" i="3"/>
  <c r="P1346" i="3"/>
  <c r="R1345" i="3"/>
  <c r="W1345" i="3" s="1"/>
  <c r="T1345" i="3"/>
  <c r="S1345" i="3"/>
  <c r="Q1345" i="3"/>
  <c r="P1345" i="3"/>
  <c r="R1344" i="3"/>
  <c r="U1344" i="3" s="1"/>
  <c r="T1344" i="3"/>
  <c r="S1344" i="3"/>
  <c r="Q1344" i="3"/>
  <c r="P1344" i="3"/>
  <c r="R1343" i="3"/>
  <c r="T1343" i="3"/>
  <c r="S1343" i="3"/>
  <c r="Q1343" i="3"/>
  <c r="P1343" i="3"/>
  <c r="R1342" i="3"/>
  <c r="T1342" i="3"/>
  <c r="S1342" i="3"/>
  <c r="Q1342" i="3"/>
  <c r="P1342" i="3"/>
  <c r="R1341" i="3"/>
  <c r="T1341" i="3"/>
  <c r="S1341" i="3"/>
  <c r="Q1341" i="3"/>
  <c r="P1341" i="3"/>
  <c r="R1340" i="3"/>
  <c r="V1340" i="3" s="1"/>
  <c r="T1340" i="3"/>
  <c r="S1340" i="3"/>
  <c r="Q1340" i="3"/>
  <c r="P1340" i="3"/>
  <c r="R1339" i="3"/>
  <c r="T1339" i="3"/>
  <c r="S1339" i="3"/>
  <c r="Q1339" i="3"/>
  <c r="P1339" i="3"/>
  <c r="R1338" i="3"/>
  <c r="T1338" i="3"/>
  <c r="S1338" i="3"/>
  <c r="Q1338" i="3"/>
  <c r="P1338" i="3"/>
  <c r="R1337" i="3"/>
  <c r="T1337" i="3"/>
  <c r="S1337" i="3"/>
  <c r="Q1337" i="3"/>
  <c r="P1337" i="3"/>
  <c r="R1336" i="3"/>
  <c r="T1336" i="3"/>
  <c r="S1336" i="3"/>
  <c r="Q1336" i="3"/>
  <c r="P1336" i="3"/>
  <c r="R1335" i="3"/>
  <c r="U1335" i="3" s="1"/>
  <c r="T1335" i="3"/>
  <c r="S1335" i="3"/>
  <c r="Q1335" i="3"/>
  <c r="P1335" i="3"/>
  <c r="R1334" i="3"/>
  <c r="T1334" i="3"/>
  <c r="S1334" i="3"/>
  <c r="Q1334" i="3"/>
  <c r="P1334" i="3"/>
  <c r="R1333" i="3"/>
  <c r="T1333" i="3"/>
  <c r="S1333" i="3"/>
  <c r="Q1333" i="3"/>
  <c r="P1333" i="3"/>
  <c r="R1332" i="3"/>
  <c r="W1332" i="3" s="1"/>
  <c r="T1332" i="3"/>
  <c r="S1332" i="3"/>
  <c r="Q1332" i="3"/>
  <c r="P1332" i="3"/>
  <c r="R1331" i="3"/>
  <c r="T1331" i="3"/>
  <c r="S1331" i="3"/>
  <c r="Q1331" i="3"/>
  <c r="P1331" i="3"/>
  <c r="R1330" i="3"/>
  <c r="W1330" i="3" s="1"/>
  <c r="T1330" i="3"/>
  <c r="S1330" i="3"/>
  <c r="Q1330" i="3"/>
  <c r="P1330" i="3"/>
  <c r="R1329" i="3"/>
  <c r="T1329" i="3"/>
  <c r="S1329" i="3"/>
  <c r="Q1329" i="3"/>
  <c r="P1329" i="3"/>
  <c r="T1319" i="3"/>
  <c r="S1319" i="3"/>
  <c r="Q1319" i="3"/>
  <c r="P1319" i="3"/>
  <c r="T1318" i="3"/>
  <c r="S1318" i="3"/>
  <c r="Q1318" i="3"/>
  <c r="P1318" i="3"/>
  <c r="T1317" i="3"/>
  <c r="S1317" i="3"/>
  <c r="Q1317" i="3"/>
  <c r="P1317" i="3"/>
  <c r="T1316" i="3"/>
  <c r="S1316" i="3"/>
  <c r="Q1316" i="3"/>
  <c r="P1316" i="3"/>
  <c r="T1315" i="3"/>
  <c r="S1315" i="3"/>
  <c r="Q1315" i="3"/>
  <c r="P1315" i="3"/>
  <c r="T1314" i="3"/>
  <c r="S1314" i="3"/>
  <c r="Q1314" i="3"/>
  <c r="P1314" i="3"/>
  <c r="T1313" i="3"/>
  <c r="S1313" i="3"/>
  <c r="Q1313" i="3"/>
  <c r="P1313" i="3"/>
  <c r="T1312" i="3"/>
  <c r="S1312" i="3"/>
  <c r="Q1312" i="3"/>
  <c r="P1312" i="3"/>
  <c r="T1311" i="3"/>
  <c r="S1311" i="3"/>
  <c r="Q1311" i="3"/>
  <c r="P1311" i="3"/>
  <c r="T1310" i="3"/>
  <c r="S1310" i="3"/>
  <c r="Q1310" i="3"/>
  <c r="P1310" i="3"/>
  <c r="T1309" i="3"/>
  <c r="S1309" i="3"/>
  <c r="Q1309" i="3"/>
  <c r="P1309" i="3"/>
  <c r="T1308" i="3"/>
  <c r="S1308" i="3"/>
  <c r="Q1308" i="3"/>
  <c r="P1308" i="3"/>
  <c r="T1307" i="3"/>
  <c r="S1307" i="3"/>
  <c r="Q1307" i="3"/>
  <c r="P1307" i="3"/>
  <c r="T1306" i="3"/>
  <c r="S1306" i="3"/>
  <c r="Q1306" i="3"/>
  <c r="P1306" i="3"/>
  <c r="T1305" i="3"/>
  <c r="S1305" i="3"/>
  <c r="Q1305" i="3"/>
  <c r="P1305" i="3"/>
  <c r="T1304" i="3"/>
  <c r="S1304" i="3"/>
  <c r="Q1304" i="3"/>
  <c r="P1304" i="3"/>
  <c r="T1303" i="3"/>
  <c r="S1303" i="3"/>
  <c r="Q1303" i="3"/>
  <c r="P1303" i="3"/>
  <c r="T1302" i="3"/>
  <c r="S1302" i="3"/>
  <c r="Q1302" i="3"/>
  <c r="P1302" i="3"/>
  <c r="T1301" i="3"/>
  <c r="S1301" i="3"/>
  <c r="Q1301" i="3"/>
  <c r="P1301" i="3"/>
  <c r="T1300" i="3"/>
  <c r="S1300" i="3"/>
  <c r="Q1300" i="3"/>
  <c r="P1300" i="3"/>
  <c r="T1299" i="3"/>
  <c r="S1299" i="3"/>
  <c r="Q1299" i="3"/>
  <c r="P1299" i="3"/>
  <c r="T1289" i="3"/>
  <c r="S1289" i="3"/>
  <c r="Q1289" i="3"/>
  <c r="P1289" i="3"/>
  <c r="T1288" i="3"/>
  <c r="S1288" i="3"/>
  <c r="Q1288" i="3"/>
  <c r="P1288" i="3"/>
  <c r="T1287" i="3"/>
  <c r="S1287" i="3"/>
  <c r="Q1287" i="3"/>
  <c r="P1287" i="3"/>
  <c r="T1286" i="3"/>
  <c r="S1286" i="3"/>
  <c r="Q1286" i="3"/>
  <c r="P1286" i="3"/>
  <c r="T1285" i="3"/>
  <c r="S1285" i="3"/>
  <c r="Q1285" i="3"/>
  <c r="P1285" i="3"/>
  <c r="T1284" i="3"/>
  <c r="S1284" i="3"/>
  <c r="Q1284" i="3"/>
  <c r="P1284" i="3"/>
  <c r="T1283" i="3"/>
  <c r="S1283" i="3"/>
  <c r="Q1283" i="3"/>
  <c r="P1283" i="3"/>
  <c r="T1282" i="3"/>
  <c r="S1282" i="3"/>
  <c r="Q1282" i="3"/>
  <c r="P1282" i="3"/>
  <c r="T1281" i="3"/>
  <c r="S1281" i="3"/>
  <c r="Q1281" i="3"/>
  <c r="P1281" i="3"/>
  <c r="T1280" i="3"/>
  <c r="S1280" i="3"/>
  <c r="Q1280" i="3"/>
  <c r="P1280" i="3"/>
  <c r="T1279" i="3"/>
  <c r="S1279" i="3"/>
  <c r="Q1279" i="3"/>
  <c r="P1279" i="3"/>
  <c r="T1278" i="3"/>
  <c r="S1278" i="3"/>
  <c r="Q1278" i="3"/>
  <c r="P1278" i="3"/>
  <c r="T1277" i="3"/>
  <c r="S1277" i="3"/>
  <c r="Q1277" i="3"/>
  <c r="P1277" i="3"/>
  <c r="T1276" i="3"/>
  <c r="S1276" i="3"/>
  <c r="Q1276" i="3"/>
  <c r="P1276" i="3"/>
  <c r="T1275" i="3"/>
  <c r="S1275" i="3"/>
  <c r="Q1275" i="3"/>
  <c r="P1275" i="3"/>
  <c r="T1274" i="3"/>
  <c r="S1274" i="3"/>
  <c r="Q1274" i="3"/>
  <c r="P1274" i="3"/>
  <c r="T1273" i="3"/>
  <c r="S1273" i="3"/>
  <c r="Q1273" i="3"/>
  <c r="P1273" i="3"/>
  <c r="T1272" i="3"/>
  <c r="S1272" i="3"/>
  <c r="Q1272" i="3"/>
  <c r="P1272" i="3"/>
  <c r="T1271" i="3"/>
  <c r="S1271" i="3"/>
  <c r="Q1271" i="3"/>
  <c r="P1271" i="3"/>
  <c r="T1270" i="3"/>
  <c r="S1270" i="3"/>
  <c r="Q1270" i="3"/>
  <c r="P1270" i="3"/>
  <c r="T1269" i="3"/>
  <c r="S1269" i="3"/>
  <c r="Q1269" i="3"/>
  <c r="P1269" i="3"/>
  <c r="T1259" i="3"/>
  <c r="S1259" i="3"/>
  <c r="Q1259" i="3"/>
  <c r="P1259" i="3"/>
  <c r="T1258" i="3"/>
  <c r="S1258" i="3"/>
  <c r="Q1258" i="3"/>
  <c r="P1258" i="3"/>
  <c r="T1257" i="3"/>
  <c r="S1257" i="3"/>
  <c r="Q1257" i="3"/>
  <c r="P1257" i="3"/>
  <c r="T1256" i="3"/>
  <c r="S1256" i="3"/>
  <c r="Q1256" i="3"/>
  <c r="P1256" i="3"/>
  <c r="T1255" i="3"/>
  <c r="S1255" i="3"/>
  <c r="Q1255" i="3"/>
  <c r="P1255" i="3"/>
  <c r="T1254" i="3"/>
  <c r="S1254" i="3"/>
  <c r="Q1254" i="3"/>
  <c r="P1254" i="3"/>
  <c r="T1253" i="3"/>
  <c r="S1253" i="3"/>
  <c r="Q1253" i="3"/>
  <c r="P1253" i="3"/>
  <c r="T1252" i="3"/>
  <c r="S1252" i="3"/>
  <c r="Q1252" i="3"/>
  <c r="P1252" i="3"/>
  <c r="T1251" i="3"/>
  <c r="S1251" i="3"/>
  <c r="Q1251" i="3"/>
  <c r="P1251" i="3"/>
  <c r="T1250" i="3"/>
  <c r="S1250" i="3"/>
  <c r="Q1250" i="3"/>
  <c r="P1250" i="3"/>
  <c r="T1249" i="3"/>
  <c r="S1249" i="3"/>
  <c r="Q1249" i="3"/>
  <c r="P1249" i="3"/>
  <c r="T1248" i="3"/>
  <c r="S1248" i="3"/>
  <c r="Q1248" i="3"/>
  <c r="P1248" i="3"/>
  <c r="T1247" i="3"/>
  <c r="S1247" i="3"/>
  <c r="Q1247" i="3"/>
  <c r="P1247" i="3"/>
  <c r="T1246" i="3"/>
  <c r="S1246" i="3"/>
  <c r="Q1246" i="3"/>
  <c r="P1246" i="3"/>
  <c r="T1245" i="3"/>
  <c r="S1245" i="3"/>
  <c r="Q1245" i="3"/>
  <c r="P1245" i="3"/>
  <c r="T1244" i="3"/>
  <c r="S1244" i="3"/>
  <c r="Q1244" i="3"/>
  <c r="P1244" i="3"/>
  <c r="T1243" i="3"/>
  <c r="S1243" i="3"/>
  <c r="Q1243" i="3"/>
  <c r="P1243" i="3"/>
  <c r="T1242" i="3"/>
  <c r="S1242" i="3"/>
  <c r="Q1242" i="3"/>
  <c r="P1242" i="3"/>
  <c r="T1241" i="3"/>
  <c r="S1241" i="3"/>
  <c r="Q1241" i="3"/>
  <c r="P1241" i="3"/>
  <c r="T1240" i="3"/>
  <c r="S1240" i="3"/>
  <c r="Q1240" i="3"/>
  <c r="P1240" i="3"/>
  <c r="T1239" i="3"/>
  <c r="S1239" i="3"/>
  <c r="Q1239" i="3"/>
  <c r="P1239" i="3"/>
  <c r="T1229" i="3"/>
  <c r="S1229" i="3"/>
  <c r="Q1229" i="3"/>
  <c r="P1229" i="3"/>
  <c r="T1228" i="3"/>
  <c r="S1228" i="3"/>
  <c r="Q1228" i="3"/>
  <c r="P1228" i="3"/>
  <c r="T1227" i="3"/>
  <c r="S1227" i="3"/>
  <c r="Q1227" i="3"/>
  <c r="P1227" i="3"/>
  <c r="T1226" i="3"/>
  <c r="S1226" i="3"/>
  <c r="Q1226" i="3"/>
  <c r="P1226" i="3"/>
  <c r="T1225" i="3"/>
  <c r="S1225" i="3"/>
  <c r="Q1225" i="3"/>
  <c r="P1225" i="3"/>
  <c r="T1224" i="3"/>
  <c r="S1224" i="3"/>
  <c r="Q1224" i="3"/>
  <c r="P1224" i="3"/>
  <c r="T1223" i="3"/>
  <c r="S1223" i="3"/>
  <c r="Q1223" i="3"/>
  <c r="P1223" i="3"/>
  <c r="T1222" i="3"/>
  <c r="S1222" i="3"/>
  <c r="Q1222" i="3"/>
  <c r="P1222" i="3"/>
  <c r="T1221" i="3"/>
  <c r="S1221" i="3"/>
  <c r="Q1221" i="3"/>
  <c r="P1221" i="3"/>
  <c r="T1220" i="3"/>
  <c r="S1220" i="3"/>
  <c r="Q1220" i="3"/>
  <c r="P1220" i="3"/>
  <c r="T1219" i="3"/>
  <c r="S1219" i="3"/>
  <c r="Q1219" i="3"/>
  <c r="P1219" i="3"/>
  <c r="T1218" i="3"/>
  <c r="S1218" i="3"/>
  <c r="Q1218" i="3"/>
  <c r="P1218" i="3"/>
  <c r="T1217" i="3"/>
  <c r="S1217" i="3"/>
  <c r="Q1217" i="3"/>
  <c r="P1217" i="3"/>
  <c r="T1216" i="3"/>
  <c r="S1216" i="3"/>
  <c r="Q1216" i="3"/>
  <c r="P1216" i="3"/>
  <c r="T1215" i="3"/>
  <c r="S1215" i="3"/>
  <c r="Q1215" i="3"/>
  <c r="P1215" i="3"/>
  <c r="T1214" i="3"/>
  <c r="S1214" i="3"/>
  <c r="Q1214" i="3"/>
  <c r="P1214" i="3"/>
  <c r="T1213" i="3"/>
  <c r="S1213" i="3"/>
  <c r="Q1213" i="3"/>
  <c r="P1213" i="3"/>
  <c r="T1212" i="3"/>
  <c r="S1212" i="3"/>
  <c r="Q1212" i="3"/>
  <c r="P1212" i="3"/>
  <c r="T1211" i="3"/>
  <c r="S1211" i="3"/>
  <c r="Q1211" i="3"/>
  <c r="P1211" i="3"/>
  <c r="T1210" i="3"/>
  <c r="S1210" i="3"/>
  <c r="Q1210" i="3"/>
  <c r="P1210" i="3"/>
  <c r="T1209" i="3"/>
  <c r="S1209" i="3"/>
  <c r="Q1209" i="3"/>
  <c r="P1209" i="3"/>
  <c r="T1199" i="3"/>
  <c r="S1199" i="3"/>
  <c r="Q1199" i="3"/>
  <c r="P1199" i="3"/>
  <c r="T1198" i="3"/>
  <c r="S1198" i="3"/>
  <c r="Q1198" i="3"/>
  <c r="P1198" i="3"/>
  <c r="T1197" i="3"/>
  <c r="S1197" i="3"/>
  <c r="Q1197" i="3"/>
  <c r="P1197" i="3"/>
  <c r="T1196" i="3"/>
  <c r="S1196" i="3"/>
  <c r="Q1196" i="3"/>
  <c r="P1196" i="3"/>
  <c r="T1195" i="3"/>
  <c r="S1195" i="3"/>
  <c r="Q1195" i="3"/>
  <c r="P1195" i="3"/>
  <c r="T1194" i="3"/>
  <c r="S1194" i="3"/>
  <c r="Q1194" i="3"/>
  <c r="P1194" i="3"/>
  <c r="T1193" i="3"/>
  <c r="S1193" i="3"/>
  <c r="Q1193" i="3"/>
  <c r="P1193" i="3"/>
  <c r="T1192" i="3"/>
  <c r="S1192" i="3"/>
  <c r="Q1192" i="3"/>
  <c r="P1192" i="3"/>
  <c r="T1191" i="3"/>
  <c r="S1191" i="3"/>
  <c r="Q1191" i="3"/>
  <c r="P1191" i="3"/>
  <c r="T1190" i="3"/>
  <c r="S1190" i="3"/>
  <c r="Q1190" i="3"/>
  <c r="P1190" i="3"/>
  <c r="T1189" i="3"/>
  <c r="S1189" i="3"/>
  <c r="Q1189" i="3"/>
  <c r="P1189" i="3"/>
  <c r="T1188" i="3"/>
  <c r="S1188" i="3"/>
  <c r="Q1188" i="3"/>
  <c r="P1188" i="3"/>
  <c r="T1187" i="3"/>
  <c r="S1187" i="3"/>
  <c r="Q1187" i="3"/>
  <c r="P1187" i="3"/>
  <c r="T1186" i="3"/>
  <c r="S1186" i="3"/>
  <c r="Q1186" i="3"/>
  <c r="P1186" i="3"/>
  <c r="T1185" i="3"/>
  <c r="S1185" i="3"/>
  <c r="Q1185" i="3"/>
  <c r="P1185" i="3"/>
  <c r="T1184" i="3"/>
  <c r="S1184" i="3"/>
  <c r="Q1184" i="3"/>
  <c r="P1184" i="3"/>
  <c r="T1183" i="3"/>
  <c r="S1183" i="3"/>
  <c r="Q1183" i="3"/>
  <c r="P1183" i="3"/>
  <c r="T1182" i="3"/>
  <c r="S1182" i="3"/>
  <c r="Q1182" i="3"/>
  <c r="P1182" i="3"/>
  <c r="T1181" i="3"/>
  <c r="S1181" i="3"/>
  <c r="Q1181" i="3"/>
  <c r="P1181" i="3"/>
  <c r="T1180" i="3"/>
  <c r="S1180" i="3"/>
  <c r="Q1180" i="3"/>
  <c r="P1180" i="3"/>
  <c r="T1179" i="3"/>
  <c r="S1179" i="3"/>
  <c r="Q1179" i="3"/>
  <c r="P1179" i="3"/>
  <c r="T1169" i="3"/>
  <c r="S1169" i="3"/>
  <c r="Q1169" i="3"/>
  <c r="P1169" i="3"/>
  <c r="T1168" i="3"/>
  <c r="S1168" i="3"/>
  <c r="Q1168" i="3"/>
  <c r="P1168" i="3"/>
  <c r="T1167" i="3"/>
  <c r="S1167" i="3"/>
  <c r="Q1167" i="3"/>
  <c r="P1167" i="3"/>
  <c r="T1166" i="3"/>
  <c r="S1166" i="3"/>
  <c r="Q1166" i="3"/>
  <c r="P1166" i="3"/>
  <c r="T1165" i="3"/>
  <c r="S1165" i="3"/>
  <c r="Q1165" i="3"/>
  <c r="P1165" i="3"/>
  <c r="T1164" i="3"/>
  <c r="S1164" i="3"/>
  <c r="Q1164" i="3"/>
  <c r="P1164" i="3"/>
  <c r="T1163" i="3"/>
  <c r="S1163" i="3"/>
  <c r="Q1163" i="3"/>
  <c r="P1163" i="3"/>
  <c r="T1162" i="3"/>
  <c r="S1162" i="3"/>
  <c r="Q1162" i="3"/>
  <c r="P1162" i="3"/>
  <c r="T1161" i="3"/>
  <c r="S1161" i="3"/>
  <c r="Q1161" i="3"/>
  <c r="P1161" i="3"/>
  <c r="T1160" i="3"/>
  <c r="S1160" i="3"/>
  <c r="Q1160" i="3"/>
  <c r="P1160" i="3"/>
  <c r="T1159" i="3"/>
  <c r="S1159" i="3"/>
  <c r="Q1159" i="3"/>
  <c r="P1159" i="3"/>
  <c r="T1158" i="3"/>
  <c r="S1158" i="3"/>
  <c r="Q1158" i="3"/>
  <c r="P1158" i="3"/>
  <c r="T1157" i="3"/>
  <c r="S1157" i="3"/>
  <c r="Q1157" i="3"/>
  <c r="P1157" i="3"/>
  <c r="T1156" i="3"/>
  <c r="S1156" i="3"/>
  <c r="Q1156" i="3"/>
  <c r="P1156" i="3"/>
  <c r="T1155" i="3"/>
  <c r="S1155" i="3"/>
  <c r="Q1155" i="3"/>
  <c r="P1155" i="3"/>
  <c r="T1154" i="3"/>
  <c r="S1154" i="3"/>
  <c r="Q1154" i="3"/>
  <c r="P1154" i="3"/>
  <c r="T1153" i="3"/>
  <c r="S1153" i="3"/>
  <c r="Q1153" i="3"/>
  <c r="P1153" i="3"/>
  <c r="T1152" i="3"/>
  <c r="S1152" i="3"/>
  <c r="Q1152" i="3"/>
  <c r="P1152" i="3"/>
  <c r="T1151" i="3"/>
  <c r="S1151" i="3"/>
  <c r="Q1151" i="3"/>
  <c r="P1151" i="3"/>
  <c r="T1150" i="3"/>
  <c r="S1150" i="3"/>
  <c r="Q1150" i="3"/>
  <c r="P1150" i="3"/>
  <c r="T1149" i="3"/>
  <c r="S1149" i="3"/>
  <c r="Q1149" i="3"/>
  <c r="P1149" i="3"/>
  <c r="T1139" i="3"/>
  <c r="S1139" i="3"/>
  <c r="Q1139" i="3"/>
  <c r="P1139" i="3"/>
  <c r="T1138" i="3"/>
  <c r="S1138" i="3"/>
  <c r="Q1138" i="3"/>
  <c r="P1138" i="3"/>
  <c r="T1137" i="3"/>
  <c r="S1137" i="3"/>
  <c r="Q1137" i="3"/>
  <c r="P1137" i="3"/>
  <c r="T1136" i="3"/>
  <c r="S1136" i="3"/>
  <c r="Q1136" i="3"/>
  <c r="P1136" i="3"/>
  <c r="T1135" i="3"/>
  <c r="S1135" i="3"/>
  <c r="Q1135" i="3"/>
  <c r="P1135" i="3"/>
  <c r="T1134" i="3"/>
  <c r="S1134" i="3"/>
  <c r="Q1134" i="3"/>
  <c r="P1134" i="3"/>
  <c r="T1133" i="3"/>
  <c r="S1133" i="3"/>
  <c r="Q1133" i="3"/>
  <c r="P1133" i="3"/>
  <c r="T1132" i="3"/>
  <c r="S1132" i="3"/>
  <c r="Q1132" i="3"/>
  <c r="P1132" i="3"/>
  <c r="T1131" i="3"/>
  <c r="S1131" i="3"/>
  <c r="Q1131" i="3"/>
  <c r="P1131" i="3"/>
  <c r="T1130" i="3"/>
  <c r="S1130" i="3"/>
  <c r="Q1130" i="3"/>
  <c r="P1130" i="3"/>
  <c r="T1129" i="3"/>
  <c r="S1129" i="3"/>
  <c r="Q1129" i="3"/>
  <c r="P1129" i="3"/>
  <c r="T1128" i="3"/>
  <c r="S1128" i="3"/>
  <c r="Q1128" i="3"/>
  <c r="P1128" i="3"/>
  <c r="T1127" i="3"/>
  <c r="S1127" i="3"/>
  <c r="Q1127" i="3"/>
  <c r="P1127" i="3"/>
  <c r="T1126" i="3"/>
  <c r="S1126" i="3"/>
  <c r="Q1126" i="3"/>
  <c r="P1126" i="3"/>
  <c r="T1125" i="3"/>
  <c r="S1125" i="3"/>
  <c r="Q1125" i="3"/>
  <c r="P1125" i="3"/>
  <c r="T1124" i="3"/>
  <c r="S1124" i="3"/>
  <c r="Q1124" i="3"/>
  <c r="P1124" i="3"/>
  <c r="T1123" i="3"/>
  <c r="S1123" i="3"/>
  <c r="Q1123" i="3"/>
  <c r="P1123" i="3"/>
  <c r="T1122" i="3"/>
  <c r="S1122" i="3"/>
  <c r="Q1122" i="3"/>
  <c r="P1122" i="3"/>
  <c r="T1121" i="3"/>
  <c r="S1121" i="3"/>
  <c r="Q1121" i="3"/>
  <c r="P1121" i="3"/>
  <c r="T1120" i="3"/>
  <c r="S1120" i="3"/>
  <c r="Q1120" i="3"/>
  <c r="P1120" i="3"/>
  <c r="T1119" i="3"/>
  <c r="S1119" i="3"/>
  <c r="Q1119" i="3"/>
  <c r="P1119" i="3"/>
  <c r="T1109" i="3"/>
  <c r="S1109" i="3"/>
  <c r="Q1109" i="3"/>
  <c r="P1109" i="3"/>
  <c r="T1108" i="3"/>
  <c r="S1108" i="3"/>
  <c r="Q1108" i="3"/>
  <c r="P1108" i="3"/>
  <c r="T1107" i="3"/>
  <c r="S1107" i="3"/>
  <c r="Q1107" i="3"/>
  <c r="P1107" i="3"/>
  <c r="T1106" i="3"/>
  <c r="S1106" i="3"/>
  <c r="Q1106" i="3"/>
  <c r="P1106" i="3"/>
  <c r="T1105" i="3"/>
  <c r="S1105" i="3"/>
  <c r="Q1105" i="3"/>
  <c r="P1105" i="3"/>
  <c r="T1104" i="3"/>
  <c r="S1104" i="3"/>
  <c r="Q1104" i="3"/>
  <c r="P1104" i="3"/>
  <c r="T1103" i="3"/>
  <c r="S1103" i="3"/>
  <c r="Q1103" i="3"/>
  <c r="P1103" i="3"/>
  <c r="T1102" i="3"/>
  <c r="S1102" i="3"/>
  <c r="Q1102" i="3"/>
  <c r="P1102" i="3"/>
  <c r="T1101" i="3"/>
  <c r="S1101" i="3"/>
  <c r="Q1101" i="3"/>
  <c r="P1101" i="3"/>
  <c r="T1100" i="3"/>
  <c r="S1100" i="3"/>
  <c r="Q1100" i="3"/>
  <c r="P1100" i="3"/>
  <c r="T1099" i="3"/>
  <c r="S1099" i="3"/>
  <c r="Q1099" i="3"/>
  <c r="P1099" i="3"/>
  <c r="T1098" i="3"/>
  <c r="S1098" i="3"/>
  <c r="Q1098" i="3"/>
  <c r="P1098" i="3"/>
  <c r="T1097" i="3"/>
  <c r="S1097" i="3"/>
  <c r="Q1097" i="3"/>
  <c r="P1097" i="3"/>
  <c r="T1096" i="3"/>
  <c r="S1096" i="3"/>
  <c r="Q1096" i="3"/>
  <c r="P1096" i="3"/>
  <c r="T1095" i="3"/>
  <c r="S1095" i="3"/>
  <c r="Q1095" i="3"/>
  <c r="P1095" i="3"/>
  <c r="T1094" i="3"/>
  <c r="S1094" i="3"/>
  <c r="Q1094" i="3"/>
  <c r="P1094" i="3"/>
  <c r="T1093" i="3"/>
  <c r="S1093" i="3"/>
  <c r="Q1093" i="3"/>
  <c r="P1093" i="3"/>
  <c r="T1092" i="3"/>
  <c r="S1092" i="3"/>
  <c r="Q1092" i="3"/>
  <c r="P1092" i="3"/>
  <c r="T1091" i="3"/>
  <c r="S1091" i="3"/>
  <c r="Q1091" i="3"/>
  <c r="P1091" i="3"/>
  <c r="T1090" i="3"/>
  <c r="S1090" i="3"/>
  <c r="Q1090" i="3"/>
  <c r="P1090" i="3"/>
  <c r="T1089" i="3"/>
  <c r="S1089" i="3"/>
  <c r="Q1089" i="3"/>
  <c r="P1089" i="3"/>
  <c r="T1079" i="3"/>
  <c r="S1079" i="3"/>
  <c r="Q1079" i="3"/>
  <c r="P1079" i="3"/>
  <c r="T1078" i="3"/>
  <c r="S1078" i="3"/>
  <c r="Q1078" i="3"/>
  <c r="P1078" i="3"/>
  <c r="T1077" i="3"/>
  <c r="S1077" i="3"/>
  <c r="Q1077" i="3"/>
  <c r="P1077" i="3"/>
  <c r="T1076" i="3"/>
  <c r="S1076" i="3"/>
  <c r="Q1076" i="3"/>
  <c r="P1076" i="3"/>
  <c r="T1075" i="3"/>
  <c r="S1075" i="3"/>
  <c r="Q1075" i="3"/>
  <c r="P1075" i="3"/>
  <c r="T1074" i="3"/>
  <c r="S1074" i="3"/>
  <c r="Q1074" i="3"/>
  <c r="P1074" i="3"/>
  <c r="T1073" i="3"/>
  <c r="S1073" i="3"/>
  <c r="Q1073" i="3"/>
  <c r="P1073" i="3"/>
  <c r="T1072" i="3"/>
  <c r="S1072" i="3"/>
  <c r="Q1072" i="3"/>
  <c r="P1072" i="3"/>
  <c r="T1071" i="3"/>
  <c r="S1071" i="3"/>
  <c r="Q1071" i="3"/>
  <c r="P1071" i="3"/>
  <c r="T1070" i="3"/>
  <c r="S1070" i="3"/>
  <c r="Q1070" i="3"/>
  <c r="P1070" i="3"/>
  <c r="T1069" i="3"/>
  <c r="S1069" i="3"/>
  <c r="Q1069" i="3"/>
  <c r="P1069" i="3"/>
  <c r="T1068" i="3"/>
  <c r="S1068" i="3"/>
  <c r="Q1068" i="3"/>
  <c r="P1068" i="3"/>
  <c r="T1067" i="3"/>
  <c r="S1067" i="3"/>
  <c r="Q1067" i="3"/>
  <c r="P1067" i="3"/>
  <c r="T1066" i="3"/>
  <c r="S1066" i="3"/>
  <c r="Q1066" i="3"/>
  <c r="P1066" i="3"/>
  <c r="T1065" i="3"/>
  <c r="S1065" i="3"/>
  <c r="Q1065" i="3"/>
  <c r="P1065" i="3"/>
  <c r="T1064" i="3"/>
  <c r="S1064" i="3"/>
  <c r="Q1064" i="3"/>
  <c r="P1064" i="3"/>
  <c r="T1063" i="3"/>
  <c r="S1063" i="3"/>
  <c r="Q1063" i="3"/>
  <c r="P1063" i="3"/>
  <c r="T1062" i="3"/>
  <c r="S1062" i="3"/>
  <c r="Q1062" i="3"/>
  <c r="P1062" i="3"/>
  <c r="T1061" i="3"/>
  <c r="S1061" i="3"/>
  <c r="Q1061" i="3"/>
  <c r="P1061" i="3"/>
  <c r="T1060" i="3"/>
  <c r="S1060" i="3"/>
  <c r="Q1060" i="3"/>
  <c r="P1060" i="3"/>
  <c r="T1059" i="3"/>
  <c r="S1059" i="3"/>
  <c r="Q1059" i="3"/>
  <c r="P1059" i="3"/>
  <c r="T1049" i="3"/>
  <c r="S1049" i="3"/>
  <c r="Q1049" i="3"/>
  <c r="P1049" i="3"/>
  <c r="T1048" i="3"/>
  <c r="S1048" i="3"/>
  <c r="Q1048" i="3"/>
  <c r="P1048" i="3"/>
  <c r="T1047" i="3"/>
  <c r="S1047" i="3"/>
  <c r="Q1047" i="3"/>
  <c r="P1047" i="3"/>
  <c r="T1046" i="3"/>
  <c r="S1046" i="3"/>
  <c r="Q1046" i="3"/>
  <c r="P1046" i="3"/>
  <c r="T1045" i="3"/>
  <c r="S1045" i="3"/>
  <c r="Q1045" i="3"/>
  <c r="P1045" i="3"/>
  <c r="T1044" i="3"/>
  <c r="S1044" i="3"/>
  <c r="Q1044" i="3"/>
  <c r="P1044" i="3"/>
  <c r="T1043" i="3"/>
  <c r="S1043" i="3"/>
  <c r="Q1043" i="3"/>
  <c r="P1043" i="3"/>
  <c r="T1042" i="3"/>
  <c r="S1042" i="3"/>
  <c r="Q1042" i="3"/>
  <c r="P1042" i="3"/>
  <c r="T1041" i="3"/>
  <c r="S1041" i="3"/>
  <c r="Q1041" i="3"/>
  <c r="P1041" i="3"/>
  <c r="T1040" i="3"/>
  <c r="S1040" i="3"/>
  <c r="Q1040" i="3"/>
  <c r="P1040" i="3"/>
  <c r="T1039" i="3"/>
  <c r="S1039" i="3"/>
  <c r="Q1039" i="3"/>
  <c r="P1039" i="3"/>
  <c r="T1038" i="3"/>
  <c r="S1038" i="3"/>
  <c r="Q1038" i="3"/>
  <c r="P1038" i="3"/>
  <c r="T1037" i="3"/>
  <c r="S1037" i="3"/>
  <c r="Q1037" i="3"/>
  <c r="P1037" i="3"/>
  <c r="T1036" i="3"/>
  <c r="S1036" i="3"/>
  <c r="Q1036" i="3"/>
  <c r="P1036" i="3"/>
  <c r="T1035" i="3"/>
  <c r="S1035" i="3"/>
  <c r="Q1035" i="3"/>
  <c r="P1035" i="3"/>
  <c r="T1034" i="3"/>
  <c r="S1034" i="3"/>
  <c r="Q1034" i="3"/>
  <c r="P1034" i="3"/>
  <c r="T1033" i="3"/>
  <c r="S1033" i="3"/>
  <c r="Q1033" i="3"/>
  <c r="P1033" i="3"/>
  <c r="T1032" i="3"/>
  <c r="S1032" i="3"/>
  <c r="Q1032" i="3"/>
  <c r="P1032" i="3"/>
  <c r="T1031" i="3"/>
  <c r="S1031" i="3"/>
  <c r="Q1031" i="3"/>
  <c r="P1031" i="3"/>
  <c r="T1030" i="3"/>
  <c r="S1030" i="3"/>
  <c r="Q1030" i="3"/>
  <c r="P1030" i="3"/>
  <c r="T1029" i="3"/>
  <c r="S1029" i="3"/>
  <c r="Q1029" i="3"/>
  <c r="P1029" i="3"/>
  <c r="T1019" i="3"/>
  <c r="S1019" i="3"/>
  <c r="Q1019" i="3"/>
  <c r="P1019" i="3"/>
  <c r="T1018" i="3"/>
  <c r="S1018" i="3"/>
  <c r="Q1018" i="3"/>
  <c r="P1018" i="3"/>
  <c r="T1017" i="3"/>
  <c r="S1017" i="3"/>
  <c r="Q1017" i="3"/>
  <c r="P1017" i="3"/>
  <c r="T1016" i="3"/>
  <c r="S1016" i="3"/>
  <c r="Q1016" i="3"/>
  <c r="P1016" i="3"/>
  <c r="T1015" i="3"/>
  <c r="S1015" i="3"/>
  <c r="Q1015" i="3"/>
  <c r="P1015" i="3"/>
  <c r="T1014" i="3"/>
  <c r="S1014" i="3"/>
  <c r="Q1014" i="3"/>
  <c r="P1014" i="3"/>
  <c r="T1013" i="3"/>
  <c r="S1013" i="3"/>
  <c r="Q1013" i="3"/>
  <c r="P1013" i="3"/>
  <c r="T1012" i="3"/>
  <c r="S1012" i="3"/>
  <c r="Q1012" i="3"/>
  <c r="P1012" i="3"/>
  <c r="T1011" i="3"/>
  <c r="S1011" i="3"/>
  <c r="Q1011" i="3"/>
  <c r="P1011" i="3"/>
  <c r="T1010" i="3"/>
  <c r="S1010" i="3"/>
  <c r="Q1010" i="3"/>
  <c r="P1010" i="3"/>
  <c r="T1009" i="3"/>
  <c r="S1009" i="3"/>
  <c r="Q1009" i="3"/>
  <c r="P1009" i="3"/>
  <c r="T1008" i="3"/>
  <c r="S1008" i="3"/>
  <c r="Q1008" i="3"/>
  <c r="P1008" i="3"/>
  <c r="T1007" i="3"/>
  <c r="S1007" i="3"/>
  <c r="Q1007" i="3"/>
  <c r="P1007" i="3"/>
  <c r="T1006" i="3"/>
  <c r="S1006" i="3"/>
  <c r="Q1006" i="3"/>
  <c r="P1006" i="3"/>
  <c r="T1005" i="3"/>
  <c r="S1005" i="3"/>
  <c r="Q1005" i="3"/>
  <c r="P1005" i="3"/>
  <c r="T1004" i="3"/>
  <c r="S1004" i="3"/>
  <c r="Q1004" i="3"/>
  <c r="P1004" i="3"/>
  <c r="T1003" i="3"/>
  <c r="S1003" i="3"/>
  <c r="Q1003" i="3"/>
  <c r="P1003" i="3"/>
  <c r="T1002" i="3"/>
  <c r="S1002" i="3"/>
  <c r="Q1002" i="3"/>
  <c r="P1002" i="3"/>
  <c r="T1001" i="3"/>
  <c r="S1001" i="3"/>
  <c r="Q1001" i="3"/>
  <c r="P1001" i="3"/>
  <c r="T1000" i="3"/>
  <c r="S1000" i="3"/>
  <c r="Q1000" i="3"/>
  <c r="P1000" i="3"/>
  <c r="T999" i="3"/>
  <c r="S999" i="3"/>
  <c r="Q999" i="3"/>
  <c r="P999" i="3"/>
  <c r="T989" i="3"/>
  <c r="S989" i="3"/>
  <c r="Q989" i="3"/>
  <c r="P989" i="3"/>
  <c r="T988" i="3"/>
  <c r="S988" i="3"/>
  <c r="Q988" i="3"/>
  <c r="P988" i="3"/>
  <c r="T987" i="3"/>
  <c r="S987" i="3"/>
  <c r="Q987" i="3"/>
  <c r="P987" i="3"/>
  <c r="T986" i="3"/>
  <c r="S986" i="3"/>
  <c r="Q986" i="3"/>
  <c r="P986" i="3"/>
  <c r="T985" i="3"/>
  <c r="S985" i="3"/>
  <c r="Q985" i="3"/>
  <c r="P985" i="3"/>
  <c r="T984" i="3"/>
  <c r="S984" i="3"/>
  <c r="Q984" i="3"/>
  <c r="P984" i="3"/>
  <c r="T983" i="3"/>
  <c r="S983" i="3"/>
  <c r="Q983" i="3"/>
  <c r="P983" i="3"/>
  <c r="T982" i="3"/>
  <c r="S982" i="3"/>
  <c r="Q982" i="3"/>
  <c r="P982" i="3"/>
  <c r="T981" i="3"/>
  <c r="S981" i="3"/>
  <c r="Q981" i="3"/>
  <c r="P981" i="3"/>
  <c r="T980" i="3"/>
  <c r="S980" i="3"/>
  <c r="Q980" i="3"/>
  <c r="P980" i="3"/>
  <c r="T979" i="3"/>
  <c r="S979" i="3"/>
  <c r="Q979" i="3"/>
  <c r="P979" i="3"/>
  <c r="T978" i="3"/>
  <c r="S978" i="3"/>
  <c r="Q978" i="3"/>
  <c r="P978" i="3"/>
  <c r="T977" i="3"/>
  <c r="S977" i="3"/>
  <c r="Q977" i="3"/>
  <c r="P977" i="3"/>
  <c r="T976" i="3"/>
  <c r="S976" i="3"/>
  <c r="Q976" i="3"/>
  <c r="P976" i="3"/>
  <c r="T975" i="3"/>
  <c r="S975" i="3"/>
  <c r="Q975" i="3"/>
  <c r="P975" i="3"/>
  <c r="T974" i="3"/>
  <c r="S974" i="3"/>
  <c r="Q974" i="3"/>
  <c r="P974" i="3"/>
  <c r="T973" i="3"/>
  <c r="S973" i="3"/>
  <c r="Q973" i="3"/>
  <c r="P973" i="3"/>
  <c r="T972" i="3"/>
  <c r="S972" i="3"/>
  <c r="Q972" i="3"/>
  <c r="P972" i="3"/>
  <c r="T971" i="3"/>
  <c r="S971" i="3"/>
  <c r="Q971" i="3"/>
  <c r="P971" i="3"/>
  <c r="T970" i="3"/>
  <c r="S970" i="3"/>
  <c r="Q970" i="3"/>
  <c r="P970" i="3"/>
  <c r="T969" i="3"/>
  <c r="S969" i="3"/>
  <c r="Q969" i="3"/>
  <c r="P969" i="3"/>
  <c r="T959" i="3"/>
  <c r="S959" i="3"/>
  <c r="Q959" i="3"/>
  <c r="P959" i="3"/>
  <c r="T958" i="3"/>
  <c r="S958" i="3"/>
  <c r="Q958" i="3"/>
  <c r="P958" i="3"/>
  <c r="T957" i="3"/>
  <c r="S957" i="3"/>
  <c r="Q957" i="3"/>
  <c r="P957" i="3"/>
  <c r="T956" i="3"/>
  <c r="S956" i="3"/>
  <c r="Q956" i="3"/>
  <c r="P956" i="3"/>
  <c r="T955" i="3"/>
  <c r="S955" i="3"/>
  <c r="Q955" i="3"/>
  <c r="P955" i="3"/>
  <c r="T954" i="3"/>
  <c r="S954" i="3"/>
  <c r="Q954" i="3"/>
  <c r="P954" i="3"/>
  <c r="T953" i="3"/>
  <c r="S953" i="3"/>
  <c r="Q953" i="3"/>
  <c r="P953" i="3"/>
  <c r="T952" i="3"/>
  <c r="S952" i="3"/>
  <c r="Q952" i="3"/>
  <c r="P952" i="3"/>
  <c r="T951" i="3"/>
  <c r="S951" i="3"/>
  <c r="Q951" i="3"/>
  <c r="P951" i="3"/>
  <c r="T950" i="3"/>
  <c r="S950" i="3"/>
  <c r="Q950" i="3"/>
  <c r="P950" i="3"/>
  <c r="T949" i="3"/>
  <c r="S949" i="3"/>
  <c r="Q949" i="3"/>
  <c r="P949" i="3"/>
  <c r="T948" i="3"/>
  <c r="S948" i="3"/>
  <c r="Q948" i="3"/>
  <c r="P948" i="3"/>
  <c r="T947" i="3"/>
  <c r="S947" i="3"/>
  <c r="Q947" i="3"/>
  <c r="P947" i="3"/>
  <c r="T946" i="3"/>
  <c r="S946" i="3"/>
  <c r="Q946" i="3"/>
  <c r="P946" i="3"/>
  <c r="T945" i="3"/>
  <c r="S945" i="3"/>
  <c r="Q945" i="3"/>
  <c r="P945" i="3"/>
  <c r="T944" i="3"/>
  <c r="S944" i="3"/>
  <c r="Q944" i="3"/>
  <c r="P944" i="3"/>
  <c r="T943" i="3"/>
  <c r="S943" i="3"/>
  <c r="Q943" i="3"/>
  <c r="P943" i="3"/>
  <c r="T942" i="3"/>
  <c r="S942" i="3"/>
  <c r="Q942" i="3"/>
  <c r="P942" i="3"/>
  <c r="T941" i="3"/>
  <c r="S941" i="3"/>
  <c r="Q941" i="3"/>
  <c r="P941" i="3"/>
  <c r="T940" i="3"/>
  <c r="S940" i="3"/>
  <c r="Q940" i="3"/>
  <c r="P940" i="3"/>
  <c r="T939" i="3"/>
  <c r="S939" i="3"/>
  <c r="Q939" i="3"/>
  <c r="P939" i="3"/>
  <c r="T929" i="3"/>
  <c r="S929" i="3"/>
  <c r="Q929" i="3"/>
  <c r="P929" i="3"/>
  <c r="T928" i="3"/>
  <c r="S928" i="3"/>
  <c r="Q928" i="3"/>
  <c r="P928" i="3"/>
  <c r="T927" i="3"/>
  <c r="S927" i="3"/>
  <c r="Q927" i="3"/>
  <c r="P927" i="3"/>
  <c r="T926" i="3"/>
  <c r="S926" i="3"/>
  <c r="Q926" i="3"/>
  <c r="P926" i="3"/>
  <c r="T925" i="3"/>
  <c r="S925" i="3"/>
  <c r="Q925" i="3"/>
  <c r="P925" i="3"/>
  <c r="T924" i="3"/>
  <c r="S924" i="3"/>
  <c r="Q924" i="3"/>
  <c r="P924" i="3"/>
  <c r="T923" i="3"/>
  <c r="S923" i="3"/>
  <c r="Q923" i="3"/>
  <c r="P923" i="3"/>
  <c r="T922" i="3"/>
  <c r="S922" i="3"/>
  <c r="Q922" i="3"/>
  <c r="P922" i="3"/>
  <c r="T921" i="3"/>
  <c r="S921" i="3"/>
  <c r="Q921" i="3"/>
  <c r="P921" i="3"/>
  <c r="T920" i="3"/>
  <c r="S920" i="3"/>
  <c r="Q920" i="3"/>
  <c r="P920" i="3"/>
  <c r="T919" i="3"/>
  <c r="S919" i="3"/>
  <c r="Q919" i="3"/>
  <c r="P919" i="3"/>
  <c r="T918" i="3"/>
  <c r="S918" i="3"/>
  <c r="Q918" i="3"/>
  <c r="P918" i="3"/>
  <c r="T917" i="3"/>
  <c r="S917" i="3"/>
  <c r="Q917" i="3"/>
  <c r="P917" i="3"/>
  <c r="T916" i="3"/>
  <c r="S916" i="3"/>
  <c r="Q916" i="3"/>
  <c r="P916" i="3"/>
  <c r="T915" i="3"/>
  <c r="S915" i="3"/>
  <c r="Q915" i="3"/>
  <c r="P915" i="3"/>
  <c r="T914" i="3"/>
  <c r="S914" i="3"/>
  <c r="Q914" i="3"/>
  <c r="P914" i="3"/>
  <c r="T913" i="3"/>
  <c r="S913" i="3"/>
  <c r="Q913" i="3"/>
  <c r="P913" i="3"/>
  <c r="T912" i="3"/>
  <c r="S912" i="3"/>
  <c r="Q912" i="3"/>
  <c r="P912" i="3"/>
  <c r="T911" i="3"/>
  <c r="S911" i="3"/>
  <c r="Q911" i="3"/>
  <c r="P911" i="3"/>
  <c r="T910" i="3"/>
  <c r="S910" i="3"/>
  <c r="Q910" i="3"/>
  <c r="P910" i="3"/>
  <c r="T909" i="3"/>
  <c r="S909" i="3"/>
  <c r="Q909" i="3"/>
  <c r="P909" i="3"/>
  <c r="T899" i="3"/>
  <c r="S899" i="3"/>
  <c r="Q899" i="3"/>
  <c r="P899" i="3"/>
  <c r="T898" i="3"/>
  <c r="S898" i="3"/>
  <c r="Q898" i="3"/>
  <c r="P898" i="3"/>
  <c r="T897" i="3"/>
  <c r="S897" i="3"/>
  <c r="Q897" i="3"/>
  <c r="P897" i="3"/>
  <c r="T896" i="3"/>
  <c r="S896" i="3"/>
  <c r="Q896" i="3"/>
  <c r="P896" i="3"/>
  <c r="T895" i="3"/>
  <c r="S895" i="3"/>
  <c r="Q895" i="3"/>
  <c r="P895" i="3"/>
  <c r="T894" i="3"/>
  <c r="S894" i="3"/>
  <c r="Q894" i="3"/>
  <c r="P894" i="3"/>
  <c r="T893" i="3"/>
  <c r="S893" i="3"/>
  <c r="Q893" i="3"/>
  <c r="P893" i="3"/>
  <c r="T892" i="3"/>
  <c r="S892" i="3"/>
  <c r="Q892" i="3"/>
  <c r="P892" i="3"/>
  <c r="T891" i="3"/>
  <c r="S891" i="3"/>
  <c r="Q891" i="3"/>
  <c r="P891" i="3"/>
  <c r="T890" i="3"/>
  <c r="S890" i="3"/>
  <c r="Q890" i="3"/>
  <c r="P890" i="3"/>
  <c r="T889" i="3"/>
  <c r="S889" i="3"/>
  <c r="Q889" i="3"/>
  <c r="P889" i="3"/>
  <c r="T888" i="3"/>
  <c r="S888" i="3"/>
  <c r="Q888" i="3"/>
  <c r="P888" i="3"/>
  <c r="T887" i="3"/>
  <c r="S887" i="3"/>
  <c r="Q887" i="3"/>
  <c r="P887" i="3"/>
  <c r="T886" i="3"/>
  <c r="S886" i="3"/>
  <c r="Q886" i="3"/>
  <c r="P886" i="3"/>
  <c r="T885" i="3"/>
  <c r="S885" i="3"/>
  <c r="Q885" i="3"/>
  <c r="P885" i="3"/>
  <c r="T884" i="3"/>
  <c r="S884" i="3"/>
  <c r="Q884" i="3"/>
  <c r="P884" i="3"/>
  <c r="T883" i="3"/>
  <c r="S883" i="3"/>
  <c r="Q883" i="3"/>
  <c r="P883" i="3"/>
  <c r="T882" i="3"/>
  <c r="S882" i="3"/>
  <c r="Q882" i="3"/>
  <c r="P882" i="3"/>
  <c r="T881" i="3"/>
  <c r="S881" i="3"/>
  <c r="Q881" i="3"/>
  <c r="P881" i="3"/>
  <c r="T880" i="3"/>
  <c r="S880" i="3"/>
  <c r="Q880" i="3"/>
  <c r="P880" i="3"/>
  <c r="T879" i="3"/>
  <c r="S879" i="3"/>
  <c r="Q879" i="3"/>
  <c r="P879" i="3"/>
  <c r="T869" i="3"/>
  <c r="S869" i="3"/>
  <c r="Q869" i="3"/>
  <c r="P869" i="3"/>
  <c r="T868" i="3"/>
  <c r="S868" i="3"/>
  <c r="Q868" i="3"/>
  <c r="P868" i="3"/>
  <c r="T867" i="3"/>
  <c r="S867" i="3"/>
  <c r="Q867" i="3"/>
  <c r="P867" i="3"/>
  <c r="T866" i="3"/>
  <c r="S866" i="3"/>
  <c r="Q866" i="3"/>
  <c r="P866" i="3"/>
  <c r="T865" i="3"/>
  <c r="S865" i="3"/>
  <c r="Q865" i="3"/>
  <c r="P865" i="3"/>
  <c r="T864" i="3"/>
  <c r="S864" i="3"/>
  <c r="Q864" i="3"/>
  <c r="P864" i="3"/>
  <c r="T863" i="3"/>
  <c r="S863" i="3"/>
  <c r="Q863" i="3"/>
  <c r="P863" i="3"/>
  <c r="T862" i="3"/>
  <c r="S862" i="3"/>
  <c r="Q862" i="3"/>
  <c r="P862" i="3"/>
  <c r="T861" i="3"/>
  <c r="S861" i="3"/>
  <c r="Q861" i="3"/>
  <c r="P861" i="3"/>
  <c r="T860" i="3"/>
  <c r="S860" i="3"/>
  <c r="Q860" i="3"/>
  <c r="P860" i="3"/>
  <c r="T859" i="3"/>
  <c r="S859" i="3"/>
  <c r="Q859" i="3"/>
  <c r="P859" i="3"/>
  <c r="T858" i="3"/>
  <c r="S858" i="3"/>
  <c r="Q858" i="3"/>
  <c r="P858" i="3"/>
  <c r="T857" i="3"/>
  <c r="S857" i="3"/>
  <c r="Q857" i="3"/>
  <c r="P857" i="3"/>
  <c r="T856" i="3"/>
  <c r="S856" i="3"/>
  <c r="Q856" i="3"/>
  <c r="P856" i="3"/>
  <c r="T855" i="3"/>
  <c r="S855" i="3"/>
  <c r="Q855" i="3"/>
  <c r="P855" i="3"/>
  <c r="T854" i="3"/>
  <c r="S854" i="3"/>
  <c r="Q854" i="3"/>
  <c r="P854" i="3"/>
  <c r="T853" i="3"/>
  <c r="S853" i="3"/>
  <c r="Q853" i="3"/>
  <c r="P853" i="3"/>
  <c r="T852" i="3"/>
  <c r="S852" i="3"/>
  <c r="Q852" i="3"/>
  <c r="P852" i="3"/>
  <c r="T851" i="3"/>
  <c r="S851" i="3"/>
  <c r="Q851" i="3"/>
  <c r="P851" i="3"/>
  <c r="T850" i="3"/>
  <c r="S850" i="3"/>
  <c r="Q850" i="3"/>
  <c r="P850" i="3"/>
  <c r="T849" i="3"/>
  <c r="S849" i="3"/>
  <c r="Q849" i="3"/>
  <c r="P849" i="3"/>
  <c r="T839" i="3"/>
  <c r="S839" i="3"/>
  <c r="Q839" i="3"/>
  <c r="P839" i="3"/>
  <c r="T838" i="3"/>
  <c r="S838" i="3"/>
  <c r="Q838" i="3"/>
  <c r="P838" i="3"/>
  <c r="T837" i="3"/>
  <c r="S837" i="3"/>
  <c r="Q837" i="3"/>
  <c r="P837" i="3"/>
  <c r="T836" i="3"/>
  <c r="S836" i="3"/>
  <c r="Q836" i="3"/>
  <c r="P836" i="3"/>
  <c r="T835" i="3"/>
  <c r="S835" i="3"/>
  <c r="Q835" i="3"/>
  <c r="P835" i="3"/>
  <c r="T834" i="3"/>
  <c r="S834" i="3"/>
  <c r="Q834" i="3"/>
  <c r="P834" i="3"/>
  <c r="T833" i="3"/>
  <c r="S833" i="3"/>
  <c r="Q833" i="3"/>
  <c r="P833" i="3"/>
  <c r="T832" i="3"/>
  <c r="S832" i="3"/>
  <c r="Q832" i="3"/>
  <c r="P832" i="3"/>
  <c r="T831" i="3"/>
  <c r="S831" i="3"/>
  <c r="Q831" i="3"/>
  <c r="P831" i="3"/>
  <c r="T830" i="3"/>
  <c r="S830" i="3"/>
  <c r="Q830" i="3"/>
  <c r="P830" i="3"/>
  <c r="T829" i="3"/>
  <c r="S829" i="3"/>
  <c r="Q829" i="3"/>
  <c r="P829" i="3"/>
  <c r="T828" i="3"/>
  <c r="S828" i="3"/>
  <c r="Q828" i="3"/>
  <c r="P828" i="3"/>
  <c r="T827" i="3"/>
  <c r="S827" i="3"/>
  <c r="Q827" i="3"/>
  <c r="P827" i="3"/>
  <c r="T826" i="3"/>
  <c r="S826" i="3"/>
  <c r="Q826" i="3"/>
  <c r="P826" i="3"/>
  <c r="T825" i="3"/>
  <c r="S825" i="3"/>
  <c r="Q825" i="3"/>
  <c r="P825" i="3"/>
  <c r="T824" i="3"/>
  <c r="S824" i="3"/>
  <c r="Q824" i="3"/>
  <c r="P824" i="3"/>
  <c r="T823" i="3"/>
  <c r="S823" i="3"/>
  <c r="Q823" i="3"/>
  <c r="P823" i="3"/>
  <c r="T822" i="3"/>
  <c r="S822" i="3"/>
  <c r="Q822" i="3"/>
  <c r="P822" i="3"/>
  <c r="T821" i="3"/>
  <c r="S821" i="3"/>
  <c r="Q821" i="3"/>
  <c r="P821" i="3"/>
  <c r="T820" i="3"/>
  <c r="S820" i="3"/>
  <c r="Q820" i="3"/>
  <c r="P820" i="3"/>
  <c r="T819" i="3"/>
  <c r="S819" i="3"/>
  <c r="Q819" i="3"/>
  <c r="P819" i="3"/>
  <c r="T809" i="3"/>
  <c r="S809" i="3"/>
  <c r="Q809" i="3"/>
  <c r="P809" i="3"/>
  <c r="T808" i="3"/>
  <c r="S808" i="3"/>
  <c r="Q808" i="3"/>
  <c r="P808" i="3"/>
  <c r="T807" i="3"/>
  <c r="S807" i="3"/>
  <c r="Q807" i="3"/>
  <c r="P807" i="3"/>
  <c r="T806" i="3"/>
  <c r="S806" i="3"/>
  <c r="Q806" i="3"/>
  <c r="P806" i="3"/>
  <c r="T805" i="3"/>
  <c r="S805" i="3"/>
  <c r="Q805" i="3"/>
  <c r="P805" i="3"/>
  <c r="T804" i="3"/>
  <c r="S804" i="3"/>
  <c r="Q804" i="3"/>
  <c r="P804" i="3"/>
  <c r="T803" i="3"/>
  <c r="S803" i="3"/>
  <c r="Q803" i="3"/>
  <c r="P803" i="3"/>
  <c r="T802" i="3"/>
  <c r="S802" i="3"/>
  <c r="Q802" i="3"/>
  <c r="P802" i="3"/>
  <c r="T801" i="3"/>
  <c r="S801" i="3"/>
  <c r="Q801" i="3"/>
  <c r="P801" i="3"/>
  <c r="T800" i="3"/>
  <c r="S800" i="3"/>
  <c r="Q800" i="3"/>
  <c r="P800" i="3"/>
  <c r="T799" i="3"/>
  <c r="S799" i="3"/>
  <c r="Q799" i="3"/>
  <c r="P799" i="3"/>
  <c r="T798" i="3"/>
  <c r="S798" i="3"/>
  <c r="Q798" i="3"/>
  <c r="P798" i="3"/>
  <c r="T797" i="3"/>
  <c r="S797" i="3"/>
  <c r="Q797" i="3"/>
  <c r="P797" i="3"/>
  <c r="T796" i="3"/>
  <c r="S796" i="3"/>
  <c r="Q796" i="3"/>
  <c r="P796" i="3"/>
  <c r="T795" i="3"/>
  <c r="S795" i="3"/>
  <c r="Q795" i="3"/>
  <c r="P795" i="3"/>
  <c r="T794" i="3"/>
  <c r="S794" i="3"/>
  <c r="Q794" i="3"/>
  <c r="P794" i="3"/>
  <c r="T793" i="3"/>
  <c r="S793" i="3"/>
  <c r="Q793" i="3"/>
  <c r="P793" i="3"/>
  <c r="T792" i="3"/>
  <c r="S792" i="3"/>
  <c r="Q792" i="3"/>
  <c r="P792" i="3"/>
  <c r="T791" i="3"/>
  <c r="S791" i="3"/>
  <c r="Q791" i="3"/>
  <c r="P791" i="3"/>
  <c r="T790" i="3"/>
  <c r="S790" i="3"/>
  <c r="Q790" i="3"/>
  <c r="P790" i="3"/>
  <c r="T789" i="3"/>
  <c r="S789" i="3"/>
  <c r="Q789" i="3"/>
  <c r="P789" i="3"/>
  <c r="T779" i="3"/>
  <c r="S779" i="3"/>
  <c r="Q779" i="3"/>
  <c r="P779" i="3"/>
  <c r="T778" i="3"/>
  <c r="S778" i="3"/>
  <c r="Q778" i="3"/>
  <c r="P778" i="3"/>
  <c r="T777" i="3"/>
  <c r="S777" i="3"/>
  <c r="Q777" i="3"/>
  <c r="P777" i="3"/>
  <c r="T776" i="3"/>
  <c r="S776" i="3"/>
  <c r="Q776" i="3"/>
  <c r="P776" i="3"/>
  <c r="T775" i="3"/>
  <c r="S775" i="3"/>
  <c r="Q775" i="3"/>
  <c r="P775" i="3"/>
  <c r="T774" i="3"/>
  <c r="S774" i="3"/>
  <c r="Q774" i="3"/>
  <c r="P774" i="3"/>
  <c r="T773" i="3"/>
  <c r="S773" i="3"/>
  <c r="Q773" i="3"/>
  <c r="P773" i="3"/>
  <c r="T772" i="3"/>
  <c r="S772" i="3"/>
  <c r="Q772" i="3"/>
  <c r="P772" i="3"/>
  <c r="T771" i="3"/>
  <c r="S771" i="3"/>
  <c r="Q771" i="3"/>
  <c r="P771" i="3"/>
  <c r="T770" i="3"/>
  <c r="S770" i="3"/>
  <c r="Q770" i="3"/>
  <c r="P770" i="3"/>
  <c r="T769" i="3"/>
  <c r="S769" i="3"/>
  <c r="Q769" i="3"/>
  <c r="P769" i="3"/>
  <c r="T768" i="3"/>
  <c r="S768" i="3"/>
  <c r="Q768" i="3"/>
  <c r="P768" i="3"/>
  <c r="T767" i="3"/>
  <c r="S767" i="3"/>
  <c r="Q767" i="3"/>
  <c r="P767" i="3"/>
  <c r="T766" i="3"/>
  <c r="S766" i="3"/>
  <c r="Q766" i="3"/>
  <c r="P766" i="3"/>
  <c r="T765" i="3"/>
  <c r="S765" i="3"/>
  <c r="Q765" i="3"/>
  <c r="P765" i="3"/>
  <c r="T764" i="3"/>
  <c r="S764" i="3"/>
  <c r="Q764" i="3"/>
  <c r="P764" i="3"/>
  <c r="T763" i="3"/>
  <c r="S763" i="3"/>
  <c r="Q763" i="3"/>
  <c r="P763" i="3"/>
  <c r="T762" i="3"/>
  <c r="S762" i="3"/>
  <c r="Q762" i="3"/>
  <c r="P762" i="3"/>
  <c r="T761" i="3"/>
  <c r="S761" i="3"/>
  <c r="Q761" i="3"/>
  <c r="P761" i="3"/>
  <c r="T760" i="3"/>
  <c r="S760" i="3"/>
  <c r="Q760" i="3"/>
  <c r="P760" i="3"/>
  <c r="T759" i="3"/>
  <c r="S759" i="3"/>
  <c r="Q759" i="3"/>
  <c r="P759" i="3"/>
  <c r="T749" i="3"/>
  <c r="S749" i="3"/>
  <c r="Q749" i="3"/>
  <c r="P749" i="3"/>
  <c r="T748" i="3"/>
  <c r="S748" i="3"/>
  <c r="Q748" i="3"/>
  <c r="P748" i="3"/>
  <c r="T747" i="3"/>
  <c r="S747" i="3"/>
  <c r="Q747" i="3"/>
  <c r="P747" i="3"/>
  <c r="T746" i="3"/>
  <c r="S746" i="3"/>
  <c r="Q746" i="3"/>
  <c r="P746" i="3"/>
  <c r="T745" i="3"/>
  <c r="S745" i="3"/>
  <c r="Q745" i="3"/>
  <c r="P745" i="3"/>
  <c r="T744" i="3"/>
  <c r="S744" i="3"/>
  <c r="Q744" i="3"/>
  <c r="P744" i="3"/>
  <c r="T743" i="3"/>
  <c r="S743" i="3"/>
  <c r="Q743" i="3"/>
  <c r="P743" i="3"/>
  <c r="T742" i="3"/>
  <c r="S742" i="3"/>
  <c r="Q742" i="3"/>
  <c r="P742" i="3"/>
  <c r="T741" i="3"/>
  <c r="S741" i="3"/>
  <c r="Q741" i="3"/>
  <c r="P741" i="3"/>
  <c r="T740" i="3"/>
  <c r="S740" i="3"/>
  <c r="Q740" i="3"/>
  <c r="P740" i="3"/>
  <c r="T739" i="3"/>
  <c r="S739" i="3"/>
  <c r="Q739" i="3"/>
  <c r="P739" i="3"/>
  <c r="T738" i="3"/>
  <c r="S738" i="3"/>
  <c r="Q738" i="3"/>
  <c r="P738" i="3"/>
  <c r="T737" i="3"/>
  <c r="S737" i="3"/>
  <c r="Q737" i="3"/>
  <c r="P737" i="3"/>
  <c r="T736" i="3"/>
  <c r="S736" i="3"/>
  <c r="Q736" i="3"/>
  <c r="P736" i="3"/>
  <c r="T735" i="3"/>
  <c r="S735" i="3"/>
  <c r="Q735" i="3"/>
  <c r="P735" i="3"/>
  <c r="T734" i="3"/>
  <c r="S734" i="3"/>
  <c r="Q734" i="3"/>
  <c r="P734" i="3"/>
  <c r="T733" i="3"/>
  <c r="S733" i="3"/>
  <c r="Q733" i="3"/>
  <c r="P733" i="3"/>
  <c r="T732" i="3"/>
  <c r="S732" i="3"/>
  <c r="Q732" i="3"/>
  <c r="P732" i="3"/>
  <c r="T731" i="3"/>
  <c r="S731" i="3"/>
  <c r="Q731" i="3"/>
  <c r="P731" i="3"/>
  <c r="T730" i="3"/>
  <c r="S730" i="3"/>
  <c r="Q730" i="3"/>
  <c r="P730" i="3"/>
  <c r="T729" i="3"/>
  <c r="S729" i="3"/>
  <c r="Q729" i="3"/>
  <c r="P729" i="3"/>
  <c r="T719" i="3"/>
  <c r="S719" i="3"/>
  <c r="Q719" i="3"/>
  <c r="P719" i="3"/>
  <c r="T718" i="3"/>
  <c r="S718" i="3"/>
  <c r="Q718" i="3"/>
  <c r="P718" i="3"/>
  <c r="T717" i="3"/>
  <c r="S717" i="3"/>
  <c r="Q717" i="3"/>
  <c r="P717" i="3"/>
  <c r="T716" i="3"/>
  <c r="S716" i="3"/>
  <c r="Q716" i="3"/>
  <c r="P716" i="3"/>
  <c r="T715" i="3"/>
  <c r="S715" i="3"/>
  <c r="Q715" i="3"/>
  <c r="P715" i="3"/>
  <c r="T714" i="3"/>
  <c r="S714" i="3"/>
  <c r="Q714" i="3"/>
  <c r="P714" i="3"/>
  <c r="T713" i="3"/>
  <c r="S713" i="3"/>
  <c r="Q713" i="3"/>
  <c r="P713" i="3"/>
  <c r="T712" i="3"/>
  <c r="S712" i="3"/>
  <c r="Q712" i="3"/>
  <c r="P712" i="3"/>
  <c r="T711" i="3"/>
  <c r="S711" i="3"/>
  <c r="Q711" i="3"/>
  <c r="P711" i="3"/>
  <c r="T710" i="3"/>
  <c r="S710" i="3"/>
  <c r="Q710" i="3"/>
  <c r="P710" i="3"/>
  <c r="T709" i="3"/>
  <c r="S709" i="3"/>
  <c r="Q709" i="3"/>
  <c r="P709" i="3"/>
  <c r="T708" i="3"/>
  <c r="S708" i="3"/>
  <c r="Q708" i="3"/>
  <c r="P708" i="3"/>
  <c r="T707" i="3"/>
  <c r="S707" i="3"/>
  <c r="Q707" i="3"/>
  <c r="P707" i="3"/>
  <c r="T706" i="3"/>
  <c r="S706" i="3"/>
  <c r="Q706" i="3"/>
  <c r="P706" i="3"/>
  <c r="T705" i="3"/>
  <c r="S705" i="3"/>
  <c r="Q705" i="3"/>
  <c r="P705" i="3"/>
  <c r="T704" i="3"/>
  <c r="S704" i="3"/>
  <c r="Q704" i="3"/>
  <c r="P704" i="3"/>
  <c r="T703" i="3"/>
  <c r="S703" i="3"/>
  <c r="Q703" i="3"/>
  <c r="P703" i="3"/>
  <c r="T702" i="3"/>
  <c r="S702" i="3"/>
  <c r="Q702" i="3"/>
  <c r="P702" i="3"/>
  <c r="T701" i="3"/>
  <c r="S701" i="3"/>
  <c r="Q701" i="3"/>
  <c r="P701" i="3"/>
  <c r="T700" i="3"/>
  <c r="S700" i="3"/>
  <c r="Q700" i="3"/>
  <c r="P700" i="3"/>
  <c r="T699" i="3"/>
  <c r="S699" i="3"/>
  <c r="Q699" i="3"/>
  <c r="P699" i="3"/>
  <c r="T689" i="3"/>
  <c r="S689" i="3"/>
  <c r="Q689" i="3"/>
  <c r="P689" i="3"/>
  <c r="T688" i="3"/>
  <c r="S688" i="3"/>
  <c r="Q688" i="3"/>
  <c r="P688" i="3"/>
  <c r="T687" i="3"/>
  <c r="S687" i="3"/>
  <c r="Q687" i="3"/>
  <c r="P687" i="3"/>
  <c r="T686" i="3"/>
  <c r="S686" i="3"/>
  <c r="Q686" i="3"/>
  <c r="P686" i="3"/>
  <c r="T685" i="3"/>
  <c r="S685" i="3"/>
  <c r="Q685" i="3"/>
  <c r="P685" i="3"/>
  <c r="T684" i="3"/>
  <c r="S684" i="3"/>
  <c r="Q684" i="3"/>
  <c r="P684" i="3"/>
  <c r="T683" i="3"/>
  <c r="S683" i="3"/>
  <c r="Q683" i="3"/>
  <c r="P683" i="3"/>
  <c r="T682" i="3"/>
  <c r="S682" i="3"/>
  <c r="Q682" i="3"/>
  <c r="P682" i="3"/>
  <c r="T681" i="3"/>
  <c r="S681" i="3"/>
  <c r="Q681" i="3"/>
  <c r="P681" i="3"/>
  <c r="T680" i="3"/>
  <c r="S680" i="3"/>
  <c r="Q680" i="3"/>
  <c r="P680" i="3"/>
  <c r="T679" i="3"/>
  <c r="S679" i="3"/>
  <c r="Q679" i="3"/>
  <c r="P679" i="3"/>
  <c r="T678" i="3"/>
  <c r="S678" i="3"/>
  <c r="Q678" i="3"/>
  <c r="P678" i="3"/>
  <c r="T677" i="3"/>
  <c r="S677" i="3"/>
  <c r="Q677" i="3"/>
  <c r="P677" i="3"/>
  <c r="T676" i="3"/>
  <c r="S676" i="3"/>
  <c r="Q676" i="3"/>
  <c r="P676" i="3"/>
  <c r="T675" i="3"/>
  <c r="S675" i="3"/>
  <c r="Q675" i="3"/>
  <c r="P675" i="3"/>
  <c r="T674" i="3"/>
  <c r="S674" i="3"/>
  <c r="Q674" i="3"/>
  <c r="P674" i="3"/>
  <c r="T673" i="3"/>
  <c r="S673" i="3"/>
  <c r="Q673" i="3"/>
  <c r="P673" i="3"/>
  <c r="T672" i="3"/>
  <c r="S672" i="3"/>
  <c r="Q672" i="3"/>
  <c r="P672" i="3"/>
  <c r="T671" i="3"/>
  <c r="S671" i="3"/>
  <c r="Q671" i="3"/>
  <c r="P671" i="3"/>
  <c r="T670" i="3"/>
  <c r="S670" i="3"/>
  <c r="Q670" i="3"/>
  <c r="P670" i="3"/>
  <c r="T669" i="3"/>
  <c r="S669" i="3"/>
  <c r="Q669" i="3"/>
  <c r="P669" i="3"/>
  <c r="T659" i="3"/>
  <c r="S659" i="3"/>
  <c r="Q659" i="3"/>
  <c r="P659" i="3"/>
  <c r="T658" i="3"/>
  <c r="S658" i="3"/>
  <c r="Q658" i="3"/>
  <c r="P658" i="3"/>
  <c r="T657" i="3"/>
  <c r="S657" i="3"/>
  <c r="Q657" i="3"/>
  <c r="P657" i="3"/>
  <c r="T656" i="3"/>
  <c r="S656" i="3"/>
  <c r="Q656" i="3"/>
  <c r="P656" i="3"/>
  <c r="T655" i="3"/>
  <c r="S655" i="3"/>
  <c r="Q655" i="3"/>
  <c r="P655" i="3"/>
  <c r="T654" i="3"/>
  <c r="S654" i="3"/>
  <c r="Q654" i="3"/>
  <c r="P654" i="3"/>
  <c r="T653" i="3"/>
  <c r="S653" i="3"/>
  <c r="Q653" i="3"/>
  <c r="P653" i="3"/>
  <c r="T652" i="3"/>
  <c r="S652" i="3"/>
  <c r="Q652" i="3"/>
  <c r="P652" i="3"/>
  <c r="T651" i="3"/>
  <c r="S651" i="3"/>
  <c r="Q651" i="3"/>
  <c r="P651" i="3"/>
  <c r="T650" i="3"/>
  <c r="S650" i="3"/>
  <c r="Q650" i="3"/>
  <c r="P650" i="3"/>
  <c r="T649" i="3"/>
  <c r="S649" i="3"/>
  <c r="Q649" i="3"/>
  <c r="P649" i="3"/>
  <c r="T648" i="3"/>
  <c r="S648" i="3"/>
  <c r="Q648" i="3"/>
  <c r="P648" i="3"/>
  <c r="T647" i="3"/>
  <c r="S647" i="3"/>
  <c r="Q647" i="3"/>
  <c r="P647" i="3"/>
  <c r="T646" i="3"/>
  <c r="S646" i="3"/>
  <c r="Q646" i="3"/>
  <c r="P646" i="3"/>
  <c r="T645" i="3"/>
  <c r="S645" i="3"/>
  <c r="Q645" i="3"/>
  <c r="P645" i="3"/>
  <c r="T644" i="3"/>
  <c r="S644" i="3"/>
  <c r="Q644" i="3"/>
  <c r="P644" i="3"/>
  <c r="T643" i="3"/>
  <c r="S643" i="3"/>
  <c r="Q643" i="3"/>
  <c r="P643" i="3"/>
  <c r="T642" i="3"/>
  <c r="S642" i="3"/>
  <c r="Q642" i="3"/>
  <c r="P642" i="3"/>
  <c r="T641" i="3"/>
  <c r="S641" i="3"/>
  <c r="Q641" i="3"/>
  <c r="P641" i="3"/>
  <c r="T640" i="3"/>
  <c r="S640" i="3"/>
  <c r="Q640" i="3"/>
  <c r="P640" i="3"/>
  <c r="T639" i="3"/>
  <c r="S639" i="3"/>
  <c r="Q639" i="3"/>
  <c r="P639" i="3"/>
  <c r="T629" i="3"/>
  <c r="S629" i="3"/>
  <c r="Q629" i="3"/>
  <c r="P629" i="3"/>
  <c r="T628" i="3"/>
  <c r="S628" i="3"/>
  <c r="Q628" i="3"/>
  <c r="P628" i="3"/>
  <c r="T627" i="3"/>
  <c r="S627" i="3"/>
  <c r="Q627" i="3"/>
  <c r="P627" i="3"/>
  <c r="T626" i="3"/>
  <c r="S626" i="3"/>
  <c r="Q626" i="3"/>
  <c r="P626" i="3"/>
  <c r="T625" i="3"/>
  <c r="S625" i="3"/>
  <c r="Q625" i="3"/>
  <c r="P625" i="3"/>
  <c r="T624" i="3"/>
  <c r="S624" i="3"/>
  <c r="Q624" i="3"/>
  <c r="P624" i="3"/>
  <c r="T623" i="3"/>
  <c r="S623" i="3"/>
  <c r="Q623" i="3"/>
  <c r="P623" i="3"/>
  <c r="T622" i="3"/>
  <c r="S622" i="3"/>
  <c r="Q622" i="3"/>
  <c r="P622" i="3"/>
  <c r="T621" i="3"/>
  <c r="S621" i="3"/>
  <c r="Q621" i="3"/>
  <c r="P621" i="3"/>
  <c r="T620" i="3"/>
  <c r="S620" i="3"/>
  <c r="Q620" i="3"/>
  <c r="P620" i="3"/>
  <c r="T619" i="3"/>
  <c r="S619" i="3"/>
  <c r="Q619" i="3"/>
  <c r="P619" i="3"/>
  <c r="T618" i="3"/>
  <c r="S618" i="3"/>
  <c r="Q618" i="3"/>
  <c r="P618" i="3"/>
  <c r="T617" i="3"/>
  <c r="S617" i="3"/>
  <c r="Q617" i="3"/>
  <c r="P617" i="3"/>
  <c r="T616" i="3"/>
  <c r="S616" i="3"/>
  <c r="Q616" i="3"/>
  <c r="P616" i="3"/>
  <c r="T615" i="3"/>
  <c r="S615" i="3"/>
  <c r="Q615" i="3"/>
  <c r="P615" i="3"/>
  <c r="T614" i="3"/>
  <c r="S614" i="3"/>
  <c r="Q614" i="3"/>
  <c r="P614" i="3"/>
  <c r="T613" i="3"/>
  <c r="S613" i="3"/>
  <c r="Q613" i="3"/>
  <c r="P613" i="3"/>
  <c r="T612" i="3"/>
  <c r="S612" i="3"/>
  <c r="Q612" i="3"/>
  <c r="P612" i="3"/>
  <c r="T611" i="3"/>
  <c r="S611" i="3"/>
  <c r="Q611" i="3"/>
  <c r="P611" i="3"/>
  <c r="T610" i="3"/>
  <c r="S610" i="3"/>
  <c r="Q610" i="3"/>
  <c r="P610" i="3"/>
  <c r="T609" i="3"/>
  <c r="S609" i="3"/>
  <c r="Q609" i="3"/>
  <c r="P609" i="3"/>
  <c r="T599" i="3"/>
  <c r="S599" i="3"/>
  <c r="Q599" i="3"/>
  <c r="P599" i="3"/>
  <c r="T598" i="3"/>
  <c r="S598" i="3"/>
  <c r="Q598" i="3"/>
  <c r="P598" i="3"/>
  <c r="T597" i="3"/>
  <c r="S597" i="3"/>
  <c r="Q597" i="3"/>
  <c r="P597" i="3"/>
  <c r="T596" i="3"/>
  <c r="S596" i="3"/>
  <c r="Q596" i="3"/>
  <c r="P596" i="3"/>
  <c r="T595" i="3"/>
  <c r="S595" i="3"/>
  <c r="Q595" i="3"/>
  <c r="P595" i="3"/>
  <c r="T594" i="3"/>
  <c r="S594" i="3"/>
  <c r="Q594" i="3"/>
  <c r="P594" i="3"/>
  <c r="T593" i="3"/>
  <c r="S593" i="3"/>
  <c r="Q593" i="3"/>
  <c r="P593" i="3"/>
  <c r="T592" i="3"/>
  <c r="S592" i="3"/>
  <c r="Q592" i="3"/>
  <c r="P592" i="3"/>
  <c r="T591" i="3"/>
  <c r="S591" i="3"/>
  <c r="Q591" i="3"/>
  <c r="P591" i="3"/>
  <c r="T590" i="3"/>
  <c r="S590" i="3"/>
  <c r="Q590" i="3"/>
  <c r="P590" i="3"/>
  <c r="T589" i="3"/>
  <c r="S589" i="3"/>
  <c r="Q589" i="3"/>
  <c r="P589" i="3"/>
  <c r="T588" i="3"/>
  <c r="S588" i="3"/>
  <c r="Q588" i="3"/>
  <c r="P588" i="3"/>
  <c r="T587" i="3"/>
  <c r="S587" i="3"/>
  <c r="Q587" i="3"/>
  <c r="P587" i="3"/>
  <c r="T586" i="3"/>
  <c r="S586" i="3"/>
  <c r="Q586" i="3"/>
  <c r="P586" i="3"/>
  <c r="T585" i="3"/>
  <c r="S585" i="3"/>
  <c r="Q585" i="3"/>
  <c r="P585" i="3"/>
  <c r="T584" i="3"/>
  <c r="S584" i="3"/>
  <c r="Q584" i="3"/>
  <c r="P584" i="3"/>
  <c r="T583" i="3"/>
  <c r="S583" i="3"/>
  <c r="Q583" i="3"/>
  <c r="P583" i="3"/>
  <c r="T582" i="3"/>
  <c r="S582" i="3"/>
  <c r="Q582" i="3"/>
  <c r="P582" i="3"/>
  <c r="T581" i="3"/>
  <c r="S581" i="3"/>
  <c r="Q581" i="3"/>
  <c r="P581" i="3"/>
  <c r="T580" i="3"/>
  <c r="S580" i="3"/>
  <c r="Q580" i="3"/>
  <c r="P580" i="3"/>
  <c r="T579" i="3"/>
  <c r="S579" i="3"/>
  <c r="Q579" i="3"/>
  <c r="P579" i="3"/>
  <c r="T569" i="3"/>
  <c r="S569" i="3"/>
  <c r="Q569" i="3"/>
  <c r="P569" i="3"/>
  <c r="T568" i="3"/>
  <c r="S568" i="3"/>
  <c r="Q568" i="3"/>
  <c r="P568" i="3"/>
  <c r="T567" i="3"/>
  <c r="S567" i="3"/>
  <c r="Q567" i="3"/>
  <c r="P567" i="3"/>
  <c r="T566" i="3"/>
  <c r="S566" i="3"/>
  <c r="Q566" i="3"/>
  <c r="P566" i="3"/>
  <c r="T565" i="3"/>
  <c r="S565" i="3"/>
  <c r="Q565" i="3"/>
  <c r="P565" i="3"/>
  <c r="T564" i="3"/>
  <c r="S564" i="3"/>
  <c r="Q564" i="3"/>
  <c r="P564" i="3"/>
  <c r="T563" i="3"/>
  <c r="S563" i="3"/>
  <c r="Q563" i="3"/>
  <c r="P563" i="3"/>
  <c r="T562" i="3"/>
  <c r="S562" i="3"/>
  <c r="Q562" i="3"/>
  <c r="P562" i="3"/>
  <c r="T561" i="3"/>
  <c r="S561" i="3"/>
  <c r="Q561" i="3"/>
  <c r="P561" i="3"/>
  <c r="T560" i="3"/>
  <c r="S560" i="3"/>
  <c r="Q560" i="3"/>
  <c r="P560" i="3"/>
  <c r="T559" i="3"/>
  <c r="S559" i="3"/>
  <c r="Q559" i="3"/>
  <c r="P559" i="3"/>
  <c r="T558" i="3"/>
  <c r="S558" i="3"/>
  <c r="Q558" i="3"/>
  <c r="P558" i="3"/>
  <c r="T557" i="3"/>
  <c r="S557" i="3"/>
  <c r="Q557" i="3"/>
  <c r="P557" i="3"/>
  <c r="T556" i="3"/>
  <c r="S556" i="3"/>
  <c r="Q556" i="3"/>
  <c r="P556" i="3"/>
  <c r="T555" i="3"/>
  <c r="S555" i="3"/>
  <c r="Q555" i="3"/>
  <c r="P555" i="3"/>
  <c r="T554" i="3"/>
  <c r="S554" i="3"/>
  <c r="Q554" i="3"/>
  <c r="P554" i="3"/>
  <c r="T553" i="3"/>
  <c r="S553" i="3"/>
  <c r="Q553" i="3"/>
  <c r="P553" i="3"/>
  <c r="T552" i="3"/>
  <c r="S552" i="3"/>
  <c r="Q552" i="3"/>
  <c r="P552" i="3"/>
  <c r="T551" i="3"/>
  <c r="S551" i="3"/>
  <c r="Q551" i="3"/>
  <c r="P551" i="3"/>
  <c r="T550" i="3"/>
  <c r="S550" i="3"/>
  <c r="Q550" i="3"/>
  <c r="P550" i="3"/>
  <c r="T549" i="3"/>
  <c r="S549" i="3"/>
  <c r="Q549" i="3"/>
  <c r="P549" i="3"/>
  <c r="T539" i="3"/>
  <c r="S539" i="3"/>
  <c r="Q539" i="3"/>
  <c r="P539" i="3"/>
  <c r="T538" i="3"/>
  <c r="S538" i="3"/>
  <c r="Q538" i="3"/>
  <c r="P538" i="3"/>
  <c r="T537" i="3"/>
  <c r="S537" i="3"/>
  <c r="Q537" i="3"/>
  <c r="P537" i="3"/>
  <c r="T536" i="3"/>
  <c r="S536" i="3"/>
  <c r="Q536" i="3"/>
  <c r="P536" i="3"/>
  <c r="T535" i="3"/>
  <c r="S535" i="3"/>
  <c r="Q535" i="3"/>
  <c r="P535" i="3"/>
  <c r="T534" i="3"/>
  <c r="S534" i="3"/>
  <c r="Q534" i="3"/>
  <c r="P534" i="3"/>
  <c r="T533" i="3"/>
  <c r="S533" i="3"/>
  <c r="Q533" i="3"/>
  <c r="P533" i="3"/>
  <c r="T532" i="3"/>
  <c r="S532" i="3"/>
  <c r="Q532" i="3"/>
  <c r="P532" i="3"/>
  <c r="T531" i="3"/>
  <c r="S531" i="3"/>
  <c r="Q531" i="3"/>
  <c r="P531" i="3"/>
  <c r="T530" i="3"/>
  <c r="S530" i="3"/>
  <c r="Q530" i="3"/>
  <c r="P530" i="3"/>
  <c r="T529" i="3"/>
  <c r="S529" i="3"/>
  <c r="Q529" i="3"/>
  <c r="P529" i="3"/>
  <c r="T528" i="3"/>
  <c r="S528" i="3"/>
  <c r="Q528" i="3"/>
  <c r="P528" i="3"/>
  <c r="T527" i="3"/>
  <c r="S527" i="3"/>
  <c r="Q527" i="3"/>
  <c r="P527" i="3"/>
  <c r="T526" i="3"/>
  <c r="S526" i="3"/>
  <c r="Q526" i="3"/>
  <c r="P526" i="3"/>
  <c r="T525" i="3"/>
  <c r="S525" i="3"/>
  <c r="Q525" i="3"/>
  <c r="P525" i="3"/>
  <c r="T524" i="3"/>
  <c r="S524" i="3"/>
  <c r="Q524" i="3"/>
  <c r="P524" i="3"/>
  <c r="T523" i="3"/>
  <c r="S523" i="3"/>
  <c r="Q523" i="3"/>
  <c r="P523" i="3"/>
  <c r="T522" i="3"/>
  <c r="S522" i="3"/>
  <c r="Q522" i="3"/>
  <c r="P522" i="3"/>
  <c r="T521" i="3"/>
  <c r="S521" i="3"/>
  <c r="Q521" i="3"/>
  <c r="P521" i="3"/>
  <c r="T520" i="3"/>
  <c r="S520" i="3"/>
  <c r="Q520" i="3"/>
  <c r="P520" i="3"/>
  <c r="T519" i="3"/>
  <c r="S519" i="3"/>
  <c r="Q519" i="3"/>
  <c r="P519" i="3"/>
  <c r="T509" i="3"/>
  <c r="S509" i="3"/>
  <c r="Q509" i="3"/>
  <c r="P509" i="3"/>
  <c r="T508" i="3"/>
  <c r="S508" i="3"/>
  <c r="Q508" i="3"/>
  <c r="P508" i="3"/>
  <c r="T507" i="3"/>
  <c r="S507" i="3"/>
  <c r="Q507" i="3"/>
  <c r="P507" i="3"/>
  <c r="T506" i="3"/>
  <c r="S506" i="3"/>
  <c r="Q506" i="3"/>
  <c r="P506" i="3"/>
  <c r="T505" i="3"/>
  <c r="S505" i="3"/>
  <c r="Q505" i="3"/>
  <c r="P505" i="3"/>
  <c r="T504" i="3"/>
  <c r="S504" i="3"/>
  <c r="Q504" i="3"/>
  <c r="P504" i="3"/>
  <c r="T503" i="3"/>
  <c r="S503" i="3"/>
  <c r="Q503" i="3"/>
  <c r="P503" i="3"/>
  <c r="T502" i="3"/>
  <c r="S502" i="3"/>
  <c r="Q502" i="3"/>
  <c r="P502" i="3"/>
  <c r="T501" i="3"/>
  <c r="S501" i="3"/>
  <c r="Q501" i="3"/>
  <c r="P501" i="3"/>
  <c r="T500" i="3"/>
  <c r="S500" i="3"/>
  <c r="Q500" i="3"/>
  <c r="P500" i="3"/>
  <c r="T499" i="3"/>
  <c r="S499" i="3"/>
  <c r="Q499" i="3"/>
  <c r="P499" i="3"/>
  <c r="T498" i="3"/>
  <c r="S498" i="3"/>
  <c r="Q498" i="3"/>
  <c r="P498" i="3"/>
  <c r="T497" i="3"/>
  <c r="S497" i="3"/>
  <c r="Q497" i="3"/>
  <c r="P497" i="3"/>
  <c r="T496" i="3"/>
  <c r="S496" i="3"/>
  <c r="Q496" i="3"/>
  <c r="P496" i="3"/>
  <c r="T495" i="3"/>
  <c r="S495" i="3"/>
  <c r="Q495" i="3"/>
  <c r="P495" i="3"/>
  <c r="T494" i="3"/>
  <c r="S494" i="3"/>
  <c r="Q494" i="3"/>
  <c r="P494" i="3"/>
  <c r="T493" i="3"/>
  <c r="S493" i="3"/>
  <c r="Q493" i="3"/>
  <c r="P493" i="3"/>
  <c r="T492" i="3"/>
  <c r="S492" i="3"/>
  <c r="Q492" i="3"/>
  <c r="P492" i="3"/>
  <c r="T491" i="3"/>
  <c r="S491" i="3"/>
  <c r="Q491" i="3"/>
  <c r="P491" i="3"/>
  <c r="T490" i="3"/>
  <c r="S490" i="3"/>
  <c r="Q490" i="3"/>
  <c r="P490" i="3"/>
  <c r="T489" i="3"/>
  <c r="S489" i="3"/>
  <c r="Q489" i="3"/>
  <c r="P489" i="3"/>
  <c r="T479" i="3"/>
  <c r="S479" i="3"/>
  <c r="Q479" i="3"/>
  <c r="P479" i="3"/>
  <c r="T478" i="3"/>
  <c r="S478" i="3"/>
  <c r="Q478" i="3"/>
  <c r="P478" i="3"/>
  <c r="T477" i="3"/>
  <c r="S477" i="3"/>
  <c r="Q477" i="3"/>
  <c r="P477" i="3"/>
  <c r="T476" i="3"/>
  <c r="S476" i="3"/>
  <c r="Q476" i="3"/>
  <c r="P476" i="3"/>
  <c r="T475" i="3"/>
  <c r="S475" i="3"/>
  <c r="Q475" i="3"/>
  <c r="P475" i="3"/>
  <c r="T474" i="3"/>
  <c r="S474" i="3"/>
  <c r="Q474" i="3"/>
  <c r="P474" i="3"/>
  <c r="T473" i="3"/>
  <c r="S473" i="3"/>
  <c r="Q473" i="3"/>
  <c r="P473" i="3"/>
  <c r="T472" i="3"/>
  <c r="S472" i="3"/>
  <c r="Q472" i="3"/>
  <c r="P472" i="3"/>
  <c r="T471" i="3"/>
  <c r="S471" i="3"/>
  <c r="Q471" i="3"/>
  <c r="P471" i="3"/>
  <c r="T470" i="3"/>
  <c r="S470" i="3"/>
  <c r="Q470" i="3"/>
  <c r="P470" i="3"/>
  <c r="T469" i="3"/>
  <c r="S469" i="3"/>
  <c r="Q469" i="3"/>
  <c r="P469" i="3"/>
  <c r="T468" i="3"/>
  <c r="S468" i="3"/>
  <c r="Q468" i="3"/>
  <c r="P468" i="3"/>
  <c r="T467" i="3"/>
  <c r="S467" i="3"/>
  <c r="Q467" i="3"/>
  <c r="P467" i="3"/>
  <c r="T466" i="3"/>
  <c r="S466" i="3"/>
  <c r="Q466" i="3"/>
  <c r="P466" i="3"/>
  <c r="T465" i="3"/>
  <c r="S465" i="3"/>
  <c r="Q465" i="3"/>
  <c r="P465" i="3"/>
  <c r="T464" i="3"/>
  <c r="S464" i="3"/>
  <c r="Q464" i="3"/>
  <c r="P464" i="3"/>
  <c r="T463" i="3"/>
  <c r="S463" i="3"/>
  <c r="Q463" i="3"/>
  <c r="P463" i="3"/>
  <c r="T462" i="3"/>
  <c r="S462" i="3"/>
  <c r="Q462" i="3"/>
  <c r="P462" i="3"/>
  <c r="T461" i="3"/>
  <c r="S461" i="3"/>
  <c r="Q461" i="3"/>
  <c r="P461" i="3"/>
  <c r="T460" i="3"/>
  <c r="S460" i="3"/>
  <c r="Q460" i="3"/>
  <c r="P460" i="3"/>
  <c r="T459" i="3"/>
  <c r="S459" i="3"/>
  <c r="Q459" i="3"/>
  <c r="P459" i="3"/>
  <c r="T449" i="3"/>
  <c r="S449" i="3"/>
  <c r="Q449" i="3"/>
  <c r="P449" i="3"/>
  <c r="T448" i="3"/>
  <c r="S448" i="3"/>
  <c r="Q448" i="3"/>
  <c r="P448" i="3"/>
  <c r="T447" i="3"/>
  <c r="S447" i="3"/>
  <c r="Q447" i="3"/>
  <c r="P447" i="3"/>
  <c r="T446" i="3"/>
  <c r="S446" i="3"/>
  <c r="Q446" i="3"/>
  <c r="P446" i="3"/>
  <c r="T445" i="3"/>
  <c r="S445" i="3"/>
  <c r="Q445" i="3"/>
  <c r="P445" i="3"/>
  <c r="T444" i="3"/>
  <c r="S444" i="3"/>
  <c r="Q444" i="3"/>
  <c r="P444" i="3"/>
  <c r="T443" i="3"/>
  <c r="S443" i="3"/>
  <c r="Q443" i="3"/>
  <c r="P443" i="3"/>
  <c r="T442" i="3"/>
  <c r="S442" i="3"/>
  <c r="Q442" i="3"/>
  <c r="P442" i="3"/>
  <c r="T441" i="3"/>
  <c r="S441" i="3"/>
  <c r="Q441" i="3"/>
  <c r="P441" i="3"/>
  <c r="T440" i="3"/>
  <c r="S440" i="3"/>
  <c r="Q440" i="3"/>
  <c r="P440" i="3"/>
  <c r="T439" i="3"/>
  <c r="S439" i="3"/>
  <c r="Q439" i="3"/>
  <c r="P439" i="3"/>
  <c r="T438" i="3"/>
  <c r="S438" i="3"/>
  <c r="Q438" i="3"/>
  <c r="P438" i="3"/>
  <c r="T437" i="3"/>
  <c r="S437" i="3"/>
  <c r="Q437" i="3"/>
  <c r="P437" i="3"/>
  <c r="T436" i="3"/>
  <c r="S436" i="3"/>
  <c r="Q436" i="3"/>
  <c r="P436" i="3"/>
  <c r="T435" i="3"/>
  <c r="S435" i="3"/>
  <c r="Q435" i="3"/>
  <c r="P435" i="3"/>
  <c r="T434" i="3"/>
  <c r="S434" i="3"/>
  <c r="Q434" i="3"/>
  <c r="P434" i="3"/>
  <c r="T433" i="3"/>
  <c r="S433" i="3"/>
  <c r="Q433" i="3"/>
  <c r="P433" i="3"/>
  <c r="T432" i="3"/>
  <c r="S432" i="3"/>
  <c r="Q432" i="3"/>
  <c r="P432" i="3"/>
  <c r="T431" i="3"/>
  <c r="S431" i="3"/>
  <c r="Q431" i="3"/>
  <c r="P431" i="3"/>
  <c r="T430" i="3"/>
  <c r="S430" i="3"/>
  <c r="Q430" i="3"/>
  <c r="P430" i="3"/>
  <c r="T429" i="3"/>
  <c r="S429" i="3"/>
  <c r="Q429" i="3"/>
  <c r="P429" i="3"/>
  <c r="T419" i="3"/>
  <c r="S419" i="3"/>
  <c r="Q419" i="3"/>
  <c r="P419" i="3"/>
  <c r="T418" i="3"/>
  <c r="S418" i="3"/>
  <c r="Q418" i="3"/>
  <c r="P418" i="3"/>
  <c r="T417" i="3"/>
  <c r="S417" i="3"/>
  <c r="Q417" i="3"/>
  <c r="P417" i="3"/>
  <c r="T416" i="3"/>
  <c r="S416" i="3"/>
  <c r="Q416" i="3"/>
  <c r="P416" i="3"/>
  <c r="T415" i="3"/>
  <c r="S415" i="3"/>
  <c r="Q415" i="3"/>
  <c r="P415" i="3"/>
  <c r="T414" i="3"/>
  <c r="S414" i="3"/>
  <c r="Q414" i="3"/>
  <c r="P414" i="3"/>
  <c r="T413" i="3"/>
  <c r="S413" i="3"/>
  <c r="Q413" i="3"/>
  <c r="P413" i="3"/>
  <c r="T412" i="3"/>
  <c r="S412" i="3"/>
  <c r="Q412" i="3"/>
  <c r="P412" i="3"/>
  <c r="T411" i="3"/>
  <c r="S411" i="3"/>
  <c r="Q411" i="3"/>
  <c r="P411" i="3"/>
  <c r="T410" i="3"/>
  <c r="S410" i="3"/>
  <c r="Q410" i="3"/>
  <c r="P410" i="3"/>
  <c r="T409" i="3"/>
  <c r="S409" i="3"/>
  <c r="Q409" i="3"/>
  <c r="P409" i="3"/>
  <c r="T408" i="3"/>
  <c r="S408" i="3"/>
  <c r="Q408" i="3"/>
  <c r="P408" i="3"/>
  <c r="T407" i="3"/>
  <c r="S407" i="3"/>
  <c r="Q407" i="3"/>
  <c r="P407" i="3"/>
  <c r="T406" i="3"/>
  <c r="S406" i="3"/>
  <c r="Q406" i="3"/>
  <c r="P406" i="3"/>
  <c r="T405" i="3"/>
  <c r="S405" i="3"/>
  <c r="Q405" i="3"/>
  <c r="P405" i="3"/>
  <c r="T404" i="3"/>
  <c r="S404" i="3"/>
  <c r="Q404" i="3"/>
  <c r="P404" i="3"/>
  <c r="T403" i="3"/>
  <c r="S403" i="3"/>
  <c r="Q403" i="3"/>
  <c r="P403" i="3"/>
  <c r="T402" i="3"/>
  <c r="S402" i="3"/>
  <c r="Q402" i="3"/>
  <c r="P402" i="3"/>
  <c r="T401" i="3"/>
  <c r="S401" i="3"/>
  <c r="Q401" i="3"/>
  <c r="P401" i="3"/>
  <c r="T400" i="3"/>
  <c r="S400" i="3"/>
  <c r="Q400" i="3"/>
  <c r="P400" i="3"/>
  <c r="T399" i="3"/>
  <c r="S399" i="3"/>
  <c r="Q399" i="3"/>
  <c r="P399" i="3"/>
  <c r="T389" i="3"/>
  <c r="S389" i="3"/>
  <c r="Q389" i="3"/>
  <c r="P389" i="3"/>
  <c r="T388" i="3"/>
  <c r="S388" i="3"/>
  <c r="Q388" i="3"/>
  <c r="P388" i="3"/>
  <c r="T387" i="3"/>
  <c r="S387" i="3"/>
  <c r="Q387" i="3"/>
  <c r="P387" i="3"/>
  <c r="T386" i="3"/>
  <c r="S386" i="3"/>
  <c r="Q386" i="3"/>
  <c r="P386" i="3"/>
  <c r="T385" i="3"/>
  <c r="S385" i="3"/>
  <c r="Q385" i="3"/>
  <c r="P385" i="3"/>
  <c r="T384" i="3"/>
  <c r="S384" i="3"/>
  <c r="Q384" i="3"/>
  <c r="P384" i="3"/>
  <c r="T383" i="3"/>
  <c r="S383" i="3"/>
  <c r="Q383" i="3"/>
  <c r="P383" i="3"/>
  <c r="T382" i="3"/>
  <c r="S382" i="3"/>
  <c r="Q382" i="3"/>
  <c r="P382" i="3"/>
  <c r="T381" i="3"/>
  <c r="S381" i="3"/>
  <c r="Q381" i="3"/>
  <c r="P381" i="3"/>
  <c r="T380" i="3"/>
  <c r="S380" i="3"/>
  <c r="Q380" i="3"/>
  <c r="P380" i="3"/>
  <c r="T379" i="3"/>
  <c r="S379" i="3"/>
  <c r="Q379" i="3"/>
  <c r="P379" i="3"/>
  <c r="T378" i="3"/>
  <c r="S378" i="3"/>
  <c r="Q378" i="3"/>
  <c r="P378" i="3"/>
  <c r="T377" i="3"/>
  <c r="S377" i="3"/>
  <c r="Q377" i="3"/>
  <c r="P377" i="3"/>
  <c r="T376" i="3"/>
  <c r="S376" i="3"/>
  <c r="Q376" i="3"/>
  <c r="P376" i="3"/>
  <c r="T375" i="3"/>
  <c r="S375" i="3"/>
  <c r="Q375" i="3"/>
  <c r="P375" i="3"/>
  <c r="T374" i="3"/>
  <c r="S374" i="3"/>
  <c r="Q374" i="3"/>
  <c r="P374" i="3"/>
  <c r="T373" i="3"/>
  <c r="S373" i="3"/>
  <c r="Q373" i="3"/>
  <c r="P373" i="3"/>
  <c r="T372" i="3"/>
  <c r="S372" i="3"/>
  <c r="Q372" i="3"/>
  <c r="P372" i="3"/>
  <c r="T371" i="3"/>
  <c r="S371" i="3"/>
  <c r="Q371" i="3"/>
  <c r="P371" i="3"/>
  <c r="T370" i="3"/>
  <c r="S370" i="3"/>
  <c r="Q370" i="3"/>
  <c r="P370" i="3"/>
  <c r="T369" i="3"/>
  <c r="S369" i="3"/>
  <c r="Q369" i="3"/>
  <c r="P369" i="3"/>
  <c r="T359" i="3"/>
  <c r="S359" i="3"/>
  <c r="Q359" i="3"/>
  <c r="P359" i="3"/>
  <c r="T358" i="3"/>
  <c r="S358" i="3"/>
  <c r="Q358" i="3"/>
  <c r="P358" i="3"/>
  <c r="T357" i="3"/>
  <c r="S357" i="3"/>
  <c r="Q357" i="3"/>
  <c r="P357" i="3"/>
  <c r="T356" i="3"/>
  <c r="S356" i="3"/>
  <c r="Q356" i="3"/>
  <c r="P356" i="3"/>
  <c r="T355" i="3"/>
  <c r="S355" i="3"/>
  <c r="Q355" i="3"/>
  <c r="P355" i="3"/>
  <c r="T354" i="3"/>
  <c r="S354" i="3"/>
  <c r="Q354" i="3"/>
  <c r="P354" i="3"/>
  <c r="T353" i="3"/>
  <c r="S353" i="3"/>
  <c r="Q353" i="3"/>
  <c r="P353" i="3"/>
  <c r="T352" i="3"/>
  <c r="S352" i="3"/>
  <c r="Q352" i="3"/>
  <c r="P352" i="3"/>
  <c r="T351" i="3"/>
  <c r="S351" i="3"/>
  <c r="Q351" i="3"/>
  <c r="P351" i="3"/>
  <c r="T350" i="3"/>
  <c r="S350" i="3"/>
  <c r="Q350" i="3"/>
  <c r="P350" i="3"/>
  <c r="T349" i="3"/>
  <c r="S349" i="3"/>
  <c r="Q349" i="3"/>
  <c r="P349" i="3"/>
  <c r="T348" i="3"/>
  <c r="S348" i="3"/>
  <c r="Q348" i="3"/>
  <c r="P348" i="3"/>
  <c r="T347" i="3"/>
  <c r="S347" i="3"/>
  <c r="Q347" i="3"/>
  <c r="P347" i="3"/>
  <c r="T346" i="3"/>
  <c r="S346" i="3"/>
  <c r="Q346" i="3"/>
  <c r="P346" i="3"/>
  <c r="T345" i="3"/>
  <c r="S345" i="3"/>
  <c r="Q345" i="3"/>
  <c r="P345" i="3"/>
  <c r="T344" i="3"/>
  <c r="S344" i="3"/>
  <c r="Q344" i="3"/>
  <c r="P344" i="3"/>
  <c r="T343" i="3"/>
  <c r="S343" i="3"/>
  <c r="Q343" i="3"/>
  <c r="P343" i="3"/>
  <c r="T342" i="3"/>
  <c r="S342" i="3"/>
  <c r="Q342" i="3"/>
  <c r="P342" i="3"/>
  <c r="T341" i="3"/>
  <c r="S341" i="3"/>
  <c r="Q341" i="3"/>
  <c r="P341" i="3"/>
  <c r="T340" i="3"/>
  <c r="S340" i="3"/>
  <c r="Q340" i="3"/>
  <c r="P340" i="3"/>
  <c r="T339" i="3"/>
  <c r="S339" i="3"/>
  <c r="Q339" i="3"/>
  <c r="P339" i="3"/>
  <c r="T329" i="3"/>
  <c r="S329" i="3"/>
  <c r="Q329" i="3"/>
  <c r="P329" i="3"/>
  <c r="T328" i="3"/>
  <c r="S328" i="3"/>
  <c r="Q328" i="3"/>
  <c r="P328" i="3"/>
  <c r="T327" i="3"/>
  <c r="S327" i="3"/>
  <c r="Q327" i="3"/>
  <c r="P327" i="3"/>
  <c r="T326" i="3"/>
  <c r="S326" i="3"/>
  <c r="Q326" i="3"/>
  <c r="P326" i="3"/>
  <c r="T325" i="3"/>
  <c r="S325" i="3"/>
  <c r="Q325" i="3"/>
  <c r="P325" i="3"/>
  <c r="T324" i="3"/>
  <c r="S324" i="3"/>
  <c r="Q324" i="3"/>
  <c r="P324" i="3"/>
  <c r="T323" i="3"/>
  <c r="S323" i="3"/>
  <c r="Q323" i="3"/>
  <c r="P323" i="3"/>
  <c r="T322" i="3"/>
  <c r="S322" i="3"/>
  <c r="Q322" i="3"/>
  <c r="P322" i="3"/>
  <c r="T321" i="3"/>
  <c r="S321" i="3"/>
  <c r="Q321" i="3"/>
  <c r="P321" i="3"/>
  <c r="T320" i="3"/>
  <c r="S320" i="3"/>
  <c r="Q320" i="3"/>
  <c r="P320" i="3"/>
  <c r="T319" i="3"/>
  <c r="S319" i="3"/>
  <c r="Q319" i="3"/>
  <c r="P319" i="3"/>
  <c r="T318" i="3"/>
  <c r="S318" i="3"/>
  <c r="Q318" i="3"/>
  <c r="P318" i="3"/>
  <c r="T317" i="3"/>
  <c r="S317" i="3"/>
  <c r="Q317" i="3"/>
  <c r="P317" i="3"/>
  <c r="T316" i="3"/>
  <c r="S316" i="3"/>
  <c r="Q316" i="3"/>
  <c r="P316" i="3"/>
  <c r="T315" i="3"/>
  <c r="S315" i="3"/>
  <c r="Q315" i="3"/>
  <c r="P315" i="3"/>
  <c r="T314" i="3"/>
  <c r="S314" i="3"/>
  <c r="Q314" i="3"/>
  <c r="P314" i="3"/>
  <c r="T313" i="3"/>
  <c r="S313" i="3"/>
  <c r="Q313" i="3"/>
  <c r="P313" i="3"/>
  <c r="T312" i="3"/>
  <c r="S312" i="3"/>
  <c r="Q312" i="3"/>
  <c r="P312" i="3"/>
  <c r="T311" i="3"/>
  <c r="S311" i="3"/>
  <c r="Q311" i="3"/>
  <c r="P311" i="3"/>
  <c r="T310" i="3"/>
  <c r="S310" i="3"/>
  <c r="Q310" i="3"/>
  <c r="P310" i="3"/>
  <c r="T309" i="3"/>
  <c r="S309" i="3"/>
  <c r="Q309" i="3"/>
  <c r="P309" i="3"/>
  <c r="T299" i="3"/>
  <c r="S299" i="3"/>
  <c r="Q299" i="3"/>
  <c r="P299" i="3"/>
  <c r="T298" i="3"/>
  <c r="S298" i="3"/>
  <c r="Q298" i="3"/>
  <c r="P298" i="3"/>
  <c r="T297" i="3"/>
  <c r="S297" i="3"/>
  <c r="Q297" i="3"/>
  <c r="P297" i="3"/>
  <c r="T296" i="3"/>
  <c r="S296" i="3"/>
  <c r="Q296" i="3"/>
  <c r="P296" i="3"/>
  <c r="T295" i="3"/>
  <c r="S295" i="3"/>
  <c r="Q295" i="3"/>
  <c r="P295" i="3"/>
  <c r="T294" i="3"/>
  <c r="S294" i="3"/>
  <c r="Q294" i="3"/>
  <c r="P294" i="3"/>
  <c r="T293" i="3"/>
  <c r="S293" i="3"/>
  <c r="Q293" i="3"/>
  <c r="P293" i="3"/>
  <c r="T292" i="3"/>
  <c r="S292" i="3"/>
  <c r="Q292" i="3"/>
  <c r="P292" i="3"/>
  <c r="T291" i="3"/>
  <c r="S291" i="3"/>
  <c r="Q291" i="3"/>
  <c r="P291" i="3"/>
  <c r="T290" i="3"/>
  <c r="S290" i="3"/>
  <c r="Q290" i="3"/>
  <c r="P290" i="3"/>
  <c r="T289" i="3"/>
  <c r="S289" i="3"/>
  <c r="Q289" i="3"/>
  <c r="P289" i="3"/>
  <c r="T288" i="3"/>
  <c r="S288" i="3"/>
  <c r="Q288" i="3"/>
  <c r="P288" i="3"/>
  <c r="T287" i="3"/>
  <c r="S287" i="3"/>
  <c r="Q287" i="3"/>
  <c r="P287" i="3"/>
  <c r="T286" i="3"/>
  <c r="S286" i="3"/>
  <c r="Q286" i="3"/>
  <c r="P286" i="3"/>
  <c r="T285" i="3"/>
  <c r="S285" i="3"/>
  <c r="Q285" i="3"/>
  <c r="P285" i="3"/>
  <c r="T284" i="3"/>
  <c r="S284" i="3"/>
  <c r="Q284" i="3"/>
  <c r="P284" i="3"/>
  <c r="T283" i="3"/>
  <c r="S283" i="3"/>
  <c r="Q283" i="3"/>
  <c r="P283" i="3"/>
  <c r="T282" i="3"/>
  <c r="S282" i="3"/>
  <c r="Q282" i="3"/>
  <c r="P282" i="3"/>
  <c r="T281" i="3"/>
  <c r="S281" i="3"/>
  <c r="Q281" i="3"/>
  <c r="P281" i="3"/>
  <c r="T280" i="3"/>
  <c r="S280" i="3"/>
  <c r="Q280" i="3"/>
  <c r="P280" i="3"/>
  <c r="T279" i="3"/>
  <c r="S279" i="3"/>
  <c r="Q279" i="3"/>
  <c r="P279" i="3"/>
  <c r="T269" i="3"/>
  <c r="S269" i="3"/>
  <c r="Q269" i="3"/>
  <c r="P269" i="3"/>
  <c r="T268" i="3"/>
  <c r="S268" i="3"/>
  <c r="Q268" i="3"/>
  <c r="P268" i="3"/>
  <c r="T267" i="3"/>
  <c r="S267" i="3"/>
  <c r="Q267" i="3"/>
  <c r="P267" i="3"/>
  <c r="T266" i="3"/>
  <c r="S266" i="3"/>
  <c r="Q266" i="3"/>
  <c r="P266" i="3"/>
  <c r="T265" i="3"/>
  <c r="S265" i="3"/>
  <c r="Q265" i="3"/>
  <c r="P265" i="3"/>
  <c r="T264" i="3"/>
  <c r="S264" i="3"/>
  <c r="Q264" i="3"/>
  <c r="P264" i="3"/>
  <c r="T263" i="3"/>
  <c r="S263" i="3"/>
  <c r="Q263" i="3"/>
  <c r="P263" i="3"/>
  <c r="T262" i="3"/>
  <c r="S262" i="3"/>
  <c r="Q262" i="3"/>
  <c r="P262" i="3"/>
  <c r="T261" i="3"/>
  <c r="S261" i="3"/>
  <c r="Q261" i="3"/>
  <c r="P261" i="3"/>
  <c r="T260" i="3"/>
  <c r="S260" i="3"/>
  <c r="Q260" i="3"/>
  <c r="P260" i="3"/>
  <c r="T259" i="3"/>
  <c r="S259" i="3"/>
  <c r="Q259" i="3"/>
  <c r="P259" i="3"/>
  <c r="T258" i="3"/>
  <c r="S258" i="3"/>
  <c r="Q258" i="3"/>
  <c r="P258" i="3"/>
  <c r="T257" i="3"/>
  <c r="S257" i="3"/>
  <c r="Q257" i="3"/>
  <c r="P257" i="3"/>
  <c r="T256" i="3"/>
  <c r="S256" i="3"/>
  <c r="Q256" i="3"/>
  <c r="P256" i="3"/>
  <c r="T255" i="3"/>
  <c r="S255" i="3"/>
  <c r="Q255" i="3"/>
  <c r="P255" i="3"/>
  <c r="T254" i="3"/>
  <c r="S254" i="3"/>
  <c r="Q254" i="3"/>
  <c r="P254" i="3"/>
  <c r="T253" i="3"/>
  <c r="S253" i="3"/>
  <c r="Q253" i="3"/>
  <c r="P253" i="3"/>
  <c r="T252" i="3"/>
  <c r="S252" i="3"/>
  <c r="Q252" i="3"/>
  <c r="P252" i="3"/>
  <c r="T251" i="3"/>
  <c r="S251" i="3"/>
  <c r="Q251" i="3"/>
  <c r="P251" i="3"/>
  <c r="T250" i="3"/>
  <c r="S250" i="3"/>
  <c r="Q250" i="3"/>
  <c r="P250" i="3"/>
  <c r="T249" i="3"/>
  <c r="S249" i="3"/>
  <c r="Q249" i="3"/>
  <c r="P249" i="3"/>
  <c r="R239" i="3"/>
  <c r="W239" i="3" s="1"/>
  <c r="T239" i="3"/>
  <c r="S239" i="3"/>
  <c r="Q239" i="3"/>
  <c r="P239" i="3"/>
  <c r="R238" i="3"/>
  <c r="T238" i="3"/>
  <c r="S238" i="3"/>
  <c r="Q238" i="3"/>
  <c r="P238" i="3"/>
  <c r="R237" i="3"/>
  <c r="V237" i="3" s="1"/>
  <c r="T237" i="3"/>
  <c r="S237" i="3"/>
  <c r="Q237" i="3"/>
  <c r="P237" i="3"/>
  <c r="R236" i="3"/>
  <c r="T236" i="3"/>
  <c r="S236" i="3"/>
  <c r="Q236" i="3"/>
  <c r="P236" i="3"/>
  <c r="R235" i="3"/>
  <c r="T235" i="3"/>
  <c r="S235" i="3"/>
  <c r="Q235" i="3"/>
  <c r="P235" i="3"/>
  <c r="R234" i="3"/>
  <c r="W234" i="3" s="1"/>
  <c r="T234" i="3"/>
  <c r="S234" i="3"/>
  <c r="Q234" i="3"/>
  <c r="P234" i="3"/>
  <c r="R233" i="3"/>
  <c r="U233" i="3" s="1"/>
  <c r="T233" i="3"/>
  <c r="S233" i="3"/>
  <c r="Q233" i="3"/>
  <c r="P233" i="3"/>
  <c r="R232" i="3"/>
  <c r="T232" i="3"/>
  <c r="S232" i="3"/>
  <c r="Q232" i="3"/>
  <c r="P232" i="3"/>
  <c r="R231" i="3"/>
  <c r="V231" i="3" s="1"/>
  <c r="T231" i="3"/>
  <c r="S231" i="3"/>
  <c r="Q231" i="3"/>
  <c r="P231" i="3"/>
  <c r="R230" i="3"/>
  <c r="T230" i="3"/>
  <c r="S230" i="3"/>
  <c r="Q230" i="3"/>
  <c r="P230" i="3"/>
  <c r="R229" i="3"/>
  <c r="V229" i="3" s="1"/>
  <c r="T229" i="3"/>
  <c r="S229" i="3"/>
  <c r="Q229" i="3"/>
  <c r="P229" i="3"/>
  <c r="R228" i="3"/>
  <c r="W228" i="3" s="1"/>
  <c r="T228" i="3"/>
  <c r="S228" i="3"/>
  <c r="Q228" i="3"/>
  <c r="P228" i="3"/>
  <c r="R227" i="3"/>
  <c r="V227" i="3" s="1"/>
  <c r="T227" i="3"/>
  <c r="S227" i="3"/>
  <c r="Q227" i="3"/>
  <c r="P227" i="3"/>
  <c r="R226" i="3"/>
  <c r="T226" i="3"/>
  <c r="S226" i="3"/>
  <c r="Q226" i="3"/>
  <c r="P226" i="3"/>
  <c r="R225" i="3"/>
  <c r="T225" i="3"/>
  <c r="S225" i="3"/>
  <c r="Q225" i="3"/>
  <c r="P225" i="3"/>
  <c r="R224" i="3"/>
  <c r="W224" i="3" s="1"/>
  <c r="T224" i="3"/>
  <c r="S224" i="3"/>
  <c r="Q224" i="3"/>
  <c r="P224" i="3"/>
  <c r="R223" i="3"/>
  <c r="W223" i="3" s="1"/>
  <c r="T223" i="3"/>
  <c r="S223" i="3"/>
  <c r="Q223" i="3"/>
  <c r="P223" i="3"/>
  <c r="R222" i="3"/>
  <c r="T222" i="3"/>
  <c r="S222" i="3"/>
  <c r="Q222" i="3"/>
  <c r="P222" i="3"/>
  <c r="R221" i="3"/>
  <c r="T221" i="3"/>
  <c r="S221" i="3"/>
  <c r="Q221" i="3"/>
  <c r="P221" i="3"/>
  <c r="R220" i="3"/>
  <c r="T220" i="3"/>
  <c r="S220" i="3"/>
  <c r="Q220" i="3"/>
  <c r="P220" i="3"/>
  <c r="R219" i="3"/>
  <c r="U219" i="3" s="1"/>
  <c r="T219" i="3"/>
  <c r="S219" i="3"/>
  <c r="Q219" i="3"/>
  <c r="P219" i="3"/>
  <c r="R209" i="3"/>
  <c r="T209" i="3"/>
  <c r="S209" i="3"/>
  <c r="Q209" i="3"/>
  <c r="P209" i="3"/>
  <c r="R208" i="3"/>
  <c r="T208" i="3"/>
  <c r="S208" i="3"/>
  <c r="Q208" i="3"/>
  <c r="P208" i="3"/>
  <c r="R207" i="3"/>
  <c r="T207" i="3"/>
  <c r="S207" i="3"/>
  <c r="Q207" i="3"/>
  <c r="P207" i="3"/>
  <c r="R206" i="3"/>
  <c r="W206" i="3" s="1"/>
  <c r="T206" i="3"/>
  <c r="S206" i="3"/>
  <c r="Q206" i="3"/>
  <c r="P206" i="3"/>
  <c r="R205" i="3"/>
  <c r="T205" i="3"/>
  <c r="S205" i="3"/>
  <c r="Q205" i="3"/>
  <c r="P205" i="3"/>
  <c r="R204" i="3"/>
  <c r="V204" i="3" s="1"/>
  <c r="T204" i="3"/>
  <c r="S204" i="3"/>
  <c r="Q204" i="3"/>
  <c r="P204" i="3"/>
  <c r="R203" i="3"/>
  <c r="T203" i="3"/>
  <c r="S203" i="3"/>
  <c r="Q203" i="3"/>
  <c r="P203" i="3"/>
  <c r="R202" i="3"/>
  <c r="W202" i="3" s="1"/>
  <c r="T202" i="3"/>
  <c r="S202" i="3"/>
  <c r="Q202" i="3"/>
  <c r="P202" i="3"/>
  <c r="R201" i="3"/>
  <c r="T201" i="3"/>
  <c r="S201" i="3"/>
  <c r="Q201" i="3"/>
  <c r="P201" i="3"/>
  <c r="R200" i="3"/>
  <c r="V200" i="3" s="1"/>
  <c r="T200" i="3"/>
  <c r="S200" i="3"/>
  <c r="Q200" i="3"/>
  <c r="P200" i="3"/>
  <c r="R199" i="3"/>
  <c r="T199" i="3"/>
  <c r="S199" i="3"/>
  <c r="Q199" i="3"/>
  <c r="P199" i="3"/>
  <c r="R198" i="3"/>
  <c r="T198" i="3"/>
  <c r="S198" i="3"/>
  <c r="Q198" i="3"/>
  <c r="P198" i="3"/>
  <c r="R197" i="3"/>
  <c r="V197" i="3" s="1"/>
  <c r="T197" i="3"/>
  <c r="S197" i="3"/>
  <c r="Q197" i="3"/>
  <c r="P197" i="3"/>
  <c r="R196" i="3"/>
  <c r="V196" i="3" s="1"/>
  <c r="T196" i="3"/>
  <c r="S196" i="3"/>
  <c r="Q196" i="3"/>
  <c r="P196" i="3"/>
  <c r="R195" i="3"/>
  <c r="V195" i="3" s="1"/>
  <c r="T195" i="3"/>
  <c r="S195" i="3"/>
  <c r="Q195" i="3"/>
  <c r="P195" i="3"/>
  <c r="R194" i="3"/>
  <c r="T194" i="3"/>
  <c r="S194" i="3"/>
  <c r="Q194" i="3"/>
  <c r="P194" i="3"/>
  <c r="R193" i="3"/>
  <c r="T193" i="3"/>
  <c r="S193" i="3"/>
  <c r="Q193" i="3"/>
  <c r="P193" i="3"/>
  <c r="R192" i="3"/>
  <c r="W192" i="3" s="1"/>
  <c r="T192" i="3"/>
  <c r="S192" i="3"/>
  <c r="Q192" i="3"/>
  <c r="P192" i="3"/>
  <c r="R191" i="3"/>
  <c r="T191" i="3"/>
  <c r="S191" i="3"/>
  <c r="Q191" i="3"/>
  <c r="P191" i="3"/>
  <c r="R190" i="3"/>
  <c r="V190" i="3" s="1"/>
  <c r="T190" i="3"/>
  <c r="S190" i="3"/>
  <c r="Q190" i="3"/>
  <c r="P190" i="3"/>
  <c r="R189" i="3"/>
  <c r="T189" i="3"/>
  <c r="S189" i="3"/>
  <c r="Q189" i="3"/>
  <c r="P189" i="3"/>
  <c r="R1437" i="3"/>
  <c r="U1437" i="3" s="1"/>
  <c r="T1437" i="3"/>
  <c r="S1437" i="3"/>
  <c r="Q1437" i="3"/>
  <c r="P1437" i="3"/>
  <c r="T1436" i="3"/>
  <c r="S1436" i="3"/>
  <c r="Q1436" i="3"/>
  <c r="P1436" i="3"/>
  <c r="T1435" i="3"/>
  <c r="S1435" i="3"/>
  <c r="Q1435" i="3"/>
  <c r="P1435" i="3"/>
  <c r="T1434" i="3"/>
  <c r="S1434" i="3"/>
  <c r="Q1434" i="3"/>
  <c r="P1434" i="3"/>
  <c r="R1433" i="3"/>
  <c r="W1433" i="3" s="1"/>
  <c r="T1433" i="3"/>
  <c r="S1433" i="3"/>
  <c r="Q1433" i="3"/>
  <c r="P1433" i="3"/>
  <c r="R1432" i="3"/>
  <c r="U1432" i="3" s="1"/>
  <c r="T1432" i="3"/>
  <c r="S1432" i="3"/>
  <c r="Q1432" i="3"/>
  <c r="P1432" i="3"/>
  <c r="R1431" i="3"/>
  <c r="T1431" i="3"/>
  <c r="S1431" i="3"/>
  <c r="Q1431" i="3"/>
  <c r="P1431" i="3"/>
  <c r="R1430" i="3"/>
  <c r="W1430" i="3" s="1"/>
  <c r="T1430" i="3"/>
  <c r="S1430" i="3"/>
  <c r="Q1430" i="3"/>
  <c r="P1430" i="3"/>
  <c r="R1429" i="3"/>
  <c r="U1429" i="3" s="1"/>
  <c r="T1429" i="3"/>
  <c r="S1429" i="3"/>
  <c r="Q1429" i="3"/>
  <c r="P1429" i="3"/>
  <c r="R1428" i="3"/>
  <c r="U1428" i="3" s="1"/>
  <c r="T1428" i="3"/>
  <c r="S1428" i="3"/>
  <c r="Q1428" i="3"/>
  <c r="P1428" i="3"/>
  <c r="R1427" i="3"/>
  <c r="T1427" i="3"/>
  <c r="S1427" i="3"/>
  <c r="Q1427" i="3"/>
  <c r="P1427" i="3"/>
  <c r="R1426" i="3"/>
  <c r="T1426" i="3"/>
  <c r="S1426" i="3"/>
  <c r="Q1426" i="3"/>
  <c r="P1426" i="3"/>
  <c r="R1425" i="3"/>
  <c r="U1425" i="3" s="1"/>
  <c r="T1425" i="3"/>
  <c r="S1425" i="3"/>
  <c r="Q1425" i="3"/>
  <c r="P1425" i="3"/>
  <c r="R1424" i="3"/>
  <c r="U1424" i="3" s="1"/>
  <c r="T1424" i="3"/>
  <c r="S1424" i="3"/>
  <c r="Q1424" i="3"/>
  <c r="P1424" i="3"/>
  <c r="R1423" i="3"/>
  <c r="T1423" i="3"/>
  <c r="S1423" i="3"/>
  <c r="Q1423" i="3"/>
  <c r="P1423" i="3"/>
  <c r="R1422" i="3"/>
  <c r="T1422" i="3"/>
  <c r="S1422" i="3"/>
  <c r="Q1422" i="3"/>
  <c r="P1422" i="3"/>
  <c r="R1421" i="3"/>
  <c r="V1421" i="3" s="1"/>
  <c r="T1421" i="3"/>
  <c r="S1421" i="3"/>
  <c r="Q1421" i="3"/>
  <c r="P1421" i="3"/>
  <c r="R1420" i="3"/>
  <c r="W1420" i="3" s="1"/>
  <c r="T1420" i="3"/>
  <c r="S1420" i="3"/>
  <c r="Q1420" i="3"/>
  <c r="P1420" i="3"/>
  <c r="R1419" i="3"/>
  <c r="W1419" i="3" s="1"/>
  <c r="T1419" i="3"/>
  <c r="S1419" i="3"/>
  <c r="Q1419" i="3"/>
  <c r="P1419" i="3"/>
  <c r="R1409" i="3"/>
  <c r="U1409" i="3" s="1"/>
  <c r="T1409" i="3"/>
  <c r="S1409" i="3"/>
  <c r="Q1409" i="3"/>
  <c r="P1409" i="3"/>
  <c r="R1408" i="3"/>
  <c r="U1408" i="3" s="1"/>
  <c r="T1408" i="3"/>
  <c r="S1408" i="3"/>
  <c r="Q1408" i="3"/>
  <c r="P1408" i="3"/>
  <c r="R1407" i="3"/>
  <c r="T1407" i="3"/>
  <c r="S1407" i="3"/>
  <c r="Q1407" i="3"/>
  <c r="P1407" i="3"/>
  <c r="R1406" i="3"/>
  <c r="T1406" i="3"/>
  <c r="S1406" i="3"/>
  <c r="Q1406" i="3"/>
  <c r="P1406" i="3"/>
  <c r="R1405" i="3"/>
  <c r="T1405" i="3"/>
  <c r="S1405" i="3"/>
  <c r="Q1405" i="3"/>
  <c r="P1405" i="3"/>
  <c r="R1404" i="3"/>
  <c r="W1404" i="3" s="1"/>
  <c r="T1404" i="3"/>
  <c r="S1404" i="3"/>
  <c r="Q1404" i="3"/>
  <c r="P1404" i="3"/>
  <c r="R1403" i="3"/>
  <c r="T1403" i="3"/>
  <c r="S1403" i="3"/>
  <c r="Q1403" i="3"/>
  <c r="P1403" i="3"/>
  <c r="R1402" i="3"/>
  <c r="W1402" i="3" s="1"/>
  <c r="T1402" i="3"/>
  <c r="S1402" i="3"/>
  <c r="Q1402" i="3"/>
  <c r="P1402" i="3"/>
  <c r="R1401" i="3"/>
  <c r="T1401" i="3"/>
  <c r="S1401" i="3"/>
  <c r="Q1401" i="3"/>
  <c r="P1401" i="3"/>
  <c r="R1400" i="3"/>
  <c r="V1400" i="3" s="1"/>
  <c r="T1400" i="3"/>
  <c r="S1400" i="3"/>
  <c r="Q1400" i="3"/>
  <c r="P1400" i="3"/>
  <c r="R1399" i="3"/>
  <c r="T1399" i="3"/>
  <c r="S1399" i="3"/>
  <c r="Q1399" i="3"/>
  <c r="P1399" i="3"/>
  <c r="R1398" i="3"/>
  <c r="W1398" i="3" s="1"/>
  <c r="T1398" i="3"/>
  <c r="S1398" i="3"/>
  <c r="Q1398" i="3"/>
  <c r="P1398" i="3"/>
  <c r="R1397" i="3"/>
  <c r="W1397" i="3" s="1"/>
  <c r="T1397" i="3"/>
  <c r="S1397" i="3"/>
  <c r="Q1397" i="3"/>
  <c r="P1397" i="3"/>
  <c r="R1396" i="3"/>
  <c r="V1396" i="3" s="1"/>
  <c r="T1396" i="3"/>
  <c r="S1396" i="3"/>
  <c r="Q1396" i="3"/>
  <c r="P1396" i="3"/>
  <c r="R1395" i="3"/>
  <c r="W1395" i="3" s="1"/>
  <c r="T1395" i="3"/>
  <c r="S1395" i="3"/>
  <c r="Q1395" i="3"/>
  <c r="P1395" i="3"/>
  <c r="R1394" i="3"/>
  <c r="U1394" i="3" s="1"/>
  <c r="T1394" i="3"/>
  <c r="S1394" i="3"/>
  <c r="Q1394" i="3"/>
  <c r="P1394" i="3"/>
  <c r="R1393" i="3"/>
  <c r="T1393" i="3"/>
  <c r="S1393" i="3"/>
  <c r="Q1393" i="3"/>
  <c r="P1393" i="3"/>
  <c r="R1392" i="3"/>
  <c r="U1392" i="3" s="1"/>
  <c r="T1392" i="3"/>
  <c r="S1392" i="3"/>
  <c r="Q1392" i="3"/>
  <c r="P1392" i="3"/>
  <c r="R1391" i="3"/>
  <c r="T1391" i="3"/>
  <c r="S1391" i="3"/>
  <c r="Q1391" i="3"/>
  <c r="P1391" i="3"/>
  <c r="R1390" i="3"/>
  <c r="T1390" i="3"/>
  <c r="S1390" i="3"/>
  <c r="Q1390" i="3"/>
  <c r="P1390" i="3"/>
  <c r="R1389" i="3"/>
  <c r="T1389" i="3"/>
  <c r="S1389" i="3"/>
  <c r="Q1389" i="3"/>
  <c r="P1389" i="3"/>
  <c r="R179" i="3"/>
  <c r="V179" i="3" s="1"/>
  <c r="T179" i="3"/>
  <c r="S179" i="3"/>
  <c r="Q179" i="3"/>
  <c r="P179" i="3"/>
  <c r="R178" i="3"/>
  <c r="T178" i="3"/>
  <c r="S178" i="3"/>
  <c r="Q178" i="3"/>
  <c r="P178" i="3"/>
  <c r="R177" i="3"/>
  <c r="W177" i="3" s="1"/>
  <c r="T177" i="3"/>
  <c r="S177" i="3"/>
  <c r="Q177" i="3"/>
  <c r="P177" i="3"/>
  <c r="R176" i="3"/>
  <c r="U176" i="3" s="1"/>
  <c r="T176" i="3"/>
  <c r="S176" i="3"/>
  <c r="Q176" i="3"/>
  <c r="P176" i="3"/>
  <c r="R175" i="3"/>
  <c r="V175" i="3" s="1"/>
  <c r="T175" i="3"/>
  <c r="S175" i="3"/>
  <c r="Q175" i="3"/>
  <c r="P175" i="3"/>
  <c r="R174" i="3"/>
  <c r="T174" i="3"/>
  <c r="S174" i="3"/>
  <c r="Q174" i="3"/>
  <c r="P174" i="3"/>
  <c r="R173" i="3"/>
  <c r="T173" i="3"/>
  <c r="S173" i="3"/>
  <c r="Q173" i="3"/>
  <c r="P173" i="3"/>
  <c r="R172" i="3"/>
  <c r="U172" i="3" s="1"/>
  <c r="T172" i="3"/>
  <c r="S172" i="3"/>
  <c r="Q172" i="3"/>
  <c r="P172" i="3"/>
  <c r="R171" i="3"/>
  <c r="T171" i="3"/>
  <c r="S171" i="3"/>
  <c r="Q171" i="3"/>
  <c r="P171" i="3"/>
  <c r="R170" i="3"/>
  <c r="T170" i="3"/>
  <c r="S170" i="3"/>
  <c r="Q170" i="3"/>
  <c r="P170" i="3"/>
  <c r="R169" i="3"/>
  <c r="V169" i="3" s="1"/>
  <c r="T169" i="3"/>
  <c r="S169" i="3"/>
  <c r="Q169" i="3"/>
  <c r="P169" i="3"/>
  <c r="R168" i="3"/>
  <c r="T168" i="3"/>
  <c r="S168" i="3"/>
  <c r="Q168" i="3"/>
  <c r="P168" i="3"/>
  <c r="R167" i="3"/>
  <c r="W167" i="3" s="1"/>
  <c r="T167" i="3"/>
  <c r="S167" i="3"/>
  <c r="Q167" i="3"/>
  <c r="P167" i="3"/>
  <c r="R166" i="3"/>
  <c r="T166" i="3"/>
  <c r="S166" i="3"/>
  <c r="Q166" i="3"/>
  <c r="P166" i="3"/>
  <c r="R165" i="3"/>
  <c r="W165" i="3" s="1"/>
  <c r="T165" i="3"/>
  <c r="S165" i="3"/>
  <c r="Q165" i="3"/>
  <c r="P165" i="3"/>
  <c r="R164" i="3"/>
  <c r="V164" i="3" s="1"/>
  <c r="T164" i="3"/>
  <c r="S164" i="3"/>
  <c r="Q164" i="3"/>
  <c r="P164" i="3"/>
  <c r="R163" i="3"/>
  <c r="U163" i="3" s="1"/>
  <c r="T163" i="3"/>
  <c r="S163" i="3"/>
  <c r="Q163" i="3"/>
  <c r="P163" i="3"/>
  <c r="R162" i="3"/>
  <c r="T162" i="3"/>
  <c r="S162" i="3"/>
  <c r="Q162" i="3"/>
  <c r="P162" i="3"/>
  <c r="R161" i="3"/>
  <c r="T161" i="3"/>
  <c r="S161" i="3"/>
  <c r="Q161" i="3"/>
  <c r="P161" i="3"/>
  <c r="R160" i="3"/>
  <c r="W160" i="3" s="1"/>
  <c r="T160" i="3"/>
  <c r="S160" i="3"/>
  <c r="Q160" i="3"/>
  <c r="P160" i="3"/>
  <c r="R159" i="3"/>
  <c r="U159" i="3" s="1"/>
  <c r="T159" i="3"/>
  <c r="S159" i="3"/>
  <c r="Q159" i="3"/>
  <c r="P159" i="3"/>
  <c r="R149" i="3"/>
  <c r="T149" i="3"/>
  <c r="S149" i="3"/>
  <c r="Q149" i="3"/>
  <c r="P149" i="3"/>
  <c r="R148" i="3"/>
  <c r="V148" i="3" s="1"/>
  <c r="T148" i="3"/>
  <c r="S148" i="3"/>
  <c r="Q148" i="3"/>
  <c r="P148" i="3"/>
  <c r="R147" i="3"/>
  <c r="T147" i="3"/>
  <c r="S147" i="3"/>
  <c r="Q147" i="3"/>
  <c r="P147" i="3"/>
  <c r="R146" i="3"/>
  <c r="V146" i="3" s="1"/>
  <c r="T146" i="3"/>
  <c r="S146" i="3"/>
  <c r="Q146" i="3"/>
  <c r="P146" i="3"/>
  <c r="R145" i="3"/>
  <c r="T145" i="3"/>
  <c r="S145" i="3"/>
  <c r="Q145" i="3"/>
  <c r="P145" i="3"/>
  <c r="R144" i="3"/>
  <c r="U144" i="3" s="1"/>
  <c r="T144" i="3"/>
  <c r="S144" i="3"/>
  <c r="Q144" i="3"/>
  <c r="P144" i="3"/>
  <c r="R143" i="3"/>
  <c r="U143" i="3" s="1"/>
  <c r="T143" i="3"/>
  <c r="S143" i="3"/>
  <c r="Q143" i="3"/>
  <c r="P143" i="3"/>
  <c r="R142" i="3"/>
  <c r="U142" i="3" s="1"/>
  <c r="T142" i="3"/>
  <c r="S142" i="3"/>
  <c r="Q142" i="3"/>
  <c r="P142" i="3"/>
  <c r="R141" i="3"/>
  <c r="T141" i="3"/>
  <c r="S141" i="3"/>
  <c r="Q141" i="3"/>
  <c r="P141" i="3"/>
  <c r="R140" i="3"/>
  <c r="T140" i="3"/>
  <c r="S140" i="3"/>
  <c r="Q140" i="3"/>
  <c r="P140" i="3"/>
  <c r="R139" i="3"/>
  <c r="U139" i="3" s="1"/>
  <c r="T139" i="3"/>
  <c r="S139" i="3"/>
  <c r="Q139" i="3"/>
  <c r="P139" i="3"/>
  <c r="R138" i="3"/>
  <c r="T138" i="3"/>
  <c r="S138" i="3"/>
  <c r="Q138" i="3"/>
  <c r="P138" i="3"/>
  <c r="R137" i="3"/>
  <c r="V137" i="3" s="1"/>
  <c r="T137" i="3"/>
  <c r="S137" i="3"/>
  <c r="Q137" i="3"/>
  <c r="P137" i="3"/>
  <c r="R136" i="3"/>
  <c r="T136" i="3"/>
  <c r="S136" i="3"/>
  <c r="Q136" i="3"/>
  <c r="P136" i="3"/>
  <c r="R135" i="3"/>
  <c r="W135" i="3" s="1"/>
  <c r="T135" i="3"/>
  <c r="S135" i="3"/>
  <c r="Q135" i="3"/>
  <c r="P135" i="3"/>
  <c r="R134" i="3"/>
  <c r="W134" i="3" s="1"/>
  <c r="T134" i="3"/>
  <c r="S134" i="3"/>
  <c r="Q134" i="3"/>
  <c r="P134" i="3"/>
  <c r="R133" i="3"/>
  <c r="T133" i="3"/>
  <c r="S133" i="3"/>
  <c r="Q133" i="3"/>
  <c r="P133" i="3"/>
  <c r="R132" i="3"/>
  <c r="W132" i="3" s="1"/>
  <c r="T132" i="3"/>
  <c r="S132" i="3"/>
  <c r="Q132" i="3"/>
  <c r="P132" i="3"/>
  <c r="R131" i="3"/>
  <c r="T131" i="3"/>
  <c r="S131" i="3"/>
  <c r="Q131" i="3"/>
  <c r="P131" i="3"/>
  <c r="R130" i="3"/>
  <c r="V130" i="3" s="1"/>
  <c r="T130" i="3"/>
  <c r="S130" i="3"/>
  <c r="Q130" i="3"/>
  <c r="P130" i="3"/>
  <c r="R129" i="3"/>
  <c r="T129" i="3"/>
  <c r="S129" i="3"/>
  <c r="Q129" i="3"/>
  <c r="P129" i="3"/>
  <c r="R119" i="3"/>
  <c r="V119" i="3" s="1"/>
  <c r="T119" i="3"/>
  <c r="S119" i="3"/>
  <c r="Q119" i="3"/>
  <c r="P119" i="3"/>
  <c r="R118" i="3"/>
  <c r="W118" i="3" s="1"/>
  <c r="T118" i="3"/>
  <c r="S118" i="3"/>
  <c r="Q118" i="3"/>
  <c r="P118" i="3"/>
  <c r="R117" i="3"/>
  <c r="W117" i="3" s="1"/>
  <c r="T117" i="3"/>
  <c r="S117" i="3"/>
  <c r="Q117" i="3"/>
  <c r="P117" i="3"/>
  <c r="R116" i="3"/>
  <c r="T116" i="3"/>
  <c r="S116" i="3"/>
  <c r="Q116" i="3"/>
  <c r="P116" i="3"/>
  <c r="R115" i="3"/>
  <c r="V115" i="3" s="1"/>
  <c r="T115" i="3"/>
  <c r="S115" i="3"/>
  <c r="Q115" i="3"/>
  <c r="P115" i="3"/>
  <c r="R114" i="3"/>
  <c r="V114" i="3" s="1"/>
  <c r="T114" i="3"/>
  <c r="S114" i="3"/>
  <c r="Q114" i="3"/>
  <c r="P114" i="3"/>
  <c r="R113" i="3"/>
  <c r="V113" i="3" s="1"/>
  <c r="T113" i="3"/>
  <c r="S113" i="3"/>
  <c r="Q113" i="3"/>
  <c r="P113" i="3"/>
  <c r="R112" i="3"/>
  <c r="T112" i="3"/>
  <c r="S112" i="3"/>
  <c r="Q112" i="3"/>
  <c r="P112" i="3"/>
  <c r="R111" i="3"/>
  <c r="U111" i="3" s="1"/>
  <c r="T111" i="3"/>
  <c r="S111" i="3"/>
  <c r="Q111" i="3"/>
  <c r="P111" i="3"/>
  <c r="R110" i="3"/>
  <c r="T110" i="3"/>
  <c r="S110" i="3"/>
  <c r="Q110" i="3"/>
  <c r="P110" i="3"/>
  <c r="R109" i="3"/>
  <c r="V109" i="3" s="1"/>
  <c r="T109" i="3"/>
  <c r="S109" i="3"/>
  <c r="Q109" i="3"/>
  <c r="P109" i="3"/>
  <c r="R108" i="3"/>
  <c r="T108" i="3"/>
  <c r="S108" i="3"/>
  <c r="Q108" i="3"/>
  <c r="P108" i="3"/>
  <c r="R107" i="3"/>
  <c r="V107" i="3" s="1"/>
  <c r="T107" i="3"/>
  <c r="S107" i="3"/>
  <c r="Q107" i="3"/>
  <c r="P107" i="3"/>
  <c r="R106" i="3"/>
  <c r="W106" i="3" s="1"/>
  <c r="T106" i="3"/>
  <c r="S106" i="3"/>
  <c r="Q106" i="3"/>
  <c r="P106" i="3"/>
  <c r="R105" i="3"/>
  <c r="T105" i="3"/>
  <c r="S105" i="3"/>
  <c r="Q105" i="3"/>
  <c r="P105" i="3"/>
  <c r="R104" i="3"/>
  <c r="T104" i="3"/>
  <c r="S104" i="3"/>
  <c r="Q104" i="3"/>
  <c r="P104" i="3"/>
  <c r="R103" i="3"/>
  <c r="V103" i="3" s="1"/>
  <c r="T103" i="3"/>
  <c r="S103" i="3"/>
  <c r="Q103" i="3"/>
  <c r="P103" i="3"/>
  <c r="R102" i="3"/>
  <c r="T102" i="3"/>
  <c r="S102" i="3"/>
  <c r="Q102" i="3"/>
  <c r="P102" i="3"/>
  <c r="R101" i="3"/>
  <c r="U101" i="3" s="1"/>
  <c r="T101" i="3"/>
  <c r="S101" i="3"/>
  <c r="Q101" i="3"/>
  <c r="P101" i="3"/>
  <c r="R100" i="3"/>
  <c r="T100" i="3"/>
  <c r="S100" i="3"/>
  <c r="Q100" i="3"/>
  <c r="P100" i="3"/>
  <c r="R99" i="3"/>
  <c r="V99" i="3" s="1"/>
  <c r="T99" i="3"/>
  <c r="S99" i="3"/>
  <c r="Q99" i="3"/>
  <c r="P99" i="3"/>
  <c r="R89" i="3"/>
  <c r="V89" i="3" s="1"/>
  <c r="T89" i="3"/>
  <c r="S89" i="3"/>
  <c r="Q89" i="3"/>
  <c r="P89" i="3"/>
  <c r="R88" i="3"/>
  <c r="U88" i="3" s="1"/>
  <c r="T88" i="3"/>
  <c r="S88" i="3"/>
  <c r="Q88" i="3"/>
  <c r="P88" i="3"/>
  <c r="R87" i="3"/>
  <c r="T87" i="3"/>
  <c r="S87" i="3"/>
  <c r="Q87" i="3"/>
  <c r="P87" i="3"/>
  <c r="R86" i="3"/>
  <c r="V86" i="3" s="1"/>
  <c r="T86" i="3"/>
  <c r="S86" i="3"/>
  <c r="Q86" i="3"/>
  <c r="P86" i="3"/>
  <c r="R85" i="3"/>
  <c r="T85" i="3"/>
  <c r="S85" i="3"/>
  <c r="Q85" i="3"/>
  <c r="P85" i="3"/>
  <c r="R84" i="3"/>
  <c r="W84" i="3" s="1"/>
  <c r="T84" i="3"/>
  <c r="S84" i="3"/>
  <c r="Q84" i="3"/>
  <c r="P84" i="3"/>
  <c r="R83" i="3"/>
  <c r="T83" i="3"/>
  <c r="S83" i="3"/>
  <c r="Q83" i="3"/>
  <c r="P83" i="3"/>
  <c r="R82" i="3"/>
  <c r="T82" i="3"/>
  <c r="S82" i="3"/>
  <c r="Q82" i="3"/>
  <c r="P82" i="3"/>
  <c r="R81" i="3"/>
  <c r="V81" i="3" s="1"/>
  <c r="T81" i="3"/>
  <c r="S81" i="3"/>
  <c r="Q81" i="3"/>
  <c r="P81" i="3"/>
  <c r="R80" i="3"/>
  <c r="V80" i="3" s="1"/>
  <c r="T80" i="3"/>
  <c r="S80" i="3"/>
  <c r="Q80" i="3"/>
  <c r="P80" i="3"/>
  <c r="R79" i="3"/>
  <c r="T79" i="3"/>
  <c r="S79" i="3"/>
  <c r="Q79" i="3"/>
  <c r="P79" i="3"/>
  <c r="R78" i="3"/>
  <c r="W78" i="3" s="1"/>
  <c r="T78" i="3"/>
  <c r="S78" i="3"/>
  <c r="Q78" i="3"/>
  <c r="P78" i="3"/>
  <c r="R77" i="3"/>
  <c r="T77" i="3"/>
  <c r="S77" i="3"/>
  <c r="Q77" i="3"/>
  <c r="P77" i="3"/>
  <c r="R76" i="3"/>
  <c r="T76" i="3"/>
  <c r="S76" i="3"/>
  <c r="Q76" i="3"/>
  <c r="P76" i="3"/>
  <c r="R75" i="3"/>
  <c r="T75" i="3"/>
  <c r="S75" i="3"/>
  <c r="Q75" i="3"/>
  <c r="P75" i="3"/>
  <c r="R74" i="3"/>
  <c r="U74" i="3" s="1"/>
  <c r="T74" i="3"/>
  <c r="S74" i="3"/>
  <c r="Q74" i="3"/>
  <c r="P74" i="3"/>
  <c r="R73" i="3"/>
  <c r="U73" i="3" s="1"/>
  <c r="T73" i="3"/>
  <c r="S73" i="3"/>
  <c r="Q73" i="3"/>
  <c r="P73" i="3"/>
  <c r="R72" i="3"/>
  <c r="W72" i="3" s="1"/>
  <c r="T72" i="3"/>
  <c r="S72" i="3"/>
  <c r="Q72" i="3"/>
  <c r="P72" i="3"/>
  <c r="R71" i="3"/>
  <c r="T71" i="3"/>
  <c r="S71" i="3"/>
  <c r="Q71" i="3"/>
  <c r="P71" i="3"/>
  <c r="R70" i="3"/>
  <c r="T70" i="3"/>
  <c r="S70" i="3"/>
  <c r="Q70" i="3"/>
  <c r="P70" i="3"/>
  <c r="R69" i="3"/>
  <c r="T69" i="3"/>
  <c r="S69" i="3"/>
  <c r="Q69" i="3"/>
  <c r="P69" i="3"/>
  <c r="R59" i="3"/>
  <c r="V59" i="3" s="1"/>
  <c r="R58" i="3"/>
  <c r="R57" i="3"/>
  <c r="W57" i="3" s="1"/>
  <c r="R56" i="3"/>
  <c r="R55" i="3"/>
  <c r="W55" i="3" s="1"/>
  <c r="R54" i="3"/>
  <c r="R53" i="3"/>
  <c r="W53" i="3" s="1"/>
  <c r="R52" i="3"/>
  <c r="U52" i="3" s="1"/>
  <c r="R51" i="3"/>
  <c r="W51" i="3" s="1"/>
  <c r="R50" i="3"/>
  <c r="R49" i="3"/>
  <c r="W49" i="3" s="1"/>
  <c r="R48" i="3"/>
  <c r="R47" i="3"/>
  <c r="R46" i="3"/>
  <c r="W46" i="3" s="1"/>
  <c r="R45" i="3"/>
  <c r="V45" i="3" s="1"/>
  <c r="R44" i="3"/>
  <c r="U44" i="3" s="1"/>
  <c r="R43" i="3"/>
  <c r="W43" i="3" s="1"/>
  <c r="R42" i="3"/>
  <c r="V42" i="3" s="1"/>
  <c r="R41" i="3"/>
  <c r="W41" i="3" s="1"/>
  <c r="R40" i="3"/>
  <c r="V40" i="3" s="1"/>
  <c r="R39" i="3"/>
  <c r="A310" i="6"/>
  <c r="Q1438" i="2" s="1"/>
  <c r="A307" i="6"/>
  <c r="A306" i="6"/>
  <c r="A305" i="6"/>
  <c r="A303" i="6"/>
  <c r="A304" i="6"/>
  <c r="A302" i="6"/>
  <c r="A301" i="6"/>
  <c r="D1439" i="2" s="1"/>
  <c r="A299" i="6"/>
  <c r="B1440" i="2" s="1"/>
  <c r="A298" i="6"/>
  <c r="B1439" i="2" s="1"/>
  <c r="A297" i="6"/>
  <c r="B1438" i="2" s="1"/>
  <c r="T59" i="3"/>
  <c r="S59" i="3"/>
  <c r="Q59" i="3"/>
  <c r="P59" i="3"/>
  <c r="T58" i="3"/>
  <c r="S58" i="3"/>
  <c r="Q58" i="3"/>
  <c r="P58" i="3"/>
  <c r="T57" i="3"/>
  <c r="S57" i="3"/>
  <c r="Q57" i="3"/>
  <c r="P57" i="3"/>
  <c r="T56" i="3"/>
  <c r="S56" i="3"/>
  <c r="Q56" i="3"/>
  <c r="P56" i="3"/>
  <c r="T55" i="3"/>
  <c r="S55" i="3"/>
  <c r="Q55" i="3"/>
  <c r="P55" i="3"/>
  <c r="T54" i="3"/>
  <c r="S54" i="3"/>
  <c r="Q54" i="3"/>
  <c r="P54" i="3"/>
  <c r="T53" i="3"/>
  <c r="S53" i="3"/>
  <c r="Q53" i="3"/>
  <c r="P53" i="3"/>
  <c r="T52" i="3"/>
  <c r="S52" i="3"/>
  <c r="Q52" i="3"/>
  <c r="P52" i="3"/>
  <c r="T51" i="3"/>
  <c r="S51" i="3"/>
  <c r="Q51" i="3"/>
  <c r="P51" i="3"/>
  <c r="T50" i="3"/>
  <c r="S50" i="3"/>
  <c r="Q50" i="3"/>
  <c r="P50" i="3"/>
  <c r="T49" i="3"/>
  <c r="S49" i="3"/>
  <c r="Q49" i="3"/>
  <c r="P49" i="3"/>
  <c r="T48" i="3"/>
  <c r="S48" i="3"/>
  <c r="Q48" i="3"/>
  <c r="P48" i="3"/>
  <c r="T47" i="3"/>
  <c r="S47" i="3"/>
  <c r="Q47" i="3"/>
  <c r="P47" i="3"/>
  <c r="T46" i="3"/>
  <c r="S46" i="3"/>
  <c r="Q46" i="3"/>
  <c r="P46" i="3"/>
  <c r="T45" i="3"/>
  <c r="S45" i="3"/>
  <c r="Q45" i="3"/>
  <c r="P45" i="3"/>
  <c r="T44" i="3"/>
  <c r="S44" i="3"/>
  <c r="Q44" i="3"/>
  <c r="P44" i="3"/>
  <c r="T43" i="3"/>
  <c r="S43" i="3"/>
  <c r="Q43" i="3"/>
  <c r="P43" i="3"/>
  <c r="T42" i="3"/>
  <c r="S42" i="3"/>
  <c r="Q42" i="3"/>
  <c r="P42" i="3"/>
  <c r="T41" i="3"/>
  <c r="S41" i="3"/>
  <c r="Q41" i="3"/>
  <c r="P41" i="3"/>
  <c r="T40" i="3"/>
  <c r="S40" i="3"/>
  <c r="Q40" i="3"/>
  <c r="P40" i="3"/>
  <c r="T39" i="3"/>
  <c r="S39" i="3"/>
  <c r="Q39" i="3"/>
  <c r="P39" i="3"/>
  <c r="A186" i="6"/>
  <c r="T29" i="3"/>
  <c r="S29" i="3"/>
  <c r="P29" i="3"/>
  <c r="R28" i="3"/>
  <c r="T28" i="3"/>
  <c r="S28" i="3"/>
  <c r="Q28" i="3"/>
  <c r="P28" i="3"/>
  <c r="T27" i="3"/>
  <c r="S27" i="3"/>
  <c r="Q27" i="3"/>
  <c r="P27" i="3"/>
  <c r="T26" i="3"/>
  <c r="S26" i="3"/>
  <c r="Q26" i="3"/>
  <c r="P26" i="3"/>
  <c r="T25" i="3"/>
  <c r="S25" i="3"/>
  <c r="Q25" i="3"/>
  <c r="P25" i="3"/>
  <c r="R24" i="3"/>
  <c r="W24" i="3" s="1"/>
  <c r="T24" i="3"/>
  <c r="S24" i="3"/>
  <c r="Q24" i="3"/>
  <c r="P24" i="3"/>
  <c r="R23" i="3"/>
  <c r="U23" i="3" s="1"/>
  <c r="T23" i="3"/>
  <c r="S23" i="3"/>
  <c r="Q23" i="3"/>
  <c r="P23" i="3"/>
  <c r="R22" i="3"/>
  <c r="T22" i="3"/>
  <c r="S22" i="3"/>
  <c r="Q22" i="3"/>
  <c r="P22" i="3"/>
  <c r="R21" i="3"/>
  <c r="U21" i="3" s="1"/>
  <c r="T21" i="3"/>
  <c r="S21" i="3"/>
  <c r="Q21" i="3"/>
  <c r="P21" i="3"/>
  <c r="R20" i="3"/>
  <c r="W20" i="3" s="1"/>
  <c r="T20" i="3"/>
  <c r="S20" i="3"/>
  <c r="Q20" i="3"/>
  <c r="P20" i="3"/>
  <c r="R19" i="3"/>
  <c r="V19" i="3" s="1"/>
  <c r="T19" i="3"/>
  <c r="S19" i="3"/>
  <c r="Q19" i="3"/>
  <c r="P19" i="3"/>
  <c r="R18" i="3"/>
  <c r="V18" i="3" s="1"/>
  <c r="T18" i="3"/>
  <c r="S18" i="3"/>
  <c r="Q18" i="3"/>
  <c r="P18" i="3"/>
  <c r="R17" i="3"/>
  <c r="T17" i="3"/>
  <c r="S17" i="3"/>
  <c r="Q17" i="3"/>
  <c r="P17" i="3"/>
  <c r="R16" i="3"/>
  <c r="U16" i="3" s="1"/>
  <c r="T16" i="3"/>
  <c r="S16" i="3"/>
  <c r="Q16" i="3"/>
  <c r="P16" i="3"/>
  <c r="R15" i="3"/>
  <c r="W15" i="3" s="1"/>
  <c r="T15" i="3"/>
  <c r="S15" i="3"/>
  <c r="Q15" i="3"/>
  <c r="P15" i="3"/>
  <c r="R14" i="3"/>
  <c r="U14" i="3" s="1"/>
  <c r="T14" i="3"/>
  <c r="S14" i="3"/>
  <c r="Q14" i="3"/>
  <c r="P14" i="3"/>
  <c r="T13" i="3"/>
  <c r="T12" i="3"/>
  <c r="S12" i="3"/>
  <c r="P12" i="3"/>
  <c r="T11" i="3"/>
  <c r="S11" i="3"/>
  <c r="P11" i="3"/>
  <c r="T10" i="3"/>
  <c r="S10" i="3"/>
  <c r="P10" i="3"/>
  <c r="A342" i="6"/>
  <c r="F14" i="4" s="1"/>
  <c r="A336" i="6"/>
  <c r="F8" i="4" s="1"/>
  <c r="D18" i="1"/>
  <c r="A333" i="6"/>
  <c r="F5" i="4" s="1"/>
  <c r="A331" i="6"/>
  <c r="F3" i="4" s="1"/>
  <c r="A332" i="6"/>
  <c r="F4" i="4" s="1"/>
  <c r="A348" i="6"/>
  <c r="F20" i="4" s="1"/>
  <c r="A351" i="6"/>
  <c r="F23" i="4" s="1"/>
  <c r="A352" i="6"/>
  <c r="F24" i="4" s="1"/>
  <c r="A353" i="6"/>
  <c r="F25" i="4" s="1"/>
  <c r="A334" i="6"/>
  <c r="F6" i="4" s="1"/>
  <c r="A335" i="6"/>
  <c r="F7" i="4" s="1"/>
  <c r="A128" i="6"/>
  <c r="T9" i="3"/>
  <c r="S9" i="3"/>
  <c r="Q9" i="3"/>
  <c r="A112" i="6"/>
  <c r="A18" i="1" s="1"/>
  <c r="A235" i="6"/>
  <c r="L1440" i="5" s="1"/>
  <c r="A234" i="6"/>
  <c r="A233" i="6"/>
  <c r="A232" i="6"/>
  <c r="A231" i="6"/>
  <c r="A420" i="6"/>
  <c r="N15" i="4" s="1"/>
  <c r="A419" i="6"/>
  <c r="M15" i="4" s="1"/>
  <c r="A417" i="6"/>
  <c r="N14" i="4" s="1"/>
  <c r="A416" i="6"/>
  <c r="M14" i="4"/>
  <c r="A414" i="6"/>
  <c r="N13" i="4" s="1"/>
  <c r="A413" i="6"/>
  <c r="M13" i="4" s="1"/>
  <c r="A411" i="6"/>
  <c r="N12" i="4" s="1"/>
  <c r="A410" i="6"/>
  <c r="M12" i="4" s="1"/>
  <c r="A408" i="6"/>
  <c r="N11" i="4" s="1"/>
  <c r="A407" i="6"/>
  <c r="M11" i="4" s="1"/>
  <c r="A405" i="6"/>
  <c r="N10" i="4" s="1"/>
  <c r="A404" i="6"/>
  <c r="M10" i="4" s="1"/>
  <c r="B399" i="6"/>
  <c r="B400" i="6"/>
  <c r="B401" i="6"/>
  <c r="B402" i="6"/>
  <c r="A398" i="6"/>
  <c r="M9" i="4" s="1"/>
  <c r="A396" i="6"/>
  <c r="N8" i="4" s="1"/>
  <c r="A395" i="6"/>
  <c r="M8" i="4" s="1"/>
  <c r="A393" i="6"/>
  <c r="N7" i="4" s="1"/>
  <c r="A392" i="6"/>
  <c r="M7" i="4" s="1"/>
  <c r="A390" i="6"/>
  <c r="N6" i="4" s="1"/>
  <c r="A389" i="6"/>
  <c r="M6" i="4" s="1"/>
  <c r="A387" i="6"/>
  <c r="N5" i="4" s="1"/>
  <c r="A386" i="6"/>
  <c r="M5" i="4" s="1"/>
  <c r="A384" i="6"/>
  <c r="N4" i="4" s="1"/>
  <c r="A383" i="6"/>
  <c r="M4" i="4" s="1"/>
  <c r="A381" i="6"/>
  <c r="N3" i="4" s="1"/>
  <c r="A380" i="6"/>
  <c r="M3" i="4" s="1"/>
  <c r="A379" i="6"/>
  <c r="N2" i="4" s="1"/>
  <c r="A378" i="6"/>
  <c r="M2" i="4" s="1"/>
  <c r="A377" i="6"/>
  <c r="M1" i="4" s="1"/>
  <c r="A425" i="6"/>
  <c r="M18" i="4" s="1"/>
  <c r="B481" i="6"/>
  <c r="B482" i="6"/>
  <c r="B483" i="6"/>
  <c r="B484" i="6"/>
  <c r="B485" i="6"/>
  <c r="B486" i="6"/>
  <c r="B434" i="6"/>
  <c r="B435" i="6"/>
  <c r="B436" i="6"/>
  <c r="B470" i="6"/>
  <c r="B471" i="6"/>
  <c r="B472" i="6"/>
  <c r="A492" i="6"/>
  <c r="N38" i="4" s="1"/>
  <c r="A491" i="6"/>
  <c r="M38" i="4" s="1"/>
  <c r="A489" i="6"/>
  <c r="N37" i="4" s="1"/>
  <c r="A488" i="6"/>
  <c r="M37" i="4" s="1"/>
  <c r="A480" i="6"/>
  <c r="M36" i="4" s="1"/>
  <c r="A478" i="6"/>
  <c r="N35" i="4" s="1"/>
  <c r="A477" i="6"/>
  <c r="M35" i="4" s="1"/>
  <c r="A475" i="6"/>
  <c r="N34" i="4" s="1"/>
  <c r="A474" i="6"/>
  <c r="M34" i="4" s="1"/>
  <c r="A469" i="6"/>
  <c r="M33" i="4" s="1"/>
  <c r="B466" i="6"/>
  <c r="B467" i="6"/>
  <c r="A465" i="6"/>
  <c r="M32" i="4" s="1"/>
  <c r="A463" i="6"/>
  <c r="N31" i="4" s="1"/>
  <c r="A462" i="6"/>
  <c r="M31" i="4" s="1"/>
  <c r="A460" i="6"/>
  <c r="N30" i="4" s="1"/>
  <c r="A459" i="6"/>
  <c r="M30" i="4" s="1"/>
  <c r="A457" i="6"/>
  <c r="N29" i="4" s="1"/>
  <c r="A456" i="6"/>
  <c r="M29" i="4" s="1"/>
  <c r="A454" i="6"/>
  <c r="N28" i="4" s="1"/>
  <c r="A453" i="6"/>
  <c r="M28" i="4" s="1"/>
  <c r="A451" i="6"/>
  <c r="N27" i="4" s="1"/>
  <c r="A450" i="6"/>
  <c r="M27" i="4" s="1"/>
  <c r="A448" i="6"/>
  <c r="N26" i="4" s="1"/>
  <c r="A447" i="6"/>
  <c r="M26" i="4" s="1"/>
  <c r="A445" i="6"/>
  <c r="N25" i="4" s="1"/>
  <c r="A444" i="6"/>
  <c r="M25" i="4" s="1"/>
  <c r="A442" i="6"/>
  <c r="N24" i="4" s="1"/>
  <c r="A441" i="6"/>
  <c r="M24" i="4" s="1"/>
  <c r="A439" i="6"/>
  <c r="N23" i="4" s="1"/>
  <c r="A438" i="6"/>
  <c r="M23" i="4" s="1"/>
  <c r="A433" i="6"/>
  <c r="M22" i="4" s="1"/>
  <c r="A431" i="6"/>
  <c r="N21" i="4" s="1"/>
  <c r="A430" i="6"/>
  <c r="M21" i="4" s="1"/>
  <c r="A429" i="6"/>
  <c r="N20" i="4" s="1"/>
  <c r="A428" i="6"/>
  <c r="M20" i="4" s="1"/>
  <c r="A426" i="6"/>
  <c r="M19" i="4" s="1"/>
  <c r="A427" i="6"/>
  <c r="N19" i="4" s="1"/>
  <c r="A367" i="6"/>
  <c r="J13" i="4" s="1"/>
  <c r="A37" i="6"/>
  <c r="A41" i="6"/>
  <c r="A39" i="6"/>
  <c r="A47" i="6"/>
  <c r="A38" i="6"/>
  <c r="A36" i="6"/>
  <c r="A50" i="6"/>
  <c r="A25" i="6"/>
  <c r="A33" i="6"/>
  <c r="A373" i="6"/>
  <c r="K19" i="4" s="1"/>
  <c r="A116" i="6"/>
  <c r="A23" i="1" s="1"/>
  <c r="A115" i="6"/>
  <c r="A22" i="1" s="1"/>
  <c r="A111" i="6"/>
  <c r="A17" i="1" s="1"/>
  <c r="A110" i="6"/>
  <c r="A16" i="1" s="1"/>
  <c r="A130" i="6"/>
  <c r="M43" i="4" s="1"/>
  <c r="A366" i="6"/>
  <c r="J11" i="4" s="1"/>
  <c r="A365" i="6"/>
  <c r="J9" i="4" s="1"/>
  <c r="A364" i="6"/>
  <c r="J7" i="4" s="1"/>
  <c r="A363" i="6"/>
  <c r="J6" i="4" s="1"/>
  <c r="A361" i="6"/>
  <c r="J19" i="4" s="1"/>
  <c r="A359" i="6"/>
  <c r="H1" i="4" s="1"/>
  <c r="A357" i="6"/>
  <c r="G2" i="4" s="1"/>
  <c r="A356" i="6"/>
  <c r="G1" i="4" s="1"/>
  <c r="A329" i="6"/>
  <c r="F1" i="4" s="1"/>
  <c r="A350" i="6"/>
  <c r="F22" i="4" s="1"/>
  <c r="A349" i="6"/>
  <c r="F21" i="4" s="1"/>
  <c r="A347" i="6"/>
  <c r="F19" i="4" s="1"/>
  <c r="A346" i="6"/>
  <c r="F18" i="4" s="1"/>
  <c r="A345" i="6"/>
  <c r="F17" i="4" s="1"/>
  <c r="A344" i="6"/>
  <c r="F16" i="4" s="1"/>
  <c r="A343" i="6"/>
  <c r="F15" i="4" s="1"/>
  <c r="A341" i="6"/>
  <c r="F13" i="4" s="1"/>
  <c r="A340" i="6"/>
  <c r="F12" i="4" s="1"/>
  <c r="A339" i="6"/>
  <c r="F11" i="4" s="1"/>
  <c r="A338" i="6"/>
  <c r="F10" i="4" s="1"/>
  <c r="A337" i="6"/>
  <c r="F9" i="4" s="1"/>
  <c r="A330" i="6"/>
  <c r="F2" i="4" s="1"/>
  <c r="A327" i="6"/>
  <c r="D1" i="4" s="1"/>
  <c r="A325" i="6"/>
  <c r="C2" i="4" s="1"/>
  <c r="A324" i="6"/>
  <c r="C1" i="4" s="1"/>
  <c r="A322" i="6"/>
  <c r="B2" i="4" s="1"/>
  <c r="A321" i="6"/>
  <c r="B1" i="4" s="1"/>
  <c r="A319" i="6"/>
  <c r="A2" i="4" s="1"/>
  <c r="A318" i="6"/>
  <c r="A1" i="4" s="1"/>
  <c r="A127" i="6"/>
  <c r="A34" i="1" s="1"/>
  <c r="A126" i="6"/>
  <c r="A33" i="1" s="1"/>
  <c r="A125" i="6"/>
  <c r="A32" i="1" s="1"/>
  <c r="A124" i="6"/>
  <c r="A31" i="1" s="1"/>
  <c r="A118" i="6"/>
  <c r="A25" i="1" s="1"/>
  <c r="A117" i="6"/>
  <c r="A24" i="1" s="1"/>
  <c r="A114" i="6"/>
  <c r="A21" i="1" s="1"/>
  <c r="A113" i="6"/>
  <c r="A20" i="1" s="1"/>
  <c r="A107" i="6"/>
  <c r="A14" i="1" s="1"/>
  <c r="A105" i="6"/>
  <c r="A13" i="1" s="1"/>
  <c r="A104" i="6"/>
  <c r="A11" i="1" s="1"/>
  <c r="A103" i="6"/>
  <c r="A10" i="1" s="1"/>
  <c r="A102" i="6"/>
  <c r="A9" i="1" s="1"/>
  <c r="A101" i="6"/>
  <c r="A8" i="1" s="1"/>
  <c r="A100" i="6"/>
  <c r="A7" i="1" s="1"/>
  <c r="A99" i="6"/>
  <c r="A5" i="1" s="1"/>
  <c r="A98" i="6"/>
  <c r="A4" i="1" s="1"/>
  <c r="A97" i="6"/>
  <c r="A3" i="1" s="1"/>
  <c r="A96" i="6"/>
  <c r="A2" i="1" s="1"/>
  <c r="A95" i="6"/>
  <c r="A1" i="1" s="1"/>
  <c r="A13" i="6"/>
  <c r="A15" i="6"/>
  <c r="B468" i="6"/>
  <c r="D434" i="6"/>
  <c r="A311" i="6"/>
  <c r="A300" i="6"/>
  <c r="A267" i="6"/>
  <c r="A266" i="6"/>
  <c r="A264" i="6"/>
  <c r="A260" i="6"/>
  <c r="A132" i="6"/>
  <c r="M45" i="4" s="1"/>
  <c r="A131" i="6"/>
  <c r="M44" i="4" s="1"/>
  <c r="A129" i="6"/>
  <c r="M42" i="4" s="1"/>
  <c r="A48" i="6"/>
  <c r="A46" i="6"/>
  <c r="A45" i="6"/>
  <c r="A31" i="6"/>
  <c r="A30" i="6"/>
  <c r="A29" i="6"/>
  <c r="A28" i="6"/>
  <c r="A23" i="6"/>
  <c r="A21" i="6"/>
  <c r="A20" i="6"/>
  <c r="A14" i="6"/>
  <c r="A12" i="6"/>
  <c r="A11" i="6"/>
  <c r="A10" i="6"/>
  <c r="A6" i="6"/>
  <c r="B5" i="6"/>
  <c r="B4" i="6"/>
  <c r="B3" i="6"/>
  <c r="B2" i="6"/>
  <c r="A2" i="6" s="1"/>
  <c r="AG10" i="2"/>
  <c r="AG9" i="2"/>
  <c r="V9" i="2"/>
  <c r="I9" i="2"/>
  <c r="AA2" i="3"/>
  <c r="N1" i="2"/>
  <c r="A1" i="2"/>
  <c r="A1" i="3"/>
  <c r="A1" i="5"/>
  <c r="AA9" i="3"/>
  <c r="AO10" i="2"/>
  <c r="AP9" i="2"/>
  <c r="AO9" i="2"/>
  <c r="P60" i="2"/>
  <c r="F60" i="2"/>
  <c r="D60" i="2"/>
  <c r="AP10" i="2"/>
  <c r="L60" i="5"/>
  <c r="J60" i="5"/>
  <c r="E60" i="5"/>
  <c r="C60" i="5"/>
  <c r="J30" i="5"/>
  <c r="C30" i="5"/>
  <c r="E30" i="5"/>
  <c r="L30" i="5"/>
  <c r="P30" i="2"/>
  <c r="F30" i="2"/>
  <c r="D30" i="2"/>
  <c r="N1411" i="2"/>
  <c r="N1381" i="2"/>
  <c r="N1321" i="2"/>
  <c r="N1351" i="2"/>
  <c r="N1291" i="2"/>
  <c r="N1261" i="2"/>
  <c r="N1231" i="2"/>
  <c r="N1171" i="2"/>
  <c r="N1111" i="2"/>
  <c r="N1201" i="2"/>
  <c r="N1141" i="2"/>
  <c r="N1081" i="2"/>
  <c r="N1051" i="2"/>
  <c r="N991" i="2"/>
  <c r="N931" i="2"/>
  <c r="N871" i="2"/>
  <c r="N1021" i="2"/>
  <c r="N961" i="2"/>
  <c r="N901" i="2"/>
  <c r="N841" i="2"/>
  <c r="N781" i="2"/>
  <c r="N721" i="2"/>
  <c r="N661" i="2"/>
  <c r="N601" i="2"/>
  <c r="N541" i="2"/>
  <c r="N811" i="2"/>
  <c r="N751" i="2"/>
  <c r="N691" i="2"/>
  <c r="N631" i="2"/>
  <c r="N571" i="2"/>
  <c r="N511" i="2"/>
  <c r="N481" i="2"/>
  <c r="N421" i="2"/>
  <c r="N361" i="2"/>
  <c r="N301" i="2"/>
  <c r="N241" i="2"/>
  <c r="N181" i="2"/>
  <c r="N121" i="2"/>
  <c r="N451" i="2"/>
  <c r="N391" i="2"/>
  <c r="N331" i="2"/>
  <c r="N271" i="2"/>
  <c r="N211" i="2"/>
  <c r="N151" i="2"/>
  <c r="A1053" i="2"/>
  <c r="A963" i="2"/>
  <c r="A813" i="2"/>
  <c r="A213" i="2"/>
  <c r="A153" i="2"/>
  <c r="A483" i="2"/>
  <c r="N91" i="2"/>
  <c r="A1411" i="2"/>
  <c r="A1381" i="2"/>
  <c r="A1321" i="2"/>
  <c r="A1351" i="2"/>
  <c r="A1291" i="2"/>
  <c r="A1261" i="2"/>
  <c r="A1231" i="2"/>
  <c r="A1171" i="2"/>
  <c r="A1111" i="2"/>
  <c r="A1201" i="2"/>
  <c r="A1141" i="2"/>
  <c r="A1081" i="2"/>
  <c r="A1051" i="2"/>
  <c r="A991" i="2"/>
  <c r="A931" i="2"/>
  <c r="A871" i="2"/>
  <c r="A1021" i="2"/>
  <c r="A961" i="2"/>
  <c r="A901" i="2"/>
  <c r="A841" i="2"/>
  <c r="A781" i="2"/>
  <c r="A721" i="2"/>
  <c r="A661" i="2"/>
  <c r="A601" i="2"/>
  <c r="A541" i="2"/>
  <c r="A811" i="2"/>
  <c r="A751" i="2"/>
  <c r="A691" i="2"/>
  <c r="A631" i="2"/>
  <c r="A571" i="2"/>
  <c r="A511" i="2"/>
  <c r="A481" i="2"/>
  <c r="A421" i="2"/>
  <c r="A361" i="2"/>
  <c r="A301" i="2"/>
  <c r="A241" i="2"/>
  <c r="A181" i="2"/>
  <c r="A121" i="2"/>
  <c r="A451" i="2"/>
  <c r="A391" i="2"/>
  <c r="A331" i="2"/>
  <c r="A271" i="2"/>
  <c r="A211" i="2"/>
  <c r="A151" i="2"/>
  <c r="A572" i="2"/>
  <c r="A61" i="2"/>
  <c r="N61" i="2"/>
  <c r="A263" i="2"/>
  <c r="U263" i="2" s="1"/>
  <c r="B263" i="2" s="1"/>
  <c r="O224" i="5"/>
  <c r="O554" i="5"/>
  <c r="H554" i="5" s="1"/>
  <c r="S554" i="5" s="1"/>
  <c r="M554" i="5" s="1"/>
  <c r="W554" i="5" s="1"/>
  <c r="O208" i="5"/>
  <c r="A1402" i="2"/>
  <c r="U1402" i="2" s="1"/>
  <c r="B1402" i="2" s="1"/>
  <c r="O1402" i="5"/>
  <c r="O1408" i="5"/>
  <c r="A1408" i="5" s="1"/>
  <c r="P1408" i="5" s="1"/>
  <c r="A371" i="2"/>
  <c r="U371" i="2" s="1"/>
  <c r="B371" i="2" s="1"/>
  <c r="A1406" i="2"/>
  <c r="U1406" i="2" s="1"/>
  <c r="B1406" i="2" s="1"/>
  <c r="O1406" i="5"/>
  <c r="H1406" i="5" s="1"/>
  <c r="S1406" i="5" s="1"/>
  <c r="M1406" i="5" s="1"/>
  <c r="X1406" i="5" s="1"/>
  <c r="O389" i="5"/>
  <c r="H389" i="5" s="1"/>
  <c r="S389" i="5" s="1"/>
  <c r="M389" i="5" s="1"/>
  <c r="W389" i="5" s="1"/>
  <c r="A430" i="2"/>
  <c r="U430" i="2" s="1"/>
  <c r="B430" i="2" s="1"/>
  <c r="A683" i="2"/>
  <c r="A415" i="2"/>
  <c r="U415" i="2" s="1"/>
  <c r="B415" i="2" s="1"/>
  <c r="O326" i="5"/>
  <c r="O619" i="5"/>
  <c r="H619" i="5" s="1"/>
  <c r="S619" i="5" s="1"/>
  <c r="M619" i="5" s="1"/>
  <c r="W619" i="5" s="1"/>
  <c r="O914" i="5"/>
  <c r="A1255" i="2"/>
  <c r="U1255" i="2" s="1"/>
  <c r="B1255" i="2" s="1"/>
  <c r="O1255" i="5"/>
  <c r="O767" i="5"/>
  <c r="O650" i="5"/>
  <c r="H650" i="5" s="1"/>
  <c r="S650" i="5" s="1"/>
  <c r="M650" i="5" s="1"/>
  <c r="W650" i="5" s="1"/>
  <c r="A1096" i="2"/>
  <c r="O202" i="5"/>
  <c r="A222" i="2"/>
  <c r="O259" i="5"/>
  <c r="A259" i="5" s="1"/>
  <c r="R259" i="5" s="1"/>
  <c r="A434" i="2"/>
  <c r="U434" i="2" s="1"/>
  <c r="B434" i="2" s="1"/>
  <c r="A521" i="2"/>
  <c r="U521" i="2" s="1"/>
  <c r="B521" i="2" s="1"/>
  <c r="A598" i="2"/>
  <c r="U598" i="2" s="1"/>
  <c r="B598" i="2" s="1"/>
  <c r="A652" i="2"/>
  <c r="U652" i="2" s="1"/>
  <c r="B652" i="2" s="1"/>
  <c r="O677" i="5"/>
  <c r="A942" i="2"/>
  <c r="A974" i="2"/>
  <c r="U974" i="2" s="1"/>
  <c r="B974" i="2" s="1"/>
  <c r="A1007" i="2"/>
  <c r="W1007" i="2" s="1"/>
  <c r="X1007" i="2" s="1"/>
  <c r="O1007" i="5"/>
  <c r="A1079" i="2"/>
  <c r="U1079" i="2" s="1"/>
  <c r="B1079" i="2" s="1"/>
  <c r="O1071" i="5"/>
  <c r="H1071" i="5" s="1"/>
  <c r="S1071" i="5" s="1"/>
  <c r="M1071" i="5" s="1"/>
  <c r="W1071" i="5" s="1"/>
  <c r="A1181" i="2"/>
  <c r="O806" i="5"/>
  <c r="H806" i="5" s="1"/>
  <c r="S806" i="5" s="1"/>
  <c r="M806" i="5" s="1"/>
  <c r="A190" i="2"/>
  <c r="U190" i="2" s="1"/>
  <c r="B190" i="2" s="1"/>
  <c r="A503" i="2"/>
  <c r="U503" i="2" s="1"/>
  <c r="B503" i="2" s="1"/>
  <c r="O503" i="5"/>
  <c r="H503" i="5" s="1"/>
  <c r="S503" i="5" s="1"/>
  <c r="M503" i="5" s="1"/>
  <c r="O1300" i="5"/>
  <c r="H1300" i="5" s="1"/>
  <c r="S1300" i="5" s="1"/>
  <c r="M1300" i="5" s="1"/>
  <c r="A1119" i="2"/>
  <c r="O1119" i="5"/>
  <c r="H1119" i="5" s="1"/>
  <c r="S1119" i="5" s="1"/>
  <c r="M1119" i="5" s="1"/>
  <c r="A1428" i="2"/>
  <c r="A1003" i="2"/>
  <c r="O1077" i="5"/>
  <c r="A712" i="2"/>
  <c r="U712" i="2" s="1"/>
  <c r="B712" i="2" s="1"/>
  <c r="A824" i="2"/>
  <c r="U824" i="2" s="1"/>
  <c r="B824" i="2" s="1"/>
  <c r="O1257" i="5"/>
  <c r="A808" i="2"/>
  <c r="U808" i="2" s="1"/>
  <c r="B808" i="2" s="1"/>
  <c r="A742" i="2"/>
  <c r="O340" i="5"/>
  <c r="H340" i="5" s="1"/>
  <c r="S340" i="5" s="1"/>
  <c r="M340" i="5" s="1"/>
  <c r="X340" i="5" s="1"/>
  <c r="O377" i="5"/>
  <c r="A377" i="5" s="1"/>
  <c r="O444" i="5"/>
  <c r="A444" i="5" s="1"/>
  <c r="R444" i="5" s="1"/>
  <c r="F444" i="5" s="1"/>
  <c r="U444" i="5" s="1"/>
  <c r="O417" i="5"/>
  <c r="A1012" i="2"/>
  <c r="O1012" i="5"/>
  <c r="H1012" i="5" s="1"/>
  <c r="S1012" i="5" s="1"/>
  <c r="M1012" i="5" s="1"/>
  <c r="Y1012" i="5" s="1"/>
  <c r="A568" i="2"/>
  <c r="U568" i="2" s="1"/>
  <c r="B568" i="2" s="1"/>
  <c r="O568" i="5"/>
  <c r="A568" i="5" s="1"/>
  <c r="P568" i="5" s="1"/>
  <c r="O866" i="5"/>
  <c r="O462" i="5"/>
  <c r="A442" i="2"/>
  <c r="U442" i="2" s="1"/>
  <c r="B442" i="2" s="1"/>
  <c r="A639" i="2"/>
  <c r="U639" i="2" s="1"/>
  <c r="B639" i="2" s="1"/>
  <c r="O279" i="5"/>
  <c r="H279" i="5" s="1"/>
  <c r="S279" i="5" s="1"/>
  <c r="M279" i="5" s="1"/>
  <c r="O1060" i="5"/>
  <c r="A1060" i="5" s="1"/>
  <c r="R1060" i="5" s="1"/>
  <c r="F1060" i="5" s="1"/>
  <c r="U1060" i="5" s="1"/>
  <c r="O656" i="5"/>
  <c r="H656" i="5" s="1"/>
  <c r="S656" i="5" s="1"/>
  <c r="M656" i="5" s="1"/>
  <c r="Y656" i="5" s="1"/>
  <c r="O708" i="5"/>
  <c r="A708" i="5" s="1"/>
  <c r="O704" i="5"/>
  <c r="H704" i="5" s="1"/>
  <c r="S704" i="5" s="1"/>
  <c r="M704" i="5" s="1"/>
  <c r="Y704" i="5" s="1"/>
  <c r="O926" i="5"/>
  <c r="A926" i="5" s="1"/>
  <c r="O958" i="5"/>
  <c r="A1015" i="2"/>
  <c r="U1015" i="2" s="1"/>
  <c r="B1015" i="2" s="1"/>
  <c r="A519" i="2"/>
  <c r="U519" i="2" s="1"/>
  <c r="B519" i="2" s="1"/>
  <c r="O560" i="5"/>
  <c r="A659" i="2"/>
  <c r="U659" i="2" s="1"/>
  <c r="B659" i="2" s="1"/>
  <c r="A1432" i="2"/>
  <c r="U1432" i="2" s="1"/>
  <c r="B1432" i="2" s="1"/>
  <c r="A715" i="2"/>
  <c r="U715" i="2" s="1"/>
  <c r="B715" i="2" s="1"/>
  <c r="A123" i="3"/>
  <c r="A243" i="3"/>
  <c r="A513" i="3"/>
  <c r="I272" i="5"/>
  <c r="I752" i="5"/>
  <c r="I902" i="5"/>
  <c r="A783" i="2"/>
  <c r="A873" i="2"/>
  <c r="A1173" i="2"/>
  <c r="A813" i="3"/>
  <c r="A843" i="3"/>
  <c r="A963" i="3"/>
  <c r="I1382" i="5"/>
  <c r="I512" i="5"/>
  <c r="I872" i="5"/>
  <c r="A933" i="2"/>
  <c r="A1083" i="2"/>
  <c r="A1383" i="2"/>
  <c r="A1293" i="3"/>
  <c r="A1413" i="3"/>
  <c r="I32" i="5"/>
  <c r="I1232" i="5"/>
  <c r="I1352" i="5"/>
  <c r="I482" i="5"/>
  <c r="A993" i="2"/>
  <c r="A1143" i="2"/>
  <c r="A1413" i="2"/>
  <c r="A123" i="2"/>
  <c r="A423" i="2"/>
  <c r="A453" i="2"/>
  <c r="A393" i="3"/>
  <c r="A1323" i="3"/>
  <c r="A1383" i="3"/>
  <c r="I812" i="5"/>
  <c r="I932" i="5"/>
  <c r="I1052" i="5"/>
  <c r="A992" i="2"/>
  <c r="A1112" i="3"/>
  <c r="A1142" i="2"/>
  <c r="A992" i="3"/>
  <c r="A1412" i="2"/>
  <c r="A302" i="3"/>
  <c r="A602" i="3"/>
  <c r="A362" i="2"/>
  <c r="A212" i="5"/>
  <c r="A332" i="2"/>
  <c r="A662" i="3"/>
  <c r="A782" i="3"/>
  <c r="A661" i="5"/>
  <c r="A601" i="5"/>
  <c r="A451" i="5"/>
  <c r="A781" i="5"/>
  <c r="A811" i="5"/>
  <c r="A1411" i="5"/>
  <c r="A721" i="5"/>
  <c r="A392" i="2"/>
  <c r="A122" i="2"/>
  <c r="A482" i="2"/>
  <c r="A452" i="2"/>
  <c r="A692" i="2"/>
  <c r="A962" i="2"/>
  <c r="A1262" i="2"/>
  <c r="A182" i="3"/>
  <c r="A212" i="3"/>
  <c r="A632" i="3"/>
  <c r="A692" i="3"/>
  <c r="A902" i="3"/>
  <c r="A1262" i="3"/>
  <c r="A1322" i="3"/>
  <c r="A1412" i="3"/>
  <c r="A122" i="5"/>
  <c r="A362" i="5"/>
  <c r="A392" i="5"/>
  <c r="A962" i="5"/>
  <c r="A1202" i="5"/>
  <c r="A1262" i="5"/>
  <c r="A542" i="2"/>
  <c r="A602" i="2"/>
  <c r="A752" i="2"/>
  <c r="A1022" i="2"/>
  <c r="A1232" i="2"/>
  <c r="A122" i="3"/>
  <c r="A152" i="3"/>
  <c r="A362" i="3"/>
  <c r="A512" i="3"/>
  <c r="A572" i="3"/>
  <c r="A812" i="3"/>
  <c r="A962" i="3"/>
  <c r="A1172" i="3"/>
  <c r="A182" i="5"/>
  <c r="A452" i="5"/>
  <c r="A482" i="5"/>
  <c r="A932" i="5"/>
  <c r="A1172" i="5"/>
  <c r="A1232" i="5"/>
  <c r="A1412" i="5"/>
  <c r="A1022" i="5"/>
  <c r="A902" i="2"/>
  <c r="A242" i="3"/>
  <c r="A1022" i="3"/>
  <c r="A272" i="5"/>
  <c r="A332" i="5"/>
  <c r="A1292" i="5"/>
  <c r="A1292" i="2"/>
  <c r="A2" i="2"/>
  <c r="A1382" i="3"/>
  <c r="A542" i="5"/>
  <c r="A182" i="2"/>
  <c r="A152" i="2"/>
  <c r="A722" i="2"/>
  <c r="A842" i="2"/>
  <c r="A1112" i="2"/>
  <c r="A1322" i="2"/>
  <c r="A32" i="3"/>
  <c r="A272" i="3"/>
  <c r="A332" i="3"/>
  <c r="A422" i="3"/>
  <c r="A482" i="3"/>
  <c r="A842" i="3"/>
  <c r="A32" i="5"/>
  <c r="A572" i="5"/>
  <c r="A602" i="5"/>
  <c r="A632" i="5"/>
  <c r="A662" i="5"/>
  <c r="A692" i="5"/>
  <c r="A722" i="5"/>
  <c r="A752" i="5"/>
  <c r="A782" i="5"/>
  <c r="A872" i="5"/>
  <c r="A1112" i="5"/>
  <c r="A1322" i="5"/>
  <c r="A422" i="2"/>
  <c r="A1202" i="2"/>
  <c r="A542" i="3"/>
  <c r="A872" i="3"/>
  <c r="A242" i="5"/>
  <c r="A992" i="5"/>
  <c r="A92" i="2"/>
  <c r="A812" i="2"/>
  <c r="A92" i="3"/>
  <c r="A392" i="3"/>
  <c r="A932" i="3"/>
  <c r="A512" i="5"/>
  <c r="A902" i="5"/>
  <c r="A242" i="2"/>
  <c r="A212" i="2"/>
  <c r="A782" i="2"/>
  <c r="A872" i="2"/>
  <c r="A1172" i="2"/>
  <c r="A1352" i="2"/>
  <c r="A452" i="3"/>
  <c r="A1082" i="3"/>
  <c r="A1232" i="3"/>
  <c r="A1292" i="3"/>
  <c r="A92" i="5"/>
  <c r="A842" i="5"/>
  <c r="A1082" i="5"/>
  <c r="A632" i="2"/>
  <c r="A2" i="3"/>
  <c r="A62" i="5"/>
  <c r="A302" i="5"/>
  <c r="A422" i="5"/>
  <c r="A32" i="2"/>
  <c r="A662" i="2"/>
  <c r="A1052" i="2"/>
  <c r="A62" i="3"/>
  <c r="A722" i="3"/>
  <c r="A1142" i="5"/>
  <c r="A302" i="2"/>
  <c r="A272" i="2"/>
  <c r="A512" i="2"/>
  <c r="A932" i="2"/>
  <c r="A1082" i="2"/>
  <c r="A1382" i="2"/>
  <c r="A2" i="5"/>
  <c r="A1052" i="3"/>
  <c r="A1142" i="3"/>
  <c r="A1202" i="3"/>
  <c r="A1352" i="3"/>
  <c r="A152" i="5"/>
  <c r="A812" i="5"/>
  <c r="A1052" i="5"/>
  <c r="A1352" i="5"/>
  <c r="A1382" i="5"/>
  <c r="A361" i="5"/>
  <c r="A841" i="5"/>
  <c r="A871" i="5"/>
  <c r="A901" i="5"/>
  <c r="A931" i="5"/>
  <c r="A961" i="5"/>
  <c r="A991" i="5"/>
  <c r="A1021" i="5"/>
  <c r="A1051" i="5"/>
  <c r="A1081" i="5"/>
  <c r="A1111" i="5"/>
  <c r="A1141" i="5"/>
  <c r="A1171" i="5"/>
  <c r="A1201" i="5"/>
  <c r="A391" i="5"/>
  <c r="A421" i="5"/>
  <c r="A1261" i="5"/>
  <c r="A1291" i="5"/>
  <c r="A1321" i="5"/>
  <c r="A1351" i="5"/>
  <c r="A1381" i="5"/>
  <c r="A511" i="5"/>
  <c r="A481" i="5"/>
  <c r="A1231" i="5"/>
  <c r="A571" i="5"/>
  <c r="A1424" i="2"/>
  <c r="U1424" i="2" s="1"/>
  <c r="B1424" i="2" s="1"/>
  <c r="A1330" i="2"/>
  <c r="A177" i="2"/>
  <c r="U177" i="2" s="1"/>
  <c r="B177" i="2" s="1"/>
  <c r="O177" i="5"/>
  <c r="H177" i="5" s="1"/>
  <c r="S177" i="5" s="1"/>
  <c r="M177" i="5" s="1"/>
  <c r="W177" i="5" s="1"/>
  <c r="O983" i="5"/>
  <c r="A712" i="5"/>
  <c r="Q712" i="5" s="1"/>
  <c r="A1364" i="2"/>
  <c r="U1364" i="2" s="1"/>
  <c r="B1364" i="2" s="1"/>
  <c r="O1364" i="5"/>
  <c r="A1364" i="5" s="1"/>
  <c r="R1364" i="5" s="1"/>
  <c r="F1364" i="5" s="1"/>
  <c r="V1364" i="5" s="1"/>
  <c r="O556" i="5"/>
  <c r="A556" i="5" s="1"/>
  <c r="A710" i="2"/>
  <c r="U710" i="2" s="1"/>
  <c r="B710" i="2" s="1"/>
  <c r="O710" i="5"/>
  <c r="A710" i="5" s="1"/>
  <c r="Q710" i="5" s="1"/>
  <c r="O281" i="5"/>
  <c r="O1014" i="5"/>
  <c r="A1014" i="5" s="1"/>
  <c r="Q1014" i="5" s="1"/>
  <c r="O399" i="5"/>
  <c r="A1376" i="2"/>
  <c r="U1376" i="2" s="1"/>
  <c r="B1376" i="2" s="1"/>
  <c r="R906" i="2"/>
  <c r="O800" i="5"/>
  <c r="H800" i="5" s="1"/>
  <c r="S800" i="5" s="1"/>
  <c r="M800" i="5" s="1"/>
  <c r="A1019" i="2"/>
  <c r="O1016" i="5"/>
  <c r="H1016" i="5" s="1"/>
  <c r="S1016" i="5" s="1"/>
  <c r="M1016" i="5" s="1"/>
  <c r="Y1016" i="5" s="1"/>
  <c r="A1016" i="2"/>
  <c r="U1016" i="2" s="1"/>
  <c r="B1016" i="2" s="1"/>
  <c r="A1064" i="2"/>
  <c r="A1130" i="2"/>
  <c r="U1130" i="2" s="1"/>
  <c r="B1130" i="2" s="1"/>
  <c r="O1422" i="5"/>
  <c r="H1422" i="5" s="1"/>
  <c r="S1422" i="5" s="1"/>
  <c r="M1422" i="5" s="1"/>
  <c r="A1426" i="2"/>
  <c r="U1426" i="2" s="1"/>
  <c r="B1426" i="2" s="1"/>
  <c r="A1430" i="2"/>
  <c r="U1430" i="2" s="1"/>
  <c r="B1430" i="2" s="1"/>
  <c r="O226" i="5"/>
  <c r="A285" i="2"/>
  <c r="U285" i="2" s="1"/>
  <c r="B285" i="2" s="1"/>
  <c r="A463" i="2"/>
  <c r="U463" i="2" s="1"/>
  <c r="B463" i="2" s="1"/>
  <c r="O1372" i="5"/>
  <c r="A1372" i="5" s="1"/>
  <c r="Q1372" i="5" s="1"/>
  <c r="A1372" i="2"/>
  <c r="A1368" i="2"/>
  <c r="U1368" i="2" s="1"/>
  <c r="B1368" i="2" s="1"/>
  <c r="O225" i="5"/>
  <c r="H225" i="5" s="1"/>
  <c r="S225" i="5" s="1"/>
  <c r="M225" i="5" s="1"/>
  <c r="Y225" i="5" s="1"/>
  <c r="O713" i="5"/>
  <c r="H713" i="5" s="1"/>
  <c r="S713" i="5" s="1"/>
  <c r="M713" i="5" s="1"/>
  <c r="X713" i="5" s="1"/>
  <c r="O706" i="5"/>
  <c r="H706" i="5" s="1"/>
  <c r="S706" i="5" s="1"/>
  <c r="M706" i="5" s="1"/>
  <c r="A324" i="2"/>
  <c r="U324" i="2" s="1"/>
  <c r="B324" i="2" s="1"/>
  <c r="O168" i="5"/>
  <c r="A168" i="5" s="1"/>
  <c r="A492" i="2"/>
  <c r="H68" i="5"/>
  <c r="H878" i="5"/>
  <c r="H1058" i="5"/>
  <c r="H728" i="5"/>
  <c r="H1268" i="5"/>
  <c r="H1028" i="5"/>
  <c r="H908" i="5"/>
  <c r="H1418" i="5"/>
  <c r="A60" i="2"/>
  <c r="A660" i="2"/>
  <c r="R1326" i="2"/>
  <c r="O867" i="5"/>
  <c r="A867" i="5" s="1"/>
  <c r="R867" i="5" s="1"/>
  <c r="F867" i="5" s="1"/>
  <c r="A1360" i="2"/>
  <c r="U1360" i="2" s="1"/>
  <c r="B1360" i="2" s="1"/>
  <c r="O1360" i="5"/>
  <c r="A1360" i="5" s="1"/>
  <c r="R1360" i="5" s="1"/>
  <c r="F1360" i="5" s="1"/>
  <c r="O1391" i="5"/>
  <c r="H1391" i="5" s="1"/>
  <c r="S1391" i="5" s="1"/>
  <c r="M1391" i="5" s="1"/>
  <c r="W1391" i="5" s="1"/>
  <c r="A1391" i="2"/>
  <c r="A1403" i="2"/>
  <c r="U1403" i="2" s="1"/>
  <c r="B1403" i="2" s="1"/>
  <c r="A475" i="2"/>
  <c r="U475" i="2" s="1"/>
  <c r="B475" i="2" s="1"/>
  <c r="A1163" i="2"/>
  <c r="O1409" i="5"/>
  <c r="A1407" i="2"/>
  <c r="U1407" i="2" s="1"/>
  <c r="B1407" i="2" s="1"/>
  <c r="O1407" i="5"/>
  <c r="A1401" i="2"/>
  <c r="U1401" i="2" s="1"/>
  <c r="B1401" i="2" s="1"/>
  <c r="A1389" i="2"/>
  <c r="U1389" i="2" s="1"/>
  <c r="B1389" i="2" s="1"/>
  <c r="A267" i="2"/>
  <c r="U267" i="2" s="1"/>
  <c r="B267" i="2" s="1"/>
  <c r="O267" i="5"/>
  <c r="A1067" i="2"/>
  <c r="U1067" i="2" s="1"/>
  <c r="B1067" i="2" s="1"/>
  <c r="A1399" i="2"/>
  <c r="A251" i="2"/>
  <c r="U251" i="2" s="1"/>
  <c r="B251" i="2" s="1"/>
  <c r="A344" i="2"/>
  <c r="U344" i="2" s="1"/>
  <c r="B344" i="2" s="1"/>
  <c r="A1259" i="2"/>
  <c r="U1259" i="2" s="1"/>
  <c r="B1259" i="2" s="1"/>
  <c r="O1259" i="5"/>
  <c r="O987" i="5"/>
  <c r="A987" i="5" s="1"/>
  <c r="Q987" i="5" s="1"/>
  <c r="A167" i="2"/>
  <c r="O296" i="5"/>
  <c r="H296" i="5" s="1"/>
  <c r="S296" i="5" s="1"/>
  <c r="M296" i="5" s="1"/>
  <c r="A356" i="2"/>
  <c r="U356" i="2" s="1"/>
  <c r="B356" i="2" s="1"/>
  <c r="A352" i="2"/>
  <c r="U352" i="2" s="1"/>
  <c r="B352" i="2" s="1"/>
  <c r="O352" i="5"/>
  <c r="A352" i="5" s="1"/>
  <c r="O447" i="5"/>
  <c r="H447" i="5" s="1"/>
  <c r="S447" i="5" s="1"/>
  <c r="M447" i="5" s="1"/>
  <c r="X447" i="5" s="1"/>
  <c r="O491" i="5"/>
  <c r="H491" i="5" s="1"/>
  <c r="S491" i="5" s="1"/>
  <c r="M491" i="5" s="1"/>
  <c r="Y491" i="5" s="1"/>
  <c r="A489" i="2"/>
  <c r="U489" i="2" s="1"/>
  <c r="B489" i="2" s="1"/>
  <c r="O489" i="5"/>
  <c r="A489" i="5" s="1"/>
  <c r="O581" i="5"/>
  <c r="A581" i="5" s="1"/>
  <c r="R581" i="5" s="1"/>
  <c r="F581" i="5" s="1"/>
  <c r="A579" i="2"/>
  <c r="U579" i="2" s="1"/>
  <c r="B579" i="2" s="1"/>
  <c r="A613" i="2"/>
  <c r="U613" i="2" s="1"/>
  <c r="B613" i="2" s="1"/>
  <c r="A649" i="2"/>
  <c r="U649" i="2" s="1"/>
  <c r="B649" i="2" s="1"/>
  <c r="O647" i="5"/>
  <c r="O643" i="5"/>
  <c r="H643" i="5" s="1"/>
  <c r="S643" i="5" s="1"/>
  <c r="M643" i="5" s="1"/>
  <c r="W643" i="5" s="1"/>
  <c r="A643" i="2"/>
  <c r="U643" i="2" s="1"/>
  <c r="B643" i="2" s="1"/>
  <c r="A641" i="2"/>
  <c r="U641" i="2" s="1"/>
  <c r="B641" i="2" s="1"/>
  <c r="O641" i="5"/>
  <c r="A778" i="2"/>
  <c r="U778" i="2" s="1"/>
  <c r="B778" i="2" s="1"/>
  <c r="O795" i="5"/>
  <c r="O837" i="5"/>
  <c r="H837" i="5" s="1"/>
  <c r="S837" i="5" s="1"/>
  <c r="M837" i="5" s="1"/>
  <c r="X837" i="5" s="1"/>
  <c r="A837" i="2"/>
  <c r="U837" i="2" s="1"/>
  <c r="B837" i="2" s="1"/>
  <c r="A863" i="2"/>
  <c r="U863" i="2" s="1"/>
  <c r="B863" i="2" s="1"/>
  <c r="A939" i="2"/>
  <c r="O1137" i="5"/>
  <c r="A1137" i="5" s="1"/>
  <c r="R1137" i="5" s="1"/>
  <c r="F1137" i="5" s="1"/>
  <c r="A1137" i="2"/>
  <c r="U1137" i="2" s="1"/>
  <c r="B1137" i="2" s="1"/>
  <c r="O1135" i="5"/>
  <c r="A1135" i="5" s="1"/>
  <c r="P1135" i="5" s="1"/>
  <c r="O1133" i="5"/>
  <c r="H1133" i="5" s="1"/>
  <c r="S1133" i="5" s="1"/>
  <c r="M1133" i="5" s="1"/>
  <c r="A1133" i="2"/>
  <c r="U1133" i="2" s="1"/>
  <c r="B1133" i="2" s="1"/>
  <c r="O1131" i="5"/>
  <c r="H1131" i="5" s="1"/>
  <c r="S1131" i="5" s="1"/>
  <c r="M1131" i="5" s="1"/>
  <c r="O1129" i="5"/>
  <c r="A1129" i="2"/>
  <c r="U1129" i="2" s="1"/>
  <c r="B1129" i="2" s="1"/>
  <c r="A1127" i="2"/>
  <c r="U1127" i="2" s="1"/>
  <c r="B1127" i="2" s="1"/>
  <c r="O1125" i="5"/>
  <c r="A1125" i="2"/>
  <c r="A1123" i="2"/>
  <c r="U1123" i="2" s="1"/>
  <c r="B1123" i="2" s="1"/>
  <c r="A1121" i="2"/>
  <c r="U1121" i="2" s="1"/>
  <c r="B1121" i="2" s="1"/>
  <c r="O1121" i="5"/>
  <c r="H1121" i="5" s="1"/>
  <c r="S1121" i="5" s="1"/>
  <c r="M1121" i="5" s="1"/>
  <c r="A1166" i="2"/>
  <c r="U1166" i="2" s="1"/>
  <c r="B1166" i="2" s="1"/>
  <c r="O1195" i="5"/>
  <c r="A1195" i="5" s="1"/>
  <c r="R1195" i="5" s="1"/>
  <c r="F1195" i="5" s="1"/>
  <c r="V1195" i="5" s="1"/>
  <c r="A1195" i="2"/>
  <c r="U1195" i="2" s="1"/>
  <c r="B1195" i="2" s="1"/>
  <c r="O1193" i="5"/>
  <c r="A1193" i="5" s="1"/>
  <c r="Q1193" i="5" s="1"/>
  <c r="A1191" i="2"/>
  <c r="U1191" i="2" s="1"/>
  <c r="B1191" i="2" s="1"/>
  <c r="O1191" i="5"/>
  <c r="H1191" i="5" s="1"/>
  <c r="S1191" i="5" s="1"/>
  <c r="O1189" i="5"/>
  <c r="A1189" i="5" s="1"/>
  <c r="R1189" i="5" s="1"/>
  <c r="F1189" i="5" s="1"/>
  <c r="V1189" i="5" s="1"/>
  <c r="O1187" i="5"/>
  <c r="H1187" i="5" s="1"/>
  <c r="S1187" i="5" s="1"/>
  <c r="M1187" i="5" s="1"/>
  <c r="A1187" i="2"/>
  <c r="U1187" i="2" s="1"/>
  <c r="B1187" i="2" s="1"/>
  <c r="O1185" i="5"/>
  <c r="A1185" i="5" s="1"/>
  <c r="R1185" i="5" s="1"/>
  <c r="F1185" i="5" s="1"/>
  <c r="A1342" i="2"/>
  <c r="O1332" i="5"/>
  <c r="H1332" i="5" s="1"/>
  <c r="S1332" i="5" s="1"/>
  <c r="M1332" i="5" s="1"/>
  <c r="O1379" i="5"/>
  <c r="O104" i="5"/>
  <c r="A104" i="5" s="1"/>
  <c r="A100" i="2"/>
  <c r="U100" i="2" s="1"/>
  <c r="B100" i="2" s="1"/>
  <c r="O143" i="5"/>
  <c r="O140" i="5"/>
  <c r="O299" i="5"/>
  <c r="H299" i="5" s="1"/>
  <c r="S299" i="5" s="1"/>
  <c r="M299" i="5" s="1"/>
  <c r="A299" i="2"/>
  <c r="U299" i="2" s="1"/>
  <c r="B299" i="2" s="1"/>
  <c r="A295" i="2"/>
  <c r="U295" i="2" s="1"/>
  <c r="B295" i="2" s="1"/>
  <c r="O295" i="5"/>
  <c r="O293" i="5"/>
  <c r="H293" i="5" s="1"/>
  <c r="S293" i="5" s="1"/>
  <c r="M293" i="5" s="1"/>
  <c r="A291" i="2"/>
  <c r="O291" i="5"/>
  <c r="A318" i="2"/>
  <c r="U318" i="2" s="1"/>
  <c r="B318" i="2" s="1"/>
  <c r="A507" i="2"/>
  <c r="U507" i="2" s="1"/>
  <c r="B507" i="2" s="1"/>
  <c r="O507" i="5"/>
  <c r="A507" i="5" s="1"/>
  <c r="R507" i="5" s="1"/>
  <c r="F507" i="5" s="1"/>
  <c r="A505" i="2"/>
  <c r="U505" i="2" s="1"/>
  <c r="B505" i="2" s="1"/>
  <c r="O505" i="5"/>
  <c r="H505" i="5" s="1"/>
  <c r="S505" i="5" s="1"/>
  <c r="M505" i="5" s="1"/>
  <c r="X505" i="5" s="1"/>
  <c r="O537" i="5"/>
  <c r="A537" i="5" s="1"/>
  <c r="O564" i="5"/>
  <c r="A564" i="5" s="1"/>
  <c r="Q564" i="5" s="1"/>
  <c r="A564" i="2"/>
  <c r="U564" i="2" s="1"/>
  <c r="B564" i="2" s="1"/>
  <c r="A562" i="2"/>
  <c r="W562" i="2" s="1"/>
  <c r="J562" i="2" s="1"/>
  <c r="O562" i="5"/>
  <c r="A562" i="5" s="1"/>
  <c r="R562" i="5" s="1"/>
  <c r="F562" i="5" s="1"/>
  <c r="A612" i="2"/>
  <c r="O648" i="5"/>
  <c r="H648" i="5" s="1"/>
  <c r="S648" i="5" s="1"/>
  <c r="M648" i="5" s="1"/>
  <c r="X648" i="5" s="1"/>
  <c r="A644" i="2"/>
  <c r="U644" i="2" s="1"/>
  <c r="B644" i="2" s="1"/>
  <c r="O644" i="5"/>
  <c r="H644" i="5" s="1"/>
  <c r="S644" i="5" s="1"/>
  <c r="A687" i="2"/>
  <c r="A702" i="2"/>
  <c r="U702" i="2" s="1"/>
  <c r="B702" i="2" s="1"/>
  <c r="O702" i="5"/>
  <c r="O700" i="5"/>
  <c r="A700" i="5" s="1"/>
  <c r="O802" i="5"/>
  <c r="A802" i="5" s="1"/>
  <c r="O838" i="5"/>
  <c r="A838" i="5" s="1"/>
  <c r="P838" i="5" s="1"/>
  <c r="A836" i="2"/>
  <c r="U836" i="2" s="1"/>
  <c r="B836" i="2" s="1"/>
  <c r="O836" i="5"/>
  <c r="H836" i="5" s="1"/>
  <c r="S836" i="5" s="1"/>
  <c r="M836" i="5" s="1"/>
  <c r="X836" i="5" s="1"/>
  <c r="A834" i="2"/>
  <c r="U834" i="2" s="1"/>
  <c r="B834" i="2" s="1"/>
  <c r="A922" i="2"/>
  <c r="U922" i="2" s="1"/>
  <c r="B922" i="2" s="1"/>
  <c r="A940" i="2"/>
  <c r="U940" i="2" s="1"/>
  <c r="B940" i="2" s="1"/>
  <c r="O1018" i="5"/>
  <c r="A1018" i="5" s="1"/>
  <c r="O1138" i="5"/>
  <c r="O1136" i="5"/>
  <c r="A1136" i="5" s="1"/>
  <c r="Q1136" i="5" s="1"/>
  <c r="A1128" i="2"/>
  <c r="U1128" i="2" s="1"/>
  <c r="B1128" i="2" s="1"/>
  <c r="O1126" i="5"/>
  <c r="A1124" i="2"/>
  <c r="U1124" i="2" s="1"/>
  <c r="B1124" i="2" s="1"/>
  <c r="O1122" i="5"/>
  <c r="A1122" i="5" s="1"/>
  <c r="R1122" i="5" s="1"/>
  <c r="F1122" i="5" s="1"/>
  <c r="O1165" i="5"/>
  <c r="A1198" i="2"/>
  <c r="U1198" i="2" s="1"/>
  <c r="B1198" i="2" s="1"/>
  <c r="O1198" i="5"/>
  <c r="A1198" i="5" s="1"/>
  <c r="P1198" i="5" s="1"/>
  <c r="O1194" i="5"/>
  <c r="H1194" i="5" s="1"/>
  <c r="S1194" i="5" s="1"/>
  <c r="M1194" i="5" s="1"/>
  <c r="Y1194" i="5" s="1"/>
  <c r="A1194" i="2"/>
  <c r="U1194" i="2" s="1"/>
  <c r="B1194" i="2" s="1"/>
  <c r="A1192" i="2"/>
  <c r="U1192" i="2" s="1"/>
  <c r="B1192" i="2" s="1"/>
  <c r="O1190" i="5"/>
  <c r="A1190" i="5" s="1"/>
  <c r="P1190" i="5" s="1"/>
  <c r="A1190" i="2"/>
  <c r="U1190" i="2" s="1"/>
  <c r="B1190" i="2" s="1"/>
  <c r="A1188" i="2"/>
  <c r="U1188" i="2" s="1"/>
  <c r="B1188" i="2" s="1"/>
  <c r="A1186" i="2"/>
  <c r="U1186" i="2" s="1"/>
  <c r="B1186" i="2" s="1"/>
  <c r="A1220" i="2"/>
  <c r="O1253" i="5"/>
  <c r="H1253" i="5" s="1"/>
  <c r="S1253" i="5" s="1"/>
  <c r="M1253" i="5" s="1"/>
  <c r="A1251" i="2"/>
  <c r="U1251" i="2" s="1"/>
  <c r="B1251" i="2" s="1"/>
  <c r="O1251" i="5"/>
  <c r="H1251" i="5" s="1"/>
  <c r="S1251" i="5" s="1"/>
  <c r="M1251" i="5" s="1"/>
  <c r="X1251" i="5" s="1"/>
  <c r="O1249" i="5"/>
  <c r="H1249" i="5" s="1"/>
  <c r="S1249" i="5" s="1"/>
  <c r="M1249" i="5" s="1"/>
  <c r="A1243" i="2"/>
  <c r="U1243" i="2" s="1"/>
  <c r="B1243" i="2" s="1"/>
  <c r="O1243" i="5"/>
  <c r="A1241" i="2"/>
  <c r="U1241" i="2" s="1"/>
  <c r="B1241" i="2" s="1"/>
  <c r="A1310" i="2"/>
  <c r="U1310" i="2" s="1"/>
  <c r="B1310" i="2" s="1"/>
  <c r="O1310" i="5"/>
  <c r="A1310" i="5" s="1"/>
  <c r="Q1310" i="5" s="1"/>
  <c r="A1304" i="2"/>
  <c r="U1304" i="2" s="1"/>
  <c r="B1304" i="2" s="1"/>
  <c r="O1304" i="5"/>
  <c r="H1304" i="5" s="1"/>
  <c r="S1304" i="5" s="1"/>
  <c r="M1304" i="5" s="1"/>
  <c r="W1304" i="5" s="1"/>
  <c r="O1302" i="5"/>
  <c r="H1302" i="5" s="1"/>
  <c r="S1302" i="5" s="1"/>
  <c r="M1302" i="5" s="1"/>
  <c r="O1004" i="5"/>
  <c r="H1004" i="5" s="1"/>
  <c r="S1004" i="5" s="1"/>
  <c r="M1004" i="5" s="1"/>
  <c r="W1004" i="5" s="1"/>
  <c r="A1004" i="2"/>
  <c r="U1004" i="2" s="1"/>
  <c r="B1004" i="2" s="1"/>
  <c r="A1000" i="2"/>
  <c r="U1000" i="2" s="1"/>
  <c r="B1000" i="2" s="1"/>
  <c r="O1000" i="5"/>
  <c r="A1000" i="5" s="1"/>
  <c r="Q1000" i="5" s="1"/>
  <c r="A1238" i="3"/>
  <c r="A488" i="3"/>
  <c r="L157" i="5"/>
  <c r="O369" i="5"/>
  <c r="H332" i="5"/>
  <c r="H752" i="5"/>
  <c r="H1022" i="5"/>
  <c r="O1011" i="5"/>
  <c r="A1011" i="2"/>
  <c r="U1011" i="2" s="1"/>
  <c r="B1011" i="2" s="1"/>
  <c r="L1088" i="5"/>
  <c r="L1298" i="5"/>
  <c r="L1238" i="5"/>
  <c r="L968" i="5"/>
  <c r="L1178" i="5"/>
  <c r="L458" i="5"/>
  <c r="L128" i="5"/>
  <c r="L668" i="5"/>
  <c r="L1028" i="5"/>
  <c r="L488" i="5"/>
  <c r="L548" i="5"/>
  <c r="L68" i="5"/>
  <c r="L98" i="5"/>
  <c r="L1118" i="5"/>
  <c r="L1418" i="5"/>
  <c r="L938" i="5"/>
  <c r="L38" i="5"/>
  <c r="L728" i="5"/>
  <c r="L606" i="3"/>
  <c r="J1178" i="3"/>
  <c r="F638" i="5"/>
  <c r="F486" i="3"/>
  <c r="G278" i="2"/>
  <c r="G1358" i="2"/>
  <c r="G758" i="2"/>
  <c r="G248" i="2"/>
  <c r="F786" i="3"/>
  <c r="M1381" i="2"/>
  <c r="M901" i="2"/>
  <c r="M1201" i="2"/>
  <c r="H1382" i="5"/>
  <c r="H1142" i="5"/>
  <c r="H1292" i="5"/>
  <c r="E487" i="5"/>
  <c r="E547" i="5"/>
  <c r="E217" i="5"/>
  <c r="F548" i="5"/>
  <c r="E817" i="5"/>
  <c r="E1147" i="5"/>
  <c r="E1237" i="5"/>
  <c r="E757" i="5"/>
  <c r="E607" i="5"/>
  <c r="E367" i="5"/>
  <c r="E1057" i="5"/>
  <c r="E97" i="5"/>
  <c r="E907" i="5"/>
  <c r="E1207" i="5"/>
  <c r="E727" i="5"/>
  <c r="E277" i="5"/>
  <c r="E577" i="5"/>
  <c r="E307" i="5"/>
  <c r="E1417" i="5"/>
  <c r="E7" i="5"/>
  <c r="E1357" i="5"/>
  <c r="E967" i="5"/>
  <c r="E937" i="5"/>
  <c r="E427" i="5"/>
  <c r="E127" i="5"/>
  <c r="E787" i="5"/>
  <c r="E847" i="5"/>
  <c r="E1297" i="5"/>
  <c r="E697" i="5"/>
  <c r="H722" i="5"/>
  <c r="H242" i="5"/>
  <c r="H902" i="5"/>
  <c r="H272" i="5"/>
  <c r="H992" i="5"/>
  <c r="H572" i="5"/>
  <c r="H212" i="5"/>
  <c r="H782" i="5"/>
  <c r="H842" i="5"/>
  <c r="H182" i="5"/>
  <c r="H542" i="5"/>
  <c r="H1112" i="5"/>
  <c r="H602" i="5"/>
  <c r="H1052" i="5"/>
  <c r="H362" i="5"/>
  <c r="H452" i="5"/>
  <c r="H662" i="5"/>
  <c r="H422" i="5"/>
  <c r="H392" i="5"/>
  <c r="O1217" i="5"/>
  <c r="H1217" i="5" s="1"/>
  <c r="S1217" i="5" s="1"/>
  <c r="M1217" i="5" s="1"/>
  <c r="A1359" i="2"/>
  <c r="U1359" i="2" s="1"/>
  <c r="B1359" i="2" s="1"/>
  <c r="O1359" i="5"/>
  <c r="N123" i="2"/>
  <c r="H1353" i="3"/>
  <c r="H1323" i="3"/>
  <c r="H1113" i="3"/>
  <c r="H1083" i="3"/>
  <c r="H903" i="3"/>
  <c r="H753" i="3"/>
  <c r="H663" i="3"/>
  <c r="H513" i="3"/>
  <c r="H273" i="3"/>
  <c r="H213" i="3"/>
  <c r="H183" i="3"/>
  <c r="H3" i="3"/>
  <c r="H1383" i="3"/>
  <c r="H1293" i="3"/>
  <c r="H1203" i="3"/>
  <c r="H993" i="3"/>
  <c r="H843" i="3"/>
  <c r="H813" i="3"/>
  <c r="H783" i="3"/>
  <c r="H543" i="3"/>
  <c r="H453" i="3"/>
  <c r="H423" i="3"/>
  <c r="H303" i="3"/>
  <c r="H243" i="3"/>
  <c r="H33" i="3"/>
  <c r="N33" i="2"/>
  <c r="H1413" i="3"/>
  <c r="H1263" i="3"/>
  <c r="H1233" i="3"/>
  <c r="H1173" i="3"/>
  <c r="H1053" i="3"/>
  <c r="H1023" i="3"/>
  <c r="H873" i="3"/>
  <c r="H693" i="3"/>
  <c r="H633" i="3"/>
  <c r="H603" i="3"/>
  <c r="H573" i="3"/>
  <c r="H483" i="3"/>
  <c r="H393" i="3"/>
  <c r="H363" i="3"/>
  <c r="H333" i="3"/>
  <c r="H153" i="3"/>
  <c r="H1143" i="3"/>
  <c r="H933" i="3"/>
  <c r="H963" i="3"/>
  <c r="H123" i="3"/>
  <c r="H93" i="3"/>
  <c r="H63" i="3"/>
  <c r="H723" i="3"/>
  <c r="N3" i="2"/>
  <c r="N1353" i="2"/>
  <c r="N1263" i="2"/>
  <c r="N1173" i="2"/>
  <c r="N963" i="2"/>
  <c r="N873" i="2"/>
  <c r="N633" i="2"/>
  <c r="N783" i="2"/>
  <c r="N543" i="2"/>
  <c r="N273" i="2"/>
  <c r="N483" i="2"/>
  <c r="N243" i="2"/>
  <c r="N1413" i="2"/>
  <c r="N1293" i="2"/>
  <c r="N1113" i="2"/>
  <c r="N993" i="2"/>
  <c r="N693" i="2"/>
  <c r="N723" i="2"/>
  <c r="N393" i="2"/>
  <c r="N93" i="2"/>
  <c r="N183" i="2"/>
  <c r="N63" i="2"/>
  <c r="N1383" i="2"/>
  <c r="N1203" i="2"/>
  <c r="N1053" i="2"/>
  <c r="N933" i="2"/>
  <c r="N573" i="2"/>
  <c r="N663" i="2"/>
  <c r="N333" i="2"/>
  <c r="N423" i="2"/>
  <c r="N1233" i="2"/>
  <c r="N1083" i="2"/>
  <c r="N903" i="2"/>
  <c r="N753" i="2"/>
  <c r="N843" i="2"/>
  <c r="N453" i="2"/>
  <c r="N153" i="2"/>
  <c r="N303" i="2"/>
  <c r="N1023" i="2"/>
  <c r="N213" i="2"/>
  <c r="N813" i="2"/>
  <c r="N363" i="2"/>
  <c r="N1143" i="2"/>
  <c r="N603" i="2"/>
  <c r="N1323" i="2"/>
  <c r="N513" i="2"/>
  <c r="J666" i="3"/>
  <c r="A752" i="3"/>
  <c r="A62" i="2"/>
  <c r="A1201" i="3"/>
  <c r="A1291" i="3"/>
  <c r="A1351" i="3"/>
  <c r="A1381" i="3"/>
  <c r="A91" i="5"/>
  <c r="A151" i="5"/>
  <c r="A241" i="5"/>
  <c r="A331" i="5"/>
  <c r="I1171" i="5"/>
  <c r="I1291" i="5"/>
  <c r="A181" i="5"/>
  <c r="A271" i="5"/>
  <c r="O178" i="5"/>
  <c r="A178" i="5" s="1"/>
  <c r="R178" i="5" s="1"/>
  <c r="F178" i="5" s="1"/>
  <c r="A171" i="2"/>
  <c r="U171" i="2" s="1"/>
  <c r="B171" i="2" s="1"/>
  <c r="O171" i="5"/>
  <c r="O169" i="5"/>
  <c r="A169" i="5" s="1"/>
  <c r="A169" i="2"/>
  <c r="O165" i="5"/>
  <c r="H165" i="5" s="1"/>
  <c r="S165" i="5" s="1"/>
  <c r="M165" i="5" s="1"/>
  <c r="W165" i="5" s="1"/>
  <c r="O439" i="5"/>
  <c r="H439" i="5" s="1"/>
  <c r="S439" i="5" s="1"/>
  <c r="M439" i="5" s="1"/>
  <c r="X439" i="5" s="1"/>
  <c r="O1247" i="5"/>
  <c r="A1247" i="2"/>
  <c r="U1247" i="2" s="1"/>
  <c r="B1247" i="2" s="1"/>
  <c r="A1240" i="2"/>
  <c r="U1240" i="2" s="1"/>
  <c r="B1240" i="2" s="1"/>
  <c r="O1240" i="5"/>
  <c r="H1240" i="5" s="1"/>
  <c r="S1240" i="5" s="1"/>
  <c r="M1240" i="5" s="1"/>
  <c r="A1375" i="2"/>
  <c r="U1375" i="2" s="1"/>
  <c r="B1375" i="2" s="1"/>
  <c r="O1375" i="5"/>
  <c r="H1375" i="5" s="1"/>
  <c r="S1375" i="5" s="1"/>
  <c r="M1375" i="5" s="1"/>
  <c r="A1405" i="2"/>
  <c r="U1405" i="2" s="1"/>
  <c r="B1405" i="2" s="1"/>
  <c r="O1405" i="5"/>
  <c r="H1405" i="5" s="1"/>
  <c r="S1405" i="5" s="1"/>
  <c r="M1405" i="5" s="1"/>
  <c r="A1400" i="2"/>
  <c r="U1400" i="2" s="1"/>
  <c r="B1400" i="2" s="1"/>
  <c r="O1398" i="5"/>
  <c r="A1398" i="2"/>
  <c r="A350" i="2"/>
  <c r="U350" i="2" s="1"/>
  <c r="B350" i="2" s="1"/>
  <c r="O350" i="5"/>
  <c r="H350" i="5" s="1"/>
  <c r="S350" i="5" s="1"/>
  <c r="M350" i="5" s="1"/>
  <c r="W350" i="5" s="1"/>
  <c r="O419" i="5"/>
  <c r="A621" i="2"/>
  <c r="U621" i="2" s="1"/>
  <c r="B621" i="2" s="1"/>
  <c r="A760" i="2"/>
  <c r="U760" i="2" s="1"/>
  <c r="B760" i="2" s="1"/>
  <c r="O760" i="5"/>
  <c r="H760" i="5" s="1"/>
  <c r="S760" i="5" s="1"/>
  <c r="M760" i="5" s="1"/>
  <c r="A853" i="2"/>
  <c r="U853" i="2" s="1"/>
  <c r="B853" i="2" s="1"/>
  <c r="A953" i="2"/>
  <c r="U953" i="2" s="1"/>
  <c r="B953" i="2" s="1"/>
  <c r="O953" i="5"/>
  <c r="A1008" i="2"/>
  <c r="U1008" i="2" s="1"/>
  <c r="B1008" i="2" s="1"/>
  <c r="O1008" i="5"/>
  <c r="A999" i="2"/>
  <c r="O999" i="5"/>
  <c r="O1150" i="5"/>
  <c r="A1378" i="2"/>
  <c r="U1378" i="2" s="1"/>
  <c r="B1378" i="2" s="1"/>
  <c r="O1378" i="5"/>
  <c r="H1378" i="5" s="1"/>
  <c r="S1378" i="5" s="1"/>
  <c r="M1378" i="5" s="1"/>
  <c r="X1378" i="5" s="1"/>
  <c r="A1361" i="2"/>
  <c r="O1361" i="5"/>
  <c r="O1394" i="5"/>
  <c r="A1394" i="5" s="1"/>
  <c r="Q1394" i="5" s="1"/>
  <c r="A1394" i="2"/>
  <c r="U1394" i="2" s="1"/>
  <c r="B1394" i="2" s="1"/>
  <c r="O314" i="5"/>
  <c r="H314" i="5" s="1"/>
  <c r="S314" i="5" s="1"/>
  <c r="M314" i="5" s="1"/>
  <c r="A173" i="2"/>
  <c r="U173" i="2" s="1"/>
  <c r="B173" i="2" s="1"/>
  <c r="O173" i="5"/>
  <c r="H173" i="5" s="1"/>
  <c r="S173" i="5" s="1"/>
  <c r="M173" i="5" s="1"/>
  <c r="Y173" i="5" s="1"/>
  <c r="O381" i="5"/>
  <c r="A381" i="2"/>
  <c r="U381" i="2" s="1"/>
  <c r="B381" i="2" s="1"/>
  <c r="A948" i="2"/>
  <c r="U948" i="2" s="1"/>
  <c r="B948" i="2" s="1"/>
  <c r="E157" i="5"/>
  <c r="M396" i="2"/>
  <c r="L817" i="2"/>
  <c r="N1358" i="2"/>
  <c r="G1023" i="3"/>
  <c r="G483" i="3"/>
  <c r="G1233" i="3"/>
  <c r="G183" i="3"/>
  <c r="G123" i="3"/>
  <c r="G813" i="3"/>
  <c r="I1057" i="3"/>
  <c r="I1087" i="3"/>
  <c r="I1117" i="3"/>
  <c r="A728" i="3"/>
  <c r="A98" i="3"/>
  <c r="A1118" i="3"/>
  <c r="G153" i="3"/>
  <c r="G633" i="3"/>
  <c r="G3" i="3"/>
  <c r="G453" i="3"/>
  <c r="G753" i="3"/>
  <c r="G573" i="3"/>
  <c r="G603" i="3"/>
  <c r="G543" i="3"/>
  <c r="G903" i="3"/>
  <c r="I1028" i="5"/>
  <c r="N698" i="2"/>
  <c r="J816" i="3"/>
  <c r="J246" i="3"/>
  <c r="J6" i="3"/>
  <c r="G1082" i="3"/>
  <c r="B996" i="2"/>
  <c r="B336" i="2"/>
  <c r="B1296" i="2"/>
  <c r="B1236" i="2"/>
  <c r="B606" i="2"/>
  <c r="O126" i="2"/>
  <c r="O1206" i="2"/>
  <c r="B1146" i="2"/>
  <c r="D936" i="5"/>
  <c r="F546" i="2"/>
  <c r="B246" i="2"/>
  <c r="J1236" i="3"/>
  <c r="G842" i="3"/>
  <c r="M1231" i="2"/>
  <c r="M541" i="2"/>
  <c r="D997" i="2"/>
  <c r="A1328" i="3"/>
  <c r="A1058" i="3"/>
  <c r="A1358" i="3"/>
  <c r="A338" i="3"/>
  <c r="A278" i="3"/>
  <c r="A938" i="3"/>
  <c r="A398" i="3"/>
  <c r="A518" i="3"/>
  <c r="A1268" i="3"/>
  <c r="A1148" i="3"/>
  <c r="A1418" i="3"/>
  <c r="A698" i="3"/>
  <c r="A128" i="3"/>
  <c r="A188" i="3"/>
  <c r="A8" i="3"/>
  <c r="A1208" i="3"/>
  <c r="A608" i="3"/>
  <c r="A38" i="3"/>
  <c r="A548" i="3"/>
  <c r="A638" i="3"/>
  <c r="A68" i="3"/>
  <c r="A818" i="3"/>
  <c r="A428" i="3"/>
  <c r="A1388" i="3"/>
  <c r="A218" i="3"/>
  <c r="D338" i="5"/>
  <c r="D608" i="5"/>
  <c r="A368" i="3"/>
  <c r="A968" i="3"/>
  <c r="A578" i="3"/>
  <c r="D458" i="5"/>
  <c r="D128" i="5"/>
  <c r="D488" i="5"/>
  <c r="D1298" i="5"/>
  <c r="D1418" i="5"/>
  <c r="D788" i="5"/>
  <c r="D1148" i="5"/>
  <c r="D1268" i="5"/>
  <c r="D728" i="5"/>
  <c r="D1388" i="5"/>
  <c r="D428" i="5"/>
  <c r="D218" i="5"/>
  <c r="D38" i="5"/>
  <c r="D1178" i="5"/>
  <c r="D1088" i="5"/>
  <c r="D668" i="5"/>
  <c r="D878" i="5"/>
  <c r="D1238" i="5"/>
  <c r="D248" i="5"/>
  <c r="D1328" i="5"/>
  <c r="D548" i="5"/>
  <c r="D368" i="5"/>
  <c r="D8" i="5"/>
  <c r="D1028" i="5"/>
  <c r="D68" i="5"/>
  <c r="D1208" i="5"/>
  <c r="D1058" i="5"/>
  <c r="D398" i="5"/>
  <c r="D848" i="5"/>
  <c r="D308" i="5"/>
  <c r="D578" i="5"/>
  <c r="D278" i="5"/>
  <c r="D968" i="5"/>
  <c r="D188" i="5"/>
  <c r="D98" i="5"/>
  <c r="D938" i="5"/>
  <c r="D1118" i="5"/>
  <c r="D698" i="5"/>
  <c r="D998" i="5"/>
  <c r="D758" i="5"/>
  <c r="A848" i="3"/>
  <c r="A998" i="3"/>
  <c r="A908" i="3"/>
  <c r="D818" i="5"/>
  <c r="H968" i="5"/>
  <c r="E1025" i="3"/>
  <c r="E935" i="3"/>
  <c r="J1238" i="3"/>
  <c r="J398" i="3"/>
  <c r="A967" i="5"/>
  <c r="A367" i="5"/>
  <c r="A1267" i="5"/>
  <c r="A1057" i="5"/>
  <c r="A1207" i="5"/>
  <c r="E1087" i="2"/>
  <c r="E757" i="2"/>
  <c r="E247" i="2"/>
  <c r="E517" i="2"/>
  <c r="E157" i="2"/>
  <c r="E817" i="2"/>
  <c r="E1207" i="2"/>
  <c r="D1238" i="2"/>
  <c r="D968" i="2"/>
  <c r="D1088" i="2"/>
  <c r="D308" i="2"/>
  <c r="D908" i="2"/>
  <c r="D278" i="2"/>
  <c r="D1028" i="2"/>
  <c r="D878" i="2"/>
  <c r="D608" i="2"/>
  <c r="D1388" i="2"/>
  <c r="A1116" i="2"/>
  <c r="A1416" i="2"/>
  <c r="A966" i="2"/>
  <c r="M937" i="2"/>
  <c r="M247" i="2"/>
  <c r="G546" i="3"/>
  <c r="L728" i="3"/>
  <c r="L758" i="3"/>
  <c r="L848" i="3"/>
  <c r="L1118" i="3"/>
  <c r="L98" i="3"/>
  <c r="L578" i="3"/>
  <c r="L668" i="3"/>
  <c r="L368" i="3"/>
  <c r="L548" i="3"/>
  <c r="L338" i="3"/>
  <c r="L938" i="3"/>
  <c r="L878" i="3"/>
  <c r="L1388" i="3"/>
  <c r="L1418" i="3"/>
  <c r="L1358" i="3"/>
  <c r="L1298" i="3"/>
  <c r="L8" i="3"/>
  <c r="L908" i="3"/>
  <c r="L608" i="3"/>
  <c r="L278" i="3"/>
  <c r="L398" i="3"/>
  <c r="L968" i="3"/>
  <c r="L38" i="3"/>
  <c r="L1238" i="3"/>
  <c r="L248" i="3"/>
  <c r="L1028" i="3"/>
  <c r="L638" i="3"/>
  <c r="L1328" i="3"/>
  <c r="L488" i="3"/>
  <c r="L218" i="3"/>
  <c r="L818" i="3"/>
  <c r="B787" i="5"/>
  <c r="J38" i="5"/>
  <c r="J1208" i="5"/>
  <c r="M692" i="2"/>
  <c r="C607" i="2"/>
  <c r="C307" i="2"/>
  <c r="C427" i="2"/>
  <c r="C667" i="2"/>
  <c r="K1297" i="2"/>
  <c r="K847" i="2"/>
  <c r="K637" i="2"/>
  <c r="K397" i="2"/>
  <c r="K997" i="2"/>
  <c r="K427" i="2"/>
  <c r="K157" i="2"/>
  <c r="K877" i="2"/>
  <c r="K97" i="2"/>
  <c r="K1267" i="2"/>
  <c r="K1087" i="2"/>
  <c r="K727" i="2"/>
  <c r="K517" i="2"/>
  <c r="K367" i="2"/>
  <c r="K817" i="2"/>
  <c r="K337" i="2"/>
  <c r="K127" i="2"/>
  <c r="K547" i="2"/>
  <c r="K67" i="2"/>
  <c r="K937" i="2"/>
  <c r="K457" i="2"/>
  <c r="K217" i="2"/>
  <c r="K187" i="2"/>
  <c r="K757" i="2"/>
  <c r="K1417" i="2"/>
  <c r="K607" i="2"/>
  <c r="K1057" i="2"/>
  <c r="K667" i="2"/>
  <c r="K577" i="2"/>
  <c r="K907" i="2"/>
  <c r="K37" i="2"/>
  <c r="K1387" i="2"/>
  <c r="K1237" i="2"/>
  <c r="K1177" i="2"/>
  <c r="K1027" i="2"/>
  <c r="K247" i="2"/>
  <c r="K1207" i="2"/>
  <c r="K1117" i="2"/>
  <c r="K487" i="2"/>
  <c r="K277" i="2"/>
  <c r="K7" i="2"/>
  <c r="K1147" i="2"/>
  <c r="K1327" i="2"/>
  <c r="K697" i="2"/>
  <c r="K1357" i="2"/>
  <c r="H938" i="2"/>
  <c r="H68" i="2"/>
  <c r="H1178" i="2"/>
  <c r="H578" i="2"/>
  <c r="H1088" i="2"/>
  <c r="H548" i="2"/>
  <c r="H38" i="2"/>
  <c r="H248" i="2"/>
  <c r="H758" i="2"/>
  <c r="K308" i="2"/>
  <c r="C907" i="2"/>
  <c r="L308" i="3"/>
  <c r="L1058" i="3"/>
  <c r="K307" i="2"/>
  <c r="K787" i="2"/>
  <c r="F306" i="5"/>
  <c r="F458" i="5"/>
  <c r="L907" i="2"/>
  <c r="A308" i="2"/>
  <c r="A578" i="2"/>
  <c r="A728" i="2"/>
  <c r="A128" i="2"/>
  <c r="A1388" i="2"/>
  <c r="A1148" i="2"/>
  <c r="A968" i="2"/>
  <c r="A458" i="2"/>
  <c r="A1178" i="2"/>
  <c r="A278" i="2"/>
  <c r="A1088" i="2"/>
  <c r="A758" i="2"/>
  <c r="B336" i="3"/>
  <c r="J936" i="3"/>
  <c r="C156" i="2"/>
  <c r="H726" i="2"/>
  <c r="H156" i="2"/>
  <c r="H816" i="2"/>
  <c r="M216" i="2"/>
  <c r="M1236" i="2"/>
  <c r="M606" i="2"/>
  <c r="M456" i="2"/>
  <c r="M996" i="2"/>
  <c r="C37" i="2"/>
  <c r="J458" i="2"/>
  <c r="J1028" i="2"/>
  <c r="J788" i="2"/>
  <c r="J338" i="2"/>
  <c r="Q1208" i="2"/>
  <c r="Q608" i="2"/>
  <c r="C968" i="3"/>
  <c r="F1148" i="5"/>
  <c r="F218" i="5"/>
  <c r="I757" i="3"/>
  <c r="L788" i="5"/>
  <c r="J1386" i="5"/>
  <c r="D518" i="5"/>
  <c r="D908" i="5"/>
  <c r="H1002" i="5"/>
  <c r="S1002" i="5" s="1"/>
  <c r="M1002" i="5" s="1"/>
  <c r="Y1002" i="5" s="1"/>
  <c r="O891" i="5"/>
  <c r="A1371" i="2"/>
  <c r="U1371" i="2" s="1"/>
  <c r="B1371" i="2" s="1"/>
  <c r="O1371" i="5"/>
  <c r="O401" i="5"/>
  <c r="A401" i="2"/>
  <c r="U401" i="2" s="1"/>
  <c r="B401" i="2" s="1"/>
  <c r="O868" i="5"/>
  <c r="A868" i="5" s="1"/>
  <c r="R868" i="5" s="1"/>
  <c r="F868" i="5" s="1"/>
  <c r="O893" i="5"/>
  <c r="A1373" i="2"/>
  <c r="U1373" i="2" s="1"/>
  <c r="B1373" i="2" s="1"/>
  <c r="O1373" i="5"/>
  <c r="A1373" i="5" s="1"/>
  <c r="A1369" i="2"/>
  <c r="U1369" i="2" s="1"/>
  <c r="B1369" i="2" s="1"/>
  <c r="O1369" i="5"/>
  <c r="A1365" i="2"/>
  <c r="U1365" i="2" s="1"/>
  <c r="B1365" i="2" s="1"/>
  <c r="O1365" i="5"/>
  <c r="O1363" i="5"/>
  <c r="A1363" i="5" s="1"/>
  <c r="Q1363" i="5" s="1"/>
  <c r="A1363" i="2"/>
  <c r="A1367" i="2"/>
  <c r="A1396" i="2"/>
  <c r="U1396" i="2" s="1"/>
  <c r="B1396" i="2" s="1"/>
  <c r="L305" i="3"/>
  <c r="C668" i="3"/>
  <c r="C518" i="3"/>
  <c r="C788" i="3"/>
  <c r="C68" i="3"/>
  <c r="C248" i="3"/>
  <c r="C728" i="3"/>
  <c r="C488" i="3"/>
  <c r="C1176" i="2"/>
  <c r="E665" i="3"/>
  <c r="C548" i="2"/>
  <c r="C1358" i="2"/>
  <c r="E1355" i="3"/>
  <c r="E1385" i="3"/>
  <c r="I1085" i="3"/>
  <c r="I455" i="3"/>
  <c r="H816" i="5"/>
  <c r="H66" i="5"/>
  <c r="H306" i="5"/>
  <c r="C126" i="2"/>
  <c r="C188" i="3"/>
  <c r="C458" i="3"/>
  <c r="C608" i="3"/>
  <c r="C998" i="3"/>
  <c r="C1086" i="2"/>
  <c r="E725" i="3"/>
  <c r="E65" i="3"/>
  <c r="I125" i="3"/>
  <c r="C878" i="2"/>
  <c r="C638" i="2"/>
  <c r="D246" i="3"/>
  <c r="D156" i="3"/>
  <c r="D456" i="3"/>
  <c r="C998" i="2"/>
  <c r="C218" i="2"/>
  <c r="C308" i="2"/>
  <c r="C8" i="2"/>
  <c r="C1418" i="2"/>
  <c r="C908" i="2"/>
  <c r="C458" i="2"/>
  <c r="C68" i="2"/>
  <c r="C938" i="2"/>
  <c r="C368" i="2"/>
  <c r="C788" i="2"/>
  <c r="C698" i="2"/>
  <c r="C1208" i="2"/>
  <c r="C818" i="2"/>
  <c r="C1118" i="2"/>
  <c r="C758" i="2"/>
  <c r="C158" i="2"/>
  <c r="C848" i="2"/>
  <c r="C248" i="2"/>
  <c r="C518" i="2"/>
  <c r="C1088" i="2"/>
  <c r="C98" i="2"/>
  <c r="C1148" i="2"/>
  <c r="C608" i="2"/>
  <c r="C668" i="2"/>
  <c r="C488" i="2"/>
  <c r="C188" i="2"/>
  <c r="C578" i="2"/>
  <c r="C1058" i="2"/>
  <c r="C728" i="2"/>
  <c r="C38" i="2"/>
  <c r="C1328" i="2"/>
  <c r="C968" i="2"/>
  <c r="C1178" i="2"/>
  <c r="C1298" i="2"/>
  <c r="C1268" i="2"/>
  <c r="C398" i="2"/>
  <c r="C1028" i="2"/>
  <c r="C338" i="3"/>
  <c r="C1118" i="3"/>
  <c r="C98" i="3"/>
  <c r="C908" i="3"/>
  <c r="C666" i="2"/>
  <c r="E1325" i="3"/>
  <c r="C128" i="2"/>
  <c r="C1388" i="2"/>
  <c r="A900" i="5"/>
  <c r="L458" i="3"/>
  <c r="L1268" i="3"/>
  <c r="L1208" i="3"/>
  <c r="L1148" i="3"/>
  <c r="E97" i="2"/>
  <c r="A188" i="2"/>
  <c r="A1418" i="2"/>
  <c r="A68" i="2"/>
  <c r="H1232" i="5"/>
  <c r="A930" i="5"/>
  <c r="H390" i="5"/>
  <c r="A1298" i="2"/>
  <c r="A548" i="2"/>
  <c r="W1315" i="3"/>
  <c r="W493" i="3"/>
  <c r="O23" i="5"/>
  <c r="A23" i="5" s="1"/>
  <c r="Q23" i="5" s="1"/>
  <c r="O286" i="5"/>
  <c r="A282" i="2"/>
  <c r="A313" i="2"/>
  <c r="U313" i="2" s="1"/>
  <c r="B313" i="2" s="1"/>
  <c r="O358" i="5"/>
  <c r="O387" i="5"/>
  <c r="H387" i="5" s="1"/>
  <c r="S387" i="5" s="1"/>
  <c r="M387" i="5" s="1"/>
  <c r="A387" i="2"/>
  <c r="U387" i="2" s="1"/>
  <c r="B387" i="2" s="1"/>
  <c r="O385" i="5"/>
  <c r="A385" i="2"/>
  <c r="U385" i="2" s="1"/>
  <c r="B385" i="2" s="1"/>
  <c r="A383" i="2"/>
  <c r="U383" i="2" s="1"/>
  <c r="B383" i="2" s="1"/>
  <c r="O413" i="5"/>
  <c r="A413" i="2"/>
  <c r="A411" i="2"/>
  <c r="U411" i="2" s="1"/>
  <c r="B411" i="2" s="1"/>
  <c r="O411" i="5"/>
  <c r="A409" i="2"/>
  <c r="U409" i="2" s="1"/>
  <c r="B409" i="2" s="1"/>
  <c r="O409" i="5"/>
  <c r="A409" i="5" s="1"/>
  <c r="P409" i="5" s="1"/>
  <c r="A407" i="2"/>
  <c r="U407" i="2" s="1"/>
  <c r="B407" i="2" s="1"/>
  <c r="O405" i="5"/>
  <c r="A405" i="2"/>
  <c r="U405" i="2" s="1"/>
  <c r="B405" i="2" s="1"/>
  <c r="O403" i="5"/>
  <c r="A403" i="2"/>
  <c r="U403" i="2" s="1"/>
  <c r="B403" i="2" s="1"/>
  <c r="O446" i="5"/>
  <c r="A446" i="5" s="1"/>
  <c r="R446" i="5" s="1"/>
  <c r="F446" i="5" s="1"/>
  <c r="A446" i="2"/>
  <c r="U446" i="2" s="1"/>
  <c r="B446" i="2" s="1"/>
  <c r="A432" i="2"/>
  <c r="U432" i="2" s="1"/>
  <c r="B432" i="2" s="1"/>
  <c r="A479" i="2"/>
  <c r="O566" i="5"/>
  <c r="A552" i="2"/>
  <c r="U552" i="2" s="1"/>
  <c r="B552" i="2" s="1"/>
  <c r="O552" i="5"/>
  <c r="O595" i="5"/>
  <c r="A595" i="5" s="1"/>
  <c r="A595" i="2"/>
  <c r="A593" i="2"/>
  <c r="U593" i="2" s="1"/>
  <c r="B593" i="2" s="1"/>
  <c r="O593" i="5"/>
  <c r="O591" i="5"/>
  <c r="A591" i="2"/>
  <c r="U591" i="2" s="1"/>
  <c r="B591" i="2" s="1"/>
  <c r="A589" i="2"/>
  <c r="U589" i="2" s="1"/>
  <c r="B589" i="2" s="1"/>
  <c r="O589" i="5"/>
  <c r="O587" i="5"/>
  <c r="A587" i="5" s="1"/>
  <c r="R587" i="5" s="1"/>
  <c r="F587" i="5" s="1"/>
  <c r="A587" i="2"/>
  <c r="U587" i="2" s="1"/>
  <c r="B587" i="2" s="1"/>
  <c r="A585" i="2"/>
  <c r="O585" i="5"/>
  <c r="A629" i="2"/>
  <c r="O629" i="5"/>
  <c r="H629" i="5" s="1"/>
  <c r="S629" i="5" s="1"/>
  <c r="M629" i="5" s="1"/>
  <c r="A658" i="2"/>
  <c r="U658" i="2" s="1"/>
  <c r="B658" i="2" s="1"/>
  <c r="O658" i="5"/>
  <c r="A645" i="2"/>
  <c r="U645" i="2" s="1"/>
  <c r="B645" i="2" s="1"/>
  <c r="O645" i="5"/>
  <c r="O684" i="5"/>
  <c r="A680" i="2"/>
  <c r="U680" i="2" s="1"/>
  <c r="B680" i="2" s="1"/>
  <c r="A716" i="2"/>
  <c r="U716" i="2" s="1"/>
  <c r="B716" i="2" s="1"/>
  <c r="O714" i="5"/>
  <c r="A714" i="2"/>
  <c r="U714" i="2" s="1"/>
  <c r="B714" i="2" s="1"/>
  <c r="A701" i="2"/>
  <c r="U701" i="2" s="1"/>
  <c r="B701" i="2" s="1"/>
  <c r="O701" i="5"/>
  <c r="H701" i="5" s="1"/>
  <c r="S701" i="5" s="1"/>
  <c r="M701" i="5" s="1"/>
  <c r="O699" i="5"/>
  <c r="A699" i="2"/>
  <c r="U699" i="2" s="1"/>
  <c r="B699" i="2" s="1"/>
  <c r="O779" i="5"/>
  <c r="A779" i="2"/>
  <c r="U779" i="2" s="1"/>
  <c r="B779" i="2" s="1"/>
  <c r="O777" i="5"/>
  <c r="A775" i="2"/>
  <c r="O775" i="5"/>
  <c r="O773" i="5"/>
  <c r="A773" i="2"/>
  <c r="U773" i="2" s="1"/>
  <c r="B773" i="2" s="1"/>
  <c r="O771" i="5"/>
  <c r="A771" i="2"/>
  <c r="U771" i="2" s="1"/>
  <c r="B771" i="2" s="1"/>
  <c r="A769" i="2"/>
  <c r="U769" i="2" s="1"/>
  <c r="B769" i="2" s="1"/>
  <c r="O839" i="5"/>
  <c r="A839" i="2"/>
  <c r="U839" i="2" s="1"/>
  <c r="B839" i="2" s="1"/>
  <c r="O831" i="5"/>
  <c r="A831" i="2"/>
  <c r="A829" i="2"/>
  <c r="U829" i="2" s="1"/>
  <c r="B829" i="2" s="1"/>
  <c r="O829" i="5"/>
  <c r="A829" i="5" s="1"/>
  <c r="O827" i="5"/>
  <c r="A827" i="2"/>
  <c r="U827" i="2" s="1"/>
  <c r="B827" i="2" s="1"/>
  <c r="A821" i="2"/>
  <c r="O821" i="5"/>
  <c r="O819" i="5"/>
  <c r="A819" i="2"/>
  <c r="U819" i="2" s="1"/>
  <c r="B819" i="2" s="1"/>
  <c r="A860" i="2"/>
  <c r="U860" i="2" s="1"/>
  <c r="B860" i="2" s="1"/>
  <c r="O897" i="5"/>
  <c r="A897" i="2"/>
  <c r="U897" i="2" s="1"/>
  <c r="B897" i="2" s="1"/>
  <c r="O889" i="5"/>
  <c r="H889" i="5" s="1"/>
  <c r="S889" i="5" s="1"/>
  <c r="M889" i="5" s="1"/>
  <c r="Y889" i="5" s="1"/>
  <c r="A889" i="2"/>
  <c r="U889" i="2" s="1"/>
  <c r="B889" i="2" s="1"/>
  <c r="O887" i="5"/>
  <c r="A887" i="2"/>
  <c r="U887" i="2" s="1"/>
  <c r="B887" i="2" s="1"/>
  <c r="A885" i="2"/>
  <c r="U885" i="2" s="1"/>
  <c r="B885" i="2" s="1"/>
  <c r="O885" i="5"/>
  <c r="A885" i="5" s="1"/>
  <c r="A883" i="2"/>
  <c r="U883" i="2" s="1"/>
  <c r="B883" i="2" s="1"/>
  <c r="O883" i="5"/>
  <c r="O881" i="5"/>
  <c r="A881" i="2"/>
  <c r="O1010" i="5"/>
  <c r="A1010" i="2"/>
  <c r="U1010" i="2" s="1"/>
  <c r="B1010" i="2" s="1"/>
  <c r="O1049" i="5"/>
  <c r="H1049" i="5" s="1"/>
  <c r="S1049" i="5" s="1"/>
  <c r="M1049" i="5" s="1"/>
  <c r="O1041" i="5"/>
  <c r="A1033" i="2"/>
  <c r="U1033" i="2" s="1"/>
  <c r="B1033" i="2" s="1"/>
  <c r="O1076" i="5"/>
  <c r="A1076" i="2"/>
  <c r="O1074" i="5"/>
  <c r="H1074" i="5" s="1"/>
  <c r="S1074" i="5" s="1"/>
  <c r="M1074" i="5" s="1"/>
  <c r="A1074" i="2"/>
  <c r="U1074" i="2" s="1"/>
  <c r="B1074" i="2" s="1"/>
  <c r="A1072" i="2"/>
  <c r="U1072" i="2" s="1"/>
  <c r="B1072" i="2" s="1"/>
  <c r="O1072" i="5"/>
  <c r="A1070" i="2"/>
  <c r="U1070" i="2" s="1"/>
  <c r="B1070" i="2" s="1"/>
  <c r="A1068" i="2"/>
  <c r="U1068" i="2" s="1"/>
  <c r="B1068" i="2" s="1"/>
  <c r="O1068" i="5"/>
  <c r="A1068" i="5" s="1"/>
  <c r="A1063" i="2"/>
  <c r="O1063" i="5"/>
  <c r="A1061" i="2"/>
  <c r="U1061" i="2" s="1"/>
  <c r="B1061" i="2" s="1"/>
  <c r="O1061" i="5"/>
  <c r="A1061" i="5" s="1"/>
  <c r="P1061" i="5" s="1"/>
  <c r="A1059" i="2"/>
  <c r="U1059" i="2" s="1"/>
  <c r="B1059" i="2" s="1"/>
  <c r="O1059" i="5"/>
  <c r="A1315" i="2"/>
  <c r="O1315" i="5"/>
  <c r="O1313" i="5"/>
  <c r="A1313" i="2"/>
  <c r="U1313" i="2" s="1"/>
  <c r="B1313" i="2" s="1"/>
  <c r="A1308" i="2"/>
  <c r="U1308" i="2" s="1"/>
  <c r="B1308" i="2" s="1"/>
  <c r="O1308" i="5"/>
  <c r="A1362" i="2"/>
  <c r="O1362" i="5"/>
  <c r="O1395" i="5"/>
  <c r="A1395" i="2"/>
  <c r="A1393" i="2"/>
  <c r="U1393" i="2" s="1"/>
  <c r="B1393" i="2" s="1"/>
  <c r="O1393" i="5"/>
  <c r="H1393" i="5" s="1"/>
  <c r="S1393" i="5" s="1"/>
  <c r="M1393" i="5" s="1"/>
  <c r="O1390" i="5"/>
  <c r="H1390" i="5" s="1"/>
  <c r="S1390" i="5" s="1"/>
  <c r="M1390" i="5" s="1"/>
  <c r="A1390" i="2"/>
  <c r="U1390" i="2" s="1"/>
  <c r="B1390" i="2" s="1"/>
  <c r="A1419" i="2"/>
  <c r="O1419" i="5"/>
  <c r="A1419" i="5" s="1"/>
  <c r="P1419" i="5" s="1"/>
  <c r="O1421" i="5"/>
  <c r="H1421" i="5" s="1"/>
  <c r="S1421" i="5" s="1"/>
  <c r="M1421" i="5" s="1"/>
  <c r="A1421" i="2"/>
  <c r="U1421" i="2" s="1"/>
  <c r="B1421" i="2" s="1"/>
  <c r="O1423" i="5"/>
  <c r="O823" i="5"/>
  <c r="A825" i="2"/>
  <c r="U825" i="2" s="1"/>
  <c r="B825" i="2" s="1"/>
  <c r="O477" i="5"/>
  <c r="U735" i="2"/>
  <c r="B735" i="2" s="1"/>
  <c r="O84" i="5"/>
  <c r="A84" i="5" s="1"/>
  <c r="O289" i="5"/>
  <c r="O287" i="5"/>
  <c r="A287" i="5" s="1"/>
  <c r="A287" i="2"/>
  <c r="U287" i="2" s="1"/>
  <c r="B287" i="2" s="1"/>
  <c r="A283" i="2"/>
  <c r="O283" i="5"/>
  <c r="H283" i="5" s="1"/>
  <c r="S283" i="5" s="1"/>
  <c r="M283" i="5" s="1"/>
  <c r="A316" i="2"/>
  <c r="O316" i="5"/>
  <c r="H316" i="5" s="1"/>
  <c r="S316" i="5" s="1"/>
  <c r="M316" i="5" s="1"/>
  <c r="Y316" i="5" s="1"/>
  <c r="A310" i="2"/>
  <c r="O346" i="5"/>
  <c r="A346" i="2"/>
  <c r="U346" i="2" s="1"/>
  <c r="B346" i="2" s="1"/>
  <c r="A382" i="2"/>
  <c r="A404" i="2"/>
  <c r="A431" i="2"/>
  <c r="O476" i="5"/>
  <c r="A476" i="2"/>
  <c r="O590" i="5"/>
  <c r="H590" i="5" s="1"/>
  <c r="S590" i="5" s="1"/>
  <c r="M590" i="5" s="1"/>
  <c r="A588" i="2"/>
  <c r="O588" i="5"/>
  <c r="A657" i="2"/>
  <c r="O657" i="5"/>
  <c r="O689" i="5"/>
  <c r="H689" i="5" s="1"/>
  <c r="S689" i="5" s="1"/>
  <c r="M689" i="5" s="1"/>
  <c r="A731" i="2"/>
  <c r="U731" i="2" s="1"/>
  <c r="B731" i="2" s="1"/>
  <c r="O731" i="5"/>
  <c r="O729" i="5"/>
  <c r="A772" i="2"/>
  <c r="U772" i="2" s="1"/>
  <c r="B772" i="2" s="1"/>
  <c r="O772" i="5"/>
  <c r="A759" i="2"/>
  <c r="U759" i="2" s="1"/>
  <c r="B759" i="2" s="1"/>
  <c r="A830" i="2"/>
  <c r="O828" i="5"/>
  <c r="A828" i="5" s="1"/>
  <c r="R828" i="5" s="1"/>
  <c r="F828" i="5" s="1"/>
  <c r="V828" i="5" s="1"/>
  <c r="A828" i="2"/>
  <c r="U828" i="2" s="1"/>
  <c r="B828" i="2" s="1"/>
  <c r="A824" i="5"/>
  <c r="H824" i="5"/>
  <c r="S824" i="5" s="1"/>
  <c r="M824" i="5" s="1"/>
  <c r="W824" i="5" s="1"/>
  <c r="A822" i="2"/>
  <c r="U822" i="2" s="1"/>
  <c r="B822" i="2" s="1"/>
  <c r="A820" i="2"/>
  <c r="O820" i="5"/>
  <c r="A820" i="5" s="1"/>
  <c r="R820" i="5" s="1"/>
  <c r="F820" i="5" s="1"/>
  <c r="T820" i="5" s="1"/>
  <c r="O857" i="5"/>
  <c r="A857" i="2"/>
  <c r="O851" i="5"/>
  <c r="O898" i="5"/>
  <c r="H898" i="5" s="1"/>
  <c r="S898" i="5" s="1"/>
  <c r="M898" i="5" s="1"/>
  <c r="A898" i="2"/>
  <c r="U898" i="2" s="1"/>
  <c r="B898" i="2" s="1"/>
  <c r="A896" i="2"/>
  <c r="U896" i="2" s="1"/>
  <c r="B896" i="2" s="1"/>
  <c r="O896" i="5"/>
  <c r="A892" i="2"/>
  <c r="U892" i="2" s="1"/>
  <c r="B892" i="2" s="1"/>
  <c r="O892" i="5"/>
  <c r="A892" i="5" s="1"/>
  <c r="O890" i="5"/>
  <c r="H890" i="5" s="1"/>
  <c r="S890" i="5" s="1"/>
  <c r="M890" i="5" s="1"/>
  <c r="A890" i="2"/>
  <c r="U890" i="2" s="1"/>
  <c r="B890" i="2" s="1"/>
  <c r="O888" i="5"/>
  <c r="A888" i="2"/>
  <c r="A1046" i="2"/>
  <c r="U1046" i="2" s="1"/>
  <c r="B1046" i="2" s="1"/>
  <c r="O1046" i="5"/>
  <c r="H1046" i="5" s="1"/>
  <c r="S1046" i="5" s="1"/>
  <c r="M1046" i="5" s="1"/>
  <c r="A1040" i="2"/>
  <c r="U1040" i="2" s="1"/>
  <c r="B1040" i="2" s="1"/>
  <c r="O1040" i="5"/>
  <c r="O1032" i="5"/>
  <c r="A1032" i="2"/>
  <c r="U1032" i="2" s="1"/>
  <c r="B1032" i="2" s="1"/>
  <c r="A1075" i="2"/>
  <c r="U1075" i="2" s="1"/>
  <c r="B1075" i="2" s="1"/>
  <c r="O1075" i="5"/>
  <c r="A1073" i="2"/>
  <c r="U1073" i="2" s="1"/>
  <c r="B1073" i="2" s="1"/>
  <c r="O1073" i="5"/>
  <c r="H1073" i="5" s="1"/>
  <c r="S1073" i="5" s="1"/>
  <c r="M1073" i="5" s="1"/>
  <c r="X1073" i="5" s="1"/>
  <c r="O1069" i="5"/>
  <c r="A1069" i="2"/>
  <c r="O1062" i="5"/>
  <c r="A1062" i="2"/>
  <c r="U1062" i="2" s="1"/>
  <c r="B1062" i="2" s="1"/>
  <c r="O471" i="5"/>
  <c r="A471" i="2"/>
  <c r="O465" i="5"/>
  <c r="A465" i="2"/>
  <c r="U465" i="2" s="1"/>
  <c r="B465" i="2" s="1"/>
  <c r="O945" i="5"/>
  <c r="H945" i="5" s="1"/>
  <c r="S945" i="5" s="1"/>
  <c r="M945" i="5" s="1"/>
  <c r="A945" i="2"/>
  <c r="O1101" i="5"/>
  <c r="O206" i="5"/>
  <c r="A206" i="2"/>
  <c r="O239" i="5"/>
  <c r="H239" i="5" s="1"/>
  <c r="S239" i="5" s="1"/>
  <c r="M239" i="5" s="1"/>
  <c r="W239" i="5" s="1"/>
  <c r="A239" i="2"/>
  <c r="O436" i="5"/>
  <c r="A436" i="2"/>
  <c r="A617" i="2"/>
  <c r="U617" i="2" s="1"/>
  <c r="B617" i="2" s="1"/>
  <c r="O617" i="5"/>
  <c r="O640" i="5"/>
  <c r="A640" i="5" s="1"/>
  <c r="A640" i="2"/>
  <c r="O989" i="5"/>
  <c r="H989" i="5" s="1"/>
  <c r="S989" i="5" s="1"/>
  <c r="M989" i="5" s="1"/>
  <c r="A989" i="2"/>
  <c r="U989" i="2" s="1"/>
  <c r="B989" i="2" s="1"/>
  <c r="O1227" i="5"/>
  <c r="H1227" i="5" s="1"/>
  <c r="S1227" i="5" s="1"/>
  <c r="M1227" i="5" s="1"/>
  <c r="A1227" i="2"/>
  <c r="H639" i="5"/>
  <c r="S639" i="5" s="1"/>
  <c r="M639" i="5" s="1"/>
  <c r="A639" i="5"/>
  <c r="Q639" i="5" s="1"/>
  <c r="A981" i="5"/>
  <c r="R981" i="5" s="1"/>
  <c r="F981" i="5" s="1"/>
  <c r="O674" i="5"/>
  <c r="H674" i="5" s="1"/>
  <c r="S674" i="5" s="1"/>
  <c r="M674" i="5" s="1"/>
  <c r="Y674" i="5" s="1"/>
  <c r="A674" i="2"/>
  <c r="U674" i="2" s="1"/>
  <c r="B674" i="2" s="1"/>
  <c r="A1183" i="2"/>
  <c r="U1183" i="2" s="1"/>
  <c r="B1183" i="2" s="1"/>
  <c r="O1183" i="5"/>
  <c r="H1183" i="5" s="1"/>
  <c r="S1183" i="5" s="1"/>
  <c r="M1183" i="5" s="1"/>
  <c r="Y1183" i="5" s="1"/>
  <c r="A459" i="2"/>
  <c r="U459" i="2" s="1"/>
  <c r="B459" i="2" s="1"/>
  <c r="O459" i="5"/>
  <c r="A459" i="5" s="1"/>
  <c r="P459" i="5" s="1"/>
  <c r="C578" i="3"/>
  <c r="C1088" i="3"/>
  <c r="C698" i="3"/>
  <c r="F1058" i="5"/>
  <c r="F698" i="5"/>
  <c r="F1358" i="5"/>
  <c r="F1418" i="5"/>
  <c r="F1268" i="5"/>
  <c r="F578" i="5"/>
  <c r="F1028" i="5"/>
  <c r="F278" i="5"/>
  <c r="F398" i="5"/>
  <c r="F38" i="5"/>
  <c r="F68" i="5"/>
  <c r="F818" i="5"/>
  <c r="F248" i="5"/>
  <c r="F1088" i="5"/>
  <c r="F968" i="5"/>
  <c r="F1208" i="5"/>
  <c r="F668" i="5"/>
  <c r="F878" i="5"/>
  <c r="F308" i="5"/>
  <c r="F488" i="5"/>
  <c r="F128" i="5"/>
  <c r="F1178" i="5"/>
  <c r="F158" i="5"/>
  <c r="C816" i="2"/>
  <c r="C996" i="2"/>
  <c r="M787" i="2"/>
  <c r="M157" i="2"/>
  <c r="M997" i="2"/>
  <c r="M277" i="2"/>
  <c r="M37" i="2"/>
  <c r="M1237" i="2"/>
  <c r="M187" i="2"/>
  <c r="M307" i="2"/>
  <c r="M1417" i="2"/>
  <c r="M1117" i="2"/>
  <c r="M727" i="2"/>
  <c r="M397" i="2"/>
  <c r="M367" i="2"/>
  <c r="M337" i="2"/>
  <c r="M1027" i="2"/>
  <c r="M487" i="2"/>
  <c r="M7" i="2"/>
  <c r="M1357" i="2"/>
  <c r="M1267" i="2"/>
  <c r="M127" i="2"/>
  <c r="M667" i="2"/>
  <c r="M517" i="2"/>
  <c r="M547" i="2"/>
  <c r="M697" i="2"/>
  <c r="M607" i="2"/>
  <c r="M1057" i="2"/>
  <c r="M907" i="2"/>
  <c r="M67" i="2"/>
  <c r="M847" i="2"/>
  <c r="M757" i="2"/>
  <c r="M817" i="2"/>
  <c r="M1147" i="2"/>
  <c r="M577" i="2"/>
  <c r="N1388" i="2"/>
  <c r="N1088" i="2"/>
  <c r="N98" i="2"/>
  <c r="N578" i="2"/>
  <c r="R68" i="2"/>
  <c r="A1320" i="2"/>
  <c r="A1170" i="2"/>
  <c r="A300" i="2"/>
  <c r="A1110" i="2"/>
  <c r="A930" i="2"/>
  <c r="A210" i="2"/>
  <c r="A480" i="2"/>
  <c r="A390" i="2"/>
  <c r="A90" i="2"/>
  <c r="M451" i="2"/>
  <c r="M241" i="2"/>
  <c r="M301" i="2"/>
  <c r="M1081" i="2"/>
  <c r="M1321" i="2"/>
  <c r="M391" i="2"/>
  <c r="M211" i="2"/>
  <c r="M1291" i="2"/>
  <c r="M751" i="2"/>
  <c r="M601" i="2"/>
  <c r="M151" i="2"/>
  <c r="M511" i="2"/>
  <c r="M1" i="2"/>
  <c r="J457" i="2"/>
  <c r="D578" i="2"/>
  <c r="B306" i="3"/>
  <c r="I1289" i="2"/>
  <c r="C337" i="3"/>
  <c r="J578" i="3"/>
  <c r="J1058" i="3"/>
  <c r="J848" i="3"/>
  <c r="J1358" i="3"/>
  <c r="J788" i="3"/>
  <c r="J1148" i="3"/>
  <c r="J518" i="3"/>
  <c r="J1268" i="3"/>
  <c r="J38" i="3"/>
  <c r="J758" i="3"/>
  <c r="J8" i="3"/>
  <c r="J308" i="3"/>
  <c r="J68" i="3"/>
  <c r="J608" i="3"/>
  <c r="J1088" i="3"/>
  <c r="J368" i="3"/>
  <c r="J728" i="3"/>
  <c r="J158" i="3"/>
  <c r="J338" i="3"/>
  <c r="J458" i="3"/>
  <c r="J878" i="3"/>
  <c r="J488" i="3"/>
  <c r="J188" i="3"/>
  <c r="J1208" i="3"/>
  <c r="J1418" i="3"/>
  <c r="J968" i="3"/>
  <c r="J1388" i="3"/>
  <c r="J818" i="3"/>
  <c r="J218" i="3"/>
  <c r="J1298" i="3"/>
  <c r="J668" i="3"/>
  <c r="J1328" i="3"/>
  <c r="J638" i="3"/>
  <c r="J98" i="3"/>
  <c r="J278" i="3"/>
  <c r="J128" i="3"/>
  <c r="J428" i="3"/>
  <c r="J938" i="3"/>
  <c r="J1028" i="3"/>
  <c r="F1206" i="2"/>
  <c r="F846" i="2"/>
  <c r="F966" i="2"/>
  <c r="F1086" i="2"/>
  <c r="F786" i="2"/>
  <c r="F726" i="2"/>
  <c r="L516" i="2"/>
  <c r="L186" i="2"/>
  <c r="L156" i="2"/>
  <c r="L1026" i="2"/>
  <c r="L786" i="2"/>
  <c r="L306" i="2"/>
  <c r="L336" i="2"/>
  <c r="L1056" i="2"/>
  <c r="L96" i="2"/>
  <c r="L396" i="2"/>
  <c r="P1026" i="2"/>
  <c r="B697" i="2"/>
  <c r="B937" i="2"/>
  <c r="R277" i="2"/>
  <c r="Q728" i="2"/>
  <c r="Q68" i="2"/>
  <c r="Q338" i="2"/>
  <c r="Q1028" i="2"/>
  <c r="J548" i="3"/>
  <c r="J908" i="3"/>
  <c r="J248" i="3"/>
  <c r="Q428" i="2"/>
  <c r="J1118" i="3"/>
  <c r="J998" i="3"/>
  <c r="L816" i="2"/>
  <c r="G963" i="3"/>
  <c r="G1143" i="3"/>
  <c r="G303" i="3"/>
  <c r="G1173" i="3"/>
  <c r="G843" i="3"/>
  <c r="G1263" i="3"/>
  <c r="G273" i="3"/>
  <c r="G33" i="3"/>
  <c r="G1323" i="3"/>
  <c r="G333" i="3"/>
  <c r="G513" i="3"/>
  <c r="G1053" i="3"/>
  <c r="B966" i="5"/>
  <c r="M786" i="5"/>
  <c r="I67" i="5"/>
  <c r="I907" i="5"/>
  <c r="L277" i="5"/>
  <c r="L547" i="5"/>
  <c r="L877" i="5"/>
  <c r="L1087" i="5"/>
  <c r="L67" i="5"/>
  <c r="L907" i="5"/>
  <c r="L1327" i="5"/>
  <c r="L1237" i="5"/>
  <c r="L187" i="5"/>
  <c r="L337" i="5"/>
  <c r="L37" i="5"/>
  <c r="L1177" i="5"/>
  <c r="L7" i="5"/>
  <c r="L667" i="5"/>
  <c r="L127" i="5"/>
  <c r="L247" i="5"/>
  <c r="L697" i="5"/>
  <c r="L1297" i="5"/>
  <c r="L427" i="5"/>
  <c r="L1147" i="5"/>
  <c r="L937" i="5"/>
  <c r="L1117" i="5"/>
  <c r="L1267" i="5"/>
  <c r="L1207" i="5"/>
  <c r="L817" i="5"/>
  <c r="L457" i="5"/>
  <c r="L757" i="5"/>
  <c r="L1387" i="5"/>
  <c r="L1417" i="5"/>
  <c r="L997" i="5"/>
  <c r="C1298" i="5"/>
  <c r="H818" i="5"/>
  <c r="H608" i="5"/>
  <c r="H98" i="5"/>
  <c r="H398" i="5"/>
  <c r="H248" i="5"/>
  <c r="H8" i="5"/>
  <c r="H578" i="5"/>
  <c r="H698" i="5"/>
  <c r="H338" i="5"/>
  <c r="H1088" i="5"/>
  <c r="H368" i="5"/>
  <c r="H518" i="5"/>
  <c r="H1118" i="5"/>
  <c r="H308" i="5"/>
  <c r="H1178" i="5"/>
  <c r="H1328" i="5"/>
  <c r="H218" i="5"/>
  <c r="H1148" i="5"/>
  <c r="H668" i="5"/>
  <c r="H458" i="5"/>
  <c r="H428" i="5"/>
  <c r="H1208" i="5"/>
  <c r="H488" i="5"/>
  <c r="H848" i="5"/>
  <c r="H758" i="5"/>
  <c r="H451" i="5"/>
  <c r="H31" i="5"/>
  <c r="H871" i="5"/>
  <c r="H541" i="5"/>
  <c r="H601" i="5"/>
  <c r="H61" i="5"/>
  <c r="H721" i="5"/>
  <c r="H391" i="5"/>
  <c r="H1261" i="5"/>
  <c r="H1411" i="5"/>
  <c r="H631" i="5"/>
  <c r="H301" i="5"/>
  <c r="H1291" i="5"/>
  <c r="H91" i="5"/>
  <c r="H1021" i="5"/>
  <c r="H361" i="5"/>
  <c r="H1351" i="5"/>
  <c r="P1327" i="2"/>
  <c r="P7" i="2"/>
  <c r="D638" i="2"/>
  <c r="G218" i="2"/>
  <c r="G938" i="2"/>
  <c r="G638" i="2"/>
  <c r="G878" i="2"/>
  <c r="G1388" i="2"/>
  <c r="G428" i="2"/>
  <c r="G98" i="2"/>
  <c r="G1178" i="2"/>
  <c r="G1238" i="2"/>
  <c r="G848" i="2"/>
  <c r="G458" i="2"/>
  <c r="G1328" i="2"/>
  <c r="G488" i="2"/>
  <c r="G1418" i="2"/>
  <c r="G788" i="2"/>
  <c r="G1088" i="2"/>
  <c r="G1028" i="2"/>
  <c r="G1208" i="2"/>
  <c r="G68" i="2"/>
  <c r="G38" i="2"/>
  <c r="G1058" i="2"/>
  <c r="G698" i="2"/>
  <c r="G188" i="2"/>
  <c r="G158" i="2"/>
  <c r="G548" i="2"/>
  <c r="G8" i="2"/>
  <c r="H1027" i="3"/>
  <c r="H877" i="3"/>
  <c r="H697" i="3"/>
  <c r="H937" i="3"/>
  <c r="H1327" i="3"/>
  <c r="H907" i="3"/>
  <c r="H487" i="3"/>
  <c r="H547" i="3"/>
  <c r="H1207" i="3"/>
  <c r="H727" i="3"/>
  <c r="J1206" i="5"/>
  <c r="J336" i="5"/>
  <c r="J246" i="5"/>
  <c r="V493" i="3"/>
  <c r="U524" i="3"/>
  <c r="I1150" i="2"/>
  <c r="I1131" i="2"/>
  <c r="I989" i="2"/>
  <c r="G998" i="3"/>
  <c r="G1058" i="3"/>
  <c r="G788" i="3"/>
  <c r="G1088" i="3"/>
  <c r="G638" i="3"/>
  <c r="G578" i="3"/>
  <c r="G848" i="3"/>
  <c r="G938" i="3"/>
  <c r="G1358" i="3"/>
  <c r="G428" i="3"/>
  <c r="G908" i="3"/>
  <c r="G1118" i="3"/>
  <c r="G728" i="3"/>
  <c r="G548" i="3"/>
  <c r="G338" i="3"/>
  <c r="G368" i="3"/>
  <c r="G278" i="3"/>
  <c r="G1028" i="3"/>
  <c r="G248" i="3"/>
  <c r="G878" i="3"/>
  <c r="R668" i="2"/>
  <c r="A1117" i="3"/>
  <c r="A457" i="3"/>
  <c r="A1087" i="3"/>
  <c r="A1177" i="3"/>
  <c r="A517" i="3"/>
  <c r="A1327" i="3"/>
  <c r="A157" i="3"/>
  <c r="A1267" i="3"/>
  <c r="A877" i="3"/>
  <c r="A637" i="3"/>
  <c r="A127" i="3"/>
  <c r="A427" i="3"/>
  <c r="B126" i="5"/>
  <c r="B456" i="5"/>
  <c r="B1356" i="5"/>
  <c r="B636" i="5"/>
  <c r="B1176" i="5"/>
  <c r="N38" i="2"/>
  <c r="N428" i="2"/>
  <c r="N1028" i="2"/>
  <c r="N488" i="2"/>
  <c r="N1418" i="2"/>
  <c r="N848" i="2"/>
  <c r="N608" i="2"/>
  <c r="N818" i="2"/>
  <c r="N68" i="2"/>
  <c r="N878" i="2"/>
  <c r="N518" i="2"/>
  <c r="N998" i="2"/>
  <c r="N1178" i="2"/>
  <c r="N308" i="2"/>
  <c r="N1238" i="2"/>
  <c r="N1118" i="2"/>
  <c r="N248" i="2"/>
  <c r="B396" i="5"/>
  <c r="R248" i="2"/>
  <c r="N398" i="2"/>
  <c r="N908" i="2"/>
  <c r="N788" i="2"/>
  <c r="N1298" i="2"/>
  <c r="B246" i="5"/>
  <c r="K1298" i="2"/>
  <c r="A547" i="3"/>
  <c r="A1357" i="3"/>
  <c r="G488" i="3"/>
  <c r="J996" i="3"/>
  <c r="J876" i="3"/>
  <c r="J1116" i="3"/>
  <c r="J366" i="3"/>
  <c r="J1056" i="3"/>
  <c r="J636" i="3"/>
  <c r="J1266" i="3"/>
  <c r="J66" i="3"/>
  <c r="J1206" i="3"/>
  <c r="J486" i="3"/>
  <c r="J156" i="3"/>
  <c r="J906" i="3"/>
  <c r="J456" i="3"/>
  <c r="J396" i="3"/>
  <c r="J336" i="3"/>
  <c r="J96" i="3"/>
  <c r="J606" i="3"/>
  <c r="J726" i="3"/>
  <c r="J1296" i="3"/>
  <c r="J306" i="3"/>
  <c r="J126" i="3"/>
  <c r="J756" i="3"/>
  <c r="J546" i="3"/>
  <c r="J276" i="3"/>
  <c r="J1386" i="3"/>
  <c r="J1326" i="3"/>
  <c r="J1086" i="3"/>
  <c r="J1416" i="3"/>
  <c r="J1356" i="3"/>
  <c r="J516" i="3"/>
  <c r="H608" i="2"/>
  <c r="H1058" i="2"/>
  <c r="H668" i="2"/>
  <c r="H878" i="2"/>
  <c r="H98" i="2"/>
  <c r="H998" i="2"/>
  <c r="H188" i="2"/>
  <c r="H518" i="2"/>
  <c r="H8" i="2"/>
  <c r="H788" i="2"/>
  <c r="H398" i="2"/>
  <c r="H1418" i="2"/>
  <c r="H1208" i="2"/>
  <c r="H158" i="2"/>
  <c r="H488" i="2"/>
  <c r="H338" i="2"/>
  <c r="H1118" i="2"/>
  <c r="H848" i="2"/>
  <c r="H908" i="2"/>
  <c r="H1238" i="2"/>
  <c r="H698" i="2"/>
  <c r="H818" i="2"/>
  <c r="H1268" i="2"/>
  <c r="H278" i="2"/>
  <c r="H1298" i="2"/>
  <c r="H368" i="2"/>
  <c r="H1328" i="2"/>
  <c r="H638" i="2"/>
  <c r="H968" i="2"/>
  <c r="H428" i="2"/>
  <c r="M1326" i="5"/>
  <c r="B1266" i="5"/>
  <c r="B486" i="5"/>
  <c r="N1058" i="2"/>
  <c r="N938" i="2"/>
  <c r="N548" i="2"/>
  <c r="N1208" i="2"/>
  <c r="N1328" i="2"/>
  <c r="N758" i="2"/>
  <c r="B1236" i="5"/>
  <c r="K908" i="2"/>
  <c r="H728" i="2"/>
  <c r="H308" i="2"/>
  <c r="H218" i="2"/>
  <c r="H458" i="2"/>
  <c r="J786" i="3"/>
  <c r="J36" i="3"/>
  <c r="N338" i="2"/>
  <c r="N278" i="2"/>
  <c r="J426" i="3"/>
  <c r="B756" i="5"/>
  <c r="A337" i="3"/>
  <c r="A367" i="3"/>
  <c r="G518" i="3"/>
  <c r="K338" i="3"/>
  <c r="M456" i="5"/>
  <c r="M186" i="5"/>
  <c r="M336" i="5"/>
  <c r="M96" i="5"/>
  <c r="M276" i="5"/>
  <c r="K638" i="2"/>
  <c r="K938" i="2"/>
  <c r="M756" i="5"/>
  <c r="N968" i="2"/>
  <c r="N728" i="2"/>
  <c r="N1148" i="2"/>
  <c r="M36" i="5"/>
  <c r="B876" i="5"/>
  <c r="R998" i="2"/>
  <c r="N128" i="2"/>
  <c r="N158" i="2"/>
  <c r="N368" i="2"/>
  <c r="N458" i="2"/>
  <c r="N218" i="2"/>
  <c r="N188" i="2"/>
  <c r="B726" i="5"/>
  <c r="H1028" i="2"/>
  <c r="H1358" i="2"/>
  <c r="H128" i="2"/>
  <c r="H1388" i="2"/>
  <c r="H1148" i="2"/>
  <c r="J1176" i="3"/>
  <c r="J1026" i="3"/>
  <c r="J216" i="3"/>
  <c r="N8" i="2"/>
  <c r="A727" i="3"/>
  <c r="A997" i="3"/>
  <c r="J846" i="3"/>
  <c r="J186" i="3"/>
  <c r="F395" i="3"/>
  <c r="G606" i="3"/>
  <c r="G336" i="3"/>
  <c r="G186" i="3"/>
  <c r="G846" i="3"/>
  <c r="G6" i="3"/>
  <c r="G996" i="3"/>
  <c r="G96" i="3"/>
  <c r="G1386" i="3"/>
  <c r="G1416" i="3"/>
  <c r="G276" i="3"/>
  <c r="G696" i="3"/>
  <c r="G66" i="3"/>
  <c r="H1417" i="5"/>
  <c r="H1147" i="5"/>
  <c r="H692" i="5"/>
  <c r="H812" i="5"/>
  <c r="H872" i="5"/>
  <c r="H1322" i="5"/>
  <c r="H1172" i="5"/>
  <c r="H122" i="5"/>
  <c r="H1262" i="5"/>
  <c r="H62" i="5"/>
  <c r="H482" i="5"/>
  <c r="H632" i="5"/>
  <c r="H92" i="5"/>
  <c r="H152" i="5"/>
  <c r="H1412" i="5"/>
  <c r="B576" i="2"/>
  <c r="B1206" i="2"/>
  <c r="B6" i="2"/>
  <c r="B816" i="2"/>
  <c r="B906" i="2"/>
  <c r="B486" i="2"/>
  <c r="B96" i="2"/>
  <c r="B1266" i="2"/>
  <c r="B186" i="2"/>
  <c r="B156" i="2"/>
  <c r="B396" i="2"/>
  <c r="B936" i="2"/>
  <c r="B756" i="2"/>
  <c r="H906" i="5"/>
  <c r="M1087" i="2"/>
  <c r="M457" i="2"/>
  <c r="M427" i="2"/>
  <c r="M637" i="2"/>
  <c r="M877" i="2"/>
  <c r="M97" i="2"/>
  <c r="I669" i="2"/>
  <c r="N1237" i="2"/>
  <c r="N517" i="2"/>
  <c r="C1386" i="2"/>
  <c r="C216" i="2"/>
  <c r="C396" i="2"/>
  <c r="C1026" i="2"/>
  <c r="C1326" i="2"/>
  <c r="G932" i="3"/>
  <c r="G1112" i="3"/>
  <c r="J1055" i="3"/>
  <c r="J575" i="3"/>
  <c r="G1292" i="3"/>
  <c r="N1147" i="2"/>
  <c r="C696" i="2"/>
  <c r="C1356" i="2"/>
  <c r="G572" i="3"/>
  <c r="J305" i="3"/>
  <c r="J1385" i="3"/>
  <c r="J1205" i="3"/>
  <c r="J335" i="3"/>
  <c r="J1235" i="3"/>
  <c r="J785" i="3"/>
  <c r="J1175" i="3"/>
  <c r="J95" i="3"/>
  <c r="J1265" i="3"/>
  <c r="J1325" i="3"/>
  <c r="J935" i="3"/>
  <c r="J1025" i="3"/>
  <c r="J965" i="3"/>
  <c r="J1145" i="3"/>
  <c r="J995" i="3"/>
  <c r="J695" i="3"/>
  <c r="J665" i="3"/>
  <c r="J1295" i="3"/>
  <c r="G1352" i="3"/>
  <c r="G872" i="3"/>
  <c r="G1412" i="3"/>
  <c r="G542" i="3"/>
  <c r="G92" i="3"/>
  <c r="G272" i="3"/>
  <c r="G1052" i="3"/>
  <c r="G662" i="3"/>
  <c r="G1022" i="3"/>
  <c r="G362" i="3"/>
  <c r="G32" i="3"/>
  <c r="G1232" i="3"/>
  <c r="G692" i="3"/>
  <c r="G512" i="3"/>
  <c r="G482" i="3"/>
  <c r="G2" i="3"/>
  <c r="G242" i="3"/>
  <c r="G1172" i="3"/>
  <c r="G782" i="3"/>
  <c r="G632" i="3"/>
  <c r="G332" i="3"/>
  <c r="G302" i="3"/>
  <c r="G1322" i="3"/>
  <c r="G1142" i="3"/>
  <c r="G722" i="3"/>
  <c r="G962" i="3"/>
  <c r="G182" i="3"/>
  <c r="G422" i="3"/>
  <c r="G62" i="3"/>
  <c r="G1382" i="3"/>
  <c r="G902" i="3"/>
  <c r="G392" i="3"/>
  <c r="G1262" i="3"/>
  <c r="G122" i="3"/>
  <c r="G992" i="3"/>
  <c r="C636" i="2"/>
  <c r="C906" i="2"/>
  <c r="C1206" i="2"/>
  <c r="C486" i="2"/>
  <c r="C66" i="2"/>
  <c r="C1236" i="2"/>
  <c r="C246" i="2"/>
  <c r="C336" i="2"/>
  <c r="C1146" i="2"/>
  <c r="C756" i="2"/>
  <c r="C1116" i="2"/>
  <c r="C426" i="2"/>
  <c r="C546" i="2"/>
  <c r="C276" i="2"/>
  <c r="C876" i="2"/>
  <c r="C846" i="2"/>
  <c r="C6" i="2"/>
  <c r="C516" i="2"/>
  <c r="C96" i="2"/>
  <c r="C1416" i="2"/>
  <c r="C306" i="2"/>
  <c r="C456" i="2"/>
  <c r="C1266" i="2"/>
  <c r="C786" i="2"/>
  <c r="C966" i="2"/>
  <c r="C726" i="2"/>
  <c r="C186" i="2"/>
  <c r="C606" i="2"/>
  <c r="N667" i="2"/>
  <c r="N967" i="2"/>
  <c r="C1296" i="2"/>
  <c r="C936" i="2"/>
  <c r="C366" i="2"/>
  <c r="C576" i="2"/>
  <c r="C1056" i="2"/>
  <c r="G1202" i="3"/>
  <c r="J635" i="3"/>
  <c r="G812" i="3"/>
  <c r="G452" i="3"/>
  <c r="K937" i="3"/>
  <c r="K757" i="3"/>
  <c r="K1237" i="3"/>
  <c r="K67" i="3"/>
  <c r="K337" i="3"/>
  <c r="K847" i="3"/>
  <c r="K637" i="3"/>
  <c r="K577" i="3"/>
  <c r="K307" i="3"/>
  <c r="K787" i="3"/>
  <c r="K7" i="3"/>
  <c r="K1387" i="3"/>
  <c r="K877" i="3"/>
  <c r="K607" i="3"/>
  <c r="K457" i="3"/>
  <c r="K1357" i="3"/>
  <c r="K157" i="3"/>
  <c r="K1327" i="3"/>
  <c r="K697" i="3"/>
  <c r="K517" i="3"/>
  <c r="K277" i="3"/>
  <c r="K97" i="3"/>
  <c r="F246" i="5"/>
  <c r="F1416" i="5"/>
  <c r="D577" i="2"/>
  <c r="D427" i="2"/>
  <c r="D877" i="2"/>
  <c r="D487" i="2"/>
  <c r="D157" i="2"/>
  <c r="D697" i="2"/>
  <c r="D367" i="2"/>
  <c r="D607" i="2"/>
  <c r="D1387" i="2"/>
  <c r="D517" i="2"/>
  <c r="D817" i="2"/>
  <c r="D1177" i="2"/>
  <c r="D1117" i="2"/>
  <c r="D1087" i="2"/>
  <c r="D787" i="2"/>
  <c r="D1357" i="2"/>
  <c r="D247" i="2"/>
  <c r="D97" i="2"/>
  <c r="D217" i="2"/>
  <c r="L1328" i="2"/>
  <c r="L698" i="2"/>
  <c r="L938" i="2"/>
  <c r="L908" i="2"/>
  <c r="L1178" i="2"/>
  <c r="L818" i="2"/>
  <c r="L248" i="2"/>
  <c r="L98" i="2"/>
  <c r="L638" i="2"/>
  <c r="L968" i="2"/>
  <c r="L728" i="2"/>
  <c r="L1028" i="2"/>
  <c r="L368" i="2"/>
  <c r="G185" i="3"/>
  <c r="G1387" i="2"/>
  <c r="G1417" i="2"/>
  <c r="G1147" i="2"/>
  <c r="G1267" i="2"/>
  <c r="G1087" i="2"/>
  <c r="G757" i="2"/>
  <c r="G607" i="2"/>
  <c r="G367" i="2"/>
  <c r="G157" i="2"/>
  <c r="G997" i="2"/>
  <c r="G277" i="2"/>
  <c r="G1357" i="2"/>
  <c r="G967" i="2"/>
  <c r="G667" i="2"/>
  <c r="G397" i="2"/>
  <c r="G487" i="2"/>
  <c r="G427" i="2"/>
  <c r="G1027" i="2"/>
  <c r="G1207" i="2"/>
  <c r="G1297" i="2"/>
  <c r="G877" i="2"/>
  <c r="G547" i="2"/>
  <c r="G247" i="2"/>
  <c r="G817" i="2"/>
  <c r="G97" i="2"/>
  <c r="G847" i="2"/>
  <c r="A818" i="2"/>
  <c r="A608" i="2"/>
  <c r="A810" i="2"/>
  <c r="A1080" i="2"/>
  <c r="B1206" i="3"/>
  <c r="B1416" i="3"/>
  <c r="J306" i="5"/>
  <c r="J426" i="5"/>
  <c r="W1274" i="3"/>
  <c r="A725" i="3"/>
  <c r="A1355" i="3"/>
  <c r="A125" i="3"/>
  <c r="A695" i="3"/>
  <c r="A665" i="3"/>
  <c r="A605" i="3"/>
  <c r="A1295" i="3"/>
  <c r="A245" i="3"/>
  <c r="A5" i="3"/>
  <c r="A1325" i="3"/>
  <c r="A875" i="3"/>
  <c r="A995" i="3"/>
  <c r="A335" i="3"/>
  <c r="A1235" i="3"/>
  <c r="A155" i="3"/>
  <c r="A1205" i="3"/>
  <c r="A1055" i="3"/>
  <c r="A1025" i="3"/>
  <c r="H1085" i="3"/>
  <c r="H187" i="3"/>
  <c r="H577" i="3"/>
  <c r="H367" i="3"/>
  <c r="H667" i="3"/>
  <c r="H247" i="3"/>
  <c r="H1177" i="3"/>
  <c r="H847" i="3"/>
  <c r="H637" i="3"/>
  <c r="H457" i="3"/>
  <c r="H217" i="3"/>
  <c r="H817" i="3"/>
  <c r="H1147" i="3"/>
  <c r="H607" i="3"/>
  <c r="H1087" i="3"/>
  <c r="H337" i="3"/>
  <c r="H787" i="3"/>
  <c r="H1297" i="3"/>
  <c r="H7" i="3"/>
  <c r="H517" i="3"/>
  <c r="H1357" i="3"/>
  <c r="H427" i="3"/>
  <c r="H277" i="3"/>
  <c r="H1057" i="3"/>
  <c r="C66" i="5"/>
  <c r="K967" i="5"/>
  <c r="K1417" i="5"/>
  <c r="K7" i="5"/>
  <c r="K997" i="5"/>
  <c r="F698" i="2"/>
  <c r="F938" i="2"/>
  <c r="F668" i="2"/>
  <c r="F188" i="2"/>
  <c r="F368" i="2"/>
  <c r="F548" i="2"/>
  <c r="F1208" i="2"/>
  <c r="F488" i="2"/>
  <c r="F1088" i="2"/>
  <c r="F758" i="2"/>
  <c r="F998" i="2"/>
  <c r="F1358" i="2"/>
  <c r="F1178" i="2"/>
  <c r="F98" i="2"/>
  <c r="F608" i="2"/>
  <c r="F8" i="2"/>
  <c r="F1058" i="2"/>
  <c r="F68" i="2"/>
  <c r="F878" i="2"/>
  <c r="F248" i="2"/>
  <c r="F308" i="2"/>
  <c r="F398" i="2"/>
  <c r="F728" i="2"/>
  <c r="F338" i="2"/>
  <c r="F1268" i="2"/>
  <c r="F218" i="2"/>
  <c r="F1388" i="2"/>
  <c r="F578" i="2"/>
  <c r="F158" i="2"/>
  <c r="F788" i="2"/>
  <c r="F1118" i="2"/>
  <c r="F1028" i="2"/>
  <c r="F968" i="2"/>
  <c r="F1328" i="2"/>
  <c r="F1026" i="5"/>
  <c r="G68" i="3"/>
  <c r="G38" i="3"/>
  <c r="G1238" i="3"/>
  <c r="G698" i="3"/>
  <c r="G98" i="3"/>
  <c r="G1178" i="3"/>
  <c r="G968" i="3"/>
  <c r="G458" i="3"/>
  <c r="G1418" i="3"/>
  <c r="G1388" i="3"/>
  <c r="G1208" i="3"/>
  <c r="G818" i="3"/>
  <c r="H1237" i="3"/>
  <c r="H37" i="3"/>
  <c r="H1117" i="3"/>
  <c r="H997" i="3"/>
  <c r="H757" i="3"/>
  <c r="L695" i="3"/>
  <c r="R847" i="2"/>
  <c r="A425" i="3"/>
  <c r="A1085" i="3"/>
  <c r="L1085" i="3"/>
  <c r="L455" i="3"/>
  <c r="J188" i="2"/>
  <c r="J308" i="2"/>
  <c r="K427" i="5"/>
  <c r="F638" i="2"/>
  <c r="F1148" i="2"/>
  <c r="F278" i="2"/>
  <c r="F518" i="2"/>
  <c r="F908" i="2"/>
  <c r="H1387" i="3"/>
  <c r="G8" i="3"/>
  <c r="L185" i="3"/>
  <c r="L65" i="3"/>
  <c r="L1325" i="3"/>
  <c r="L155" i="3"/>
  <c r="L335" i="3"/>
  <c r="L785" i="3"/>
  <c r="L905" i="3"/>
  <c r="L245" i="3"/>
  <c r="L1385" i="3"/>
  <c r="L935" i="3"/>
  <c r="L1205" i="3"/>
  <c r="L845" i="3"/>
  <c r="L755" i="3"/>
  <c r="L815" i="3"/>
  <c r="L1415" i="3"/>
  <c r="L1145" i="3"/>
  <c r="L575" i="3"/>
  <c r="L635" i="3"/>
  <c r="L1055" i="3"/>
  <c r="L545" i="3"/>
  <c r="L1235" i="3"/>
  <c r="L1025" i="3"/>
  <c r="L725" i="3"/>
  <c r="L5" i="3"/>
  <c r="L425" i="3"/>
  <c r="L1265" i="3"/>
  <c r="L215" i="3"/>
  <c r="L1295" i="3"/>
  <c r="L275" i="3"/>
  <c r="L35" i="3"/>
  <c r="L125" i="3"/>
  <c r="L395" i="3"/>
  <c r="L515" i="3"/>
  <c r="L1175" i="3"/>
  <c r="L875" i="3"/>
  <c r="D787" i="3"/>
  <c r="F936" i="5"/>
  <c r="F66" i="5"/>
  <c r="F216" i="5"/>
  <c r="F96" i="5"/>
  <c r="F876" i="5"/>
  <c r="F756" i="5"/>
  <c r="F726" i="5"/>
  <c r="F906" i="5"/>
  <c r="F1386" i="5"/>
  <c r="F516" i="5"/>
  <c r="F336" i="5"/>
  <c r="F126" i="5"/>
  <c r="F846" i="5"/>
  <c r="F576" i="5"/>
  <c r="F786" i="5"/>
  <c r="F1086" i="5"/>
  <c r="F996" i="5"/>
  <c r="F1146" i="5"/>
  <c r="F36" i="5"/>
  <c r="F1356" i="5"/>
  <c r="F426" i="5"/>
  <c r="F1236" i="5"/>
  <c r="F396" i="5"/>
  <c r="F1116" i="5"/>
  <c r="F1266" i="5"/>
  <c r="F156" i="5"/>
  <c r="F276" i="5"/>
  <c r="F366" i="5"/>
  <c r="F486" i="5"/>
  <c r="F636" i="5"/>
  <c r="F6" i="5"/>
  <c r="F456" i="5"/>
  <c r="F1296" i="5"/>
  <c r="F966" i="5"/>
  <c r="F1176" i="5"/>
  <c r="F1206" i="5"/>
  <c r="F1326" i="5"/>
  <c r="K1236" i="5"/>
  <c r="K756" i="5"/>
  <c r="K396" i="5"/>
  <c r="K186" i="5"/>
  <c r="K546" i="5"/>
  <c r="K1386" i="5"/>
  <c r="K66" i="5"/>
  <c r="K816" i="5"/>
  <c r="K366" i="5"/>
  <c r="R307" i="2"/>
  <c r="J548" i="2"/>
  <c r="J1118" i="2"/>
  <c r="J38" i="2"/>
  <c r="J758" i="2"/>
  <c r="J608" i="2"/>
  <c r="J848" i="2"/>
  <c r="J1148" i="2"/>
  <c r="J1178" i="2"/>
  <c r="J158" i="2"/>
  <c r="J968" i="2"/>
  <c r="J1328" i="2"/>
  <c r="J488" i="2"/>
  <c r="J728" i="2"/>
  <c r="J368" i="2"/>
  <c r="J1058" i="2"/>
  <c r="J218" i="2"/>
  <c r="J278" i="2"/>
  <c r="J1358" i="2"/>
  <c r="J698" i="2"/>
  <c r="J1388" i="2"/>
  <c r="J248" i="2"/>
  <c r="J68" i="2"/>
  <c r="J908" i="2"/>
  <c r="J638" i="2"/>
  <c r="J818" i="2"/>
  <c r="J1238" i="2"/>
  <c r="J1418" i="2"/>
  <c r="J668" i="2"/>
  <c r="J398" i="2"/>
  <c r="J128" i="2"/>
  <c r="J8" i="2"/>
  <c r="J878" i="2"/>
  <c r="J428" i="2"/>
  <c r="F546" i="5"/>
  <c r="G668" i="3"/>
  <c r="G1298" i="3"/>
  <c r="G1148" i="3"/>
  <c r="G398" i="3"/>
  <c r="G758" i="3"/>
  <c r="G1328" i="3"/>
  <c r="G608" i="3"/>
  <c r="G308" i="3"/>
  <c r="G128" i="3"/>
  <c r="G1268" i="3"/>
  <c r="G188" i="3"/>
  <c r="H1417" i="3"/>
  <c r="H397" i="3"/>
  <c r="H157" i="3"/>
  <c r="H97" i="3"/>
  <c r="H307" i="3"/>
  <c r="L605" i="3"/>
  <c r="A1415" i="3"/>
  <c r="A965" i="3"/>
  <c r="L1115" i="3"/>
  <c r="L665" i="3"/>
  <c r="J518" i="2"/>
  <c r="J998" i="2"/>
  <c r="F666" i="5"/>
  <c r="F848" i="2"/>
  <c r="F1418" i="2"/>
  <c r="F38" i="2"/>
  <c r="F428" i="2"/>
  <c r="K1116" i="5"/>
  <c r="F186" i="5"/>
  <c r="I848" i="5"/>
  <c r="I1268" i="5"/>
  <c r="I968" i="5"/>
  <c r="I8" i="5"/>
  <c r="I1178" i="5"/>
  <c r="I1388" i="5"/>
  <c r="I158" i="5"/>
  <c r="E936" i="3"/>
  <c r="E1266" i="3"/>
  <c r="E67" i="3"/>
  <c r="E397" i="3"/>
  <c r="L847" i="5"/>
  <c r="L1357" i="5"/>
  <c r="L1057" i="5"/>
  <c r="L787" i="5"/>
  <c r="L967" i="5"/>
  <c r="L367" i="5"/>
  <c r="G1117" i="2"/>
  <c r="G1177" i="2"/>
  <c r="G457" i="2"/>
  <c r="G187" i="2"/>
  <c r="G1057" i="2"/>
  <c r="G637" i="2"/>
  <c r="G577" i="2"/>
  <c r="G37" i="2"/>
  <c r="G1237" i="2"/>
  <c r="G697" i="2"/>
  <c r="G787" i="2"/>
  <c r="J516" i="5"/>
  <c r="J1056" i="5"/>
  <c r="H751" i="5"/>
  <c r="A1086" i="2"/>
  <c r="A1236" i="2"/>
  <c r="A546" i="2"/>
  <c r="A876" i="2"/>
  <c r="A366" i="2"/>
  <c r="A576" i="2"/>
  <c r="E966" i="2"/>
  <c r="E1146" i="2"/>
  <c r="E66" i="2"/>
  <c r="L458" i="2"/>
  <c r="L548" i="2"/>
  <c r="I1037" i="2"/>
  <c r="I1152" i="2"/>
  <c r="I1216" i="2"/>
  <c r="I1214" i="2"/>
  <c r="I1287" i="2"/>
  <c r="I1285" i="2"/>
  <c r="I1283" i="2"/>
  <c r="I1212" i="2"/>
  <c r="I969" i="2"/>
  <c r="I253" i="2"/>
  <c r="I1039" i="2"/>
  <c r="I1281" i="2"/>
  <c r="I1425" i="2"/>
  <c r="I858" i="2"/>
  <c r="I494" i="2"/>
  <c r="I559" i="2"/>
  <c r="I623" i="2"/>
  <c r="I621" i="2"/>
  <c r="G455" i="3"/>
  <c r="G725" i="3"/>
  <c r="M966" i="2"/>
  <c r="M1086" i="2"/>
  <c r="M1296" i="2"/>
  <c r="M486" i="2"/>
  <c r="M1056" i="2"/>
  <c r="M1416" i="2"/>
  <c r="M36" i="2"/>
  <c r="M756" i="2"/>
  <c r="M1206" i="2"/>
  <c r="G935" i="3"/>
  <c r="G425" i="3"/>
  <c r="G785" i="3"/>
  <c r="G995" i="3"/>
  <c r="G1385" i="3"/>
  <c r="G5" i="3"/>
  <c r="M1386" i="2"/>
  <c r="M936" i="2"/>
  <c r="M6" i="2"/>
  <c r="C278" i="2"/>
  <c r="C1238" i="2"/>
  <c r="G1055" i="3"/>
  <c r="G245" i="3"/>
  <c r="G65" i="3"/>
  <c r="G365" i="3"/>
  <c r="G155" i="3"/>
  <c r="G35" i="3"/>
  <c r="G1235" i="3"/>
  <c r="G635" i="3"/>
  <c r="G335" i="3"/>
  <c r="G125" i="3"/>
  <c r="G965" i="3"/>
  <c r="G1325" i="3"/>
  <c r="G545" i="3"/>
  <c r="M1026" i="2"/>
  <c r="G1355" i="3"/>
  <c r="M276" i="2"/>
  <c r="M666" i="2"/>
  <c r="M366" i="2"/>
  <c r="M336" i="2"/>
  <c r="M846" i="2"/>
  <c r="M786" i="2"/>
  <c r="M156" i="2"/>
  <c r="M636" i="2"/>
  <c r="M426" i="2"/>
  <c r="M726" i="2"/>
  <c r="G575" i="3"/>
  <c r="G1145" i="3"/>
  <c r="G275" i="3"/>
  <c r="G755" i="3"/>
  <c r="G1205" i="3"/>
  <c r="G95" i="3"/>
  <c r="G1265" i="3"/>
  <c r="M546" i="2"/>
  <c r="M1356" i="2"/>
  <c r="M696" i="2"/>
  <c r="G905" i="3"/>
  <c r="G815" i="3"/>
  <c r="I487" i="3"/>
  <c r="I727" i="3"/>
  <c r="I1267" i="3"/>
  <c r="I817" i="3"/>
  <c r="I997" i="3"/>
  <c r="I277" i="3"/>
  <c r="I907" i="3"/>
  <c r="I7" i="3"/>
  <c r="I1357" i="3"/>
  <c r="I697" i="3"/>
  <c r="I457" i="3"/>
  <c r="I967" i="3"/>
  <c r="J936" i="5"/>
  <c r="J216" i="5"/>
  <c r="J96" i="5"/>
  <c r="J846" i="5"/>
  <c r="J1116" i="5"/>
  <c r="J1296" i="5"/>
  <c r="J906" i="5"/>
  <c r="J1416" i="5"/>
  <c r="J126" i="5"/>
  <c r="J1026" i="5"/>
  <c r="J816" i="5"/>
  <c r="J756" i="5"/>
  <c r="J6" i="5"/>
  <c r="J1356" i="5"/>
  <c r="J1146" i="5"/>
  <c r="J666" i="5"/>
  <c r="J696" i="5"/>
  <c r="M331" i="2"/>
  <c r="M571" i="2"/>
  <c r="M91" i="2"/>
  <c r="M61" i="2"/>
  <c r="M1111" i="2"/>
  <c r="M481" i="2"/>
  <c r="D127" i="2"/>
  <c r="D547" i="2"/>
  <c r="D1267" i="2"/>
  <c r="D1327" i="2"/>
  <c r="D7" i="2"/>
  <c r="D1027" i="2"/>
  <c r="D967" i="2"/>
  <c r="D1207" i="2"/>
  <c r="D1147" i="2"/>
  <c r="D1237" i="2"/>
  <c r="D1057" i="2"/>
  <c r="D397" i="2"/>
  <c r="D727" i="2"/>
  <c r="D277" i="2"/>
  <c r="D667" i="2"/>
  <c r="D847" i="2"/>
  <c r="G1327" i="2"/>
  <c r="G907" i="2"/>
  <c r="G337" i="2"/>
  <c r="G67" i="2"/>
  <c r="M186" i="2"/>
  <c r="G395" i="3"/>
  <c r="M816" i="2"/>
  <c r="M96" i="2"/>
  <c r="M66" i="2"/>
  <c r="M126" i="2"/>
  <c r="M1146" i="2"/>
  <c r="M1176" i="2"/>
  <c r="M576" i="2"/>
  <c r="M1266" i="2"/>
  <c r="M1116" i="2"/>
  <c r="G1025" i="3"/>
  <c r="G1115" i="3"/>
  <c r="G515" i="3"/>
  <c r="G875" i="3"/>
  <c r="G1085" i="3"/>
  <c r="G605" i="3"/>
  <c r="G305" i="3"/>
  <c r="J905" i="3"/>
  <c r="U559" i="3"/>
  <c r="V739" i="3"/>
  <c r="U739" i="3"/>
  <c r="V831" i="3"/>
  <c r="W1150" i="3"/>
  <c r="I1135" i="2"/>
  <c r="H486" i="3"/>
  <c r="H1146" i="3"/>
  <c r="H1236" i="3"/>
  <c r="H786" i="3"/>
  <c r="H126" i="3"/>
  <c r="H1356" i="3"/>
  <c r="H576" i="3"/>
  <c r="H456" i="3"/>
  <c r="H876" i="3"/>
  <c r="H846" i="3"/>
  <c r="H666" i="3"/>
  <c r="H966" i="3"/>
  <c r="H396" i="3"/>
  <c r="H336" i="3"/>
  <c r="H936" i="3"/>
  <c r="H366" i="3"/>
  <c r="H6" i="3"/>
  <c r="H816" i="3"/>
  <c r="H186" i="3"/>
  <c r="H216" i="3"/>
  <c r="H696" i="3"/>
  <c r="H1266" i="3"/>
  <c r="H516" i="3"/>
  <c r="H606" i="3"/>
  <c r="H156" i="3"/>
  <c r="H996" i="3"/>
  <c r="H1416" i="3"/>
  <c r="H546" i="3"/>
  <c r="H1326" i="3"/>
  <c r="H1116" i="3"/>
  <c r="H1026" i="3"/>
  <c r="H1086" i="3"/>
  <c r="H1056" i="3"/>
  <c r="H906" i="3"/>
  <c r="H426" i="3"/>
  <c r="H1386" i="3"/>
  <c r="H36" i="3"/>
  <c r="H246" i="3"/>
  <c r="H248" i="3"/>
  <c r="H1178" i="3"/>
  <c r="H878" i="3"/>
  <c r="H758" i="3"/>
  <c r="H1328" i="3"/>
  <c r="H968" i="3"/>
  <c r="H1418" i="3"/>
  <c r="H1238" i="3"/>
  <c r="H1388" i="3"/>
  <c r="H908" i="3"/>
  <c r="H308" i="3"/>
  <c r="H1298" i="3"/>
  <c r="H638" i="3"/>
  <c r="H1268" i="3"/>
  <c r="H368" i="3"/>
  <c r="H608" i="3"/>
  <c r="H398" i="3"/>
  <c r="H1088" i="3"/>
  <c r="H488" i="3"/>
  <c r="H998" i="3"/>
  <c r="H458" i="3"/>
  <c r="H728" i="3"/>
  <c r="H128" i="3"/>
  <c r="H8" i="3"/>
  <c r="H938" i="3"/>
  <c r="H1028" i="3"/>
  <c r="H1058" i="3"/>
  <c r="H158" i="3"/>
  <c r="H668" i="3"/>
  <c r="H188" i="3"/>
  <c r="H1208" i="3"/>
  <c r="H1118" i="3"/>
  <c r="H68" i="3"/>
  <c r="H578" i="3"/>
  <c r="H698" i="3"/>
  <c r="H428" i="3"/>
  <c r="H788" i="3"/>
  <c r="M606" i="5"/>
  <c r="M1116" i="5"/>
  <c r="M1206" i="5"/>
  <c r="M1386" i="5"/>
  <c r="M1056" i="5"/>
  <c r="M426" i="5"/>
  <c r="M126" i="5"/>
  <c r="M1026" i="5"/>
  <c r="M366" i="5"/>
  <c r="M6" i="5"/>
  <c r="M546" i="5"/>
  <c r="D7" i="5"/>
  <c r="I967" i="5"/>
  <c r="I847" i="5"/>
  <c r="I37" i="5"/>
  <c r="I577" i="5"/>
  <c r="I787" i="5"/>
  <c r="I187" i="5"/>
  <c r="M1416" i="5"/>
  <c r="M1266" i="5"/>
  <c r="D96" i="3"/>
  <c r="D1416" i="3"/>
  <c r="D366" i="3"/>
  <c r="D1116" i="3"/>
  <c r="D36" i="3"/>
  <c r="D666" i="3"/>
  <c r="D1386" i="3"/>
  <c r="H336" i="2"/>
  <c r="H276" i="2"/>
  <c r="H98" i="3"/>
  <c r="H548" i="3"/>
  <c r="H218" i="3"/>
  <c r="L306" i="3"/>
  <c r="L1296" i="3"/>
  <c r="H756" i="3"/>
  <c r="H726" i="3"/>
  <c r="D1356" i="3"/>
  <c r="D396" i="3"/>
  <c r="D1236" i="3"/>
  <c r="D66" i="3"/>
  <c r="D1296" i="3"/>
  <c r="D606" i="3"/>
  <c r="D696" i="3"/>
  <c r="D1026" i="3"/>
  <c r="D996" i="3"/>
  <c r="D516" i="3"/>
  <c r="D1266" i="3"/>
  <c r="D126" i="3"/>
  <c r="D336" i="3"/>
  <c r="D306" i="3"/>
  <c r="D276" i="3"/>
  <c r="D1146" i="3"/>
  <c r="L456" i="3"/>
  <c r="L276" i="3"/>
  <c r="L1146" i="3"/>
  <c r="L1266" i="3"/>
  <c r="L876" i="3"/>
  <c r="L1206" i="3"/>
  <c r="L816" i="3"/>
  <c r="L966" i="3"/>
  <c r="L846" i="3"/>
  <c r="L96" i="3"/>
  <c r="L486" i="3"/>
  <c r="L546" i="3"/>
  <c r="L1086" i="3"/>
  <c r="L906" i="3"/>
  <c r="L396" i="3"/>
  <c r="L1056" i="3"/>
  <c r="L6" i="3"/>
  <c r="L1356" i="3"/>
  <c r="L1326" i="3"/>
  <c r="L366" i="3"/>
  <c r="L186" i="3"/>
  <c r="L126" i="3"/>
  <c r="L1416" i="3"/>
  <c r="L516" i="3"/>
  <c r="L636" i="3"/>
  <c r="L936" i="3"/>
  <c r="L336" i="3"/>
  <c r="L426" i="3"/>
  <c r="L786" i="3"/>
  <c r="L756" i="3"/>
  <c r="L1026" i="3"/>
  <c r="L1176" i="3"/>
  <c r="L216" i="3"/>
  <c r="L246" i="3"/>
  <c r="L726" i="3"/>
  <c r="I157" i="5"/>
  <c r="I1387" i="5"/>
  <c r="I307" i="5"/>
  <c r="I637" i="5"/>
  <c r="I1177" i="5"/>
  <c r="I1327" i="5"/>
  <c r="I1267" i="5"/>
  <c r="I397" i="5"/>
  <c r="I1297" i="5"/>
  <c r="I7" i="5"/>
  <c r="I1417" i="5"/>
  <c r="I817" i="5"/>
  <c r="I607" i="5"/>
  <c r="I277" i="5"/>
  <c r="I757" i="5"/>
  <c r="I937" i="5"/>
  <c r="I487" i="5"/>
  <c r="I1237" i="5"/>
  <c r="O607" i="2"/>
  <c r="O1267" i="2"/>
  <c r="M636" i="5"/>
  <c r="M726" i="5"/>
  <c r="M216" i="5"/>
  <c r="M306" i="5"/>
  <c r="M1176" i="5"/>
  <c r="M156" i="5"/>
  <c r="M1356" i="5"/>
  <c r="D1027" i="5"/>
  <c r="M516" i="5"/>
  <c r="M66" i="5"/>
  <c r="M1296" i="5"/>
  <c r="M396" i="5"/>
  <c r="I727" i="5"/>
  <c r="I667" i="5"/>
  <c r="I1357" i="5"/>
  <c r="I1207" i="5"/>
  <c r="I1087" i="5"/>
  <c r="I247" i="5"/>
  <c r="I127" i="5"/>
  <c r="M846" i="5"/>
  <c r="M816" i="5"/>
  <c r="D1176" i="3"/>
  <c r="D786" i="3"/>
  <c r="D966" i="3"/>
  <c r="D726" i="3"/>
  <c r="D1056" i="3"/>
  <c r="D876" i="3"/>
  <c r="D1326" i="3"/>
  <c r="D756" i="3"/>
  <c r="H6" i="2"/>
  <c r="H846" i="2"/>
  <c r="L156" i="3"/>
  <c r="H278" i="3"/>
  <c r="H338" i="3"/>
  <c r="H818" i="3"/>
  <c r="L696" i="3"/>
  <c r="L1236" i="3"/>
  <c r="L66" i="3"/>
  <c r="H1176" i="3"/>
  <c r="H1296" i="3"/>
  <c r="A486" i="5"/>
  <c r="A846" i="5"/>
  <c r="A906" i="5"/>
  <c r="A1296" i="5"/>
  <c r="A1266" i="5"/>
  <c r="A1176" i="5"/>
  <c r="A426" i="5"/>
  <c r="A306" i="5"/>
  <c r="A1056" i="5"/>
  <c r="A6" i="5"/>
  <c r="A216" i="5"/>
  <c r="A36" i="5"/>
  <c r="A1146" i="5"/>
  <c r="A1086" i="5"/>
  <c r="A1386" i="5"/>
  <c r="A996" i="5"/>
  <c r="A816" i="5"/>
  <c r="A396" i="5"/>
  <c r="A756" i="5"/>
  <c r="A1416" i="5"/>
  <c r="A516" i="5"/>
  <c r="A96" i="5"/>
  <c r="A666" i="5"/>
  <c r="A1326" i="5"/>
  <c r="A186" i="5"/>
  <c r="A876" i="5"/>
  <c r="A966" i="5"/>
  <c r="A936" i="5"/>
  <c r="A246" i="5"/>
  <c r="A126" i="5"/>
  <c r="A156" i="5"/>
  <c r="A1356" i="5"/>
  <c r="A276" i="5"/>
  <c r="A1236" i="5"/>
  <c r="A786" i="5"/>
  <c r="A1026" i="5"/>
  <c r="A636" i="5"/>
  <c r="A576" i="5"/>
  <c r="A696" i="5"/>
  <c r="A606" i="5"/>
  <c r="A1116" i="5"/>
  <c r="A66" i="5"/>
  <c r="A336" i="5"/>
  <c r="A366" i="5"/>
  <c r="H786" i="2"/>
  <c r="H606" i="2"/>
  <c r="H1266" i="2"/>
  <c r="H1236" i="2"/>
  <c r="H636" i="2"/>
  <c r="H576" i="2"/>
  <c r="H246" i="2"/>
  <c r="H1026" i="2"/>
  <c r="H666" i="2"/>
  <c r="H396" i="2"/>
  <c r="H1326" i="2"/>
  <c r="H876" i="2"/>
  <c r="H1386" i="2"/>
  <c r="H1416" i="2"/>
  <c r="H756" i="2"/>
  <c r="H216" i="2"/>
  <c r="H1116" i="2"/>
  <c r="H1056" i="2"/>
  <c r="H906" i="2"/>
  <c r="H186" i="2"/>
  <c r="H96" i="2"/>
  <c r="H126" i="2"/>
  <c r="H66" i="2"/>
  <c r="H426" i="2"/>
  <c r="H1296" i="2"/>
  <c r="H966" i="2"/>
  <c r="H306" i="2"/>
  <c r="H1146" i="2"/>
  <c r="H696" i="2"/>
  <c r="H546" i="2"/>
  <c r="H486" i="2"/>
  <c r="H1206" i="2"/>
  <c r="H996" i="2"/>
  <c r="H1356" i="2"/>
  <c r="H456" i="2"/>
  <c r="H516" i="2"/>
  <c r="M576" i="5"/>
  <c r="M906" i="5"/>
  <c r="M666" i="5"/>
  <c r="M1086" i="5"/>
  <c r="M966" i="5"/>
  <c r="M936" i="5"/>
  <c r="M696" i="5"/>
  <c r="M486" i="5"/>
  <c r="M1236" i="5"/>
  <c r="M876" i="5"/>
  <c r="I997" i="5"/>
  <c r="I1027" i="5"/>
  <c r="I97" i="5"/>
  <c r="I697" i="5"/>
  <c r="I337" i="5"/>
  <c r="I1147" i="5"/>
  <c r="I217" i="5"/>
  <c r="M996" i="5"/>
  <c r="D846" i="3"/>
  <c r="D906" i="3"/>
  <c r="D216" i="3"/>
  <c r="D6" i="3"/>
  <c r="D636" i="3"/>
  <c r="D936" i="3"/>
  <c r="D1206" i="3"/>
  <c r="D486" i="3"/>
  <c r="D576" i="3"/>
  <c r="O667" i="2"/>
  <c r="H36" i="2"/>
  <c r="H1086" i="2"/>
  <c r="H366" i="2"/>
  <c r="H848" i="3"/>
  <c r="H1148" i="3"/>
  <c r="I427" i="5"/>
  <c r="H518" i="3"/>
  <c r="A456" i="5"/>
  <c r="L996" i="3"/>
  <c r="L36" i="3"/>
  <c r="L666" i="3"/>
  <c r="I547" i="5"/>
  <c r="H636" i="3"/>
  <c r="H66" i="3"/>
  <c r="H1206" i="3"/>
  <c r="A726" i="5"/>
  <c r="F1056" i="5"/>
  <c r="F816" i="5"/>
  <c r="F606" i="5"/>
  <c r="E546" i="2"/>
  <c r="E696" i="2"/>
  <c r="E1296" i="2"/>
  <c r="E936" i="2"/>
  <c r="E1356" i="2"/>
  <c r="E126" i="2"/>
  <c r="E1206" i="2"/>
  <c r="E576" i="2"/>
  <c r="E1026" i="2"/>
  <c r="E216" i="2"/>
  <c r="E1086" i="2"/>
  <c r="E36" i="2"/>
  <c r="E1176" i="2"/>
  <c r="E486" i="2"/>
  <c r="E906" i="2"/>
  <c r="E846" i="2"/>
  <c r="E726" i="2"/>
  <c r="E1266" i="2"/>
  <c r="E786" i="2"/>
  <c r="E816" i="2"/>
  <c r="E1236" i="2"/>
  <c r="E246" i="2"/>
  <c r="E1416" i="2"/>
  <c r="E6" i="2"/>
  <c r="E756" i="2"/>
  <c r="E456" i="2"/>
  <c r="E396" i="2"/>
  <c r="E306" i="2"/>
  <c r="E636" i="2"/>
  <c r="E276" i="2"/>
  <c r="M1177" i="2"/>
  <c r="M967" i="2"/>
  <c r="M1297" i="2"/>
  <c r="M1327" i="2"/>
  <c r="M1387" i="2"/>
  <c r="L97" i="5"/>
  <c r="L607" i="5"/>
  <c r="L637" i="5"/>
  <c r="L397" i="5"/>
  <c r="L307" i="5"/>
  <c r="L487" i="5"/>
  <c r="L217" i="5"/>
  <c r="B758" i="2"/>
  <c r="V808" i="3"/>
  <c r="I1342" i="2"/>
  <c r="F68" i="3"/>
  <c r="F848" i="3"/>
  <c r="F998" i="3"/>
  <c r="F698" i="3"/>
  <c r="F1238" i="3"/>
  <c r="F548" i="3"/>
  <c r="F1418" i="3"/>
  <c r="F218" i="3"/>
  <c r="F128" i="3"/>
  <c r="F1328" i="3"/>
  <c r="F638" i="3"/>
  <c r="F8" i="3"/>
  <c r="F338" i="3"/>
  <c r="F368" i="3"/>
  <c r="F518" i="3"/>
  <c r="F98" i="3"/>
  <c r="F878" i="3"/>
  <c r="F788" i="3"/>
  <c r="F458" i="3"/>
  <c r="F938" i="3"/>
  <c r="F758" i="3"/>
  <c r="F1058" i="3"/>
  <c r="I338" i="3"/>
  <c r="I158" i="3"/>
  <c r="I848" i="3"/>
  <c r="I398" i="3"/>
  <c r="I1148" i="3"/>
  <c r="I278" i="3"/>
  <c r="I488" i="3"/>
  <c r="I368" i="3"/>
  <c r="I638" i="3"/>
  <c r="I938" i="3"/>
  <c r="I1088" i="3"/>
  <c r="I308" i="3"/>
  <c r="I758" i="3"/>
  <c r="I728" i="3"/>
  <c r="I518" i="3"/>
  <c r="I668" i="3"/>
  <c r="I1208" i="3"/>
  <c r="I38" i="3"/>
  <c r="I1268" i="3"/>
  <c r="I578" i="3"/>
  <c r="I188" i="3"/>
  <c r="I428" i="3"/>
  <c r="I128" i="3"/>
  <c r="I1358" i="3"/>
  <c r="I908" i="3"/>
  <c r="I968" i="3"/>
  <c r="I1388" i="3"/>
  <c r="I1058" i="3"/>
  <c r="I1238" i="3"/>
  <c r="I1328" i="3"/>
  <c r="I548" i="3"/>
  <c r="I998" i="3"/>
  <c r="I788" i="3"/>
  <c r="I818" i="3"/>
  <c r="I1418" i="3"/>
  <c r="I98" i="3"/>
  <c r="I8" i="3"/>
  <c r="I218" i="3"/>
  <c r="I458" i="3"/>
  <c r="I1178" i="3"/>
  <c r="I68" i="3"/>
  <c r="I248" i="3"/>
  <c r="I698" i="3"/>
  <c r="I608" i="3"/>
  <c r="G901" i="3"/>
  <c r="G421" i="3"/>
  <c r="G871" i="3"/>
  <c r="G271" i="3"/>
  <c r="G181" i="3"/>
  <c r="G1171" i="3"/>
  <c r="G481" i="3"/>
  <c r="G1051" i="3"/>
  <c r="G781" i="3"/>
  <c r="G91" i="3"/>
  <c r="G961" i="3"/>
  <c r="G1351" i="3"/>
  <c r="G1231" i="3"/>
  <c r="G541" i="3"/>
  <c r="G991" i="3"/>
  <c r="G391" i="3"/>
  <c r="G211" i="3"/>
  <c r="G1291" i="3"/>
  <c r="G661" i="3"/>
  <c r="G1081" i="3"/>
  <c r="G1141" i="3"/>
  <c r="G511" i="3"/>
  <c r="G1" i="3"/>
  <c r="G691" i="3"/>
  <c r="G811" i="3"/>
  <c r="G601" i="3"/>
  <c r="G151" i="3"/>
  <c r="G1201" i="3"/>
  <c r="G751" i="3"/>
  <c r="G1321" i="3"/>
  <c r="G631" i="3"/>
  <c r="G571" i="3"/>
  <c r="G1381" i="3"/>
  <c r="G301" i="3"/>
  <c r="G721" i="3"/>
  <c r="G1111" i="3"/>
  <c r="G361" i="3"/>
  <c r="G121" i="3"/>
  <c r="G1021" i="3"/>
  <c r="G331" i="3"/>
  <c r="G61" i="3"/>
  <c r="G1411" i="3"/>
  <c r="K278" i="2"/>
  <c r="K1418" i="2"/>
  <c r="K608" i="2"/>
  <c r="K1208" i="2"/>
  <c r="K1328" i="2"/>
  <c r="K488" i="2"/>
  <c r="K818" i="2"/>
  <c r="K728" i="2"/>
  <c r="K998" i="2"/>
  <c r="K188" i="2"/>
  <c r="K788" i="2"/>
  <c r="K1388" i="2"/>
  <c r="K1088" i="2"/>
  <c r="K338" i="2"/>
  <c r="K1178" i="2"/>
  <c r="K1268" i="2"/>
  <c r="K368" i="2"/>
  <c r="K548" i="2"/>
  <c r="K398" i="2"/>
  <c r="K428" i="2"/>
  <c r="K698" i="2"/>
  <c r="K218" i="2"/>
  <c r="K38" i="2"/>
  <c r="K758" i="2"/>
  <c r="K668" i="2"/>
  <c r="K1118" i="2"/>
  <c r="K1148" i="2"/>
  <c r="K1238" i="2"/>
  <c r="K458" i="2"/>
  <c r="K8" i="2"/>
  <c r="K1058" i="2"/>
  <c r="K878" i="2"/>
  <c r="K68" i="2"/>
  <c r="K578" i="2"/>
  <c r="K158" i="2"/>
  <c r="K848" i="2"/>
  <c r="O1388" i="2"/>
  <c r="O1118" i="2"/>
  <c r="K518" i="2"/>
  <c r="K98" i="2"/>
  <c r="K968" i="2"/>
  <c r="G451" i="3"/>
  <c r="G931" i="3"/>
  <c r="I1118" i="3"/>
  <c r="K128" i="2"/>
  <c r="K1028" i="2"/>
  <c r="G841" i="3"/>
  <c r="F578" i="3"/>
  <c r="I1298" i="3"/>
  <c r="K1358" i="2"/>
  <c r="K248" i="2"/>
  <c r="F248" i="3"/>
  <c r="G31" i="3"/>
  <c r="G241" i="3"/>
  <c r="I1028" i="3"/>
  <c r="K1027" i="3"/>
  <c r="K667" i="3"/>
  <c r="K247" i="3"/>
  <c r="K1057" i="3"/>
  <c r="K1147" i="3"/>
  <c r="K1267" i="3"/>
  <c r="K547" i="3"/>
  <c r="K1417" i="3"/>
  <c r="K1177" i="3"/>
  <c r="K727" i="3"/>
  <c r="K127" i="3"/>
  <c r="K1117" i="3"/>
  <c r="K187" i="3"/>
  <c r="K37" i="3"/>
  <c r="A1118" i="2"/>
  <c r="A518" i="2"/>
  <c r="A1028" i="2"/>
  <c r="A698" i="2"/>
  <c r="A788" i="2"/>
  <c r="K967" i="3"/>
  <c r="K1297" i="3"/>
  <c r="A98" i="2"/>
  <c r="A248" i="2"/>
  <c r="A488" i="2"/>
  <c r="A938" i="2"/>
  <c r="A158" i="2"/>
  <c r="K397" i="3"/>
  <c r="H967" i="3"/>
  <c r="H127" i="3"/>
  <c r="D37" i="2"/>
  <c r="D757" i="2"/>
  <c r="D337" i="2"/>
  <c r="D187" i="2"/>
  <c r="D67" i="2"/>
  <c r="D457" i="2"/>
  <c r="D307" i="2"/>
  <c r="J547" i="2"/>
  <c r="J847" i="2"/>
  <c r="J307" i="2"/>
  <c r="J97" i="2"/>
  <c r="J607" i="2"/>
  <c r="J1237" i="2"/>
  <c r="J1027" i="2"/>
  <c r="J37" i="2"/>
  <c r="J1207" i="2"/>
  <c r="J1357" i="2"/>
  <c r="J577" i="2"/>
  <c r="J427" i="2"/>
  <c r="J667" i="2"/>
  <c r="J637" i="2"/>
  <c r="J1267" i="2"/>
  <c r="J7" i="2"/>
  <c r="J277" i="2"/>
  <c r="J1057" i="2"/>
  <c r="J697" i="2"/>
  <c r="K817" i="3"/>
  <c r="A878" i="2"/>
  <c r="A998" i="2"/>
  <c r="A218" i="2"/>
  <c r="A638" i="2"/>
  <c r="A848" i="2"/>
  <c r="K1207" i="3"/>
  <c r="K487" i="3"/>
  <c r="G243" i="3"/>
  <c r="G363" i="3"/>
  <c r="G873" i="3"/>
  <c r="G213" i="3"/>
  <c r="G63" i="3"/>
  <c r="G723" i="3"/>
  <c r="G693" i="3"/>
  <c r="M813" i="2"/>
  <c r="M693" i="2"/>
  <c r="M453" i="2"/>
  <c r="M1353" i="2"/>
  <c r="M993" i="2"/>
  <c r="M753" i="2"/>
  <c r="D1116" i="2"/>
  <c r="C966" i="3"/>
  <c r="H421" i="5"/>
  <c r="H931" i="5"/>
  <c r="G217" i="2"/>
  <c r="G727" i="2"/>
  <c r="E817" i="3"/>
  <c r="H271" i="5"/>
  <c r="A1380" i="2"/>
  <c r="A1050" i="2"/>
  <c r="A450" i="2"/>
  <c r="A420" i="2"/>
  <c r="A396" i="2"/>
  <c r="A696" i="2"/>
  <c r="A216" i="2"/>
  <c r="A6" i="2"/>
  <c r="A186" i="2"/>
  <c r="A1026" i="2"/>
  <c r="A306" i="2"/>
  <c r="A516" i="2"/>
  <c r="A156" i="2"/>
  <c r="A96" i="2"/>
  <c r="A1326" i="2"/>
  <c r="W1190" i="3"/>
  <c r="V1186" i="3"/>
  <c r="I1224" i="2"/>
  <c r="J1176" i="2"/>
  <c r="L428" i="2"/>
  <c r="L578" i="2"/>
  <c r="L128" i="2"/>
  <c r="L1208" i="2"/>
  <c r="L1388" i="2"/>
  <c r="L488" i="2"/>
  <c r="E398" i="2"/>
  <c r="P1268" i="2"/>
  <c r="D65" i="3"/>
  <c r="D515" i="3"/>
  <c r="D575" i="3"/>
  <c r="D155" i="3"/>
  <c r="D635" i="3"/>
  <c r="D935" i="3"/>
  <c r="B338" i="3"/>
  <c r="G602" i="3"/>
  <c r="G752" i="3"/>
  <c r="G152" i="3"/>
  <c r="G212" i="3"/>
  <c r="L1298" i="2"/>
  <c r="L788" i="2"/>
  <c r="L68" i="2"/>
  <c r="L758" i="2"/>
  <c r="L1238" i="2"/>
  <c r="L158" i="2"/>
  <c r="L608" i="2"/>
  <c r="L8" i="2"/>
  <c r="L998" i="2"/>
  <c r="L218" i="2"/>
  <c r="L518" i="2"/>
  <c r="L1058" i="2"/>
  <c r="L1268" i="2"/>
  <c r="L1418" i="2"/>
  <c r="P398" i="2"/>
  <c r="P788" i="2"/>
  <c r="L1358" i="2"/>
  <c r="L278" i="2"/>
  <c r="L1118" i="2"/>
  <c r="L398" i="2"/>
  <c r="L1148" i="2"/>
  <c r="L188" i="2"/>
  <c r="L848" i="2"/>
  <c r="E98" i="2"/>
  <c r="P968" i="2"/>
  <c r="L308" i="2"/>
  <c r="L878" i="2"/>
  <c r="D1205" i="3"/>
  <c r="K1325" i="3"/>
  <c r="B786" i="3"/>
  <c r="B906" i="3"/>
  <c r="B6" i="3"/>
  <c r="B1026" i="3"/>
  <c r="B276" i="3"/>
  <c r="B966" i="3"/>
  <c r="B36" i="3"/>
  <c r="B546" i="3"/>
  <c r="B666" i="3"/>
  <c r="B606" i="3"/>
  <c r="B126" i="3"/>
  <c r="B516" i="3"/>
  <c r="B426" i="3"/>
  <c r="B936" i="3"/>
  <c r="B216" i="3"/>
  <c r="B366" i="3"/>
  <c r="B1176" i="3"/>
  <c r="B96" i="3"/>
  <c r="B1266" i="3"/>
  <c r="B1086" i="3"/>
  <c r="B156" i="3"/>
  <c r="B636" i="3"/>
  <c r="B726" i="3"/>
  <c r="B486" i="3"/>
  <c r="B846" i="3"/>
  <c r="B1236" i="3"/>
  <c r="B876" i="3"/>
  <c r="B1296" i="3"/>
  <c r="B396" i="3"/>
  <c r="B756" i="3"/>
  <c r="M1146" i="5"/>
  <c r="M246" i="5"/>
  <c r="H907" i="5"/>
  <c r="C668" i="5"/>
  <c r="F8" i="5"/>
  <c r="F428" i="5"/>
  <c r="F338" i="5"/>
  <c r="F368" i="5"/>
  <c r="F518" i="5"/>
  <c r="F788" i="5"/>
  <c r="F938" i="5"/>
  <c r="F1238" i="5"/>
  <c r="F1298" i="5"/>
  <c r="F98" i="5"/>
  <c r="F188" i="5"/>
  <c r="F908" i="5"/>
  <c r="F1388" i="5"/>
  <c r="F848" i="5"/>
  <c r="F1118" i="5"/>
  <c r="F608" i="5"/>
  <c r="F728" i="5"/>
  <c r="M1207" i="2"/>
  <c r="M217" i="2"/>
  <c r="P907" i="2"/>
  <c r="P187" i="2"/>
  <c r="P1057" i="2"/>
  <c r="P667" i="2"/>
  <c r="P577" i="2"/>
  <c r="P247" i="2"/>
  <c r="P937" i="2"/>
  <c r="P697" i="2"/>
  <c r="P847" i="2"/>
  <c r="P1237" i="2"/>
  <c r="P67" i="2"/>
  <c r="P1117" i="2"/>
  <c r="P97" i="2"/>
  <c r="P1417" i="2"/>
  <c r="P1087" i="2"/>
  <c r="P37" i="2"/>
  <c r="P157" i="2"/>
  <c r="P757" i="2"/>
  <c r="P1027" i="2"/>
  <c r="P967" i="2"/>
  <c r="P1387" i="2"/>
  <c r="P427" i="2"/>
  <c r="P1357" i="2"/>
  <c r="P1207" i="2"/>
  <c r="P1297" i="2"/>
  <c r="P877" i="2"/>
  <c r="P1177" i="2"/>
  <c r="P547" i="2"/>
  <c r="P307" i="2"/>
  <c r="P1267" i="2"/>
  <c r="B608" i="2"/>
  <c r="F35" i="3"/>
  <c r="E636" i="3"/>
  <c r="E1296" i="3"/>
  <c r="E966" i="3"/>
  <c r="E996" i="3"/>
  <c r="E666" i="3"/>
  <c r="H306" i="3"/>
  <c r="H276" i="3"/>
  <c r="A570" i="2"/>
  <c r="A30" i="2"/>
  <c r="A1260" i="2"/>
  <c r="A1230" i="2"/>
  <c r="A120" i="2"/>
  <c r="A270" i="2"/>
  <c r="A540" i="2"/>
  <c r="A330" i="2"/>
  <c r="A630" i="2"/>
  <c r="A900" i="2"/>
  <c r="A720" i="2"/>
  <c r="A360" i="2"/>
  <c r="A600" i="2"/>
  <c r="A690" i="2"/>
  <c r="A750" i="2"/>
  <c r="A240" i="2"/>
  <c r="M2" i="2"/>
  <c r="I1207" i="3"/>
  <c r="I1027" i="3"/>
  <c r="G663" i="3"/>
  <c r="G1413" i="3"/>
  <c r="C186" i="3"/>
  <c r="N1326" i="2"/>
  <c r="R456" i="2"/>
  <c r="R66" i="2"/>
  <c r="I314" i="2"/>
  <c r="I740" i="2"/>
  <c r="I260" i="2"/>
  <c r="I419" i="2"/>
  <c r="C697" i="3"/>
  <c r="C667" i="3"/>
  <c r="C1087" i="3"/>
  <c r="C1117" i="3"/>
  <c r="C427" i="3"/>
  <c r="C937" i="3"/>
  <c r="C1387" i="3"/>
  <c r="C1327" i="3"/>
  <c r="C487" i="3"/>
  <c r="C1027" i="3"/>
  <c r="C1207" i="3"/>
  <c r="C1147" i="3"/>
  <c r="C247" i="3"/>
  <c r="C157" i="3"/>
  <c r="C727" i="3"/>
  <c r="C757" i="3"/>
  <c r="C367" i="3"/>
  <c r="C1057" i="3"/>
  <c r="C37" i="3"/>
  <c r="C397" i="3"/>
  <c r="C1417" i="3"/>
  <c r="C307" i="3"/>
  <c r="C787" i="3"/>
  <c r="C7" i="3"/>
  <c r="C127" i="3"/>
  <c r="C1357" i="3"/>
  <c r="C547" i="3"/>
  <c r="C1177" i="3"/>
  <c r="C1267" i="3"/>
  <c r="C847" i="3"/>
  <c r="C277" i="3"/>
  <c r="C457" i="3"/>
  <c r="C997" i="3"/>
  <c r="C97" i="3"/>
  <c r="C637" i="3"/>
  <c r="C1297" i="3"/>
  <c r="C607" i="3"/>
  <c r="C577" i="3"/>
  <c r="C187" i="3"/>
  <c r="C1237" i="3"/>
  <c r="C967" i="3"/>
  <c r="C907" i="3"/>
  <c r="C217" i="3"/>
  <c r="C817" i="3"/>
  <c r="C517" i="3"/>
  <c r="L366" i="5"/>
  <c r="L1206" i="5"/>
  <c r="L336" i="5"/>
  <c r="L456" i="5"/>
  <c r="L1056" i="5"/>
  <c r="L246" i="5"/>
  <c r="L1146" i="5"/>
  <c r="L546" i="5"/>
  <c r="L666" i="5"/>
  <c r="L276" i="5"/>
  <c r="L846" i="5"/>
  <c r="L66" i="5"/>
  <c r="L6" i="5"/>
  <c r="L1326" i="5"/>
  <c r="L1086" i="5"/>
  <c r="L216" i="5"/>
  <c r="L1296" i="5"/>
  <c r="L1416" i="5"/>
  <c r="L1236" i="5"/>
  <c r="L876" i="5"/>
  <c r="L906" i="5"/>
  <c r="L1386" i="5"/>
  <c r="L606" i="5"/>
  <c r="L186" i="5"/>
  <c r="L486" i="5"/>
  <c r="L1356" i="5"/>
  <c r="L1176" i="5"/>
  <c r="L1026" i="5"/>
  <c r="L396" i="5"/>
  <c r="L36" i="5"/>
  <c r="L936" i="5"/>
  <c r="L126" i="5"/>
  <c r="L516" i="5"/>
  <c r="L576" i="5"/>
  <c r="L996" i="5"/>
  <c r="L756" i="5"/>
  <c r="L1266" i="5"/>
  <c r="L726" i="5"/>
  <c r="L786" i="5"/>
  <c r="L696" i="5"/>
  <c r="L306" i="5"/>
  <c r="L96" i="5"/>
  <c r="L636" i="5"/>
  <c r="L966" i="5"/>
  <c r="L426" i="5"/>
  <c r="L156" i="5"/>
  <c r="C877" i="3"/>
  <c r="L1116" i="5"/>
  <c r="D38" i="3"/>
  <c r="D728" i="3"/>
  <c r="C1417" i="5"/>
  <c r="C967" i="5"/>
  <c r="C1237" i="5"/>
  <c r="C1087" i="5"/>
  <c r="C1207" i="5"/>
  <c r="C1057" i="5"/>
  <c r="C667" i="5"/>
  <c r="C817" i="5"/>
  <c r="C337" i="5"/>
  <c r="C697" i="5"/>
  <c r="C187" i="5"/>
  <c r="C487" i="5"/>
  <c r="C997" i="5"/>
  <c r="C1297" i="5"/>
  <c r="C157" i="5"/>
  <c r="C1267" i="5"/>
  <c r="C307" i="5"/>
  <c r="C67" i="5"/>
  <c r="C397" i="5"/>
  <c r="C127" i="5"/>
  <c r="C457" i="5"/>
  <c r="C577" i="5"/>
  <c r="C547" i="5"/>
  <c r="C37" i="5"/>
  <c r="C1387" i="5"/>
  <c r="C1147" i="5"/>
  <c r="C1327" i="5"/>
  <c r="C877" i="5"/>
  <c r="C847" i="5"/>
  <c r="C517" i="5"/>
  <c r="C607" i="5"/>
  <c r="C937" i="5"/>
  <c r="C637" i="5"/>
  <c r="C7" i="5"/>
  <c r="C1357" i="5"/>
  <c r="C757" i="5"/>
  <c r="C1177" i="5"/>
  <c r="C727" i="5"/>
  <c r="C787" i="5"/>
  <c r="C1117" i="5"/>
  <c r="C1027" i="5"/>
  <c r="C427" i="5"/>
  <c r="C367" i="5"/>
  <c r="C907" i="5"/>
  <c r="C247" i="5"/>
  <c r="C217" i="5"/>
  <c r="C67" i="3"/>
  <c r="G1118" i="2"/>
  <c r="G518" i="2"/>
  <c r="H1141" i="5"/>
  <c r="H121" i="5"/>
  <c r="H571" i="5"/>
  <c r="H1381" i="5"/>
  <c r="H211" i="5"/>
  <c r="H151" i="5"/>
  <c r="A1176" i="2"/>
  <c r="A1056" i="2"/>
  <c r="A66" i="2"/>
  <c r="A726" i="2"/>
  <c r="A906" i="2"/>
  <c r="A426" i="2"/>
  <c r="A1206" i="2"/>
  <c r="A126" i="2"/>
  <c r="A636" i="2"/>
  <c r="A816" i="2"/>
  <c r="A606" i="2"/>
  <c r="A336" i="2"/>
  <c r="A756" i="2"/>
  <c r="A246" i="2"/>
  <c r="L1088" i="2"/>
  <c r="L668" i="2"/>
  <c r="V677" i="3"/>
  <c r="U1042" i="3"/>
  <c r="A1435" i="5"/>
  <c r="Q1435" i="5" s="1"/>
  <c r="H1435" i="5"/>
  <c r="S1435" i="5" s="1"/>
  <c r="M1435" i="5" s="1"/>
  <c r="W1435" i="5" s="1"/>
  <c r="U461" i="3"/>
  <c r="V1030" i="3"/>
  <c r="O42" i="5"/>
  <c r="H42" i="5" s="1"/>
  <c r="S42" i="5" s="1"/>
  <c r="M42" i="5" s="1"/>
  <c r="O238" i="5"/>
  <c r="A234" i="2"/>
  <c r="U234" i="2" s="1"/>
  <c r="B234" i="2" s="1"/>
  <c r="O230" i="5"/>
  <c r="A749" i="2"/>
  <c r="U749" i="2" s="1"/>
  <c r="B749" i="2" s="1"/>
  <c r="O749" i="5"/>
  <c r="H749" i="5" s="1"/>
  <c r="S749" i="5" s="1"/>
  <c r="M749" i="5" s="1"/>
  <c r="W749" i="5" s="1"/>
  <c r="O747" i="5"/>
  <c r="A747" i="2"/>
  <c r="U747" i="2" s="1"/>
  <c r="B747" i="2" s="1"/>
  <c r="O745" i="5"/>
  <c r="A745" i="5" s="1"/>
  <c r="A745" i="2"/>
  <c r="O743" i="5"/>
  <c r="A743" i="2"/>
  <c r="U743" i="2" s="1"/>
  <c r="B743" i="2" s="1"/>
  <c r="O741" i="5"/>
  <c r="H741" i="5" s="1"/>
  <c r="S741" i="5" s="1"/>
  <c r="M741" i="5" s="1"/>
  <c r="A741" i="2"/>
  <c r="U741" i="2" s="1"/>
  <c r="B741" i="2" s="1"/>
  <c r="O1103" i="5"/>
  <c r="H1103" i="5" s="1"/>
  <c r="S1103" i="5" s="1"/>
  <c r="M1103" i="5" s="1"/>
  <c r="A1103" i="2"/>
  <c r="W1103" i="2" s="1"/>
  <c r="A1099" i="2"/>
  <c r="U1099" i="2" s="1"/>
  <c r="B1099" i="2" s="1"/>
  <c r="O1099" i="5"/>
  <c r="A1099" i="5" s="1"/>
  <c r="A1095" i="2"/>
  <c r="U1095" i="2" s="1"/>
  <c r="B1095" i="2" s="1"/>
  <c r="O1095" i="5"/>
  <c r="A1093" i="2"/>
  <c r="U1093" i="2" s="1"/>
  <c r="B1093" i="2" s="1"/>
  <c r="O1093" i="5"/>
  <c r="O1091" i="5"/>
  <c r="A1091" i="5" s="1"/>
  <c r="A1091" i="2"/>
  <c r="O1089" i="5"/>
  <c r="A1089" i="2"/>
  <c r="U1089" i="2" s="1"/>
  <c r="B1089" i="2" s="1"/>
  <c r="A1346" i="2"/>
  <c r="U1346" i="2" s="1"/>
  <c r="B1346" i="2" s="1"/>
  <c r="A473" i="5"/>
  <c r="Q1002" i="5"/>
  <c r="H939" i="5"/>
  <c r="S939" i="5" s="1"/>
  <c r="M939" i="5" s="1"/>
  <c r="A380" i="2"/>
  <c r="U380" i="2" s="1"/>
  <c r="B380" i="2" s="1"/>
  <c r="A433" i="2"/>
  <c r="A460" i="2"/>
  <c r="U460" i="2" s="1"/>
  <c r="B460" i="2" s="1"/>
  <c r="O460" i="5"/>
  <c r="A460" i="5" s="1"/>
  <c r="Q460" i="5" s="1"/>
  <c r="A497" i="2"/>
  <c r="U497" i="2" s="1"/>
  <c r="B497" i="2" s="1"/>
  <c r="O497" i="5"/>
  <c r="H497" i="5" s="1"/>
  <c r="S497" i="5" s="1"/>
  <c r="M497" i="5" s="1"/>
  <c r="O766" i="5"/>
  <c r="A766" i="5" s="1"/>
  <c r="P766" i="5" s="1"/>
  <c r="A766" i="2"/>
  <c r="O1120" i="5"/>
  <c r="A1120" i="5" s="1"/>
  <c r="Q1120" i="5" s="1"/>
  <c r="A1120" i="2"/>
  <c r="A1182" i="2"/>
  <c r="U1182" i="2" s="1"/>
  <c r="B1182" i="2" s="1"/>
  <c r="O1182" i="5"/>
  <c r="A1182" i="5" s="1"/>
  <c r="O1319" i="5"/>
  <c r="H1319" i="5" s="1"/>
  <c r="S1319" i="5" s="1"/>
  <c r="M1319" i="5" s="1"/>
  <c r="X1319" i="5" s="1"/>
  <c r="A1319" i="2"/>
  <c r="U1319" i="2" s="1"/>
  <c r="B1319" i="2" s="1"/>
  <c r="O1434" i="5"/>
  <c r="A1434" i="5" s="1"/>
  <c r="A1434" i="2"/>
  <c r="U1434" i="2" s="1"/>
  <c r="B1434" i="2" s="1"/>
  <c r="O164" i="5"/>
  <c r="A164" i="5" s="1"/>
  <c r="O955" i="5"/>
  <c r="A955" i="5" s="1"/>
  <c r="A955" i="2"/>
  <c r="A949" i="2"/>
  <c r="U949" i="2" s="1"/>
  <c r="B949" i="2" s="1"/>
  <c r="O949" i="5"/>
  <c r="A949" i="5" s="1"/>
  <c r="I924" i="2"/>
  <c r="I1043" i="2"/>
  <c r="I1101" i="2"/>
  <c r="I1149" i="2"/>
  <c r="I1223" i="2"/>
  <c r="I1221" i="2"/>
  <c r="I1103" i="2"/>
  <c r="I683" i="2"/>
  <c r="I671" i="2"/>
  <c r="I737" i="2"/>
  <c r="I806" i="2"/>
  <c r="I792" i="2"/>
  <c r="I790" i="2"/>
  <c r="I865" i="2"/>
  <c r="I198" i="2"/>
  <c r="W712" i="5"/>
  <c r="Y712" i="5"/>
  <c r="X712" i="5"/>
  <c r="P705" i="5"/>
  <c r="A895" i="2"/>
  <c r="U895" i="2" s="1"/>
  <c r="B895" i="2" s="1"/>
  <c r="O895" i="5"/>
  <c r="O886" i="5"/>
  <c r="A886" i="2"/>
  <c r="U886" i="2" s="1"/>
  <c r="B886" i="2" s="1"/>
  <c r="A929" i="2"/>
  <c r="U929" i="2" s="1"/>
  <c r="B929" i="2" s="1"/>
  <c r="A1104" i="5"/>
  <c r="A1164" i="2"/>
  <c r="U1164" i="2" s="1"/>
  <c r="B1164" i="2" s="1"/>
  <c r="O1164" i="5"/>
  <c r="A1162" i="2"/>
  <c r="U1162" i="2" s="1"/>
  <c r="B1162" i="2" s="1"/>
  <c r="O1162" i="5"/>
  <c r="O1160" i="5"/>
  <c r="H1160" i="5" s="1"/>
  <c r="S1160" i="5" s="1"/>
  <c r="M1160" i="5" s="1"/>
  <c r="X1160" i="5" s="1"/>
  <c r="A1160" i="2"/>
  <c r="A1158" i="2"/>
  <c r="W1158" i="2" s="1"/>
  <c r="O1158" i="5"/>
  <c r="A1156" i="2"/>
  <c r="W1156" i="2" s="1"/>
  <c r="X1156" i="2" s="1"/>
  <c r="O1156" i="5"/>
  <c r="A1154" i="2"/>
  <c r="W1154" i="2" s="1"/>
  <c r="X1154" i="2" s="1"/>
  <c r="O1154" i="5"/>
  <c r="H1154" i="5" s="1"/>
  <c r="S1154" i="5" s="1"/>
  <c r="M1154" i="5" s="1"/>
  <c r="A1152" i="2"/>
  <c r="W1152" i="2" s="1"/>
  <c r="O1152" i="5"/>
  <c r="A1152" i="5" s="1"/>
  <c r="P1152" i="5" s="1"/>
  <c r="O1199" i="5"/>
  <c r="H1199" i="5" s="1"/>
  <c r="S1199" i="5" s="1"/>
  <c r="M1199" i="5" s="1"/>
  <c r="A1199" i="2"/>
  <c r="A1197" i="2"/>
  <c r="U1197" i="2" s="1"/>
  <c r="B1197" i="2" s="1"/>
  <c r="O1197" i="5"/>
  <c r="A1228" i="2"/>
  <c r="U1228" i="2" s="1"/>
  <c r="B1228" i="2" s="1"/>
  <c r="O1288" i="5"/>
  <c r="A1288" i="5" s="1"/>
  <c r="P1288" i="5" s="1"/>
  <c r="A1288" i="2"/>
  <c r="U1288" i="2" s="1"/>
  <c r="B1288" i="2" s="1"/>
  <c r="O1286" i="5"/>
  <c r="A1286" i="2"/>
  <c r="W1286" i="2" s="1"/>
  <c r="J1286" i="2" s="1"/>
  <c r="AJ1286" i="2" s="1"/>
  <c r="O1284" i="5"/>
  <c r="A1284" i="2"/>
  <c r="U1284" i="2" s="1"/>
  <c r="B1284" i="2" s="1"/>
  <c r="O1282" i="5"/>
  <c r="A1282" i="5" s="1"/>
  <c r="P1282" i="5" s="1"/>
  <c r="A1282" i="2"/>
  <c r="U1282" i="2" s="1"/>
  <c r="B1282" i="2" s="1"/>
  <c r="O1280" i="5"/>
  <c r="A1280" i="5" s="1"/>
  <c r="A1280" i="2"/>
  <c r="U1280" i="2" s="1"/>
  <c r="B1280" i="2" s="1"/>
  <c r="A1278" i="2"/>
  <c r="U1278" i="2" s="1"/>
  <c r="B1278" i="2" s="1"/>
  <c r="O1278" i="5"/>
  <c r="A1278" i="5" s="1"/>
  <c r="A1276" i="2"/>
  <c r="O1276" i="5"/>
  <c r="A1274" i="2"/>
  <c r="O1274" i="5"/>
  <c r="H1274" i="5" s="1"/>
  <c r="S1274" i="5" s="1"/>
  <c r="M1274" i="5" s="1"/>
  <c r="A1272" i="2"/>
  <c r="O1272" i="5"/>
  <c r="A1272" i="5" s="1"/>
  <c r="R1272" i="5" s="1"/>
  <c r="F1272" i="5" s="1"/>
  <c r="T1272" i="5" s="1"/>
  <c r="A1270" i="2"/>
  <c r="W1270" i="2" s="1"/>
  <c r="X1270" i="2" s="1"/>
  <c r="O1270" i="5"/>
  <c r="H1270" i="5" s="1"/>
  <c r="S1270" i="5" s="1"/>
  <c r="M1270" i="5" s="1"/>
  <c r="O1311" i="5"/>
  <c r="A1311" i="2"/>
  <c r="W1311" i="2" s="1"/>
  <c r="A1309" i="2"/>
  <c r="U1309" i="2" s="1"/>
  <c r="B1309" i="2" s="1"/>
  <c r="O1309" i="5"/>
  <c r="H1309" i="5" s="1"/>
  <c r="S1309" i="5" s="1"/>
  <c r="M1309" i="5" s="1"/>
  <c r="O1307" i="5"/>
  <c r="A1307" i="5" s="1"/>
  <c r="A1307" i="2"/>
  <c r="U1307" i="2" s="1"/>
  <c r="B1307" i="2" s="1"/>
  <c r="O1305" i="5"/>
  <c r="A1305" i="5" s="1"/>
  <c r="Q1305" i="5" s="1"/>
  <c r="A1305" i="2"/>
  <c r="U1305" i="2" s="1"/>
  <c r="B1305" i="2" s="1"/>
  <c r="A1303" i="2"/>
  <c r="U1303" i="2" s="1"/>
  <c r="B1303" i="2" s="1"/>
  <c r="O1303" i="5"/>
  <c r="O1301" i="5"/>
  <c r="A1301" i="5" s="1"/>
  <c r="A1301" i="2"/>
  <c r="U1301" i="2" s="1"/>
  <c r="B1301" i="2" s="1"/>
  <c r="A1299" i="2"/>
  <c r="U1299" i="2" s="1"/>
  <c r="B1299" i="2" s="1"/>
  <c r="O1299" i="5"/>
  <c r="H162" i="5"/>
  <c r="S162" i="5" s="1"/>
  <c r="M162" i="5" s="1"/>
  <c r="U1217" i="2"/>
  <c r="B1217" i="2" s="1"/>
  <c r="U1253" i="2"/>
  <c r="B1253" i="2" s="1"/>
  <c r="H1186" i="5"/>
  <c r="S1186" i="5" s="1"/>
  <c r="M1186" i="5" s="1"/>
  <c r="X1186" i="5" s="1"/>
  <c r="A1186" i="5"/>
  <c r="H928" i="5"/>
  <c r="S928" i="5" s="1"/>
  <c r="M928" i="5" s="1"/>
  <c r="Y928" i="5" s="1"/>
  <c r="A928" i="5"/>
  <c r="P928" i="5" s="1"/>
  <c r="H1430" i="5"/>
  <c r="S1430" i="5" s="1"/>
  <c r="M1430" i="5" s="1"/>
  <c r="X1430" i="5" s="1"/>
  <c r="A1430" i="5"/>
  <c r="P1430" i="5" s="1"/>
  <c r="A1034" i="5"/>
  <c r="R1034" i="5" s="1"/>
  <c r="F1034" i="5" s="1"/>
  <c r="H1034" i="5"/>
  <c r="S1034" i="5" s="1"/>
  <c r="M1034" i="5" s="1"/>
  <c r="X1034" i="5" s="1"/>
  <c r="A922" i="5"/>
  <c r="P922" i="5" s="1"/>
  <c r="H263" i="5"/>
  <c r="S263" i="5" s="1"/>
  <c r="M263" i="5" s="1"/>
  <c r="X263" i="5" s="1"/>
  <c r="O160" i="5"/>
  <c r="O327" i="5"/>
  <c r="O323" i="5"/>
  <c r="A474" i="2"/>
  <c r="U474" i="2" s="1"/>
  <c r="B474" i="2" s="1"/>
  <c r="O474" i="5"/>
  <c r="A464" i="2"/>
  <c r="O464" i="5"/>
  <c r="H464" i="5" s="1"/>
  <c r="S464" i="5" s="1"/>
  <c r="M464" i="5" s="1"/>
  <c r="Y464" i="5" s="1"/>
  <c r="A501" i="2"/>
  <c r="U501" i="2" s="1"/>
  <c r="B501" i="2" s="1"/>
  <c r="O501" i="5"/>
  <c r="A501" i="5" s="1"/>
  <c r="P501" i="5" s="1"/>
  <c r="O499" i="5"/>
  <c r="H499" i="5" s="1"/>
  <c r="S499" i="5" s="1"/>
  <c r="M499" i="5" s="1"/>
  <c r="X499" i="5" s="1"/>
  <c r="A499" i="2"/>
  <c r="U499" i="2" s="1"/>
  <c r="B499" i="2" s="1"/>
  <c r="O776" i="5"/>
  <c r="A776" i="5" s="1"/>
  <c r="A776" i="2"/>
  <c r="U776" i="2" s="1"/>
  <c r="B776" i="2" s="1"/>
  <c r="O774" i="5"/>
  <c r="A774" i="2"/>
  <c r="U774" i="2" s="1"/>
  <c r="B774" i="2" s="1"/>
  <c r="O789" i="5"/>
  <c r="H789" i="5" s="1"/>
  <c r="S789" i="5" s="1"/>
  <c r="M789" i="5" s="1"/>
  <c r="H1181" i="5"/>
  <c r="S1181" i="5" s="1"/>
  <c r="M1181" i="5" s="1"/>
  <c r="Y1181" i="5" s="1"/>
  <c r="A1097" i="2"/>
  <c r="U1097" i="2" s="1"/>
  <c r="B1097" i="2" s="1"/>
  <c r="O1097" i="5"/>
  <c r="A1097" i="5" s="1"/>
  <c r="R1097" i="5" s="1"/>
  <c r="F1097" i="5" s="1"/>
  <c r="A1184" i="2"/>
  <c r="W1184" i="2" s="1"/>
  <c r="O1184" i="5"/>
  <c r="O1180" i="5"/>
  <c r="A1180" i="2"/>
  <c r="U1180" i="2" s="1"/>
  <c r="B1180" i="2" s="1"/>
  <c r="A1211" i="2"/>
  <c r="W1211" i="2" s="1"/>
  <c r="O1211" i="5"/>
  <c r="H1211" i="5" s="1"/>
  <c r="S1211" i="5" s="1"/>
  <c r="M1211" i="5" s="1"/>
  <c r="Y1211" i="5" s="1"/>
  <c r="A1317" i="2"/>
  <c r="O1317" i="5"/>
  <c r="H1317" i="5" s="1"/>
  <c r="S1317" i="5" s="1"/>
  <c r="M1317" i="5" s="1"/>
  <c r="Y1317" i="5" s="1"/>
  <c r="O1374" i="5"/>
  <c r="A1374" i="2"/>
  <c r="U1374" i="2" s="1"/>
  <c r="B1374" i="2" s="1"/>
  <c r="A1370" i="2"/>
  <c r="O1370" i="5"/>
  <c r="A1366" i="2"/>
  <c r="O1366" i="5"/>
  <c r="H1366" i="5" s="1"/>
  <c r="S1366" i="5" s="1"/>
  <c r="M1366" i="5" s="1"/>
  <c r="A235" i="2"/>
  <c r="U235" i="2" s="1"/>
  <c r="B235" i="2" s="1"/>
  <c r="O235" i="5"/>
  <c r="A235" i="5" s="1"/>
  <c r="A527" i="2"/>
  <c r="U527" i="2" s="1"/>
  <c r="B527" i="2" s="1"/>
  <c r="O527" i="5"/>
  <c r="O523" i="5"/>
  <c r="A523" i="5" s="1"/>
  <c r="R523" i="5" s="1"/>
  <c r="F523" i="5" s="1"/>
  <c r="T523" i="5" s="1"/>
  <c r="A523" i="2"/>
  <c r="A596" i="2"/>
  <c r="O596" i="5"/>
  <c r="A625" i="2"/>
  <c r="U625" i="2" s="1"/>
  <c r="B625" i="2" s="1"/>
  <c r="O625" i="5"/>
  <c r="A675" i="2"/>
  <c r="W675" i="2" s="1"/>
  <c r="X675" i="2" s="1"/>
  <c r="A718" i="2"/>
  <c r="U718" i="2" s="1"/>
  <c r="B718" i="2" s="1"/>
  <c r="O718" i="5"/>
  <c r="H718" i="5" s="1"/>
  <c r="S718" i="5" s="1"/>
  <c r="M718" i="5" s="1"/>
  <c r="O733" i="5"/>
  <c r="A733" i="2"/>
  <c r="O770" i="5"/>
  <c r="H770" i="5" s="1"/>
  <c r="S770" i="5" s="1"/>
  <c r="M770" i="5" s="1"/>
  <c r="X770" i="5" s="1"/>
  <c r="A770" i="2"/>
  <c r="U770" i="2" s="1"/>
  <c r="B770" i="2" s="1"/>
  <c r="O438" i="5"/>
  <c r="A438" i="2"/>
  <c r="W438" i="2" s="1"/>
  <c r="J438" i="2" s="1"/>
  <c r="O1017" i="5"/>
  <c r="A1017" i="2"/>
  <c r="U1017" i="2" s="1"/>
  <c r="B1017" i="2" s="1"/>
  <c r="H1048" i="5"/>
  <c r="S1048" i="5" s="1"/>
  <c r="M1048" i="5" s="1"/>
  <c r="W1048" i="5" s="1"/>
  <c r="A1048" i="5"/>
  <c r="P1048" i="5" s="1"/>
  <c r="A170" i="2"/>
  <c r="U170" i="2" s="1"/>
  <c r="B170" i="2" s="1"/>
  <c r="O170" i="5"/>
  <c r="O348" i="5"/>
  <c r="A348" i="2"/>
  <c r="U348" i="2" s="1"/>
  <c r="B348" i="2" s="1"/>
  <c r="O342" i="5"/>
  <c r="A342" i="5" s="1"/>
  <c r="A342" i="2"/>
  <c r="U342" i="2" s="1"/>
  <c r="B342" i="2" s="1"/>
  <c r="A832" i="2"/>
  <c r="U832" i="2" s="1"/>
  <c r="B832" i="2" s="1"/>
  <c r="O832" i="5"/>
  <c r="A832" i="5" s="1"/>
  <c r="A879" i="2"/>
  <c r="U879" i="2" s="1"/>
  <c r="B879" i="2" s="1"/>
  <c r="O879" i="5"/>
  <c r="H924" i="5"/>
  <c r="S924" i="5" s="1"/>
  <c r="M924" i="5" s="1"/>
  <c r="Y924" i="5" s="1"/>
  <c r="A924" i="5"/>
  <c r="A918" i="2"/>
  <c r="U918" i="2" s="1"/>
  <c r="B918" i="2" s="1"/>
  <c r="O918" i="5"/>
  <c r="H918" i="5" s="1"/>
  <c r="S918" i="5" s="1"/>
  <c r="M918" i="5" s="1"/>
  <c r="O980" i="5"/>
  <c r="A980" i="5" s="1"/>
  <c r="O29" i="5"/>
  <c r="H29" i="5" s="1"/>
  <c r="S29" i="5" s="1"/>
  <c r="M29" i="5" s="1"/>
  <c r="O498" i="5"/>
  <c r="H498" i="5" s="1"/>
  <c r="S498" i="5" s="1"/>
  <c r="M498" i="5" s="1"/>
  <c r="A1239" i="2"/>
  <c r="U1239" i="2" s="1"/>
  <c r="B1239" i="2" s="1"/>
  <c r="O1239" i="5"/>
  <c r="O975" i="5"/>
  <c r="A975" i="5" s="1"/>
  <c r="A975" i="2"/>
  <c r="I680" i="2"/>
  <c r="I1340" i="2"/>
  <c r="I1332" i="2"/>
  <c r="B1206" i="5"/>
  <c r="B306" i="5"/>
  <c r="B936" i="5"/>
  <c r="B1056" i="5"/>
  <c r="B216" i="5"/>
  <c r="B36" i="5"/>
  <c r="B366" i="5"/>
  <c r="B96" i="5"/>
  <c r="B786" i="5"/>
  <c r="B1116" i="5"/>
  <c r="B666" i="5"/>
  <c r="B276" i="5"/>
  <c r="B516" i="5"/>
  <c r="B816" i="5"/>
  <c r="B1386" i="5"/>
  <c r="B1326" i="5"/>
  <c r="B576" i="5"/>
  <c r="B906" i="5"/>
  <c r="B66" i="5"/>
  <c r="B696" i="5"/>
  <c r="B426" i="5"/>
  <c r="B546" i="5"/>
  <c r="B1146" i="5"/>
  <c r="B336" i="5"/>
  <c r="B1416" i="5"/>
  <c r="B186" i="5"/>
  <c r="B846" i="5"/>
  <c r="B606" i="5"/>
  <c r="B1086" i="5"/>
  <c r="B6" i="5"/>
  <c r="B1026" i="5"/>
  <c r="B156" i="5"/>
  <c r="B1296" i="5"/>
  <c r="B996" i="5"/>
  <c r="F1356" i="2"/>
  <c r="F456" i="2"/>
  <c r="F1116" i="2"/>
  <c r="F606" i="2"/>
  <c r="F1176" i="2"/>
  <c r="F906" i="2"/>
  <c r="F1146" i="2"/>
  <c r="F246" i="2"/>
  <c r="F96" i="2"/>
  <c r="F426" i="2"/>
  <c r="F1386" i="2"/>
  <c r="F126" i="2"/>
  <c r="F156" i="2"/>
  <c r="F336" i="2"/>
  <c r="F876" i="2"/>
  <c r="F666" i="2"/>
  <c r="F636" i="2"/>
  <c r="F1056" i="2"/>
  <c r="F1236" i="2"/>
  <c r="F1416" i="2"/>
  <c r="F1266" i="2"/>
  <c r="F936" i="2"/>
  <c r="F216" i="2"/>
  <c r="F366" i="2"/>
  <c r="F36" i="2"/>
  <c r="F66" i="2"/>
  <c r="F486" i="2"/>
  <c r="F996" i="2"/>
  <c r="F186" i="2"/>
  <c r="F576" i="2"/>
  <c r="F1026" i="2"/>
  <c r="F306" i="2"/>
  <c r="F696" i="2"/>
  <c r="F816" i="2"/>
  <c r="F6" i="2"/>
  <c r="F1296" i="2"/>
  <c r="F516" i="2"/>
  <c r="F1326" i="2"/>
  <c r="L127" i="2"/>
  <c r="L667" i="2"/>
  <c r="L157" i="2"/>
  <c r="L1417" i="2"/>
  <c r="L457" i="2"/>
  <c r="L997" i="2"/>
  <c r="L637" i="2"/>
  <c r="L547" i="2"/>
  <c r="L397" i="2"/>
  <c r="L307" i="2"/>
  <c r="L97" i="2"/>
  <c r="L1327" i="2"/>
  <c r="L1117" i="2"/>
  <c r="L937" i="2"/>
  <c r="L1237" i="2"/>
  <c r="L967" i="2"/>
  <c r="L727" i="2"/>
  <c r="L847" i="2"/>
  <c r="L1177" i="2"/>
  <c r="L517" i="2"/>
  <c r="L67" i="2"/>
  <c r="L1087" i="2"/>
  <c r="L187" i="2"/>
  <c r="L1147" i="2"/>
  <c r="L1207" i="2"/>
  <c r="L1357" i="2"/>
  <c r="L1027" i="2"/>
  <c r="L877" i="2"/>
  <c r="L787" i="2"/>
  <c r="L247" i="2"/>
  <c r="L7" i="2"/>
  <c r="L367" i="2"/>
  <c r="L1297" i="2"/>
  <c r="L217" i="2"/>
  <c r="L1057" i="2"/>
  <c r="L697" i="2"/>
  <c r="L607" i="2"/>
  <c r="L1267" i="2"/>
  <c r="L757" i="2"/>
  <c r="L37" i="2"/>
  <c r="L277" i="2"/>
  <c r="L337" i="2"/>
  <c r="L577" i="2"/>
  <c r="L427" i="2"/>
  <c r="L1387" i="2"/>
  <c r="C365" i="3"/>
  <c r="C1055" i="3"/>
  <c r="C545" i="3"/>
  <c r="C605" i="3"/>
  <c r="C575" i="3"/>
  <c r="C155" i="3"/>
  <c r="C1265" i="3"/>
  <c r="C1295" i="3"/>
  <c r="C485" i="3"/>
  <c r="C935" i="3"/>
  <c r="C965" i="3"/>
  <c r="C5" i="3"/>
  <c r="C875" i="3"/>
  <c r="C335" i="3"/>
  <c r="C245" i="3"/>
  <c r="C1175" i="3"/>
  <c r="C65" i="3"/>
  <c r="C35" i="3"/>
  <c r="C1235" i="3"/>
  <c r="C635" i="3"/>
  <c r="C515" i="3"/>
  <c r="C275" i="3"/>
  <c r="C845" i="3"/>
  <c r="C425" i="3"/>
  <c r="C995" i="3"/>
  <c r="C1415" i="3"/>
  <c r="C185" i="3"/>
  <c r="C665" i="3"/>
  <c r="C1115" i="3"/>
  <c r="C1145" i="3"/>
  <c r="C815" i="3"/>
  <c r="C305" i="3"/>
  <c r="C1385" i="3"/>
  <c r="A937" i="3"/>
  <c r="J1116" i="2"/>
  <c r="R1056" i="2"/>
  <c r="R756" i="2"/>
  <c r="R516" i="2"/>
  <c r="R816" i="2"/>
  <c r="R1386" i="2"/>
  <c r="R966" i="2"/>
  <c r="R936" i="2"/>
  <c r="R876" i="2"/>
  <c r="R1146" i="2"/>
  <c r="R366" i="2"/>
  <c r="R246" i="2"/>
  <c r="R1206" i="2"/>
  <c r="R726" i="2"/>
  <c r="R1086" i="2"/>
  <c r="R426" i="2"/>
  <c r="R396" i="2"/>
  <c r="R156" i="2"/>
  <c r="R696" i="2"/>
  <c r="R1266" i="2"/>
  <c r="R666" i="2"/>
  <c r="R186" i="2"/>
  <c r="R336" i="2"/>
  <c r="R96" i="2"/>
  <c r="R6" i="2"/>
  <c r="R546" i="2"/>
  <c r="R486" i="2"/>
  <c r="R606" i="2"/>
  <c r="R1176" i="2"/>
  <c r="R276" i="2"/>
  <c r="R1296" i="2"/>
  <c r="R1116" i="2"/>
  <c r="R576" i="2"/>
  <c r="R786" i="2"/>
  <c r="R1236" i="2"/>
  <c r="R846" i="2"/>
  <c r="R1026" i="2"/>
  <c r="G127" i="2"/>
  <c r="G517" i="2"/>
  <c r="F1025" i="3"/>
  <c r="F665" i="3"/>
  <c r="F1355" i="3"/>
  <c r="B696" i="3"/>
  <c r="B996" i="3"/>
  <c r="B816" i="3"/>
  <c r="B246" i="3"/>
  <c r="B1356" i="3"/>
  <c r="B456" i="3"/>
  <c r="B66" i="3"/>
  <c r="C97" i="5"/>
  <c r="C277" i="5"/>
  <c r="F1328" i="5"/>
  <c r="F998" i="5"/>
  <c r="F758" i="5"/>
  <c r="M273" i="2"/>
  <c r="M1233" i="2"/>
  <c r="M333" i="2"/>
  <c r="M903" i="2"/>
  <c r="M783" i="2"/>
  <c r="M1053" i="2"/>
  <c r="M963" i="2"/>
  <c r="M213" i="2"/>
  <c r="M483" i="2"/>
  <c r="M63" i="2"/>
  <c r="M393" i="2"/>
  <c r="M423" i="2"/>
  <c r="M1383" i="2"/>
  <c r="M1113" i="2"/>
  <c r="M1143" i="2"/>
  <c r="M633" i="2"/>
  <c r="M1203" i="2"/>
  <c r="M3" i="2"/>
  <c r="M1023" i="2"/>
  <c r="M183" i="2"/>
  <c r="M123" i="2"/>
  <c r="M243" i="2"/>
  <c r="M1413" i="2"/>
  <c r="M873" i="2"/>
  <c r="M153" i="2"/>
  <c r="M663" i="2"/>
  <c r="M933" i="2"/>
  <c r="M543" i="2"/>
  <c r="M1323" i="2"/>
  <c r="M1293" i="2"/>
  <c r="M363" i="2"/>
  <c r="M573" i="2"/>
  <c r="P942" i="5"/>
  <c r="U1136" i="2"/>
  <c r="B1136" i="2" s="1"/>
  <c r="G218" i="3"/>
  <c r="I691" i="5"/>
  <c r="I751" i="5"/>
  <c r="I871" i="5"/>
  <c r="I991" i="5"/>
  <c r="I1111" i="5"/>
  <c r="I1261" i="5"/>
  <c r="A31" i="2"/>
  <c r="I1411" i="5"/>
  <c r="I811" i="5"/>
  <c r="I931" i="5"/>
  <c r="I1051" i="5"/>
  <c r="I1201" i="5"/>
  <c r="A1176" i="3"/>
  <c r="B428" i="3"/>
  <c r="B1328" i="3"/>
  <c r="B1148" i="3"/>
  <c r="B1088" i="3"/>
  <c r="B1178" i="3"/>
  <c r="B1298" i="3"/>
  <c r="B998" i="3"/>
  <c r="B8" i="3"/>
  <c r="B968" i="3"/>
  <c r="B398" i="3"/>
  <c r="B758" i="3"/>
  <c r="B578" i="3"/>
  <c r="B878" i="3"/>
  <c r="B128" i="3"/>
  <c r="B548" i="3"/>
  <c r="B68" i="3"/>
  <c r="B698" i="3"/>
  <c r="B668" i="3"/>
  <c r="B248" i="3"/>
  <c r="B1238" i="3"/>
  <c r="B728" i="3"/>
  <c r="B1058" i="3"/>
  <c r="B638" i="3"/>
  <c r="B1358" i="3"/>
  <c r="B908" i="3"/>
  <c r="B278" i="3"/>
  <c r="B1208" i="3"/>
  <c r="B458" i="3"/>
  <c r="B938" i="3"/>
  <c r="B218" i="3"/>
  <c r="B788" i="3"/>
  <c r="B1268" i="3"/>
  <c r="B818" i="3"/>
  <c r="B98" i="3"/>
  <c r="B308" i="3"/>
  <c r="B1118" i="3"/>
  <c r="B158" i="3"/>
  <c r="B1388" i="3"/>
  <c r="B368" i="3"/>
  <c r="B518" i="3"/>
  <c r="B488" i="3"/>
  <c r="E668" i="5"/>
  <c r="E818" i="5"/>
  <c r="E368" i="5"/>
  <c r="E98" i="5"/>
  <c r="E1058" i="5"/>
  <c r="E428" i="5"/>
  <c r="E698" i="5"/>
  <c r="E968" i="5"/>
  <c r="E998" i="5"/>
  <c r="E518" i="5"/>
  <c r="E278" i="5"/>
  <c r="E728" i="5"/>
  <c r="E1118" i="5"/>
  <c r="E638" i="5"/>
  <c r="E608" i="5"/>
  <c r="E1298" i="5"/>
  <c r="E908" i="5"/>
  <c r="E38" i="5"/>
  <c r="E1238" i="5"/>
  <c r="E218" i="5"/>
  <c r="E1328" i="5"/>
  <c r="E578" i="5"/>
  <c r="O937" i="2"/>
  <c r="O157" i="2"/>
  <c r="O997" i="2"/>
  <c r="O367" i="2"/>
  <c r="O1147" i="2"/>
  <c r="O547" i="2"/>
  <c r="O37" i="2"/>
  <c r="O1087" i="2"/>
  <c r="O337" i="2"/>
  <c r="O577" i="2"/>
  <c r="O1297" i="2"/>
  <c r="O187" i="2"/>
  <c r="O277" i="2"/>
  <c r="O787" i="2"/>
  <c r="O697" i="2"/>
  <c r="O817" i="2"/>
  <c r="O727" i="2"/>
  <c r="O637" i="2"/>
  <c r="O457" i="2"/>
  <c r="O1387" i="2"/>
  <c r="O427" i="2"/>
  <c r="O1357" i="2"/>
  <c r="O307" i="2"/>
  <c r="O517" i="2"/>
  <c r="O397" i="2"/>
  <c r="O907" i="2"/>
  <c r="O67" i="2"/>
  <c r="O757" i="2"/>
  <c r="O1027" i="2"/>
  <c r="O1237" i="2"/>
  <c r="O847" i="2"/>
  <c r="O877" i="2"/>
  <c r="O1177" i="2"/>
  <c r="O247" i="2"/>
  <c r="O1327" i="2"/>
  <c r="O127" i="2"/>
  <c r="O1117" i="2"/>
  <c r="O1057" i="2"/>
  <c r="B1418" i="3"/>
  <c r="O487" i="2"/>
  <c r="O217" i="2"/>
  <c r="O7" i="2"/>
  <c r="K546" i="3"/>
  <c r="K1356" i="3"/>
  <c r="K456" i="3"/>
  <c r="K1386" i="3"/>
  <c r="K1026" i="3"/>
  <c r="K486" i="3"/>
  <c r="K936" i="3"/>
  <c r="K1416" i="3"/>
  <c r="K906" i="3"/>
  <c r="K726" i="3"/>
  <c r="K516" i="3"/>
  <c r="K1236" i="3"/>
  <c r="K186" i="3"/>
  <c r="K1056" i="3"/>
  <c r="K366" i="3"/>
  <c r="K996" i="3"/>
  <c r="K126" i="3"/>
  <c r="K1326" i="3"/>
  <c r="K6" i="3"/>
  <c r="K1206" i="3"/>
  <c r="K426" i="3"/>
  <c r="K246" i="3"/>
  <c r="K276" i="3"/>
  <c r="K876" i="3"/>
  <c r="K1296" i="3"/>
  <c r="K636" i="3"/>
  <c r="K396" i="3"/>
  <c r="K606" i="3"/>
  <c r="K36" i="3"/>
  <c r="K576" i="3"/>
  <c r="K1266" i="3"/>
  <c r="K1176" i="3"/>
  <c r="K816" i="3"/>
  <c r="K1086" i="3"/>
  <c r="K96" i="3"/>
  <c r="K666" i="3"/>
  <c r="K156" i="3"/>
  <c r="K756" i="3"/>
  <c r="K846" i="3"/>
  <c r="K216" i="3"/>
  <c r="K966" i="3"/>
  <c r="K786" i="3"/>
  <c r="K306" i="3"/>
  <c r="K66" i="3"/>
  <c r="K696" i="3"/>
  <c r="K336" i="3"/>
  <c r="I1116" i="5"/>
  <c r="K936" i="2"/>
  <c r="K1356" i="2"/>
  <c r="K726" i="2"/>
  <c r="K1236" i="2"/>
  <c r="K186" i="2"/>
  <c r="K246" i="2"/>
  <c r="K696" i="2"/>
  <c r="K486" i="2"/>
  <c r="K306" i="2"/>
  <c r="K966" i="2"/>
  <c r="K1176" i="2"/>
  <c r="K846" i="2"/>
  <c r="K1146" i="2"/>
  <c r="K36" i="2"/>
  <c r="K1116" i="2"/>
  <c r="K816" i="2"/>
  <c r="K1026" i="2"/>
  <c r="K606" i="2"/>
  <c r="K216" i="2"/>
  <c r="K1206" i="2"/>
  <c r="K516" i="2"/>
  <c r="K366" i="2"/>
  <c r="K636" i="2"/>
  <c r="K96" i="2"/>
  <c r="K126" i="2"/>
  <c r="K6" i="2"/>
  <c r="K876" i="2"/>
  <c r="K1416" i="2"/>
  <c r="K1086" i="2"/>
  <c r="K666" i="2"/>
  <c r="K906" i="2"/>
  <c r="K156" i="2"/>
  <c r="K276" i="2"/>
  <c r="K66" i="2"/>
  <c r="K756" i="2"/>
  <c r="K426" i="2"/>
  <c r="K1296" i="2"/>
  <c r="K996" i="2"/>
  <c r="K1056" i="2"/>
  <c r="K786" i="2"/>
  <c r="K576" i="2"/>
  <c r="K456" i="2"/>
  <c r="K336" i="2"/>
  <c r="K1386" i="2"/>
  <c r="K1326" i="2"/>
  <c r="K546" i="2"/>
  <c r="K396" i="2"/>
  <c r="B848" i="3"/>
  <c r="B1028" i="3"/>
  <c r="O967" i="2"/>
  <c r="O1417" i="2"/>
  <c r="O1207" i="2"/>
  <c r="E758" i="5"/>
  <c r="B608" i="3"/>
  <c r="B605" i="3"/>
  <c r="B188" i="3"/>
  <c r="B38" i="3"/>
  <c r="O97" i="2"/>
  <c r="E938" i="5"/>
  <c r="K1116" i="3"/>
  <c r="E605" i="3"/>
  <c r="E305" i="3"/>
  <c r="E125" i="3"/>
  <c r="E695" i="3"/>
  <c r="E1085" i="3"/>
  <c r="E875" i="3"/>
  <c r="E245" i="3"/>
  <c r="E1175" i="3"/>
  <c r="E785" i="3"/>
  <c r="E635" i="3"/>
  <c r="E755" i="3"/>
  <c r="E575" i="3"/>
  <c r="D426" i="3"/>
  <c r="D1086" i="3"/>
  <c r="D546" i="3"/>
  <c r="D186" i="3"/>
  <c r="D816" i="3"/>
  <c r="E488" i="3"/>
  <c r="E308" i="3"/>
  <c r="K516" i="5"/>
  <c r="K96" i="5"/>
  <c r="K486" i="5"/>
  <c r="A1237" i="5"/>
  <c r="A1087" i="5"/>
  <c r="A847" i="5"/>
  <c r="A337" i="5"/>
  <c r="A127" i="5"/>
  <c r="A7" i="5"/>
  <c r="A217" i="5"/>
  <c r="A667" i="5"/>
  <c r="A187" i="5"/>
  <c r="A577" i="5"/>
  <c r="A907" i="5"/>
  <c r="A727" i="5"/>
  <c r="A697" i="5"/>
  <c r="A937" i="5"/>
  <c r="A487" i="5"/>
  <c r="A877" i="5"/>
  <c r="A637" i="5"/>
  <c r="A1417" i="5"/>
  <c r="A1357" i="5"/>
  <c r="A1387" i="5"/>
  <c r="A37" i="5"/>
  <c r="A997" i="5"/>
  <c r="A67" i="5"/>
  <c r="A1147" i="5"/>
  <c r="A427" i="5"/>
  <c r="I698" i="5"/>
  <c r="I818" i="5"/>
  <c r="I1058" i="5"/>
  <c r="I578" i="5"/>
  <c r="I1298" i="5"/>
  <c r="I1358" i="5"/>
  <c r="M1148" i="5"/>
  <c r="M98" i="5"/>
  <c r="M698" i="5"/>
  <c r="M758" i="5"/>
  <c r="M728" i="5"/>
  <c r="M158" i="5"/>
  <c r="M938" i="5"/>
  <c r="M308" i="5"/>
  <c r="M1298" i="5"/>
  <c r="M1238" i="5"/>
  <c r="M908" i="5"/>
  <c r="M1328" i="5"/>
  <c r="M188" i="5"/>
  <c r="M818" i="5"/>
  <c r="M1088" i="5"/>
  <c r="M1208" i="5"/>
  <c r="M368" i="5"/>
  <c r="M1358" i="5"/>
  <c r="M518" i="5"/>
  <c r="M1178" i="5"/>
  <c r="M68" i="5"/>
  <c r="M278" i="5"/>
  <c r="M608" i="5"/>
  <c r="M848" i="5"/>
  <c r="M638" i="5"/>
  <c r="M968" i="5"/>
  <c r="M906" i="2"/>
  <c r="M246" i="2"/>
  <c r="M516" i="2"/>
  <c r="M1326" i="2"/>
  <c r="M876" i="2"/>
  <c r="M306" i="2"/>
  <c r="J1177" i="2"/>
  <c r="J367" i="2"/>
  <c r="J1147" i="2"/>
  <c r="J907" i="2"/>
  <c r="J487" i="2"/>
  <c r="J67" i="2"/>
  <c r="J1087" i="2"/>
  <c r="J157" i="2"/>
  <c r="J217" i="2"/>
  <c r="J997" i="2"/>
  <c r="J517" i="2"/>
  <c r="J937" i="2"/>
  <c r="J187" i="2"/>
  <c r="J1117" i="2"/>
  <c r="J1297" i="2"/>
  <c r="J1327" i="2"/>
  <c r="J757" i="2"/>
  <c r="J817" i="2"/>
  <c r="J1417" i="2"/>
  <c r="J967" i="2"/>
  <c r="W1307" i="3"/>
  <c r="I266" i="2"/>
  <c r="I976" i="2"/>
  <c r="I1123" i="2"/>
  <c r="I1168" i="2"/>
  <c r="L1387" i="3"/>
  <c r="B575" i="3"/>
  <c r="F275" i="3"/>
  <c r="F425" i="3"/>
  <c r="F65" i="3"/>
  <c r="J606" i="2"/>
  <c r="J816" i="2"/>
  <c r="O98" i="2"/>
  <c r="F1115" i="3"/>
  <c r="F695" i="3"/>
  <c r="F725" i="3"/>
  <c r="F755" i="3"/>
  <c r="F905" i="3"/>
  <c r="F935" i="3"/>
  <c r="F335" i="3"/>
  <c r="F965" i="3"/>
  <c r="F365" i="3"/>
  <c r="F1205" i="3"/>
  <c r="F575" i="3"/>
  <c r="F455" i="3"/>
  <c r="F95" i="3"/>
  <c r="F185" i="3"/>
  <c r="F605" i="3"/>
  <c r="F1295" i="3"/>
  <c r="F1085" i="3"/>
  <c r="F1325" i="3"/>
  <c r="F305" i="3"/>
  <c r="F545" i="3"/>
  <c r="F1145" i="3"/>
  <c r="F845" i="3"/>
  <c r="F485" i="3"/>
  <c r="F995" i="3"/>
  <c r="F1385" i="3"/>
  <c r="F515" i="3"/>
  <c r="F215" i="3"/>
  <c r="F1415" i="3"/>
  <c r="F1235" i="3"/>
  <c r="F785" i="3"/>
  <c r="F1055" i="3"/>
  <c r="F875" i="3"/>
  <c r="F815" i="3"/>
  <c r="C276" i="5"/>
  <c r="C996" i="5"/>
  <c r="C1026" i="5"/>
  <c r="C456" i="5"/>
  <c r="C1116" i="5"/>
  <c r="C846" i="5"/>
  <c r="C546" i="5"/>
  <c r="C186" i="5"/>
  <c r="C666" i="5"/>
  <c r="C1326" i="5"/>
  <c r="C1086" i="5"/>
  <c r="C726" i="5"/>
  <c r="C636" i="5"/>
  <c r="C96" i="5"/>
  <c r="C966" i="5"/>
  <c r="C396" i="5"/>
  <c r="C426" i="5"/>
  <c r="C516" i="5"/>
  <c r="C486" i="5"/>
  <c r="C1356" i="5"/>
  <c r="C816" i="5"/>
  <c r="C1266" i="5"/>
  <c r="Q907" i="2"/>
  <c r="Q577" i="2"/>
  <c r="Q547" i="2"/>
  <c r="Q637" i="2"/>
  <c r="O668" i="2"/>
  <c r="O578" i="2"/>
  <c r="O818" i="2"/>
  <c r="O518" i="2"/>
  <c r="O68" i="2"/>
  <c r="O788" i="2"/>
  <c r="O758" i="2"/>
  <c r="O188" i="2"/>
  <c r="O218" i="2"/>
  <c r="O8" i="2"/>
  <c r="O398" i="2"/>
  <c r="O1268" i="2"/>
  <c r="O1178" i="2"/>
  <c r="O878" i="2"/>
  <c r="O1358" i="2"/>
  <c r="O698" i="2"/>
  <c r="O1418" i="2"/>
  <c r="O998" i="2"/>
  <c r="O968" i="2"/>
  <c r="O638" i="2"/>
  <c r="O1058" i="2"/>
  <c r="O1028" i="2"/>
  <c r="O428" i="2"/>
  <c r="O458" i="2"/>
  <c r="O938" i="2"/>
  <c r="O548" i="2"/>
  <c r="O368" i="2"/>
  <c r="O608" i="2"/>
  <c r="O128" i="2"/>
  <c r="O308" i="2"/>
  <c r="O1298" i="2"/>
  <c r="O158" i="2"/>
  <c r="O338" i="2"/>
  <c r="O728" i="2"/>
  <c r="O1148" i="2"/>
  <c r="O848" i="2"/>
  <c r="O278" i="2"/>
  <c r="F155" i="3"/>
  <c r="F635" i="3"/>
  <c r="J1206" i="2"/>
  <c r="F125" i="3"/>
  <c r="O1088" i="2"/>
  <c r="O1208" i="2"/>
  <c r="J696" i="2"/>
  <c r="J756" i="2"/>
  <c r="J1356" i="2"/>
  <c r="J726" i="2"/>
  <c r="J366" i="2"/>
  <c r="J186" i="2"/>
  <c r="J246" i="2"/>
  <c r="J426" i="2"/>
  <c r="J1236" i="2"/>
  <c r="J876" i="2"/>
  <c r="J1296" i="2"/>
  <c r="J6" i="2"/>
  <c r="J666" i="2"/>
  <c r="J276" i="2"/>
  <c r="J126" i="2"/>
  <c r="J846" i="2"/>
  <c r="J936" i="2"/>
  <c r="J306" i="2"/>
  <c r="J966" i="2"/>
  <c r="J516" i="2"/>
  <c r="J1146" i="2"/>
  <c r="J66" i="2"/>
  <c r="J1266" i="2"/>
  <c r="J36" i="2"/>
  <c r="J786" i="2"/>
  <c r="J996" i="2"/>
  <c r="J96" i="2"/>
  <c r="J906" i="2"/>
  <c r="J576" i="2"/>
  <c r="J636" i="2"/>
  <c r="J216" i="2"/>
  <c r="J456" i="2"/>
  <c r="J156" i="2"/>
  <c r="J1026" i="2"/>
  <c r="J1386" i="2"/>
  <c r="J1086" i="2"/>
  <c r="J486" i="2"/>
  <c r="J336" i="2"/>
  <c r="J546" i="2"/>
  <c r="F1265" i="3"/>
  <c r="F1175" i="3"/>
  <c r="F5" i="3"/>
  <c r="J1326" i="2"/>
  <c r="J1056" i="2"/>
  <c r="O908" i="2"/>
  <c r="O38" i="2"/>
  <c r="O248" i="2"/>
  <c r="O1238" i="2"/>
  <c r="O1328" i="2"/>
  <c r="J1416" i="2"/>
  <c r="F966" i="3"/>
  <c r="F546" i="3"/>
  <c r="F876" i="3"/>
  <c r="F366" i="3"/>
  <c r="F1146" i="3"/>
  <c r="F906" i="3"/>
  <c r="F36" i="3"/>
  <c r="F96" i="3"/>
  <c r="F396" i="3"/>
  <c r="E967" i="3"/>
  <c r="E577" i="3"/>
  <c r="E606" i="2"/>
  <c r="E96" i="2"/>
  <c r="E1326" i="2"/>
  <c r="E336" i="2"/>
  <c r="E186" i="2"/>
  <c r="E1386" i="2"/>
  <c r="E876" i="2"/>
  <c r="E666" i="2"/>
  <c r="E366" i="2"/>
  <c r="E156" i="2"/>
  <c r="E426" i="2"/>
  <c r="E1056" i="2"/>
  <c r="D368" i="2"/>
  <c r="D428" i="2"/>
  <c r="A1268" i="2"/>
  <c r="A1238" i="2"/>
  <c r="A1208" i="2"/>
  <c r="A428" i="2"/>
  <c r="A368" i="2"/>
  <c r="A668" i="2"/>
  <c r="A1358" i="2"/>
  <c r="A38" i="2"/>
  <c r="I383" i="2"/>
  <c r="I1269" i="2"/>
  <c r="I381" i="2"/>
  <c r="I201" i="2"/>
  <c r="I192" i="2"/>
  <c r="I379" i="2"/>
  <c r="I1271" i="2"/>
  <c r="I309" i="2"/>
  <c r="I389" i="2"/>
  <c r="I521" i="2"/>
  <c r="I625" i="2"/>
  <c r="I677" i="2"/>
  <c r="I676" i="2"/>
  <c r="I1035" i="2"/>
  <c r="I1032" i="2"/>
  <c r="I1278" i="2"/>
  <c r="I682" i="2"/>
  <c r="I914" i="2"/>
  <c r="I912" i="2"/>
  <c r="I917" i="2"/>
  <c r="I984" i="2"/>
  <c r="I500" i="2"/>
  <c r="I555" i="2"/>
  <c r="L727" i="5"/>
  <c r="I937" i="3"/>
  <c r="R126" i="2"/>
  <c r="L577" i="5"/>
  <c r="J397" i="2"/>
  <c r="R1416" i="2"/>
  <c r="R36" i="2"/>
  <c r="R216" i="2"/>
  <c r="R996" i="2"/>
  <c r="W1270" i="3"/>
  <c r="U1270" i="3"/>
  <c r="I346" i="2"/>
  <c r="I436" i="2"/>
  <c r="I434" i="2"/>
  <c r="I893" i="2"/>
  <c r="I928" i="2"/>
  <c r="I926" i="2"/>
  <c r="I1105" i="2"/>
  <c r="I1330" i="2"/>
  <c r="I138" i="2"/>
  <c r="I133" i="2"/>
  <c r="I228" i="2"/>
  <c r="I315" i="2"/>
  <c r="I313" i="2"/>
  <c r="I358" i="2"/>
  <c r="I446" i="2"/>
  <c r="I444" i="2"/>
  <c r="I498" i="2"/>
  <c r="I496" i="2"/>
  <c r="I524" i="2"/>
  <c r="I609" i="2"/>
  <c r="I647" i="2"/>
  <c r="I736" i="2"/>
  <c r="I868" i="2"/>
  <c r="I864" i="2"/>
  <c r="I854" i="2"/>
  <c r="I916" i="2"/>
  <c r="I911" i="2"/>
  <c r="I987" i="2"/>
  <c r="W1215" i="2"/>
  <c r="I1288" i="2"/>
  <c r="I1286" i="2"/>
  <c r="I672" i="2"/>
  <c r="I670" i="2"/>
  <c r="I716" i="2"/>
  <c r="I797" i="2"/>
  <c r="I856" i="2"/>
  <c r="I849" i="2"/>
  <c r="I730" i="2"/>
  <c r="I791" i="2"/>
  <c r="I789" i="2"/>
  <c r="I1089" i="2"/>
  <c r="I1166" i="2"/>
  <c r="I1228" i="2"/>
  <c r="I1226" i="2"/>
  <c r="I1346" i="2"/>
  <c r="I551" i="2"/>
  <c r="I767" i="2"/>
  <c r="I796" i="2"/>
  <c r="I867" i="2"/>
  <c r="I919" i="2"/>
  <c r="W1133" i="2"/>
  <c r="I1402" i="2"/>
  <c r="I39" i="2"/>
  <c r="I614" i="2"/>
  <c r="I1003" i="2"/>
  <c r="I866" i="2"/>
  <c r="I983" i="2"/>
  <c r="I981" i="2"/>
  <c r="I1093" i="2"/>
  <c r="I1156" i="2"/>
  <c r="I1373" i="2"/>
  <c r="C755" i="3"/>
  <c r="C215" i="3"/>
  <c r="C1325" i="3"/>
  <c r="C695" i="3"/>
  <c r="C395" i="3"/>
  <c r="C125" i="3"/>
  <c r="C95" i="3"/>
  <c r="C1355" i="3"/>
  <c r="C1205" i="3"/>
  <c r="C725" i="3"/>
  <c r="C1025" i="3"/>
  <c r="C455" i="3"/>
  <c r="C785" i="3"/>
  <c r="C905" i="3"/>
  <c r="C1085" i="3"/>
  <c r="J1147" i="5"/>
  <c r="J1357" i="5"/>
  <c r="J1027" i="5"/>
  <c r="J1267" i="5"/>
  <c r="J127" i="5"/>
  <c r="M1087" i="5"/>
  <c r="K1238" i="5"/>
  <c r="K938" i="5"/>
  <c r="K248" i="5"/>
  <c r="K428" i="5"/>
  <c r="K188" i="5"/>
  <c r="M512" i="2"/>
  <c r="M902" i="2"/>
  <c r="M872" i="2"/>
  <c r="M1352" i="2"/>
  <c r="M302" i="2"/>
  <c r="M182" i="2"/>
  <c r="M452" i="2"/>
  <c r="M842" i="2"/>
  <c r="M482" i="2"/>
  <c r="M1322" i="2"/>
  <c r="M752" i="2"/>
  <c r="M392" i="2"/>
  <c r="M272" i="2"/>
  <c r="M632" i="2"/>
  <c r="M662" i="2"/>
  <c r="M602" i="2"/>
  <c r="M1202" i="2"/>
  <c r="M572" i="2"/>
  <c r="M332" i="2"/>
  <c r="M242" i="2"/>
  <c r="M992" i="2"/>
  <c r="M722" i="2"/>
  <c r="M92" i="2"/>
  <c r="M1412" i="2"/>
  <c r="M962" i="2"/>
  <c r="M212" i="2"/>
  <c r="M1382" i="2"/>
  <c r="M782" i="2"/>
  <c r="M1172" i="2"/>
  <c r="M1112" i="2"/>
  <c r="M1142" i="2"/>
  <c r="M1292" i="2"/>
  <c r="M542" i="2"/>
  <c r="M152" i="2"/>
  <c r="M362" i="2"/>
  <c r="M1052" i="2"/>
  <c r="M32" i="2"/>
  <c r="M812" i="2"/>
  <c r="M932" i="2"/>
  <c r="M1022" i="2"/>
  <c r="M422" i="2"/>
  <c r="M122" i="2"/>
  <c r="M62" i="2"/>
  <c r="M1262" i="2"/>
  <c r="M1232" i="2"/>
  <c r="D606" i="2"/>
  <c r="D306" i="2"/>
  <c r="D186" i="2"/>
  <c r="D1386" i="2"/>
  <c r="D426" i="2"/>
  <c r="D6" i="2"/>
  <c r="D966" i="2"/>
  <c r="D1086" i="2"/>
  <c r="D576" i="2"/>
  <c r="D246" i="2"/>
  <c r="F1297" i="2"/>
  <c r="F397" i="2"/>
  <c r="F907" i="2"/>
  <c r="F307" i="2"/>
  <c r="F217" i="2"/>
  <c r="F817" i="2"/>
  <c r="F667" i="2"/>
  <c r="F67" i="2"/>
  <c r="F1147" i="2"/>
  <c r="F1027" i="2"/>
  <c r="F337" i="2"/>
  <c r="F127" i="2"/>
  <c r="F1117" i="2"/>
  <c r="F457" i="2"/>
  <c r="F367" i="2"/>
  <c r="F697" i="2"/>
  <c r="F637" i="2"/>
  <c r="F1087" i="2"/>
  <c r="F157" i="2"/>
  <c r="F1327" i="2"/>
  <c r="F37" i="2"/>
  <c r="F847" i="2"/>
  <c r="F967" i="2"/>
  <c r="F727" i="2"/>
  <c r="F187" i="2"/>
  <c r="F1237" i="2"/>
  <c r="F757" i="2"/>
  <c r="F1357" i="2"/>
  <c r="F277" i="2"/>
  <c r="F1387" i="2"/>
  <c r="F7" i="2"/>
  <c r="F1417" i="2"/>
  <c r="F1177" i="2"/>
  <c r="F97" i="2"/>
  <c r="F577" i="2"/>
  <c r="F247" i="2"/>
  <c r="F787" i="2"/>
  <c r="F517" i="2"/>
  <c r="F1267" i="2"/>
  <c r="F997" i="2"/>
  <c r="F937" i="2"/>
  <c r="F607" i="2"/>
  <c r="F547" i="2"/>
  <c r="F877" i="2"/>
  <c r="F1207" i="2"/>
  <c r="F427" i="2"/>
  <c r="R578" i="2"/>
  <c r="R1178" i="2"/>
  <c r="R8" i="2"/>
  <c r="R1148" i="2"/>
  <c r="R1358" i="2"/>
  <c r="R38" i="2"/>
  <c r="R848" i="2"/>
  <c r="R458" i="2"/>
  <c r="R788" i="2"/>
  <c r="R1088" i="2"/>
  <c r="R1208" i="2"/>
  <c r="R338" i="2"/>
  <c r="R218" i="2"/>
  <c r="R758" i="2"/>
  <c r="R908" i="2"/>
  <c r="R968" i="2"/>
  <c r="R938" i="2"/>
  <c r="R1268" i="2"/>
  <c r="R518" i="2"/>
  <c r="R638" i="2"/>
  <c r="R188" i="2"/>
  <c r="R728" i="2"/>
  <c r="R698" i="2"/>
  <c r="R1238" i="2"/>
  <c r="R1418" i="2"/>
  <c r="R98" i="2"/>
  <c r="R1328" i="2"/>
  <c r="R398" i="2"/>
  <c r="R428" i="2"/>
  <c r="R158" i="2"/>
  <c r="R1388" i="2"/>
  <c r="R608" i="2"/>
  <c r="R878" i="2"/>
  <c r="R488" i="2"/>
  <c r="R1298" i="2"/>
  <c r="R278" i="2"/>
  <c r="R1058" i="2"/>
  <c r="R818" i="2"/>
  <c r="R1028" i="2"/>
  <c r="R128" i="2"/>
  <c r="R368" i="2"/>
  <c r="R1118" i="2"/>
  <c r="R308" i="2"/>
  <c r="R548" i="2"/>
  <c r="F666" i="3"/>
  <c r="F1026" i="3"/>
  <c r="F1206" i="3"/>
  <c r="F1236" i="3"/>
  <c r="F1056" i="3"/>
  <c r="F996" i="3"/>
  <c r="G368" i="2"/>
  <c r="G1148" i="2"/>
  <c r="G908" i="2"/>
  <c r="G398" i="2"/>
  <c r="G338" i="2"/>
  <c r="G578" i="2"/>
  <c r="G1298" i="2"/>
  <c r="G968" i="2"/>
  <c r="G608" i="2"/>
  <c r="G128" i="2"/>
  <c r="H936" i="2"/>
  <c r="H1176" i="2"/>
  <c r="B578" i="2"/>
  <c r="J996" i="5"/>
  <c r="J456" i="5"/>
  <c r="I508" i="2"/>
  <c r="I1046" i="2"/>
  <c r="I1044" i="2"/>
  <c r="I1155" i="2"/>
  <c r="I1153" i="2"/>
  <c r="I1312" i="2"/>
  <c r="I1329" i="2"/>
  <c r="I1362" i="2"/>
  <c r="W491" i="2"/>
  <c r="J491" i="2" s="1"/>
  <c r="Y491" i="2" s="1"/>
  <c r="AA491" i="2" s="1"/>
  <c r="W379" i="2"/>
  <c r="X379" i="2" s="1"/>
  <c r="U417" i="2"/>
  <c r="B417" i="2" s="1"/>
  <c r="U556" i="2"/>
  <c r="B556" i="2" s="1"/>
  <c r="U806" i="2"/>
  <c r="B806" i="2" s="1"/>
  <c r="U1273" i="2"/>
  <c r="B1273" i="2" s="1"/>
  <c r="U914" i="2"/>
  <c r="B914" i="2" s="1"/>
  <c r="W1436" i="2"/>
  <c r="X1436" i="2" s="1"/>
  <c r="W208" i="2"/>
  <c r="J208" i="2" s="1"/>
  <c r="AJ208" i="2" s="1"/>
  <c r="W800" i="2"/>
  <c r="U462" i="2"/>
  <c r="B462" i="2" s="1"/>
  <c r="W314" i="2"/>
  <c r="W979" i="2"/>
  <c r="W326" i="2"/>
  <c r="W399" i="2"/>
  <c r="W1071" i="2"/>
  <c r="J1071" i="2" s="1"/>
  <c r="W389" i="2"/>
  <c r="W771" i="2"/>
  <c r="X771" i="2" s="1"/>
  <c r="W1223" i="2"/>
  <c r="W869" i="2"/>
  <c r="X869" i="2" s="1"/>
  <c r="W891" i="2"/>
  <c r="X891" i="2" s="1"/>
  <c r="W983" i="2"/>
  <c r="J983" i="2" s="1"/>
  <c r="AJ983" i="2" s="1"/>
  <c r="W1150" i="2"/>
  <c r="W973" i="2"/>
  <c r="X973" i="2" s="1"/>
  <c r="W1151" i="2"/>
  <c r="A17" i="2"/>
  <c r="U17" i="2" s="1"/>
  <c r="B17" i="2" s="1"/>
  <c r="I674" i="2"/>
  <c r="I715" i="2"/>
  <c r="I622" i="2"/>
  <c r="I804" i="2"/>
  <c r="I378" i="2"/>
  <c r="I322" i="2"/>
  <c r="I385" i="2"/>
  <c r="I624" i="2"/>
  <c r="I134" i="2"/>
  <c r="I207" i="2"/>
  <c r="I205" i="2"/>
  <c r="I251" i="2"/>
  <c r="I735" i="2"/>
  <c r="W735" i="2"/>
  <c r="X735" i="2" s="1"/>
  <c r="I742" i="2"/>
  <c r="I860" i="2"/>
  <c r="I852" i="2"/>
  <c r="I569" i="2"/>
  <c r="I749" i="2"/>
  <c r="I809" i="2"/>
  <c r="I793" i="2"/>
  <c r="I1225" i="2"/>
  <c r="I146" i="2"/>
  <c r="I317" i="2"/>
  <c r="I509" i="2"/>
  <c r="I553" i="2"/>
  <c r="I679" i="2"/>
  <c r="I264" i="2"/>
  <c r="I411" i="2"/>
  <c r="I1040" i="2"/>
  <c r="H1355" i="3"/>
  <c r="H485" i="3"/>
  <c r="H695" i="3"/>
  <c r="H875" i="3"/>
  <c r="H605" i="3"/>
  <c r="H575" i="3"/>
  <c r="H905" i="3"/>
  <c r="H1235" i="3"/>
  <c r="H305" i="3"/>
  <c r="H365" i="3"/>
  <c r="H1205" i="3"/>
  <c r="H5" i="3"/>
  <c r="H395" i="3"/>
  <c r="H335" i="3"/>
  <c r="H1025" i="3"/>
  <c r="H815" i="3"/>
  <c r="H155" i="3"/>
  <c r="H95" i="3"/>
  <c r="H1415" i="3"/>
  <c r="H1115" i="3"/>
  <c r="H935" i="3"/>
  <c r="H125" i="3"/>
  <c r="H425" i="3"/>
  <c r="H455" i="3"/>
  <c r="H965" i="3"/>
  <c r="H1295" i="3"/>
  <c r="H845" i="3"/>
  <c r="H1145" i="3"/>
  <c r="H215" i="3"/>
  <c r="H755" i="3"/>
  <c r="H1325" i="3"/>
  <c r="H1055" i="3"/>
  <c r="H1265" i="3"/>
  <c r="H245" i="3"/>
  <c r="H725" i="3"/>
  <c r="H635" i="3"/>
  <c r="H1175" i="3"/>
  <c r="H545" i="3"/>
  <c r="H515" i="3"/>
  <c r="H275" i="3"/>
  <c r="H35" i="3"/>
  <c r="H995" i="3"/>
  <c r="H1385" i="3"/>
  <c r="H65" i="3"/>
  <c r="H185" i="3"/>
  <c r="H785" i="3"/>
  <c r="C1206" i="3"/>
  <c r="C1176" i="3"/>
  <c r="C1086" i="3"/>
  <c r="C726" i="3"/>
  <c r="C816" i="3"/>
  <c r="C126" i="3"/>
  <c r="C1236" i="3"/>
  <c r="C1056" i="3"/>
  <c r="C486" i="3"/>
  <c r="C936" i="3"/>
  <c r="C756" i="3"/>
  <c r="C576" i="3"/>
  <c r="C696" i="3"/>
  <c r="C66" i="3"/>
  <c r="C396" i="3"/>
  <c r="C246" i="3"/>
  <c r="C516" i="3"/>
  <c r="C876" i="3"/>
  <c r="C1416" i="3"/>
  <c r="C156" i="3"/>
  <c r="C1356" i="3"/>
  <c r="C1386" i="3"/>
  <c r="C6" i="3"/>
  <c r="C1116" i="3"/>
  <c r="C96" i="3"/>
  <c r="C456" i="3"/>
  <c r="C906" i="3"/>
  <c r="C846" i="3"/>
  <c r="C1146" i="3"/>
  <c r="C426" i="3"/>
  <c r="C606" i="3"/>
  <c r="C996" i="3"/>
  <c r="C1266" i="3"/>
  <c r="C366" i="3"/>
  <c r="C306" i="3"/>
  <c r="C786" i="3"/>
  <c r="C1026" i="3"/>
  <c r="C1296" i="3"/>
  <c r="C36" i="3"/>
  <c r="C636" i="3"/>
  <c r="D397" i="3"/>
  <c r="D937" i="3"/>
  <c r="D1087" i="3"/>
  <c r="D127" i="3"/>
  <c r="D7" i="3"/>
  <c r="D727" i="3"/>
  <c r="D457" i="3"/>
  <c r="D847" i="3"/>
  <c r="D427" i="3"/>
  <c r="D997" i="3"/>
  <c r="D877" i="3"/>
  <c r="D337" i="3"/>
  <c r="D757" i="3"/>
  <c r="D187" i="3"/>
  <c r="D1027" i="3"/>
  <c r="D1117" i="3"/>
  <c r="D637" i="3"/>
  <c r="D97" i="3"/>
  <c r="D367" i="3"/>
  <c r="D217" i="3"/>
  <c r="D1327" i="3"/>
  <c r="D1237" i="3"/>
  <c r="D607" i="3"/>
  <c r="D1387" i="3"/>
  <c r="D67" i="3"/>
  <c r="D817" i="3"/>
  <c r="D667" i="3"/>
  <c r="D1267" i="3"/>
  <c r="D517" i="3"/>
  <c r="D1177" i="3"/>
  <c r="D1207" i="3"/>
  <c r="D1357" i="3"/>
  <c r="D157" i="3"/>
  <c r="D967" i="3"/>
  <c r="D277" i="3"/>
  <c r="D247" i="3"/>
  <c r="D487" i="3"/>
  <c r="D547" i="3"/>
  <c r="D577" i="3"/>
  <c r="D307" i="3"/>
  <c r="D1297" i="3"/>
  <c r="D907" i="3"/>
  <c r="D697" i="3"/>
  <c r="D37" i="3"/>
  <c r="J67" i="5"/>
  <c r="J847" i="5"/>
  <c r="J577" i="5"/>
  <c r="J1297" i="5"/>
  <c r="J1177" i="5"/>
  <c r="J307" i="5"/>
  <c r="J427" i="5"/>
  <c r="J1207" i="5"/>
  <c r="J877" i="5"/>
  <c r="J547" i="5"/>
  <c r="J157" i="5"/>
  <c r="J937" i="5"/>
  <c r="J247" i="5"/>
  <c r="J487" i="5"/>
  <c r="J757" i="5"/>
  <c r="J1057" i="5"/>
  <c r="J697" i="5"/>
  <c r="J1237" i="5"/>
  <c r="J367" i="5"/>
  <c r="J727" i="5"/>
  <c r="J397" i="5"/>
  <c r="J1417" i="5"/>
  <c r="J337" i="5"/>
  <c r="J637" i="5"/>
  <c r="J7" i="5"/>
  <c r="J217" i="5"/>
  <c r="J1387" i="5"/>
  <c r="J97" i="5"/>
  <c r="A1207" i="2"/>
  <c r="A397" i="2"/>
  <c r="A577" i="2"/>
  <c r="A7" i="2"/>
  <c r="A1417" i="2"/>
  <c r="A67" i="2"/>
  <c r="A427" i="2"/>
  <c r="A517" i="2"/>
  <c r="A1387" i="2"/>
  <c r="A997" i="2"/>
  <c r="A727" i="2"/>
  <c r="A667" i="2"/>
  <c r="A787" i="2"/>
  <c r="A1267" i="2"/>
  <c r="A1027" i="2"/>
  <c r="A1147" i="2"/>
  <c r="A157" i="2"/>
  <c r="A277" i="2"/>
  <c r="A1117" i="2"/>
  <c r="A967" i="2"/>
  <c r="A1237" i="2"/>
  <c r="A487" i="2"/>
  <c r="A37" i="2"/>
  <c r="A697" i="2"/>
  <c r="A187" i="2"/>
  <c r="A217" i="2"/>
  <c r="A1327" i="2"/>
  <c r="A1177" i="2"/>
  <c r="A607" i="2"/>
  <c r="A637" i="2"/>
  <c r="A337" i="2"/>
  <c r="A97" i="2"/>
  <c r="A1057" i="2"/>
  <c r="A127" i="2"/>
  <c r="A1297" i="2"/>
  <c r="A907" i="2"/>
  <c r="A847" i="2"/>
  <c r="A877" i="2"/>
  <c r="A817" i="2"/>
  <c r="A367" i="2"/>
  <c r="A307" i="2"/>
  <c r="A757" i="2"/>
  <c r="A457" i="2"/>
  <c r="A547" i="2"/>
  <c r="A1087" i="2"/>
  <c r="A937" i="2"/>
  <c r="M1358" i="2"/>
  <c r="M158" i="2"/>
  <c r="M638" i="2"/>
  <c r="M908" i="2"/>
  <c r="M1388" i="2"/>
  <c r="M518" i="2"/>
  <c r="M788" i="2"/>
  <c r="M278" i="2"/>
  <c r="M728" i="2"/>
  <c r="M68" i="2"/>
  <c r="M878" i="2"/>
  <c r="M248" i="2"/>
  <c r="K98" i="5"/>
  <c r="K848" i="5"/>
  <c r="K308" i="5"/>
  <c r="K368" i="5"/>
  <c r="K1208" i="5"/>
  <c r="M367" i="5"/>
  <c r="J667" i="5"/>
  <c r="J187" i="5"/>
  <c r="J1087" i="5"/>
  <c r="J277" i="5"/>
  <c r="J37" i="5"/>
  <c r="C336" i="3"/>
  <c r="B1085" i="3"/>
  <c r="B275" i="3"/>
  <c r="K5" i="3"/>
  <c r="K785" i="3"/>
  <c r="C546" i="3"/>
  <c r="G607" i="3"/>
  <c r="G457" i="3"/>
  <c r="G247" i="3"/>
  <c r="G1357" i="3"/>
  <c r="G397" i="3"/>
  <c r="G217" i="3"/>
  <c r="G1087" i="3"/>
  <c r="G337" i="3"/>
  <c r="G697" i="3"/>
  <c r="G817" i="3"/>
  <c r="G67" i="3"/>
  <c r="G187" i="3"/>
  <c r="G547" i="3"/>
  <c r="G1387" i="3"/>
  <c r="G787" i="3"/>
  <c r="G847" i="3"/>
  <c r="G37" i="3"/>
  <c r="G1417" i="3"/>
  <c r="G517" i="3"/>
  <c r="G577" i="3"/>
  <c r="G1327" i="3"/>
  <c r="G1237" i="3"/>
  <c r="G937" i="3"/>
  <c r="G1267" i="3"/>
  <c r="G1117" i="3"/>
  <c r="G427" i="3"/>
  <c r="G97" i="3"/>
  <c r="G727" i="3"/>
  <c r="G1177" i="3"/>
  <c r="G1297" i="3"/>
  <c r="G637" i="3"/>
  <c r="G157" i="3"/>
  <c r="G967" i="3"/>
  <c r="G277" i="3"/>
  <c r="G1057" i="3"/>
  <c r="G877" i="3"/>
  <c r="G667" i="3"/>
  <c r="G1207" i="3"/>
  <c r="G907" i="3"/>
  <c r="G1147" i="3"/>
  <c r="G307" i="3"/>
  <c r="G757" i="3"/>
  <c r="G997" i="3"/>
  <c r="E486" i="5"/>
  <c r="E126" i="5"/>
  <c r="E396" i="5"/>
  <c r="E726" i="5"/>
  <c r="E876" i="5"/>
  <c r="E1296" i="5"/>
  <c r="E96" i="5"/>
  <c r="E1206" i="5"/>
  <c r="E1416" i="5"/>
  <c r="E786" i="5"/>
  <c r="E186" i="5"/>
  <c r="E246" i="5"/>
  <c r="E276" i="5"/>
  <c r="E1176" i="5"/>
  <c r="E666" i="5"/>
  <c r="E306" i="5"/>
  <c r="E36" i="5"/>
  <c r="E636" i="5"/>
  <c r="E1056" i="5"/>
  <c r="E1086" i="5"/>
  <c r="E156" i="5"/>
  <c r="E336" i="5"/>
  <c r="E456" i="5"/>
  <c r="E1026" i="5"/>
  <c r="E936" i="5"/>
  <c r="E846" i="5"/>
  <c r="E66" i="5"/>
  <c r="E216" i="5"/>
  <c r="E756" i="5"/>
  <c r="E1386" i="5"/>
  <c r="E996" i="5"/>
  <c r="E6" i="5"/>
  <c r="E546" i="5"/>
  <c r="E606" i="5"/>
  <c r="E1326" i="5"/>
  <c r="E516" i="5"/>
  <c r="E1116" i="5"/>
  <c r="E1146" i="5"/>
  <c r="E1266" i="5"/>
  <c r="E426" i="5"/>
  <c r="E966" i="5"/>
  <c r="E696" i="5"/>
  <c r="E816" i="5"/>
  <c r="E906" i="5"/>
  <c r="P786" i="2"/>
  <c r="P456" i="2"/>
  <c r="P186" i="2"/>
  <c r="P1326" i="2"/>
  <c r="P126" i="2"/>
  <c r="P1266" i="2"/>
  <c r="P1356" i="2"/>
  <c r="P366" i="2"/>
  <c r="P546" i="2"/>
  <c r="P396" i="2"/>
  <c r="P1086" i="2"/>
  <c r="P1116" i="2"/>
  <c r="P96" i="2"/>
  <c r="P276" i="2"/>
  <c r="P1386" i="2"/>
  <c r="P936" i="2"/>
  <c r="P1146" i="2"/>
  <c r="P966" i="2"/>
  <c r="P666" i="2"/>
  <c r="P426" i="2"/>
  <c r="P846" i="2"/>
  <c r="P1176" i="2"/>
  <c r="P816" i="2"/>
  <c r="P246" i="2"/>
  <c r="P306" i="2"/>
  <c r="P1236" i="2"/>
  <c r="P216" i="2"/>
  <c r="P486" i="2"/>
  <c r="P516" i="2"/>
  <c r="P36" i="2"/>
  <c r="P726" i="2"/>
  <c r="P6" i="2"/>
  <c r="P636" i="2"/>
  <c r="P906" i="2"/>
  <c r="P66" i="2"/>
  <c r="P1056" i="2"/>
  <c r="P156" i="2"/>
  <c r="P696" i="2"/>
  <c r="P876" i="2"/>
  <c r="P756" i="2"/>
  <c r="P1416" i="2"/>
  <c r="P606" i="2"/>
  <c r="P576" i="2"/>
  <c r="P336" i="2"/>
  <c r="P1206" i="2"/>
  <c r="I368" i="2"/>
  <c r="I758" i="2"/>
  <c r="I698" i="2"/>
  <c r="I308" i="2"/>
  <c r="I878" i="2"/>
  <c r="I398" i="2"/>
  <c r="I248" i="2"/>
  <c r="I338" i="2"/>
  <c r="I938" i="2"/>
  <c r="I848" i="2"/>
  <c r="I1418" i="2"/>
  <c r="I818" i="2"/>
  <c r="K638" i="5"/>
  <c r="K8" i="5"/>
  <c r="K1418" i="5"/>
  <c r="K1088" i="5"/>
  <c r="J997" i="5"/>
  <c r="J787" i="5"/>
  <c r="J817" i="5"/>
  <c r="J517" i="5"/>
  <c r="J457" i="5"/>
  <c r="C666" i="3"/>
  <c r="B1025" i="3"/>
  <c r="K965" i="3"/>
  <c r="G7" i="3"/>
  <c r="D1417" i="3"/>
  <c r="E1236" i="5"/>
  <c r="E576" i="5"/>
  <c r="P996" i="2"/>
  <c r="G127" i="3"/>
  <c r="A1357" i="2"/>
  <c r="B455" i="3"/>
  <c r="B1385" i="3"/>
  <c r="B35" i="3"/>
  <c r="B365" i="3"/>
  <c r="B1145" i="3"/>
  <c r="B215" i="3"/>
  <c r="B545" i="3"/>
  <c r="B845" i="3"/>
  <c r="B1115" i="3"/>
  <c r="B785" i="3"/>
  <c r="B965" i="3"/>
  <c r="B905" i="3"/>
  <c r="B1055" i="3"/>
  <c r="B875" i="3"/>
  <c r="B515" i="3"/>
  <c r="B1175" i="3"/>
  <c r="B395" i="3"/>
  <c r="B1265" i="3"/>
  <c r="B305" i="3"/>
  <c r="B755" i="3"/>
  <c r="B95" i="3"/>
  <c r="B185" i="3"/>
  <c r="B125" i="3"/>
  <c r="B725" i="3"/>
  <c r="K1115" i="3"/>
  <c r="K725" i="3"/>
  <c r="K425" i="3"/>
  <c r="K65" i="3"/>
  <c r="K875" i="3"/>
  <c r="K575" i="3"/>
  <c r="K1235" i="3"/>
  <c r="K1025" i="3"/>
  <c r="K245" i="3"/>
  <c r="K695" i="3"/>
  <c r="K215" i="3"/>
  <c r="K1415" i="3"/>
  <c r="K395" i="3"/>
  <c r="K1145" i="3"/>
  <c r="K125" i="3"/>
  <c r="K1055" i="3"/>
  <c r="K155" i="3"/>
  <c r="K935" i="3"/>
  <c r="K305" i="3"/>
  <c r="K35" i="3"/>
  <c r="K1265" i="3"/>
  <c r="K1385" i="3"/>
  <c r="K1175" i="3"/>
  <c r="K995" i="3"/>
  <c r="K1355" i="3"/>
  <c r="K1205" i="3"/>
  <c r="K605" i="3"/>
  <c r="K485" i="3"/>
  <c r="K905" i="3"/>
  <c r="K1085" i="3"/>
  <c r="K185" i="3"/>
  <c r="K275" i="3"/>
  <c r="K455" i="3"/>
  <c r="K1295" i="3"/>
  <c r="K515" i="3"/>
  <c r="K755" i="3"/>
  <c r="K635" i="3"/>
  <c r="K95" i="3"/>
  <c r="K815" i="3"/>
  <c r="K665" i="3"/>
  <c r="K545" i="3"/>
  <c r="K845" i="3"/>
  <c r="I366" i="3"/>
  <c r="I876" i="3"/>
  <c r="I306" i="3"/>
  <c r="J817" i="3"/>
  <c r="J1297" i="3"/>
  <c r="J187" i="3"/>
  <c r="J907" i="3"/>
  <c r="J1357" i="3"/>
  <c r="J127" i="3"/>
  <c r="J37" i="3"/>
  <c r="J1207" i="3"/>
  <c r="J787" i="3"/>
  <c r="J1117" i="3"/>
  <c r="J247" i="3"/>
  <c r="J217" i="3"/>
  <c r="J877" i="3"/>
  <c r="J157" i="3"/>
  <c r="J1147" i="3"/>
  <c r="J1027" i="3"/>
  <c r="J847" i="3"/>
  <c r="J547" i="3"/>
  <c r="J337" i="3"/>
  <c r="J1267" i="3"/>
  <c r="J1087" i="3"/>
  <c r="J967" i="3"/>
  <c r="J307" i="3"/>
  <c r="J1057" i="3"/>
  <c r="J667" i="3"/>
  <c r="J757" i="3"/>
  <c r="J1417" i="3"/>
  <c r="J367" i="3"/>
  <c r="J1237" i="3"/>
  <c r="F7" i="5"/>
  <c r="F787" i="5"/>
  <c r="M1057" i="5"/>
  <c r="M277" i="5"/>
  <c r="M937" i="5"/>
  <c r="M757" i="5"/>
  <c r="K1178" i="5"/>
  <c r="K818" i="5"/>
  <c r="K1388" i="5"/>
  <c r="K68" i="5"/>
  <c r="K158" i="5"/>
  <c r="K788" i="5"/>
  <c r="K1148" i="5"/>
  <c r="K878" i="5"/>
  <c r="K1058" i="5"/>
  <c r="K1268" i="5"/>
  <c r="K488" i="5"/>
  <c r="K728" i="5"/>
  <c r="K1028" i="5"/>
  <c r="K398" i="5"/>
  <c r="K968" i="5"/>
  <c r="K1118" i="5"/>
  <c r="K578" i="5"/>
  <c r="K1358" i="5"/>
  <c r="K338" i="5"/>
  <c r="K908" i="5"/>
  <c r="K128" i="5"/>
  <c r="K1328" i="5"/>
  <c r="K758" i="5"/>
  <c r="K38" i="5"/>
  <c r="K548" i="5"/>
  <c r="K458" i="5"/>
  <c r="K518" i="5"/>
  <c r="K1298" i="5"/>
  <c r="E248" i="2"/>
  <c r="E308" i="2"/>
  <c r="E698" i="2"/>
  <c r="E188" i="2"/>
  <c r="E728" i="2"/>
  <c r="E1238" i="2"/>
  <c r="E968" i="2"/>
  <c r="E548" i="2"/>
  <c r="E8" i="2"/>
  <c r="E1058" i="2"/>
  <c r="E1148" i="2"/>
  <c r="E1388" i="2"/>
  <c r="E488" i="2"/>
  <c r="E818" i="2"/>
  <c r="E128" i="2"/>
  <c r="E998" i="2"/>
  <c r="E608" i="2"/>
  <c r="E788" i="2"/>
  <c r="E1178" i="2"/>
  <c r="E68" i="2"/>
  <c r="E458" i="2"/>
  <c r="E578" i="2"/>
  <c r="E368" i="2"/>
  <c r="E1028" i="2"/>
  <c r="E878" i="2"/>
  <c r="E518" i="2"/>
  <c r="E1088" i="2"/>
  <c r="E908" i="2"/>
  <c r="E38" i="2"/>
  <c r="E938" i="2"/>
  <c r="E218" i="2"/>
  <c r="E638" i="2"/>
  <c r="E1418" i="2"/>
  <c r="E848" i="2"/>
  <c r="E1208" i="2"/>
  <c r="E1268" i="2"/>
  <c r="E668" i="2"/>
  <c r="E338" i="2"/>
  <c r="E1328" i="2"/>
  <c r="E1118" i="2"/>
  <c r="E278" i="2"/>
  <c r="E1358" i="2"/>
  <c r="E1298" i="2"/>
  <c r="E158" i="2"/>
  <c r="K698" i="5"/>
  <c r="K998" i="5"/>
  <c r="K608" i="5"/>
  <c r="K668" i="5"/>
  <c r="K218" i="5"/>
  <c r="J907" i="5"/>
  <c r="J1117" i="5"/>
  <c r="J967" i="5"/>
  <c r="J1327" i="5"/>
  <c r="J607" i="5"/>
  <c r="C276" i="3"/>
  <c r="G367" i="3"/>
  <c r="B335" i="3"/>
  <c r="B65" i="3"/>
  <c r="D1057" i="3"/>
  <c r="C1326" i="3"/>
  <c r="K335" i="3"/>
  <c r="C216" i="3"/>
  <c r="D1147" i="3"/>
  <c r="H665" i="3"/>
  <c r="E1356" i="5"/>
  <c r="E758" i="2"/>
  <c r="E366" i="5"/>
  <c r="M848" i="2"/>
  <c r="J277" i="3"/>
  <c r="C1236" i="5"/>
  <c r="C1146" i="5"/>
  <c r="C906" i="5"/>
  <c r="C696" i="5"/>
  <c r="C606" i="5"/>
  <c r="C1176" i="5"/>
  <c r="C6" i="5"/>
  <c r="C36" i="5"/>
  <c r="C1056" i="5"/>
  <c r="C306" i="5"/>
  <c r="C1296" i="5"/>
  <c r="I368" i="5"/>
  <c r="I68" i="5"/>
  <c r="K576" i="5"/>
  <c r="E1178" i="5"/>
  <c r="E788" i="5"/>
  <c r="E338" i="5"/>
  <c r="E158" i="5"/>
  <c r="E398" i="5"/>
  <c r="E1418" i="5"/>
  <c r="E1388" i="5"/>
  <c r="E1148" i="5"/>
  <c r="E1268" i="5"/>
  <c r="E1028" i="5"/>
  <c r="E188" i="5"/>
  <c r="E8" i="5"/>
  <c r="N666" i="2"/>
  <c r="E336" i="3"/>
  <c r="E456" i="3"/>
  <c r="E576" i="3"/>
  <c r="D695" i="3"/>
  <c r="D1115" i="3"/>
  <c r="I938" i="5"/>
  <c r="I638" i="5"/>
  <c r="I458" i="5"/>
  <c r="K1146" i="5"/>
  <c r="K1086" i="5"/>
  <c r="K306" i="5"/>
  <c r="K966" i="5"/>
  <c r="K336" i="5"/>
  <c r="Q668" i="2"/>
  <c r="H1050" i="5"/>
  <c r="H666" i="5"/>
  <c r="B367" i="5"/>
  <c r="A150" i="5"/>
  <c r="A600" i="5"/>
  <c r="D1025" i="3"/>
  <c r="D95" i="3"/>
  <c r="D1145" i="3"/>
  <c r="D185" i="3"/>
  <c r="D995" i="3"/>
  <c r="D755" i="3"/>
  <c r="D1415" i="3"/>
  <c r="D335" i="3"/>
  <c r="D1355" i="3"/>
  <c r="D1085" i="3"/>
  <c r="D1385" i="3"/>
  <c r="D1265" i="3"/>
  <c r="D845" i="3"/>
  <c r="D1235" i="3"/>
  <c r="D365" i="3"/>
  <c r="D905" i="3"/>
  <c r="D455" i="3"/>
  <c r="D965" i="3"/>
  <c r="D305" i="3"/>
  <c r="D1055" i="3"/>
  <c r="D125" i="3"/>
  <c r="D425" i="3"/>
  <c r="D245" i="3"/>
  <c r="D1295" i="3"/>
  <c r="D665" i="3"/>
  <c r="D35" i="3"/>
  <c r="D815" i="3"/>
  <c r="D605" i="3"/>
  <c r="D5" i="3"/>
  <c r="D485" i="3"/>
  <c r="D1175" i="3"/>
  <c r="D875" i="3"/>
  <c r="D1325" i="3"/>
  <c r="D725" i="3"/>
  <c r="E96" i="3"/>
  <c r="E186" i="3"/>
  <c r="E876" i="3"/>
  <c r="E1206" i="3"/>
  <c r="E426" i="3"/>
  <c r="E366" i="3"/>
  <c r="E36" i="3"/>
  <c r="E276" i="3"/>
  <c r="E1416" i="3"/>
  <c r="E696" i="3"/>
  <c r="E126" i="3"/>
  <c r="E1326" i="3"/>
  <c r="E6" i="3"/>
  <c r="E486" i="3"/>
  <c r="B37" i="3"/>
  <c r="B1297" i="3"/>
  <c r="B157" i="3"/>
  <c r="B67" i="3"/>
  <c r="B1147" i="3"/>
  <c r="B217" i="3"/>
  <c r="C876" i="5"/>
  <c r="C126" i="5"/>
  <c r="H1176" i="5"/>
  <c r="H396" i="5"/>
  <c r="H1056" i="5"/>
  <c r="H336" i="5"/>
  <c r="H186" i="5"/>
  <c r="H216" i="5"/>
  <c r="H636" i="5"/>
  <c r="H576" i="5"/>
  <c r="H1266" i="5"/>
  <c r="H546" i="5"/>
  <c r="H1116" i="5"/>
  <c r="H1356" i="5"/>
  <c r="H6" i="5"/>
  <c r="H246" i="5"/>
  <c r="H366" i="5"/>
  <c r="H96" i="5"/>
  <c r="H36" i="5"/>
  <c r="H126" i="5"/>
  <c r="H1086" i="5"/>
  <c r="H786" i="5"/>
  <c r="H996" i="5"/>
  <c r="H1146" i="5"/>
  <c r="H936" i="5"/>
  <c r="H1296" i="5"/>
  <c r="H486" i="5"/>
  <c r="H1386" i="5"/>
  <c r="H846" i="5"/>
  <c r="H426" i="5"/>
  <c r="H1326" i="5"/>
  <c r="H756" i="5"/>
  <c r="H876" i="5"/>
  <c r="H726" i="5"/>
  <c r="H606" i="5"/>
  <c r="H1236" i="5"/>
  <c r="H1026" i="5"/>
  <c r="H276" i="5"/>
  <c r="K1326" i="5"/>
  <c r="K1026" i="5"/>
  <c r="K6" i="5"/>
  <c r="K1266" i="5"/>
  <c r="K636" i="5"/>
  <c r="K246" i="5"/>
  <c r="K1176" i="5"/>
  <c r="K666" i="5"/>
  <c r="K156" i="5"/>
  <c r="K786" i="5"/>
  <c r="K36" i="5"/>
  <c r="K606" i="5"/>
  <c r="K1416" i="5"/>
  <c r="K456" i="5"/>
  <c r="K1296" i="5"/>
  <c r="K126" i="5"/>
  <c r="K1206" i="5"/>
  <c r="K936" i="5"/>
  <c r="K696" i="5"/>
  <c r="K1056" i="5"/>
  <c r="K216" i="5"/>
  <c r="K846" i="5"/>
  <c r="K276" i="5"/>
  <c r="B937" i="5"/>
  <c r="B667" i="5"/>
  <c r="B637" i="5"/>
  <c r="B337" i="5"/>
  <c r="B397" i="5"/>
  <c r="B37" i="5"/>
  <c r="B1387" i="5"/>
  <c r="B1057" i="5"/>
  <c r="B1417" i="5"/>
  <c r="B907" i="5"/>
  <c r="B697" i="5"/>
  <c r="B487" i="5"/>
  <c r="B1117" i="5"/>
  <c r="B67" i="5"/>
  <c r="B127" i="5"/>
  <c r="B1087" i="5"/>
  <c r="B1357" i="5"/>
  <c r="B1327" i="5"/>
  <c r="B247" i="5"/>
  <c r="B1237" i="5"/>
  <c r="B427" i="5"/>
  <c r="B817" i="5"/>
  <c r="B1147" i="5"/>
  <c r="B97" i="5"/>
  <c r="B517" i="5"/>
  <c r="B277" i="5"/>
  <c r="B217" i="5"/>
  <c r="B997" i="5"/>
  <c r="B7" i="5"/>
  <c r="B1177" i="5"/>
  <c r="B547" i="5"/>
  <c r="B847" i="5"/>
  <c r="B607" i="5"/>
  <c r="B157" i="5"/>
  <c r="B577" i="5"/>
  <c r="B877" i="5"/>
  <c r="B1297" i="5"/>
  <c r="B1148" i="5"/>
  <c r="I1328" i="5"/>
  <c r="I248" i="5"/>
  <c r="I188" i="5"/>
  <c r="I788" i="5"/>
  <c r="I1238" i="5"/>
  <c r="I908" i="5"/>
  <c r="I1208" i="5"/>
  <c r="I608" i="5"/>
  <c r="I398" i="5"/>
  <c r="I278" i="5"/>
  <c r="I1088" i="5"/>
  <c r="I488" i="5"/>
  <c r="I758" i="5"/>
  <c r="I308" i="5"/>
  <c r="I428" i="5"/>
  <c r="I128" i="5"/>
  <c r="I1118" i="5"/>
  <c r="I38" i="5"/>
  <c r="I728" i="5"/>
  <c r="I1148" i="5"/>
  <c r="I998" i="5"/>
  <c r="A210" i="5"/>
  <c r="A420" i="5"/>
  <c r="H780" i="5"/>
  <c r="H960" i="5"/>
  <c r="A180" i="5"/>
  <c r="A1140" i="5"/>
  <c r="H270" i="5"/>
  <c r="H210" i="5"/>
  <c r="A1110" i="5"/>
  <c r="A270" i="5"/>
  <c r="A1260" i="5"/>
  <c r="H1170" i="5"/>
  <c r="H990" i="5"/>
  <c r="H360" i="5"/>
  <c r="A570" i="5"/>
  <c r="H690" i="5"/>
  <c r="A870" i="5"/>
  <c r="H1020" i="5"/>
  <c r="H900" i="5"/>
  <c r="A780" i="5"/>
  <c r="H720" i="5"/>
  <c r="A120" i="5"/>
  <c r="H120" i="5"/>
  <c r="A360" i="5"/>
  <c r="A1080" i="5"/>
  <c r="H750" i="5"/>
  <c r="A330" i="5"/>
  <c r="A1230" i="5"/>
  <c r="H510" i="5"/>
  <c r="A480" i="5"/>
  <c r="H1110" i="5"/>
  <c r="A1020" i="5"/>
  <c r="H660" i="5"/>
  <c r="A660" i="5"/>
  <c r="H300" i="5"/>
  <c r="A630" i="5"/>
  <c r="A1410" i="5"/>
  <c r="H630" i="5"/>
  <c r="A1320" i="5"/>
  <c r="H1200" i="5"/>
  <c r="H810" i="5"/>
  <c r="A1200" i="5"/>
  <c r="A1170" i="5"/>
  <c r="H930" i="5"/>
  <c r="A810" i="5"/>
  <c r="A750" i="5"/>
  <c r="A1290" i="5"/>
  <c r="H1260" i="5"/>
  <c r="H870" i="5"/>
  <c r="H420" i="5"/>
  <c r="A990" i="5"/>
  <c r="H540" i="5"/>
  <c r="A240" i="5"/>
  <c r="H30" i="5"/>
  <c r="H480" i="5"/>
  <c r="A720" i="5"/>
  <c r="H570" i="5"/>
  <c r="H1140" i="5"/>
  <c r="H1320" i="5"/>
  <c r="H600" i="5"/>
  <c r="A1350" i="5"/>
  <c r="A30" i="5"/>
  <c r="A690" i="5"/>
  <c r="A840" i="5"/>
  <c r="A960" i="5"/>
  <c r="A60" i="5"/>
  <c r="A390" i="5"/>
  <c r="H450" i="5"/>
  <c r="H150" i="5"/>
  <c r="H1290" i="5"/>
  <c r="H90" i="5"/>
  <c r="H180" i="5"/>
  <c r="H1230" i="5"/>
  <c r="H60" i="5"/>
  <c r="H330" i="5"/>
  <c r="H1410" i="5"/>
  <c r="H1380" i="5"/>
  <c r="A300" i="5"/>
  <c r="H1350" i="5"/>
  <c r="A1380" i="5"/>
  <c r="Q1238" i="2"/>
  <c r="Q878" i="2"/>
  <c r="Q1268" i="2"/>
  <c r="Q278" i="2"/>
  <c r="Q398" i="2"/>
  <c r="Q578" i="2"/>
  <c r="Q1118" i="2"/>
  <c r="Q98" i="2"/>
  <c r="Q1388" i="2"/>
  <c r="Q818" i="2"/>
  <c r="Q38" i="2"/>
  <c r="Q1328" i="2"/>
  <c r="Q248" i="2"/>
  <c r="Q188" i="2"/>
  <c r="Q938" i="2"/>
  <c r="Q548" i="2"/>
  <c r="Q1088" i="2"/>
  <c r="Q968" i="2"/>
  <c r="Q1178" i="2"/>
  <c r="Q128" i="2"/>
  <c r="Q1058" i="2"/>
  <c r="Q308" i="2"/>
  <c r="Q368" i="2"/>
  <c r="Q908" i="2"/>
  <c r="Q458" i="2"/>
  <c r="Q518" i="2"/>
  <c r="Q1418" i="2"/>
  <c r="Q1358" i="2"/>
  <c r="Q218" i="2"/>
  <c r="Q158" i="2"/>
  <c r="Q1148" i="2"/>
  <c r="Q788" i="2"/>
  <c r="Q638" i="2"/>
  <c r="Q8" i="2"/>
  <c r="Q848" i="2"/>
  <c r="Q488" i="2"/>
  <c r="B1027" i="5"/>
  <c r="C1206" i="5"/>
  <c r="C156" i="5"/>
  <c r="C246" i="5"/>
  <c r="C936" i="5"/>
  <c r="C756" i="5"/>
  <c r="C336" i="5"/>
  <c r="C1416" i="5"/>
  <c r="C576" i="5"/>
  <c r="C216" i="5"/>
  <c r="C1386" i="5"/>
  <c r="C366" i="5"/>
  <c r="I548" i="5"/>
  <c r="I1418" i="5"/>
  <c r="I98" i="5"/>
  <c r="K906" i="5"/>
  <c r="E1088" i="5"/>
  <c r="E68" i="5"/>
  <c r="E308" i="5"/>
  <c r="E458" i="5"/>
  <c r="E848" i="5"/>
  <c r="E548" i="5"/>
  <c r="E248" i="5"/>
  <c r="E1208" i="5"/>
  <c r="E128" i="5"/>
  <c r="E878" i="5"/>
  <c r="E1358" i="5"/>
  <c r="N1086" i="2"/>
  <c r="N846" i="2"/>
  <c r="E906" i="3"/>
  <c r="E1356" i="3"/>
  <c r="E1056" i="3"/>
  <c r="D395" i="3"/>
  <c r="D275" i="3"/>
  <c r="D545" i="3"/>
  <c r="E246" i="3"/>
  <c r="I338" i="5"/>
  <c r="I518" i="5"/>
  <c r="I878" i="5"/>
  <c r="K726" i="5"/>
  <c r="K996" i="5"/>
  <c r="K426" i="5"/>
  <c r="K876" i="5"/>
  <c r="Q1298" i="2"/>
  <c r="Q758" i="2"/>
  <c r="H840" i="5"/>
  <c r="A90" i="5"/>
  <c r="A1050" i="5"/>
  <c r="H156" i="5"/>
  <c r="H966" i="5"/>
  <c r="H456" i="5"/>
  <c r="Q698" i="2"/>
  <c r="B967" i="5"/>
  <c r="B307" i="5"/>
  <c r="B757" i="5"/>
  <c r="I218" i="5"/>
  <c r="A510" i="5"/>
  <c r="J938" i="2"/>
  <c r="J1088" i="2"/>
  <c r="W407" i="3"/>
  <c r="U658" i="3"/>
  <c r="H940" i="5"/>
  <c r="S940" i="5" s="1"/>
  <c r="M940" i="5" s="1"/>
  <c r="X940" i="5" s="1"/>
  <c r="A940" i="5"/>
  <c r="A1405" i="5"/>
  <c r="U1138" i="2"/>
  <c r="B1138" i="2" s="1"/>
  <c r="A764" i="5"/>
  <c r="R764" i="5" s="1"/>
  <c r="F764" i="5" s="1"/>
  <c r="U764" i="5" s="1"/>
  <c r="H764" i="5"/>
  <c r="S764" i="5" s="1"/>
  <c r="M764" i="5" s="1"/>
  <c r="W764" i="5" s="1"/>
  <c r="H475" i="5"/>
  <c r="S475" i="5" s="1"/>
  <c r="M475" i="5" s="1"/>
  <c r="X475" i="5" s="1"/>
  <c r="H415" i="5"/>
  <c r="S415" i="5" s="1"/>
  <c r="M415" i="5" s="1"/>
  <c r="W415" i="5" s="1"/>
  <c r="A415" i="5"/>
  <c r="A1401" i="5"/>
  <c r="Q1401" i="5" s="1"/>
  <c r="H1401" i="5"/>
  <c r="S1401" i="5" s="1"/>
  <c r="M1401" i="5" s="1"/>
  <c r="X1401" i="5" s="1"/>
  <c r="U225" i="2"/>
  <c r="B225" i="2" s="1"/>
  <c r="H259" i="5"/>
  <c r="S259" i="5" s="1"/>
  <c r="M259" i="5" s="1"/>
  <c r="W1431" i="2"/>
  <c r="J1431" i="2" s="1"/>
  <c r="Z1431" i="2" s="1"/>
  <c r="L1431" i="2" s="1"/>
  <c r="W619" i="2"/>
  <c r="W855" i="2"/>
  <c r="X855" i="2" s="1"/>
  <c r="W1101" i="2"/>
  <c r="W914" i="2"/>
  <c r="X914" i="2" s="1"/>
  <c r="A21" i="2"/>
  <c r="U21" i="2" s="1"/>
  <c r="B21" i="2" s="1"/>
  <c r="W556" i="2"/>
  <c r="I855" i="2"/>
  <c r="U1194" i="3"/>
  <c r="V1198" i="3"/>
  <c r="V800" i="3"/>
  <c r="U1222" i="3"/>
  <c r="I502" i="2"/>
  <c r="I12" i="2"/>
  <c r="E997" i="3"/>
  <c r="E457" i="3"/>
  <c r="E667" i="3"/>
  <c r="E1327" i="3"/>
  <c r="E37" i="3"/>
  <c r="E847" i="3"/>
  <c r="E937" i="3"/>
  <c r="E787" i="3"/>
  <c r="E547" i="3"/>
  <c r="E1357" i="3"/>
  <c r="E157" i="3"/>
  <c r="E97" i="3"/>
  <c r="E337" i="3"/>
  <c r="E307" i="3"/>
  <c r="E1417" i="3"/>
  <c r="E487" i="3"/>
  <c r="E367" i="3"/>
  <c r="E517" i="3"/>
  <c r="E1237" i="3"/>
  <c r="E247" i="3"/>
  <c r="E1087" i="3"/>
  <c r="E217" i="3"/>
  <c r="E1387" i="3"/>
  <c r="E1057" i="3"/>
  <c r="E1117" i="3"/>
  <c r="E277" i="3"/>
  <c r="E697" i="3"/>
  <c r="E907" i="3"/>
  <c r="E427" i="3"/>
  <c r="E1297" i="3"/>
  <c r="Q1417" i="2"/>
  <c r="Q247" i="2"/>
  <c r="Q757" i="2"/>
  <c r="Q1057" i="2"/>
  <c r="Q997" i="2"/>
  <c r="Q127" i="2"/>
  <c r="Q427" i="2"/>
  <c r="Q877" i="2"/>
  <c r="Q97" i="2"/>
  <c r="Q517" i="2"/>
  <c r="Q847" i="2"/>
  <c r="Q487" i="2"/>
  <c r="Q1027" i="2"/>
  <c r="Q1327" i="2"/>
  <c r="Q157" i="2"/>
  <c r="Q277" i="2"/>
  <c r="Q817" i="2"/>
  <c r="Q1207" i="2"/>
  <c r="Q1087" i="2"/>
  <c r="Q1267" i="2"/>
  <c r="Q307" i="2"/>
  <c r="Q937" i="2"/>
  <c r="Q1387" i="2"/>
  <c r="Q367" i="2"/>
  <c r="Q457" i="2"/>
  <c r="Q1177" i="2"/>
  <c r="Q1357" i="2"/>
  <c r="Q7" i="2"/>
  <c r="Q1147" i="2"/>
  <c r="Q37" i="2"/>
  <c r="Q397" i="2"/>
  <c r="Q337" i="2"/>
  <c r="Q217" i="2"/>
  <c r="Q697" i="2"/>
  <c r="N276" i="2"/>
  <c r="N1146" i="2"/>
  <c r="M37" i="5"/>
  <c r="M877" i="5"/>
  <c r="M967" i="5"/>
  <c r="B1148" i="2"/>
  <c r="N786" i="2"/>
  <c r="E1177" i="3"/>
  <c r="E757" i="3"/>
  <c r="Q187" i="2"/>
  <c r="Q67" i="2"/>
  <c r="B1058" i="2"/>
  <c r="B1358" i="2"/>
  <c r="E127" i="3"/>
  <c r="E1207" i="3"/>
  <c r="B1087" i="3"/>
  <c r="B1027" i="3"/>
  <c r="B487" i="3"/>
  <c r="B607" i="3"/>
  <c r="B187" i="3"/>
  <c r="B7" i="3"/>
  <c r="B547" i="3"/>
  <c r="B967" i="3"/>
  <c r="B367" i="3"/>
  <c r="B1417" i="3"/>
  <c r="B1237" i="3"/>
  <c r="B697" i="3"/>
  <c r="B247" i="3"/>
  <c r="B937" i="3"/>
  <c r="B1357" i="3"/>
  <c r="B457" i="3"/>
  <c r="D787" i="5"/>
  <c r="D1087" i="5"/>
  <c r="D367" i="5"/>
  <c r="D967" i="5"/>
  <c r="D997" i="5"/>
  <c r="D577" i="5"/>
  <c r="D487" i="5"/>
  <c r="D157" i="5"/>
  <c r="D1417" i="5"/>
  <c r="D1357" i="5"/>
  <c r="D1117" i="5"/>
  <c r="D1267" i="5"/>
  <c r="D397" i="5"/>
  <c r="D337" i="5"/>
  <c r="D67" i="5"/>
  <c r="D187" i="5"/>
  <c r="D1207" i="5"/>
  <c r="D307" i="5"/>
  <c r="D247" i="5"/>
  <c r="D637" i="5"/>
  <c r="D667" i="5"/>
  <c r="D757" i="5"/>
  <c r="D1177" i="5"/>
  <c r="D517" i="5"/>
  <c r="D847" i="5"/>
  <c r="D547" i="5"/>
  <c r="D727" i="5"/>
  <c r="D607" i="5"/>
  <c r="D817" i="5"/>
  <c r="D697" i="5"/>
  <c r="D97" i="5"/>
  <c r="D427" i="5"/>
  <c r="D877" i="5"/>
  <c r="D1147" i="5"/>
  <c r="D907" i="5"/>
  <c r="H307" i="5"/>
  <c r="H517" i="5"/>
  <c r="H487" i="5"/>
  <c r="H427" i="5"/>
  <c r="H1387" i="5"/>
  <c r="H247" i="5"/>
  <c r="H877" i="5"/>
  <c r="H937" i="5"/>
  <c r="H1117" i="5"/>
  <c r="H997" i="5"/>
  <c r="H67" i="5"/>
  <c r="H127" i="5"/>
  <c r="H607" i="5"/>
  <c r="H1207" i="5"/>
  <c r="H1297" i="5"/>
  <c r="H577" i="5"/>
  <c r="H277" i="5"/>
  <c r="H457" i="5"/>
  <c r="H847" i="5"/>
  <c r="H217" i="5"/>
  <c r="H37" i="5"/>
  <c r="H1357" i="5"/>
  <c r="H1177" i="5"/>
  <c r="H1267" i="5"/>
  <c r="H1327" i="5"/>
  <c r="H727" i="5"/>
  <c r="H967" i="5"/>
  <c r="H757" i="5"/>
  <c r="H667" i="5"/>
  <c r="H787" i="5"/>
  <c r="H7" i="5"/>
  <c r="H1087" i="5"/>
  <c r="H547" i="5"/>
  <c r="H1057" i="5"/>
  <c r="H817" i="5"/>
  <c r="H1027" i="5"/>
  <c r="H157" i="5"/>
  <c r="H1237" i="5"/>
  <c r="J1298" i="5"/>
  <c r="J278" i="5"/>
  <c r="J308" i="5"/>
  <c r="J1268" i="5"/>
  <c r="J398" i="5"/>
  <c r="J368" i="5"/>
  <c r="J698" i="5"/>
  <c r="J218" i="5"/>
  <c r="J818" i="5"/>
  <c r="J908" i="5"/>
  <c r="J188" i="5"/>
  <c r="J68" i="5"/>
  <c r="J548" i="5"/>
  <c r="J488" i="5"/>
  <c r="J8" i="5"/>
  <c r="J668" i="5"/>
  <c r="J1118" i="5"/>
  <c r="J518" i="5"/>
  <c r="J1148" i="5"/>
  <c r="J788" i="5"/>
  <c r="J158" i="5"/>
  <c r="J1328" i="5"/>
  <c r="J968" i="5"/>
  <c r="J608" i="5"/>
  <c r="J878" i="5"/>
  <c r="J1028" i="5"/>
  <c r="J938" i="5"/>
  <c r="J1238" i="5"/>
  <c r="J998" i="5"/>
  <c r="J758" i="5"/>
  <c r="J1058" i="5"/>
  <c r="J1088" i="5"/>
  <c r="J1358" i="5"/>
  <c r="J578" i="5"/>
  <c r="J458" i="5"/>
  <c r="J728" i="5"/>
  <c r="J1388" i="5"/>
  <c r="J638" i="5"/>
  <c r="J1178" i="5"/>
  <c r="J128" i="5"/>
  <c r="J98" i="5"/>
  <c r="J848" i="5"/>
  <c r="J248" i="5"/>
  <c r="D756" i="2"/>
  <c r="D156" i="2"/>
  <c r="D516" i="2"/>
  <c r="D876" i="2"/>
  <c r="D906" i="2"/>
  <c r="D1026" i="2"/>
  <c r="D1296" i="2"/>
  <c r="D276" i="2"/>
  <c r="D786" i="2"/>
  <c r="D396" i="2"/>
  <c r="D216" i="2"/>
  <c r="D936" i="2"/>
  <c r="D846" i="2"/>
  <c r="D1326" i="2"/>
  <c r="D336" i="2"/>
  <c r="D66" i="2"/>
  <c r="D456" i="2"/>
  <c r="D1056" i="2"/>
  <c r="D1206" i="2"/>
  <c r="D816" i="2"/>
  <c r="D996" i="2"/>
  <c r="D1146" i="2"/>
  <c r="D1176" i="2"/>
  <c r="D696" i="2"/>
  <c r="D36" i="2"/>
  <c r="D96" i="2"/>
  <c r="D726" i="2"/>
  <c r="N1177" i="2"/>
  <c r="N817" i="2"/>
  <c r="N1117" i="2"/>
  <c r="N307" i="2"/>
  <c r="N907" i="2"/>
  <c r="N277" i="2"/>
  <c r="N577" i="2"/>
  <c r="N1327" i="2"/>
  <c r="N1027" i="2"/>
  <c r="N1357" i="2"/>
  <c r="N127" i="2"/>
  <c r="N1207" i="2"/>
  <c r="N697" i="2"/>
  <c r="N997" i="2"/>
  <c r="N1087" i="2"/>
  <c r="N787" i="2"/>
  <c r="N397" i="2"/>
  <c r="N1417" i="2"/>
  <c r="N1267" i="2"/>
  <c r="N187" i="2"/>
  <c r="N247" i="2"/>
  <c r="N157" i="2"/>
  <c r="N727" i="2"/>
  <c r="N97" i="2"/>
  <c r="N337" i="2"/>
  <c r="N757" i="2"/>
  <c r="N607" i="2"/>
  <c r="N67" i="2"/>
  <c r="N367" i="2"/>
  <c r="N487" i="2"/>
  <c r="N1297" i="2"/>
  <c r="N847" i="2"/>
  <c r="N937" i="2"/>
  <c r="N637" i="2"/>
  <c r="N217" i="2"/>
  <c r="N1057" i="2"/>
  <c r="N1387" i="2"/>
  <c r="I188" i="2"/>
  <c r="I1028" i="2"/>
  <c r="I1088" i="2"/>
  <c r="I428" i="2"/>
  <c r="I608" i="2"/>
  <c r="I908" i="2"/>
  <c r="I1298" i="2"/>
  <c r="I668" i="2"/>
  <c r="I1208" i="2"/>
  <c r="I278" i="2"/>
  <c r="I8" i="2"/>
  <c r="I68" i="2"/>
  <c r="I1358" i="2"/>
  <c r="I488" i="2"/>
  <c r="I458" i="2"/>
  <c r="I578" i="2"/>
  <c r="I518" i="2"/>
  <c r="I968" i="2"/>
  <c r="I548" i="2"/>
  <c r="I218" i="2"/>
  <c r="I1268" i="2"/>
  <c r="I158" i="2"/>
  <c r="I1328" i="2"/>
  <c r="I998" i="2"/>
  <c r="I1058" i="2"/>
  <c r="P848" i="2"/>
  <c r="P608" i="2"/>
  <c r="P728" i="2"/>
  <c r="P818" i="2"/>
  <c r="P128" i="2"/>
  <c r="P938" i="2"/>
  <c r="P758" i="2"/>
  <c r="P1358" i="2"/>
  <c r="P38" i="2"/>
  <c r="P548" i="2"/>
  <c r="P1178" i="2"/>
  <c r="P248" i="2"/>
  <c r="P1088" i="2"/>
  <c r="P458" i="2"/>
  <c r="P338" i="2"/>
  <c r="P878" i="2"/>
  <c r="P68" i="2"/>
  <c r="P8" i="2"/>
  <c r="P1028" i="2"/>
  <c r="P1118" i="2"/>
  <c r="P1238" i="2"/>
  <c r="P98" i="2"/>
  <c r="P428" i="2"/>
  <c r="P158" i="2"/>
  <c r="P1328" i="2"/>
  <c r="P218" i="2"/>
  <c r="P1208" i="2"/>
  <c r="P308" i="2"/>
  <c r="P1388" i="2"/>
  <c r="P1418" i="2"/>
  <c r="P488" i="2"/>
  <c r="P368" i="2"/>
  <c r="P998" i="2"/>
  <c r="P638" i="2"/>
  <c r="P1148" i="2"/>
  <c r="P188" i="2"/>
  <c r="P278" i="2"/>
  <c r="N1356" i="2"/>
  <c r="N1296" i="2"/>
  <c r="B667" i="3"/>
  <c r="B637" i="3"/>
  <c r="B517" i="3"/>
  <c r="B1387" i="3"/>
  <c r="N1176" i="2"/>
  <c r="M547" i="5"/>
  <c r="M427" i="5"/>
  <c r="M247" i="5"/>
  <c r="M997" i="5"/>
  <c r="M1357" i="5"/>
  <c r="I1178" i="2"/>
  <c r="I38" i="2"/>
  <c r="I728" i="2"/>
  <c r="I1238" i="2"/>
  <c r="I1148" i="2"/>
  <c r="M338" i="2"/>
  <c r="M1238" i="2"/>
  <c r="M1058" i="2"/>
  <c r="M758" i="2"/>
  <c r="B1238" i="2"/>
  <c r="E877" i="3"/>
  <c r="D1266" i="2"/>
  <c r="D636" i="2"/>
  <c r="D666" i="2"/>
  <c r="D1236" i="2"/>
  <c r="D1416" i="2"/>
  <c r="B877" i="3"/>
  <c r="E187" i="3"/>
  <c r="E7" i="3"/>
  <c r="Q1117" i="2"/>
  <c r="Q727" i="2"/>
  <c r="Q1297" i="2"/>
  <c r="E578" i="3"/>
  <c r="N516" i="2"/>
  <c r="B788" i="2"/>
  <c r="P668" i="2"/>
  <c r="P518" i="2"/>
  <c r="H697" i="5"/>
  <c r="D457" i="5"/>
  <c r="D1327" i="5"/>
  <c r="D277" i="5"/>
  <c r="E128" i="3"/>
  <c r="E607" i="3"/>
  <c r="K1237" i="5"/>
  <c r="N547" i="2"/>
  <c r="N427" i="2"/>
  <c r="H97" i="5"/>
  <c r="H397" i="5"/>
  <c r="D217" i="5"/>
  <c r="E698" i="3"/>
  <c r="B1417" i="2"/>
  <c r="H337" i="5"/>
  <c r="J338" i="5"/>
  <c r="J428" i="5"/>
  <c r="P1058" i="2"/>
  <c r="O576" i="2"/>
  <c r="M697" i="5"/>
  <c r="M1117" i="5"/>
  <c r="M67" i="5"/>
  <c r="M847" i="5"/>
  <c r="M607" i="5"/>
  <c r="M517" i="5"/>
  <c r="M667" i="5"/>
  <c r="M1177" i="5"/>
  <c r="M1027" i="5"/>
  <c r="M487" i="5"/>
  <c r="M337" i="5"/>
  <c r="M1267" i="5"/>
  <c r="M1417" i="5"/>
  <c r="M1297" i="5"/>
  <c r="M217" i="5"/>
  <c r="M397" i="5"/>
  <c r="M817" i="5"/>
  <c r="M1327" i="5"/>
  <c r="M187" i="5"/>
  <c r="M727" i="5"/>
  <c r="M1147" i="5"/>
  <c r="M1207" i="5"/>
  <c r="M1387" i="5"/>
  <c r="M457" i="5"/>
  <c r="M907" i="5"/>
  <c r="N186" i="2"/>
  <c r="N726" i="2"/>
  <c r="N1206" i="2"/>
  <c r="N216" i="2"/>
  <c r="N996" i="2"/>
  <c r="N876" i="2"/>
  <c r="N606" i="2"/>
  <c r="N936" i="2"/>
  <c r="N486" i="2"/>
  <c r="N1416" i="2"/>
  <c r="N816" i="2"/>
  <c r="N906" i="2"/>
  <c r="N1266" i="2"/>
  <c r="N756" i="2"/>
  <c r="N156" i="2"/>
  <c r="N546" i="2"/>
  <c r="N426" i="2"/>
  <c r="N396" i="2"/>
  <c r="N246" i="2"/>
  <c r="N1056" i="2"/>
  <c r="N456" i="2"/>
  <c r="N1116" i="2"/>
  <c r="N1236" i="2"/>
  <c r="N696" i="2"/>
  <c r="N96" i="2"/>
  <c r="N1386" i="2"/>
  <c r="N306" i="2"/>
  <c r="N336" i="2"/>
  <c r="N126" i="2"/>
  <c r="B338" i="2"/>
  <c r="B848" i="2"/>
  <c r="B68" i="2"/>
  <c r="B998" i="2"/>
  <c r="B1328" i="2"/>
  <c r="B728" i="2"/>
  <c r="B908" i="2"/>
  <c r="B518" i="2"/>
  <c r="B638" i="2"/>
  <c r="B458" i="2"/>
  <c r="B38" i="2"/>
  <c r="B1088" i="2"/>
  <c r="B8" i="2"/>
  <c r="B1208" i="2"/>
  <c r="B1418" i="2"/>
  <c r="B1388" i="2"/>
  <c r="B968" i="2"/>
  <c r="B548" i="2"/>
  <c r="B878" i="2"/>
  <c r="B308" i="2"/>
  <c r="B1118" i="2"/>
  <c r="B818" i="2"/>
  <c r="B1268" i="2"/>
  <c r="B278" i="2"/>
  <c r="B398" i="2"/>
  <c r="B188" i="2"/>
  <c r="B248" i="2"/>
  <c r="B218" i="2"/>
  <c r="B938" i="2"/>
  <c r="B698" i="2"/>
  <c r="B1298" i="2"/>
  <c r="B428" i="2"/>
  <c r="B668" i="2"/>
  <c r="B1178" i="2"/>
  <c r="B488" i="2"/>
  <c r="N36" i="2"/>
  <c r="N636" i="2"/>
  <c r="M577" i="5"/>
  <c r="M97" i="5"/>
  <c r="M7" i="5"/>
  <c r="Q967" i="2"/>
  <c r="Q607" i="2"/>
  <c r="N66" i="2"/>
  <c r="N966" i="2"/>
  <c r="E637" i="3"/>
  <c r="E968" i="3"/>
  <c r="E998" i="3"/>
  <c r="E728" i="3"/>
  <c r="E1028" i="3"/>
  <c r="E188" i="3"/>
  <c r="E398" i="3"/>
  <c r="E1088" i="3"/>
  <c r="E668" i="3"/>
  <c r="E98" i="3"/>
  <c r="E848" i="3"/>
  <c r="E908" i="3"/>
  <c r="E548" i="3"/>
  <c r="E1358" i="3"/>
  <c r="E1118" i="3"/>
  <c r="E878" i="3"/>
  <c r="E68" i="3"/>
  <c r="E1268" i="3"/>
  <c r="E38" i="3"/>
  <c r="E818" i="3"/>
  <c r="E638" i="3"/>
  <c r="E218" i="3"/>
  <c r="E368" i="3"/>
  <c r="E788" i="3"/>
  <c r="E1298" i="3"/>
  <c r="E1328" i="3"/>
  <c r="E608" i="3"/>
  <c r="E1178" i="3"/>
  <c r="K817" i="5"/>
  <c r="K1057" i="5"/>
  <c r="K1207" i="5"/>
  <c r="K457" i="5"/>
  <c r="K577" i="5"/>
  <c r="K547" i="5"/>
  <c r="K307" i="5"/>
  <c r="K217" i="5"/>
  <c r="K277" i="5"/>
  <c r="K1327" i="5"/>
  <c r="K907" i="5"/>
  <c r="K1357" i="5"/>
  <c r="K697" i="5"/>
  <c r="K157" i="5"/>
  <c r="K1297" i="5"/>
  <c r="K727" i="5"/>
  <c r="K1087" i="5"/>
  <c r="K1147" i="5"/>
  <c r="K937" i="5"/>
  <c r="K247" i="5"/>
  <c r="K667" i="5"/>
  <c r="K757" i="5"/>
  <c r="K1177" i="5"/>
  <c r="K607" i="5"/>
  <c r="K187" i="5"/>
  <c r="K1027" i="5"/>
  <c r="K97" i="5"/>
  <c r="K517" i="5"/>
  <c r="K367" i="5"/>
  <c r="K637" i="5"/>
  <c r="K787" i="5"/>
  <c r="K37" i="5"/>
  <c r="K487" i="5"/>
  <c r="K847" i="5"/>
  <c r="K67" i="5"/>
  <c r="K877" i="5"/>
  <c r="O546" i="2"/>
  <c r="O6" i="2"/>
  <c r="O426" i="2"/>
  <c r="O666" i="2"/>
  <c r="O156" i="2"/>
  <c r="O906" i="2"/>
  <c r="O366" i="2"/>
  <c r="O216" i="2"/>
  <c r="O66" i="2"/>
  <c r="O1326" i="2"/>
  <c r="O456" i="2"/>
  <c r="O636" i="2"/>
  <c r="O726" i="2"/>
  <c r="O1146" i="2"/>
  <c r="O336" i="2"/>
  <c r="O396" i="2"/>
  <c r="O516" i="2"/>
  <c r="O936" i="2"/>
  <c r="O96" i="2"/>
  <c r="O486" i="2"/>
  <c r="O1236" i="2"/>
  <c r="O786" i="2"/>
  <c r="O996" i="2"/>
  <c r="O846" i="2"/>
  <c r="O876" i="2"/>
  <c r="O816" i="2"/>
  <c r="O1086" i="2"/>
  <c r="O1176" i="2"/>
  <c r="O246" i="2"/>
  <c r="O276" i="2"/>
  <c r="O1026" i="2"/>
  <c r="O1386" i="2"/>
  <c r="O1116" i="2"/>
  <c r="O306" i="2"/>
  <c r="O1416" i="2"/>
  <c r="O1356" i="2"/>
  <c r="O696" i="2"/>
  <c r="O1266" i="2"/>
  <c r="O756" i="2"/>
  <c r="O186" i="2"/>
  <c r="O606" i="2"/>
  <c r="O966" i="2"/>
  <c r="O36" i="2"/>
  <c r="B727" i="2"/>
  <c r="B997" i="2"/>
  <c r="B1057" i="2"/>
  <c r="B127" i="2"/>
  <c r="B607" i="2"/>
  <c r="B1237" i="2"/>
  <c r="B67" i="2"/>
  <c r="B757" i="2"/>
  <c r="B1327" i="2"/>
  <c r="B247" i="2"/>
  <c r="B217" i="2"/>
  <c r="B277" i="2"/>
  <c r="B37" i="2"/>
  <c r="B1387" i="2"/>
  <c r="B967" i="2"/>
  <c r="B157" i="2"/>
  <c r="B307" i="2"/>
  <c r="B907" i="2"/>
  <c r="B1297" i="2"/>
  <c r="B877" i="2"/>
  <c r="B637" i="2"/>
  <c r="B787" i="2"/>
  <c r="B1267" i="2"/>
  <c r="B427" i="2"/>
  <c r="B7" i="2"/>
  <c r="B1117" i="2"/>
  <c r="B1087" i="2"/>
  <c r="B847" i="2"/>
  <c r="B367" i="2"/>
  <c r="B517" i="2"/>
  <c r="B1147" i="2"/>
  <c r="B577" i="2"/>
  <c r="B547" i="2"/>
  <c r="B667" i="2"/>
  <c r="B457" i="2"/>
  <c r="B487" i="2"/>
  <c r="B1027" i="2"/>
  <c r="B337" i="2"/>
  <c r="B97" i="2"/>
  <c r="B397" i="2"/>
  <c r="B1177" i="2"/>
  <c r="B1357" i="2"/>
  <c r="M1088" i="2"/>
  <c r="M218" i="2"/>
  <c r="M428" i="2"/>
  <c r="M1178" i="2"/>
  <c r="M38" i="2"/>
  <c r="M1208" i="2"/>
  <c r="M368" i="2"/>
  <c r="M98" i="2"/>
  <c r="M1418" i="2"/>
  <c r="M1118" i="2"/>
  <c r="M398" i="2"/>
  <c r="M998" i="2"/>
  <c r="M488" i="2"/>
  <c r="M1028" i="2"/>
  <c r="M1298" i="2"/>
  <c r="M668" i="2"/>
  <c r="M548" i="2"/>
  <c r="M8" i="2"/>
  <c r="M308" i="2"/>
  <c r="M938" i="2"/>
  <c r="M578" i="2"/>
  <c r="M968" i="2"/>
  <c r="M128" i="2"/>
  <c r="M1328" i="2"/>
  <c r="N1026" i="2"/>
  <c r="N6" i="2"/>
  <c r="B727" i="3"/>
  <c r="B1327" i="3"/>
  <c r="B1177" i="3"/>
  <c r="N576" i="2"/>
  <c r="M1237" i="5"/>
  <c r="M127" i="5"/>
  <c r="M157" i="5"/>
  <c r="M787" i="5"/>
  <c r="I788" i="2"/>
  <c r="I1388" i="2"/>
  <c r="I1118" i="2"/>
  <c r="I128" i="2"/>
  <c r="I638" i="2"/>
  <c r="I98" i="2"/>
  <c r="M1268" i="2"/>
  <c r="M818" i="2"/>
  <c r="M458" i="2"/>
  <c r="M188" i="2"/>
  <c r="M1148" i="2"/>
  <c r="B368" i="2"/>
  <c r="D546" i="2"/>
  <c r="D126" i="2"/>
  <c r="D366" i="2"/>
  <c r="D1356" i="2"/>
  <c r="D486" i="2"/>
  <c r="M637" i="5"/>
  <c r="E727" i="3"/>
  <c r="E1267" i="3"/>
  <c r="E1147" i="3"/>
  <c r="Q787" i="2"/>
  <c r="Q1237" i="2"/>
  <c r="Q667" i="2"/>
  <c r="E1058" i="3"/>
  <c r="B1028" i="2"/>
  <c r="B128" i="2"/>
  <c r="P908" i="2"/>
  <c r="P578" i="2"/>
  <c r="D1297" i="5"/>
  <c r="D1387" i="5"/>
  <c r="D37" i="5"/>
  <c r="D937" i="5"/>
  <c r="D1057" i="5"/>
  <c r="E1027" i="3"/>
  <c r="K127" i="5"/>
  <c r="K397" i="5"/>
  <c r="K1117" i="5"/>
  <c r="K1267" i="5"/>
  <c r="N7" i="2"/>
  <c r="N457" i="2"/>
  <c r="N37" i="2"/>
  <c r="H367" i="5"/>
  <c r="D1237" i="5"/>
  <c r="D127" i="5"/>
  <c r="N877" i="2"/>
  <c r="B187" i="2"/>
  <c r="H187" i="5"/>
  <c r="K1387" i="5"/>
  <c r="H637" i="5"/>
  <c r="J1418" i="5"/>
  <c r="P698" i="2"/>
  <c r="O1296" i="2"/>
  <c r="M698" i="2"/>
  <c r="B158" i="2"/>
  <c r="E1235" i="3"/>
  <c r="E35" i="3"/>
  <c r="E185" i="3"/>
  <c r="E1115" i="3"/>
  <c r="E1055" i="3"/>
  <c r="E995" i="3"/>
  <c r="E275" i="3"/>
  <c r="E1415" i="3"/>
  <c r="E485" i="3"/>
  <c r="E5" i="3"/>
  <c r="E1295" i="3"/>
  <c r="E155" i="3"/>
  <c r="E455" i="3"/>
  <c r="E395" i="3"/>
  <c r="E1145" i="3"/>
  <c r="E965" i="3"/>
  <c r="E1205" i="3"/>
  <c r="E365" i="3"/>
  <c r="E1265" i="3"/>
  <c r="E335" i="3"/>
  <c r="E95" i="3"/>
  <c r="E215" i="3"/>
  <c r="E815" i="3"/>
  <c r="E905" i="3"/>
  <c r="E515" i="3"/>
  <c r="E845" i="3"/>
  <c r="E545" i="3"/>
  <c r="E425" i="3"/>
  <c r="G1415" i="3"/>
  <c r="G215" i="3"/>
  <c r="G695" i="3"/>
  <c r="G1295" i="3"/>
  <c r="K907" i="3"/>
  <c r="K367" i="3"/>
  <c r="K427" i="3"/>
  <c r="K997" i="3"/>
  <c r="C758" i="3"/>
  <c r="C1148" i="3"/>
  <c r="C1358" i="3"/>
  <c r="C1298" i="3"/>
  <c r="C158" i="3"/>
  <c r="C1208" i="3"/>
  <c r="C128" i="3"/>
  <c r="C1268" i="3"/>
  <c r="C548" i="3"/>
  <c r="C1388" i="3"/>
  <c r="C878" i="3"/>
  <c r="C368" i="3"/>
  <c r="C38" i="3"/>
  <c r="C1238" i="3"/>
  <c r="C398" i="3"/>
  <c r="C818" i="3"/>
  <c r="C1328" i="3"/>
  <c r="C1058" i="3"/>
  <c r="C1418" i="3"/>
  <c r="C848" i="3"/>
  <c r="C8" i="3"/>
  <c r="C218" i="3"/>
  <c r="C938" i="3"/>
  <c r="I1327" i="3"/>
  <c r="G93" i="3"/>
  <c r="G1113" i="3"/>
  <c r="G993" i="3"/>
  <c r="G1083" i="3"/>
  <c r="G1293" i="3"/>
  <c r="G1203" i="3"/>
  <c r="G933" i="3"/>
  <c r="J1326" i="5"/>
  <c r="J876" i="5"/>
  <c r="J66" i="5"/>
  <c r="H638" i="5"/>
  <c r="H1238" i="5"/>
  <c r="H158" i="5"/>
  <c r="H548" i="5"/>
  <c r="H1298" i="5"/>
  <c r="H188" i="5"/>
  <c r="H128" i="5"/>
  <c r="H1358" i="5"/>
  <c r="H788" i="5"/>
  <c r="H38" i="5"/>
  <c r="M1268" i="5"/>
  <c r="M1058" i="5"/>
  <c r="M488" i="5"/>
  <c r="M1118" i="5"/>
  <c r="M548" i="5"/>
  <c r="M398" i="5"/>
  <c r="M668" i="5"/>
  <c r="A450" i="5"/>
  <c r="H1080" i="5"/>
  <c r="B636" i="2"/>
  <c r="B366" i="2"/>
  <c r="B426" i="2"/>
  <c r="F818" i="2"/>
  <c r="F128" i="2"/>
  <c r="J1298" i="2"/>
  <c r="J1268" i="2"/>
  <c r="C128" i="5"/>
  <c r="A338" i="2"/>
  <c r="A908" i="2"/>
  <c r="G1268" i="2"/>
  <c r="G818" i="2"/>
  <c r="G668" i="2"/>
  <c r="G998" i="2"/>
  <c r="G308" i="2"/>
  <c r="G728" i="2"/>
  <c r="I560" i="2"/>
  <c r="I558" i="2"/>
  <c r="I628" i="2"/>
  <c r="W628" i="2"/>
  <c r="I1162" i="2"/>
  <c r="I435" i="2"/>
  <c r="P1002" i="5"/>
  <c r="R1002" i="5"/>
  <c r="F1002" i="5" s="1"/>
  <c r="P861" i="5"/>
  <c r="R861" i="5"/>
  <c r="F861" i="5" s="1"/>
  <c r="T861" i="5" s="1"/>
  <c r="A853" i="5"/>
  <c r="U866" i="2"/>
  <c r="B866" i="2" s="1"/>
  <c r="W802" i="2"/>
  <c r="A179" i="2"/>
  <c r="U179" i="2" s="1"/>
  <c r="B179" i="2" s="1"/>
  <c r="I59" i="2"/>
  <c r="I139" i="2"/>
  <c r="W139" i="2"/>
  <c r="J139" i="2" s="1"/>
  <c r="Z139" i="2" s="1"/>
  <c r="L139" i="2" s="1"/>
  <c r="I136" i="2"/>
  <c r="I197" i="2"/>
  <c r="I195" i="2"/>
  <c r="I299" i="2"/>
  <c r="I388" i="2"/>
  <c r="I386" i="2"/>
  <c r="I374" i="2"/>
  <c r="I887" i="2"/>
  <c r="I144" i="2"/>
  <c r="I77" i="2"/>
  <c r="I972" i="2"/>
  <c r="I1165" i="2"/>
  <c r="I1227" i="2"/>
  <c r="W1217" i="2"/>
  <c r="I1217" i="2"/>
  <c r="W1221" i="2"/>
  <c r="J1221" i="2" s="1"/>
  <c r="AJ1221" i="2" s="1"/>
  <c r="W806" i="2"/>
  <c r="F37" i="5"/>
  <c r="F1327" i="5"/>
  <c r="F367" i="5"/>
  <c r="F517" i="5"/>
  <c r="F217" i="5"/>
  <c r="F307" i="5"/>
  <c r="F1417" i="5"/>
  <c r="F1207" i="5"/>
  <c r="F1297" i="5"/>
  <c r="F1057" i="5"/>
  <c r="F547" i="5"/>
  <c r="F67" i="5"/>
  <c r="F187" i="5"/>
  <c r="F667" i="5"/>
  <c r="F337" i="5"/>
  <c r="F997" i="5"/>
  <c r="F1237" i="5"/>
  <c r="F877" i="5"/>
  <c r="F1117" i="5"/>
  <c r="F817" i="5"/>
  <c r="F97" i="5"/>
  <c r="F697" i="5"/>
  <c r="F757" i="5"/>
  <c r="F157" i="5"/>
  <c r="F247" i="5"/>
  <c r="F487" i="5"/>
  <c r="F727" i="5"/>
  <c r="F967" i="5"/>
  <c r="F607" i="5"/>
  <c r="F1177" i="5"/>
  <c r="F427" i="5"/>
  <c r="F577" i="5"/>
  <c r="F1087" i="5"/>
  <c r="F1027" i="5"/>
  <c r="F637" i="5"/>
  <c r="F1387" i="5"/>
  <c r="R757" i="2"/>
  <c r="R637" i="2"/>
  <c r="R1177" i="2"/>
  <c r="R157" i="2"/>
  <c r="R127" i="2"/>
  <c r="R727" i="2"/>
  <c r="R427" i="2"/>
  <c r="R1147" i="2"/>
  <c r="R967" i="2"/>
  <c r="R1117" i="2"/>
  <c r="R1357" i="2"/>
  <c r="R67" i="2"/>
  <c r="R1327" i="2"/>
  <c r="R607" i="2"/>
  <c r="R247" i="2"/>
  <c r="R367" i="2"/>
  <c r="R7" i="2"/>
  <c r="R817" i="2"/>
  <c r="R187" i="2"/>
  <c r="R577" i="2"/>
  <c r="R487" i="2"/>
  <c r="R1267" i="2"/>
  <c r="R697" i="2"/>
  <c r="R937" i="2"/>
  <c r="R1237" i="2"/>
  <c r="R1387" i="2"/>
  <c r="R877" i="2"/>
  <c r="R97" i="2"/>
  <c r="R1057" i="2"/>
  <c r="R337" i="2"/>
  <c r="R667" i="2"/>
  <c r="R217" i="2"/>
  <c r="R397" i="2"/>
  <c r="R457" i="2"/>
  <c r="R1417" i="2"/>
  <c r="F1147" i="5"/>
  <c r="F1357" i="5"/>
  <c r="F1267" i="5"/>
  <c r="F847" i="5"/>
  <c r="I1116" i="3"/>
  <c r="I216" i="3"/>
  <c r="I516" i="3"/>
  <c r="I546" i="3"/>
  <c r="C728" i="5"/>
  <c r="R1297" i="2"/>
  <c r="R547" i="2"/>
  <c r="C98" i="5"/>
  <c r="R787" i="2"/>
  <c r="C1358" i="5"/>
  <c r="C1268" i="5"/>
  <c r="C968" i="5"/>
  <c r="C308" i="5"/>
  <c r="C1088" i="5"/>
  <c r="C338" i="5"/>
  <c r="C1178" i="5"/>
  <c r="C698" i="5"/>
  <c r="C158" i="5"/>
  <c r="C68" i="5"/>
  <c r="C248" i="5"/>
  <c r="C638" i="5"/>
  <c r="C908" i="5"/>
  <c r="C1328" i="5"/>
  <c r="C1148" i="5"/>
  <c r="C1238" i="5"/>
  <c r="C1118" i="5"/>
  <c r="C428" i="5"/>
  <c r="C8" i="5"/>
  <c r="C488" i="5"/>
  <c r="C938" i="5"/>
  <c r="C878" i="5"/>
  <c r="C998" i="5"/>
  <c r="C1058" i="5"/>
  <c r="C1388" i="5"/>
  <c r="C218" i="5"/>
  <c r="C1028" i="5"/>
  <c r="C398" i="5"/>
  <c r="C1418" i="5"/>
  <c r="C848" i="5"/>
  <c r="C188" i="5"/>
  <c r="C458" i="5"/>
  <c r="C548" i="5"/>
  <c r="C818" i="5"/>
  <c r="C1208" i="5"/>
  <c r="C518" i="5"/>
  <c r="I786" i="3"/>
  <c r="F457" i="5"/>
  <c r="F397" i="5"/>
  <c r="F127" i="5"/>
  <c r="I246" i="3"/>
  <c r="C278" i="5"/>
  <c r="R1207" i="2"/>
  <c r="R997" i="2"/>
  <c r="C368" i="5"/>
  <c r="R37" i="2"/>
  <c r="I1146" i="3"/>
  <c r="I336" i="3"/>
  <c r="I6" i="3"/>
  <c r="I66" i="3"/>
  <c r="I426" i="3"/>
  <c r="I36" i="3"/>
  <c r="I126" i="3"/>
  <c r="I1236" i="3"/>
  <c r="I606" i="3"/>
  <c r="I396" i="3"/>
  <c r="I666" i="3"/>
  <c r="I1386" i="3"/>
  <c r="I1086" i="3"/>
  <c r="I846" i="3"/>
  <c r="I906" i="3"/>
  <c r="I456" i="3"/>
  <c r="I726" i="3"/>
  <c r="I966" i="3"/>
  <c r="I936" i="3"/>
  <c r="I1176" i="3"/>
  <c r="I1296" i="3"/>
  <c r="I816" i="3"/>
  <c r="I756" i="3"/>
  <c r="I486" i="3"/>
  <c r="I636" i="3"/>
  <c r="I1356" i="3"/>
  <c r="I996" i="3"/>
  <c r="I276" i="3"/>
  <c r="I696" i="3"/>
  <c r="I1206" i="3"/>
  <c r="I1026" i="3"/>
  <c r="I576" i="3"/>
  <c r="I1326" i="3"/>
  <c r="I156" i="3"/>
  <c r="I1266" i="3"/>
  <c r="F277" i="5"/>
  <c r="F937" i="5"/>
  <c r="F907" i="5"/>
  <c r="I1056" i="3"/>
  <c r="I1416" i="3"/>
  <c r="I96" i="3"/>
  <c r="C788" i="5"/>
  <c r="C608" i="5"/>
  <c r="R907" i="2"/>
  <c r="C578" i="5"/>
  <c r="C758" i="5"/>
  <c r="R1087" i="2"/>
  <c r="R1027" i="2"/>
  <c r="R517" i="2"/>
  <c r="F97" i="3"/>
  <c r="F247" i="3"/>
  <c r="F847" i="3"/>
  <c r="F1267" i="3"/>
  <c r="F517" i="3"/>
  <c r="F127" i="3"/>
  <c r="F997" i="3"/>
  <c r="F547" i="3"/>
  <c r="F907" i="3"/>
  <c r="F1237" i="3"/>
  <c r="F1207" i="3"/>
  <c r="F877" i="3"/>
  <c r="F7" i="3"/>
  <c r="F1327" i="3"/>
  <c r="F217" i="3"/>
  <c r="F67" i="3"/>
  <c r="F937" i="3"/>
  <c r="F367" i="3"/>
  <c r="F1057" i="3"/>
  <c r="F1087" i="3"/>
  <c r="F337" i="3"/>
  <c r="F967" i="3"/>
  <c r="F37" i="3"/>
  <c r="F1357" i="3"/>
  <c r="F307" i="3"/>
  <c r="F1417" i="3"/>
  <c r="F697" i="3"/>
  <c r="F757" i="3"/>
  <c r="F1387" i="3"/>
  <c r="F817" i="3"/>
  <c r="F427" i="3"/>
  <c r="F1297" i="3"/>
  <c r="F1177" i="3"/>
  <c r="F727" i="3"/>
  <c r="F1117" i="3"/>
  <c r="F187" i="3"/>
  <c r="L1178" i="3"/>
  <c r="L518" i="3"/>
  <c r="L428" i="3"/>
  <c r="L788" i="3"/>
  <c r="L128" i="3"/>
  <c r="L1088" i="3"/>
  <c r="L158" i="3"/>
  <c r="L998" i="3"/>
  <c r="L68" i="3"/>
  <c r="L698" i="3"/>
  <c r="L188" i="3"/>
  <c r="M998" i="5"/>
  <c r="M788" i="5"/>
  <c r="M578" i="5"/>
  <c r="M128" i="5"/>
  <c r="M458" i="5"/>
  <c r="M428" i="5"/>
  <c r="M8" i="5"/>
  <c r="M38" i="5"/>
  <c r="M1388" i="5"/>
  <c r="M218" i="5"/>
  <c r="M248" i="5"/>
  <c r="A1266" i="2"/>
  <c r="A456" i="2"/>
  <c r="A666" i="2"/>
  <c r="A846" i="2"/>
  <c r="A276" i="2"/>
  <c r="A936" i="2"/>
  <c r="A1356" i="2"/>
  <c r="A1296" i="2"/>
  <c r="A486" i="2"/>
  <c r="A36" i="2"/>
  <c r="A1386" i="2"/>
  <c r="A786" i="2"/>
  <c r="A996" i="2"/>
  <c r="A1146" i="2"/>
  <c r="C428" i="2"/>
  <c r="C338" i="2"/>
  <c r="F1238" i="2"/>
  <c r="F458" i="2"/>
  <c r="J1208" i="2"/>
  <c r="J578" i="2"/>
  <c r="J98" i="2"/>
  <c r="G576" i="3"/>
  <c r="G1026" i="3"/>
  <c r="G1326" i="3"/>
  <c r="G966" i="3"/>
  <c r="G456" i="3"/>
  <c r="G1296" i="3"/>
  <c r="G1206" i="3"/>
  <c r="G786" i="3"/>
  <c r="G126" i="3"/>
  <c r="G906" i="3"/>
  <c r="G756" i="3"/>
  <c r="G1116" i="3"/>
  <c r="G156" i="3"/>
  <c r="G246" i="3"/>
  <c r="G666" i="3"/>
  <c r="G426" i="3"/>
  <c r="G216" i="3"/>
  <c r="G936" i="3"/>
  <c r="G1266" i="3"/>
  <c r="G816" i="3"/>
  <c r="G1146" i="3"/>
  <c r="G636" i="3"/>
  <c r="G726" i="3"/>
  <c r="G396" i="3"/>
  <c r="G306" i="3"/>
  <c r="G486" i="3"/>
  <c r="A547" i="5"/>
  <c r="A247" i="5"/>
  <c r="A817" i="5"/>
  <c r="A307" i="5"/>
  <c r="A1027" i="5"/>
  <c r="A1297" i="5"/>
  <c r="A97" i="5"/>
  <c r="A757" i="5"/>
  <c r="A1327" i="5"/>
  <c r="A1177" i="5"/>
  <c r="A397" i="5"/>
  <c r="A517" i="5"/>
  <c r="A787" i="5"/>
  <c r="A1117" i="5"/>
  <c r="A457" i="5"/>
  <c r="A277" i="5"/>
  <c r="A157" i="5"/>
  <c r="A607" i="5"/>
  <c r="D1297" i="2"/>
  <c r="D937" i="2"/>
  <c r="D1417" i="2"/>
  <c r="D637" i="2"/>
  <c r="D907" i="2"/>
  <c r="G307" i="2"/>
  <c r="G937" i="2"/>
  <c r="G7" i="2"/>
  <c r="D785" i="3"/>
  <c r="D215" i="3"/>
  <c r="D426" i="5"/>
  <c r="D1266" i="5"/>
  <c r="D1146" i="5"/>
  <c r="D1056" i="5"/>
  <c r="D1176" i="5"/>
  <c r="D1326" i="5"/>
  <c r="D1416" i="5"/>
  <c r="D336" i="5"/>
  <c r="D1086" i="5"/>
  <c r="D816" i="5"/>
  <c r="D996" i="5"/>
  <c r="D36" i="5"/>
  <c r="D96" i="5"/>
  <c r="D1236" i="5"/>
  <c r="D1206" i="5"/>
  <c r="D456" i="5"/>
  <c r="D876" i="5"/>
  <c r="D306" i="5"/>
  <c r="D1296" i="5"/>
  <c r="D726" i="5"/>
  <c r="D786" i="5"/>
  <c r="D906" i="5"/>
  <c r="D6" i="5"/>
  <c r="D66" i="5"/>
  <c r="D576" i="5"/>
  <c r="D696" i="5"/>
  <c r="D1116" i="5"/>
  <c r="D846" i="5"/>
  <c r="D1026" i="5"/>
  <c r="D276" i="5"/>
  <c r="D486" i="5"/>
  <c r="D546" i="5"/>
  <c r="D186" i="5"/>
  <c r="D606" i="5"/>
  <c r="D666" i="5"/>
  <c r="D1386" i="5"/>
  <c r="D366" i="5"/>
  <c r="A849" i="5"/>
  <c r="Q849" i="5" s="1"/>
  <c r="H849" i="5"/>
  <c r="S849" i="5" s="1"/>
  <c r="M849" i="5" s="1"/>
  <c r="H231" i="5"/>
  <c r="S231" i="5" s="1"/>
  <c r="M231" i="5" s="1"/>
  <c r="A231" i="5"/>
  <c r="A296" i="5"/>
  <c r="H1124" i="5"/>
  <c r="S1124" i="5" s="1"/>
  <c r="M1124" i="5" s="1"/>
  <c r="X1124" i="5" s="1"/>
  <c r="A1124" i="5"/>
  <c r="U403" i="3"/>
  <c r="W403" i="3"/>
  <c r="U806" i="3"/>
  <c r="U913" i="3"/>
  <c r="V1013" i="3"/>
  <c r="N988" i="3"/>
  <c r="AN988" i="2" s="1"/>
  <c r="W289" i="3"/>
  <c r="U289" i="3"/>
  <c r="U433" i="3"/>
  <c r="U776" i="3"/>
  <c r="W890" i="3"/>
  <c r="N311" i="3"/>
  <c r="AN311" i="2" s="1"/>
  <c r="W251" i="3"/>
  <c r="V251" i="3"/>
  <c r="W281" i="3"/>
  <c r="U281" i="3"/>
  <c r="V358" i="3"/>
  <c r="V798" i="3"/>
  <c r="U829" i="3"/>
  <c r="V829" i="3"/>
  <c r="U921" i="3"/>
  <c r="W974" i="3"/>
  <c r="W1090" i="3"/>
  <c r="N836" i="3"/>
  <c r="AN836" i="2" s="1"/>
  <c r="N219" i="3"/>
  <c r="AN219" i="2" s="1"/>
  <c r="N1089" i="3"/>
  <c r="AN1089" i="2" s="1"/>
  <c r="N374" i="3"/>
  <c r="AN374" i="2" s="1"/>
  <c r="N1006" i="3"/>
  <c r="AN1006" i="2" s="1"/>
  <c r="N598" i="3"/>
  <c r="AN598" i="2" s="1"/>
  <c r="N502" i="3"/>
  <c r="AN502" i="2" s="1"/>
  <c r="N467" i="3"/>
  <c r="AN467" i="2" s="1"/>
  <c r="N1078" i="3"/>
  <c r="AN1078" i="2" s="1"/>
  <c r="N19" i="3"/>
  <c r="AN19" i="2" s="1"/>
  <c r="N498" i="3"/>
  <c r="AN498" i="2" s="1"/>
  <c r="N886" i="3"/>
  <c r="AN886" i="2" s="1"/>
  <c r="N1275" i="3"/>
  <c r="AN1275" i="2" s="1"/>
  <c r="N75" i="3"/>
  <c r="AN75" i="2" s="1"/>
  <c r="N1250" i="3"/>
  <c r="AN1250" i="2" s="1"/>
  <c r="N730" i="3"/>
  <c r="AN730" i="2" s="1"/>
  <c r="N1347" i="3"/>
  <c r="AN1347" i="2" s="1"/>
  <c r="N1314" i="3"/>
  <c r="AN1314" i="2" s="1"/>
  <c r="N1065" i="3"/>
  <c r="AN1065" i="2" s="1"/>
  <c r="N1215" i="3"/>
  <c r="AN1215" i="2" s="1"/>
  <c r="N199" i="3"/>
  <c r="AN199" i="2" s="1"/>
  <c r="N646" i="3"/>
  <c r="AN646" i="2" s="1"/>
  <c r="N830" i="3"/>
  <c r="AN830" i="2" s="1"/>
  <c r="N1343" i="3"/>
  <c r="AN1343" i="2" s="1"/>
  <c r="N26" i="3"/>
  <c r="AN26" i="2" s="1"/>
  <c r="N748" i="3"/>
  <c r="AN748" i="2" s="1"/>
  <c r="N1019" i="3"/>
  <c r="AN1019" i="2" s="1"/>
  <c r="N894" i="3"/>
  <c r="AN894" i="2" s="1"/>
  <c r="N1305" i="3"/>
  <c r="AN1305" i="2" s="1"/>
  <c r="N890" i="3"/>
  <c r="AN890" i="2" s="1"/>
  <c r="N280" i="3"/>
  <c r="AN280" i="2" s="1"/>
  <c r="N115" i="3"/>
  <c r="AN115" i="2" s="1"/>
  <c r="N1224" i="3"/>
  <c r="AN1224" i="2" s="1"/>
  <c r="N943" i="3"/>
  <c r="N1149" i="3"/>
  <c r="AN1149" i="2" s="1"/>
  <c r="N77" i="3"/>
  <c r="AN77" i="2" s="1"/>
  <c r="N129" i="3"/>
  <c r="AN129" i="2" s="1"/>
  <c r="N322" i="3"/>
  <c r="AN322" i="2" s="1"/>
  <c r="N142" i="3"/>
  <c r="AN142" i="2" s="1"/>
  <c r="N884" i="3"/>
  <c r="AN884" i="2" s="1"/>
  <c r="N259" i="3"/>
  <c r="AN259" i="2" s="1"/>
  <c r="N555" i="3"/>
  <c r="AN555" i="2" s="1"/>
  <c r="N197" i="3"/>
  <c r="AN197" i="2" s="1"/>
  <c r="N1335" i="3"/>
  <c r="AN1335" i="2" s="1"/>
  <c r="N839" i="3"/>
  <c r="AN839" i="2" s="1"/>
  <c r="N168" i="3"/>
  <c r="AN168" i="2" s="1"/>
  <c r="N249" i="3"/>
  <c r="AN249" i="2" s="1"/>
  <c r="N867" i="3"/>
  <c r="AN867" i="2" s="1"/>
  <c r="N251" i="3"/>
  <c r="AN251" i="2" s="1"/>
  <c r="N497" i="3"/>
  <c r="AN497" i="2" s="1"/>
  <c r="N791" i="3"/>
  <c r="AN791" i="2" s="1"/>
  <c r="N386" i="3"/>
  <c r="AN386" i="2" s="1"/>
  <c r="N617" i="3"/>
  <c r="AN617" i="2" s="1"/>
  <c r="N563" i="3"/>
  <c r="AN563" i="2" s="1"/>
  <c r="N681" i="3"/>
  <c r="AN681" i="2" s="1"/>
  <c r="N882" i="3"/>
  <c r="AN882" i="2" s="1"/>
  <c r="N887" i="3"/>
  <c r="AN887" i="2" s="1"/>
  <c r="N478" i="3"/>
  <c r="AN478" i="2" s="1"/>
  <c r="N639" i="3"/>
  <c r="AN639" i="2" s="1"/>
  <c r="N418" i="3"/>
  <c r="AN418" i="2" s="1"/>
  <c r="N1163" i="3"/>
  <c r="AN1163" i="2" s="1"/>
  <c r="N615" i="3"/>
  <c r="AN615" i="2" s="1"/>
  <c r="N385" i="3"/>
  <c r="AN385" i="2" s="1"/>
  <c r="N144" i="3"/>
  <c r="AN144" i="2" s="1"/>
  <c r="N1220" i="3"/>
  <c r="AN1220" i="2" s="1"/>
  <c r="N359" i="3"/>
  <c r="AN359" i="2" s="1"/>
  <c r="N1120" i="3"/>
  <c r="AN1120" i="2" s="1"/>
  <c r="N87" i="3"/>
  <c r="AN87" i="2" s="1"/>
  <c r="N913" i="3"/>
  <c r="AN913" i="2" s="1"/>
  <c r="N1427" i="3"/>
  <c r="AN1427" i="2" s="1"/>
  <c r="N133" i="3"/>
  <c r="AN133" i="2" s="1"/>
  <c r="N1377" i="3"/>
  <c r="AN1377" i="2" s="1"/>
  <c r="N430" i="3"/>
  <c r="AN430" i="2" s="1"/>
  <c r="N622" i="3"/>
  <c r="AN622" i="2" s="1"/>
  <c r="N313" i="3"/>
  <c r="AN313" i="2" s="1"/>
  <c r="N495" i="3"/>
  <c r="AN495" i="2" s="1"/>
  <c r="N1181" i="3"/>
  <c r="AN1181" i="2" s="1"/>
  <c r="N862" i="3"/>
  <c r="AN862" i="2" s="1"/>
  <c r="N221" i="3"/>
  <c r="AN221" i="2" s="1"/>
  <c r="N1153" i="3"/>
  <c r="AN1153" i="2" s="1"/>
  <c r="N59" i="3"/>
  <c r="AN59" i="2" s="1"/>
  <c r="N1071" i="3"/>
  <c r="AN1071" i="2" s="1"/>
  <c r="N437" i="3"/>
  <c r="AN437" i="2" s="1"/>
  <c r="N1138" i="3"/>
  <c r="N164" i="3"/>
  <c r="AN164" i="2" s="1"/>
  <c r="N192" i="3"/>
  <c r="AN192" i="2" s="1"/>
  <c r="N739" i="3"/>
  <c r="N1185" i="3"/>
  <c r="AN1185" i="2" s="1"/>
  <c r="N225" i="3"/>
  <c r="AN225" i="2" s="1"/>
  <c r="N669" i="3"/>
  <c r="AN669" i="2" s="1"/>
  <c r="N658" i="3"/>
  <c r="AN658" i="2" s="1"/>
  <c r="N927" i="3"/>
  <c r="AN927" i="2" s="1"/>
  <c r="N88" i="3"/>
  <c r="AN88" i="2" s="1"/>
  <c r="N984" i="3"/>
  <c r="N1304" i="3"/>
  <c r="AN1304" i="2" s="1"/>
  <c r="N1378" i="3"/>
  <c r="AN1378" i="2" s="1"/>
  <c r="N1159" i="3"/>
  <c r="AN1159" i="2" s="1"/>
  <c r="N1131" i="3"/>
  <c r="AN1131" i="2" s="1"/>
  <c r="N641" i="3"/>
  <c r="AN641" i="2" s="1"/>
  <c r="N939" i="3"/>
  <c r="AN939" i="2" s="1"/>
  <c r="N410" i="3"/>
  <c r="AN410" i="2" s="1"/>
  <c r="N918" i="3"/>
  <c r="AN918" i="2" s="1"/>
  <c r="N1066" i="3"/>
  <c r="AN1066" i="2" s="1"/>
  <c r="N1282" i="3"/>
  <c r="AN1282" i="2" s="1"/>
  <c r="N1001" i="3"/>
  <c r="AN1001" i="2" s="1"/>
  <c r="N640" i="3"/>
  <c r="AN640" i="2" s="1"/>
  <c r="N709" i="3"/>
  <c r="AN709" i="2" s="1"/>
  <c r="N1216" i="3"/>
  <c r="AN1216" i="2" s="1"/>
  <c r="N206" i="3"/>
  <c r="AN206" i="2" s="1"/>
  <c r="N560" i="3"/>
  <c r="AN560" i="2" s="1"/>
  <c r="N1403" i="3"/>
  <c r="AN1403" i="2" s="1"/>
  <c r="N1273" i="3"/>
  <c r="AN1273" i="2" s="1"/>
  <c r="N112" i="3"/>
  <c r="N953" i="3"/>
  <c r="AN953" i="2" s="1"/>
  <c r="N295" i="3"/>
  <c r="AN295" i="2" s="1"/>
  <c r="N444" i="3"/>
  <c r="AN444" i="2" s="1"/>
  <c r="N566" i="3"/>
  <c r="AN566" i="2" s="1"/>
  <c r="N1047" i="3"/>
  <c r="AN1047" i="2" s="1"/>
  <c r="N807" i="3"/>
  <c r="AN807" i="2" s="1"/>
  <c r="N940" i="3"/>
  <c r="AN940" i="2" s="1"/>
  <c r="N1419" i="3"/>
  <c r="AN1419" i="2" s="1"/>
  <c r="N1396" i="3"/>
  <c r="AN1396" i="2" s="1"/>
  <c r="N291" i="3"/>
  <c r="AN291" i="2" s="1"/>
  <c r="N710" i="3"/>
  <c r="AN710" i="2" s="1"/>
  <c r="N1333" i="3"/>
  <c r="AN1333" i="2" s="1"/>
  <c r="N888" i="3"/>
  <c r="AN888" i="2" s="1"/>
  <c r="N613" i="3"/>
  <c r="AN613" i="2" s="1"/>
  <c r="N370" i="3"/>
  <c r="AN370" i="2" s="1"/>
  <c r="N551" i="3"/>
  <c r="AN551" i="2" s="1"/>
  <c r="N685" i="3"/>
  <c r="AN685" i="2" s="1"/>
  <c r="N623" i="3"/>
  <c r="AN623" i="2" s="1"/>
  <c r="N1271" i="3"/>
  <c r="AN1271" i="2" s="1"/>
  <c r="N1161" i="3"/>
  <c r="AN1161" i="2" s="1"/>
  <c r="N57" i="3"/>
  <c r="AN57" i="2" s="1"/>
  <c r="N582" i="3"/>
  <c r="AN582" i="2" s="1"/>
  <c r="N209" i="3"/>
  <c r="AN209" i="2" s="1"/>
  <c r="N1072" i="3"/>
  <c r="AN1072" i="2" s="1"/>
  <c r="N465" i="3"/>
  <c r="AN465" i="2" s="1"/>
  <c r="N952" i="3"/>
  <c r="AN952" i="2" s="1"/>
  <c r="N1225" i="3"/>
  <c r="AN1225" i="2" s="1"/>
  <c r="N146" i="3"/>
  <c r="AN146" i="2" s="1"/>
  <c r="N829" i="3"/>
  <c r="AN829" i="2" s="1"/>
  <c r="N819" i="3"/>
  <c r="AN819" i="2" s="1"/>
  <c r="N131" i="3"/>
  <c r="AN131" i="2" s="1"/>
  <c r="N531" i="3"/>
  <c r="N1376" i="3"/>
  <c r="AN1376" i="2" s="1"/>
  <c r="N889" i="3"/>
  <c r="AN889" i="2" s="1"/>
  <c r="N435" i="3"/>
  <c r="AN435" i="2" s="1"/>
  <c r="N883" i="3"/>
  <c r="AN883" i="2" s="1"/>
  <c r="N282" i="3"/>
  <c r="AN282" i="2" s="1"/>
  <c r="N167" i="3"/>
  <c r="AN167" i="2" s="1"/>
  <c r="N43" i="3"/>
  <c r="AN43" i="2" s="1"/>
  <c r="N1031" i="3"/>
  <c r="AN1031" i="2" s="1"/>
  <c r="N1361" i="3"/>
  <c r="AN1361" i="2" s="1"/>
  <c r="N1342" i="3"/>
  <c r="AN1342" i="2" s="1"/>
  <c r="N318" i="3"/>
  <c r="AN318" i="2" s="1"/>
  <c r="N377" i="3"/>
  <c r="AN377" i="2" s="1"/>
  <c r="N1209" i="3"/>
  <c r="AN1209" i="2" s="1"/>
  <c r="N525" i="3"/>
  <c r="AN525" i="2" s="1"/>
  <c r="N417" i="3"/>
  <c r="AN417" i="2" s="1"/>
  <c r="N201" i="3"/>
  <c r="N52" i="3"/>
  <c r="AN52" i="2" s="1"/>
  <c r="N593" i="3"/>
  <c r="AN593" i="2" s="1"/>
  <c r="N294" i="3"/>
  <c r="AN294" i="2" s="1"/>
  <c r="N381" i="3"/>
  <c r="AN381" i="2" s="1"/>
  <c r="N799" i="3"/>
  <c r="AN799" i="2" s="1"/>
  <c r="N139" i="3"/>
  <c r="AN139" i="2" s="1"/>
  <c r="N865" i="3"/>
  <c r="AN865" i="2" s="1"/>
  <c r="N1244" i="3"/>
  <c r="AN1244" i="2" s="1"/>
  <c r="N161" i="3"/>
  <c r="AN161" i="2" s="1"/>
  <c r="N1360" i="3"/>
  <c r="AN1360" i="2" s="1"/>
  <c r="N474" i="3"/>
  <c r="AN474" i="2" s="1"/>
  <c r="N1187" i="3"/>
  <c r="AN1187" i="2" s="1"/>
  <c r="N1420" i="3"/>
  <c r="AN1420" i="2" s="1"/>
  <c r="N868" i="3"/>
  <c r="AN868" i="2" s="1"/>
  <c r="N1151" i="3"/>
  <c r="AN1151" i="2" s="1"/>
  <c r="N372" i="3"/>
  <c r="N766" i="3"/>
  <c r="AN766" i="2" s="1"/>
  <c r="N342" i="3"/>
  <c r="AN342" i="2" s="1"/>
  <c r="N471" i="3"/>
  <c r="AN471" i="2" s="1"/>
  <c r="N1222" i="3"/>
  <c r="AN1222" i="2" s="1"/>
  <c r="N509" i="3"/>
  <c r="AN509" i="2" s="1"/>
  <c r="N1045" i="3"/>
  <c r="AN1045" i="2" s="1"/>
  <c r="N537" i="3"/>
  <c r="AN537" i="2" s="1"/>
  <c r="N269" i="3"/>
  <c r="AN269" i="2" s="1"/>
  <c r="N1375" i="3"/>
  <c r="AN1375" i="2" s="1"/>
  <c r="N177" i="3"/>
  <c r="AN177" i="2" s="1"/>
  <c r="N864" i="3"/>
  <c r="AN864" i="2" s="1"/>
  <c r="N411" i="3"/>
  <c r="N1069" i="3"/>
  <c r="AN1069" i="2" s="1"/>
  <c r="N1046" i="3"/>
  <c r="AN1046" i="2" s="1"/>
  <c r="N328" i="3"/>
  <c r="AN328" i="2" s="1"/>
  <c r="N736" i="3"/>
  <c r="AN736" i="2" s="1"/>
  <c r="N226" i="3"/>
  <c r="AN226" i="2" s="1"/>
  <c r="N1286" i="3"/>
  <c r="AN1286" i="2" s="1"/>
  <c r="N1239" i="3"/>
  <c r="N520" i="3"/>
  <c r="AN520" i="2" s="1"/>
  <c r="N895" i="3"/>
  <c r="AN895" i="2" s="1"/>
  <c r="N806" i="3"/>
  <c r="AN806" i="2" s="1"/>
  <c r="N1130" i="3"/>
  <c r="AN1130" i="2" s="1"/>
  <c r="N434" i="3"/>
  <c r="AN434" i="2" s="1"/>
  <c r="N103" i="3"/>
  <c r="AN103" i="2" s="1"/>
  <c r="N539" i="3"/>
  <c r="AN539" i="2" s="1"/>
  <c r="N107" i="3"/>
  <c r="AN107" i="2" s="1"/>
  <c r="N1280" i="3"/>
  <c r="AN1280" i="2" s="1"/>
  <c r="N1192" i="3"/>
  <c r="AN1192" i="2" s="1"/>
  <c r="N236" i="3"/>
  <c r="AN236" i="2" s="1"/>
  <c r="N309" i="3"/>
  <c r="AN309" i="2" s="1"/>
  <c r="N1158" i="3"/>
  <c r="AN1158" i="2" s="1"/>
  <c r="N1332" i="3"/>
  <c r="AN1332" i="2" s="1"/>
  <c r="N1397" i="3"/>
  <c r="AN1397" i="2" s="1"/>
  <c r="N469" i="3"/>
  <c r="AN469" i="2" s="1"/>
  <c r="N1307" i="3"/>
  <c r="AN1307" i="2" s="1"/>
  <c r="N436" i="3"/>
  <c r="AN436" i="2" s="1"/>
  <c r="N254" i="3"/>
  <c r="AN254" i="2" s="1"/>
  <c r="N1100" i="3"/>
  <c r="AN1100" i="2" s="1"/>
  <c r="N296" i="3"/>
  <c r="AN296" i="2" s="1"/>
  <c r="N1426" i="3"/>
  <c r="AN1426" i="2" s="1"/>
  <c r="N492" i="3"/>
  <c r="AN492" i="2" s="1"/>
  <c r="N288" i="3"/>
  <c r="AN288" i="2" s="1"/>
  <c r="N380" i="3"/>
  <c r="AN380" i="2" s="1"/>
  <c r="N1068" i="3"/>
  <c r="AN1068" i="2" s="1"/>
  <c r="N323" i="3"/>
  <c r="AN323" i="2" s="1"/>
  <c r="N956" i="3"/>
  <c r="AN956" i="2" s="1"/>
  <c r="N1005" i="3"/>
  <c r="AN1005" i="2" s="1"/>
  <c r="N49" i="3"/>
  <c r="AN49" i="2" s="1"/>
  <c r="N1301" i="3"/>
  <c r="AN1301" i="2" s="1"/>
  <c r="N775" i="3"/>
  <c r="AN775" i="2" s="1"/>
  <c r="N229" i="3"/>
  <c r="AN229" i="2" s="1"/>
  <c r="N399" i="3"/>
  <c r="N594" i="3"/>
  <c r="AN594" i="2" s="1"/>
  <c r="N1285" i="3"/>
  <c r="AN1285" i="2" s="1"/>
  <c r="N1183" i="3"/>
  <c r="AN1183" i="2" s="1"/>
  <c r="N356" i="3"/>
  <c r="AN356" i="2" s="1"/>
  <c r="N23" i="3"/>
  <c r="AN23" i="2" s="1"/>
  <c r="N176" i="3"/>
  <c r="AN176" i="2" s="1"/>
  <c r="N1167" i="3"/>
  <c r="AN1167" i="2" s="1"/>
  <c r="N1279" i="3"/>
  <c r="AN1279" i="2" s="1"/>
  <c r="N948" i="3"/>
  <c r="AN948" i="2" s="1"/>
  <c r="N554" i="3"/>
  <c r="AN554" i="2" s="1"/>
  <c r="N959" i="3"/>
  <c r="AN959" i="2" s="1"/>
  <c r="N45" i="3"/>
  <c r="AN45" i="2" s="1"/>
  <c r="N208" i="3"/>
  <c r="AN208" i="2" s="1"/>
  <c r="N1274" i="3"/>
  <c r="AN1274" i="2" s="1"/>
  <c r="N679" i="3"/>
  <c r="AN679" i="2" s="1"/>
  <c r="N1218" i="3"/>
  <c r="AN1218" i="2" s="1"/>
  <c r="N688" i="3"/>
  <c r="AN688" i="2" s="1"/>
  <c r="N148" i="3"/>
  <c r="AN148" i="2" s="1"/>
  <c r="N1125" i="3"/>
  <c r="AN1125" i="2" s="1"/>
  <c r="N264" i="3"/>
  <c r="AN264" i="2" s="1"/>
  <c r="N1214" i="3"/>
  <c r="AN1214" i="2" s="1"/>
  <c r="N354" i="3"/>
  <c r="AN354" i="2" s="1"/>
  <c r="N70" i="3"/>
  <c r="AN70" i="2" s="1"/>
  <c r="N898" i="3"/>
  <c r="AN898" i="2" s="1"/>
  <c r="N656" i="3"/>
  <c r="AN656" i="2" s="1"/>
  <c r="N536" i="3"/>
  <c r="AN536" i="2" s="1"/>
  <c r="N897" i="3"/>
  <c r="AN897" i="2" s="1"/>
  <c r="N1033" i="3"/>
  <c r="AN1033" i="2" s="1"/>
  <c r="N974" i="3"/>
  <c r="AN974" i="2" s="1"/>
  <c r="N1067" i="3"/>
  <c r="AN1067" i="2" s="1"/>
  <c r="N1092" i="3"/>
  <c r="AN1092" i="2" s="1"/>
  <c r="N583" i="3"/>
  <c r="AN583" i="2" s="1"/>
  <c r="N801" i="3"/>
  <c r="AN801" i="2" s="1"/>
  <c r="N778" i="3"/>
  <c r="AN778" i="2" s="1"/>
  <c r="N1060" i="3"/>
  <c r="AN1060" i="2" s="1"/>
  <c r="N530" i="3"/>
  <c r="AN530" i="2" s="1"/>
  <c r="N1409" i="3"/>
  <c r="AN1409" i="2" s="1"/>
  <c r="N586" i="3"/>
  <c r="AN586" i="2" s="1"/>
  <c r="N1362" i="3"/>
  <c r="AN1362" i="2" s="1"/>
  <c r="N620" i="3"/>
  <c r="AN620" i="2" s="1"/>
  <c r="N980" i="3"/>
  <c r="AN980" i="2" s="1"/>
  <c r="N1042" i="3"/>
  <c r="AN1042" i="2" s="1"/>
  <c r="N958" i="3"/>
  <c r="AN958" i="2" s="1"/>
  <c r="N82" i="3"/>
  <c r="AN82" i="2" s="1"/>
  <c r="N200" i="3"/>
  <c r="AN200" i="2" s="1"/>
  <c r="N1015" i="3"/>
  <c r="AN1015" i="2" s="1"/>
  <c r="N802" i="3"/>
  <c r="AN802" i="2" s="1"/>
  <c r="N441" i="3"/>
  <c r="AN441" i="2" s="1"/>
  <c r="N1106" i="3"/>
  <c r="AN1106" i="2" s="1"/>
  <c r="N920" i="3"/>
  <c r="AN920" i="2" s="1"/>
  <c r="N1105" i="3"/>
  <c r="AN1105" i="2" s="1"/>
  <c r="N1037" i="3"/>
  <c r="AN1037" i="2" s="1"/>
  <c r="N132" i="3"/>
  <c r="AN132" i="2" s="1"/>
  <c r="N351" i="3"/>
  <c r="AN351" i="2" s="1"/>
  <c r="N945" i="3"/>
  <c r="N1134" i="3"/>
  <c r="AN1134" i="2" s="1"/>
  <c r="N1210" i="3"/>
  <c r="AN1210" i="2" s="1"/>
  <c r="N460" i="3"/>
  <c r="AN460" i="2" s="1"/>
  <c r="N48" i="3"/>
  <c r="N1032" i="3"/>
  <c r="AN1032" i="2" s="1"/>
  <c r="N44" i="3"/>
  <c r="AN44" i="2" s="1"/>
  <c r="N892" i="3"/>
  <c r="AN892" i="2" s="1"/>
  <c r="N348" i="3"/>
  <c r="AN348" i="2" s="1"/>
  <c r="N388" i="3"/>
  <c r="AN388" i="2" s="1"/>
  <c r="N119" i="3"/>
  <c r="AN119" i="2" s="1"/>
  <c r="N384" i="3"/>
  <c r="AN384" i="2" s="1"/>
  <c r="N477" i="3"/>
  <c r="AN477" i="2" s="1"/>
  <c r="N490" i="3"/>
  <c r="AN490" i="2" s="1"/>
  <c r="N340" i="3"/>
  <c r="AN340" i="2" s="1"/>
  <c r="N738" i="3"/>
  <c r="AN738" i="2" s="1"/>
  <c r="N292" i="3"/>
  <c r="AN292" i="2" s="1"/>
  <c r="N1436" i="3"/>
  <c r="AN1436" i="2" s="1"/>
  <c r="N910" i="3"/>
  <c r="AN910" i="2" s="1"/>
  <c r="N141" i="3"/>
  <c r="AN141" i="2" s="1"/>
  <c r="N567" i="3"/>
  <c r="AN567" i="2" s="1"/>
  <c r="N800" i="3"/>
  <c r="AN800" i="2" s="1"/>
  <c r="N257" i="3"/>
  <c r="AN257" i="2" s="1"/>
  <c r="N21" i="3"/>
  <c r="AN21" i="2" s="1"/>
  <c r="N189" i="3"/>
  <c r="N1223" i="3"/>
  <c r="AN1223" i="2" s="1"/>
  <c r="N17" i="3"/>
  <c r="AN17" i="2" s="1"/>
  <c r="N85" i="3"/>
  <c r="AN85" i="2" s="1"/>
  <c r="N9" i="3"/>
  <c r="N650" i="3"/>
  <c r="AN650" i="2" s="1"/>
  <c r="N350" i="3"/>
  <c r="AN350" i="2" s="1"/>
  <c r="N779" i="3"/>
  <c r="AN779" i="2" s="1"/>
  <c r="N228" i="3"/>
  <c r="AN228" i="2" s="1"/>
  <c r="N863" i="3"/>
  <c r="AN863" i="2" s="1"/>
  <c r="N975" i="3"/>
  <c r="AN975" i="2" s="1"/>
  <c r="N946" i="3"/>
  <c r="AN946" i="2" s="1"/>
  <c r="N202" i="3"/>
  <c r="AN202" i="2" s="1"/>
  <c r="N284" i="3"/>
  <c r="AN284" i="2" s="1"/>
  <c r="N409" i="3"/>
  <c r="AN409" i="2" s="1"/>
  <c r="N252" i="3"/>
  <c r="AN252" i="2" s="1"/>
  <c r="N414" i="3"/>
  <c r="AN414" i="2" s="1"/>
  <c r="N916" i="3"/>
  <c r="AN916" i="2" s="1"/>
  <c r="N1103" i="3"/>
  <c r="N678" i="3"/>
  <c r="AN678" i="2" s="1"/>
  <c r="N475" i="3"/>
  <c r="AN475" i="2" s="1"/>
  <c r="N1428" i="3"/>
  <c r="AN1428" i="2" s="1"/>
  <c r="N412" i="3"/>
  <c r="AN412" i="2" s="1"/>
  <c r="N375" i="3"/>
  <c r="AN375" i="2" s="1"/>
  <c r="N41" i="3"/>
  <c r="AN41" i="2" s="1"/>
  <c r="N1281" i="3"/>
  <c r="AN1281" i="2" s="1"/>
  <c r="N446" i="3"/>
  <c r="AN446" i="2" s="1"/>
  <c r="N1302" i="3"/>
  <c r="AN1302" i="2" s="1"/>
  <c r="N58" i="3"/>
  <c r="AN58" i="2" s="1"/>
  <c r="N1133" i="3"/>
  <c r="AN1133" i="2" s="1"/>
  <c r="N114" i="3"/>
  <c r="AN114" i="2" s="1"/>
  <c r="N25" i="3"/>
  <c r="AN25" i="2" s="1"/>
  <c r="N1198" i="3"/>
  <c r="AN1198" i="2" s="1"/>
  <c r="N777" i="3"/>
  <c r="N1337" i="3"/>
  <c r="AN1337" i="2" s="1"/>
  <c r="N1212" i="3"/>
  <c r="AN1212" i="2" s="1"/>
  <c r="N1157" i="3"/>
  <c r="AN1157" i="2" s="1"/>
  <c r="N1371" i="3"/>
  <c r="AN1371" i="2" s="1"/>
  <c r="N825" i="3"/>
  <c r="AN825" i="2" s="1"/>
  <c r="N105" i="3"/>
  <c r="AN105" i="2" s="1"/>
  <c r="N371" i="3"/>
  <c r="AN371" i="2" s="1"/>
  <c r="N1016" i="3"/>
  <c r="N315" i="3"/>
  <c r="AN315" i="2" s="1"/>
  <c r="N1099" i="3"/>
  <c r="AN1099" i="2" s="1"/>
  <c r="N1407" i="3"/>
  <c r="AN1407" i="2" s="1"/>
  <c r="N459" i="3"/>
  <c r="AN459" i="2" s="1"/>
  <c r="N853" i="3"/>
  <c r="AN853" i="2" s="1"/>
  <c r="N1219" i="3"/>
  <c r="AN1219" i="2" s="1"/>
  <c r="N568" i="3"/>
  <c r="AN568" i="2" s="1"/>
  <c r="N1338" i="3"/>
  <c r="AN1338" i="2" s="1"/>
  <c r="N1311" i="3"/>
  <c r="AN1311" i="2" s="1"/>
  <c r="N717" i="3"/>
  <c r="AN717" i="2" s="1"/>
  <c r="N286" i="3"/>
  <c r="AN286" i="2" s="1"/>
  <c r="N169" i="3"/>
  <c r="AN169" i="2" s="1"/>
  <c r="N765" i="3"/>
  <c r="AN765" i="2" s="1"/>
  <c r="N684" i="3"/>
  <c r="AN684" i="2" s="1"/>
  <c r="N743" i="3"/>
  <c r="AN743" i="2" s="1"/>
  <c r="N499" i="3"/>
  <c r="AN499" i="2" s="1"/>
  <c r="N383" i="3"/>
  <c r="AN383" i="2" s="1"/>
  <c r="N860" i="3"/>
  <c r="AN860" i="2" s="1"/>
  <c r="N1182" i="3"/>
  <c r="N15" i="3"/>
  <c r="AN15" i="2" s="1"/>
  <c r="N230" i="3"/>
  <c r="AN230" i="2" s="1"/>
  <c r="N449" i="3"/>
  <c r="AN449" i="2" s="1"/>
  <c r="N861" i="3"/>
  <c r="AN861" i="2" s="1"/>
  <c r="N1391" i="3"/>
  <c r="AN1391" i="2" s="1"/>
  <c r="N1228" i="3"/>
  <c r="AN1228" i="2" s="1"/>
  <c r="N732" i="3"/>
  <c r="AN732" i="2" s="1"/>
  <c r="N699" i="3"/>
  <c r="AN699" i="2" s="1"/>
  <c r="N653" i="3"/>
  <c r="AN653" i="2" s="1"/>
  <c r="N835" i="3"/>
  <c r="AN835" i="2" s="1"/>
  <c r="N763" i="3"/>
  <c r="AN763" i="2" s="1"/>
  <c r="N790" i="3"/>
  <c r="AN790" i="2" s="1"/>
  <c r="N858" i="3"/>
  <c r="N909" i="3"/>
  <c r="AN909" i="2" s="1"/>
  <c r="N83" i="3"/>
  <c r="AN83" i="2" s="1"/>
  <c r="N147" i="3"/>
  <c r="AN147" i="2" s="1"/>
  <c r="N56" i="3"/>
  <c r="AN56" i="2" s="1"/>
  <c r="N1074" i="3"/>
  <c r="AN1074" i="2" s="1"/>
  <c r="N116" i="3"/>
  <c r="AN116" i="2" s="1"/>
  <c r="N1129" i="3"/>
  <c r="AN1129" i="2" s="1"/>
  <c r="N689" i="3"/>
  <c r="AN689" i="2" s="1"/>
  <c r="N1029" i="3"/>
  <c r="AN1029" i="2" s="1"/>
  <c r="N644" i="3"/>
  <c r="AN644" i="2" s="1"/>
  <c r="N745" i="3"/>
  <c r="AN745" i="2" s="1"/>
  <c r="N955" i="3"/>
  <c r="AN955" i="2" s="1"/>
  <c r="N74" i="3"/>
  <c r="AN74" i="2" s="1"/>
  <c r="N919" i="3"/>
  <c r="AN919" i="2" s="1"/>
  <c r="N826" i="3"/>
  <c r="AN826" i="2" s="1"/>
  <c r="N118" i="3"/>
  <c r="AN118" i="2" s="1"/>
  <c r="N1421" i="3"/>
  <c r="AN1421" i="2" s="1"/>
  <c r="N804" i="3"/>
  <c r="AN804" i="2" s="1"/>
  <c r="N1014" i="3"/>
  <c r="AN1014" i="2" s="1"/>
  <c r="N1247" i="3"/>
  <c r="AN1247" i="2" s="1"/>
  <c r="N464" i="3"/>
  <c r="AN464" i="2" s="1"/>
  <c r="N1363" i="3"/>
  <c r="AN1363" i="2" s="1"/>
  <c r="N852" i="3"/>
  <c r="AN852" i="2" s="1"/>
  <c r="N1365" i="3"/>
  <c r="N1107" i="3"/>
  <c r="AN1107" i="2" s="1"/>
  <c r="N828" i="3"/>
  <c r="AN828" i="2" s="1"/>
  <c r="N1334" i="3"/>
  <c r="AN1334" i="2" s="1"/>
  <c r="N379" i="3"/>
  <c r="AN379" i="2" s="1"/>
  <c r="N772" i="3"/>
  <c r="AN772" i="2" s="1"/>
  <c r="N1303" i="3"/>
  <c r="AN1303" i="2" s="1"/>
  <c r="N761" i="3"/>
  <c r="AN761" i="2" s="1"/>
  <c r="N879" i="3"/>
  <c r="AN879" i="2" s="1"/>
  <c r="N320" i="3"/>
  <c r="AN320" i="2" s="1"/>
  <c r="N832" i="3"/>
  <c r="AN832" i="2" s="1"/>
  <c r="N737" i="3"/>
  <c r="N267" i="3"/>
  <c r="AN267" i="2" s="1"/>
  <c r="N223" i="3"/>
  <c r="AN223" i="2" s="1"/>
  <c r="N117" i="3"/>
  <c r="AN117" i="2" s="1"/>
  <c r="N445" i="3"/>
  <c r="N915" i="3"/>
  <c r="AN915" i="2" s="1"/>
  <c r="N970" i="3"/>
  <c r="AN970" i="2" s="1"/>
  <c r="N1003" i="3"/>
  <c r="AN1003" i="2" s="1"/>
  <c r="N195" i="3"/>
  <c r="AN195" i="2" s="1"/>
  <c r="N321" i="3"/>
  <c r="AN321" i="2" s="1"/>
  <c r="N1199" i="3"/>
  <c r="AN1199" i="2" s="1"/>
  <c r="N173" i="3"/>
  <c r="AN173" i="2" s="1"/>
  <c r="N580" i="3"/>
  <c r="N588" i="3"/>
  <c r="AN588" i="2" s="1"/>
  <c r="N135" i="3"/>
  <c r="AN135" i="2" s="1"/>
  <c r="N562" i="3"/>
  <c r="AN562" i="2" s="1"/>
  <c r="N404" i="3"/>
  <c r="N521" i="3"/>
  <c r="N928" i="3"/>
  <c r="AN928" i="2" s="1"/>
  <c r="N227" i="3"/>
  <c r="AN227" i="2" s="1"/>
  <c r="N1164" i="3"/>
  <c r="N857" i="3"/>
  <c r="AN857" i="2" s="1"/>
  <c r="N735" i="3"/>
  <c r="AN735" i="2" s="1"/>
  <c r="N671" i="3"/>
  <c r="AN671" i="2" s="1"/>
  <c r="N957" i="3"/>
  <c r="AN957" i="2" s="1"/>
  <c r="N599" i="3"/>
  <c r="AN599" i="2" s="1"/>
  <c r="N466" i="3"/>
  <c r="AN466" i="2" s="1"/>
  <c r="N1135" i="3"/>
  <c r="AN1135" i="2" s="1"/>
  <c r="N162" i="3"/>
  <c r="N505" i="3"/>
  <c r="AN505" i="2" s="1"/>
  <c r="N647" i="3"/>
  <c r="AN647" i="2" s="1"/>
  <c r="N389" i="3"/>
  <c r="AN389" i="2" s="1"/>
  <c r="N194" i="3"/>
  <c r="AN194" i="2" s="1"/>
  <c r="N798" i="3"/>
  <c r="AN798" i="2" s="1"/>
  <c r="N612" i="3"/>
  <c r="AN612" i="2" s="1"/>
  <c r="N1399" i="3"/>
  <c r="AN1399" i="2" s="1"/>
  <c r="N53" i="3"/>
  <c r="AN53" i="2" s="1"/>
  <c r="N1405" i="3"/>
  <c r="AN1405" i="2" s="1"/>
  <c r="N519" i="3"/>
  <c r="N432" i="3"/>
  <c r="AN432" i="2" s="1"/>
  <c r="N808" i="3"/>
  <c r="N415" i="3"/>
  <c r="AN415" i="2" s="1"/>
  <c r="N407" i="3"/>
  <c r="AN407" i="2" s="1"/>
  <c r="N741" i="3"/>
  <c r="AN741" i="2" s="1"/>
  <c r="N1155" i="3"/>
  <c r="N1150" i="3"/>
  <c r="AN1150" i="2" s="1"/>
  <c r="N610" i="3"/>
  <c r="AN610" i="2" s="1"/>
  <c r="N1370" i="3"/>
  <c r="AN1370" i="2" s="1"/>
  <c r="N1319" i="3"/>
  <c r="N297" i="3"/>
  <c r="AN297" i="2" s="1"/>
  <c r="N561" i="3"/>
  <c r="AN561" i="2" s="1"/>
  <c r="N138" i="3"/>
  <c r="AN138" i="2" s="1"/>
  <c r="N113" i="3"/>
  <c r="AN113" i="2" s="1"/>
  <c r="N1049" i="3"/>
  <c r="AN1049" i="2" s="1"/>
  <c r="N584" i="3"/>
  <c r="AN584" i="2" s="1"/>
  <c r="N675" i="3"/>
  <c r="AN675" i="2" s="1"/>
  <c r="N1008" i="3"/>
  <c r="AN1008" i="2" s="1"/>
  <c r="N1128" i="3"/>
  <c r="AN1128" i="2" s="1"/>
  <c r="N110" i="3"/>
  <c r="AN110" i="2" s="1"/>
  <c r="N549" i="3"/>
  <c r="AN549" i="2" s="1"/>
  <c r="N869" i="3"/>
  <c r="AN869" i="2" s="1"/>
  <c r="N659" i="3"/>
  <c r="AN659" i="2" s="1"/>
  <c r="N72" i="3"/>
  <c r="AN72" i="2" s="1"/>
  <c r="N1372" i="3"/>
  <c r="AN1372" i="2" s="1"/>
  <c r="N231" i="3"/>
  <c r="AN231" i="2" s="1"/>
  <c r="N1313" i="3"/>
  <c r="AN1313" i="2" s="1"/>
  <c r="N1196" i="3"/>
  <c r="AN1196" i="2" s="1"/>
  <c r="N1119" i="3"/>
  <c r="AN1119" i="2" s="1"/>
  <c r="N28" i="3"/>
  <c r="AN28" i="2" s="1"/>
  <c r="N1186" i="3"/>
  <c r="AN1186" i="2" s="1"/>
  <c r="N47" i="3"/>
  <c r="AN47" i="2" s="1"/>
  <c r="N476" i="3"/>
  <c r="AN476" i="2" s="1"/>
  <c r="N708" i="3"/>
  <c r="AN708" i="2" s="1"/>
  <c r="N1422" i="3"/>
  <c r="AN1422" i="2" s="1"/>
  <c r="N287" i="3"/>
  <c r="AN287" i="2" s="1"/>
  <c r="N378" i="3"/>
  <c r="AN378" i="2" s="1"/>
  <c r="N299" i="3"/>
  <c r="AN299" i="2" s="1"/>
  <c r="N856" i="3"/>
  <c r="AN856" i="2" s="1"/>
  <c r="N926" i="3"/>
  <c r="AN926" i="2" s="1"/>
  <c r="N941" i="3"/>
  <c r="AN941" i="2" s="1"/>
  <c r="N205" i="3"/>
  <c r="AN205" i="2" s="1"/>
  <c r="N239" i="3"/>
  <c r="AN239" i="2" s="1"/>
  <c r="N1248" i="3"/>
  <c r="AN1248" i="2" s="1"/>
  <c r="N290" i="3"/>
  <c r="AN290" i="2" s="1"/>
  <c r="N1123" i="3"/>
  <c r="AN1123" i="2" s="1"/>
  <c r="N137" i="3"/>
  <c r="AN137" i="2" s="1"/>
  <c r="N443" i="3"/>
  <c r="N1152" i="3"/>
  <c r="AN1152" i="2" s="1"/>
  <c r="N253" i="3"/>
  <c r="AN253" i="2" s="1"/>
  <c r="N24" i="3"/>
  <c r="AN24" i="2" s="1"/>
  <c r="N1018" i="3"/>
  <c r="AN1018" i="2" s="1"/>
  <c r="N1040" i="3"/>
  <c r="AN1040" i="2" s="1"/>
  <c r="N1437" i="3"/>
  <c r="AN1437" i="2" s="1"/>
  <c r="N621" i="3"/>
  <c r="AN621" i="2" s="1"/>
  <c r="N1108" i="3"/>
  <c r="N1270" i="3"/>
  <c r="AN1270" i="2" s="1"/>
  <c r="N431" i="3"/>
  <c r="AN431" i="2" s="1"/>
  <c r="N405" i="3"/>
  <c r="AN405" i="2" s="1"/>
  <c r="N1316" i="3"/>
  <c r="AN1316" i="2" s="1"/>
  <c r="N619" i="3"/>
  <c r="AN619" i="2" s="1"/>
  <c r="N496" i="3"/>
  <c r="AN496" i="2" s="1"/>
  <c r="N429" i="3"/>
  <c r="AN429" i="2" s="1"/>
  <c r="N149" i="3"/>
  <c r="AN149" i="2" s="1"/>
  <c r="N648" i="3"/>
  <c r="AN648" i="2" s="1"/>
  <c r="N1395" i="3"/>
  <c r="AN1395" i="2" s="1"/>
  <c r="N834" i="3"/>
  <c r="AN834" i="2" s="1"/>
  <c r="N954" i="3"/>
  <c r="AN954" i="2" s="1"/>
  <c r="N1309" i="3"/>
  <c r="AN1309" i="2" s="1"/>
  <c r="N1431" i="3"/>
  <c r="AN1431" i="2" s="1"/>
  <c r="N744" i="3"/>
  <c r="AN744" i="2" s="1"/>
  <c r="N1004" i="3"/>
  <c r="AN1004" i="2" s="1"/>
  <c r="N134" i="3"/>
  <c r="AN134" i="2" s="1"/>
  <c r="N281" i="3"/>
  <c r="AN281" i="2" s="1"/>
  <c r="N433" i="3"/>
  <c r="AN433" i="2" s="1"/>
  <c r="N950" i="3"/>
  <c r="AN950" i="2" s="1"/>
  <c r="N1435" i="3"/>
  <c r="AN1435" i="2" s="1"/>
  <c r="N408" i="3"/>
  <c r="AN408" i="2" s="1"/>
  <c r="N1043" i="3"/>
  <c r="AN1043" i="2" s="1"/>
  <c r="N1102" i="3"/>
  <c r="AN1102" i="2" s="1"/>
  <c r="N1101" i="3"/>
  <c r="AN1101" i="2" s="1"/>
  <c r="N1109" i="3"/>
  <c r="AN1109" i="2" s="1"/>
  <c r="N1349" i="3"/>
  <c r="AN1349" i="2" s="1"/>
  <c r="N1341" i="3"/>
  <c r="AN1341" i="2" s="1"/>
  <c r="N40" i="3"/>
  <c r="AN40" i="2" s="1"/>
  <c r="N654" i="3"/>
  <c r="AN654" i="2" s="1"/>
  <c r="N234" i="3"/>
  <c r="AN234" i="2" s="1"/>
  <c r="N1329" i="3"/>
  <c r="AN1329" i="2" s="1"/>
  <c r="N1011" i="3"/>
  <c r="AN1011" i="2" s="1"/>
  <c r="N347" i="3"/>
  <c r="AN347" i="2" s="1"/>
  <c r="N283" i="3"/>
  <c r="AN283" i="2" s="1"/>
  <c r="N747" i="3"/>
  <c r="AN747" i="2" s="1"/>
  <c r="N1169" i="3"/>
  <c r="AN1169" i="2" s="1"/>
  <c r="N795" i="3"/>
  <c r="AN795" i="2" s="1"/>
  <c r="N716" i="3"/>
  <c r="AN716" i="2" s="1"/>
  <c r="N222" i="3"/>
  <c r="AN222" i="2" s="1"/>
  <c r="N676" i="3"/>
  <c r="AN676" i="2" s="1"/>
  <c r="N764" i="3"/>
  <c r="AN764" i="2" s="1"/>
  <c r="N1243" i="3"/>
  <c r="AN1243" i="2" s="1"/>
  <c r="N235" i="3"/>
  <c r="AN235" i="2" s="1"/>
  <c r="N1255" i="3"/>
  <c r="AN1255" i="2" s="1"/>
  <c r="N1007" i="3"/>
  <c r="AN1007" i="2" s="1"/>
  <c r="N983" i="3"/>
  <c r="N1312" i="3"/>
  <c r="AN1312" i="2" s="1"/>
  <c r="N649" i="3"/>
  <c r="AN649" i="2" s="1"/>
  <c r="N353" i="3"/>
  <c r="AN353" i="2" s="1"/>
  <c r="N16" i="3"/>
  <c r="AN16" i="2" s="1"/>
  <c r="N507" i="3"/>
  <c r="AN507" i="2" s="1"/>
  <c r="N382" i="3"/>
  <c r="AN382" i="2" s="1"/>
  <c r="N899" i="3"/>
  <c r="AN899" i="2" s="1"/>
  <c r="N461" i="3"/>
  <c r="AN461" i="2" s="1"/>
  <c r="N473" i="3"/>
  <c r="AN473" i="2" s="1"/>
  <c r="N165" i="3"/>
  <c r="AN165" i="2" s="1"/>
  <c r="N682" i="3"/>
  <c r="AN682" i="2" s="1"/>
  <c r="N89" i="3"/>
  <c r="AN89" i="2" s="1"/>
  <c r="N1398" i="3"/>
  <c r="AN1398" i="2" s="1"/>
  <c r="N579" i="3"/>
  <c r="AN579" i="2" s="1"/>
  <c r="N768" i="3"/>
  <c r="AN768" i="2" s="1"/>
  <c r="N701" i="3"/>
  <c r="N1090" i="3"/>
  <c r="AN1090" i="2" s="1"/>
  <c r="N1424" i="3"/>
  <c r="AN1424" i="2" s="1"/>
  <c r="N851" i="3"/>
  <c r="AN851" i="2" s="1"/>
  <c r="N535" i="3"/>
  <c r="N949" i="3"/>
  <c r="AN949" i="2" s="1"/>
  <c r="N558" i="3"/>
  <c r="AN558" i="2" s="1"/>
  <c r="N774" i="3"/>
  <c r="AN774" i="2" s="1"/>
  <c r="N642" i="3"/>
  <c r="AN642" i="2" s="1"/>
  <c r="N193" i="3"/>
  <c r="AN193" i="2" s="1"/>
  <c r="N652" i="3"/>
  <c r="AN652" i="2" s="1"/>
  <c r="N805" i="3"/>
  <c r="AN805" i="2" s="1"/>
  <c r="N1036" i="3"/>
  <c r="AN1036" i="2" s="1"/>
  <c r="N1039" i="3"/>
  <c r="AN1039" i="2" s="1"/>
  <c r="N522" i="3"/>
  <c r="AN522" i="2" s="1"/>
  <c r="N468" i="3"/>
  <c r="AN468" i="2" s="1"/>
  <c r="N159" i="3"/>
  <c r="AN159" i="2" s="1"/>
  <c r="N265" i="3"/>
  <c r="AN265" i="2" s="1"/>
  <c r="N99" i="3"/>
  <c r="N1229" i="3"/>
  <c r="AN1229" i="2" s="1"/>
  <c r="N1094" i="3"/>
  <c r="AN1094" i="2" s="1"/>
  <c r="N624" i="3"/>
  <c r="AN624" i="2" s="1"/>
  <c r="N1221" i="3"/>
  <c r="N821" i="3"/>
  <c r="AN821" i="2" s="1"/>
  <c r="N824" i="3"/>
  <c r="N80" i="3"/>
  <c r="AN80" i="2" s="1"/>
  <c r="N339" i="3"/>
  <c r="AN339" i="2" s="1"/>
  <c r="N1277" i="3"/>
  <c r="AN1277" i="2" s="1"/>
  <c r="N136" i="3"/>
  <c r="AN136" i="2" s="1"/>
  <c r="N1075" i="3"/>
  <c r="AN1075" i="2" s="1"/>
  <c r="N776" i="3"/>
  <c r="AN776" i="2" s="1"/>
  <c r="N1189" i="3"/>
  <c r="AN1189" i="2" s="1"/>
  <c r="N1402" i="3"/>
  <c r="AN1402" i="2" s="1"/>
  <c r="N1156" i="3"/>
  <c r="AN1156" i="2" s="1"/>
  <c r="N416" i="3"/>
  <c r="AN416" i="2" s="1"/>
  <c r="N714" i="3"/>
  <c r="AN714" i="2" s="1"/>
  <c r="N838" i="3"/>
  <c r="AN838" i="2" s="1"/>
  <c r="N524" i="3"/>
  <c r="AN524" i="2" s="1"/>
  <c r="N1168" i="3"/>
  <c r="AN1168" i="2" s="1"/>
  <c r="N616" i="3"/>
  <c r="AN616" i="2" s="1"/>
  <c r="N1258" i="3"/>
  <c r="AN1258" i="2" s="1"/>
  <c r="N1098" i="3"/>
  <c r="AN1098" i="2" s="1"/>
  <c r="N1253" i="3"/>
  <c r="AN1253" i="2" s="1"/>
  <c r="N191" i="3"/>
  <c r="AN191" i="2" s="1"/>
  <c r="N1379" i="3"/>
  <c r="AN1379" i="2" s="1"/>
  <c r="N981" i="3"/>
  <c r="AN981" i="2" s="1"/>
  <c r="N10" i="3"/>
  <c r="AN10" i="2" s="1"/>
  <c r="N1195" i="3"/>
  <c r="AN1195" i="2" s="1"/>
  <c r="N683" i="3"/>
  <c r="AN683" i="2" s="1"/>
  <c r="N999" i="3"/>
  <c r="AN999" i="2" s="1"/>
  <c r="N891" i="3"/>
  <c r="AN891" i="2" s="1"/>
  <c r="N472" i="3"/>
  <c r="AN472" i="2" s="1"/>
  <c r="N987" i="3"/>
  <c r="AN987" i="2" s="1"/>
  <c r="N266" i="3"/>
  <c r="AN266" i="2" s="1"/>
  <c r="N12" i="3"/>
  <c r="AN12" i="2" s="1"/>
  <c r="N260" i="3"/>
  <c r="AN260" i="2" s="1"/>
  <c r="N881" i="3"/>
  <c r="AN881" i="2" s="1"/>
  <c r="N585" i="3"/>
  <c r="AN585" i="2" s="1"/>
  <c r="N921" i="3"/>
  <c r="AN921" i="2" s="1"/>
  <c r="N84" i="3"/>
  <c r="N527" i="3"/>
  <c r="AN527" i="2" s="1"/>
  <c r="N643" i="3"/>
  <c r="AN643" i="2" s="1"/>
  <c r="N657" i="3"/>
  <c r="AN657" i="2" s="1"/>
  <c r="N866" i="3"/>
  <c r="AN866" i="2" s="1"/>
  <c r="N108" i="3"/>
  <c r="AN108" i="2" s="1"/>
  <c r="N1251" i="3"/>
  <c r="AN1251" i="2" s="1"/>
  <c r="N352" i="3"/>
  <c r="AN352" i="2" s="1"/>
  <c r="N626" i="3"/>
  <c r="AN626" i="2" s="1"/>
  <c r="N740" i="3"/>
  <c r="AN740" i="2" s="1"/>
  <c r="N1213" i="3"/>
  <c r="N1137" i="3"/>
  <c r="AN1137" i="2" s="1"/>
  <c r="N769" i="3"/>
  <c r="AN769" i="2" s="1"/>
  <c r="N609" i="3"/>
  <c r="N1283" i="3"/>
  <c r="AN1283" i="2" s="1"/>
  <c r="N712" i="3"/>
  <c r="AN712" i="2" s="1"/>
  <c r="N1269" i="3"/>
  <c r="AN1269" i="2" s="1"/>
  <c r="N324" i="3"/>
  <c r="AN324" i="2" s="1"/>
  <c r="N419" i="3"/>
  <c r="AN419" i="2" s="1"/>
  <c r="N595" i="3"/>
  <c r="AN595" i="2" s="1"/>
  <c r="N893" i="3"/>
  <c r="AN893" i="2" s="1"/>
  <c r="N438" i="3"/>
  <c r="AN438" i="2" s="1"/>
  <c r="N569" i="3"/>
  <c r="AN569" i="2" s="1"/>
  <c r="N1227" i="3"/>
  <c r="AN1227" i="2" s="1"/>
  <c r="N1097" i="3"/>
  <c r="AN1097" i="2" s="1"/>
  <c r="N625" i="3"/>
  <c r="AN625" i="2" s="1"/>
  <c r="N1344" i="3"/>
  <c r="AN1344" i="2" s="1"/>
  <c r="N628" i="3"/>
  <c r="AN628" i="2" s="1"/>
  <c r="N1190" i="3"/>
  <c r="AN1190" i="2" s="1"/>
  <c r="N1062" i="3"/>
  <c r="AN1062" i="2" s="1"/>
  <c r="N355" i="3"/>
  <c r="AN355" i="2" s="1"/>
  <c r="N317" i="3"/>
  <c r="AN317" i="2" s="1"/>
  <c r="N820" i="3"/>
  <c r="AN820" i="2" s="1"/>
  <c r="N742" i="3"/>
  <c r="AN742" i="2" s="1"/>
  <c r="N979" i="3"/>
  <c r="AN979" i="2" s="1"/>
  <c r="N1245" i="3"/>
  <c r="AN1245" i="2" s="1"/>
  <c r="N687" i="3"/>
  <c r="AN687" i="2" s="1"/>
  <c r="N1336" i="3"/>
  <c r="AN1336" i="2" s="1"/>
  <c r="N1070" i="3"/>
  <c r="AN1070" i="2" s="1"/>
  <c r="N1392" i="3"/>
  <c r="AN1392" i="2" s="1"/>
  <c r="N13" i="3"/>
  <c r="AN13" i="2" s="1"/>
  <c r="N1104" i="3"/>
  <c r="AN1104" i="2" s="1"/>
  <c r="N880" i="3"/>
  <c r="AN880" i="2" s="1"/>
  <c r="N262" i="3"/>
  <c r="AN262" i="2" s="1"/>
  <c r="N237" i="3"/>
  <c r="AN237" i="2" s="1"/>
  <c r="N179" i="3"/>
  <c r="AN179" i="2" s="1"/>
  <c r="N140" i="3"/>
  <c r="AN140" i="2" s="1"/>
  <c r="N1188" i="3"/>
  <c r="AN1188" i="2" s="1"/>
  <c r="N18" i="3"/>
  <c r="AN18" i="2" s="1"/>
  <c r="N1394" i="3"/>
  <c r="AN1394" i="2" s="1"/>
  <c r="N942" i="3"/>
  <c r="AN942" i="2" s="1"/>
  <c r="N672" i="3"/>
  <c r="AN672" i="2" s="1"/>
  <c r="N238" i="3"/>
  <c r="AN238" i="2" s="1"/>
  <c r="N1093" i="3"/>
  <c r="AN1093" i="2" s="1"/>
  <c r="N565" i="3"/>
  <c r="AN565" i="2" s="1"/>
  <c r="N719" i="3"/>
  <c r="AN719" i="2" s="1"/>
  <c r="N387" i="3"/>
  <c r="AN387" i="2" s="1"/>
  <c r="N827" i="3"/>
  <c r="AN827" i="2" s="1"/>
  <c r="N553" i="3"/>
  <c r="N837" i="3"/>
  <c r="AN837" i="2" s="1"/>
  <c r="N102" i="3"/>
  <c r="AN102" i="2" s="1"/>
  <c r="N345" i="3"/>
  <c r="AN345" i="2" s="1"/>
  <c r="N1002" i="3"/>
  <c r="AN1002" i="2" s="1"/>
  <c r="N1434" i="3"/>
  <c r="AN1434" i="2" s="1"/>
  <c r="N76" i="3"/>
  <c r="AN76" i="2" s="1"/>
  <c r="N289" i="3"/>
  <c r="AN289" i="2" s="1"/>
  <c r="N329" i="3"/>
  <c r="AN329" i="2" s="1"/>
  <c r="N1425" i="3"/>
  <c r="AN1425" i="2" s="1"/>
  <c r="N29" i="3"/>
  <c r="AN29" i="2" s="1"/>
  <c r="N670" i="3"/>
  <c r="AN670" i="2" s="1"/>
  <c r="N859" i="3"/>
  <c r="AN859" i="2" s="1"/>
  <c r="N220" i="3"/>
  <c r="AN220" i="2" s="1"/>
  <c r="N538" i="3"/>
  <c r="AN538" i="2" s="1"/>
  <c r="N523" i="3"/>
  <c r="AN523" i="2" s="1"/>
  <c r="N1077" i="3"/>
  <c r="AN1077" i="2" s="1"/>
  <c r="N250" i="3"/>
  <c r="AN250" i="2" s="1"/>
  <c r="N1073" i="3"/>
  <c r="AN1073" i="2" s="1"/>
  <c r="N1035" i="3"/>
  <c r="AN1035" i="2" s="1"/>
  <c r="N402" i="3"/>
  <c r="AN402" i="2" s="1"/>
  <c r="N1048" i="3"/>
  <c r="AN1048" i="2" s="1"/>
  <c r="N611" i="3"/>
  <c r="AN611" i="2" s="1"/>
  <c r="N823" i="3"/>
  <c r="AN823" i="2" s="1"/>
  <c r="N733" i="3"/>
  <c r="AN733" i="2" s="1"/>
  <c r="N1246" i="3"/>
  <c r="AN1246" i="2" s="1"/>
  <c r="N1044" i="3"/>
  <c r="AN1044" i="2" s="1"/>
  <c r="N145" i="3"/>
  <c r="AN145" i="2" s="1"/>
  <c r="N358" i="3"/>
  <c r="AN358" i="2" s="1"/>
  <c r="N1034" i="3"/>
  <c r="AN1034" i="2" s="1"/>
  <c r="N258" i="3"/>
  <c r="AN258" i="2" s="1"/>
  <c r="N596" i="3"/>
  <c r="AN596" i="2" s="1"/>
  <c r="N1127" i="3"/>
  <c r="AN1127" i="2" s="1"/>
  <c r="N1430" i="3"/>
  <c r="AN1430" i="2" s="1"/>
  <c r="N463" i="3"/>
  <c r="AN463" i="2" s="1"/>
  <c r="N401" i="3"/>
  <c r="AN401" i="2" s="1"/>
  <c r="N448" i="3"/>
  <c r="AN448" i="2" s="1"/>
  <c r="N771" i="3"/>
  <c r="AN771" i="2" s="1"/>
  <c r="N1318" i="3"/>
  <c r="AN1318" i="2" s="1"/>
  <c r="N314" i="3"/>
  <c r="N1064" i="3"/>
  <c r="AN1064" i="2" s="1"/>
  <c r="N705" i="3"/>
  <c r="AN705" i="2" s="1"/>
  <c r="N1374" i="3"/>
  <c r="AN1374" i="2" s="1"/>
  <c r="N1404" i="3"/>
  <c r="AN1404" i="2" s="1"/>
  <c r="N734" i="3"/>
  <c r="AN734" i="2" s="1"/>
  <c r="N172" i="3"/>
  <c r="N506" i="3"/>
  <c r="AN506" i="2" s="1"/>
  <c r="N911" i="3"/>
  <c r="AN911" i="2" s="1"/>
  <c r="N73" i="3"/>
  <c r="AN73" i="2" s="1"/>
  <c r="N373" i="3"/>
  <c r="AN373" i="2" s="1"/>
  <c r="N1063" i="3"/>
  <c r="N22" i="3"/>
  <c r="AN22" i="2" s="1"/>
  <c r="N1211" i="3"/>
  <c r="AN1211" i="2" s="1"/>
  <c r="N976" i="3"/>
  <c r="N854" i="3"/>
  <c r="AN854" i="2" s="1"/>
  <c r="N357" i="3"/>
  <c r="AN357" i="2" s="1"/>
  <c r="N559" i="3"/>
  <c r="N1121" i="3"/>
  <c r="AN1121" i="2" s="1"/>
  <c r="N1217" i="3"/>
  <c r="AN1217" i="2" s="1"/>
  <c r="N279" i="3"/>
  <c r="AN279" i="2" s="1"/>
  <c r="N79" i="3"/>
  <c r="AN79" i="2" s="1"/>
  <c r="N1010" i="3"/>
  <c r="AN1010" i="2" s="1"/>
  <c r="N1132" i="3"/>
  <c r="AN1132" i="2" s="1"/>
  <c r="N793" i="3"/>
  <c r="AN793" i="2" s="1"/>
  <c r="N1252" i="3"/>
  <c r="AN1252" i="2" s="1"/>
  <c r="N1306" i="3"/>
  <c r="AN1306" i="2" s="1"/>
  <c r="N1122" i="3"/>
  <c r="AN1122" i="2" s="1"/>
  <c r="N400" i="3"/>
  <c r="AN400" i="2" s="1"/>
  <c r="N1017" i="3"/>
  <c r="AN1017" i="2" s="1"/>
  <c r="N912" i="3"/>
  <c r="N1162" i="3"/>
  <c r="AN1162" i="2" s="1"/>
  <c r="N1249" i="3"/>
  <c r="N20" i="3"/>
  <c r="AN20" i="2" s="1"/>
  <c r="N972" i="3"/>
  <c r="AN972" i="2" s="1"/>
  <c r="N1317" i="3"/>
  <c r="AN1317" i="2" s="1"/>
  <c r="N55" i="3"/>
  <c r="AN55" i="2" s="1"/>
  <c r="N706" i="3"/>
  <c r="AN706" i="2" s="1"/>
  <c r="N1166" i="3"/>
  <c r="AN1166" i="2" s="1"/>
  <c r="N11" i="3"/>
  <c r="AN11" i="2" s="1"/>
  <c r="N715" i="3"/>
  <c r="AN715" i="2" s="1"/>
  <c r="N1038" i="3"/>
  <c r="AN1038" i="2" s="1"/>
  <c r="N1139" i="3"/>
  <c r="AN1139" i="2" s="1"/>
  <c r="N232" i="3"/>
  <c r="AN232" i="2" s="1"/>
  <c r="N1041" i="3"/>
  <c r="AN1041" i="2" s="1"/>
  <c r="N591" i="3"/>
  <c r="AN591" i="2" s="1"/>
  <c r="N532" i="3"/>
  <c r="AN532" i="2" s="1"/>
  <c r="N770" i="3"/>
  <c r="AN770" i="2" s="1"/>
  <c r="N1000" i="3"/>
  <c r="AN1000" i="2" s="1"/>
  <c r="N447" i="3"/>
  <c r="AN447" i="2" s="1"/>
  <c r="N1406" i="3"/>
  <c r="AN1406" i="2" s="1"/>
  <c r="N589" i="3"/>
  <c r="AN589" i="2" s="1"/>
  <c r="N614" i="3"/>
  <c r="AN614" i="2" s="1"/>
  <c r="N344" i="3"/>
  <c r="AN344" i="2" s="1"/>
  <c r="N1284" i="3"/>
  <c r="AN1284" i="2" s="1"/>
  <c r="N166" i="3"/>
  <c r="AN166" i="2" s="1"/>
  <c r="N71" i="3"/>
  <c r="AN71" i="2" s="1"/>
  <c r="N831" i="3"/>
  <c r="AN831" i="2" s="1"/>
  <c r="N581" i="3"/>
  <c r="AN581" i="2" s="1"/>
  <c r="N978" i="3"/>
  <c r="AN978" i="2" s="1"/>
  <c r="N985" i="3"/>
  <c r="AN985" i="2" s="1"/>
  <c r="N947" i="3"/>
  <c r="N597" i="3"/>
  <c r="AN597" i="2" s="1"/>
  <c r="N39" i="3"/>
  <c r="AN39" i="2" s="1"/>
  <c r="N175" i="3"/>
  <c r="AN175" i="2" s="1"/>
  <c r="N850" i="3"/>
  <c r="AN850" i="2" s="1"/>
  <c r="N326" i="3"/>
  <c r="AN326" i="2" s="1"/>
  <c r="N442" i="3"/>
  <c r="AN442" i="2" s="1"/>
  <c r="N298" i="3"/>
  <c r="AN298" i="2" s="1"/>
  <c r="N1012" i="3"/>
  <c r="AN1012" i="2" s="1"/>
  <c r="N1254" i="3"/>
  <c r="AN1254" i="2" s="1"/>
  <c r="N1091" i="3"/>
  <c r="AN1091" i="2" s="1"/>
  <c r="N42" i="3"/>
  <c r="AN42" i="2" s="1"/>
  <c r="N81" i="3"/>
  <c r="AN81" i="2" s="1"/>
  <c r="N1191" i="3"/>
  <c r="AN1191" i="2" s="1"/>
  <c r="N501" i="3"/>
  <c r="AN501" i="2" s="1"/>
  <c r="N233" i="3"/>
  <c r="AN233" i="2" s="1"/>
  <c r="N673" i="3"/>
  <c r="AN673" i="2" s="1"/>
  <c r="N439" i="3"/>
  <c r="AN439" i="2" s="1"/>
  <c r="N645" i="3"/>
  <c r="AN645" i="2" s="1"/>
  <c r="N1368" i="3"/>
  <c r="AN1368" i="2" s="1"/>
  <c r="N78" i="3"/>
  <c r="AN78" i="2" s="1"/>
  <c r="N111" i="3"/>
  <c r="AN111" i="2" s="1"/>
  <c r="N1308" i="3"/>
  <c r="AN1308" i="2" s="1"/>
  <c r="N406" i="3"/>
  <c r="AN406" i="2" s="1"/>
  <c r="N528" i="3"/>
  <c r="AN528" i="2" s="1"/>
  <c r="N1345" i="3"/>
  <c r="AN1345" i="2" s="1"/>
  <c r="N794" i="3"/>
  <c r="AN794" i="2" s="1"/>
  <c r="N503" i="3"/>
  <c r="AN503" i="2" s="1"/>
  <c r="N914" i="3"/>
  <c r="AN914" i="2" s="1"/>
  <c r="N1061" i="3"/>
  <c r="AN1061" i="2" s="1"/>
  <c r="N587" i="3"/>
  <c r="AN587" i="2" s="1"/>
  <c r="N1408" i="3"/>
  <c r="AN1408" i="2" s="1"/>
  <c r="N1373" i="3"/>
  <c r="AN1373" i="2" s="1"/>
  <c r="N101" i="3"/>
  <c r="AN101" i="2" s="1"/>
  <c r="N1369" i="3"/>
  <c r="AN1369" i="2" s="1"/>
  <c r="N923" i="3"/>
  <c r="AN923" i="2" s="1"/>
  <c r="N178" i="3"/>
  <c r="AN178" i="2" s="1"/>
  <c r="N1393" i="3"/>
  <c r="AN1393" i="2" s="1"/>
  <c r="N533" i="3"/>
  <c r="AN533" i="2" s="1"/>
  <c r="N1364" i="3"/>
  <c r="N749" i="3"/>
  <c r="AN749" i="2" s="1"/>
  <c r="N207" i="3"/>
  <c r="AN207" i="2" s="1"/>
  <c r="N491" i="3"/>
  <c r="AN491" i="2" s="1"/>
  <c r="N552" i="3"/>
  <c r="AN552" i="2" s="1"/>
  <c r="N529" i="3"/>
  <c r="AN529" i="2" s="1"/>
  <c r="N1256" i="3"/>
  <c r="AN1256" i="2" s="1"/>
  <c r="N564" i="3"/>
  <c r="AN564" i="2" s="1"/>
  <c r="N762" i="3"/>
  <c r="AN762" i="2" s="1"/>
  <c r="N1180" i="3"/>
  <c r="AN1180" i="2" s="1"/>
  <c r="N729" i="3"/>
  <c r="AN729" i="2" s="1"/>
  <c r="N1276" i="3"/>
  <c r="AN1276" i="2" s="1"/>
  <c r="N896" i="3"/>
  <c r="AN896" i="2" s="1"/>
  <c r="N310" i="3"/>
  <c r="AN310" i="2" s="1"/>
  <c r="N1339" i="3"/>
  <c r="AN1339" i="2" s="1"/>
  <c r="N1242" i="3"/>
  <c r="AN1242" i="2" s="1"/>
  <c r="N285" i="3"/>
  <c r="AN285" i="2" s="1"/>
  <c r="N1423" i="3"/>
  <c r="AN1423" i="2" s="1"/>
  <c r="N1030" i="3"/>
  <c r="AN1030" i="2" s="1"/>
  <c r="N1009" i="3"/>
  <c r="AN1009" i="2" s="1"/>
  <c r="N1194" i="3"/>
  <c r="AN1194" i="2" s="1"/>
  <c r="N550" i="3"/>
  <c r="AN550" i="2" s="1"/>
  <c r="N773" i="3"/>
  <c r="AN773" i="2" s="1"/>
  <c r="N343" i="3"/>
  <c r="AN343" i="2" s="1"/>
  <c r="N986" i="3"/>
  <c r="AN986" i="2" s="1"/>
  <c r="N268" i="3"/>
  <c r="AN268" i="2" s="1"/>
  <c r="N1278" i="3"/>
  <c r="AN1278" i="2" s="1"/>
  <c r="N504" i="3"/>
  <c r="AN504" i="2" s="1"/>
  <c r="N1299" i="3"/>
  <c r="AN1299" i="2" s="1"/>
  <c r="N629" i="3"/>
  <c r="AN629" i="2" s="1"/>
  <c r="N493" i="3"/>
  <c r="AN493" i="2" s="1"/>
  <c r="N929" i="3"/>
  <c r="AN929" i="2" s="1"/>
  <c r="N325" i="3"/>
  <c r="AN325" i="2" s="1"/>
  <c r="N500" i="3"/>
  <c r="AN500" i="2" s="1"/>
  <c r="N973" i="3"/>
  <c r="AN973" i="2" s="1"/>
  <c r="N711" i="3"/>
  <c r="AN711" i="2" s="1"/>
  <c r="N924" i="3"/>
  <c r="AN924" i="2" s="1"/>
  <c r="N293" i="3"/>
  <c r="AN293" i="2" s="1"/>
  <c r="N1389" i="3"/>
  <c r="AN1389" i="2" s="1"/>
  <c r="N1400" i="3"/>
  <c r="AN1400" i="2" s="1"/>
  <c r="N977" i="3"/>
  <c r="N462" i="3"/>
  <c r="AN462" i="2" s="1"/>
  <c r="N1076" i="3"/>
  <c r="AN1076" i="2" s="1"/>
  <c r="N1288" i="3"/>
  <c r="AN1288" i="2" s="1"/>
  <c r="N618" i="3"/>
  <c r="N403" i="3"/>
  <c r="AN403" i="2" s="1"/>
  <c r="N171" i="3"/>
  <c r="AN171" i="2" s="1"/>
  <c r="N489" i="3"/>
  <c r="AN489" i="2" s="1"/>
  <c r="N849" i="3"/>
  <c r="N590" i="3"/>
  <c r="AN590" i="2" s="1"/>
  <c r="N951" i="3"/>
  <c r="AN951" i="2" s="1"/>
  <c r="N51" i="3"/>
  <c r="AN51" i="2" s="1"/>
  <c r="N686" i="3"/>
  <c r="N256" i="3"/>
  <c r="AN256" i="2" s="1"/>
  <c r="N174" i="3"/>
  <c r="AN174" i="2" s="1"/>
  <c r="N713" i="3"/>
  <c r="AN713" i="2" s="1"/>
  <c r="N255" i="3"/>
  <c r="N198" i="3"/>
  <c r="AN198" i="2" s="1"/>
  <c r="N833" i="3"/>
  <c r="AN833" i="2" s="1"/>
  <c r="N341" i="3"/>
  <c r="AN341" i="2" s="1"/>
  <c r="N1401" i="3"/>
  <c r="N346" i="3"/>
  <c r="AN346" i="2" s="1"/>
  <c r="N163" i="3"/>
  <c r="AN163" i="2" s="1"/>
  <c r="N1287" i="3"/>
  <c r="AN1287" i="2" s="1"/>
  <c r="N1079" i="3"/>
  <c r="N1310" i="3"/>
  <c r="AN1310" i="2" s="1"/>
  <c r="N494" i="3"/>
  <c r="AN494" i="2" s="1"/>
  <c r="N731" i="3"/>
  <c r="N100" i="3"/>
  <c r="AN100" i="2" s="1"/>
  <c r="N855" i="3"/>
  <c r="AN855" i="2" s="1"/>
  <c r="N526" i="3"/>
  <c r="AN526" i="2" s="1"/>
  <c r="N261" i="3"/>
  <c r="N759" i="3"/>
  <c r="AN759" i="2" s="1"/>
  <c r="N534" i="3"/>
  <c r="AN534" i="2" s="1"/>
  <c r="N160" i="3"/>
  <c r="AN160" i="2" s="1"/>
  <c r="N319" i="3"/>
  <c r="N760" i="3"/>
  <c r="AN760" i="2" s="1"/>
  <c r="N143" i="3"/>
  <c r="AN143" i="2" s="1"/>
  <c r="U267" i="3"/>
  <c r="V267" i="3"/>
  <c r="U372" i="3"/>
  <c r="V372" i="3"/>
  <c r="V419" i="3"/>
  <c r="W419" i="3"/>
  <c r="V714" i="3"/>
  <c r="V821" i="3"/>
  <c r="V852" i="3"/>
  <c r="W898" i="3"/>
  <c r="V1005" i="3"/>
  <c r="W1075" i="3"/>
  <c r="N440" i="3"/>
  <c r="AN440" i="2" s="1"/>
  <c r="U449" i="3"/>
  <c r="W790" i="3"/>
  <c r="W868" i="3"/>
  <c r="U943" i="3"/>
  <c r="W943" i="3"/>
  <c r="U745" i="3"/>
  <c r="V737" i="3"/>
  <c r="V806" i="3"/>
  <c r="N130" i="3"/>
  <c r="N707" i="3"/>
  <c r="AN707" i="2" s="1"/>
  <c r="W372" i="3"/>
  <c r="U837" i="3"/>
  <c r="V943" i="3"/>
  <c r="N1366" i="3"/>
  <c r="AN1366" i="2" s="1"/>
  <c r="N792" i="3"/>
  <c r="AN792" i="2" s="1"/>
  <c r="W342" i="3"/>
  <c r="U342" i="3"/>
  <c r="V342" i="3"/>
  <c r="V898" i="3"/>
  <c r="N1095" i="3"/>
  <c r="AN1095" i="2" s="1"/>
  <c r="N944" i="3"/>
  <c r="AN944" i="2" s="1"/>
  <c r="W892" i="3"/>
  <c r="U892" i="3"/>
  <c r="U915" i="3"/>
  <c r="V923" i="3"/>
  <c r="W1378" i="3"/>
  <c r="V255" i="3"/>
  <c r="W1258" i="3"/>
  <c r="V1258" i="3"/>
  <c r="W675" i="3"/>
  <c r="N1346" i="3"/>
  <c r="AN1346" i="2" s="1"/>
  <c r="N556" i="3"/>
  <c r="AN556" i="2" s="1"/>
  <c r="N1226" i="3"/>
  <c r="AN1226" i="2" s="1"/>
  <c r="N349" i="3"/>
  <c r="AN349" i="2" s="1"/>
  <c r="N809" i="3"/>
  <c r="AN809" i="2" s="1"/>
  <c r="N1096" i="3"/>
  <c r="AN1096" i="2" s="1"/>
  <c r="N376" i="3"/>
  <c r="AN376" i="2" s="1"/>
  <c r="N413" i="3"/>
  <c r="AN413" i="2" s="1"/>
  <c r="N1390" i="3"/>
  <c r="AN1390" i="2" s="1"/>
  <c r="N917" i="3"/>
  <c r="AN917" i="2" s="1"/>
  <c r="N1433" i="3"/>
  <c r="AN1433" i="2" s="1"/>
  <c r="N204" i="3"/>
  <c r="AN204" i="2" s="1"/>
  <c r="N674" i="3"/>
  <c r="AN674" i="2" s="1"/>
  <c r="N224" i="3"/>
  <c r="AN224" i="2" s="1"/>
  <c r="N1165" i="3"/>
  <c r="AN1165" i="2" s="1"/>
  <c r="N627" i="3"/>
  <c r="AN627" i="2" s="1"/>
  <c r="N190" i="3"/>
  <c r="AN190" i="2" s="1"/>
  <c r="N885" i="3"/>
  <c r="AN885" i="2" s="1"/>
  <c r="N989" i="3"/>
  <c r="AN989" i="2" s="1"/>
  <c r="N971" i="3"/>
  <c r="AN971" i="2" s="1"/>
  <c r="N479" i="3"/>
  <c r="AN479" i="2" s="1"/>
  <c r="N1257" i="3"/>
  <c r="AN1257" i="2" s="1"/>
  <c r="N312" i="3"/>
  <c r="AN312" i="2" s="1"/>
  <c r="N1126" i="3"/>
  <c r="AN1126" i="2" s="1"/>
  <c r="N1259" i="3"/>
  <c r="AN1259" i="2" s="1"/>
  <c r="N1272" i="3"/>
  <c r="AN1272" i="2" s="1"/>
  <c r="N1340" i="3"/>
  <c r="AN1340" i="2" s="1"/>
  <c r="N704" i="3"/>
  <c r="N651" i="3"/>
  <c r="AN651" i="2" s="1"/>
  <c r="N1160" i="3"/>
  <c r="AN1160" i="2" s="1"/>
  <c r="N263" i="3"/>
  <c r="N925" i="3"/>
  <c r="AN925" i="2" s="1"/>
  <c r="N50" i="3"/>
  <c r="AN50" i="2" s="1"/>
  <c r="N1289" i="3"/>
  <c r="AN1289" i="2" s="1"/>
  <c r="N470" i="3"/>
  <c r="N797" i="3"/>
  <c r="AN797" i="2" s="1"/>
  <c r="N767" i="3"/>
  <c r="AN767" i="2" s="1"/>
  <c r="N203" i="3"/>
  <c r="AN203" i="2" s="1"/>
  <c r="N1315" i="3"/>
  <c r="AN1315" i="2" s="1"/>
  <c r="N1300" i="3"/>
  <c r="AN1300" i="2" s="1"/>
  <c r="N170" i="3"/>
  <c r="AN170" i="2" s="1"/>
  <c r="N54" i="3"/>
  <c r="AN54" i="2" s="1"/>
  <c r="N1241" i="3"/>
  <c r="AN1241" i="2" s="1"/>
  <c r="N746" i="3"/>
  <c r="AN746" i="2" s="1"/>
  <c r="N1013" i="3"/>
  <c r="AN1013" i="2" s="1"/>
  <c r="N1432" i="3"/>
  <c r="AN1432" i="2" s="1"/>
  <c r="N703" i="3"/>
  <c r="AN703" i="2" s="1"/>
  <c r="N1330" i="3"/>
  <c r="AN1330" i="2" s="1"/>
  <c r="N14" i="3"/>
  <c r="N109" i="3"/>
  <c r="AN109" i="2" s="1"/>
  <c r="N655" i="3"/>
  <c r="AN655" i="2" s="1"/>
  <c r="N1136" i="3"/>
  <c r="AN1136" i="2" s="1"/>
  <c r="N1331" i="3"/>
  <c r="AN1331" i="2" s="1"/>
  <c r="N796" i="3"/>
  <c r="AN796" i="2" s="1"/>
  <c r="N789" i="3"/>
  <c r="AN789" i="2" s="1"/>
  <c r="N1197" i="3"/>
  <c r="AN1197" i="2" s="1"/>
  <c r="N1154" i="3"/>
  <c r="N69" i="3"/>
  <c r="AN69" i="2" s="1"/>
  <c r="N86" i="3"/>
  <c r="AN86" i="2" s="1"/>
  <c r="N104" i="3"/>
  <c r="AN104" i="2" s="1"/>
  <c r="N327" i="3"/>
  <c r="N803" i="3"/>
  <c r="AN803" i="2" s="1"/>
  <c r="N922" i="3"/>
  <c r="AN922" i="2" s="1"/>
  <c r="N718" i="3"/>
  <c r="AN718" i="2" s="1"/>
  <c r="N106" i="3"/>
  <c r="N982" i="3"/>
  <c r="N1124" i="3"/>
  <c r="AN1124" i="2" s="1"/>
  <c r="N369" i="3"/>
  <c r="N700" i="3"/>
  <c r="AN700" i="2" s="1"/>
  <c r="N969" i="3"/>
  <c r="AN969" i="2" s="1"/>
  <c r="N680" i="3"/>
  <c r="AN680" i="2" s="1"/>
  <c r="N1059" i="3"/>
  <c r="AN1059" i="2" s="1"/>
  <c r="N1359" i="3"/>
  <c r="AN1359" i="2" s="1"/>
  <c r="N1193" i="3"/>
  <c r="AN1193" i="2" s="1"/>
  <c r="N677" i="3"/>
  <c r="AN677" i="2" s="1"/>
  <c r="N1429" i="3"/>
  <c r="N316" i="3"/>
  <c r="N1240" i="3"/>
  <c r="AN1240" i="2" s="1"/>
  <c r="N592" i="3"/>
  <c r="N196" i="3"/>
  <c r="AN196" i="2" s="1"/>
  <c r="N46" i="3"/>
  <c r="AN46" i="2" s="1"/>
  <c r="N822" i="3"/>
  <c r="AN822" i="2" s="1"/>
  <c r="N1184" i="3"/>
  <c r="AN1184" i="2" s="1"/>
  <c r="N702" i="3"/>
  <c r="N1179" i="3"/>
  <c r="AN1179" i="2" s="1"/>
  <c r="N508" i="3"/>
  <c r="AN508" i="2" s="1"/>
  <c r="N27" i="3"/>
  <c r="A545" i="3"/>
  <c r="L485" i="3"/>
  <c r="C1267" i="2"/>
  <c r="C1087" i="2"/>
  <c r="C7" i="2"/>
  <c r="C1387" i="2"/>
  <c r="C487" i="2"/>
  <c r="C727" i="2"/>
  <c r="C577" i="2"/>
  <c r="G1056" i="3"/>
  <c r="L38" i="2"/>
  <c r="F577" i="3"/>
  <c r="F1147" i="3"/>
  <c r="H781" i="5"/>
  <c r="C1417" i="2"/>
  <c r="M1173" i="2"/>
  <c r="A65" i="3"/>
  <c r="L1355" i="3"/>
  <c r="C1177" i="2"/>
  <c r="C1207" i="2"/>
  <c r="C187" i="2"/>
  <c r="C1147" i="2"/>
  <c r="C157" i="2"/>
  <c r="C847" i="2"/>
  <c r="C1297" i="2"/>
  <c r="G1236" i="3"/>
  <c r="F487" i="3"/>
  <c r="F397" i="3"/>
  <c r="H481" i="5"/>
  <c r="M33" i="2"/>
  <c r="H1051" i="5"/>
  <c r="C127" i="2"/>
  <c r="C637" i="2"/>
  <c r="C547" i="2"/>
  <c r="C697" i="2"/>
  <c r="C67" i="2"/>
  <c r="C217" i="2"/>
  <c r="G876" i="3"/>
  <c r="F667" i="3"/>
  <c r="F637" i="3"/>
  <c r="L1146" i="2"/>
  <c r="M1083" i="2"/>
  <c r="E996" i="2"/>
  <c r="M878" i="5"/>
  <c r="C247" i="2"/>
  <c r="H841" i="5"/>
  <c r="C1117" i="2"/>
  <c r="C1057" i="2"/>
  <c r="C1027" i="2"/>
  <c r="C1237" i="2"/>
  <c r="C1357" i="2"/>
  <c r="G36" i="3"/>
  <c r="F457" i="3"/>
  <c r="L276" i="2"/>
  <c r="G665" i="3"/>
  <c r="M338" i="5"/>
  <c r="M93" i="2"/>
  <c r="M843" i="2"/>
  <c r="E1116" i="2"/>
  <c r="L95" i="3"/>
  <c r="C937" i="2"/>
  <c r="H1201" i="5"/>
  <c r="C97" i="2"/>
  <c r="C877" i="2"/>
  <c r="C517" i="2"/>
  <c r="C787" i="2"/>
  <c r="G1176" i="3"/>
  <c r="F607" i="3"/>
  <c r="L696" i="2"/>
  <c r="G845" i="3"/>
  <c r="M513" i="2"/>
  <c r="L995" i="3"/>
  <c r="C337" i="2"/>
  <c r="H961" i="5"/>
  <c r="C967" i="2"/>
  <c r="C457" i="2"/>
  <c r="C397" i="2"/>
  <c r="C1327" i="2"/>
  <c r="F1027" i="3"/>
  <c r="L6" i="2"/>
  <c r="G1175" i="3"/>
  <c r="M303" i="2"/>
  <c r="L365" i="3"/>
  <c r="C817" i="2"/>
  <c r="H661" i="5"/>
  <c r="G516" i="3"/>
  <c r="G1356" i="3"/>
  <c r="C757" i="2"/>
  <c r="C277" i="2"/>
  <c r="C367" i="2"/>
  <c r="H1171" i="5"/>
  <c r="M1263" i="2"/>
  <c r="W1379" i="3"/>
  <c r="U388" i="3"/>
  <c r="W388" i="3"/>
  <c r="V804" i="3"/>
  <c r="A1019" i="5"/>
  <c r="Q1019" i="5" s="1"/>
  <c r="H1019" i="5"/>
  <c r="S1019" i="5" s="1"/>
  <c r="M1019" i="5" s="1"/>
  <c r="X1019" i="5" s="1"/>
  <c r="H1277" i="5"/>
  <c r="S1277" i="5" s="1"/>
  <c r="M1277" i="5" s="1"/>
  <c r="A1277" i="5"/>
  <c r="R1277" i="5" s="1"/>
  <c r="F1277" i="5" s="1"/>
  <c r="V1277" i="5" s="1"/>
  <c r="A974" i="5"/>
  <c r="R974" i="5" s="1"/>
  <c r="F974" i="5" s="1"/>
  <c r="V974" i="5" s="1"/>
  <c r="A49" i="5"/>
  <c r="P49" i="5" s="1"/>
  <c r="R959" i="5"/>
  <c r="F959" i="5" s="1"/>
  <c r="P959" i="5"/>
  <c r="Q959" i="5"/>
  <c r="A1432" i="5"/>
  <c r="R1432" i="5" s="1"/>
  <c r="F1432" i="5" s="1"/>
  <c r="V1432" i="5" s="1"/>
  <c r="H1432" i="5"/>
  <c r="S1432" i="5" s="1"/>
  <c r="A778" i="5"/>
  <c r="P778" i="5" s="1"/>
  <c r="A739" i="5"/>
  <c r="R739" i="5" s="1"/>
  <c r="F739" i="5" s="1"/>
  <c r="T739" i="5" s="1"/>
  <c r="H739" i="5"/>
  <c r="S739" i="5" s="1"/>
  <c r="M739" i="5" s="1"/>
  <c r="W739" i="5" s="1"/>
  <c r="A1168" i="5"/>
  <c r="P1168" i="5" s="1"/>
  <c r="H1168" i="5"/>
  <c r="S1168" i="5" s="1"/>
  <c r="M1168" i="5" s="1"/>
  <c r="W774" i="2"/>
  <c r="A1134" i="5"/>
  <c r="Q1134" i="5" s="1"/>
  <c r="H1079" i="5"/>
  <c r="S1079" i="5" s="1"/>
  <c r="M1079" i="5" s="1"/>
  <c r="X1079" i="5" s="1"/>
  <c r="W377" i="2"/>
  <c r="V1330" i="3"/>
  <c r="W1434" i="3"/>
  <c r="U1434" i="3"/>
  <c r="U229" i="3"/>
  <c r="W229" i="3"/>
  <c r="U614" i="3"/>
  <c r="V553" i="3"/>
  <c r="U1345" i="3"/>
  <c r="V1345" i="3"/>
  <c r="V685" i="3"/>
  <c r="V309" i="3"/>
  <c r="U839" i="3"/>
  <c r="U685" i="3"/>
  <c r="I140" i="2"/>
  <c r="I319" i="2"/>
  <c r="I629" i="2"/>
  <c r="I945" i="2"/>
  <c r="I1030" i="2"/>
  <c r="W1424" i="2"/>
  <c r="J1424" i="2" s="1"/>
  <c r="Y1424" i="2" s="1"/>
  <c r="AA1424" i="2" s="1"/>
  <c r="J786" i="5"/>
  <c r="J726" i="5"/>
  <c r="D1328" i="2"/>
  <c r="P517" i="2"/>
  <c r="I517" i="5"/>
  <c r="L936" i="2"/>
  <c r="L576" i="2"/>
  <c r="L846" i="2"/>
  <c r="L726" i="2"/>
  <c r="L606" i="2"/>
  <c r="L426" i="2"/>
  <c r="B1146" i="3"/>
  <c r="J1387" i="2"/>
  <c r="I545" i="3"/>
  <c r="I995" i="3"/>
  <c r="I1025" i="3"/>
  <c r="A398" i="5"/>
  <c r="A158" i="5"/>
  <c r="A1208" i="5"/>
  <c r="A758" i="5"/>
  <c r="A1028" i="5"/>
  <c r="A1268" i="5"/>
  <c r="B457" i="5"/>
  <c r="D188" i="2"/>
  <c r="D1358" i="2"/>
  <c r="D338" i="2"/>
  <c r="D1148" i="2"/>
  <c r="D636" i="5"/>
  <c r="D246" i="5"/>
  <c r="P637" i="2"/>
  <c r="P217" i="2"/>
  <c r="A188" i="5"/>
  <c r="J276" i="5"/>
  <c r="D1418" i="2"/>
  <c r="P997" i="2"/>
  <c r="I457" i="5"/>
  <c r="L1116" i="2"/>
  <c r="L1296" i="2"/>
  <c r="L1326" i="2"/>
  <c r="L1416" i="2"/>
  <c r="L66" i="2"/>
  <c r="L1086" i="2"/>
  <c r="B186" i="3"/>
  <c r="I515" i="3"/>
  <c r="I965" i="3"/>
  <c r="I665" i="3"/>
  <c r="B1056" i="3"/>
  <c r="A488" i="5"/>
  <c r="A818" i="5"/>
  <c r="A308" i="5"/>
  <c r="A1238" i="5"/>
  <c r="A788" i="5"/>
  <c r="A1148" i="5"/>
  <c r="B727" i="5"/>
  <c r="D488" i="2"/>
  <c r="D68" i="2"/>
  <c r="D98" i="2"/>
  <c r="D668" i="2"/>
  <c r="D126" i="5"/>
  <c r="D396" i="5"/>
  <c r="P337" i="2"/>
  <c r="P787" i="2"/>
  <c r="D966" i="5"/>
  <c r="J1266" i="5"/>
  <c r="A278" i="5"/>
  <c r="J127" i="2"/>
  <c r="F157" i="3"/>
  <c r="D756" i="5"/>
  <c r="P397" i="2"/>
  <c r="D8" i="2"/>
  <c r="J1086" i="5"/>
  <c r="J787" i="2"/>
  <c r="J36" i="5"/>
  <c r="P457" i="2"/>
  <c r="I1117" i="5"/>
  <c r="L546" i="2"/>
  <c r="L246" i="2"/>
  <c r="L1206" i="2"/>
  <c r="L1386" i="2"/>
  <c r="L996" i="2"/>
  <c r="L876" i="2"/>
  <c r="D398" i="2"/>
  <c r="I185" i="3"/>
  <c r="I245" i="3"/>
  <c r="I1325" i="3"/>
  <c r="I785" i="3"/>
  <c r="I905" i="3"/>
  <c r="I365" i="3"/>
  <c r="J1176" i="5"/>
  <c r="A938" i="5"/>
  <c r="A38" i="5"/>
  <c r="A218" i="5"/>
  <c r="A878" i="5"/>
  <c r="A1418" i="5"/>
  <c r="D1268" i="2"/>
  <c r="D248" i="2"/>
  <c r="D548" i="2"/>
  <c r="D758" i="2"/>
  <c r="D1118" i="2"/>
  <c r="P277" i="2"/>
  <c r="M723" i="2"/>
  <c r="B1326" i="3"/>
  <c r="B1116" i="3"/>
  <c r="J337" i="2"/>
  <c r="J966" i="5"/>
  <c r="B1386" i="3"/>
  <c r="J546" i="5"/>
  <c r="J366" i="5"/>
  <c r="P727" i="2"/>
  <c r="I877" i="5"/>
  <c r="E758" i="3"/>
  <c r="L966" i="2"/>
  <c r="L456" i="2"/>
  <c r="L36" i="2"/>
  <c r="L666" i="2"/>
  <c r="L1236" i="2"/>
  <c r="D788" i="2"/>
  <c r="I1145" i="3"/>
  <c r="I575" i="3"/>
  <c r="I1295" i="3"/>
  <c r="I1175" i="3"/>
  <c r="J186" i="5"/>
  <c r="A338" i="5"/>
  <c r="A98" i="5"/>
  <c r="A1058" i="5"/>
  <c r="A578" i="5"/>
  <c r="A1328" i="5"/>
  <c r="D158" i="2"/>
  <c r="D698" i="2"/>
  <c r="D458" i="2"/>
  <c r="D518" i="2"/>
  <c r="D1298" i="2"/>
  <c r="F277" i="3"/>
  <c r="D216" i="5"/>
  <c r="P367" i="2"/>
  <c r="A638" i="5"/>
  <c r="J486" i="5"/>
  <c r="J396" i="5"/>
  <c r="P607" i="2"/>
  <c r="I1057" i="5"/>
  <c r="I845" i="3"/>
  <c r="L906" i="2"/>
  <c r="L1356" i="2"/>
  <c r="L636" i="2"/>
  <c r="L1176" i="2"/>
  <c r="L366" i="2"/>
  <c r="J877" i="2"/>
  <c r="I1055" i="3"/>
  <c r="I725" i="3"/>
  <c r="I1235" i="3"/>
  <c r="A458" i="5"/>
  <c r="A968" i="5"/>
  <c r="A908" i="5"/>
  <c r="A998" i="5"/>
  <c r="A548" i="5"/>
  <c r="B187" i="5"/>
  <c r="D38" i="2"/>
  <c r="D728" i="2"/>
  <c r="D848" i="2"/>
  <c r="D1208" i="2"/>
  <c r="D818" i="2"/>
  <c r="D156" i="5"/>
  <c r="D1356" i="5"/>
  <c r="P817" i="2"/>
  <c r="I1355" i="3"/>
  <c r="J576" i="5"/>
  <c r="J636" i="5"/>
  <c r="I695" i="3"/>
  <c r="L486" i="2"/>
  <c r="L1266" i="2"/>
  <c r="L216" i="2"/>
  <c r="L126" i="2"/>
  <c r="J247" i="2"/>
  <c r="I1415" i="3"/>
  <c r="I95" i="3"/>
  <c r="I755" i="3"/>
  <c r="A848" i="5"/>
  <c r="A1088" i="5"/>
  <c r="A1298" i="5"/>
  <c r="A728" i="5"/>
  <c r="B1267" i="5"/>
  <c r="D128" i="2"/>
  <c r="D218" i="2"/>
  <c r="D998" i="2"/>
  <c r="D938" i="2"/>
  <c r="D1058" i="2"/>
  <c r="J1236" i="5"/>
  <c r="A546" i="5"/>
  <c r="W1180" i="3"/>
  <c r="W1128" i="3"/>
  <c r="V1136" i="3"/>
  <c r="U1436" i="3"/>
  <c r="W1436" i="3"/>
  <c r="W491" i="3"/>
  <c r="U553" i="3"/>
  <c r="W538" i="3"/>
  <c r="U477" i="3"/>
  <c r="W507" i="3"/>
  <c r="V584" i="3"/>
  <c r="U1188" i="3"/>
  <c r="U584" i="3"/>
  <c r="W644" i="3"/>
  <c r="U622" i="3"/>
  <c r="V569" i="3"/>
  <c r="U831" i="2"/>
  <c r="B831" i="2" s="1"/>
  <c r="H371" i="5"/>
  <c r="S371" i="5" s="1"/>
  <c r="M371" i="5" s="1"/>
  <c r="A371" i="5"/>
  <c r="R371" i="5" s="1"/>
  <c r="F371" i="5" s="1"/>
  <c r="H409" i="5"/>
  <c r="S409" i="5" s="1"/>
  <c r="M409" i="5" s="1"/>
  <c r="W409" i="5" s="1"/>
  <c r="H1072" i="5"/>
  <c r="S1072" i="5" s="1"/>
  <c r="M1072" i="5" s="1"/>
  <c r="W1072" i="5" s="1"/>
  <c r="A1072" i="5"/>
  <c r="A947" i="5"/>
  <c r="Q947" i="5" s="1"/>
  <c r="H947" i="5"/>
  <c r="S947" i="5" s="1"/>
  <c r="M947" i="5" s="1"/>
  <c r="A373" i="5"/>
  <c r="Q373" i="5" s="1"/>
  <c r="H373" i="5"/>
  <c r="S373" i="5" s="1"/>
  <c r="M373" i="5" s="1"/>
  <c r="A1368" i="5"/>
  <c r="R1368" i="5" s="1"/>
  <c r="F1368" i="5" s="1"/>
  <c r="T1368" i="5" s="1"/>
  <c r="H1368" i="5"/>
  <c r="S1368" i="5" s="1"/>
  <c r="M1368" i="5" s="1"/>
  <c r="H999" i="5"/>
  <c r="S999" i="5" s="1"/>
  <c r="M999" i="5" s="1"/>
  <c r="W999" i="5" s="1"/>
  <c r="A999" i="5"/>
  <c r="H489" i="5"/>
  <c r="S489" i="5" s="1"/>
  <c r="M489" i="5" s="1"/>
  <c r="A344" i="5"/>
  <c r="A256" i="5"/>
  <c r="P256" i="5" s="1"/>
  <c r="A356" i="5"/>
  <c r="P356" i="5" s="1"/>
  <c r="A619" i="5"/>
  <c r="Y1396" i="5"/>
  <c r="W747" i="2"/>
  <c r="X747" i="2" s="1"/>
  <c r="Q1329" i="5"/>
  <c r="R1329" i="5"/>
  <c r="F1329" i="5" s="1"/>
  <c r="V1329" i="5" s="1"/>
  <c r="W327" i="2"/>
  <c r="H1006" i="5"/>
  <c r="S1006" i="5" s="1"/>
  <c r="M1006" i="5" s="1"/>
  <c r="W1006" i="5" s="1"/>
  <c r="A1006" i="5"/>
  <c r="A282" i="5"/>
  <c r="Q282" i="5" s="1"/>
  <c r="H282" i="5"/>
  <c r="S282" i="5" s="1"/>
  <c r="M282" i="5" s="1"/>
  <c r="X282" i="5" s="1"/>
  <c r="A88" i="5"/>
  <c r="P88" i="5" s="1"/>
  <c r="H442" i="5"/>
  <c r="S442" i="5" s="1"/>
  <c r="M442" i="5" s="1"/>
  <c r="Y442" i="5" s="1"/>
  <c r="A442" i="5"/>
  <c r="H1042" i="5"/>
  <c r="S1042" i="5" s="1"/>
  <c r="M1042" i="5" s="1"/>
  <c r="A1042" i="5"/>
  <c r="H1403" i="5"/>
  <c r="S1403" i="5" s="1"/>
  <c r="M1403" i="5" s="1"/>
  <c r="A1403" i="5"/>
  <c r="Q1403" i="5" s="1"/>
  <c r="R292" i="5"/>
  <c r="F292" i="5" s="1"/>
  <c r="Q292" i="5"/>
  <c r="P292" i="5"/>
  <c r="U590" i="2"/>
  <c r="B590" i="2" s="1"/>
  <c r="A775" i="5"/>
  <c r="H775" i="5"/>
  <c r="S775" i="5" s="1"/>
  <c r="M775" i="5" s="1"/>
  <c r="Y775" i="5" s="1"/>
  <c r="A1393" i="5"/>
  <c r="R1393" i="5" s="1"/>
  <c r="F1393" i="5" s="1"/>
  <c r="V1393" i="5" s="1"/>
  <c r="H953" i="5"/>
  <c r="S953" i="5" s="1"/>
  <c r="M953" i="5" s="1"/>
  <c r="A953" i="5"/>
  <c r="P953" i="5" s="1"/>
  <c r="A1191" i="5"/>
  <c r="P1191" i="5" s="1"/>
  <c r="A519" i="5"/>
  <c r="P519" i="5" s="1"/>
  <c r="H519" i="5"/>
  <c r="S519" i="5" s="1"/>
  <c r="M519" i="5" s="1"/>
  <c r="W519" i="5" s="1"/>
  <c r="A1304" i="5"/>
  <c r="Q1304" i="5" s="1"/>
  <c r="H822" i="5"/>
  <c r="S822" i="5" s="1"/>
  <c r="M822" i="5" s="1"/>
  <c r="X822" i="5" s="1"/>
  <c r="A822" i="5"/>
  <c r="Q822" i="5" s="1"/>
  <c r="H759" i="5"/>
  <c r="S759" i="5" s="1"/>
  <c r="M759" i="5" s="1"/>
  <c r="A759" i="5"/>
  <c r="A1004" i="5"/>
  <c r="P1004" i="5" s="1"/>
  <c r="A1127" i="5"/>
  <c r="Q1127" i="5" s="1"/>
  <c r="A318" i="5"/>
  <c r="Q318" i="5" s="1"/>
  <c r="H863" i="5"/>
  <c r="S863" i="5" s="1"/>
  <c r="M863" i="5" s="1"/>
  <c r="X863" i="5" s="1"/>
  <c r="H292" i="5"/>
  <c r="S292" i="5" s="1"/>
  <c r="M292" i="5" s="1"/>
  <c r="A430" i="5"/>
  <c r="Q430" i="5" s="1"/>
  <c r="H1128" i="5"/>
  <c r="S1128" i="5" s="1"/>
  <c r="M1128" i="5" s="1"/>
  <c r="H100" i="5"/>
  <c r="S100" i="5" s="1"/>
  <c r="M100" i="5" s="1"/>
  <c r="W100" i="5" s="1"/>
  <c r="H715" i="5"/>
  <c r="S715" i="5" s="1"/>
  <c r="M715" i="5" s="1"/>
  <c r="Y715" i="5" s="1"/>
  <c r="A715" i="5"/>
  <c r="H1000" i="5"/>
  <c r="S1000" i="5" s="1"/>
  <c r="M1000" i="5" s="1"/>
  <c r="A1332" i="5"/>
  <c r="P1332" i="5" s="1"/>
  <c r="A179" i="5"/>
  <c r="Q179" i="5" s="1"/>
  <c r="H179" i="5"/>
  <c r="S179" i="5" s="1"/>
  <c r="M179" i="5" s="1"/>
  <c r="W179" i="5" s="1"/>
  <c r="H802" i="5"/>
  <c r="S802" i="5" s="1"/>
  <c r="M802" i="5" s="1"/>
  <c r="H1345" i="5"/>
  <c r="S1345" i="5" s="1"/>
  <c r="M1345" i="5" s="1"/>
  <c r="W1345" i="5" s="1"/>
  <c r="A1345" i="5"/>
  <c r="Q1345" i="5" s="1"/>
  <c r="A806" i="5"/>
  <c r="Q806" i="5" s="1"/>
  <c r="W496" i="3"/>
  <c r="W589" i="3"/>
  <c r="V221" i="3"/>
  <c r="W1359" i="3"/>
  <c r="N1348" i="3"/>
  <c r="AN1348" i="2" s="1"/>
  <c r="U309" i="3"/>
  <c r="V614" i="3"/>
  <c r="X1067" i="5"/>
  <c r="X344" i="5"/>
  <c r="W344" i="5"/>
  <c r="P1329" i="5"/>
  <c r="Y981" i="5"/>
  <c r="W981" i="5"/>
  <c r="Y1134" i="5"/>
  <c r="W1134" i="5"/>
  <c r="X1134" i="5"/>
  <c r="W743" i="2"/>
  <c r="A898" i="5"/>
  <c r="Q898" i="5" s="1"/>
  <c r="A1069" i="5"/>
  <c r="R1069" i="5" s="1"/>
  <c r="F1069" i="5" s="1"/>
  <c r="V1069" i="5" s="1"/>
  <c r="H1069" i="5"/>
  <c r="S1069" i="5" s="1"/>
  <c r="M1069" i="5" s="1"/>
  <c r="X1069" i="5" s="1"/>
  <c r="H287" i="5"/>
  <c r="S287" i="5" s="1"/>
  <c r="M287" i="5" s="1"/>
  <c r="B817" i="2"/>
  <c r="H178" i="5"/>
  <c r="S178" i="5" s="1"/>
  <c r="M178" i="5" s="1"/>
  <c r="H1167" i="5"/>
  <c r="S1167" i="5" s="1"/>
  <c r="M1167" i="5" s="1"/>
  <c r="W1167" i="5" s="1"/>
  <c r="A1167" i="5"/>
  <c r="R1167" i="5" s="1"/>
  <c r="F1167" i="5" s="1"/>
  <c r="V499" i="3"/>
  <c r="W499" i="3"/>
  <c r="V1305" i="3"/>
  <c r="I141" i="2"/>
  <c r="Q928" i="5"/>
  <c r="P639" i="5"/>
  <c r="P830" i="5"/>
  <c r="A1037" i="5"/>
  <c r="R1037" i="5" s="1"/>
  <c r="F1037" i="5" s="1"/>
  <c r="H1037" i="5"/>
  <c r="S1037" i="5" s="1"/>
  <c r="M1037" i="5" s="1"/>
  <c r="X1037" i="5" s="1"/>
  <c r="A881" i="5"/>
  <c r="R881" i="5" s="1"/>
  <c r="H881" i="5"/>
  <c r="S881" i="5" s="1"/>
  <c r="M881" i="5" s="1"/>
  <c r="A854" i="5"/>
  <c r="Q854" i="5" s="1"/>
  <c r="H854" i="5"/>
  <c r="S854" i="5" s="1"/>
  <c r="M854" i="5" s="1"/>
  <c r="W854" i="5" s="1"/>
  <c r="A345" i="5"/>
  <c r="R345" i="5" s="1"/>
  <c r="F345" i="5" s="1"/>
  <c r="H345" i="5"/>
  <c r="S345" i="5" s="1"/>
  <c r="M345" i="5" s="1"/>
  <c r="A286" i="5"/>
  <c r="H286" i="5"/>
  <c r="S286" i="5" s="1"/>
  <c r="M286" i="5" s="1"/>
  <c r="W286" i="5" s="1"/>
  <c r="A579" i="5"/>
  <c r="P579" i="5" s="1"/>
  <c r="H579" i="5"/>
  <c r="S579" i="5" s="1"/>
  <c r="M579" i="5" s="1"/>
  <c r="A491" i="5"/>
  <c r="R491" i="5" s="1"/>
  <c r="F491" i="5" s="1"/>
  <c r="U491" i="5" s="1"/>
  <c r="H1399" i="5"/>
  <c r="S1399" i="5" s="1"/>
  <c r="M1399" i="5" s="1"/>
  <c r="Y1399" i="5" s="1"/>
  <c r="A1399" i="5"/>
  <c r="Q1399" i="5" s="1"/>
  <c r="A492" i="5"/>
  <c r="P492" i="5" s="1"/>
  <c r="H492" i="5"/>
  <c r="S492" i="5" s="1"/>
  <c r="M492" i="5" s="1"/>
  <c r="H463" i="5"/>
  <c r="S463" i="5" s="1"/>
  <c r="M463" i="5" s="1"/>
  <c r="W463" i="5" s="1"/>
  <c r="A463" i="5"/>
  <c r="Q1060" i="5"/>
  <c r="P1060" i="5"/>
  <c r="A821" i="5"/>
  <c r="Q821" i="5" s="1"/>
  <c r="H821" i="5"/>
  <c r="S821" i="5" s="1"/>
  <c r="M821" i="5" s="1"/>
  <c r="A648" i="5"/>
  <c r="P648" i="5" s="1"/>
  <c r="A704" i="5"/>
  <c r="H942" i="5"/>
  <c r="S942" i="5" s="1"/>
  <c r="M942" i="5" s="1"/>
  <c r="X942" i="5" s="1"/>
  <c r="U84" i="2"/>
  <c r="B84" i="2" s="1"/>
  <c r="A135" i="2"/>
  <c r="A133" i="2"/>
  <c r="U133" i="2" s="1"/>
  <c r="B133" i="2" s="1"/>
  <c r="O133" i="5"/>
  <c r="A129" i="5"/>
  <c r="P129" i="5" s="1"/>
  <c r="O110" i="5"/>
  <c r="H110" i="5" s="1"/>
  <c r="S110" i="5" s="1"/>
  <c r="M110" i="5" s="1"/>
  <c r="A110" i="2"/>
  <c r="U110" i="2" s="1"/>
  <c r="B110" i="2" s="1"/>
  <c r="A108" i="2"/>
  <c r="O102" i="5"/>
  <c r="A102" i="2"/>
  <c r="U102" i="2" s="1"/>
  <c r="B102" i="2" s="1"/>
  <c r="A24" i="2"/>
  <c r="O85" i="5"/>
  <c r="A85" i="5" s="1"/>
  <c r="A85" i="2"/>
  <c r="W85" i="2" s="1"/>
  <c r="J85" i="2" s="1"/>
  <c r="AJ85" i="2" s="1"/>
  <c r="A83" i="2"/>
  <c r="O83" i="5"/>
  <c r="A83" i="5" s="1"/>
  <c r="O81" i="5"/>
  <c r="A81" i="5" s="1"/>
  <c r="A81" i="2"/>
  <c r="U81" i="2" s="1"/>
  <c r="B81" i="2" s="1"/>
  <c r="A79" i="2"/>
  <c r="U79" i="2" s="1"/>
  <c r="B79" i="2" s="1"/>
  <c r="A75" i="2"/>
  <c r="U75" i="2" s="1"/>
  <c r="B75" i="2" s="1"/>
  <c r="O75" i="5"/>
  <c r="H75" i="5" s="1"/>
  <c r="S75" i="5" s="1"/>
  <c r="M75" i="5" s="1"/>
  <c r="W75" i="5" s="1"/>
  <c r="A73" i="5"/>
  <c r="P73" i="5" s="1"/>
  <c r="O71" i="5"/>
  <c r="O69" i="5"/>
  <c r="A69" i="5" s="1"/>
  <c r="P69" i="5" s="1"/>
  <c r="U893" i="2"/>
  <c r="B893" i="2" s="1"/>
  <c r="U404" i="2"/>
  <c r="B404" i="2" s="1"/>
  <c r="A1049" i="5"/>
  <c r="R1049" i="5" s="1"/>
  <c r="F1049" i="5" s="1"/>
  <c r="H613" i="5"/>
  <c r="S613" i="5" s="1"/>
  <c r="M613" i="5" s="1"/>
  <c r="X613" i="5" s="1"/>
  <c r="H1220" i="5"/>
  <c r="S1220" i="5" s="1"/>
  <c r="M1220" i="5" s="1"/>
  <c r="X1220" i="5" s="1"/>
  <c r="A310" i="5"/>
  <c r="Q310" i="5" s="1"/>
  <c r="A1315" i="5"/>
  <c r="P1315" i="5" s="1"/>
  <c r="H1315" i="5"/>
  <c r="S1315" i="5" s="1"/>
  <c r="M1315" i="5" s="1"/>
  <c r="A257" i="5"/>
  <c r="R257" i="5" s="1"/>
  <c r="F257" i="5" s="1"/>
  <c r="H257" i="5"/>
  <c r="S257" i="5" s="1"/>
  <c r="M257" i="5" s="1"/>
  <c r="H1275" i="5"/>
  <c r="S1275" i="5" s="1"/>
  <c r="M1275" i="5" s="1"/>
  <c r="A503" i="5"/>
  <c r="P503" i="5" s="1"/>
  <c r="H959" i="5"/>
  <c r="S959" i="5" s="1"/>
  <c r="M959" i="5" s="1"/>
  <c r="H1195" i="5"/>
  <c r="S1195" i="5" s="1"/>
  <c r="M1195" i="5" s="1"/>
  <c r="H705" i="5"/>
  <c r="S705" i="5" s="1"/>
  <c r="M705" i="5" s="1"/>
  <c r="U413" i="2"/>
  <c r="B413" i="2" s="1"/>
  <c r="H861" i="5"/>
  <c r="S861" i="5" s="1"/>
  <c r="M861" i="5" s="1"/>
  <c r="X861" i="5" s="1"/>
  <c r="A837" i="5"/>
  <c r="P837" i="5" s="1"/>
  <c r="A299" i="5"/>
  <c r="H833" i="5"/>
  <c r="S833" i="5" s="1"/>
  <c r="M833" i="5" s="1"/>
  <c r="X225" i="5"/>
  <c r="A1227" i="5"/>
  <c r="Q1227" i="5" s="1"/>
  <c r="H1394" i="5"/>
  <c r="S1394" i="5" s="1"/>
  <c r="M1394" i="5" s="1"/>
  <c r="W1394" i="5" s="1"/>
  <c r="A1102" i="5"/>
  <c r="P1102" i="5" s="1"/>
  <c r="H1102" i="5"/>
  <c r="S1102" i="5" s="1"/>
  <c r="M1102" i="5" s="1"/>
  <c r="X1102" i="5" s="1"/>
  <c r="U562" i="2"/>
  <c r="B562" i="2" s="1"/>
  <c r="A1229" i="5"/>
  <c r="P1229" i="5" s="1"/>
  <c r="H1229" i="5"/>
  <c r="S1229" i="5" s="1"/>
  <c r="M1229" i="5" s="1"/>
  <c r="A800" i="5"/>
  <c r="R800" i="5" s="1"/>
  <c r="F800" i="5" s="1"/>
  <c r="U800" i="5" s="1"/>
  <c r="W430" i="5"/>
  <c r="Y430" i="5"/>
  <c r="X430" i="5"/>
  <c r="X646" i="5"/>
  <c r="Y646" i="5"/>
  <c r="W646" i="5"/>
  <c r="W889" i="5"/>
  <c r="X889" i="5"/>
  <c r="X239" i="5"/>
  <c r="Y239" i="5"/>
  <c r="A804" i="2"/>
  <c r="W804" i="2" s="1"/>
  <c r="J804" i="2" s="1"/>
  <c r="Z804" i="2" s="1"/>
  <c r="L804" i="2" s="1"/>
  <c r="O804" i="5"/>
  <c r="H804" i="5" s="1"/>
  <c r="S804" i="5" s="1"/>
  <c r="M804" i="5" s="1"/>
  <c r="X804" i="5" s="1"/>
  <c r="A82" i="2"/>
  <c r="U82" i="2" s="1"/>
  <c r="B82" i="2" s="1"/>
  <c r="O82" i="5"/>
  <c r="A82" i="5" s="1"/>
  <c r="Q82" i="5" s="1"/>
  <c r="O535" i="5"/>
  <c r="H535" i="5" s="1"/>
  <c r="S535" i="5" s="1"/>
  <c r="M535" i="5" s="1"/>
  <c r="Y535" i="5" s="1"/>
  <c r="A535" i="2"/>
  <c r="U535" i="2" s="1"/>
  <c r="B535" i="2" s="1"/>
  <c r="A135" i="5"/>
  <c r="Q135" i="5" s="1"/>
  <c r="H108" i="5"/>
  <c r="S108" i="5" s="1"/>
  <c r="M108" i="5" s="1"/>
  <c r="Q507" i="5"/>
  <c r="W1090" i="2"/>
  <c r="H1152" i="5"/>
  <c r="S1152" i="5" s="1"/>
  <c r="M1152" i="5" s="1"/>
  <c r="A283" i="5"/>
  <c r="R283" i="5" s="1"/>
  <c r="F283" i="5" s="1"/>
  <c r="U283" i="5" s="1"/>
  <c r="Q1186" i="5"/>
  <c r="W23" i="2"/>
  <c r="J23" i="2" s="1"/>
  <c r="Q259" i="5"/>
  <c r="H235" i="5"/>
  <c r="S235" i="5" s="1"/>
  <c r="M235" i="5" s="1"/>
  <c r="A929" i="5"/>
  <c r="H433" i="5"/>
  <c r="S433" i="5" s="1"/>
  <c r="M433" i="5" s="1"/>
  <c r="Y433" i="5" s="1"/>
  <c r="A433" i="5"/>
  <c r="H1033" i="5"/>
  <c r="S1033" i="5" s="1"/>
  <c r="M1033" i="5" s="1"/>
  <c r="Y1033" i="5" s="1"/>
  <c r="A1033" i="5"/>
  <c r="R1033" i="5" s="1"/>
  <c r="F1033" i="5" s="1"/>
  <c r="T1033" i="5" s="1"/>
  <c r="P475" i="5"/>
  <c r="Q475" i="5"/>
  <c r="A948" i="5"/>
  <c r="H948" i="5"/>
  <c r="S948" i="5" s="1"/>
  <c r="M948" i="5" s="1"/>
  <c r="A647" i="5"/>
  <c r="H647" i="5"/>
  <c r="S647" i="5" s="1"/>
  <c r="M647" i="5" s="1"/>
  <c r="A1130" i="5"/>
  <c r="H1130" i="5"/>
  <c r="S1130" i="5" s="1"/>
  <c r="M1130" i="5" s="1"/>
  <c r="H342" i="5"/>
  <c r="S342" i="5" s="1"/>
  <c r="M342" i="5" s="1"/>
  <c r="W498" i="2"/>
  <c r="J498" i="2" s="1"/>
  <c r="AB498" i="2" s="1"/>
  <c r="M498" i="2" s="1"/>
  <c r="A467" i="5"/>
  <c r="P833" i="5"/>
  <c r="A313" i="5"/>
  <c r="R313" i="5" s="1"/>
  <c r="F313" i="5" s="1"/>
  <c r="A1342" i="5"/>
  <c r="Q1342" i="5" s="1"/>
  <c r="O148" i="5"/>
  <c r="H148" i="5" s="1"/>
  <c r="S148" i="5" s="1"/>
  <c r="M148" i="5" s="1"/>
  <c r="W148" i="5" s="1"/>
  <c r="A256" i="2"/>
  <c r="A26" i="2"/>
  <c r="A705" i="2"/>
  <c r="U705" i="2" s="1"/>
  <c r="B705" i="2" s="1"/>
  <c r="O493" i="5"/>
  <c r="A493" i="5" s="1"/>
  <c r="P493" i="5" s="1"/>
  <c r="A947" i="2"/>
  <c r="U429" i="3"/>
  <c r="W471" i="3"/>
  <c r="U501" i="3"/>
  <c r="V509" i="3"/>
  <c r="U509" i="3"/>
  <c r="W524" i="3"/>
  <c r="V524" i="3"/>
  <c r="V532" i="3"/>
  <c r="U532" i="3"/>
  <c r="W532" i="3"/>
  <c r="V559" i="3"/>
  <c r="U616" i="3"/>
  <c r="W616" i="3"/>
  <c r="U646" i="3"/>
  <c r="U708" i="3"/>
  <c r="W708" i="3"/>
  <c r="W774" i="3"/>
  <c r="W778" i="3"/>
  <c r="U778" i="3"/>
  <c r="U792" i="3"/>
  <c r="W792" i="3"/>
  <c r="U827" i="3"/>
  <c r="V839" i="3"/>
  <c r="W839" i="3"/>
  <c r="W862" i="3"/>
  <c r="U862" i="3"/>
  <c r="V953" i="3"/>
  <c r="W953" i="3"/>
  <c r="U984" i="3"/>
  <c r="V984" i="3"/>
  <c r="W984" i="3"/>
  <c r="V1007" i="3"/>
  <c r="U1007" i="3"/>
  <c r="W1007" i="3"/>
  <c r="V1015" i="3"/>
  <c r="U1015" i="3"/>
  <c r="U1038" i="3"/>
  <c r="W1038" i="3"/>
  <c r="U1069" i="3"/>
  <c r="V1069" i="3"/>
  <c r="W1077" i="3"/>
  <c r="V1077" i="3"/>
  <c r="W1100" i="3"/>
  <c r="V1100" i="3"/>
  <c r="W1130" i="3"/>
  <c r="V1130" i="3"/>
  <c r="V1138" i="3"/>
  <c r="W1138" i="3"/>
  <c r="U1168" i="3"/>
  <c r="W1168" i="3"/>
  <c r="V1214" i="3"/>
  <c r="U1214" i="3"/>
  <c r="U1244" i="3"/>
  <c r="V1244" i="3"/>
  <c r="V1274" i="3"/>
  <c r="U1274" i="3"/>
  <c r="V1278" i="3"/>
  <c r="U1278" i="3"/>
  <c r="W1278" i="3"/>
  <c r="W1286" i="3"/>
  <c r="U1286" i="3"/>
  <c r="V1286" i="3"/>
  <c r="A675" i="5"/>
  <c r="R675" i="5" s="1"/>
  <c r="F675" i="5" s="1"/>
  <c r="T675" i="5" s="1"/>
  <c r="A1094" i="5"/>
  <c r="R1094" i="5" s="1"/>
  <c r="F1094" i="5" s="1"/>
  <c r="U1094" i="5" s="1"/>
  <c r="H168" i="5"/>
  <c r="S168" i="5" s="1"/>
  <c r="M168" i="5" s="1"/>
  <c r="H710" i="5"/>
  <c r="S710" i="5" s="1"/>
  <c r="M710" i="5" s="1"/>
  <c r="W710" i="5" s="1"/>
  <c r="V439" i="3"/>
  <c r="U439" i="3"/>
  <c r="U569" i="3"/>
  <c r="W569" i="3"/>
  <c r="W1435" i="3"/>
  <c r="V1435" i="3"/>
  <c r="A176" i="2"/>
  <c r="O176" i="5"/>
  <c r="A176" i="5" s="1"/>
  <c r="P176" i="5" s="1"/>
  <c r="A237" i="2"/>
  <c r="U237" i="2" s="1"/>
  <c r="B237" i="2" s="1"/>
  <c r="O237" i="5"/>
  <c r="H237" i="5" s="1"/>
  <c r="S237" i="5" s="1"/>
  <c r="M237" i="5" s="1"/>
  <c r="X237" i="5" s="1"/>
  <c r="A233" i="2"/>
  <c r="U233" i="2" s="1"/>
  <c r="B233" i="2" s="1"/>
  <c r="O233" i="5"/>
  <c r="O229" i="5"/>
  <c r="A229" i="5" s="1"/>
  <c r="A229" i="2"/>
  <c r="U229" i="2" s="1"/>
  <c r="B229" i="2" s="1"/>
  <c r="A221" i="2"/>
  <c r="U221" i="2" s="1"/>
  <c r="B221" i="2" s="1"/>
  <c r="O221" i="5"/>
  <c r="A221" i="5" s="1"/>
  <c r="A219" i="2"/>
  <c r="O219" i="5"/>
  <c r="O298" i="5"/>
  <c r="A298" i="5" s="1"/>
  <c r="A298" i="2"/>
  <c r="O294" i="5"/>
  <c r="H294" i="5" s="1"/>
  <c r="S294" i="5" s="1"/>
  <c r="M294" i="5" s="1"/>
  <c r="W294" i="5" s="1"/>
  <c r="A294" i="2"/>
  <c r="U294" i="2" s="1"/>
  <c r="B294" i="2" s="1"/>
  <c r="A290" i="2"/>
  <c r="U290" i="2" s="1"/>
  <c r="B290" i="2" s="1"/>
  <c r="O290" i="5"/>
  <c r="H290" i="5" s="1"/>
  <c r="S290" i="5" s="1"/>
  <c r="M290" i="5" s="1"/>
  <c r="X290" i="5" s="1"/>
  <c r="A288" i="2"/>
  <c r="U288" i="2" s="1"/>
  <c r="B288" i="2" s="1"/>
  <c r="O288" i="5"/>
  <c r="A288" i="5" s="1"/>
  <c r="O284" i="5"/>
  <c r="H284" i="5" s="1"/>
  <c r="S284" i="5" s="1"/>
  <c r="M284" i="5" s="1"/>
  <c r="W284" i="5" s="1"/>
  <c r="A284" i="2"/>
  <c r="O280" i="5"/>
  <c r="A280" i="5" s="1"/>
  <c r="P280" i="5" s="1"/>
  <c r="A280" i="2"/>
  <c r="U280" i="2" s="1"/>
  <c r="B280" i="2" s="1"/>
  <c r="A357" i="2"/>
  <c r="U357" i="2" s="1"/>
  <c r="B357" i="2" s="1"/>
  <c r="O357" i="5"/>
  <c r="O351" i="5"/>
  <c r="A351" i="2"/>
  <c r="O388" i="5"/>
  <c r="A388" i="2"/>
  <c r="U388" i="2" s="1"/>
  <c r="B388" i="2" s="1"/>
  <c r="O384" i="5"/>
  <c r="A384" i="2"/>
  <c r="O376" i="5"/>
  <c r="H376" i="5" s="1"/>
  <c r="S376" i="5" s="1"/>
  <c r="M376" i="5" s="1"/>
  <c r="A376" i="2"/>
  <c r="A374" i="2"/>
  <c r="U374" i="2" s="1"/>
  <c r="B374" i="2" s="1"/>
  <c r="O374" i="5"/>
  <c r="A372" i="2"/>
  <c r="W372" i="2" s="1"/>
  <c r="X372" i="2" s="1"/>
  <c r="O372" i="5"/>
  <c r="O449" i="5"/>
  <c r="H449" i="5" s="1"/>
  <c r="S449" i="5" s="1"/>
  <c r="M449" i="5" s="1"/>
  <c r="X449" i="5" s="1"/>
  <c r="A449" i="2"/>
  <c r="W449" i="2" s="1"/>
  <c r="J449" i="2" s="1"/>
  <c r="Y449" i="2" s="1"/>
  <c r="AA449" i="2" s="1"/>
  <c r="O478" i="5"/>
  <c r="H478" i="5" s="1"/>
  <c r="S478" i="5" s="1"/>
  <c r="M478" i="5" s="1"/>
  <c r="A478" i="2"/>
  <c r="U478" i="2" s="1"/>
  <c r="B478" i="2" s="1"/>
  <c r="A472" i="2"/>
  <c r="U472" i="2" s="1"/>
  <c r="B472" i="2" s="1"/>
  <c r="O472" i="5"/>
  <c r="A472" i="5" s="1"/>
  <c r="R472" i="5" s="1"/>
  <c r="F472" i="5" s="1"/>
  <c r="O470" i="5"/>
  <c r="A470" i="5" s="1"/>
  <c r="R470" i="5" s="1"/>
  <c r="F470" i="5" s="1"/>
  <c r="A470" i="2"/>
  <c r="U470" i="2" s="1"/>
  <c r="B470" i="2" s="1"/>
  <c r="A468" i="2"/>
  <c r="U468" i="2" s="1"/>
  <c r="B468" i="2" s="1"/>
  <c r="O468" i="5"/>
  <c r="O466" i="5"/>
  <c r="H466" i="5" s="1"/>
  <c r="S466" i="5" s="1"/>
  <c r="M466" i="5" s="1"/>
  <c r="A466" i="2"/>
  <c r="W466" i="2" s="1"/>
  <c r="J466" i="2" s="1"/>
  <c r="Z466" i="2" s="1"/>
  <c r="L466" i="2" s="1"/>
  <c r="O539" i="5"/>
  <c r="A539" i="2"/>
  <c r="U539" i="2" s="1"/>
  <c r="B539" i="2" s="1"/>
  <c r="A533" i="2"/>
  <c r="W533" i="2" s="1"/>
  <c r="J533" i="2" s="1"/>
  <c r="Z533" i="2" s="1"/>
  <c r="L533" i="2" s="1"/>
  <c r="O533" i="5"/>
  <c r="H533" i="5" s="1"/>
  <c r="S533" i="5" s="1"/>
  <c r="M533" i="5" s="1"/>
  <c r="A531" i="2"/>
  <c r="U531" i="2" s="1"/>
  <c r="B531" i="2" s="1"/>
  <c r="O531" i="5"/>
  <c r="O529" i="5"/>
  <c r="H529" i="5" s="1"/>
  <c r="S529" i="5" s="1"/>
  <c r="M529" i="5" s="1"/>
  <c r="X529" i="5" s="1"/>
  <c r="A529" i="2"/>
  <c r="O525" i="5"/>
  <c r="A525" i="2"/>
  <c r="U525" i="2" s="1"/>
  <c r="B525" i="2" s="1"/>
  <c r="A598" i="5"/>
  <c r="Q598" i="5" s="1"/>
  <c r="H598" i="5"/>
  <c r="S598" i="5" s="1"/>
  <c r="M598" i="5" s="1"/>
  <c r="X598" i="5" s="1"/>
  <c r="O594" i="5"/>
  <c r="A594" i="5" s="1"/>
  <c r="R594" i="5" s="1"/>
  <c r="F594" i="5" s="1"/>
  <c r="U594" i="5" s="1"/>
  <c r="A594" i="2"/>
  <c r="U594" i="2" s="1"/>
  <c r="B594" i="2" s="1"/>
  <c r="A592" i="2"/>
  <c r="W592" i="2" s="1"/>
  <c r="O592" i="5"/>
  <c r="A584" i="2"/>
  <c r="U584" i="2" s="1"/>
  <c r="B584" i="2" s="1"/>
  <c r="O584" i="5"/>
  <c r="H584" i="5" s="1"/>
  <c r="S584" i="5" s="1"/>
  <c r="M584" i="5" s="1"/>
  <c r="O582" i="5"/>
  <c r="A582" i="5" s="1"/>
  <c r="A582" i="2"/>
  <c r="U582" i="2" s="1"/>
  <c r="B582" i="2" s="1"/>
  <c r="O580" i="5"/>
  <c r="A580" i="2"/>
  <c r="U580" i="2" s="1"/>
  <c r="B580" i="2" s="1"/>
  <c r="O627" i="5"/>
  <c r="A627" i="5" s="1"/>
  <c r="R627" i="5" s="1"/>
  <c r="F627" i="5" s="1"/>
  <c r="A627" i="2"/>
  <c r="U627" i="2" s="1"/>
  <c r="B627" i="2" s="1"/>
  <c r="O615" i="5"/>
  <c r="A615" i="2"/>
  <c r="W615" i="2" s="1"/>
  <c r="J615" i="2" s="1"/>
  <c r="AB615" i="2" s="1"/>
  <c r="M615" i="2" s="1"/>
  <c r="O611" i="5"/>
  <c r="A611" i="5" s="1"/>
  <c r="P611" i="5" s="1"/>
  <c r="A611" i="2"/>
  <c r="U611" i="2" s="1"/>
  <c r="B611" i="2" s="1"/>
  <c r="O609" i="5"/>
  <c r="A609" i="2"/>
  <c r="U609" i="2" s="1"/>
  <c r="B609" i="2" s="1"/>
  <c r="A686" i="2"/>
  <c r="U686" i="2" s="1"/>
  <c r="B686" i="2" s="1"/>
  <c r="O686" i="5"/>
  <c r="A682" i="2"/>
  <c r="U682" i="2" s="1"/>
  <c r="B682" i="2" s="1"/>
  <c r="O682" i="5"/>
  <c r="A682" i="5" s="1"/>
  <c r="A678" i="2"/>
  <c r="U678" i="2" s="1"/>
  <c r="B678" i="2" s="1"/>
  <c r="O678" i="5"/>
  <c r="A672" i="2"/>
  <c r="O672" i="5"/>
  <c r="H672" i="5" s="1"/>
  <c r="S672" i="5" s="1"/>
  <c r="M672" i="5" s="1"/>
  <c r="Y672" i="5" s="1"/>
  <c r="U1184" i="2"/>
  <c r="B1184" i="2" s="1"/>
  <c r="U596" i="2"/>
  <c r="B596" i="2" s="1"/>
  <c r="A858" i="5"/>
  <c r="U1211" i="2"/>
  <c r="B1211" i="2" s="1"/>
  <c r="A1035" i="5"/>
  <c r="P1035" i="5" s="1"/>
  <c r="H983" i="5"/>
  <c r="S983" i="5" s="1"/>
  <c r="M983" i="5" s="1"/>
  <c r="W983" i="5" s="1"/>
  <c r="A983" i="5"/>
  <c r="A1257" i="5"/>
  <c r="H1257" i="5"/>
  <c r="S1257" i="5" s="1"/>
  <c r="M1257" i="5" s="1"/>
  <c r="A849" i="2"/>
  <c r="U849" i="2" s="1"/>
  <c r="B849" i="2" s="1"/>
  <c r="A1044" i="2"/>
  <c r="A928" i="2"/>
  <c r="O1347" i="5"/>
  <c r="A1347" i="5" s="1"/>
  <c r="O1221" i="5"/>
  <c r="H1221" i="5" s="1"/>
  <c r="S1221" i="5" s="1"/>
  <c r="M1221" i="5" s="1"/>
  <c r="Y1221" i="5" s="1"/>
  <c r="A861" i="2"/>
  <c r="W861" i="2" s="1"/>
  <c r="J861" i="2" s="1"/>
  <c r="Z861" i="2" s="1"/>
  <c r="L861" i="2" s="1"/>
  <c r="O865" i="5"/>
  <c r="A1109" i="2"/>
  <c r="A1042" i="2"/>
  <c r="U1042" i="2" s="1"/>
  <c r="B1042" i="2" s="1"/>
  <c r="O869" i="5"/>
  <c r="H869" i="5" s="1"/>
  <c r="S869" i="5" s="1"/>
  <c r="M869" i="5" s="1"/>
  <c r="A981" i="2"/>
  <c r="A1229" i="2"/>
  <c r="W1229" i="2" s="1"/>
  <c r="X1229" i="2" s="1"/>
  <c r="A1345" i="2"/>
  <c r="W1345" i="2" s="1"/>
  <c r="O910" i="5"/>
  <c r="A910" i="5" s="1"/>
  <c r="O735" i="5"/>
  <c r="O737" i="5"/>
  <c r="O1107" i="5"/>
  <c r="A1107" i="5" s="1"/>
  <c r="O1030" i="5"/>
  <c r="H1030" i="5" s="1"/>
  <c r="S1030" i="5" s="1"/>
  <c r="M1030" i="5" s="1"/>
  <c r="Y1030" i="5" s="1"/>
  <c r="A790" i="2"/>
  <c r="O798" i="5"/>
  <c r="A798" i="5" s="1"/>
  <c r="R798" i="5" s="1"/>
  <c r="F798" i="5" s="1"/>
  <c r="O670" i="5"/>
  <c r="A670" i="5" s="1"/>
  <c r="O1219" i="5"/>
  <c r="H1219" i="5" s="1"/>
  <c r="S1219" i="5" s="1"/>
  <c r="M1219" i="5" s="1"/>
  <c r="X1219" i="5" s="1"/>
  <c r="A1168" i="2"/>
  <c r="A920" i="2"/>
  <c r="U920" i="2" s="1"/>
  <c r="B920" i="2" s="1"/>
  <c r="O796" i="5"/>
  <c r="H796" i="5" s="1"/>
  <c r="S796" i="5" s="1"/>
  <c r="M796" i="5" s="1"/>
  <c r="A739" i="2"/>
  <c r="W739" i="2" s="1"/>
  <c r="O973" i="5"/>
  <c r="O855" i="5"/>
  <c r="H855" i="5" s="1"/>
  <c r="S855" i="5" s="1"/>
  <c r="M855" i="5" s="1"/>
  <c r="Y855" i="5" s="1"/>
  <c r="O971" i="5"/>
  <c r="H971" i="5" s="1"/>
  <c r="S971" i="5" s="1"/>
  <c r="M971" i="5" s="1"/>
  <c r="X971" i="5" s="1"/>
  <c r="O979" i="5"/>
  <c r="O1337" i="5"/>
  <c r="A1337" i="5" s="1"/>
  <c r="A1034" i="2"/>
  <c r="O1223" i="5"/>
  <c r="A1223" i="5" s="1"/>
  <c r="A1048" i="2"/>
  <c r="U1048" i="2" s="1"/>
  <c r="B1048" i="2" s="1"/>
  <c r="A924" i="2"/>
  <c r="A56" i="5"/>
  <c r="P56" i="5" s="1"/>
  <c r="H56" i="5"/>
  <c r="S56" i="5" s="1"/>
  <c r="M56" i="5" s="1"/>
  <c r="W56" i="5" s="1"/>
  <c r="U69" i="2"/>
  <c r="B69" i="2" s="1"/>
  <c r="U140" i="2"/>
  <c r="B140" i="2" s="1"/>
  <c r="W140" i="2"/>
  <c r="J140" i="2" s="1"/>
  <c r="AB140" i="2" s="1"/>
  <c r="M140" i="2" s="1"/>
  <c r="U131" i="3"/>
  <c r="A56" i="2"/>
  <c r="U56" i="2" s="1"/>
  <c r="B56" i="2" s="1"/>
  <c r="A88" i="2"/>
  <c r="U88" i="2" s="1"/>
  <c r="B88" i="2" s="1"/>
  <c r="O50" i="5"/>
  <c r="H50" i="5" s="1"/>
  <c r="S50" i="5" s="1"/>
  <c r="M50" i="5" s="1"/>
  <c r="O113" i="5"/>
  <c r="O40" i="5"/>
  <c r="A40" i="5" s="1"/>
  <c r="A15" i="2"/>
  <c r="A101" i="2"/>
  <c r="U101" i="2" s="1"/>
  <c r="B101" i="2" s="1"/>
  <c r="A109" i="2"/>
  <c r="U109" i="2" s="1"/>
  <c r="B109" i="2" s="1"/>
  <c r="W10" i="3"/>
  <c r="O105" i="5"/>
  <c r="H105" i="5" s="1"/>
  <c r="S105" i="5" s="1"/>
  <c r="M105" i="5" s="1"/>
  <c r="A58" i="2"/>
  <c r="U58" i="2" s="1"/>
  <c r="B58" i="2" s="1"/>
  <c r="W84" i="2"/>
  <c r="W50" i="2"/>
  <c r="X50" i="2" s="1"/>
  <c r="R409" i="5"/>
  <c r="F409" i="5" s="1"/>
  <c r="U409" i="5" s="1"/>
  <c r="R1152" i="5"/>
  <c r="F1152" i="5" s="1"/>
  <c r="Q1152" i="5"/>
  <c r="H1278" i="5"/>
  <c r="S1278" i="5" s="1"/>
  <c r="M1278" i="5" s="1"/>
  <c r="H523" i="5"/>
  <c r="S523" i="5" s="1"/>
  <c r="M523" i="5" s="1"/>
  <c r="A239" i="5"/>
  <c r="H587" i="5"/>
  <c r="S587" i="5" s="1"/>
  <c r="M587" i="5" s="1"/>
  <c r="H417" i="5"/>
  <c r="S417" i="5" s="1"/>
  <c r="M417" i="5" s="1"/>
  <c r="X417" i="5" s="1"/>
  <c r="A417" i="5"/>
  <c r="W1348" i="2"/>
  <c r="Q1408" i="5"/>
  <c r="H380" i="5"/>
  <c r="S380" i="5" s="1"/>
  <c r="M380" i="5" s="1"/>
  <c r="W380" i="5" s="1"/>
  <c r="A477" i="5"/>
  <c r="H477" i="5"/>
  <c r="S477" i="5" s="1"/>
  <c r="M477" i="5" s="1"/>
  <c r="H537" i="5"/>
  <c r="S537" i="5" s="1"/>
  <c r="M537" i="5" s="1"/>
  <c r="Y537" i="5" s="1"/>
  <c r="W980" i="2"/>
  <c r="X980" i="2" s="1"/>
  <c r="H1109" i="5"/>
  <c r="S1109" i="5" s="1"/>
  <c r="M1109" i="5" s="1"/>
  <c r="A1109" i="5"/>
  <c r="P1109" i="5" s="1"/>
  <c r="H1376" i="5"/>
  <c r="S1376" i="5" s="1"/>
  <c r="M1376" i="5" s="1"/>
  <c r="A1376" i="5"/>
  <c r="R1376" i="5" s="1"/>
  <c r="F1376" i="5" s="1"/>
  <c r="A742" i="5"/>
  <c r="R742" i="5" s="1"/>
  <c r="F742" i="5" s="1"/>
  <c r="V742" i="5" s="1"/>
  <c r="H742" i="5"/>
  <c r="S742" i="5" s="1"/>
  <c r="M742" i="5" s="1"/>
  <c r="Y742" i="5" s="1"/>
  <c r="A808" i="5"/>
  <c r="H808" i="5"/>
  <c r="S808" i="5" s="1"/>
  <c r="M808" i="5" s="1"/>
  <c r="A1435" i="2"/>
  <c r="W1435" i="2" s="1"/>
  <c r="O1436" i="5"/>
  <c r="A1436" i="5" s="1"/>
  <c r="O1431" i="5"/>
  <c r="A373" i="2"/>
  <c r="U373" i="2" s="1"/>
  <c r="B373" i="2" s="1"/>
  <c r="O209" i="5"/>
  <c r="A209" i="5" s="1"/>
  <c r="Q209" i="5" s="1"/>
  <c r="O379" i="5"/>
  <c r="H379" i="5" s="1"/>
  <c r="S379" i="5" s="1"/>
  <c r="M379" i="5" s="1"/>
  <c r="Y379" i="5" s="1"/>
  <c r="A889" i="5"/>
  <c r="Q889" i="5" s="1"/>
  <c r="U1130" i="3"/>
  <c r="V976" i="3"/>
  <c r="V1038" i="3"/>
  <c r="V708" i="3"/>
  <c r="O1215" i="5"/>
  <c r="A1215" i="5" s="1"/>
  <c r="P1215" i="5" s="1"/>
  <c r="A1225" i="2"/>
  <c r="O762" i="5"/>
  <c r="A762" i="5" s="1"/>
  <c r="O429" i="5"/>
  <c r="A429" i="5" s="1"/>
  <c r="U40" i="2"/>
  <c r="B40" i="2" s="1"/>
  <c r="W40" i="2"/>
  <c r="X40" i="2" s="1"/>
  <c r="A15" i="5"/>
  <c r="Q15" i="5" s="1"/>
  <c r="H15" i="5"/>
  <c r="S15" i="5" s="1"/>
  <c r="M15" i="5" s="1"/>
  <c r="X15" i="5" s="1"/>
  <c r="A109" i="5"/>
  <c r="R109" i="5" s="1"/>
  <c r="F109" i="5" s="1"/>
  <c r="H109" i="5"/>
  <c r="S109" i="5" s="1"/>
  <c r="M109" i="5" s="1"/>
  <c r="Y109" i="5" s="1"/>
  <c r="U105" i="2"/>
  <c r="B105" i="2" s="1"/>
  <c r="A103" i="2"/>
  <c r="O103" i="5"/>
  <c r="A103" i="5" s="1"/>
  <c r="R103" i="5" s="1"/>
  <c r="F103" i="5" s="1"/>
  <c r="A101" i="5"/>
  <c r="H101" i="5"/>
  <c r="S101" i="5" s="1"/>
  <c r="M101" i="5" s="1"/>
  <c r="O99" i="5"/>
  <c r="H99" i="5" s="1"/>
  <c r="S99" i="5" s="1"/>
  <c r="M99" i="5" s="1"/>
  <c r="A99" i="2"/>
  <c r="U11" i="3"/>
  <c r="V11" i="3"/>
  <c r="W11" i="3"/>
  <c r="A74" i="2"/>
  <c r="U74" i="2" s="1"/>
  <c r="B74" i="2" s="1"/>
  <c r="O74" i="5"/>
  <c r="H74" i="5" s="1"/>
  <c r="S74" i="5" s="1"/>
  <c r="M74" i="5" s="1"/>
  <c r="O72" i="5"/>
  <c r="A72" i="5" s="1"/>
  <c r="Q72" i="5" s="1"/>
  <c r="A72" i="2"/>
  <c r="U72" i="2" s="1"/>
  <c r="B72" i="2" s="1"/>
  <c r="A70" i="2"/>
  <c r="U70" i="2" s="1"/>
  <c r="B70" i="2" s="1"/>
  <c r="O70" i="5"/>
  <c r="H70" i="5" s="1"/>
  <c r="S70" i="5" s="1"/>
  <c r="M70" i="5" s="1"/>
  <c r="X70" i="5" s="1"/>
  <c r="P263" i="5"/>
  <c r="H980" i="5"/>
  <c r="S980" i="5" s="1"/>
  <c r="M980" i="5" s="1"/>
  <c r="W980" i="5" s="1"/>
  <c r="A1017" i="5"/>
  <c r="Q1017" i="5" s="1"/>
  <c r="H1017" i="5"/>
  <c r="S1017" i="5" s="1"/>
  <c r="M1017" i="5" s="1"/>
  <c r="W1017" i="5" s="1"/>
  <c r="Q263" i="5"/>
  <c r="R863" i="5"/>
  <c r="F863" i="5" s="1"/>
  <c r="P863" i="5"/>
  <c r="Q863" i="5"/>
  <c r="A890" i="5"/>
  <c r="P890" i="5" s="1"/>
  <c r="H1068" i="5"/>
  <c r="S1068" i="5" s="1"/>
  <c r="M1068" i="5" s="1"/>
  <c r="W1068" i="5" s="1"/>
  <c r="H1364" i="5"/>
  <c r="S1364" i="5" s="1"/>
  <c r="M1364" i="5" s="1"/>
  <c r="U479" i="2"/>
  <c r="B479" i="2" s="1"/>
  <c r="A852" i="5"/>
  <c r="R852" i="5" s="1"/>
  <c r="F852" i="5" s="1"/>
  <c r="T852" i="5" s="1"/>
  <c r="U1125" i="2"/>
  <c r="B1125" i="2" s="1"/>
  <c r="A790" i="5"/>
  <c r="P790" i="5" s="1"/>
  <c r="A1044" i="5"/>
  <c r="Q1044" i="5" s="1"/>
  <c r="H652" i="5"/>
  <c r="S652" i="5" s="1"/>
  <c r="A17" i="5"/>
  <c r="P17" i="5" s="1"/>
  <c r="W21" i="2"/>
  <c r="X21" i="2" s="1"/>
  <c r="J973" i="2"/>
  <c r="AB973" i="2" s="1"/>
  <c r="M973" i="2" s="1"/>
  <c r="P104" i="5"/>
  <c r="Y1227" i="5"/>
  <c r="W1227" i="5"/>
  <c r="X1227" i="5"/>
  <c r="U560" i="2"/>
  <c r="B560" i="2" s="1"/>
  <c r="W560" i="2"/>
  <c r="X560" i="2" s="1"/>
  <c r="U941" i="2"/>
  <c r="B941" i="2" s="1"/>
  <c r="U650" i="2"/>
  <c r="B650" i="2" s="1"/>
  <c r="W650" i="2"/>
  <c r="X650" i="2" s="1"/>
  <c r="W737" i="2"/>
  <c r="X737" i="2" s="1"/>
  <c r="U737" i="2"/>
  <c r="B737" i="2" s="1"/>
  <c r="A1015" i="5"/>
  <c r="R1015" i="5" s="1"/>
  <c r="F1015" i="5" s="1"/>
  <c r="H1015" i="5"/>
  <c r="S1015" i="5" s="1"/>
  <c r="M1015" i="5" s="1"/>
  <c r="A58" i="5"/>
  <c r="Q58" i="5" s="1"/>
  <c r="H58" i="5"/>
  <c r="S58" i="5" s="1"/>
  <c r="M58" i="5" s="1"/>
  <c r="W58" i="5" s="1"/>
  <c r="A107" i="5"/>
  <c r="P107" i="5" s="1"/>
  <c r="H107" i="5"/>
  <c r="S107" i="5" s="1"/>
  <c r="M107" i="5" s="1"/>
  <c r="Y107" i="5" s="1"/>
  <c r="A89" i="5"/>
  <c r="Q89" i="5" s="1"/>
  <c r="H89" i="5"/>
  <c r="S89" i="5" s="1"/>
  <c r="M89" i="5" s="1"/>
  <c r="P100" i="5"/>
  <c r="A10" i="2"/>
  <c r="A89" i="2"/>
  <c r="U89" i="2" s="1"/>
  <c r="B89" i="2" s="1"/>
  <c r="A107" i="2"/>
  <c r="U107" i="2" s="1"/>
  <c r="B107" i="2" s="1"/>
  <c r="J1007" i="2"/>
  <c r="Y1007" i="2" s="1"/>
  <c r="AA1007" i="2" s="1"/>
  <c r="W710" i="2"/>
  <c r="X710" i="2" s="1"/>
  <c r="Y356" i="5"/>
  <c r="X356" i="5"/>
  <c r="W356" i="5"/>
  <c r="P162" i="5"/>
  <c r="R162" i="5"/>
  <c r="F162" i="5" s="1"/>
  <c r="U162" i="5" s="1"/>
  <c r="W1121" i="5"/>
  <c r="R100" i="5"/>
  <c r="F100" i="5" s="1"/>
  <c r="U100" i="5" s="1"/>
  <c r="W1251" i="5"/>
  <c r="Y1251" i="5"/>
  <c r="H1308" i="5"/>
  <c r="S1308" i="5" s="1"/>
  <c r="M1308" i="5" s="1"/>
  <c r="X1308" i="5" s="1"/>
  <c r="A1308" i="5"/>
  <c r="P1308" i="5" s="1"/>
  <c r="H1047" i="5"/>
  <c r="S1047" i="5" s="1"/>
  <c r="M1047" i="5" s="1"/>
  <c r="A1047" i="5"/>
  <c r="R1047" i="5" s="1"/>
  <c r="F1047" i="5" s="1"/>
  <c r="T1047" i="5" s="1"/>
  <c r="H320" i="5"/>
  <c r="S320" i="5" s="1"/>
  <c r="M320" i="5" s="1"/>
  <c r="Y320" i="5" s="1"/>
  <c r="A320" i="5"/>
  <c r="Q320" i="5" s="1"/>
  <c r="U1398" i="2"/>
  <c r="B1398" i="2" s="1"/>
  <c r="H434" i="5"/>
  <c r="S434" i="5" s="1"/>
  <c r="M434" i="5" s="1"/>
  <c r="W434" i="5" s="1"/>
  <c r="A434" i="5"/>
  <c r="P434" i="5" s="1"/>
  <c r="A1255" i="5"/>
  <c r="H1255" i="5"/>
  <c r="S1255" i="5" s="1"/>
  <c r="M1255" i="5" s="1"/>
  <c r="W1255" i="5" s="1"/>
  <c r="A1251" i="5"/>
  <c r="Q1251" i="5" s="1"/>
  <c r="A1165" i="5"/>
  <c r="R1165" i="5" s="1"/>
  <c r="F1165" i="5" s="1"/>
  <c r="V1165" i="5" s="1"/>
  <c r="H1165" i="5"/>
  <c r="S1165" i="5" s="1"/>
  <c r="M1165" i="5" s="1"/>
  <c r="A612" i="5"/>
  <c r="R612" i="5" s="1"/>
  <c r="F612" i="5" s="1"/>
  <c r="H612" i="5"/>
  <c r="S612" i="5" s="1"/>
  <c r="M612" i="5" s="1"/>
  <c r="Y612" i="5" s="1"/>
  <c r="H1338" i="5"/>
  <c r="S1338" i="5" s="1"/>
  <c r="A1338" i="5"/>
  <c r="R1338" i="5" s="1"/>
  <c r="F1338" i="5" s="1"/>
  <c r="A1161" i="5"/>
  <c r="Q1161" i="5" s="1"/>
  <c r="H1161" i="5"/>
  <c r="S1161" i="5" s="1"/>
  <c r="M1161" i="5" s="1"/>
  <c r="X1161" i="5" s="1"/>
  <c r="A1096" i="5"/>
  <c r="R1096" i="5" s="1"/>
  <c r="F1096" i="5" s="1"/>
  <c r="U1096" i="5" s="1"/>
  <c r="H1096" i="5"/>
  <c r="S1096" i="5" s="1"/>
  <c r="M1096" i="5" s="1"/>
  <c r="H1043" i="5"/>
  <c r="S1043" i="5" s="1"/>
  <c r="M1043" i="5" s="1"/>
  <c r="X1043" i="5" s="1"/>
  <c r="H1427" i="5"/>
  <c r="S1427" i="5" s="1"/>
  <c r="M1427" i="5" s="1"/>
  <c r="W1427" i="5" s="1"/>
  <c r="A1427" i="5"/>
  <c r="R1427" i="5" s="1"/>
  <c r="F1427" i="5" s="1"/>
  <c r="U1427" i="5" s="1"/>
  <c r="A713" i="5"/>
  <c r="R713" i="5" s="1"/>
  <c r="F713" i="5" s="1"/>
  <c r="U1064" i="2"/>
  <c r="B1064" i="2" s="1"/>
  <c r="H202" i="5"/>
  <c r="S202" i="5" s="1"/>
  <c r="M202" i="5" s="1"/>
  <c r="W202" i="5" s="1"/>
  <c r="A202" i="5"/>
  <c r="Q202" i="5" s="1"/>
  <c r="A328" i="2"/>
  <c r="O328" i="5"/>
  <c r="H328" i="5" s="1"/>
  <c r="S328" i="5" s="1"/>
  <c r="M328" i="5" s="1"/>
  <c r="W328" i="5" s="1"/>
  <c r="A624" i="2"/>
  <c r="O624" i="5"/>
  <c r="A860" i="5"/>
  <c r="A716" i="5"/>
  <c r="Q716" i="5" s="1"/>
  <c r="A495" i="2"/>
  <c r="U495" i="2" s="1"/>
  <c r="B495" i="2" s="1"/>
  <c r="O495" i="5"/>
  <c r="H495" i="5" s="1"/>
  <c r="S495" i="5" s="1"/>
  <c r="M495" i="5" s="1"/>
  <c r="Y495" i="5" s="1"/>
  <c r="A909" i="2"/>
  <c r="U909" i="2" s="1"/>
  <c r="B909" i="2" s="1"/>
  <c r="O909" i="5"/>
  <c r="A909" i="5" s="1"/>
  <c r="P909" i="5" s="1"/>
  <c r="O951" i="5"/>
  <c r="A951" i="5" s="1"/>
  <c r="R951" i="5" s="1"/>
  <c r="F951" i="5" s="1"/>
  <c r="A951" i="2"/>
  <c r="O1377" i="5"/>
  <c r="H1377" i="5" s="1"/>
  <c r="S1377" i="5" s="1"/>
  <c r="M1377" i="5" s="1"/>
  <c r="Y1377" i="5" s="1"/>
  <c r="A1377" i="2"/>
  <c r="R475" i="5"/>
  <c r="F475" i="5" s="1"/>
  <c r="U80" i="2"/>
  <c r="B80" i="2" s="1"/>
  <c r="W80" i="2"/>
  <c r="A28" i="5"/>
  <c r="H28" i="5"/>
  <c r="S28" i="5" s="1"/>
  <c r="M28" i="5" s="1"/>
  <c r="X28" i="5" s="1"/>
  <c r="U45" i="2"/>
  <c r="B45" i="2" s="1"/>
  <c r="O19" i="5"/>
  <c r="H19" i="5" s="1"/>
  <c r="S19" i="5" s="1"/>
  <c r="M19" i="5" s="1"/>
  <c r="W19" i="5" s="1"/>
  <c r="O118" i="5"/>
  <c r="H118" i="5" s="1"/>
  <c r="S118" i="5" s="1"/>
  <c r="M118" i="5" s="1"/>
  <c r="W118" i="5" s="1"/>
  <c r="A111" i="2"/>
  <c r="A145" i="2"/>
  <c r="O80" i="5"/>
  <c r="H80" i="5" s="1"/>
  <c r="S80" i="5" s="1"/>
  <c r="M80" i="5" s="1"/>
  <c r="A29" i="5"/>
  <c r="R29" i="5" s="1"/>
  <c r="F29" i="5" s="1"/>
  <c r="U29" i="5" s="1"/>
  <c r="H134" i="5"/>
  <c r="S134" i="5" s="1"/>
  <c r="M134" i="5" s="1"/>
  <c r="A28" i="2"/>
  <c r="U28" i="2" s="1"/>
  <c r="B28" i="2" s="1"/>
  <c r="O137" i="5"/>
  <c r="A137" i="5" s="1"/>
  <c r="Q137" i="5" s="1"/>
  <c r="A73" i="2"/>
  <c r="U73" i="2" s="1"/>
  <c r="B73" i="2" s="1"/>
  <c r="O139" i="5"/>
  <c r="H139" i="5" s="1"/>
  <c r="S139" i="5" s="1"/>
  <c r="M139" i="5" s="1"/>
  <c r="A129" i="2"/>
  <c r="U129" i="2" s="1"/>
  <c r="B129" i="2" s="1"/>
  <c r="AN609" i="2"/>
  <c r="U19" i="3"/>
  <c r="W233" i="3"/>
  <c r="V233" i="3"/>
  <c r="W1329" i="3"/>
  <c r="U1422" i="3"/>
  <c r="W1426" i="3"/>
  <c r="V1426" i="3"/>
  <c r="U1426" i="3"/>
  <c r="V862" i="3"/>
  <c r="V1134" i="3"/>
  <c r="R830" i="5"/>
  <c r="F830" i="5" s="1"/>
  <c r="T830" i="5" s="1"/>
  <c r="Q830" i="5"/>
  <c r="W1187" i="5"/>
  <c r="Y1187" i="5"/>
  <c r="X1187" i="5"/>
  <c r="J1154" i="2"/>
  <c r="AJ1154" i="2" s="1"/>
  <c r="V562" i="5"/>
  <c r="H830" i="5"/>
  <c r="S830" i="5" s="1"/>
  <c r="M830" i="5" s="1"/>
  <c r="X830" i="5" s="1"/>
  <c r="H382" i="5"/>
  <c r="S382" i="5" s="1"/>
  <c r="M382" i="5" s="1"/>
  <c r="Y382" i="5" s="1"/>
  <c r="H978" i="5"/>
  <c r="S978" i="5" s="1"/>
  <c r="M978" i="5" s="1"/>
  <c r="X978" i="5" s="1"/>
  <c r="H1123" i="5"/>
  <c r="S1123" i="5" s="1"/>
  <c r="M1123" i="5" s="1"/>
  <c r="Y1123" i="5" s="1"/>
  <c r="A1123" i="5"/>
  <c r="P1123" i="5" s="1"/>
  <c r="H285" i="5"/>
  <c r="S285" i="5" s="1"/>
  <c r="A285" i="5"/>
  <c r="H1169" i="5"/>
  <c r="S1169" i="5" s="1"/>
  <c r="M1169" i="5" s="1"/>
  <c r="A55" i="5"/>
  <c r="W137" i="2"/>
  <c r="X137" i="2" s="1"/>
  <c r="U137" i="2"/>
  <c r="B137" i="2" s="1"/>
  <c r="A21" i="5"/>
  <c r="R21" i="5" s="1"/>
  <c r="F21" i="5" s="1"/>
  <c r="U21" i="5" s="1"/>
  <c r="H21" i="5"/>
  <c r="S21" i="5" s="1"/>
  <c r="M21" i="5" s="1"/>
  <c r="Y21" i="5" s="1"/>
  <c r="T1060" i="5"/>
  <c r="V1060" i="5"/>
  <c r="W890" i="5"/>
  <c r="Y890" i="5"/>
  <c r="X890" i="5"/>
  <c r="H1138" i="5"/>
  <c r="S1138" i="5" s="1"/>
  <c r="M1138" i="5" s="1"/>
  <c r="A1138" i="5"/>
  <c r="P1138" i="5" s="1"/>
  <c r="U19" i="2"/>
  <c r="B19" i="2" s="1"/>
  <c r="W19" i="2"/>
  <c r="X19" i="2" s="1"/>
  <c r="W674" i="5"/>
  <c r="X231" i="5"/>
  <c r="W467" i="5"/>
  <c r="X467" i="5"/>
  <c r="Y467" i="5"/>
  <c r="A4" i="2"/>
  <c r="W1409" i="3"/>
  <c r="V1409" i="3"/>
  <c r="V257" i="3"/>
  <c r="W257" i="3"/>
  <c r="U257" i="3"/>
  <c r="W297" i="3"/>
  <c r="V401" i="3"/>
  <c r="W401" i="3"/>
  <c r="U401" i="3"/>
  <c r="W522" i="3"/>
  <c r="V522" i="3"/>
  <c r="U522" i="3"/>
  <c r="W652" i="3"/>
  <c r="U652" i="3"/>
  <c r="V652" i="3"/>
  <c r="W673" i="3"/>
  <c r="V676" i="3"/>
  <c r="U731" i="3"/>
  <c r="V731" i="3"/>
  <c r="W731" i="3"/>
  <c r="V734" i="3"/>
  <c r="V765" i="3"/>
  <c r="W768" i="3"/>
  <c r="V768" i="3"/>
  <c r="U768" i="3"/>
  <c r="V854" i="3"/>
  <c r="U854" i="3"/>
  <c r="W854" i="3"/>
  <c r="V951" i="3"/>
  <c r="W951" i="3"/>
  <c r="U951" i="3"/>
  <c r="W1037" i="3"/>
  <c r="U1044" i="3"/>
  <c r="V1044" i="3"/>
  <c r="W1044" i="3"/>
  <c r="U1247" i="3"/>
  <c r="V1250" i="3"/>
  <c r="W1250" i="3"/>
  <c r="U1250" i="3"/>
  <c r="V1389" i="3"/>
  <c r="H288" i="5"/>
  <c r="S288" i="5" s="1"/>
  <c r="M288" i="5" s="1"/>
  <c r="Y288" i="5" s="1"/>
  <c r="W682" i="2"/>
  <c r="X682" i="2" s="1"/>
  <c r="U1109" i="2"/>
  <c r="B1109" i="2" s="1"/>
  <c r="U592" i="2"/>
  <c r="B592" i="2" s="1"/>
  <c r="A529" i="5"/>
  <c r="A466" i="5"/>
  <c r="P466" i="5" s="1"/>
  <c r="U372" i="2"/>
  <c r="B372" i="2" s="1"/>
  <c r="A376" i="5"/>
  <c r="P376" i="5" s="1"/>
  <c r="A284" i="5"/>
  <c r="R284" i="5" s="1"/>
  <c r="F284" i="5" s="1"/>
  <c r="V284" i="5" s="1"/>
  <c r="U176" i="2"/>
  <c r="B176" i="2" s="1"/>
  <c r="U15" i="2"/>
  <c r="B15" i="2" s="1"/>
  <c r="A139" i="5"/>
  <c r="R139" i="5" s="1"/>
  <c r="F139" i="5" s="1"/>
  <c r="U139" i="5" s="1"/>
  <c r="Y806" i="5"/>
  <c r="X806" i="5"/>
  <c r="W806" i="5"/>
  <c r="Y1368" i="5"/>
  <c r="Y1226" i="5"/>
  <c r="Y833" i="5"/>
  <c r="W1389" i="5"/>
  <c r="W1049" i="5"/>
  <c r="Y1049" i="5"/>
  <c r="X1049" i="5"/>
  <c r="X415" i="5"/>
  <c r="Y415" i="5"/>
  <c r="Y1048" i="5"/>
  <c r="X1048" i="5"/>
  <c r="W439" i="5"/>
  <c r="Y439" i="5"/>
  <c r="X1042" i="5"/>
  <c r="Y922" i="5"/>
  <c r="X922" i="5"/>
  <c r="W922" i="5"/>
  <c r="U1195" i="5"/>
  <c r="Y619" i="5"/>
  <c r="X619" i="5"/>
  <c r="X464" i="5"/>
  <c r="P1134" i="5"/>
  <c r="I408" i="2"/>
  <c r="I443" i="2"/>
  <c r="I440" i="2"/>
  <c r="I433" i="2"/>
  <c r="I461" i="2"/>
  <c r="I505" i="2"/>
  <c r="W505" i="2"/>
  <c r="X505" i="2" s="1"/>
  <c r="I501" i="2"/>
  <c r="W501" i="2"/>
  <c r="X501" i="2" s="1"/>
  <c r="I497" i="2"/>
  <c r="W497" i="2"/>
  <c r="X497" i="2" s="1"/>
  <c r="I493" i="2"/>
  <c r="W493" i="2"/>
  <c r="I489" i="2"/>
  <c r="W489" i="2"/>
  <c r="X489" i="2" s="1"/>
  <c r="I531" i="2"/>
  <c r="I563" i="2"/>
  <c r="I918" i="2"/>
  <c r="W918" i="2"/>
  <c r="J918" i="2" s="1"/>
  <c r="Z918" i="2" s="1"/>
  <c r="L918" i="2" s="1"/>
  <c r="I910" i="2"/>
  <c r="W910" i="2"/>
  <c r="I952" i="2"/>
  <c r="I1139" i="2"/>
  <c r="I416" i="2"/>
  <c r="I445" i="2"/>
  <c r="I431" i="2"/>
  <c r="W503" i="2"/>
  <c r="J503" i="2" s="1"/>
  <c r="Y503" i="2" s="1"/>
  <c r="AA503" i="2" s="1"/>
  <c r="I503" i="2"/>
  <c r="I499" i="2"/>
  <c r="W499" i="2"/>
  <c r="X499" i="2" s="1"/>
  <c r="I495" i="2"/>
  <c r="I492" i="2"/>
  <c r="W519" i="2"/>
  <c r="J519" i="2" s="1"/>
  <c r="I568" i="2"/>
  <c r="I565" i="2"/>
  <c r="I561" i="2"/>
  <c r="I913" i="2"/>
  <c r="I909" i="2"/>
  <c r="I940" i="2"/>
  <c r="I1136" i="2"/>
  <c r="I1130" i="2"/>
  <c r="I1126" i="2"/>
  <c r="I1120" i="2"/>
  <c r="I1167" i="2"/>
  <c r="I1407" i="2"/>
  <c r="I1403" i="2"/>
  <c r="I1400" i="2"/>
  <c r="I1398" i="2"/>
  <c r="I1389" i="2"/>
  <c r="I163" i="2"/>
  <c r="I206" i="2"/>
  <c r="I202" i="2"/>
  <c r="W202" i="2"/>
  <c r="X202" i="2" s="1"/>
  <c r="I193" i="2"/>
  <c r="I189" i="2"/>
  <c r="I238" i="2"/>
  <c r="I267" i="2"/>
  <c r="W267" i="2"/>
  <c r="J267" i="2" s="1"/>
  <c r="I261" i="2"/>
  <c r="W296" i="2"/>
  <c r="J296" i="2" s="1"/>
  <c r="AB296" i="2" s="1"/>
  <c r="M296" i="2" s="1"/>
  <c r="AC296" i="2" s="1"/>
  <c r="N296" i="2" s="1"/>
  <c r="AF296" i="2" s="1"/>
  <c r="I328" i="2"/>
  <c r="I345" i="2"/>
  <c r="I373" i="2"/>
  <c r="W369" i="2"/>
  <c r="X369" i="2" s="1"/>
  <c r="I369" i="2"/>
  <c r="I417" i="2"/>
  <c r="I850" i="2"/>
  <c r="I921" i="2"/>
  <c r="W921" i="2"/>
  <c r="I974" i="2"/>
  <c r="W974" i="2"/>
  <c r="J974" i="2" s="1"/>
  <c r="Z974" i="2" s="1"/>
  <c r="L974" i="2" s="1"/>
  <c r="I971" i="2"/>
  <c r="W971" i="2"/>
  <c r="I970" i="2"/>
  <c r="I1045" i="2"/>
  <c r="I1036" i="2"/>
  <c r="I1033" i="2"/>
  <c r="W1031" i="2"/>
  <c r="J1031" i="2" s="1"/>
  <c r="Z1031" i="2" s="1"/>
  <c r="L1031" i="2" s="1"/>
  <c r="I1031" i="2"/>
  <c r="I1063" i="2"/>
  <c r="I1107" i="2"/>
  <c r="W1107" i="2"/>
  <c r="I1106" i="2"/>
  <c r="I1339" i="2"/>
  <c r="I1338" i="2"/>
  <c r="I1335" i="2"/>
  <c r="I1334" i="2"/>
  <c r="W1334" i="2"/>
  <c r="X1334" i="2" s="1"/>
  <c r="I1371" i="2"/>
  <c r="W1369" i="2"/>
  <c r="J1369" i="2" s="1"/>
  <c r="I1394" i="2"/>
  <c r="I1392" i="2"/>
  <c r="J767" i="2"/>
  <c r="Y767" i="2" s="1"/>
  <c r="AA767" i="2" s="1"/>
  <c r="I106" i="2"/>
  <c r="I102" i="2"/>
  <c r="I175" i="2"/>
  <c r="I204" i="2"/>
  <c r="I196" i="2"/>
  <c r="I190" i="2"/>
  <c r="W190" i="2"/>
  <c r="X190" i="2" s="1"/>
  <c r="W226" i="2"/>
  <c r="J226" i="2" s="1"/>
  <c r="Z226" i="2" s="1"/>
  <c r="L226" i="2" s="1"/>
  <c r="I268" i="2"/>
  <c r="I262" i="2"/>
  <c r="I259" i="2"/>
  <c r="W259" i="2"/>
  <c r="X259" i="2" s="1"/>
  <c r="I255" i="2"/>
  <c r="W295" i="2"/>
  <c r="X295" i="2" s="1"/>
  <c r="I293" i="2"/>
  <c r="I329" i="2"/>
  <c r="I342" i="2"/>
  <c r="I387" i="2"/>
  <c r="W387" i="2"/>
  <c r="J387" i="2" s="1"/>
  <c r="AB387" i="2" s="1"/>
  <c r="M387" i="2" s="1"/>
  <c r="I382" i="2"/>
  <c r="I380" i="2"/>
  <c r="W380" i="2"/>
  <c r="X380" i="2" s="1"/>
  <c r="I376" i="2"/>
  <c r="W370" i="2"/>
  <c r="J370" i="2" s="1"/>
  <c r="Z370" i="2" s="1"/>
  <c r="L370" i="2" s="1"/>
  <c r="I370" i="2"/>
  <c r="I1041" i="2"/>
  <c r="W1041" i="2"/>
  <c r="X1041" i="2" s="1"/>
  <c r="I269" i="2"/>
  <c r="I1430" i="2"/>
  <c r="W1430" i="2"/>
  <c r="I613" i="2"/>
  <c r="W613" i="2"/>
  <c r="X613" i="2" s="1"/>
  <c r="I610" i="2"/>
  <c r="I808" i="2"/>
  <c r="I805" i="2"/>
  <c r="I795" i="2"/>
  <c r="W795" i="2"/>
  <c r="X795" i="2" s="1"/>
  <c r="I859" i="2"/>
  <c r="I857" i="2"/>
  <c r="I442" i="2"/>
  <c r="W442" i="2"/>
  <c r="X442" i="2" s="1"/>
  <c r="I733" i="2"/>
  <c r="I1210" i="2"/>
  <c r="I1282" i="2"/>
  <c r="I1272" i="2"/>
  <c r="W148" i="2"/>
  <c r="X148" i="2" s="1"/>
  <c r="I1076" i="2"/>
  <c r="I1276" i="2"/>
  <c r="I942" i="2"/>
  <c r="I1254" i="2"/>
  <c r="X800" i="5"/>
  <c r="X983" i="2"/>
  <c r="X438" i="2"/>
  <c r="I1429" i="2"/>
  <c r="V192" i="3"/>
  <c r="W200" i="3"/>
  <c r="V208" i="3"/>
  <c r="W208" i="3"/>
  <c r="U208" i="3"/>
  <c r="V287" i="3"/>
  <c r="W287" i="3"/>
  <c r="U287" i="3"/>
  <c r="U295" i="3"/>
  <c r="V295" i="3"/>
  <c r="W295" i="3"/>
  <c r="U348" i="3"/>
  <c r="W348" i="3"/>
  <c r="V348" i="3"/>
  <c r="W378" i="3"/>
  <c r="V378" i="3"/>
  <c r="U378" i="3"/>
  <c r="U469" i="3"/>
  <c r="W469" i="3"/>
  <c r="V539" i="3"/>
  <c r="V561" i="3"/>
  <c r="U561" i="3"/>
  <c r="W561" i="3"/>
  <c r="W760" i="3"/>
  <c r="U760" i="3"/>
  <c r="V760" i="3"/>
  <c r="V1282" i="3"/>
  <c r="U1282" i="3"/>
  <c r="W1282" i="3"/>
  <c r="W221" i="3"/>
  <c r="U221" i="3"/>
  <c r="U225" i="3"/>
  <c r="V225" i="3"/>
  <c r="W225" i="3"/>
  <c r="U1362" i="3"/>
  <c r="W1362" i="3"/>
  <c r="U325" i="3"/>
  <c r="W325" i="3"/>
  <c r="V325" i="3"/>
  <c r="X371" i="5"/>
  <c r="Y75" i="5"/>
  <c r="X75" i="5"/>
  <c r="T1097" i="5"/>
  <c r="V1097" i="5"/>
  <c r="U1097" i="5"/>
  <c r="Y129" i="5"/>
  <c r="X129" i="5"/>
  <c r="W129" i="5"/>
  <c r="Q69" i="5"/>
  <c r="R69" i="5"/>
  <c r="F69" i="5" s="1"/>
  <c r="U1076" i="2"/>
  <c r="B1076" i="2" s="1"/>
  <c r="X168" i="5"/>
  <c r="W1102" i="5"/>
  <c r="Y1102" i="5"/>
  <c r="W939" i="5"/>
  <c r="Y701" i="5"/>
  <c r="W701" i="5"/>
  <c r="X701" i="5"/>
  <c r="Y1067" i="5"/>
  <c r="X853" i="5"/>
  <c r="W853" i="5"/>
  <c r="Y853" i="5"/>
  <c r="X1330" i="5"/>
  <c r="X650" i="5"/>
  <c r="Y650" i="5"/>
  <c r="W1128" i="5"/>
  <c r="W282" i="5"/>
  <c r="Y282" i="5"/>
  <c r="X778" i="5"/>
  <c r="W778" i="5"/>
  <c r="Y918" i="5"/>
  <c r="Y554" i="5"/>
  <c r="X554" i="5"/>
  <c r="W143" i="2"/>
  <c r="W224" i="2"/>
  <c r="J224" i="2" s="1"/>
  <c r="Y224" i="2" s="1"/>
  <c r="AA224" i="2" s="1"/>
  <c r="W251" i="2"/>
  <c r="U670" i="2"/>
  <c r="B670" i="2" s="1"/>
  <c r="W670" i="2"/>
  <c r="J670" i="2" s="1"/>
  <c r="AB670" i="2" s="1"/>
  <c r="M670" i="2" s="1"/>
  <c r="W1194" i="2"/>
  <c r="X1194" i="2" s="1"/>
  <c r="W926" i="2"/>
  <c r="X926" i="2" s="1"/>
  <c r="W1039" i="2"/>
  <c r="X1039" i="2" s="1"/>
  <c r="W1190" i="2"/>
  <c r="J1190" i="2" s="1"/>
  <c r="Y1190" i="2" s="1"/>
  <c r="AA1190" i="2" s="1"/>
  <c r="W862" i="2"/>
  <c r="W1332" i="2"/>
  <c r="J1332" i="2" s="1"/>
  <c r="Y1332" i="2" s="1"/>
  <c r="AA1332" i="2" s="1"/>
  <c r="W1396" i="2"/>
  <c r="X1396" i="2" s="1"/>
  <c r="F426" i="3"/>
  <c r="J966" i="3"/>
  <c r="U148" i="3"/>
  <c r="U161" i="3"/>
  <c r="U1402" i="3"/>
  <c r="V1402" i="3"/>
  <c r="V1339" i="3"/>
  <c r="U1339" i="3"/>
  <c r="W1339" i="3"/>
  <c r="U1364" i="3"/>
  <c r="V250" i="3"/>
  <c r="U250" i="3"/>
  <c r="W250" i="3"/>
  <c r="V254" i="3"/>
  <c r="W254" i="3"/>
  <c r="U254" i="3"/>
  <c r="U262" i="3"/>
  <c r="W262" i="3"/>
  <c r="V262" i="3"/>
  <c r="V280" i="3"/>
  <c r="U280" i="3"/>
  <c r="W280" i="3"/>
  <c r="U288" i="3"/>
  <c r="V288" i="3"/>
  <c r="W288" i="3"/>
  <c r="W296" i="3"/>
  <c r="V296" i="3"/>
  <c r="U296" i="3"/>
  <c r="V314" i="3"/>
  <c r="U314" i="3"/>
  <c r="W322" i="3"/>
  <c r="V322" i="3"/>
  <c r="V341" i="3"/>
  <c r="W341" i="3"/>
  <c r="U341" i="3"/>
  <c r="W357" i="3"/>
  <c r="V357" i="3"/>
  <c r="U357" i="3"/>
  <c r="U375" i="3"/>
  <c r="W375" i="3"/>
  <c r="V375" i="3"/>
  <c r="V379" i="3"/>
  <c r="U379" i="3"/>
  <c r="W379" i="3"/>
  <c r="V383" i="3"/>
  <c r="U432" i="3"/>
  <c r="V432" i="3"/>
  <c r="W432" i="3"/>
  <c r="V436" i="3"/>
  <c r="W444" i="3"/>
  <c r="V444" i="3"/>
  <c r="U444" i="3"/>
  <c r="U448" i="3"/>
  <c r="W470" i="3"/>
  <c r="V470" i="3"/>
  <c r="U470" i="3"/>
  <c r="W478" i="3"/>
  <c r="U478" i="3"/>
  <c r="V478" i="3"/>
  <c r="W500" i="3"/>
  <c r="V500" i="3"/>
  <c r="U500" i="3"/>
  <c r="U508" i="3"/>
  <c r="W508" i="3"/>
  <c r="V508" i="3"/>
  <c r="W523" i="3"/>
  <c r="W531" i="3"/>
  <c r="U531" i="3"/>
  <c r="V531" i="3"/>
  <c r="W554" i="3"/>
  <c r="W562" i="3"/>
  <c r="V562" i="3"/>
  <c r="U562" i="3"/>
  <c r="U581" i="3"/>
  <c r="V581" i="3"/>
  <c r="W581" i="3"/>
  <c r="U589" i="3"/>
  <c r="V589" i="3"/>
  <c r="W597" i="3"/>
  <c r="U597" i="3"/>
  <c r="W615" i="3"/>
  <c r="U615" i="3"/>
  <c r="V615" i="3"/>
  <c r="V623" i="3"/>
  <c r="V641" i="3"/>
  <c r="W641" i="3"/>
  <c r="W649" i="3"/>
  <c r="V649" i="3"/>
  <c r="U649" i="3"/>
  <c r="U657" i="3"/>
  <c r="V657" i="3"/>
  <c r="U676" i="3"/>
  <c r="W676" i="3"/>
  <c r="V684" i="3"/>
  <c r="W684" i="3"/>
  <c r="W699" i="3"/>
  <c r="V699" i="3"/>
  <c r="U699" i="3"/>
  <c r="V707" i="3"/>
  <c r="U707" i="3"/>
  <c r="U711" i="3"/>
  <c r="V711" i="3"/>
  <c r="W711" i="3"/>
  <c r="V719" i="3"/>
  <c r="W719" i="3"/>
  <c r="U719" i="3"/>
  <c r="W730" i="3"/>
  <c r="V730" i="3"/>
  <c r="U730" i="3"/>
  <c r="V746" i="3"/>
  <c r="W746" i="3"/>
  <c r="U746" i="3"/>
  <c r="W765" i="3"/>
  <c r="U765" i="3"/>
  <c r="V773" i="3"/>
  <c r="W773" i="3"/>
  <c r="U791" i="3"/>
  <c r="V791" i="3"/>
  <c r="W791" i="3"/>
  <c r="V799" i="3"/>
  <c r="W799" i="3"/>
  <c r="U799" i="3"/>
  <c r="W807" i="3"/>
  <c r="U822" i="3"/>
  <c r="W822" i="3"/>
  <c r="V822" i="3"/>
  <c r="U826" i="3"/>
  <c r="U834" i="3"/>
  <c r="W834" i="3"/>
  <c r="V834" i="3"/>
  <c r="V849" i="3"/>
  <c r="W849" i="3"/>
  <c r="U849" i="3"/>
  <c r="U865" i="3"/>
  <c r="V865" i="3"/>
  <c r="W865" i="3"/>
  <c r="W879" i="3"/>
  <c r="U879" i="3"/>
  <c r="V887" i="3"/>
  <c r="U887" i="3"/>
  <c r="W887" i="3"/>
  <c r="V895" i="3"/>
  <c r="W895" i="3"/>
  <c r="U895" i="3"/>
  <c r="U910" i="3"/>
  <c r="V910" i="3"/>
  <c r="W910" i="3"/>
  <c r="W918" i="3"/>
  <c r="V918" i="3"/>
  <c r="U918" i="3"/>
  <c r="W926" i="3"/>
  <c r="U926" i="3"/>
  <c r="V926" i="3"/>
  <c r="W952" i="3"/>
  <c r="V952" i="3"/>
  <c r="U952" i="3"/>
  <c r="V971" i="3"/>
  <c r="W971" i="3"/>
  <c r="U971" i="3"/>
  <c r="U979" i="3"/>
  <c r="W979" i="3"/>
  <c r="V987" i="3"/>
  <c r="W987" i="3"/>
  <c r="U987" i="3"/>
  <c r="V1006" i="3"/>
  <c r="W1006" i="3"/>
  <c r="U1006" i="3"/>
  <c r="W1018" i="3"/>
  <c r="V1018" i="3"/>
  <c r="U1018" i="3"/>
  <c r="W1033" i="3"/>
  <c r="V1033" i="3"/>
  <c r="U1037" i="3"/>
  <c r="V1037" i="3"/>
  <c r="U1041" i="3"/>
  <c r="V1041" i="3"/>
  <c r="W1041" i="3"/>
  <c r="V1045" i="3"/>
  <c r="U1045" i="3"/>
  <c r="W1045" i="3"/>
  <c r="U1064" i="3"/>
  <c r="W1064" i="3"/>
  <c r="V1064" i="3"/>
  <c r="W1068" i="3"/>
  <c r="V1068" i="3"/>
  <c r="U1068" i="3"/>
  <c r="V1072" i="3"/>
  <c r="V1076" i="3"/>
  <c r="U1076" i="3"/>
  <c r="W1076" i="3"/>
  <c r="V1091" i="3"/>
  <c r="W1091" i="3"/>
  <c r="U1091" i="3"/>
  <c r="V1095" i="3"/>
  <c r="W1095" i="3"/>
  <c r="V1099" i="3"/>
  <c r="U1099" i="3"/>
  <c r="W1099" i="3"/>
  <c r="U1107" i="3"/>
  <c r="W1107" i="3"/>
  <c r="W1121" i="3"/>
  <c r="V1121" i="3"/>
  <c r="U1121" i="3"/>
  <c r="U1125" i="3"/>
  <c r="W1125" i="3"/>
  <c r="V1125" i="3"/>
  <c r="U1133" i="3"/>
  <c r="V1133" i="3"/>
  <c r="W1133" i="3"/>
  <c r="W1137" i="3"/>
  <c r="U1137" i="3"/>
  <c r="U1151" i="3"/>
  <c r="V1151" i="3"/>
  <c r="W1151" i="3"/>
  <c r="V1155" i="3"/>
  <c r="U1155" i="3"/>
  <c r="W1155" i="3"/>
  <c r="U1159" i="3"/>
  <c r="V1159" i="3"/>
  <c r="W1159" i="3"/>
  <c r="V1163" i="3"/>
  <c r="W1163" i="3"/>
  <c r="U1163" i="3"/>
  <c r="U1167" i="3"/>
  <c r="W1167" i="3"/>
  <c r="W1181" i="3"/>
  <c r="V1181" i="3"/>
  <c r="U1181" i="3"/>
  <c r="U1189" i="3"/>
  <c r="W1189" i="3"/>
  <c r="V1189" i="3"/>
  <c r="W1193" i="3"/>
  <c r="U1193" i="3"/>
  <c r="V1209" i="3"/>
  <c r="W1209" i="3"/>
  <c r="U1209" i="3"/>
  <c r="V1213" i="3"/>
  <c r="W1213" i="3"/>
  <c r="U1213" i="3"/>
  <c r="U1217" i="3"/>
  <c r="V1221" i="3"/>
  <c r="W1221" i="3"/>
  <c r="U1221" i="3"/>
  <c r="V1225" i="3"/>
  <c r="W1225" i="3"/>
  <c r="V1239" i="3"/>
  <c r="U1239" i="3"/>
  <c r="W1239" i="3"/>
  <c r="V1243" i="3"/>
  <c r="W1243" i="3"/>
  <c r="V1255" i="3"/>
  <c r="U1255" i="3"/>
  <c r="W1255" i="3"/>
  <c r="U1259" i="3"/>
  <c r="V1259" i="3"/>
  <c r="W1259" i="3"/>
  <c r="U1273" i="3"/>
  <c r="U1281" i="3"/>
  <c r="W1281" i="3"/>
  <c r="U1289" i="3"/>
  <c r="V1289" i="3"/>
  <c r="W1289" i="3"/>
  <c r="V1302" i="3"/>
  <c r="U1302" i="3"/>
  <c r="W1302" i="3"/>
  <c r="U1306" i="3"/>
  <c r="W1306" i="3"/>
  <c r="W1310" i="3"/>
  <c r="U1310" i="3"/>
  <c r="U1314" i="3"/>
  <c r="V1314" i="3"/>
  <c r="U1318" i="3"/>
  <c r="V1318" i="3"/>
  <c r="W1318" i="3"/>
  <c r="W26" i="3"/>
  <c r="U26" i="3"/>
  <c r="V10" i="3"/>
  <c r="U10" i="3"/>
  <c r="W45" i="3"/>
  <c r="V82" i="3"/>
  <c r="U86" i="3"/>
  <c r="U136" i="3"/>
  <c r="V1394" i="3"/>
  <c r="W1394" i="3"/>
  <c r="U53" i="3"/>
  <c r="U861" i="3"/>
  <c r="U539" i="3"/>
  <c r="W1049" i="3"/>
  <c r="U1243" i="3"/>
  <c r="W1060" i="3"/>
  <c r="U1033" i="3"/>
  <c r="W734" i="3"/>
  <c r="W1314" i="3"/>
  <c r="V1193" i="3"/>
  <c r="W314" i="3"/>
  <c r="U773" i="3"/>
  <c r="V879" i="3"/>
  <c r="W657" i="3"/>
  <c r="W19" i="3"/>
  <c r="U103" i="3"/>
  <c r="V140" i="3"/>
  <c r="V1343" i="3"/>
  <c r="U1347" i="3"/>
  <c r="W1347" i="3"/>
  <c r="V1347" i="3"/>
  <c r="U266" i="3"/>
  <c r="V266" i="3"/>
  <c r="W266" i="3"/>
  <c r="V284" i="3"/>
  <c r="U284" i="3"/>
  <c r="W284" i="3"/>
  <c r="V292" i="3"/>
  <c r="W292" i="3"/>
  <c r="U292" i="3"/>
  <c r="V310" i="3"/>
  <c r="U310" i="3"/>
  <c r="W310" i="3"/>
  <c r="W318" i="3"/>
  <c r="V318" i="3"/>
  <c r="U318" i="3"/>
  <c r="V326" i="3"/>
  <c r="U326" i="3"/>
  <c r="W326" i="3"/>
  <c r="W345" i="3"/>
  <c r="U345" i="3"/>
  <c r="V345" i="3"/>
  <c r="U353" i="3"/>
  <c r="V353" i="3"/>
  <c r="W353" i="3"/>
  <c r="W371" i="3"/>
  <c r="U371" i="3"/>
  <c r="V371" i="3"/>
  <c r="W410" i="3"/>
  <c r="W440" i="3"/>
  <c r="V440" i="3"/>
  <c r="U440" i="3"/>
  <c r="U462" i="3"/>
  <c r="V462" i="3"/>
  <c r="W462" i="3"/>
  <c r="W466" i="3"/>
  <c r="V466" i="3"/>
  <c r="U466" i="3"/>
  <c r="U474" i="3"/>
  <c r="W474" i="3"/>
  <c r="V496" i="3"/>
  <c r="U496" i="3"/>
  <c r="W519" i="3"/>
  <c r="U519" i="3"/>
  <c r="V519" i="3"/>
  <c r="U527" i="3"/>
  <c r="V527" i="3"/>
  <c r="W527" i="3"/>
  <c r="U535" i="3"/>
  <c r="V550" i="3"/>
  <c r="U550" i="3"/>
  <c r="W558" i="3"/>
  <c r="V558" i="3"/>
  <c r="U558" i="3"/>
  <c r="W585" i="3"/>
  <c r="U585" i="3"/>
  <c r="V585" i="3"/>
  <c r="W593" i="3"/>
  <c r="U593" i="3"/>
  <c r="V619" i="3"/>
  <c r="U619" i="3"/>
  <c r="V627" i="3"/>
  <c r="W627" i="3"/>
  <c r="U627" i="3"/>
  <c r="V645" i="3"/>
  <c r="U645" i="3"/>
  <c r="W645" i="3"/>
  <c r="V653" i="3"/>
  <c r="W653" i="3"/>
  <c r="U653" i="3"/>
  <c r="V672" i="3"/>
  <c r="W672" i="3"/>
  <c r="U672" i="3"/>
  <c r="W688" i="3"/>
  <c r="U688" i="3"/>
  <c r="V688" i="3"/>
  <c r="W703" i="3"/>
  <c r="U703" i="3"/>
  <c r="V703" i="3"/>
  <c r="W715" i="3"/>
  <c r="U715" i="3"/>
  <c r="V715" i="3"/>
  <c r="V742" i="3"/>
  <c r="W742" i="3"/>
  <c r="U742" i="3"/>
  <c r="V761" i="3"/>
  <c r="W761" i="3"/>
  <c r="U761" i="3"/>
  <c r="U769" i="3"/>
  <c r="V769" i="3"/>
  <c r="W769" i="3"/>
  <c r="W777" i="3"/>
  <c r="U777" i="3"/>
  <c r="V777" i="3"/>
  <c r="V803" i="3"/>
  <c r="U803" i="3"/>
  <c r="W803" i="3"/>
  <c r="W838" i="3"/>
  <c r="V853" i="3"/>
  <c r="W853" i="3"/>
  <c r="U853" i="3"/>
  <c r="V869" i="3"/>
  <c r="U883" i="3"/>
  <c r="W883" i="3"/>
  <c r="V883" i="3"/>
  <c r="V891" i="3"/>
  <c r="U891" i="3"/>
  <c r="W891" i="3"/>
  <c r="U899" i="3"/>
  <c r="W899" i="3"/>
  <c r="V899" i="3"/>
  <c r="V914" i="3"/>
  <c r="W914" i="3"/>
  <c r="U914" i="3"/>
  <c r="U922" i="3"/>
  <c r="W922" i="3"/>
  <c r="V922" i="3"/>
  <c r="U940" i="3"/>
  <c r="W940" i="3"/>
  <c r="V940" i="3"/>
  <c r="U948" i="3"/>
  <c r="W948" i="3"/>
  <c r="V948" i="3"/>
  <c r="W956" i="3"/>
  <c r="U975" i="3"/>
  <c r="V975" i="3"/>
  <c r="V983" i="3"/>
  <c r="U983" i="3"/>
  <c r="W983" i="3"/>
  <c r="U1002" i="3"/>
  <c r="W1010" i="3"/>
  <c r="V1010" i="3"/>
  <c r="V1103" i="3"/>
  <c r="W1103" i="3"/>
  <c r="U1103" i="3"/>
  <c r="W1029" i="3"/>
  <c r="W861" i="3"/>
  <c r="U1049" i="3"/>
  <c r="U1029" i="3"/>
  <c r="U641" i="3"/>
  <c r="W550" i="3"/>
  <c r="W148" i="3"/>
  <c r="V1306" i="3"/>
  <c r="U169" i="3"/>
  <c r="V979" i="3"/>
  <c r="W619" i="3"/>
  <c r="V597" i="3"/>
  <c r="V1107" i="3"/>
  <c r="V593" i="3"/>
  <c r="V15" i="3"/>
  <c r="U119" i="3"/>
  <c r="W119" i="3"/>
  <c r="U1390" i="3"/>
  <c r="W1247" i="3"/>
  <c r="W707" i="3"/>
  <c r="U322" i="3"/>
  <c r="U57" i="3"/>
  <c r="U684" i="3"/>
  <c r="U45" i="3"/>
  <c r="V26" i="3"/>
  <c r="U1225" i="3"/>
  <c r="V1310" i="3"/>
  <c r="U1010" i="3"/>
  <c r="V1167" i="3"/>
  <c r="W975" i="3"/>
  <c r="V20" i="3"/>
  <c r="U20" i="3"/>
  <c r="W447" i="3"/>
  <c r="U507" i="3"/>
  <c r="V409" i="3"/>
  <c r="U491" i="3"/>
  <c r="U538" i="3"/>
  <c r="W237" i="3"/>
  <c r="U1433" i="3"/>
  <c r="V356" i="3"/>
  <c r="U530" i="3"/>
  <c r="W431" i="3"/>
  <c r="U409" i="3"/>
  <c r="V317" i="3"/>
  <c r="U237" i="3"/>
  <c r="V249" i="3"/>
  <c r="W370" i="3"/>
  <c r="W340" i="3"/>
  <c r="U447" i="3"/>
  <c r="V1437" i="3"/>
  <c r="U164" i="3"/>
  <c r="W1437" i="3"/>
  <c r="V1430" i="3"/>
  <c r="H82" i="5"/>
  <c r="S82" i="5" s="1"/>
  <c r="M82" i="5" s="1"/>
  <c r="H79" i="5"/>
  <c r="S79" i="5" s="1"/>
  <c r="M79" i="5" s="1"/>
  <c r="X79" i="5" s="1"/>
  <c r="Q715" i="5"/>
  <c r="T1364" i="5"/>
  <c r="U1364" i="5"/>
  <c r="U1003" i="2"/>
  <c r="B1003" i="2" s="1"/>
  <c r="W1003" i="2"/>
  <c r="X1003" i="2" s="1"/>
  <c r="U1119" i="2"/>
  <c r="B1119" i="2" s="1"/>
  <c r="W1119" i="2"/>
  <c r="X1119" i="2" s="1"/>
  <c r="U675" i="2"/>
  <c r="B675" i="2" s="1"/>
  <c r="Q939" i="5"/>
  <c r="R939" i="5"/>
  <c r="F939" i="5" s="1"/>
  <c r="P939" i="5"/>
  <c r="T581" i="5"/>
  <c r="V581" i="5"/>
  <c r="U581" i="5"/>
  <c r="W645" i="2"/>
  <c r="J645" i="2" s="1"/>
  <c r="U585" i="2"/>
  <c r="B585" i="2" s="1"/>
  <c r="A76" i="2"/>
  <c r="U76" i="2" s="1"/>
  <c r="B76" i="2" s="1"/>
  <c r="O76" i="5"/>
  <c r="O136" i="5"/>
  <c r="H136" i="5" s="1"/>
  <c r="S136" i="5" s="1"/>
  <c r="M136" i="5" s="1"/>
  <c r="Y136" i="5" s="1"/>
  <c r="A136" i="2"/>
  <c r="O355" i="5"/>
  <c r="H355" i="5" s="1"/>
  <c r="S355" i="5" s="1"/>
  <c r="M355" i="5" s="1"/>
  <c r="A355" i="2"/>
  <c r="U355" i="2" s="1"/>
  <c r="B355" i="2" s="1"/>
  <c r="O353" i="5"/>
  <c r="A353" i="2"/>
  <c r="A349" i="2"/>
  <c r="U349" i="2" s="1"/>
  <c r="B349" i="2" s="1"/>
  <c r="O349" i="5"/>
  <c r="H349" i="5" s="1"/>
  <c r="S349" i="5" s="1"/>
  <c r="M349" i="5" s="1"/>
  <c r="W349" i="5" s="1"/>
  <c r="O347" i="5"/>
  <c r="H347" i="5" s="1"/>
  <c r="S347" i="5" s="1"/>
  <c r="M347" i="5" s="1"/>
  <c r="A347" i="2"/>
  <c r="U347" i="2" s="1"/>
  <c r="B347" i="2" s="1"/>
  <c r="O343" i="5"/>
  <c r="A343" i="5" s="1"/>
  <c r="A343" i="2"/>
  <c r="U343" i="2" s="1"/>
  <c r="B343" i="2" s="1"/>
  <c r="A341" i="2"/>
  <c r="U341" i="2" s="1"/>
  <c r="B341" i="2" s="1"/>
  <c r="O341" i="5"/>
  <c r="O339" i="5"/>
  <c r="H339" i="5" s="1"/>
  <c r="S339" i="5" s="1"/>
  <c r="M339" i="5" s="1"/>
  <c r="A339" i="2"/>
  <c r="U339" i="2" s="1"/>
  <c r="B339" i="2" s="1"/>
  <c r="A418" i="2"/>
  <c r="O418" i="5"/>
  <c r="H418" i="5" s="1"/>
  <c r="S418" i="5" s="1"/>
  <c r="M418" i="5" s="1"/>
  <c r="Y418" i="5" s="1"/>
  <c r="O416" i="5"/>
  <c r="A416" i="5" s="1"/>
  <c r="R416" i="5" s="1"/>
  <c r="F416" i="5" s="1"/>
  <c r="A416" i="2"/>
  <c r="U416" i="2" s="1"/>
  <c r="B416" i="2" s="1"/>
  <c r="A414" i="2"/>
  <c r="O414" i="5"/>
  <c r="O412" i="5"/>
  <c r="A412" i="5" s="1"/>
  <c r="A412" i="2"/>
  <c r="U412" i="2" s="1"/>
  <c r="B412" i="2" s="1"/>
  <c r="O410" i="5"/>
  <c r="H410" i="5" s="1"/>
  <c r="S410" i="5" s="1"/>
  <c r="M410" i="5" s="1"/>
  <c r="A410" i="2"/>
  <c r="U410" i="2" s="1"/>
  <c r="B410" i="2" s="1"/>
  <c r="A408" i="2"/>
  <c r="W408" i="2" s="1"/>
  <c r="J408" i="2" s="1"/>
  <c r="AJ408" i="2" s="1"/>
  <c r="O408" i="5"/>
  <c r="A408" i="5" s="1"/>
  <c r="O406" i="5"/>
  <c r="A406" i="2"/>
  <c r="A404" i="5"/>
  <c r="P404" i="5" s="1"/>
  <c r="H404" i="5"/>
  <c r="S404" i="5" s="1"/>
  <c r="M404" i="5" s="1"/>
  <c r="O402" i="5"/>
  <c r="A402" i="5" s="1"/>
  <c r="P402" i="5" s="1"/>
  <c r="A402" i="2"/>
  <c r="U402" i="2" s="1"/>
  <c r="B402" i="2" s="1"/>
  <c r="A400" i="2"/>
  <c r="O400" i="5"/>
  <c r="A734" i="2"/>
  <c r="O734" i="5"/>
  <c r="O730" i="5"/>
  <c r="A730" i="2"/>
  <c r="U730" i="2" s="1"/>
  <c r="B730" i="2" s="1"/>
  <c r="A765" i="2"/>
  <c r="U765" i="2" s="1"/>
  <c r="B765" i="2" s="1"/>
  <c r="O765" i="5"/>
  <c r="O763" i="5"/>
  <c r="A763" i="5" s="1"/>
  <c r="P763" i="5" s="1"/>
  <c r="A763" i="2"/>
  <c r="U763" i="2" s="1"/>
  <c r="B763" i="2" s="1"/>
  <c r="O761" i="5"/>
  <c r="H761" i="5" s="1"/>
  <c r="S761" i="5" s="1"/>
  <c r="M761" i="5" s="1"/>
  <c r="W761" i="5" s="1"/>
  <c r="A761" i="2"/>
  <c r="U761" i="2" s="1"/>
  <c r="B761" i="2" s="1"/>
  <c r="U798" i="2"/>
  <c r="B798" i="2" s="1"/>
  <c r="W798" i="2"/>
  <c r="J798" i="2" s="1"/>
  <c r="Y798" i="2" s="1"/>
  <c r="AA798" i="2" s="1"/>
  <c r="U796" i="2"/>
  <c r="B796" i="2" s="1"/>
  <c r="W796" i="2"/>
  <c r="A794" i="2"/>
  <c r="O794" i="5"/>
  <c r="A794" i="5" s="1"/>
  <c r="R794" i="5" s="1"/>
  <c r="F794" i="5" s="1"/>
  <c r="V794" i="5" s="1"/>
  <c r="O792" i="5"/>
  <c r="A792" i="5" s="1"/>
  <c r="A792" i="2"/>
  <c r="W790" i="5"/>
  <c r="X790" i="5"/>
  <c r="A1258" i="2"/>
  <c r="O1258" i="5"/>
  <c r="A1258" i="5" s="1"/>
  <c r="P1258" i="5" s="1"/>
  <c r="A1256" i="2"/>
  <c r="U1256" i="2" s="1"/>
  <c r="B1256" i="2" s="1"/>
  <c r="O1256" i="5"/>
  <c r="A1256" i="5" s="1"/>
  <c r="R1256" i="5" s="1"/>
  <c r="F1256" i="5" s="1"/>
  <c r="V1256" i="5" s="1"/>
  <c r="A1254" i="2"/>
  <c r="O1254" i="5"/>
  <c r="H1254" i="5" s="1"/>
  <c r="S1254" i="5" s="1"/>
  <c r="M1254" i="5" s="1"/>
  <c r="X1254" i="5" s="1"/>
  <c r="A1250" i="2"/>
  <c r="U1250" i="2" s="1"/>
  <c r="B1250" i="2" s="1"/>
  <c r="O1250" i="5"/>
  <c r="A1248" i="2"/>
  <c r="O1248" i="5"/>
  <c r="H1248" i="5" s="1"/>
  <c r="S1248" i="5" s="1"/>
  <c r="M1248" i="5" s="1"/>
  <c r="A1246" i="2"/>
  <c r="U1246" i="2" s="1"/>
  <c r="B1246" i="2" s="1"/>
  <c r="O1246" i="5"/>
  <c r="A1246" i="5" s="1"/>
  <c r="Q1246" i="5" s="1"/>
  <c r="A1244" i="5"/>
  <c r="Q1244" i="5" s="1"/>
  <c r="H1244" i="5"/>
  <c r="S1244" i="5" s="1"/>
  <c r="M1244" i="5" s="1"/>
  <c r="A1242" i="2"/>
  <c r="U1242" i="2" s="1"/>
  <c r="B1242" i="2" s="1"/>
  <c r="O1242" i="5"/>
  <c r="O1289" i="5"/>
  <c r="H1289" i="5" s="1"/>
  <c r="S1289" i="5" s="1"/>
  <c r="M1289" i="5" s="1"/>
  <c r="X1289" i="5" s="1"/>
  <c r="A1289" i="2"/>
  <c r="W1289" i="2" s="1"/>
  <c r="J1289" i="2" s="1"/>
  <c r="AJ1289" i="2" s="1"/>
  <c r="A1287" i="2"/>
  <c r="U1287" i="2" s="1"/>
  <c r="B1287" i="2" s="1"/>
  <c r="O1287" i="5"/>
  <c r="H1287" i="5" s="1"/>
  <c r="S1287" i="5" s="1"/>
  <c r="A1285" i="2"/>
  <c r="O1285" i="5"/>
  <c r="A1285" i="5" s="1"/>
  <c r="P1285" i="5" s="1"/>
  <c r="O1283" i="5"/>
  <c r="A1283" i="5" s="1"/>
  <c r="R1283" i="5" s="1"/>
  <c r="F1283" i="5" s="1"/>
  <c r="T1283" i="5" s="1"/>
  <c r="A1283" i="2"/>
  <c r="O1318" i="5"/>
  <c r="H1318" i="5" s="1"/>
  <c r="S1318" i="5" s="1"/>
  <c r="M1318" i="5" s="1"/>
  <c r="A1318" i="2"/>
  <c r="W1318" i="2" s="1"/>
  <c r="X1318" i="2" s="1"/>
  <c r="A1316" i="2"/>
  <c r="U1316" i="2" s="1"/>
  <c r="B1316" i="2" s="1"/>
  <c r="O1316" i="5"/>
  <c r="H1316" i="5" s="1"/>
  <c r="S1316" i="5" s="1"/>
  <c r="M1316" i="5" s="1"/>
  <c r="W1316" i="5" s="1"/>
  <c r="O1314" i="5"/>
  <c r="A1314" i="2"/>
  <c r="W1314" i="2" s="1"/>
  <c r="X1314" i="2" s="1"/>
  <c r="O1312" i="5"/>
  <c r="A1312" i="5" s="1"/>
  <c r="R1312" i="5" s="1"/>
  <c r="F1312" i="5" s="1"/>
  <c r="V1312" i="5" s="1"/>
  <c r="A1312" i="2"/>
  <c r="O1349" i="5"/>
  <c r="A1349" i="2"/>
  <c r="U1349" i="2" s="1"/>
  <c r="B1349" i="2" s="1"/>
  <c r="U1347" i="2"/>
  <c r="B1347" i="2" s="1"/>
  <c r="W1347" i="2"/>
  <c r="A1343" i="2"/>
  <c r="O1343" i="5"/>
  <c r="A1343" i="5" s="1"/>
  <c r="P1343" i="5" s="1"/>
  <c r="O1341" i="5"/>
  <c r="H1341" i="5" s="1"/>
  <c r="S1341" i="5" s="1"/>
  <c r="M1341" i="5" s="1"/>
  <c r="A1341" i="2"/>
  <c r="U1341" i="2" s="1"/>
  <c r="B1341" i="2" s="1"/>
  <c r="A1339" i="2"/>
  <c r="O1339" i="5"/>
  <c r="A1339" i="5" s="1"/>
  <c r="Q1339" i="5" s="1"/>
  <c r="U1337" i="2"/>
  <c r="B1337" i="2" s="1"/>
  <c r="W1337" i="2"/>
  <c r="A1335" i="2"/>
  <c r="W1335" i="2" s="1"/>
  <c r="J1335" i="2" s="1"/>
  <c r="AB1335" i="2" s="1"/>
  <c r="M1335" i="2" s="1"/>
  <c r="O1335" i="5"/>
  <c r="A1335" i="5" s="1"/>
  <c r="P1335" i="5" s="1"/>
  <c r="O1333" i="5"/>
  <c r="H1333" i="5" s="1"/>
  <c r="S1333" i="5" s="1"/>
  <c r="M1333" i="5" s="1"/>
  <c r="Y1333" i="5" s="1"/>
  <c r="A1333" i="2"/>
  <c r="A1331" i="2"/>
  <c r="O1331" i="5"/>
  <c r="A1331" i="5" s="1"/>
  <c r="U975" i="2"/>
  <c r="B975" i="2" s="1"/>
  <c r="W975" i="2"/>
  <c r="J975" i="2" s="1"/>
  <c r="U1274" i="2"/>
  <c r="B1274" i="2" s="1"/>
  <c r="W1274" i="2"/>
  <c r="H1282" i="5"/>
  <c r="S1282" i="5" s="1"/>
  <c r="M1282" i="5" s="1"/>
  <c r="H886" i="5"/>
  <c r="S886" i="5" s="1"/>
  <c r="M886" i="5" s="1"/>
  <c r="A886" i="5"/>
  <c r="P886" i="5" s="1"/>
  <c r="Y1435" i="5"/>
  <c r="U1366" i="2"/>
  <c r="B1366" i="2" s="1"/>
  <c r="H1184" i="5"/>
  <c r="S1184" i="5" s="1"/>
  <c r="M1184" i="5" s="1"/>
  <c r="A1184" i="5"/>
  <c r="Q1184" i="5" s="1"/>
  <c r="U789" i="2"/>
  <c r="B789" i="2" s="1"/>
  <c r="W789" i="2"/>
  <c r="J789" i="2" s="1"/>
  <c r="Z789" i="2" s="1"/>
  <c r="L789" i="2" s="1"/>
  <c r="A323" i="5"/>
  <c r="P323" i="5" s="1"/>
  <c r="H323" i="5"/>
  <c r="S323" i="5" s="1"/>
  <c r="M323" i="5" s="1"/>
  <c r="R1190" i="5"/>
  <c r="F1190" i="5" s="1"/>
  <c r="A1329" i="2"/>
  <c r="W1329" i="2" s="1"/>
  <c r="U169" i="2"/>
  <c r="B169" i="2" s="1"/>
  <c r="W169" i="2"/>
  <c r="X169" i="2" s="1"/>
  <c r="U838" i="2"/>
  <c r="B838" i="2" s="1"/>
  <c r="W838" i="2"/>
  <c r="X838" i="2" s="1"/>
  <c r="U700" i="2"/>
  <c r="B700" i="2" s="1"/>
  <c r="W700" i="2"/>
  <c r="U291" i="2"/>
  <c r="B291" i="2" s="1"/>
  <c r="W291" i="2"/>
  <c r="A134" i="2"/>
  <c r="A1244" i="2"/>
  <c r="U1244" i="2" s="1"/>
  <c r="B1244" i="2" s="1"/>
  <c r="R1305" i="5"/>
  <c r="F1305" i="5" s="1"/>
  <c r="X1435" i="5"/>
  <c r="A1226" i="5"/>
  <c r="P1226" i="5" s="1"/>
  <c r="Y790" i="5"/>
  <c r="A345" i="2"/>
  <c r="W348" i="2"/>
  <c r="X348" i="2" s="1"/>
  <c r="U1158" i="2"/>
  <c r="B1158" i="2" s="1"/>
  <c r="H949" i="5"/>
  <c r="S949" i="5" s="1"/>
  <c r="M949" i="5" s="1"/>
  <c r="W949" i="5" s="1"/>
  <c r="H438" i="5"/>
  <c r="S438" i="5" s="1"/>
  <c r="M438" i="5" s="1"/>
  <c r="A438" i="5"/>
  <c r="R438" i="5" s="1"/>
  <c r="F438" i="5" s="1"/>
  <c r="H460" i="5"/>
  <c r="S460" i="5" s="1"/>
  <c r="M460" i="5" s="1"/>
  <c r="U1029" i="2"/>
  <c r="B1029" i="2" s="1"/>
  <c r="W1029" i="2"/>
  <c r="A1359" i="5"/>
  <c r="P1359" i="5" s="1"/>
  <c r="H1359" i="5"/>
  <c r="S1359" i="5" s="1"/>
  <c r="M1359" i="5" s="1"/>
  <c r="W1342" i="2"/>
  <c r="J1342" i="2" s="1"/>
  <c r="Y1342" i="2" s="1"/>
  <c r="AA1342" i="2" s="1"/>
  <c r="U1342" i="2"/>
  <c r="B1342" i="2" s="1"/>
  <c r="U647" i="2"/>
  <c r="B647" i="2" s="1"/>
  <c r="W647" i="2"/>
  <c r="J647" i="2" s="1"/>
  <c r="Z647" i="2" s="1"/>
  <c r="L647" i="2" s="1"/>
  <c r="W911" i="2"/>
  <c r="U464" i="2"/>
  <c r="B464" i="2" s="1"/>
  <c r="W464" i="2"/>
  <c r="J464" i="2" s="1"/>
  <c r="AB464" i="2" s="1"/>
  <c r="M464" i="2" s="1"/>
  <c r="P1182" i="5"/>
  <c r="A1103" i="5"/>
  <c r="P1103" i="5" s="1"/>
  <c r="U821" i="2"/>
  <c r="B821" i="2" s="1"/>
  <c r="U1014" i="2"/>
  <c r="B1014" i="2" s="1"/>
  <c r="W1162" i="2"/>
  <c r="X1162" i="2" s="1"/>
  <c r="H820" i="5"/>
  <c r="S820" i="5" s="1"/>
  <c r="M820" i="5" s="1"/>
  <c r="U1395" i="2"/>
  <c r="B1395" i="2" s="1"/>
  <c r="U595" i="2"/>
  <c r="B595" i="2" s="1"/>
  <c r="H1129" i="5"/>
  <c r="S1129" i="5" s="1"/>
  <c r="M1129" i="5" s="1"/>
  <c r="A1129" i="5"/>
  <c r="Q1129" i="5" s="1"/>
  <c r="H326" i="5"/>
  <c r="S326" i="5" s="1"/>
  <c r="M326" i="5" s="1"/>
  <c r="Y326" i="5" s="1"/>
  <c r="A326" i="5"/>
  <c r="Q326" i="5" s="1"/>
  <c r="A255" i="2"/>
  <c r="O255" i="5"/>
  <c r="H255" i="5" s="1"/>
  <c r="S255" i="5" s="1"/>
  <c r="M255" i="5" s="1"/>
  <c r="W255" i="5" s="1"/>
  <c r="A253" i="2"/>
  <c r="U253" i="2" s="1"/>
  <c r="B253" i="2" s="1"/>
  <c r="O253" i="5"/>
  <c r="H253" i="5" s="1"/>
  <c r="S253" i="5" s="1"/>
  <c r="M253" i="5" s="1"/>
  <c r="Y253" i="5" s="1"/>
  <c r="A312" i="2"/>
  <c r="O312" i="5"/>
  <c r="O719" i="5"/>
  <c r="A719" i="2"/>
  <c r="O717" i="5"/>
  <c r="A717" i="2"/>
  <c r="U717" i="2" s="1"/>
  <c r="B717" i="2" s="1"/>
  <c r="A709" i="2"/>
  <c r="U709" i="2" s="1"/>
  <c r="B709" i="2" s="1"/>
  <c r="O709" i="5"/>
  <c r="A709" i="5" s="1"/>
  <c r="R709" i="5" s="1"/>
  <c r="F709" i="5" s="1"/>
  <c r="U709" i="5" s="1"/>
  <c r="A703" i="2"/>
  <c r="O703" i="5"/>
  <c r="H703" i="5" s="1"/>
  <c r="S703" i="5" s="1"/>
  <c r="M703" i="5" s="1"/>
  <c r="X703" i="5" s="1"/>
  <c r="A954" i="2"/>
  <c r="U954" i="2" s="1"/>
  <c r="B954" i="2" s="1"/>
  <c r="O954" i="5"/>
  <c r="A954" i="5" s="1"/>
  <c r="O950" i="5"/>
  <c r="A950" i="2"/>
  <c r="O946" i="5"/>
  <c r="A946" i="5" s="1"/>
  <c r="A946" i="2"/>
  <c r="A944" i="2"/>
  <c r="W944" i="2" s="1"/>
  <c r="X944" i="2" s="1"/>
  <c r="O944" i="5"/>
  <c r="A944" i="5" s="1"/>
  <c r="A977" i="2"/>
  <c r="U977" i="2" s="1"/>
  <c r="B977" i="2" s="1"/>
  <c r="O977" i="5"/>
  <c r="O969" i="5"/>
  <c r="A969" i="2"/>
  <c r="U969" i="2" s="1"/>
  <c r="B969" i="2" s="1"/>
  <c r="A1038" i="2"/>
  <c r="U1038" i="2" s="1"/>
  <c r="B1038" i="2" s="1"/>
  <c r="O1038" i="5"/>
  <c r="O1036" i="5"/>
  <c r="H1036" i="5" s="1"/>
  <c r="S1036" i="5" s="1"/>
  <c r="M1036" i="5" s="1"/>
  <c r="A1036" i="2"/>
  <c r="U1036" i="2" s="1"/>
  <c r="B1036" i="2" s="1"/>
  <c r="A1105" i="2"/>
  <c r="W1105" i="2" s="1"/>
  <c r="X1105" i="2" s="1"/>
  <c r="O1105" i="5"/>
  <c r="A1105" i="5" s="1"/>
  <c r="A1157" i="2"/>
  <c r="O1157" i="5"/>
  <c r="H1157" i="5" s="1"/>
  <c r="S1157" i="5" s="1"/>
  <c r="M1157" i="5" s="1"/>
  <c r="X1157" i="5" s="1"/>
  <c r="O1149" i="5"/>
  <c r="A1149" i="5" s="1"/>
  <c r="A1149" i="2"/>
  <c r="V258" i="3"/>
  <c r="W258" i="3"/>
  <c r="U1251" i="3"/>
  <c r="V1251" i="3"/>
  <c r="O1425" i="5"/>
  <c r="A1425" i="5" s="1"/>
  <c r="A1425" i="2"/>
  <c r="W1425" i="2" s="1"/>
  <c r="X1425" i="2" s="1"/>
  <c r="A1429" i="2"/>
  <c r="U1429" i="2" s="1"/>
  <c r="B1429" i="2" s="1"/>
  <c r="O1429" i="5"/>
  <c r="A200" i="2"/>
  <c r="O200" i="5"/>
  <c r="A200" i="5" s="1"/>
  <c r="R200" i="5" s="1"/>
  <c r="F200" i="5" s="1"/>
  <c r="U200" i="5" s="1"/>
  <c r="O198" i="5"/>
  <c r="A198" i="5" s="1"/>
  <c r="R198" i="5" s="1"/>
  <c r="F198" i="5" s="1"/>
  <c r="V198" i="5" s="1"/>
  <c r="A198" i="2"/>
  <c r="O196" i="5"/>
  <c r="H196" i="5" s="1"/>
  <c r="S196" i="5" s="1"/>
  <c r="M196" i="5" s="1"/>
  <c r="W196" i="5" s="1"/>
  <c r="A196" i="2"/>
  <c r="U196" i="2" s="1"/>
  <c r="B196" i="2" s="1"/>
  <c r="A194" i="2"/>
  <c r="U194" i="2" s="1"/>
  <c r="B194" i="2" s="1"/>
  <c r="O194" i="5"/>
  <c r="O192" i="5"/>
  <c r="A192" i="2"/>
  <c r="U192" i="2" s="1"/>
  <c r="B192" i="2" s="1"/>
  <c r="O227" i="5"/>
  <c r="H227" i="5" s="1"/>
  <c r="S227" i="5" s="1"/>
  <c r="M227" i="5" s="1"/>
  <c r="A227" i="2"/>
  <c r="A220" i="2"/>
  <c r="W220" i="2" s="1"/>
  <c r="J220" i="2" s="1"/>
  <c r="O220" i="5"/>
  <c r="A220" i="5" s="1"/>
  <c r="R220" i="5" s="1"/>
  <c r="F220" i="5" s="1"/>
  <c r="O461" i="5"/>
  <c r="A461" i="5" s="1"/>
  <c r="P461" i="5" s="1"/>
  <c r="A461" i="2"/>
  <c r="A532" i="2"/>
  <c r="O532" i="5"/>
  <c r="H532" i="5" s="1"/>
  <c r="S532" i="5" s="1"/>
  <c r="M532" i="5" s="1"/>
  <c r="W532" i="5" s="1"/>
  <c r="O530" i="5"/>
  <c r="H530" i="5" s="1"/>
  <c r="S530" i="5" s="1"/>
  <c r="M530" i="5" s="1"/>
  <c r="W530" i="5" s="1"/>
  <c r="A530" i="2"/>
  <c r="O528" i="5"/>
  <c r="H528" i="5" s="1"/>
  <c r="S528" i="5" s="1"/>
  <c r="M528" i="5" s="1"/>
  <c r="W528" i="5" s="1"/>
  <c r="A528" i="2"/>
  <c r="U528" i="2" s="1"/>
  <c r="B528" i="2" s="1"/>
  <c r="A526" i="2"/>
  <c r="U526" i="2" s="1"/>
  <c r="B526" i="2" s="1"/>
  <c r="O526" i="5"/>
  <c r="A526" i="5" s="1"/>
  <c r="P526" i="5" s="1"/>
  <c r="A524" i="2"/>
  <c r="O524" i="5"/>
  <c r="A524" i="5" s="1"/>
  <c r="R524" i="5" s="1"/>
  <c r="F524" i="5" s="1"/>
  <c r="O522" i="5"/>
  <c r="H522" i="5" s="1"/>
  <c r="S522" i="5" s="1"/>
  <c r="M522" i="5" s="1"/>
  <c r="Y522" i="5" s="1"/>
  <c r="A522" i="2"/>
  <c r="O520" i="5"/>
  <c r="A520" i="5" s="1"/>
  <c r="A520" i="2"/>
  <c r="U520" i="2" s="1"/>
  <c r="B520" i="2" s="1"/>
  <c r="O599" i="5"/>
  <c r="A599" i="5" s="1"/>
  <c r="A599" i="2"/>
  <c r="U599" i="2" s="1"/>
  <c r="B599" i="2" s="1"/>
  <c r="H659" i="5"/>
  <c r="S659" i="5" s="1"/>
  <c r="M659" i="5" s="1"/>
  <c r="A659" i="5"/>
  <c r="Q659" i="5" s="1"/>
  <c r="A655" i="2"/>
  <c r="W655" i="2" s="1"/>
  <c r="X655" i="2" s="1"/>
  <c r="O655" i="5"/>
  <c r="A653" i="2"/>
  <c r="O653" i="5"/>
  <c r="A653" i="5" s="1"/>
  <c r="Q653" i="5" s="1"/>
  <c r="A651" i="2"/>
  <c r="W651" i="2" s="1"/>
  <c r="O651" i="5"/>
  <c r="A651" i="5" s="1"/>
  <c r="A689" i="5"/>
  <c r="R689" i="5" s="1"/>
  <c r="F689" i="5" s="1"/>
  <c r="U689" i="5" s="1"/>
  <c r="H829" i="5"/>
  <c r="S829" i="5" s="1"/>
  <c r="M829" i="5" s="1"/>
  <c r="A257" i="2"/>
  <c r="A1134" i="2"/>
  <c r="A320" i="2"/>
  <c r="O1151" i="5"/>
  <c r="A1151" i="5" s="1"/>
  <c r="R1151" i="5" s="1"/>
  <c r="F1151" i="5" s="1"/>
  <c r="U1151" i="5" s="1"/>
  <c r="O1153" i="5"/>
  <c r="A707" i="2"/>
  <c r="W707" i="2" s="1"/>
  <c r="X707" i="2" s="1"/>
  <c r="O265" i="5"/>
  <c r="O163" i="5"/>
  <c r="A163" i="5" s="1"/>
  <c r="R163" i="5" s="1"/>
  <c r="F163" i="5" s="1"/>
  <c r="A163" i="2"/>
  <c r="O161" i="5"/>
  <c r="A161" i="5" s="1"/>
  <c r="A161" i="2"/>
  <c r="A894" i="2"/>
  <c r="U894" i="2" s="1"/>
  <c r="B894" i="2" s="1"/>
  <c r="O894" i="5"/>
  <c r="H894" i="5" s="1"/>
  <c r="S894" i="5" s="1"/>
  <c r="M894" i="5" s="1"/>
  <c r="Y894" i="5" s="1"/>
  <c r="A882" i="2"/>
  <c r="U882" i="2" s="1"/>
  <c r="B882" i="2" s="1"/>
  <c r="O882" i="5"/>
  <c r="H882" i="5" s="1"/>
  <c r="S882" i="5" s="1"/>
  <c r="M882" i="5" s="1"/>
  <c r="O880" i="5"/>
  <c r="A880" i="5" s="1"/>
  <c r="A880" i="2"/>
  <c r="X1431" i="2"/>
  <c r="J379" i="2"/>
  <c r="Y1004" i="5"/>
  <c r="X1004" i="5"/>
  <c r="W503" i="5"/>
  <c r="Y503" i="5"/>
  <c r="X503" i="5"/>
  <c r="Q1102" i="5"/>
  <c r="R1229" i="5"/>
  <c r="F1229" i="5" s="1"/>
  <c r="U1229" i="5" s="1"/>
  <c r="Y713" i="5"/>
  <c r="W713" i="5"/>
  <c r="R81" i="5"/>
  <c r="F81" i="5" s="1"/>
  <c r="V81" i="5" s="1"/>
  <c r="P81" i="5"/>
  <c r="Q81" i="5"/>
  <c r="U1270" i="2"/>
  <c r="B1270" i="2" s="1"/>
  <c r="A474" i="5"/>
  <c r="H474" i="5"/>
  <c r="S474" i="5" s="1"/>
  <c r="M474" i="5" s="1"/>
  <c r="X474" i="5" s="1"/>
  <c r="Q766" i="5"/>
  <c r="R766" i="5"/>
  <c r="F766" i="5" s="1"/>
  <c r="A1239" i="5"/>
  <c r="P1239" i="5" s="1"/>
  <c r="H1239" i="5"/>
  <c r="S1239" i="5" s="1"/>
  <c r="M1239" i="5" s="1"/>
  <c r="P523" i="5"/>
  <c r="Q523" i="5"/>
  <c r="W1034" i="5"/>
  <c r="W1017" i="2"/>
  <c r="P1034" i="5"/>
  <c r="Q1034" i="5"/>
  <c r="W1430" i="5"/>
  <c r="U471" i="2"/>
  <c r="B471" i="2" s="1"/>
  <c r="U160" i="2"/>
  <c r="B160" i="2" s="1"/>
  <c r="U1152" i="2"/>
  <c r="B1152" i="2" s="1"/>
  <c r="A1199" i="5"/>
  <c r="R1199" i="5" s="1"/>
  <c r="F1199" i="5" s="1"/>
  <c r="H1329" i="5"/>
  <c r="S1329" i="5" s="1"/>
  <c r="M1329" i="5" s="1"/>
  <c r="P1193" i="5"/>
  <c r="H595" i="5"/>
  <c r="S595" i="5" s="1"/>
  <c r="M595" i="5" s="1"/>
  <c r="W595" i="5" s="1"/>
  <c r="A707" i="5"/>
  <c r="R707" i="5" s="1"/>
  <c r="F707" i="5" s="1"/>
  <c r="T707" i="5" s="1"/>
  <c r="H707" i="5"/>
  <c r="S707" i="5" s="1"/>
  <c r="M707" i="5" s="1"/>
  <c r="W707" i="5" s="1"/>
  <c r="J1156" i="2"/>
  <c r="Y1156" i="2" s="1"/>
  <c r="AA1156" i="2" s="1"/>
  <c r="J914" i="2"/>
  <c r="AJ914" i="2" s="1"/>
  <c r="W1093" i="2"/>
  <c r="W680" i="2"/>
  <c r="J680" i="2" s="1"/>
  <c r="Y680" i="2" s="1"/>
  <c r="AA680" i="2" s="1"/>
  <c r="H776" i="5"/>
  <c r="S776" i="5" s="1"/>
  <c r="M776" i="5" s="1"/>
  <c r="R1193" i="5"/>
  <c r="F1193" i="5" s="1"/>
  <c r="T1193" i="5" s="1"/>
  <c r="R1128" i="5"/>
  <c r="F1128" i="5" s="1"/>
  <c r="V1128" i="5" s="1"/>
  <c r="W885" i="2"/>
  <c r="W987" i="2"/>
  <c r="W403" i="2"/>
  <c r="J403" i="2" s="1"/>
  <c r="Z403" i="2" s="1"/>
  <c r="L403" i="2" s="1"/>
  <c r="H766" i="5"/>
  <c r="S766" i="5" s="1"/>
  <c r="M766" i="5" s="1"/>
  <c r="Q1128" i="5"/>
  <c r="A431" i="5"/>
  <c r="H431" i="5"/>
  <c r="S431" i="5" s="1"/>
  <c r="M431" i="5" s="1"/>
  <c r="A340" i="5"/>
  <c r="W107" i="3"/>
  <c r="U1378" i="3"/>
  <c r="V1378" i="3"/>
  <c r="V327" i="3"/>
  <c r="U327" i="3"/>
  <c r="U350" i="3"/>
  <c r="V350" i="3"/>
  <c r="W350" i="3"/>
  <c r="W358" i="3"/>
  <c r="U358" i="3"/>
  <c r="W415" i="3"/>
  <c r="W433" i="3"/>
  <c r="V433" i="3"/>
  <c r="U441" i="3"/>
  <c r="W441" i="3"/>
  <c r="V441" i="3"/>
  <c r="V463" i="3"/>
  <c r="W463" i="3"/>
  <c r="U528" i="3"/>
  <c r="W555" i="3"/>
  <c r="V555" i="3"/>
  <c r="U555" i="3"/>
  <c r="V563" i="3"/>
  <c r="W563" i="3"/>
  <c r="V586" i="3"/>
  <c r="V594" i="3"/>
  <c r="W594" i="3"/>
  <c r="U594" i="3"/>
  <c r="W624" i="3"/>
  <c r="V624" i="3"/>
  <c r="W658" i="3"/>
  <c r="W669" i="3"/>
  <c r="U669" i="3"/>
  <c r="V669" i="3"/>
  <c r="U677" i="3"/>
  <c r="W677" i="3"/>
  <c r="W735" i="3"/>
  <c r="U747" i="3"/>
  <c r="V747" i="3"/>
  <c r="V762" i="3"/>
  <c r="W762" i="3"/>
  <c r="V766" i="3"/>
  <c r="V770" i="3"/>
  <c r="U800" i="3"/>
  <c r="W800" i="3"/>
  <c r="W808" i="3"/>
  <c r="U808" i="3"/>
  <c r="V819" i="3"/>
  <c r="W831" i="3"/>
  <c r="U831" i="3"/>
  <c r="V884" i="3"/>
  <c r="U884" i="3"/>
  <c r="W884" i="3"/>
  <c r="W957" i="3"/>
  <c r="U988" i="3"/>
  <c r="U1108" i="3"/>
  <c r="V1108" i="3"/>
  <c r="W1108" i="3"/>
  <c r="V1126" i="3"/>
  <c r="U1182" i="3"/>
  <c r="V1182" i="3"/>
  <c r="V1190" i="3"/>
  <c r="U1190" i="3"/>
  <c r="U1198" i="3"/>
  <c r="W1198" i="3"/>
  <c r="V1315" i="3"/>
  <c r="U1315" i="3"/>
  <c r="U249" i="3"/>
  <c r="Q800" i="5"/>
  <c r="P800" i="5"/>
  <c r="V1137" i="5"/>
  <c r="R310" i="5"/>
  <c r="F310" i="5" s="1"/>
  <c r="Q953" i="5"/>
  <c r="W505" i="5"/>
  <c r="P1304" i="5"/>
  <c r="Y505" i="5"/>
  <c r="X433" i="5"/>
  <c r="W433" i="5"/>
  <c r="X1109" i="5"/>
  <c r="W1109" i="5"/>
  <c r="Y1109" i="5"/>
  <c r="U103" i="2"/>
  <c r="B103" i="2" s="1"/>
  <c r="Y789" i="5"/>
  <c r="T263" i="5"/>
  <c r="U263" i="5"/>
  <c r="V263" i="5"/>
  <c r="P1434" i="5"/>
  <c r="Q1434" i="5"/>
  <c r="R1434" i="5"/>
  <c r="F1434" i="5" s="1"/>
  <c r="Y1401" i="5"/>
  <c r="Q868" i="5"/>
  <c r="P868" i="5"/>
  <c r="H446" i="5"/>
  <c r="S446" i="5" s="1"/>
  <c r="M446" i="5" s="1"/>
  <c r="A718" i="5"/>
  <c r="A918" i="5"/>
  <c r="H1363" i="5"/>
  <c r="S1363" i="5" s="1"/>
  <c r="M1363" i="5" s="1"/>
  <c r="Y1363" i="5" s="1"/>
  <c r="A1259" i="5"/>
  <c r="R1259" i="5" s="1"/>
  <c r="F1259" i="5" s="1"/>
  <c r="H1259" i="5"/>
  <c r="S1259" i="5" s="1"/>
  <c r="M1259" i="5" s="1"/>
  <c r="H1407" i="5"/>
  <c r="S1407" i="5" s="1"/>
  <c r="M1407" i="5" s="1"/>
  <c r="A1407" i="5"/>
  <c r="P1407" i="5" s="1"/>
  <c r="A1133" i="5"/>
  <c r="Q1133" i="5" s="1"/>
  <c r="W867" i="2"/>
  <c r="X434" i="5"/>
  <c r="T1002" i="5"/>
  <c r="U1002" i="5"/>
  <c r="V1002" i="5"/>
  <c r="Y706" i="5"/>
  <c r="X706" i="5"/>
  <c r="W706" i="5"/>
  <c r="Q556" i="5"/>
  <c r="R556" i="5"/>
  <c r="F556" i="5" s="1"/>
  <c r="U556" i="5" s="1"/>
  <c r="P556" i="5"/>
  <c r="X389" i="5"/>
  <c r="Y389" i="5"/>
  <c r="P613" i="5"/>
  <c r="Q613" i="5"/>
  <c r="R613" i="5"/>
  <c r="F613" i="5" s="1"/>
  <c r="Q705" i="5"/>
  <c r="R705" i="5"/>
  <c r="F705" i="5" s="1"/>
  <c r="Q942" i="5"/>
  <c r="R942" i="5"/>
  <c r="F942" i="5" s="1"/>
  <c r="X1002" i="5"/>
  <c r="W1002" i="5"/>
  <c r="P824" i="5"/>
  <c r="Q824" i="5"/>
  <c r="R824" i="5"/>
  <c r="F824" i="5" s="1"/>
  <c r="Y1121" i="5"/>
  <c r="X1121" i="5"/>
  <c r="I13" i="2"/>
  <c r="I49" i="2"/>
  <c r="I1432" i="2"/>
  <c r="W1432" i="2"/>
  <c r="X1432" i="2" s="1"/>
  <c r="I81" i="2"/>
  <c r="W81" i="2"/>
  <c r="I79" i="2"/>
  <c r="I74" i="2"/>
  <c r="W74" i="2"/>
  <c r="X74" i="2" s="1"/>
  <c r="I110" i="2"/>
  <c r="W110" i="2"/>
  <c r="X110" i="2" s="1"/>
  <c r="I254" i="2"/>
  <c r="I250" i="2"/>
  <c r="I312" i="2"/>
  <c r="W432" i="2"/>
  <c r="X432" i="2" s="1"/>
  <c r="I432" i="2"/>
  <c r="I478" i="2"/>
  <c r="W474" i="2"/>
  <c r="X474" i="2" s="1"/>
  <c r="I474" i="2"/>
  <c r="I470" i="2"/>
  <c r="I460" i="2"/>
  <c r="W460" i="2"/>
  <c r="J460" i="2" s="1"/>
  <c r="AJ460" i="2" s="1"/>
  <c r="I507" i="2"/>
  <c r="W507" i="2"/>
  <c r="I552" i="2"/>
  <c r="W552" i="2"/>
  <c r="X552" i="2" s="1"/>
  <c r="I689" i="2"/>
  <c r="W689" i="2"/>
  <c r="I686" i="2"/>
  <c r="W686" i="2"/>
  <c r="J686" i="2" s="1"/>
  <c r="Z686" i="2" s="1"/>
  <c r="L686" i="2" s="1"/>
  <c r="I684" i="2"/>
  <c r="I681" i="2"/>
  <c r="W929" i="2"/>
  <c r="X929" i="2" s="1"/>
  <c r="I929" i="2"/>
  <c r="I923" i="2"/>
  <c r="I1072" i="2"/>
  <c r="W1072" i="2"/>
  <c r="I1068" i="2"/>
  <c r="W1068" i="2"/>
  <c r="X1068" i="2" s="1"/>
  <c r="I1064" i="2"/>
  <c r="W1064" i="2"/>
  <c r="I1060" i="2"/>
  <c r="W1060" i="2"/>
  <c r="J1060" i="2" s="1"/>
  <c r="AB1060" i="2" s="1"/>
  <c r="M1060" i="2" s="1"/>
  <c r="AC1060" i="2" s="1"/>
  <c r="N1060" i="2" s="1"/>
  <c r="AH1060" i="2" s="1"/>
  <c r="R1060" i="2" s="1"/>
  <c r="I1104" i="2"/>
  <c r="I1102" i="2"/>
  <c r="W1185" i="2"/>
  <c r="I1249" i="2"/>
  <c r="W1249" i="2"/>
  <c r="J1249" i="2" s="1"/>
  <c r="Z1249" i="2" s="1"/>
  <c r="L1249" i="2" s="1"/>
  <c r="I1245" i="2"/>
  <c r="I1303" i="2"/>
  <c r="J980" i="2"/>
  <c r="Z980" i="2" s="1"/>
  <c r="L980" i="2" s="1"/>
  <c r="W1095" i="2"/>
  <c r="X1095" i="2" s="1"/>
  <c r="I20" i="2"/>
  <c r="I15" i="2"/>
  <c r="I53" i="2"/>
  <c r="I56" i="2"/>
  <c r="W56" i="2"/>
  <c r="X56" i="2" s="1"/>
  <c r="W1426" i="2"/>
  <c r="J1426" i="2" s="1"/>
  <c r="I1426" i="2"/>
  <c r="I1434" i="2"/>
  <c r="W1434" i="2"/>
  <c r="I252" i="2"/>
  <c r="W430" i="2"/>
  <c r="X430" i="2" s="1"/>
  <c r="I430" i="2"/>
  <c r="I476" i="2"/>
  <c r="I472" i="2"/>
  <c r="W472" i="2"/>
  <c r="J472" i="2" s="1"/>
  <c r="AB472" i="2" s="1"/>
  <c r="M472" i="2" s="1"/>
  <c r="W463" i="2"/>
  <c r="X463" i="2" s="1"/>
  <c r="W554" i="2"/>
  <c r="I554" i="2"/>
  <c r="I550" i="2"/>
  <c r="I884" i="2"/>
  <c r="W927" i="2"/>
  <c r="J927" i="2" s="1"/>
  <c r="AB927" i="2" s="1"/>
  <c r="M927" i="2" s="1"/>
  <c r="I927" i="2"/>
  <c r="I1070" i="2"/>
  <c r="I1066" i="2"/>
  <c r="I1062" i="2"/>
  <c r="W1062" i="2"/>
  <c r="X1062" i="2" s="1"/>
  <c r="I1109" i="2"/>
  <c r="W1109" i="2"/>
  <c r="I1099" i="2"/>
  <c r="W1099" i="2"/>
  <c r="J1099" i="2" s="1"/>
  <c r="Z1099" i="2" s="1"/>
  <c r="L1099" i="2" s="1"/>
  <c r="W1097" i="2"/>
  <c r="X1097" i="2" s="1"/>
  <c r="I1097" i="2"/>
  <c r="W1183" i="2"/>
  <c r="I1251" i="2"/>
  <c r="W1251" i="2"/>
  <c r="I1247" i="2"/>
  <c r="W1247" i="2"/>
  <c r="X1247" i="2" s="1"/>
  <c r="I1243" i="2"/>
  <c r="W1243" i="2"/>
  <c r="I1307" i="2"/>
  <c r="I1390" i="2"/>
  <c r="W1390" i="2"/>
  <c r="X1390" i="2" s="1"/>
  <c r="J1158" i="2"/>
  <c r="AB1158" i="2" s="1"/>
  <c r="M1158" i="2" s="1"/>
  <c r="X1158" i="2"/>
  <c r="I265" i="2"/>
  <c r="W265" i="2"/>
  <c r="J265" i="2" s="1"/>
  <c r="Y265" i="2" s="1"/>
  <c r="AA265" i="2" s="1"/>
  <c r="W263" i="2"/>
  <c r="J263" i="2" s="1"/>
  <c r="Z263" i="2" s="1"/>
  <c r="L263" i="2" s="1"/>
  <c r="I263" i="2"/>
  <c r="I441" i="2"/>
  <c r="I567" i="2"/>
  <c r="I566" i="2"/>
  <c r="W566" i="2"/>
  <c r="J566" i="2" s="1"/>
  <c r="I581" i="2"/>
  <c r="I640" i="2"/>
  <c r="I897" i="2"/>
  <c r="W897" i="2"/>
  <c r="J897" i="2" s="1"/>
  <c r="Y897" i="2" s="1"/>
  <c r="AA897" i="2" s="1"/>
  <c r="I1256" i="2"/>
  <c r="W173" i="2"/>
  <c r="X173" i="2" s="1"/>
  <c r="I173" i="2"/>
  <c r="I168" i="2"/>
  <c r="I161" i="2"/>
  <c r="I405" i="2"/>
  <c r="W405" i="2"/>
  <c r="J405" i="2" s="1"/>
  <c r="Z405" i="2" s="1"/>
  <c r="L405" i="2" s="1"/>
  <c r="I448" i="2"/>
  <c r="I734" i="2"/>
  <c r="W779" i="2"/>
  <c r="X779" i="2" s="1"/>
  <c r="I779" i="2"/>
  <c r="I775" i="2"/>
  <c r="I769" i="2"/>
  <c r="W769" i="2"/>
  <c r="X769" i="2" s="1"/>
  <c r="I803" i="2"/>
  <c r="W1049" i="2"/>
  <c r="X1049" i="2" s="1"/>
  <c r="I1049" i="2"/>
  <c r="I1343" i="2"/>
  <c r="I354" i="2"/>
  <c r="I617" i="2"/>
  <c r="W617" i="2"/>
  <c r="X617" i="2" s="1"/>
  <c r="I922" i="2"/>
  <c r="W922" i="2"/>
  <c r="J922" i="2" s="1"/>
  <c r="Y922" i="2" s="1"/>
  <c r="AA922" i="2" s="1"/>
  <c r="I915" i="2"/>
  <c r="W915" i="2"/>
  <c r="X915" i="2" s="1"/>
  <c r="I950" i="2"/>
  <c r="I1222" i="2"/>
  <c r="I1218" i="2"/>
  <c r="I1279" i="2"/>
  <c r="W1279" i="2"/>
  <c r="X1279" i="2" s="1"/>
  <c r="W895" i="2"/>
  <c r="W1373" i="2"/>
  <c r="J1373" i="2" s="1"/>
  <c r="Z1373" i="2" s="1"/>
  <c r="L1373" i="2" s="1"/>
  <c r="W234" i="2"/>
  <c r="J234" i="2" s="1"/>
  <c r="AB234" i="2" s="1"/>
  <c r="M234" i="2" s="1"/>
  <c r="L1440" i="2"/>
  <c r="AE3" i="2"/>
  <c r="AE4" i="2" s="1"/>
  <c r="Q1266" i="2" s="1"/>
  <c r="AN777" i="2"/>
  <c r="AN1103" i="2"/>
  <c r="AN1249" i="2"/>
  <c r="AN553" i="2"/>
  <c r="AN316" i="2"/>
  <c r="AN702" i="2"/>
  <c r="W207" i="3"/>
  <c r="U232" i="3"/>
  <c r="N557" i="3"/>
  <c r="AN557" i="2" s="1"/>
  <c r="AN982" i="2"/>
  <c r="AN1364" i="2"/>
  <c r="AN976" i="2"/>
  <c r="AN824" i="2"/>
  <c r="X80" i="5"/>
  <c r="W139" i="5"/>
  <c r="W101" i="5"/>
  <c r="Y1376" i="5"/>
  <c r="V444" i="5"/>
  <c r="T444" i="5"/>
  <c r="X1071" i="5"/>
  <c r="X759" i="5"/>
  <c r="W759" i="5"/>
  <c r="Y759" i="5"/>
  <c r="T959" i="5"/>
  <c r="X643" i="5"/>
  <c r="Y643" i="5"/>
  <c r="W1019" i="5"/>
  <c r="Y1403" i="5"/>
  <c r="X741" i="5"/>
  <c r="Y165" i="5"/>
  <c r="X165" i="5"/>
  <c r="A1183" i="5"/>
  <c r="W114" i="3"/>
  <c r="U114" i="3"/>
  <c r="W1372" i="3"/>
  <c r="U1372" i="3"/>
  <c r="V1372" i="3"/>
  <c r="W823" i="3"/>
  <c r="V1137" i="3"/>
  <c r="V1036" i="3"/>
  <c r="U1397" i="3"/>
  <c r="U1098" i="3"/>
  <c r="V830" i="3"/>
  <c r="W1212" i="3"/>
  <c r="U1212" i="3"/>
  <c r="U823" i="3"/>
  <c r="V1397" i="3"/>
  <c r="V1281" i="3"/>
  <c r="U387" i="3"/>
  <c r="W830" i="3"/>
  <c r="U1333" i="2"/>
  <c r="B1333" i="2" s="1"/>
  <c r="W1333" i="2"/>
  <c r="J1333" i="2" s="1"/>
  <c r="AJ1333" i="2" s="1"/>
  <c r="W1341" i="2"/>
  <c r="J1341" i="2" s="1"/>
  <c r="Y1341" i="2" s="1"/>
  <c r="AA1341" i="2" s="1"/>
  <c r="U1312" i="2"/>
  <c r="B1312" i="2" s="1"/>
  <c r="W1312" i="2"/>
  <c r="J1312" i="2" s="1"/>
  <c r="AJ1312" i="2" s="1"/>
  <c r="A1316" i="5"/>
  <c r="R1316" i="5" s="1"/>
  <c r="F1316" i="5" s="1"/>
  <c r="U1283" i="2"/>
  <c r="B1283" i="2" s="1"/>
  <c r="W1283" i="2"/>
  <c r="X1283" i="2" s="1"/>
  <c r="A1287" i="5"/>
  <c r="A1242" i="5"/>
  <c r="P1242" i="5" s="1"/>
  <c r="H1242" i="5"/>
  <c r="S1242" i="5" s="1"/>
  <c r="M1242" i="5" s="1"/>
  <c r="W1242" i="5" s="1"/>
  <c r="H1246" i="5"/>
  <c r="S1246" i="5" s="1"/>
  <c r="M1246" i="5" s="1"/>
  <c r="W1246" i="5" s="1"/>
  <c r="H1250" i="5"/>
  <c r="S1250" i="5" s="1"/>
  <c r="M1250" i="5" s="1"/>
  <c r="A1250" i="5"/>
  <c r="R1250" i="5" s="1"/>
  <c r="F1250" i="5" s="1"/>
  <c r="V1250" i="5" s="1"/>
  <c r="H1256" i="5"/>
  <c r="S1256" i="5" s="1"/>
  <c r="M1256" i="5" s="1"/>
  <c r="U792" i="2"/>
  <c r="B792" i="2" s="1"/>
  <c r="W792" i="2"/>
  <c r="X792" i="2" s="1"/>
  <c r="W761" i="2"/>
  <c r="J761" i="2" s="1"/>
  <c r="AJ761" i="2" s="1"/>
  <c r="A765" i="5"/>
  <c r="H765" i="5"/>
  <c r="S765" i="5" s="1"/>
  <c r="M765" i="5" s="1"/>
  <c r="U651" i="2"/>
  <c r="B651" i="2" s="1"/>
  <c r="U1105" i="2"/>
  <c r="B1105" i="2" s="1"/>
  <c r="U345" i="2"/>
  <c r="B345" i="2" s="1"/>
  <c r="W1316" i="2"/>
  <c r="J1316" i="2" s="1"/>
  <c r="Y1316" i="2" s="1"/>
  <c r="AA1316" i="2" s="1"/>
  <c r="U400" i="2"/>
  <c r="B400" i="2" s="1"/>
  <c r="H412" i="5"/>
  <c r="S412" i="5" s="1"/>
  <c r="M412" i="5" s="1"/>
  <c r="H416" i="5"/>
  <c r="S416" i="5" s="1"/>
  <c r="M416" i="5" s="1"/>
  <c r="Y416" i="5" s="1"/>
  <c r="W349" i="2"/>
  <c r="X349" i="2" s="1"/>
  <c r="W520" i="2"/>
  <c r="X520" i="2" s="1"/>
  <c r="U1425" i="2"/>
  <c r="B1425" i="2" s="1"/>
  <c r="A1157" i="5"/>
  <c r="H944" i="5"/>
  <c r="S944" i="5" s="1"/>
  <c r="M944" i="5" s="1"/>
  <c r="Y944" i="5" s="1"/>
  <c r="U719" i="2"/>
  <c r="B719" i="2" s="1"/>
  <c r="J348" i="2"/>
  <c r="AJ348" i="2" s="1"/>
  <c r="H1285" i="5"/>
  <c r="S1285" i="5" s="1"/>
  <c r="M1285" i="5" s="1"/>
  <c r="W1285" i="5" s="1"/>
  <c r="A734" i="5"/>
  <c r="R734" i="5" s="1"/>
  <c r="F734" i="5" s="1"/>
  <c r="H734" i="5"/>
  <c r="S734" i="5" s="1"/>
  <c r="M734" i="5" s="1"/>
  <c r="W402" i="2"/>
  <c r="J402" i="2" s="1"/>
  <c r="AB402" i="2" s="1"/>
  <c r="M402" i="2" s="1"/>
  <c r="U406" i="2"/>
  <c r="B406" i="2" s="1"/>
  <c r="H414" i="5"/>
  <c r="S414" i="5" s="1"/>
  <c r="M414" i="5" s="1"/>
  <c r="Y414" i="5" s="1"/>
  <c r="A414" i="5"/>
  <c r="A418" i="5"/>
  <c r="A341" i="5"/>
  <c r="H341" i="5"/>
  <c r="S341" i="5" s="1"/>
  <c r="M341" i="5" s="1"/>
  <c r="W347" i="2"/>
  <c r="J347" i="2" s="1"/>
  <c r="AB347" i="2" s="1"/>
  <c r="M347" i="2" s="1"/>
  <c r="U353" i="2"/>
  <c r="B353" i="2" s="1"/>
  <c r="H76" i="5"/>
  <c r="S76" i="5" s="1"/>
  <c r="M76" i="5" s="1"/>
  <c r="X76" i="5" s="1"/>
  <c r="A76" i="5"/>
  <c r="Q76" i="5" s="1"/>
  <c r="H161" i="5"/>
  <c r="S161" i="5" s="1"/>
  <c r="M161" i="5" s="1"/>
  <c r="X161" i="5" s="1"/>
  <c r="U1134" i="2"/>
  <c r="B1134" i="2" s="1"/>
  <c r="R460" i="5"/>
  <c r="F460" i="5" s="1"/>
  <c r="V460" i="5" s="1"/>
  <c r="U1329" i="2"/>
  <c r="B1329" i="2" s="1"/>
  <c r="Q323" i="5"/>
  <c r="A1318" i="5"/>
  <c r="Q1318" i="5" s="1"/>
  <c r="H763" i="5"/>
  <c r="S763" i="5" s="1"/>
  <c r="M763" i="5" s="1"/>
  <c r="Y763" i="5" s="1"/>
  <c r="W1015" i="5"/>
  <c r="Q1199" i="5"/>
  <c r="AM746" i="2"/>
  <c r="P524" i="5"/>
  <c r="P1256" i="5"/>
  <c r="AM887" i="2"/>
  <c r="AM1408" i="2"/>
  <c r="AQ1408" i="2" s="1"/>
  <c r="AM177" i="2"/>
  <c r="AQ177" i="2" s="1"/>
  <c r="Y403" i="2"/>
  <c r="AA403" i="2" s="1"/>
  <c r="AM523" i="2"/>
  <c r="AQ523" i="2" s="1"/>
  <c r="A1261" i="3"/>
  <c r="A211" i="5"/>
  <c r="Y869" i="5"/>
  <c r="U830" i="5"/>
  <c r="P1301" i="5"/>
  <c r="Q1301" i="5"/>
  <c r="R1301" i="5"/>
  <c r="F1301" i="5" s="1"/>
  <c r="V1301" i="5" s="1"/>
  <c r="Y475" i="5"/>
  <c r="W475" i="5"/>
  <c r="J1211" i="2"/>
  <c r="AB1211" i="2" s="1"/>
  <c r="M1211" i="2" s="1"/>
  <c r="X1211" i="2"/>
  <c r="X1274" i="5"/>
  <c r="R953" i="5"/>
  <c r="F953" i="5" s="1"/>
  <c r="A1160" i="5"/>
  <c r="U804" i="2"/>
  <c r="B804" i="2" s="1"/>
  <c r="Q1229" i="5"/>
  <c r="H1301" i="5"/>
  <c r="S1301" i="5" s="1"/>
  <c r="M1301" i="5" s="1"/>
  <c r="Y1301" i="5" s="1"/>
  <c r="A234" i="5"/>
  <c r="P234" i="5" s="1"/>
  <c r="U1156" i="2"/>
  <c r="B1156" i="2" s="1"/>
  <c r="H975" i="5"/>
  <c r="S975" i="5" s="1"/>
  <c r="M975" i="5" s="1"/>
  <c r="X975" i="5" s="1"/>
  <c r="T139" i="5"/>
  <c r="M652" i="5"/>
  <c r="W652" i="5" s="1"/>
  <c r="Y978" i="5"/>
  <c r="X980" i="5"/>
  <c r="W1152" i="5"/>
  <c r="X1152" i="5"/>
  <c r="Y1152" i="5"/>
  <c r="P344" i="5"/>
  <c r="R344" i="5"/>
  <c r="F344" i="5" s="1"/>
  <c r="U344" i="5" s="1"/>
  <c r="Q344" i="5"/>
  <c r="W234" i="5"/>
  <c r="Y234" i="5"/>
  <c r="P775" i="5"/>
  <c r="Q775" i="5"/>
  <c r="R775" i="5"/>
  <c r="F775" i="5" s="1"/>
  <c r="V775" i="5" s="1"/>
  <c r="W704" i="5"/>
  <c r="X704" i="5"/>
  <c r="Y1375" i="5"/>
  <c r="R829" i="5"/>
  <c r="F829" i="5" s="1"/>
  <c r="V829" i="5" s="1"/>
  <c r="X473" i="5"/>
  <c r="W1302" i="5"/>
  <c r="X1302" i="5"/>
  <c r="Y1302" i="5"/>
  <c r="X310" i="5"/>
  <c r="Y310" i="5"/>
  <c r="W310" i="5"/>
  <c r="Y73" i="5"/>
  <c r="X135" i="5"/>
  <c r="Y135" i="5"/>
  <c r="W135" i="5"/>
  <c r="W942" i="5"/>
  <c r="T178" i="5"/>
  <c r="U178" i="5"/>
  <c r="V178" i="5"/>
  <c r="V1152" i="5"/>
  <c r="U1152" i="5"/>
  <c r="T1152" i="5"/>
  <c r="U1137" i="5"/>
  <c r="T1137" i="5"/>
  <c r="X854" i="5"/>
  <c r="W1045" i="5"/>
  <c r="W1000" i="5"/>
  <c r="X1000" i="5"/>
  <c r="Y1000" i="5"/>
  <c r="W387" i="5"/>
  <c r="J675" i="2"/>
  <c r="Z675" i="2" s="1"/>
  <c r="L675" i="2" s="1"/>
  <c r="T1122" i="5"/>
  <c r="U1122" i="5"/>
  <c r="V1122" i="5"/>
  <c r="Q951" i="5"/>
  <c r="P951" i="5"/>
  <c r="P83" i="5"/>
  <c r="Q108" i="5"/>
  <c r="P108" i="5"/>
  <c r="R108" i="5"/>
  <c r="F108" i="5" s="1"/>
  <c r="U108" i="5" s="1"/>
  <c r="X579" i="5"/>
  <c r="Y579" i="5"/>
  <c r="W579" i="5"/>
  <c r="Y345" i="5"/>
  <c r="X345" i="5"/>
  <c r="W345" i="5"/>
  <c r="Y1240" i="5"/>
  <c r="W1240" i="5"/>
  <c r="X1240" i="5"/>
  <c r="X1167" i="5"/>
  <c r="Y1167" i="5"/>
  <c r="W1393" i="5"/>
  <c r="Y1393" i="5"/>
  <c r="X1393" i="5"/>
  <c r="Y739" i="5"/>
  <c r="H582" i="5"/>
  <c r="S582" i="5" s="1"/>
  <c r="M582" i="5" s="1"/>
  <c r="Y582" i="5" s="1"/>
  <c r="A105" i="5"/>
  <c r="R105" i="5" s="1"/>
  <c r="F105" i="5" s="1"/>
  <c r="U105" i="5" s="1"/>
  <c r="R85" i="5"/>
  <c r="F85" i="5" s="1"/>
  <c r="T85" i="5" s="1"/>
  <c r="Q1049" i="5"/>
  <c r="R492" i="5"/>
  <c r="F492" i="5" s="1"/>
  <c r="U492" i="5" s="1"/>
  <c r="A772" i="5"/>
  <c r="Q772" i="5" s="1"/>
  <c r="H772" i="5"/>
  <c r="S772" i="5" s="1"/>
  <c r="M772" i="5" s="1"/>
  <c r="A1243" i="5"/>
  <c r="H1243" i="5"/>
  <c r="S1243" i="5" s="1"/>
  <c r="M1243" i="5" s="1"/>
  <c r="W1243" i="5" s="1"/>
  <c r="A789" i="5"/>
  <c r="P789" i="5" s="1"/>
  <c r="X479" i="5"/>
  <c r="W479" i="5"/>
  <c r="W837" i="5"/>
  <c r="Y837" i="5"/>
  <c r="A1008" i="5"/>
  <c r="H1008" i="5"/>
  <c r="S1008" i="5" s="1"/>
  <c r="M1008" i="5" s="1"/>
  <c r="W1008" i="5" s="1"/>
  <c r="W1301" i="2"/>
  <c r="J1301" i="2" s="1"/>
  <c r="Y830" i="5"/>
  <c r="W17" i="5"/>
  <c r="W109" i="5"/>
  <c r="X109" i="5"/>
  <c r="V409" i="5"/>
  <c r="T409" i="5"/>
  <c r="P103" i="5"/>
  <c r="Q103" i="5"/>
  <c r="W70" i="5"/>
  <c r="Y70" i="5"/>
  <c r="X855" i="5"/>
  <c r="W855" i="5"/>
  <c r="W971" i="5"/>
  <c r="U103" i="5"/>
  <c r="T103" i="5"/>
  <c r="V103" i="5"/>
  <c r="U852" i="5"/>
  <c r="J862" i="2"/>
  <c r="Y862" i="2" s="1"/>
  <c r="AA862" i="2" s="1"/>
  <c r="X862" i="2"/>
  <c r="AJ1369" i="2"/>
  <c r="J855" i="2"/>
  <c r="AB855" i="2" s="1"/>
  <c r="M855" i="2" s="1"/>
  <c r="AC855" i="2" s="1"/>
  <c r="G1027" i="3"/>
  <c r="G487" i="3"/>
  <c r="I605" i="3"/>
  <c r="I395" i="3"/>
  <c r="H38" i="3"/>
  <c r="H1358" i="3"/>
  <c r="A1178" i="3"/>
  <c r="A308" i="3"/>
  <c r="A878" i="3"/>
  <c r="A788" i="3"/>
  <c r="A1088" i="3"/>
  <c r="A1298" i="3"/>
  <c r="A758" i="3"/>
  <c r="A668" i="3"/>
  <c r="A1028" i="3"/>
  <c r="A248" i="3"/>
  <c r="A158" i="3"/>
  <c r="A458" i="3"/>
  <c r="L517" i="5"/>
  <c r="A368" i="5"/>
  <c r="H1231" i="5"/>
  <c r="A608" i="5"/>
  <c r="A128" i="5"/>
  <c r="W1196" i="3"/>
  <c r="U1196" i="3"/>
  <c r="X370" i="2"/>
  <c r="R652" i="5"/>
  <c r="F652" i="5" s="1"/>
  <c r="U652" i="5" s="1"/>
  <c r="P652" i="5"/>
  <c r="Q652" i="5"/>
  <c r="H72" i="5"/>
  <c r="S72" i="5" s="1"/>
  <c r="M72" i="5" s="1"/>
  <c r="Y72" i="5" s="1"/>
  <c r="H103" i="5"/>
  <c r="S103" i="5" s="1"/>
  <c r="M103" i="5" s="1"/>
  <c r="Y103" i="5" s="1"/>
  <c r="R477" i="5"/>
  <c r="F477" i="5" s="1"/>
  <c r="T477" i="5" s="1"/>
  <c r="W594" i="2"/>
  <c r="X594" i="2" s="1"/>
  <c r="W580" i="2"/>
  <c r="X580" i="2" s="1"/>
  <c r="W609" i="2"/>
  <c r="J609" i="2" s="1"/>
  <c r="A237" i="5"/>
  <c r="R1310" i="5"/>
  <c r="F1310" i="5" s="1"/>
  <c r="H69" i="5"/>
  <c r="S69" i="5" s="1"/>
  <c r="M69" i="5" s="1"/>
  <c r="X69" i="5" s="1"/>
  <c r="P1310" i="5"/>
  <c r="U85" i="2"/>
  <c r="B85" i="2" s="1"/>
  <c r="Q491" i="5"/>
  <c r="R1181" i="5"/>
  <c r="F1181" i="5" s="1"/>
  <c r="U1181" i="5" s="1"/>
  <c r="H1307" i="5"/>
  <c r="S1307" i="5" s="1"/>
  <c r="M1307" i="5" s="1"/>
  <c r="Y1307" i="5" s="1"/>
  <c r="H1120" i="5"/>
  <c r="S1120" i="5" s="1"/>
  <c r="M1120" i="5" s="1"/>
  <c r="X1120" i="5" s="1"/>
  <c r="A741" i="5"/>
  <c r="P741" i="5" s="1"/>
  <c r="H169" i="5"/>
  <c r="S169" i="5" s="1"/>
  <c r="M169" i="5" s="1"/>
  <c r="W169" i="5" s="1"/>
  <c r="P491" i="5"/>
  <c r="W1284" i="2"/>
  <c r="J1284" i="2" s="1"/>
  <c r="AB1284" i="2" s="1"/>
  <c r="M1284" i="2" s="1"/>
  <c r="R1280" i="5"/>
  <c r="F1280" i="5" s="1"/>
  <c r="T1185" i="5"/>
  <c r="V1185" i="5"/>
  <c r="U1185" i="5"/>
  <c r="R1099" i="5"/>
  <c r="F1099" i="5" s="1"/>
  <c r="U1099" i="5" s="1"/>
  <c r="Q1099" i="5"/>
  <c r="P1099" i="5"/>
  <c r="Y314" i="5"/>
  <c r="X314" i="5"/>
  <c r="W314" i="5"/>
  <c r="U345" i="5"/>
  <c r="T345" i="5"/>
  <c r="V345" i="5"/>
  <c r="Q501" i="5"/>
  <c r="Q164" i="5"/>
  <c r="W1375" i="5"/>
  <c r="X1375" i="5"/>
  <c r="Y1127" i="5"/>
  <c r="W1127" i="5"/>
  <c r="X1127" i="5"/>
  <c r="A1064" i="5"/>
  <c r="H1064" i="5"/>
  <c r="S1064" i="5" s="1"/>
  <c r="M1064" i="5" s="1"/>
  <c r="X1064" i="5" s="1"/>
  <c r="U1422" i="2"/>
  <c r="B1422" i="2" s="1"/>
  <c r="W1422" i="2"/>
  <c r="J1422" i="2" s="1"/>
  <c r="U684" i="2"/>
  <c r="B684" i="2" s="1"/>
  <c r="W684" i="2"/>
  <c r="J684" i="2" s="1"/>
  <c r="AJ684" i="2" s="1"/>
  <c r="A804" i="5"/>
  <c r="Q804" i="5" s="1"/>
  <c r="H501" i="5"/>
  <c r="S501" i="5" s="1"/>
  <c r="M501" i="5" s="1"/>
  <c r="X501" i="5" s="1"/>
  <c r="Q444" i="5"/>
  <c r="Q579" i="5"/>
  <c r="R822" i="5"/>
  <c r="F822" i="5" s="1"/>
  <c r="W230" i="2"/>
  <c r="J230" i="2" s="1"/>
  <c r="Z230" i="2" s="1"/>
  <c r="L230" i="2" s="1"/>
  <c r="W1346" i="2"/>
  <c r="J1346" i="2" s="1"/>
  <c r="W1089" i="2"/>
  <c r="X1089" i="2" s="1"/>
  <c r="A1309" i="5"/>
  <c r="P1309" i="5" s="1"/>
  <c r="A316" i="5"/>
  <c r="Q316" i="5" s="1"/>
  <c r="F881" i="5"/>
  <c r="P822" i="5"/>
  <c r="P1181" i="5"/>
  <c r="W1332" i="5"/>
  <c r="X1332" i="5"/>
  <c r="Y1332" i="5"/>
  <c r="U865" i="2"/>
  <c r="B865" i="2" s="1"/>
  <c r="W865" i="2"/>
  <c r="X865" i="2" s="1"/>
  <c r="U281" i="2"/>
  <c r="B281" i="2" s="1"/>
  <c r="W281" i="2"/>
  <c r="A683" i="5"/>
  <c r="P683" i="5" s="1"/>
  <c r="H683" i="5"/>
  <c r="S683" i="5" s="1"/>
  <c r="M683" i="5" s="1"/>
  <c r="W683" i="5" s="1"/>
  <c r="R1068" i="5"/>
  <c r="F1068" i="5" s="1"/>
  <c r="P1068" i="5"/>
  <c r="Q1068" i="5"/>
  <c r="H825" i="5"/>
  <c r="S825" i="5" s="1"/>
  <c r="M825" i="5" s="1"/>
  <c r="W825" i="5" s="1"/>
  <c r="A825" i="5"/>
  <c r="P825" i="5" s="1"/>
  <c r="A1274" i="5"/>
  <c r="P1274" i="5" s="1"/>
  <c r="H1434" i="5"/>
  <c r="S1434" i="5" s="1"/>
  <c r="M1434" i="5" s="1"/>
  <c r="X1434" i="5" s="1"/>
  <c r="A701" i="5"/>
  <c r="P701" i="5" s="1"/>
  <c r="A1067" i="5"/>
  <c r="A1253" i="5"/>
  <c r="AB533" i="2"/>
  <c r="M533" i="2" s="1"/>
  <c r="M1191" i="5"/>
  <c r="M644" i="5"/>
  <c r="X644" i="5" s="1"/>
  <c r="W715" i="5"/>
  <c r="Q975" i="5"/>
  <c r="R975" i="5"/>
  <c r="F975" i="5" s="1"/>
  <c r="V975" i="5" s="1"/>
  <c r="P975" i="5"/>
  <c r="X1211" i="5"/>
  <c r="W1221" i="5"/>
  <c r="P582" i="5"/>
  <c r="Q582" i="5"/>
  <c r="R582" i="5"/>
  <c r="F582" i="5" s="1"/>
  <c r="U582" i="5" s="1"/>
  <c r="P1079" i="5"/>
  <c r="R1079" i="5"/>
  <c r="F1079" i="5" s="1"/>
  <c r="V1079" i="5" s="1"/>
  <c r="A1424" i="5"/>
  <c r="R1424" i="5" s="1"/>
  <c r="F1424" i="5" s="1"/>
  <c r="H1424" i="5"/>
  <c r="S1424" i="5" s="1"/>
  <c r="M1424" i="5" s="1"/>
  <c r="X1424" i="5" s="1"/>
  <c r="A290" i="5"/>
  <c r="P1345" i="5"/>
  <c r="H562" i="5"/>
  <c r="S562" i="5" s="1"/>
  <c r="M562" i="5" s="1"/>
  <c r="X562" i="5" s="1"/>
  <c r="X267" i="2"/>
  <c r="U1430" i="3"/>
  <c r="AJ974" i="2"/>
  <c r="Y710" i="5"/>
  <c r="V1427" i="5"/>
  <c r="F259" i="5"/>
  <c r="T259" i="5" s="1"/>
  <c r="M1432" i="5"/>
  <c r="Y1432" i="5" s="1"/>
  <c r="W535" i="5"/>
  <c r="X804" i="2"/>
  <c r="W1096" i="5"/>
  <c r="X1096" i="5"/>
  <c r="Y1096" i="5"/>
  <c r="Y56" i="5"/>
  <c r="W598" i="5"/>
  <c r="X466" i="2"/>
  <c r="Q776" i="5"/>
  <c r="W535" i="2"/>
  <c r="J535" i="2" s="1"/>
  <c r="P342" i="5"/>
  <c r="R342" i="5"/>
  <c r="F342" i="5" s="1"/>
  <c r="V342" i="5" s="1"/>
  <c r="Q342" i="5"/>
  <c r="Y689" i="5"/>
  <c r="X689" i="5"/>
  <c r="W689" i="5"/>
  <c r="H1288" i="5"/>
  <c r="S1288" i="5" s="1"/>
  <c r="M1288" i="5" s="1"/>
  <c r="U820" i="2"/>
  <c r="B820" i="2" s="1"/>
  <c r="W820" i="2"/>
  <c r="X820" i="2" s="1"/>
  <c r="U1372" i="2"/>
  <c r="B1372" i="2" s="1"/>
  <c r="W1372" i="2"/>
  <c r="X1372" i="2" s="1"/>
  <c r="A281" i="5"/>
  <c r="R281" i="5" s="1"/>
  <c r="F281" i="5" s="1"/>
  <c r="H281" i="5"/>
  <c r="S281" i="5" s="1"/>
  <c r="M281" i="5" s="1"/>
  <c r="X281" i="5" s="1"/>
  <c r="H1180" i="5"/>
  <c r="S1180" i="5" s="1"/>
  <c r="M1180" i="5" s="1"/>
  <c r="A1180" i="5"/>
  <c r="P1180" i="5" s="1"/>
  <c r="H1228" i="5"/>
  <c r="S1228" i="5" s="1"/>
  <c r="M1228" i="5" s="1"/>
  <c r="W1228" i="5" s="1"/>
  <c r="A1228" i="5"/>
  <c r="R1228" i="5" s="1"/>
  <c r="F1228" i="5" s="1"/>
  <c r="A497" i="5"/>
  <c r="P497" i="5" s="1"/>
  <c r="A1093" i="5"/>
  <c r="P1093" i="5" s="1"/>
  <c r="H1093" i="5"/>
  <c r="S1093" i="5" s="1"/>
  <c r="M1093" i="5" s="1"/>
  <c r="A749" i="5"/>
  <c r="R749" i="5" s="1"/>
  <c r="F749" i="5" s="1"/>
  <c r="U612" i="2"/>
  <c r="B612" i="2" s="1"/>
  <c r="W612" i="2"/>
  <c r="J612" i="2" s="1"/>
  <c r="Z612" i="2" s="1"/>
  <c r="L612" i="2" s="1"/>
  <c r="U164" i="2"/>
  <c r="B164" i="2" s="1"/>
  <c r="W164" i="2"/>
  <c r="X164" i="2" s="1"/>
  <c r="H1346" i="5"/>
  <c r="S1346" i="5" s="1"/>
  <c r="M1346" i="5" s="1"/>
  <c r="X1346" i="5" s="1"/>
  <c r="A1346" i="5"/>
  <c r="Q1346" i="5" s="1"/>
  <c r="H1369" i="5"/>
  <c r="S1369" i="5" s="1"/>
  <c r="M1369" i="5" s="1"/>
  <c r="X1369" i="5" s="1"/>
  <c r="A1369" i="5"/>
  <c r="Q1369" i="5" s="1"/>
  <c r="H401" i="5"/>
  <c r="S401" i="5" s="1"/>
  <c r="M401" i="5" s="1"/>
  <c r="A401" i="5"/>
  <c r="R401" i="5" s="1"/>
  <c r="F401" i="5" s="1"/>
  <c r="P1185" i="5"/>
  <c r="Q1185" i="5"/>
  <c r="W1317" i="2"/>
  <c r="J1317" i="2" s="1"/>
  <c r="U1317" i="2"/>
  <c r="B1317" i="2" s="1"/>
  <c r="U999" i="2"/>
  <c r="B999" i="2" s="1"/>
  <c r="W999" i="2"/>
  <c r="X999" i="2" s="1"/>
  <c r="H1198" i="5"/>
  <c r="S1198" i="5" s="1"/>
  <c r="M1198" i="5" s="1"/>
  <c r="X1198" i="5" s="1"/>
  <c r="A1300" i="5"/>
  <c r="Q1300" i="5" s="1"/>
  <c r="R833" i="5"/>
  <c r="F833" i="5" s="1"/>
  <c r="A389" i="5"/>
  <c r="Q389" i="5" s="1"/>
  <c r="U10" i="2"/>
  <c r="B10" i="2" s="1"/>
  <c r="R1136" i="5"/>
  <c r="F1136" i="5" s="1"/>
  <c r="U1136" i="5" s="1"/>
  <c r="Q1277" i="5"/>
  <c r="Y89" i="5"/>
  <c r="X89" i="5"/>
  <c r="W89" i="5"/>
  <c r="X105" i="5"/>
  <c r="W134" i="5"/>
  <c r="A13" i="2"/>
  <c r="U13" i="2" s="1"/>
  <c r="B13" i="2" s="1"/>
  <c r="O13" i="5"/>
  <c r="H13" i="5" s="1"/>
  <c r="S13" i="5" s="1"/>
  <c r="M13" i="5" s="1"/>
  <c r="O44" i="5"/>
  <c r="H44" i="5" s="1"/>
  <c r="S44" i="5" s="1"/>
  <c r="M44" i="5" s="1"/>
  <c r="A44" i="2"/>
  <c r="U44" i="2" s="1"/>
  <c r="B44" i="2" s="1"/>
  <c r="A26" i="5"/>
  <c r="P26" i="5" s="1"/>
  <c r="H26" i="5"/>
  <c r="S26" i="5" s="1"/>
  <c r="M26" i="5" s="1"/>
  <c r="Y26" i="5" s="1"/>
  <c r="W75" i="3"/>
  <c r="O52" i="5"/>
  <c r="H52" i="5" s="1"/>
  <c r="S52" i="5" s="1"/>
  <c r="M52" i="5" s="1"/>
  <c r="A52" i="2"/>
  <c r="U52" i="2" s="1"/>
  <c r="B52" i="2" s="1"/>
  <c r="A116" i="2"/>
  <c r="U116" i="2" s="1"/>
  <c r="B116" i="2" s="1"/>
  <c r="O116" i="5"/>
  <c r="H116" i="5" s="1"/>
  <c r="S116" i="5" s="1"/>
  <c r="M116" i="5" s="1"/>
  <c r="O147" i="5"/>
  <c r="A147" i="5" s="1"/>
  <c r="P147" i="5" s="1"/>
  <c r="A147" i="2"/>
  <c r="A141" i="2"/>
  <c r="O141" i="5"/>
  <c r="A141" i="5" s="1"/>
  <c r="R141" i="5" s="1"/>
  <c r="F141" i="5" s="1"/>
  <c r="O25" i="5"/>
  <c r="H25" i="5" s="1"/>
  <c r="S25" i="5" s="1"/>
  <c r="M25" i="5" s="1"/>
  <c r="A25" i="2"/>
  <c r="U25" i="2" s="1"/>
  <c r="B25" i="2" s="1"/>
  <c r="A131" i="2"/>
  <c r="O131" i="5"/>
  <c r="H131" i="5" s="1"/>
  <c r="S131" i="5" s="1"/>
  <c r="M131" i="5" s="1"/>
  <c r="V52" i="3"/>
  <c r="W52" i="3"/>
  <c r="V798" i="5"/>
  <c r="U798" i="5"/>
  <c r="T798" i="5"/>
  <c r="U867" i="5"/>
  <c r="T867" i="5"/>
  <c r="V867" i="5"/>
  <c r="X299" i="5"/>
  <c r="W299" i="5"/>
  <c r="Y299" i="5"/>
  <c r="X1119" i="5"/>
  <c r="W1119" i="5"/>
  <c r="Y1119" i="5"/>
  <c r="W1044" i="5"/>
  <c r="X1044" i="5"/>
  <c r="Y1044" i="5"/>
  <c r="X283" i="5"/>
  <c r="Y283" i="5"/>
  <c r="W283" i="5"/>
  <c r="Y1133" i="5"/>
  <c r="X1133" i="5"/>
  <c r="W1133" i="5"/>
  <c r="AB983" i="2"/>
  <c r="M983" i="2" s="1"/>
  <c r="Y983" i="2"/>
  <c r="AA983" i="2" s="1"/>
  <c r="X1184" i="2"/>
  <c r="J1184" i="2"/>
  <c r="J501" i="2"/>
  <c r="AB501" i="2" s="1"/>
  <c r="M501" i="2" s="1"/>
  <c r="AC501" i="2" s="1"/>
  <c r="N501" i="2" s="1"/>
  <c r="AF501" i="2" s="1"/>
  <c r="AB226" i="2"/>
  <c r="M226" i="2" s="1"/>
  <c r="AC226" i="2" s="1"/>
  <c r="Z983" i="2"/>
  <c r="L983" i="2" s="1"/>
  <c r="Y328" i="5"/>
  <c r="W1377" i="5"/>
  <c r="V1047" i="5"/>
  <c r="W495" i="5"/>
  <c r="X495" i="5"/>
  <c r="U713" i="5"/>
  <c r="V713" i="5"/>
  <c r="T713" i="5"/>
  <c r="V371" i="5"/>
  <c r="T371" i="5"/>
  <c r="U371" i="5"/>
  <c r="P444" i="5"/>
  <c r="R1102" i="5"/>
  <c r="F1102" i="5" s="1"/>
  <c r="Y370" i="2"/>
  <c r="AA370" i="2" s="1"/>
  <c r="AJ370" i="2"/>
  <c r="X628" i="2"/>
  <c r="J628" i="2"/>
  <c r="AB628" i="2" s="1"/>
  <c r="M628" i="2" s="1"/>
  <c r="J326" i="2"/>
  <c r="AB326" i="2" s="1"/>
  <c r="M326" i="2" s="1"/>
  <c r="X326" i="2"/>
  <c r="A780" i="2"/>
  <c r="A1350" i="2"/>
  <c r="A990" i="2"/>
  <c r="A150" i="2"/>
  <c r="A870" i="2"/>
  <c r="A1140" i="2"/>
  <c r="A840" i="2"/>
  <c r="A1200" i="2"/>
  <c r="A1410" i="2"/>
  <c r="A510" i="2"/>
  <c r="A1020" i="2"/>
  <c r="A960" i="2"/>
  <c r="H1267" i="3"/>
  <c r="H67" i="3"/>
  <c r="A518" i="5"/>
  <c r="A1358" i="5"/>
  <c r="A248" i="5"/>
  <c r="A68" i="5"/>
  <c r="A1388" i="5"/>
  <c r="A698" i="5"/>
  <c r="A668" i="5"/>
  <c r="A8" i="5"/>
  <c r="A428" i="5"/>
  <c r="E607" i="2"/>
  <c r="E1387" i="2"/>
  <c r="E1057" i="2"/>
  <c r="E637" i="2"/>
  <c r="E727" i="2"/>
  <c r="E877" i="2"/>
  <c r="E1027" i="2"/>
  <c r="E67" i="2"/>
  <c r="E427" i="2"/>
  <c r="E367" i="2"/>
  <c r="E187" i="2"/>
  <c r="E1417" i="2"/>
  <c r="E1147" i="2"/>
  <c r="E1237" i="2"/>
  <c r="E1267" i="2"/>
  <c r="E397" i="2"/>
  <c r="E487" i="2"/>
  <c r="E697" i="2"/>
  <c r="E937" i="2"/>
  <c r="E577" i="2"/>
  <c r="E217" i="2"/>
  <c r="E1327" i="2"/>
  <c r="E967" i="2"/>
  <c r="E307" i="2"/>
  <c r="E1177" i="2"/>
  <c r="E847" i="2"/>
  <c r="E907" i="2"/>
  <c r="E1357" i="2"/>
  <c r="E667" i="2"/>
  <c r="E547" i="2"/>
  <c r="E787" i="2"/>
  <c r="E277" i="2"/>
  <c r="E337" i="2"/>
  <c r="E997" i="2"/>
  <c r="E7" i="2"/>
  <c r="M1028" i="5"/>
  <c r="M1418" i="5"/>
  <c r="B456" i="2"/>
  <c r="B1056" i="2"/>
  <c r="B696" i="2"/>
  <c r="B126" i="2"/>
  <c r="B1326" i="2"/>
  <c r="B1026" i="2"/>
  <c r="B36" i="2"/>
  <c r="B726" i="2"/>
  <c r="B1356" i="2"/>
  <c r="B1116" i="2"/>
  <c r="B1086" i="2"/>
  <c r="B216" i="2"/>
  <c r="B306" i="2"/>
  <c r="B1386" i="2"/>
  <c r="B966" i="2"/>
  <c r="B66" i="2"/>
  <c r="B786" i="2"/>
  <c r="B546" i="2"/>
  <c r="B516" i="2"/>
  <c r="B846" i="2"/>
  <c r="B876" i="2"/>
  <c r="B1176" i="2"/>
  <c r="B666" i="2"/>
  <c r="B1416" i="2"/>
  <c r="B276" i="2"/>
  <c r="A1328" i="2"/>
  <c r="A8" i="2"/>
  <c r="A398" i="2"/>
  <c r="A1058" i="2"/>
  <c r="M121" i="2"/>
  <c r="M841" i="2"/>
  <c r="M871" i="2"/>
  <c r="M1171" i="2"/>
  <c r="M1351" i="2"/>
  <c r="M31" i="2"/>
  <c r="M1141" i="2"/>
  <c r="M1021" i="2"/>
  <c r="M991" i="2"/>
  <c r="M1051" i="2"/>
  <c r="M1261" i="2"/>
  <c r="M1411" i="2"/>
  <c r="M961" i="2"/>
  <c r="M691" i="2"/>
  <c r="V46" i="3"/>
  <c r="U46" i="3"/>
  <c r="V54" i="3"/>
  <c r="V58" i="3"/>
  <c r="U89" i="3"/>
  <c r="W89" i="3"/>
  <c r="U204" i="3"/>
  <c r="W204" i="3"/>
  <c r="U1368" i="5"/>
  <c r="Q825" i="5"/>
  <c r="R1288" i="5"/>
  <c r="F1288" i="5" s="1"/>
  <c r="W25" i="2"/>
  <c r="X25" i="2" s="1"/>
  <c r="Y532" i="5"/>
  <c r="X1138" i="5"/>
  <c r="Y1138" i="5"/>
  <c r="W1138" i="5"/>
  <c r="T162" i="5"/>
  <c r="U470" i="5"/>
  <c r="V470" i="5"/>
  <c r="T470" i="5"/>
  <c r="T587" i="5"/>
  <c r="U587" i="5"/>
  <c r="V587" i="5"/>
  <c r="U1283" i="5"/>
  <c r="Y1422" i="5"/>
  <c r="X1422" i="5"/>
  <c r="W1422" i="5"/>
  <c r="X373" i="5"/>
  <c r="Y373" i="5"/>
  <c r="W373" i="5"/>
  <c r="X318" i="5"/>
  <c r="Y318" i="5"/>
  <c r="W318" i="5"/>
  <c r="W1079" i="5"/>
  <c r="X716" i="5"/>
  <c r="Y716" i="5"/>
  <c r="W716" i="5"/>
  <c r="X949" i="5"/>
  <c r="Y949" i="5"/>
  <c r="Z798" i="2"/>
  <c r="L798" i="2" s="1"/>
  <c r="AB798" i="2"/>
  <c r="M798" i="2" s="1"/>
  <c r="M1287" i="5"/>
  <c r="W1287" i="5" s="1"/>
  <c r="A13" i="5"/>
  <c r="P13" i="5" s="1"/>
  <c r="Q402" i="5"/>
  <c r="AB403" i="2"/>
  <c r="M403" i="2" s="1"/>
  <c r="Q709" i="5"/>
  <c r="Q762" i="5"/>
  <c r="P762" i="5"/>
  <c r="R762" i="5"/>
  <c r="F762" i="5" s="1"/>
  <c r="X629" i="5"/>
  <c r="Y629" i="5"/>
  <c r="W629" i="5"/>
  <c r="Y821" i="5"/>
  <c r="X821" i="5"/>
  <c r="W821" i="5"/>
  <c r="X492" i="5"/>
  <c r="Y492" i="5"/>
  <c r="W492" i="5"/>
  <c r="X108" i="5"/>
  <c r="W108" i="5"/>
  <c r="Y108" i="5"/>
  <c r="W1275" i="5"/>
  <c r="Y1275" i="5"/>
  <c r="X1275" i="5"/>
  <c r="T1049" i="5"/>
  <c r="V1049" i="5"/>
  <c r="U1049" i="5"/>
  <c r="R209" i="5"/>
  <c r="F209" i="5" s="1"/>
  <c r="V1037" i="5"/>
  <c r="U1037" i="5"/>
  <c r="T1037" i="5"/>
  <c r="X286" i="5"/>
  <c r="X418" i="5"/>
  <c r="X1316" i="5"/>
  <c r="V709" i="5"/>
  <c r="T200" i="5"/>
  <c r="X349" i="5"/>
  <c r="V1151" i="5"/>
  <c r="U820" i="5"/>
  <c r="V820" i="5"/>
  <c r="P1037" i="5"/>
  <c r="Q1037" i="5"/>
  <c r="Q492" i="5"/>
  <c r="Q1189" i="5"/>
  <c r="P1189" i="5"/>
  <c r="AB1031" i="2"/>
  <c r="M1031" i="2" s="1"/>
  <c r="AC1031" i="2" s="1"/>
  <c r="A576" i="3"/>
  <c r="A486" i="3"/>
  <c r="A1386" i="3"/>
  <c r="A1206" i="3"/>
  <c r="A1236" i="3"/>
  <c r="A516" i="3"/>
  <c r="A816" i="3"/>
  <c r="A906" i="3"/>
  <c r="A1326" i="3"/>
  <c r="A876" i="3"/>
  <c r="A36" i="3"/>
  <c r="A546" i="3"/>
  <c r="A1416" i="3"/>
  <c r="A636" i="3"/>
  <c r="A126" i="3"/>
  <c r="A396" i="3"/>
  <c r="A216" i="3"/>
  <c r="A696" i="3"/>
  <c r="A996" i="3"/>
  <c r="A726" i="3"/>
  <c r="A1056" i="3"/>
  <c r="A426" i="3"/>
  <c r="A1356" i="3"/>
  <c r="A1146" i="3"/>
  <c r="A246" i="3"/>
  <c r="A1296" i="3"/>
  <c r="A966" i="3"/>
  <c r="A366" i="3"/>
  <c r="A96" i="3"/>
  <c r="A1266" i="3"/>
  <c r="A156" i="3"/>
  <c r="A336" i="3"/>
  <c r="A6" i="3"/>
  <c r="A1026" i="3"/>
  <c r="A276" i="3"/>
  <c r="A306" i="3"/>
  <c r="A1086" i="3"/>
  <c r="A666" i="3"/>
  <c r="A786" i="3"/>
  <c r="A1116" i="3"/>
  <c r="A66" i="3"/>
  <c r="A936" i="3"/>
  <c r="A186" i="3"/>
  <c r="L967" i="3"/>
  <c r="L337" i="3"/>
  <c r="L157" i="3"/>
  <c r="L1327" i="3"/>
  <c r="L457" i="3"/>
  <c r="L817" i="3"/>
  <c r="L1357" i="3"/>
  <c r="L937" i="3"/>
  <c r="L97" i="3"/>
  <c r="L67" i="3"/>
  <c r="L247" i="3"/>
  <c r="L997" i="3"/>
  <c r="L1177" i="3"/>
  <c r="L217" i="3"/>
  <c r="L307" i="3"/>
  <c r="L577" i="3"/>
  <c r="L1087" i="3"/>
  <c r="L37" i="3"/>
  <c r="L547" i="3"/>
  <c r="L757" i="3"/>
  <c r="L277" i="3"/>
  <c r="L607" i="3"/>
  <c r="L907" i="3"/>
  <c r="L637" i="3"/>
  <c r="L7" i="3"/>
  <c r="L1267" i="3"/>
  <c r="L787" i="3"/>
  <c r="L697" i="3"/>
  <c r="L1207" i="3"/>
  <c r="L847" i="3"/>
  <c r="L667" i="3"/>
  <c r="L1057" i="3"/>
  <c r="L1147" i="3"/>
  <c r="L367" i="3"/>
  <c r="L487" i="3"/>
  <c r="L127" i="3"/>
  <c r="L1237" i="3"/>
  <c r="L517" i="3"/>
  <c r="L1297" i="3"/>
  <c r="L427" i="3"/>
  <c r="L727" i="3"/>
  <c r="L1417" i="3"/>
  <c r="L187" i="3"/>
  <c r="D878" i="3"/>
  <c r="D1418" i="3"/>
  <c r="D68" i="3"/>
  <c r="D248" i="3"/>
  <c r="D428" i="3"/>
  <c r="D908" i="3"/>
  <c r="D488" i="3"/>
  <c r="D188" i="3"/>
  <c r="D338" i="3"/>
  <c r="D1298" i="3"/>
  <c r="D968" i="3"/>
  <c r="D98" i="3"/>
  <c r="D548" i="3"/>
  <c r="D1328" i="3"/>
  <c r="D158" i="3"/>
  <c r="D308" i="3"/>
  <c r="D1058" i="3"/>
  <c r="D458" i="3"/>
  <c r="D518" i="3"/>
  <c r="D998" i="3"/>
  <c r="D758" i="3"/>
  <c r="D818" i="3"/>
  <c r="D698" i="3"/>
  <c r="D398" i="3"/>
  <c r="D1268" i="3"/>
  <c r="D1118" i="3"/>
  <c r="D608" i="3"/>
  <c r="D218" i="3"/>
  <c r="D848" i="3"/>
  <c r="D788" i="3"/>
  <c r="D1148" i="3"/>
  <c r="D1208" i="3"/>
  <c r="D1238" i="3"/>
  <c r="D668" i="3"/>
  <c r="D1028" i="3"/>
  <c r="D128" i="3"/>
  <c r="D1088" i="3"/>
  <c r="D1388" i="3"/>
  <c r="D1178" i="3"/>
  <c r="D578" i="3"/>
  <c r="D1358" i="3"/>
  <c r="K548" i="3"/>
  <c r="K38" i="3"/>
  <c r="K8" i="3"/>
  <c r="K248" i="3"/>
  <c r="K848" i="3"/>
  <c r="K788" i="3"/>
  <c r="K188" i="3"/>
  <c r="K878" i="3"/>
  <c r="K428" i="3"/>
  <c r="K1118" i="3"/>
  <c r="K1208" i="3"/>
  <c r="K728" i="3"/>
  <c r="K1268" i="3"/>
  <c r="K968" i="3"/>
  <c r="K668" i="3"/>
  <c r="K98" i="3"/>
  <c r="K818" i="3"/>
  <c r="K1358" i="3"/>
  <c r="K1418" i="3"/>
  <c r="K998" i="3"/>
  <c r="K218" i="3"/>
  <c r="K398" i="3"/>
  <c r="K578" i="3"/>
  <c r="K1148" i="3"/>
  <c r="K68" i="3"/>
  <c r="K1058" i="3"/>
  <c r="K368" i="3"/>
  <c r="K158" i="3"/>
  <c r="K1328" i="3"/>
  <c r="K1028" i="3"/>
  <c r="K1298" i="3"/>
  <c r="K1088" i="3"/>
  <c r="K938" i="3"/>
  <c r="K1238" i="3"/>
  <c r="K758" i="3"/>
  <c r="K488" i="3"/>
  <c r="K1178" i="3"/>
  <c r="K128" i="3"/>
  <c r="K458" i="3"/>
  <c r="K608" i="3"/>
  <c r="K308" i="3"/>
  <c r="I1086" i="5"/>
  <c r="I936" i="5"/>
  <c r="I846" i="5"/>
  <c r="I786" i="5"/>
  <c r="I1176" i="5"/>
  <c r="I96" i="5"/>
  <c r="I996" i="5"/>
  <c r="I276" i="5"/>
  <c r="I1356" i="5"/>
  <c r="I1026" i="5"/>
  <c r="I1296" i="5"/>
  <c r="I576" i="5"/>
  <c r="I456" i="5"/>
  <c r="I6" i="5"/>
  <c r="I1146" i="5"/>
  <c r="I636" i="5"/>
  <c r="I1056" i="5"/>
  <c r="I906" i="5"/>
  <c r="I876" i="5"/>
  <c r="I756" i="5"/>
  <c r="I216" i="5"/>
  <c r="I486" i="5"/>
  <c r="I726" i="5"/>
  <c r="I546" i="5"/>
  <c r="I366" i="5"/>
  <c r="I36" i="5"/>
  <c r="I306" i="5"/>
  <c r="I396" i="5"/>
  <c r="I186" i="5"/>
  <c r="I1206" i="5"/>
  <c r="I1236" i="5"/>
  <c r="I516" i="5"/>
  <c r="I816" i="5"/>
  <c r="I426" i="5"/>
  <c r="I246" i="5"/>
  <c r="I66" i="5"/>
  <c r="I126" i="5"/>
  <c r="I336" i="5"/>
  <c r="I696" i="5"/>
  <c r="I966" i="5"/>
  <c r="I1326" i="5"/>
  <c r="I1266" i="5"/>
  <c r="B1178" i="5"/>
  <c r="B998" i="5"/>
  <c r="B1118" i="5"/>
  <c r="B308" i="5"/>
  <c r="B1028" i="5"/>
  <c r="B608" i="5"/>
  <c r="B818" i="5"/>
  <c r="B578" i="5"/>
  <c r="B698" i="5"/>
  <c r="B458" i="5"/>
  <c r="B98" i="5"/>
  <c r="B188" i="5"/>
  <c r="B278" i="5"/>
  <c r="B728" i="5"/>
  <c r="B1388" i="5"/>
  <c r="B248" i="5"/>
  <c r="B368" i="5"/>
  <c r="B68" i="5"/>
  <c r="B548" i="5"/>
  <c r="B398" i="5"/>
  <c r="B1238" i="5"/>
  <c r="B1268" i="5"/>
  <c r="B788" i="5"/>
  <c r="B1298" i="5"/>
  <c r="B968" i="5"/>
  <c r="B908" i="5"/>
  <c r="B1358" i="5"/>
  <c r="B1208" i="5"/>
  <c r="B518" i="5"/>
  <c r="B338" i="5"/>
  <c r="B668" i="5"/>
  <c r="B158" i="5"/>
  <c r="B38" i="5"/>
  <c r="B938" i="5"/>
  <c r="B758" i="5"/>
  <c r="B1058" i="5"/>
  <c r="B128" i="5"/>
  <c r="B488" i="5"/>
  <c r="B848" i="5"/>
  <c r="B428" i="5"/>
  <c r="B1088" i="5"/>
  <c r="B638" i="5"/>
  <c r="B1418" i="5"/>
  <c r="D278" i="3"/>
  <c r="B878" i="5"/>
  <c r="B218" i="5"/>
  <c r="L1027" i="3"/>
  <c r="I1416" i="5"/>
  <c r="A756" i="3"/>
  <c r="D368" i="3"/>
  <c r="D638" i="3"/>
  <c r="K1388" i="3"/>
  <c r="K278" i="3"/>
  <c r="K908" i="3"/>
  <c r="B1328" i="5"/>
  <c r="L1117" i="3"/>
  <c r="L877" i="3"/>
  <c r="I1386" i="5"/>
  <c r="A846" i="3"/>
  <c r="D8" i="3"/>
  <c r="K638" i="3"/>
  <c r="K698" i="3"/>
  <c r="B8" i="5"/>
  <c r="L397" i="3"/>
  <c r="I156" i="5"/>
  <c r="I606" i="5"/>
  <c r="I666" i="5"/>
  <c r="A456" i="3"/>
  <c r="A606" i="3"/>
  <c r="D938" i="3"/>
  <c r="K518" i="3"/>
  <c r="F1416" i="3"/>
  <c r="F816" i="3"/>
  <c r="F186" i="3"/>
  <c r="F1176" i="3"/>
  <c r="F726" i="3"/>
  <c r="J696" i="3"/>
  <c r="J576" i="3"/>
  <c r="J1146" i="3"/>
  <c r="L8" i="5"/>
  <c r="L1268" i="5"/>
  <c r="L248" i="5"/>
  <c r="L1148" i="5"/>
  <c r="L1388" i="5"/>
  <c r="L848" i="5"/>
  <c r="L308" i="5"/>
  <c r="L218" i="5"/>
  <c r="L698" i="5"/>
  <c r="L428" i="5"/>
  <c r="L278" i="5"/>
  <c r="L338" i="5"/>
  <c r="L158" i="5"/>
  <c r="L998" i="5"/>
  <c r="L1058" i="5"/>
  <c r="L398" i="5"/>
  <c r="L368" i="5"/>
  <c r="L908" i="5"/>
  <c r="L758" i="5"/>
  <c r="L1358" i="5"/>
  <c r="L518" i="5"/>
  <c r="L878" i="5"/>
  <c r="L818" i="5"/>
  <c r="L1386" i="3"/>
  <c r="L1116" i="3"/>
  <c r="L576" i="3"/>
  <c r="D1358" i="5"/>
  <c r="D158" i="5"/>
  <c r="D638" i="5"/>
  <c r="R1356" i="2"/>
  <c r="R306" i="2"/>
  <c r="X749" i="5"/>
  <c r="Y749" i="5"/>
  <c r="W1064" i="5"/>
  <c r="T800" i="5"/>
  <c r="V800" i="5"/>
  <c r="U868" i="5"/>
  <c r="U1193" i="5"/>
  <c r="V523" i="5"/>
  <c r="U523" i="5"/>
  <c r="V556" i="5"/>
  <c r="T556" i="5"/>
  <c r="V475" i="5"/>
  <c r="U475" i="5"/>
  <c r="T475" i="5"/>
  <c r="X1255" i="5"/>
  <c r="Y1255" i="5"/>
  <c r="W28" i="5"/>
  <c r="X983" i="5"/>
  <c r="W1165" i="5"/>
  <c r="Y1165" i="5"/>
  <c r="X1165" i="5"/>
  <c r="Y1364" i="5"/>
  <c r="X1364" i="5"/>
  <c r="W1364" i="5"/>
  <c r="X1047" i="5"/>
  <c r="Y1047" i="5"/>
  <c r="W1047" i="5"/>
  <c r="P85" i="5"/>
  <c r="Q85" i="5"/>
  <c r="AJ449" i="2"/>
  <c r="V1433" i="3"/>
  <c r="AC403" i="2" l="1"/>
  <c r="W1425" i="3"/>
  <c r="U1242" i="3"/>
  <c r="U1092" i="3"/>
  <c r="W586" i="3"/>
  <c r="V417" i="3"/>
  <c r="W461" i="3"/>
  <c r="W795" i="3"/>
  <c r="W23" i="3"/>
  <c r="W1002" i="3"/>
  <c r="W869" i="3"/>
  <c r="Z869" i="3" s="1"/>
  <c r="M869" i="3" s="1"/>
  <c r="V838" i="3"/>
  <c r="V795" i="3"/>
  <c r="V535" i="3"/>
  <c r="W1217" i="3"/>
  <c r="U1072" i="3"/>
  <c r="U1014" i="3"/>
  <c r="V826" i="3"/>
  <c r="V807" i="3"/>
  <c r="V554" i="3"/>
  <c r="U523" i="3"/>
  <c r="W448" i="3"/>
  <c r="W436" i="3"/>
  <c r="V1060" i="3"/>
  <c r="U297" i="3"/>
  <c r="W1305" i="3"/>
  <c r="U380" i="3"/>
  <c r="W1248" i="3"/>
  <c r="U770" i="3"/>
  <c r="U956" i="3"/>
  <c r="V611" i="3"/>
  <c r="V504" i="3"/>
  <c r="U1398" i="3"/>
  <c r="U99" i="3"/>
  <c r="W1185" i="3"/>
  <c r="V1273" i="3"/>
  <c r="V1197" i="3"/>
  <c r="V1129" i="3"/>
  <c r="V857" i="3"/>
  <c r="U623" i="3"/>
  <c r="U492" i="3"/>
  <c r="W1364" i="3"/>
  <c r="W317" i="3"/>
  <c r="U592" i="3"/>
  <c r="W279" i="3"/>
  <c r="U642" i="3"/>
  <c r="U706" i="3"/>
  <c r="U712" i="3"/>
  <c r="U265" i="3"/>
  <c r="V265" i="3"/>
  <c r="U611" i="3"/>
  <c r="U504" i="3"/>
  <c r="V177" i="3"/>
  <c r="W99" i="3"/>
  <c r="W1229" i="3"/>
  <c r="U1197" i="3"/>
  <c r="W1129" i="3"/>
  <c r="U944" i="3"/>
  <c r="U857" i="3"/>
  <c r="W738" i="3"/>
  <c r="V492" i="3"/>
  <c r="U349" i="3"/>
  <c r="U224" i="3"/>
  <c r="U1160" i="3"/>
  <c r="W592" i="3"/>
  <c r="U279" i="3"/>
  <c r="V706" i="3"/>
  <c r="V411" i="3"/>
  <c r="V1242" i="3"/>
  <c r="V1299" i="3"/>
  <c r="V1092" i="3"/>
  <c r="V654" i="3"/>
  <c r="U49" i="3"/>
  <c r="V1185" i="3"/>
  <c r="U680" i="3"/>
  <c r="W566" i="3"/>
  <c r="V144" i="3"/>
  <c r="V1229" i="3"/>
  <c r="V1014" i="3"/>
  <c r="V944" i="3"/>
  <c r="U738" i="3"/>
  <c r="V349" i="3"/>
  <c r="V1160" i="3"/>
  <c r="V1046" i="3"/>
  <c r="V566" i="3"/>
  <c r="W399" i="3"/>
  <c r="W411" i="3"/>
  <c r="V1425" i="3"/>
  <c r="U1299" i="3"/>
  <c r="W654" i="3"/>
  <c r="W417" i="3"/>
  <c r="V23" i="3"/>
  <c r="W680" i="3"/>
  <c r="W144" i="3"/>
  <c r="W111" i="3"/>
  <c r="U1046" i="3"/>
  <c r="V386" i="3"/>
  <c r="U323" i="3"/>
  <c r="W380" i="3"/>
  <c r="AJ1031" i="2"/>
  <c r="P209" i="5"/>
  <c r="W449" i="5"/>
  <c r="X535" i="5"/>
  <c r="W1211" i="5"/>
  <c r="T283" i="5"/>
  <c r="A196" i="5"/>
  <c r="W763" i="2"/>
  <c r="X763" i="2" s="1"/>
  <c r="A498" i="5"/>
  <c r="R498" i="5" s="1"/>
  <c r="F498" i="5" s="1"/>
  <c r="A1366" i="5"/>
  <c r="R1366" i="5" s="1"/>
  <c r="F1366" i="5" s="1"/>
  <c r="V1366" i="5" s="1"/>
  <c r="X1181" i="5"/>
  <c r="AJ861" i="2"/>
  <c r="Y449" i="5"/>
  <c r="V283" i="5"/>
  <c r="H1258" i="5"/>
  <c r="S1258" i="5" s="1"/>
  <c r="M1258" i="5" s="1"/>
  <c r="W1258" i="5" s="1"/>
  <c r="W1181" i="5"/>
  <c r="T105" i="5"/>
  <c r="U311" i="3"/>
  <c r="W311" i="3"/>
  <c r="W646" i="3"/>
  <c r="V646" i="3"/>
  <c r="A455" i="3"/>
  <c r="A35" i="3"/>
  <c r="A95" i="3"/>
  <c r="A785" i="3"/>
  <c r="A905" i="3"/>
  <c r="A845" i="3"/>
  <c r="A185" i="3"/>
  <c r="A395" i="3"/>
  <c r="A515" i="3"/>
  <c r="A485" i="3"/>
  <c r="A1385" i="3"/>
  <c r="A1145" i="3"/>
  <c r="A1175" i="3"/>
  <c r="A1115" i="3"/>
  <c r="A275" i="3"/>
  <c r="A215" i="3"/>
  <c r="A935" i="3"/>
  <c r="A575" i="3"/>
  <c r="A1265" i="3"/>
  <c r="A365" i="3"/>
  <c r="A755" i="3"/>
  <c r="A305" i="3"/>
  <c r="A635" i="3"/>
  <c r="A815" i="3"/>
  <c r="I425" i="3"/>
  <c r="I635" i="3"/>
  <c r="I485" i="3"/>
  <c r="I1205" i="3"/>
  <c r="I935" i="3"/>
  <c r="I215" i="3"/>
  <c r="I35" i="3"/>
  <c r="I5" i="3"/>
  <c r="I305" i="3"/>
  <c r="I1385" i="3"/>
  <c r="I65" i="3"/>
  <c r="I1115" i="3"/>
  <c r="I875" i="3"/>
  <c r="I1265" i="3"/>
  <c r="I275" i="3"/>
  <c r="I815" i="3"/>
  <c r="I155" i="3"/>
  <c r="I335" i="3"/>
  <c r="E216" i="3"/>
  <c r="E726" i="3"/>
  <c r="E66" i="3"/>
  <c r="E1026" i="3"/>
  <c r="E606" i="3"/>
  <c r="E1386" i="3"/>
  <c r="E1116" i="3"/>
  <c r="E1176" i="3"/>
  <c r="E546" i="3"/>
  <c r="E516" i="3"/>
  <c r="E786" i="3"/>
  <c r="E396" i="3"/>
  <c r="E756" i="3"/>
  <c r="E156" i="3"/>
  <c r="E816" i="3"/>
  <c r="E306" i="3"/>
  <c r="E1086" i="3"/>
  <c r="E846" i="3"/>
  <c r="E1146" i="3"/>
  <c r="E1236" i="3"/>
  <c r="A757" i="3"/>
  <c r="A577" i="3"/>
  <c r="A1297" i="3"/>
  <c r="A847" i="3"/>
  <c r="A697" i="3"/>
  <c r="A1207" i="3"/>
  <c r="A607" i="3"/>
  <c r="A1387" i="3"/>
  <c r="A1237" i="3"/>
  <c r="A1057" i="3"/>
  <c r="A397" i="3"/>
  <c r="A217" i="3"/>
  <c r="A67" i="3"/>
  <c r="A787" i="3"/>
  <c r="A487" i="3"/>
  <c r="A7" i="3"/>
  <c r="A1147" i="3"/>
  <c r="A1027" i="3"/>
  <c r="A277" i="3"/>
  <c r="A1417" i="3"/>
  <c r="A817" i="3"/>
  <c r="A907" i="3"/>
  <c r="A187" i="3"/>
  <c r="A37" i="3"/>
  <c r="A247" i="3"/>
  <c r="A667" i="3"/>
  <c r="A307" i="3"/>
  <c r="A967" i="3"/>
  <c r="A97" i="3"/>
  <c r="I397" i="3"/>
  <c r="I427" i="3"/>
  <c r="I877" i="3"/>
  <c r="I217" i="3"/>
  <c r="I637" i="3"/>
  <c r="I367" i="3"/>
  <c r="I157" i="3"/>
  <c r="I667" i="3"/>
  <c r="I787" i="3"/>
  <c r="I127" i="3"/>
  <c r="I547" i="3"/>
  <c r="I307" i="3"/>
  <c r="I337" i="3"/>
  <c r="I67" i="3"/>
  <c r="I97" i="3"/>
  <c r="I847" i="3"/>
  <c r="I1147" i="3"/>
  <c r="I1297" i="3"/>
  <c r="I1177" i="3"/>
  <c r="I247" i="3"/>
  <c r="I1417" i="3"/>
  <c r="I607" i="3"/>
  <c r="I1387" i="3"/>
  <c r="I577" i="3"/>
  <c r="I1237" i="3"/>
  <c r="I187" i="3"/>
  <c r="I37" i="3"/>
  <c r="I517" i="3"/>
  <c r="E278" i="3"/>
  <c r="E158" i="3"/>
  <c r="E428" i="3"/>
  <c r="E338" i="3"/>
  <c r="E1208" i="3"/>
  <c r="E518" i="3"/>
  <c r="E1418" i="3"/>
  <c r="E8" i="3"/>
  <c r="E1238" i="3"/>
  <c r="E248" i="3"/>
  <c r="E458" i="3"/>
  <c r="E938" i="3"/>
  <c r="E1388" i="3"/>
  <c r="E1148" i="3"/>
  <c r="AB861" i="2"/>
  <c r="M861" i="2" s="1"/>
  <c r="Y861" i="2"/>
  <c r="AA861" i="2" s="1"/>
  <c r="W52" i="2"/>
  <c r="J52" i="2" s="1"/>
  <c r="R1345" i="5"/>
  <c r="F1345" i="5" s="1"/>
  <c r="T1345" i="5" s="1"/>
  <c r="X861" i="2"/>
  <c r="Y1031" i="2"/>
  <c r="AA1031" i="2" s="1"/>
  <c r="W1349" i="2"/>
  <c r="J1349" i="2" s="1"/>
  <c r="Z1349" i="2" s="1"/>
  <c r="L1349" i="2" s="1"/>
  <c r="X1033" i="5"/>
  <c r="W1222" i="3"/>
  <c r="V1222" i="3"/>
  <c r="B425" i="3"/>
  <c r="B155" i="3"/>
  <c r="B635" i="3"/>
  <c r="B1235" i="3"/>
  <c r="B665" i="3"/>
  <c r="B815" i="3"/>
  <c r="B935" i="3"/>
  <c r="B1355" i="3"/>
  <c r="B5" i="3"/>
  <c r="B695" i="3"/>
  <c r="B1325" i="3"/>
  <c r="B1295" i="3"/>
  <c r="B485" i="3"/>
  <c r="B1415" i="3"/>
  <c r="B245" i="3"/>
  <c r="B995" i="3"/>
  <c r="B1205" i="3"/>
  <c r="J545" i="3"/>
  <c r="J1355" i="3"/>
  <c r="J725" i="3"/>
  <c r="J5" i="3"/>
  <c r="J1085" i="3"/>
  <c r="J845" i="3"/>
  <c r="J365" i="3"/>
  <c r="J1115" i="3"/>
  <c r="J425" i="3"/>
  <c r="J35" i="3"/>
  <c r="J185" i="3"/>
  <c r="J815" i="3"/>
  <c r="J155" i="3"/>
  <c r="J875" i="3"/>
  <c r="J245" i="3"/>
  <c r="J215" i="3"/>
  <c r="J65" i="3"/>
  <c r="J485" i="3"/>
  <c r="J125" i="3"/>
  <c r="J1415" i="3"/>
  <c r="J605" i="3"/>
  <c r="J395" i="3"/>
  <c r="J275" i="3"/>
  <c r="J755" i="3"/>
  <c r="J455" i="3"/>
  <c r="J515" i="3"/>
  <c r="F126" i="3"/>
  <c r="F1296" i="3"/>
  <c r="F936" i="3"/>
  <c r="F516" i="3"/>
  <c r="F1326" i="3"/>
  <c r="F66" i="3"/>
  <c r="F1266" i="3"/>
  <c r="F606" i="3"/>
  <c r="F576" i="3"/>
  <c r="F756" i="3"/>
  <c r="F1386" i="3"/>
  <c r="F1356" i="3"/>
  <c r="F696" i="3"/>
  <c r="F456" i="3"/>
  <c r="F216" i="3"/>
  <c r="F336" i="3"/>
  <c r="F306" i="3"/>
  <c r="F6" i="3"/>
  <c r="F1116" i="3"/>
  <c r="F156" i="3"/>
  <c r="F636" i="3"/>
  <c r="F246" i="3"/>
  <c r="F276" i="3"/>
  <c r="F1086" i="3"/>
  <c r="F846" i="3"/>
  <c r="B1207" i="3"/>
  <c r="B1267" i="3"/>
  <c r="B277" i="3"/>
  <c r="B577" i="3"/>
  <c r="B1057" i="3"/>
  <c r="B337" i="3"/>
  <c r="B1117" i="3"/>
  <c r="B757" i="3"/>
  <c r="B997" i="3"/>
  <c r="B907" i="3"/>
  <c r="B847" i="3"/>
  <c r="B427" i="3"/>
  <c r="B127" i="3"/>
  <c r="B97" i="3"/>
  <c r="B787" i="3"/>
  <c r="B307" i="3"/>
  <c r="B397" i="3"/>
  <c r="B817" i="3"/>
  <c r="J577" i="3"/>
  <c r="J67" i="3"/>
  <c r="J97" i="3"/>
  <c r="J607" i="3"/>
  <c r="J727" i="3"/>
  <c r="J937" i="3"/>
  <c r="J1177" i="3"/>
  <c r="J487" i="3"/>
  <c r="J1327" i="3"/>
  <c r="J457" i="3"/>
  <c r="J697" i="3"/>
  <c r="J7" i="3"/>
  <c r="J517" i="3"/>
  <c r="J427" i="3"/>
  <c r="J397" i="3"/>
  <c r="J637" i="3"/>
  <c r="J997" i="3"/>
  <c r="J1387" i="3"/>
  <c r="F668" i="3"/>
  <c r="F1358" i="3"/>
  <c r="F188" i="3"/>
  <c r="F158" i="3"/>
  <c r="F1148" i="3"/>
  <c r="F1088" i="3"/>
  <c r="F908" i="3"/>
  <c r="F1298" i="3"/>
  <c r="F1208" i="3"/>
  <c r="F398" i="3"/>
  <c r="F818" i="3"/>
  <c r="F1388" i="3"/>
  <c r="F278" i="3"/>
  <c r="F728" i="3"/>
  <c r="F308" i="3"/>
  <c r="F608" i="3"/>
  <c r="F1268" i="3"/>
  <c r="F38" i="3"/>
  <c r="F1178" i="3"/>
  <c r="F1028" i="3"/>
  <c r="F488" i="3"/>
  <c r="F1118" i="3"/>
  <c r="F428" i="3"/>
  <c r="F968" i="3"/>
  <c r="V594" i="5"/>
  <c r="W1070" i="2"/>
  <c r="J1070" i="2" s="1"/>
  <c r="Y1070" i="2" s="1"/>
  <c r="AA1070" i="2" s="1"/>
  <c r="H1215" i="5"/>
  <c r="S1215" i="5" s="1"/>
  <c r="M1215" i="5" s="1"/>
  <c r="X1215" i="5" s="1"/>
  <c r="T594" i="5"/>
  <c r="X1031" i="2"/>
  <c r="X715" i="5"/>
  <c r="A535" i="5"/>
  <c r="Q535" i="5" s="1"/>
  <c r="R501" i="5"/>
  <c r="F501" i="5" s="1"/>
  <c r="A1211" i="5"/>
  <c r="P1211" i="5" s="1"/>
  <c r="P794" i="5"/>
  <c r="Q794" i="5"/>
  <c r="A294" i="5"/>
  <c r="P294" i="5" s="1"/>
  <c r="H1419" i="5"/>
  <c r="S1419" i="5" s="1"/>
  <c r="M1419" i="5" s="1"/>
  <c r="W1419" i="5" s="1"/>
  <c r="A9" i="2"/>
  <c r="W9" i="2" s="1"/>
  <c r="A9" i="5"/>
  <c r="O9" i="5"/>
  <c r="I572" i="5"/>
  <c r="A303" i="3"/>
  <c r="A273" i="3"/>
  <c r="A1233" i="2"/>
  <c r="A723" i="2"/>
  <c r="A693" i="2"/>
  <c r="A903" i="3"/>
  <c r="I1292" i="5"/>
  <c r="A663" i="3"/>
  <c r="I422" i="5"/>
  <c r="A303" i="2"/>
  <c r="A753" i="3"/>
  <c r="I962" i="5"/>
  <c r="A363" i="2"/>
  <c r="A1083" i="3"/>
  <c r="A1203" i="2"/>
  <c r="I362" i="5"/>
  <c r="I212" i="5"/>
  <c r="I62" i="5"/>
  <c r="A1173" i="3"/>
  <c r="A1143" i="3"/>
  <c r="A1113" i="3"/>
  <c r="A783" i="3"/>
  <c r="A363" i="3"/>
  <c r="A1263" i="2"/>
  <c r="A663" i="2"/>
  <c r="A1023" i="2"/>
  <c r="A1053" i="3"/>
  <c r="A243" i="2"/>
  <c r="A693" i="3"/>
  <c r="I452" i="5"/>
  <c r="A333" i="2"/>
  <c r="A993" i="3"/>
  <c r="I1082" i="5"/>
  <c r="A393" i="2"/>
  <c r="I182" i="5"/>
  <c r="A33" i="3"/>
  <c r="I632" i="5"/>
  <c r="I602" i="5"/>
  <c r="A483" i="3"/>
  <c r="A453" i="3"/>
  <c r="A423" i="3"/>
  <c r="A213" i="3"/>
  <c r="A1113" i="2"/>
  <c r="A543" i="2"/>
  <c r="A1293" i="2"/>
  <c r="I2" i="5"/>
  <c r="A273" i="2"/>
  <c r="A723" i="3"/>
  <c r="I692" i="5"/>
  <c r="A843" i="2"/>
  <c r="A1023" i="3"/>
  <c r="I1202" i="5"/>
  <c r="A513" i="2"/>
  <c r="I392" i="5"/>
  <c r="A153" i="3"/>
  <c r="I782" i="5"/>
  <c r="I242" i="5"/>
  <c r="A1233" i="3"/>
  <c r="A873" i="3"/>
  <c r="A93" i="3"/>
  <c r="I1412" i="5"/>
  <c r="I542" i="5"/>
  <c r="A753" i="2"/>
  <c r="A183" i="2"/>
  <c r="A93" i="2"/>
  <c r="A543" i="3"/>
  <c r="I1022" i="5"/>
  <c r="A1353" i="2"/>
  <c r="A1203" i="3"/>
  <c r="I992" i="5"/>
  <c r="A63" i="3"/>
  <c r="I662" i="5"/>
  <c r="I1112" i="5"/>
  <c r="A3" i="2"/>
  <c r="A573" i="2"/>
  <c r="I122" i="5"/>
  <c r="I1172" i="5"/>
  <c r="I302" i="5"/>
  <c r="A1323" i="2"/>
  <c r="A633" i="2"/>
  <c r="A63" i="2"/>
  <c r="A603" i="2"/>
  <c r="A573" i="3"/>
  <c r="I1142" i="5"/>
  <c r="A3" i="3"/>
  <c r="I92" i="5"/>
  <c r="A33" i="2"/>
  <c r="A183" i="3"/>
  <c r="I842" i="5"/>
  <c r="I1262" i="5"/>
  <c r="A333" i="3"/>
  <c r="A903" i="2"/>
  <c r="I332" i="5"/>
  <c r="I1322" i="5"/>
  <c r="O86" i="5"/>
  <c r="A86" i="2"/>
  <c r="U86" i="2" s="1"/>
  <c r="B86" i="2" s="1"/>
  <c r="O204" i="5"/>
  <c r="A204" i="2"/>
  <c r="U204" i="2" s="1"/>
  <c r="B204" i="2" s="1"/>
  <c r="O269" i="5"/>
  <c r="A269" i="2"/>
  <c r="O261" i="5"/>
  <c r="A261" i="2"/>
  <c r="U261" i="2" s="1"/>
  <c r="B261" i="2" s="1"/>
  <c r="A322" i="2"/>
  <c r="O322" i="5"/>
  <c r="O375" i="5"/>
  <c r="A375" i="2"/>
  <c r="O448" i="5"/>
  <c r="A448" i="2"/>
  <c r="O440" i="5"/>
  <c r="A440" i="2"/>
  <c r="A509" i="2"/>
  <c r="U509" i="2" s="1"/>
  <c r="B509" i="2" s="1"/>
  <c r="O509" i="5"/>
  <c r="A558" i="2"/>
  <c r="O558" i="5"/>
  <c r="O550" i="5"/>
  <c r="A550" i="2"/>
  <c r="A623" i="2"/>
  <c r="U623" i="2" s="1"/>
  <c r="B623" i="2" s="1"/>
  <c r="O623" i="5"/>
  <c r="A688" i="2"/>
  <c r="O688" i="5"/>
  <c r="A676" i="2"/>
  <c r="O676" i="5"/>
  <c r="H676" i="5" s="1"/>
  <c r="S676" i="5" s="1"/>
  <c r="M676" i="5" s="1"/>
  <c r="W676" i="5" s="1"/>
  <c r="A859" i="2"/>
  <c r="O859" i="5"/>
  <c r="O916" i="5"/>
  <c r="A916" i="2"/>
  <c r="O912" i="5"/>
  <c r="A912" i="2"/>
  <c r="U912" i="2" s="1"/>
  <c r="B912" i="2" s="1"/>
  <c r="O985" i="5"/>
  <c r="A985" i="2"/>
  <c r="O1213" i="5"/>
  <c r="A1213" i="2"/>
  <c r="W1213" i="2" s="1"/>
  <c r="O1209" i="5"/>
  <c r="A1209" i="2"/>
  <c r="U1209" i="2" s="1"/>
  <c r="B1209" i="2" s="1"/>
  <c r="M271" i="2"/>
  <c r="M181" i="2"/>
  <c r="M661" i="2"/>
  <c r="M781" i="2"/>
  <c r="M811" i="2"/>
  <c r="M631" i="2"/>
  <c r="M931" i="2"/>
  <c r="M721" i="2"/>
  <c r="M361" i="2"/>
  <c r="M421" i="2"/>
  <c r="E1117" i="2"/>
  <c r="E127" i="2"/>
  <c r="E37" i="2"/>
  <c r="E1297" i="2"/>
  <c r="E457" i="2"/>
  <c r="A643" i="5"/>
  <c r="O114" i="5"/>
  <c r="A114" i="2"/>
  <c r="A106" i="2"/>
  <c r="U106" i="2" s="1"/>
  <c r="B106" i="2" s="1"/>
  <c r="O106" i="5"/>
  <c r="H106" i="5" s="1"/>
  <c r="S106" i="5" s="1"/>
  <c r="M106" i="5" s="1"/>
  <c r="W106" i="5" s="1"/>
  <c r="O175" i="5"/>
  <c r="H175" i="5" s="1"/>
  <c r="S175" i="5" s="1"/>
  <c r="M175" i="5" s="1"/>
  <c r="A175" i="2"/>
  <c r="U175" i="2" s="1"/>
  <c r="B175" i="2" s="1"/>
  <c r="A159" i="2"/>
  <c r="O159" i="5"/>
  <c r="O297" i="5"/>
  <c r="A297" i="5" s="1"/>
  <c r="R297" i="5" s="1"/>
  <c r="F297" i="5" s="1"/>
  <c r="A297" i="2"/>
  <c r="U297" i="2" s="1"/>
  <c r="B297" i="2" s="1"/>
  <c r="A354" i="2"/>
  <c r="O354" i="5"/>
  <c r="H521" i="5"/>
  <c r="S521" i="5" s="1"/>
  <c r="M521" i="5" s="1"/>
  <c r="A521" i="5"/>
  <c r="A586" i="2"/>
  <c r="U586" i="2" s="1"/>
  <c r="B586" i="2" s="1"/>
  <c r="O586" i="5"/>
  <c r="H586" i="5" s="1"/>
  <c r="S586" i="5" s="1"/>
  <c r="M586" i="5" s="1"/>
  <c r="O826" i="5"/>
  <c r="A826" i="2"/>
  <c r="U826" i="2" s="1"/>
  <c r="B826" i="2" s="1"/>
  <c r="O899" i="5"/>
  <c r="H899" i="5" s="1"/>
  <c r="S899" i="5" s="1"/>
  <c r="M899" i="5" s="1"/>
  <c r="A899" i="2"/>
  <c r="U899" i="2" s="1"/>
  <c r="B899" i="2" s="1"/>
  <c r="O956" i="5"/>
  <c r="A956" i="2"/>
  <c r="U956" i="2" s="1"/>
  <c r="B956" i="2" s="1"/>
  <c r="O952" i="5"/>
  <c r="A952" i="2"/>
  <c r="U952" i="2" s="1"/>
  <c r="B952" i="2" s="1"/>
  <c r="O1013" i="5"/>
  <c r="A1013" i="5" s="1"/>
  <c r="A1013" i="2"/>
  <c r="A1009" i="2"/>
  <c r="U1009" i="2" s="1"/>
  <c r="B1009" i="2" s="1"/>
  <c r="O1009" i="5"/>
  <c r="A1005" i="2"/>
  <c r="U1005" i="2" s="1"/>
  <c r="B1005" i="2" s="1"/>
  <c r="O1005" i="5"/>
  <c r="A1001" i="2"/>
  <c r="W1001" i="2" s="1"/>
  <c r="O1001" i="5"/>
  <c r="O1078" i="5"/>
  <c r="A1078" i="5" s="1"/>
  <c r="Q1078" i="5" s="1"/>
  <c r="A1078" i="2"/>
  <c r="U1078" i="2" s="1"/>
  <c r="B1078" i="2" s="1"/>
  <c r="O1066" i="5"/>
  <c r="A1066" i="2"/>
  <c r="A1139" i="2"/>
  <c r="U1139" i="2" s="1"/>
  <c r="B1139" i="2" s="1"/>
  <c r="O1139" i="5"/>
  <c r="H1139" i="5" s="1"/>
  <c r="S1139" i="5" s="1"/>
  <c r="M1139" i="5" s="1"/>
  <c r="A1196" i="2"/>
  <c r="U1196" i="2" s="1"/>
  <c r="B1196" i="2" s="1"/>
  <c r="O1196" i="5"/>
  <c r="A1196" i="5" s="1"/>
  <c r="O1245" i="5"/>
  <c r="A1245" i="5" s="1"/>
  <c r="A1245" i="2"/>
  <c r="O1306" i="5"/>
  <c r="A1306" i="5" s="1"/>
  <c r="Q1306" i="5" s="1"/>
  <c r="A1306" i="2"/>
  <c r="A1404" i="2"/>
  <c r="U1404" i="2" s="1"/>
  <c r="B1404" i="2" s="1"/>
  <c r="O1404" i="5"/>
  <c r="O1392" i="5"/>
  <c r="A1392" i="2"/>
  <c r="U1392" i="2" s="1"/>
  <c r="B1392" i="2" s="1"/>
  <c r="F756" i="2"/>
  <c r="F276" i="2"/>
  <c r="F396" i="2"/>
  <c r="F487" i="2"/>
  <c r="F1057" i="2"/>
  <c r="P1147" i="2"/>
  <c r="P127" i="2"/>
  <c r="P487" i="2"/>
  <c r="N638" i="2"/>
  <c r="N668" i="2"/>
  <c r="N1268" i="2"/>
  <c r="A1420" i="2"/>
  <c r="U1420" i="2" s="1"/>
  <c r="B1420" i="2" s="1"/>
  <c r="O1420" i="5"/>
  <c r="H1420" i="5" s="1"/>
  <c r="S1420" i="5" s="1"/>
  <c r="M1420" i="5" s="1"/>
  <c r="J156" i="5"/>
  <c r="J606" i="5"/>
  <c r="E1387" i="5"/>
  <c r="E667" i="5"/>
  <c r="E1327" i="5"/>
  <c r="E397" i="5"/>
  <c r="E337" i="5"/>
  <c r="E1117" i="5"/>
  <c r="E1087" i="5"/>
  <c r="E1267" i="5"/>
  <c r="E997" i="5"/>
  <c r="E37" i="5"/>
  <c r="E457" i="5"/>
  <c r="E67" i="5"/>
  <c r="E1027" i="5"/>
  <c r="E877" i="5"/>
  <c r="E1177" i="5"/>
  <c r="E187" i="5"/>
  <c r="E517" i="5"/>
  <c r="E247" i="5"/>
  <c r="E637" i="5"/>
  <c r="A1118" i="5"/>
  <c r="A1178" i="5"/>
  <c r="I152" i="5"/>
  <c r="I722" i="5"/>
  <c r="H901" i="5"/>
  <c r="H331" i="5"/>
  <c r="H181" i="5"/>
  <c r="H991" i="5"/>
  <c r="H1111" i="5"/>
  <c r="H1081" i="5"/>
  <c r="H511" i="5"/>
  <c r="H1" i="5"/>
  <c r="H1321" i="5"/>
  <c r="H691" i="5"/>
  <c r="H811" i="5"/>
  <c r="H241" i="5"/>
  <c r="A1353" i="3"/>
  <c r="A61" i="3"/>
  <c r="A601" i="3"/>
  <c r="A631" i="3"/>
  <c r="A661" i="3"/>
  <c r="A991" i="3"/>
  <c r="A121" i="5"/>
  <c r="A181" i="3"/>
  <c r="A571" i="3"/>
  <c r="A931" i="3"/>
  <c r="A961" i="3"/>
  <c r="A91" i="2"/>
  <c r="W866" i="2"/>
  <c r="W1273" i="2"/>
  <c r="A68" i="6"/>
  <c r="A121" i="3"/>
  <c r="A271" i="3"/>
  <c r="A301" i="3"/>
  <c r="A331" i="3"/>
  <c r="A751" i="3"/>
  <c r="A1081" i="3"/>
  <c r="A691" i="5"/>
  <c r="A31" i="3"/>
  <c r="A241" i="3"/>
  <c r="A721" i="3"/>
  <c r="A1051" i="3"/>
  <c r="A301" i="5"/>
  <c r="A151" i="3"/>
  <c r="A691" i="3"/>
  <c r="A1021" i="3"/>
  <c r="AC140" i="2"/>
  <c r="J505" i="2"/>
  <c r="Y505" i="2" s="1"/>
  <c r="AA505" i="2" s="1"/>
  <c r="Y974" i="2"/>
  <c r="AA974" i="2" s="1"/>
  <c r="X974" i="2"/>
  <c r="X402" i="2"/>
  <c r="X498" i="2"/>
  <c r="X918" i="2"/>
  <c r="J497" i="2"/>
  <c r="Y497" i="2" s="1"/>
  <c r="AA497" i="2" s="1"/>
  <c r="X85" i="2"/>
  <c r="X449" i="2"/>
  <c r="AJ1332" i="2"/>
  <c r="X670" i="2"/>
  <c r="X491" i="2"/>
  <c r="Z460" i="2"/>
  <c r="L460" i="2" s="1"/>
  <c r="Z503" i="2"/>
  <c r="L503" i="2" s="1"/>
  <c r="AJ403" i="2"/>
  <c r="AB974" i="2"/>
  <c r="M974" i="2" s="1"/>
  <c r="J869" i="2"/>
  <c r="AJ296" i="2"/>
  <c r="AJ533" i="2"/>
  <c r="Z208" i="2"/>
  <c r="L208" i="2" s="1"/>
  <c r="Y387" i="2"/>
  <c r="AA387" i="2" s="1"/>
  <c r="Y533" i="2"/>
  <c r="AA533" i="2" s="1"/>
  <c r="X533" i="2"/>
  <c r="X1221" i="2"/>
  <c r="Y208" i="2"/>
  <c r="AA208" i="2" s="1"/>
  <c r="AB1342" i="2"/>
  <c r="M1342" i="2" s="1"/>
  <c r="AB208" i="2"/>
  <c r="M208" i="2" s="1"/>
  <c r="AC208" i="2" s="1"/>
  <c r="J372" i="2"/>
  <c r="X1071" i="2"/>
  <c r="AJ139" i="2"/>
  <c r="T627" i="5"/>
  <c r="U627" i="5"/>
  <c r="V627" i="5"/>
  <c r="J592" i="2"/>
  <c r="X592" i="2"/>
  <c r="H880" i="5"/>
  <c r="S880" i="5" s="1"/>
  <c r="M880" i="5" s="1"/>
  <c r="V1193" i="5"/>
  <c r="X416" i="5"/>
  <c r="T709" i="5"/>
  <c r="AB460" i="2"/>
  <c r="M460" i="2" s="1"/>
  <c r="R323" i="5"/>
  <c r="F323" i="5" s="1"/>
  <c r="V323" i="5" s="1"/>
  <c r="A703" i="5"/>
  <c r="Q703" i="5" s="1"/>
  <c r="A532" i="5"/>
  <c r="Q532" i="5" s="1"/>
  <c r="A355" i="5"/>
  <c r="W765" i="2"/>
  <c r="J765" i="2" s="1"/>
  <c r="H298" i="5"/>
  <c r="S298" i="5" s="1"/>
  <c r="M298" i="5" s="1"/>
  <c r="U533" i="2"/>
  <c r="B533" i="2" s="1"/>
  <c r="W678" i="2"/>
  <c r="A449" i="5"/>
  <c r="Q449" i="5" s="1"/>
  <c r="T1151" i="5"/>
  <c r="U1312" i="5"/>
  <c r="P709" i="5"/>
  <c r="X1333" i="5"/>
  <c r="P1151" i="5"/>
  <c r="X403" i="2"/>
  <c r="A1289" i="5"/>
  <c r="P1289" i="5" s="1"/>
  <c r="U707" i="2"/>
  <c r="B707" i="2" s="1"/>
  <c r="A253" i="5"/>
  <c r="Q253" i="5" s="1"/>
  <c r="W969" i="2"/>
  <c r="J969" i="2" s="1"/>
  <c r="AJ969" i="2" s="1"/>
  <c r="H220" i="5"/>
  <c r="S220" i="5" s="1"/>
  <c r="M220" i="5" s="1"/>
  <c r="Y220" i="5" s="1"/>
  <c r="U408" i="2"/>
  <c r="B408" i="2" s="1"/>
  <c r="A1341" i="5"/>
  <c r="H1151" i="5"/>
  <c r="S1151" i="5" s="1"/>
  <c r="M1151" i="5" s="1"/>
  <c r="X1151" i="5" s="1"/>
  <c r="Q1359" i="5"/>
  <c r="H470" i="5"/>
  <c r="S470" i="5" s="1"/>
  <c r="M470" i="5" s="1"/>
  <c r="W470" i="5" s="1"/>
  <c r="H229" i="5"/>
  <c r="S229" i="5" s="1"/>
  <c r="M229" i="5" s="1"/>
  <c r="T1181" i="5"/>
  <c r="H653" i="5"/>
  <c r="S653" i="5" s="1"/>
  <c r="M653" i="5" s="1"/>
  <c r="W15" i="2"/>
  <c r="J15" i="2" s="1"/>
  <c r="Z15" i="2" s="1"/>
  <c r="L15" i="2" s="1"/>
  <c r="X140" i="2"/>
  <c r="W131" i="2"/>
  <c r="W141" i="2"/>
  <c r="X141" i="2" s="1"/>
  <c r="AB139" i="2"/>
  <c r="M139" i="2" s="1"/>
  <c r="AC139" i="2" s="1"/>
  <c r="N139" i="2" s="1"/>
  <c r="AH139" i="2" s="1"/>
  <c r="R139" i="2" s="1"/>
  <c r="W70" i="2"/>
  <c r="X70" i="2" s="1"/>
  <c r="W135" i="2"/>
  <c r="J135" i="2" s="1"/>
  <c r="Z135" i="2" s="1"/>
  <c r="L135" i="2" s="1"/>
  <c r="Y139" i="2"/>
  <c r="AA139" i="2" s="1"/>
  <c r="W147" i="2"/>
  <c r="X147" i="2" s="1"/>
  <c r="W76" i="2"/>
  <c r="J76" i="2" s="1"/>
  <c r="W111" i="2"/>
  <c r="J111" i="2" s="1"/>
  <c r="W17" i="2"/>
  <c r="J17" i="2" s="1"/>
  <c r="AJ17" i="2" s="1"/>
  <c r="W42" i="2"/>
  <c r="X42" i="2" s="1"/>
  <c r="Z1342" i="2"/>
  <c r="L1342" i="2" s="1"/>
  <c r="X1342" i="2"/>
  <c r="AB370" i="2"/>
  <c r="M370" i="2" s="1"/>
  <c r="Y226" i="2"/>
  <c r="AA226" i="2" s="1"/>
  <c r="J202" i="2"/>
  <c r="Z202" i="2" s="1"/>
  <c r="L202" i="2" s="1"/>
  <c r="Z1190" i="2"/>
  <c r="L1190" i="2" s="1"/>
  <c r="J1039" i="2"/>
  <c r="AJ1039" i="2" s="1"/>
  <c r="X1190" i="2"/>
  <c r="AJ226" i="2"/>
  <c r="X226" i="2"/>
  <c r="AJ1342" i="2"/>
  <c r="W1161" i="5"/>
  <c r="Y983" i="5"/>
  <c r="U1256" i="5"/>
  <c r="Y1316" i="5"/>
  <c r="W1037" i="5"/>
  <c r="V162" i="5"/>
  <c r="U1047" i="5"/>
  <c r="X288" i="5"/>
  <c r="Y598" i="5"/>
  <c r="P974" i="5"/>
  <c r="R821" i="5"/>
  <c r="F821" i="5" s="1"/>
  <c r="U821" i="5" s="1"/>
  <c r="V675" i="5"/>
  <c r="Y854" i="5"/>
  <c r="Q1256" i="5"/>
  <c r="X1072" i="5"/>
  <c r="X1017" i="5"/>
  <c r="P1137" i="5"/>
  <c r="Y1161" i="5"/>
  <c r="T1256" i="5"/>
  <c r="P821" i="5"/>
  <c r="Y286" i="5"/>
  <c r="Y1037" i="5"/>
  <c r="Y1079" i="5"/>
  <c r="X1377" i="5"/>
  <c r="W288" i="5"/>
  <c r="X710" i="5"/>
  <c r="X1221" i="5"/>
  <c r="Q1393" i="5"/>
  <c r="U675" i="5"/>
  <c r="W379" i="5"/>
  <c r="W1399" i="5"/>
  <c r="P1246" i="5"/>
  <c r="Y434" i="5"/>
  <c r="Q1430" i="5"/>
  <c r="Q1168" i="5"/>
  <c r="Y676" i="5"/>
  <c r="U775" i="5"/>
  <c r="W418" i="5"/>
  <c r="P1403" i="5"/>
  <c r="Y971" i="5"/>
  <c r="Y942" i="5"/>
  <c r="R1246" i="5"/>
  <c r="F1246" i="5" s="1"/>
  <c r="U1246" i="5" s="1"/>
  <c r="R1430" i="5"/>
  <c r="F1430" i="5" s="1"/>
  <c r="U1430" i="5" s="1"/>
  <c r="W863" i="5"/>
  <c r="R1168" i="5"/>
  <c r="F1168" i="5" s="1"/>
  <c r="Y1378" i="5"/>
  <c r="W105" i="2"/>
  <c r="J105" i="2" s="1"/>
  <c r="W501" i="5"/>
  <c r="A131" i="5"/>
  <c r="R131" i="5" s="1"/>
  <c r="F131" i="5" s="1"/>
  <c r="P1300" i="5"/>
  <c r="X1422" i="2"/>
  <c r="U323" i="5"/>
  <c r="T342" i="5"/>
  <c r="J430" i="2"/>
  <c r="AB430" i="2" s="1"/>
  <c r="M430" i="2" s="1"/>
  <c r="AC430" i="2" s="1"/>
  <c r="N430" i="2" s="1"/>
  <c r="T1079" i="5"/>
  <c r="X609" i="2"/>
  <c r="P532" i="5"/>
  <c r="Q1283" i="5"/>
  <c r="P498" i="5"/>
  <c r="H1339" i="5"/>
  <c r="S1339" i="5" s="1"/>
  <c r="M1339" i="5" s="1"/>
  <c r="W1036" i="2"/>
  <c r="W196" i="2"/>
  <c r="J196" i="2" s="1"/>
  <c r="H524" i="5"/>
  <c r="S524" i="5" s="1"/>
  <c r="M524" i="5" s="1"/>
  <c r="H343" i="5"/>
  <c r="S343" i="5" s="1"/>
  <c r="M343" i="5" s="1"/>
  <c r="Y343" i="5" s="1"/>
  <c r="H792" i="5"/>
  <c r="S792" i="5" s="1"/>
  <c r="M792" i="5" s="1"/>
  <c r="W792" i="5" s="1"/>
  <c r="R1359" i="5"/>
  <c r="F1359" i="5" s="1"/>
  <c r="V1359" i="5" s="1"/>
  <c r="AB348" i="2"/>
  <c r="M348" i="2" s="1"/>
  <c r="AC348" i="2" s="1"/>
  <c r="N348" i="2" s="1"/>
  <c r="AH348" i="2" s="1"/>
  <c r="R348" i="2" s="1"/>
  <c r="J1062" i="2"/>
  <c r="AB1062" i="2" s="1"/>
  <c r="M1062" i="2" s="1"/>
  <c r="AC1062" i="2" s="1"/>
  <c r="X789" i="2"/>
  <c r="Y1349" i="2"/>
  <c r="AA1349" i="2" s="1"/>
  <c r="J1194" i="2"/>
  <c r="Z1194" i="2" s="1"/>
  <c r="L1194" i="2" s="1"/>
  <c r="X355" i="5"/>
  <c r="W355" i="5"/>
  <c r="AB1349" i="2"/>
  <c r="M1349" i="2" s="1"/>
  <c r="Y281" i="5"/>
  <c r="A1221" i="5"/>
  <c r="Y703" i="5"/>
  <c r="Y1242" i="5"/>
  <c r="Z348" i="2"/>
  <c r="L348" i="2" s="1"/>
  <c r="Q1335" i="5"/>
  <c r="A1254" i="5"/>
  <c r="R1254" i="5" s="1"/>
  <c r="F1254" i="5" s="1"/>
  <c r="U1318" i="2"/>
  <c r="B1318" i="2" s="1"/>
  <c r="H1335" i="5"/>
  <c r="S1335" i="5" s="1"/>
  <c r="M1335" i="5" s="1"/>
  <c r="Y1335" i="5" s="1"/>
  <c r="A882" i="5"/>
  <c r="H408" i="5"/>
  <c r="S408" i="5" s="1"/>
  <c r="M408" i="5" s="1"/>
  <c r="X408" i="5" s="1"/>
  <c r="V501" i="5"/>
  <c r="V1345" i="5"/>
  <c r="Y501" i="5"/>
  <c r="AJ372" i="2"/>
  <c r="W416" i="5"/>
  <c r="W703" i="5"/>
  <c r="U1250" i="5"/>
  <c r="AB1039" i="2"/>
  <c r="M1039" i="2" s="1"/>
  <c r="AC1039" i="2" s="1"/>
  <c r="W281" i="5"/>
  <c r="R532" i="5"/>
  <c r="F532" i="5" s="1"/>
  <c r="Y348" i="2"/>
  <c r="AA348" i="2" s="1"/>
  <c r="P1316" i="5"/>
  <c r="AJ798" i="2"/>
  <c r="AJ1349" i="2"/>
  <c r="R825" i="5"/>
  <c r="F825" i="5" s="1"/>
  <c r="Y460" i="2"/>
  <c r="AA460" i="2" s="1"/>
  <c r="X680" i="2"/>
  <c r="Q1343" i="5"/>
  <c r="Q1151" i="5"/>
  <c r="U1335" i="2"/>
  <c r="B1335" i="2" s="1"/>
  <c r="H794" i="5"/>
  <c r="S794" i="5" s="1"/>
  <c r="M794" i="5" s="1"/>
  <c r="U1289" i="2"/>
  <c r="B1289" i="2" s="1"/>
  <c r="H1343" i="5"/>
  <c r="S1343" i="5" s="1"/>
  <c r="M1343" i="5" s="1"/>
  <c r="W1343" i="5" s="1"/>
  <c r="H1331" i="5"/>
  <c r="S1331" i="5" s="1"/>
  <c r="M1331" i="5" s="1"/>
  <c r="X1331" i="5" s="1"/>
  <c r="R404" i="5"/>
  <c r="F404" i="5" s="1"/>
  <c r="A349" i="5"/>
  <c r="Q349" i="5" s="1"/>
  <c r="Y863" i="5"/>
  <c r="A478" i="5"/>
  <c r="H611" i="5"/>
  <c r="S611" i="5" s="1"/>
  <c r="M611" i="5" s="1"/>
  <c r="X611" i="5" s="1"/>
  <c r="U1345" i="2"/>
  <c r="B1345" i="2" s="1"/>
  <c r="W374" i="2"/>
  <c r="X374" i="2" s="1"/>
  <c r="A770" i="5"/>
  <c r="P770" i="5" s="1"/>
  <c r="Y1039" i="2"/>
  <c r="AA1039" i="2" s="1"/>
  <c r="Q1285" i="5"/>
  <c r="W730" i="2"/>
  <c r="J730" i="2" s="1"/>
  <c r="Y730" i="2" s="1"/>
  <c r="AA730" i="2" s="1"/>
  <c r="U1314" i="2"/>
  <c r="B1314" i="2" s="1"/>
  <c r="W343" i="2"/>
  <c r="X343" i="2" s="1"/>
  <c r="A971" i="5"/>
  <c r="Y118" i="5"/>
  <c r="V200" i="5"/>
  <c r="H141" i="5"/>
  <c r="S141" i="5" s="1"/>
  <c r="X135" i="2"/>
  <c r="X148" i="5"/>
  <c r="H200" i="5"/>
  <c r="S200" i="5" s="1"/>
  <c r="M200" i="5" s="1"/>
  <c r="H163" i="5"/>
  <c r="S163" i="5" s="1"/>
  <c r="M163" i="5" s="1"/>
  <c r="Y163" i="5" s="1"/>
  <c r="V44" i="3"/>
  <c r="W196" i="3"/>
  <c r="A148" i="5"/>
  <c r="W73" i="3"/>
  <c r="A106" i="5"/>
  <c r="W175" i="5"/>
  <c r="J190" i="2"/>
  <c r="Z190" i="2" s="1"/>
  <c r="L190" i="2" s="1"/>
  <c r="Y202" i="5"/>
  <c r="X179" i="5"/>
  <c r="W72" i="2"/>
  <c r="J72" i="2" s="1"/>
  <c r="AB72" i="2" s="1"/>
  <c r="M72" i="2" s="1"/>
  <c r="W79" i="2"/>
  <c r="X79" i="2" s="1"/>
  <c r="A110" i="5"/>
  <c r="U81" i="3"/>
  <c r="W86" i="2"/>
  <c r="A175" i="5"/>
  <c r="X118" i="5"/>
  <c r="X202" i="5"/>
  <c r="U135" i="2"/>
  <c r="B135" i="2" s="1"/>
  <c r="W192" i="2"/>
  <c r="J192" i="2" s="1"/>
  <c r="AB192" i="2" s="1"/>
  <c r="M192" i="2" s="1"/>
  <c r="A136" i="5"/>
  <c r="U200" i="3"/>
  <c r="V73" i="3"/>
  <c r="U106" i="3"/>
  <c r="AK1438" i="2"/>
  <c r="W45" i="2"/>
  <c r="X45" i="2" s="1"/>
  <c r="X56" i="5"/>
  <c r="P1254" i="5"/>
  <c r="W1301" i="5"/>
  <c r="T1246" i="5"/>
  <c r="U198" i="5"/>
  <c r="Q1254" i="5"/>
  <c r="X1301" i="5"/>
  <c r="V139" i="5"/>
  <c r="W253" i="2"/>
  <c r="J253" i="2" s="1"/>
  <c r="Z253" i="2" s="1"/>
  <c r="L253" i="2" s="1"/>
  <c r="H461" i="5"/>
  <c r="S461" i="5" s="1"/>
  <c r="M461" i="5" s="1"/>
  <c r="X461" i="5" s="1"/>
  <c r="R1304" i="5"/>
  <c r="F1304" i="5" s="1"/>
  <c r="W1160" i="5"/>
  <c r="H1436" i="5"/>
  <c r="S1436" i="5" s="1"/>
  <c r="M1436" i="5" s="1"/>
  <c r="Y1436" i="5" s="1"/>
  <c r="A99" i="5"/>
  <c r="R99" i="5" s="1"/>
  <c r="F99" i="5" s="1"/>
  <c r="J771" i="2"/>
  <c r="AB771" i="2" s="1"/>
  <c r="M771" i="2" s="1"/>
  <c r="AC771" i="2" s="1"/>
  <c r="N771" i="2" s="1"/>
  <c r="AD771" i="2" s="1"/>
  <c r="O771" i="2" s="1"/>
  <c r="A1421" i="5"/>
  <c r="R1421" i="5" s="1"/>
  <c r="F1421" i="5" s="1"/>
  <c r="Q477" i="5"/>
  <c r="P477" i="5"/>
  <c r="U1272" i="5"/>
  <c r="H1360" i="5"/>
  <c r="S1360" i="5" s="1"/>
  <c r="M1360" i="5" s="1"/>
  <c r="A1131" i="5"/>
  <c r="P712" i="5"/>
  <c r="R712" i="5"/>
  <c r="F712" i="5" s="1"/>
  <c r="H1310" i="5"/>
  <c r="S1310" i="5" s="1"/>
  <c r="M1310" i="5" s="1"/>
  <c r="H377" i="5"/>
  <c r="S377" i="5" s="1"/>
  <c r="M377" i="5" s="1"/>
  <c r="W1078" i="2"/>
  <c r="U733" i="2"/>
  <c r="B733" i="2" s="1"/>
  <c r="W733" i="2"/>
  <c r="J733" i="2" s="1"/>
  <c r="AB733" i="2" s="1"/>
  <c r="M733" i="2" s="1"/>
  <c r="T108" i="5"/>
  <c r="X683" i="5"/>
  <c r="V1246" i="5"/>
  <c r="Y1064" i="5"/>
  <c r="Z85" i="2"/>
  <c r="L85" i="2" s="1"/>
  <c r="J769" i="2"/>
  <c r="H946" i="5"/>
  <c r="S946" i="5" s="1"/>
  <c r="M946" i="5" s="1"/>
  <c r="W946" i="5" s="1"/>
  <c r="H599" i="5"/>
  <c r="S599" i="5" s="1"/>
  <c r="M599" i="5" s="1"/>
  <c r="X599" i="5" s="1"/>
  <c r="W470" i="2"/>
  <c r="X470" i="2" s="1"/>
  <c r="W478" i="2"/>
  <c r="X1123" i="5"/>
  <c r="W1280" i="2"/>
  <c r="U1311" i="2"/>
  <c r="B1311" i="2" s="1"/>
  <c r="P1432" i="5"/>
  <c r="A439" i="5"/>
  <c r="H352" i="5"/>
  <c r="S352" i="5" s="1"/>
  <c r="M352" i="5" s="1"/>
  <c r="H1372" i="5"/>
  <c r="S1372" i="5" s="1"/>
  <c r="M1372" i="5" s="1"/>
  <c r="A629" i="5"/>
  <c r="A1249" i="5"/>
  <c r="X1128" i="5"/>
  <c r="Y1128" i="5"/>
  <c r="A1390" i="5"/>
  <c r="Y1042" i="5"/>
  <c r="W1042" i="5"/>
  <c r="A1046" i="5"/>
  <c r="Q1046" i="5" s="1"/>
  <c r="Q1315" i="5"/>
  <c r="R1315" i="5"/>
  <c r="F1315" i="5" s="1"/>
  <c r="P619" i="5"/>
  <c r="Q619" i="5"/>
  <c r="X399" i="2"/>
  <c r="J399" i="2"/>
  <c r="H1299" i="5"/>
  <c r="S1299" i="5" s="1"/>
  <c r="M1299" i="5" s="1"/>
  <c r="A1299" i="5"/>
  <c r="Q1299" i="5" s="1"/>
  <c r="H891" i="5"/>
  <c r="S891" i="5" s="1"/>
  <c r="M891" i="5" s="1"/>
  <c r="Y891" i="5" s="1"/>
  <c r="A891" i="5"/>
  <c r="R891" i="5" s="1"/>
  <c r="F891" i="5" s="1"/>
  <c r="A1398" i="5"/>
  <c r="H1398" i="5"/>
  <c r="S1398" i="5" s="1"/>
  <c r="M1398" i="5" s="1"/>
  <c r="X1398" i="5" s="1"/>
  <c r="A171" i="5"/>
  <c r="Q171" i="5" s="1"/>
  <c r="H171" i="5"/>
  <c r="S171" i="5" s="1"/>
  <c r="M171" i="5" s="1"/>
  <c r="X1249" i="5"/>
  <c r="Y1249" i="5"/>
  <c r="A143" i="5"/>
  <c r="H143" i="5"/>
  <c r="S143" i="5" s="1"/>
  <c r="M143" i="5" s="1"/>
  <c r="X143" i="5" s="1"/>
  <c r="A1379" i="5"/>
  <c r="H1379" i="5"/>
  <c r="S1379" i="5" s="1"/>
  <c r="M1379" i="5" s="1"/>
  <c r="A267" i="5"/>
  <c r="P267" i="5" s="1"/>
  <c r="H267" i="5"/>
  <c r="S267" i="5" s="1"/>
  <c r="M267" i="5" s="1"/>
  <c r="Y267" i="5" s="1"/>
  <c r="U492" i="2"/>
  <c r="B492" i="2" s="1"/>
  <c r="W492" i="2"/>
  <c r="X492" i="2" s="1"/>
  <c r="U1019" i="2"/>
  <c r="B1019" i="2" s="1"/>
  <c r="W1019" i="2"/>
  <c r="X1019" i="2" s="1"/>
  <c r="U1012" i="2"/>
  <c r="B1012" i="2" s="1"/>
  <c r="W1012" i="2"/>
  <c r="J1012" i="2" s="1"/>
  <c r="U1428" i="2"/>
  <c r="B1428" i="2" s="1"/>
  <c r="W1428" i="2"/>
  <c r="J1428" i="2" s="1"/>
  <c r="A1007" i="5"/>
  <c r="H1007" i="5"/>
  <c r="S1007" i="5" s="1"/>
  <c r="M1007" i="5" s="1"/>
  <c r="U916" i="2"/>
  <c r="B916" i="2" s="1"/>
  <c r="W916" i="2"/>
  <c r="X916" i="2" s="1"/>
  <c r="H1402" i="5"/>
  <c r="S1402" i="5" s="1"/>
  <c r="M1402" i="5" s="1"/>
  <c r="A1402" i="5"/>
  <c r="P1402" i="5" s="1"/>
  <c r="V70" i="3"/>
  <c r="W70" i="3"/>
  <c r="Z70" i="3" s="1"/>
  <c r="M70" i="3" s="1"/>
  <c r="U78" i="3"/>
  <c r="V78" i="3"/>
  <c r="W82" i="3"/>
  <c r="U82" i="3"/>
  <c r="W136" i="3"/>
  <c r="V136" i="3"/>
  <c r="W140" i="3"/>
  <c r="U140" i="3"/>
  <c r="V161" i="3"/>
  <c r="W161" i="3"/>
  <c r="U173" i="3"/>
  <c r="V173" i="3"/>
  <c r="V1390" i="3"/>
  <c r="W1390" i="3"/>
  <c r="W1406" i="3"/>
  <c r="U1406" i="3"/>
  <c r="W194" i="2"/>
  <c r="X194" i="2" s="1"/>
  <c r="Y1160" i="5"/>
  <c r="W624" i="2"/>
  <c r="U624" i="2"/>
  <c r="B624" i="2" s="1"/>
  <c r="V1272" i="5"/>
  <c r="A388" i="5"/>
  <c r="H388" i="5"/>
  <c r="S388" i="5" s="1"/>
  <c r="M388" i="5" s="1"/>
  <c r="Y168" i="5"/>
  <c r="W168" i="5"/>
  <c r="W1288" i="2"/>
  <c r="H1135" i="5"/>
  <c r="S1135" i="5" s="1"/>
  <c r="M1135" i="5" s="1"/>
  <c r="H838" i="5"/>
  <c r="S838" i="5" s="1"/>
  <c r="M838" i="5" s="1"/>
  <c r="Y838" i="5" s="1"/>
  <c r="W770" i="2"/>
  <c r="J770" i="2" s="1"/>
  <c r="W1033" i="2"/>
  <c r="X1033" i="2" s="1"/>
  <c r="W464" i="5"/>
  <c r="X674" i="5"/>
  <c r="W1378" i="5"/>
  <c r="H84" i="5"/>
  <c r="S84" i="5" s="1"/>
  <c r="M84" i="5" s="1"/>
  <c r="H1400" i="5"/>
  <c r="S1400" i="5" s="1"/>
  <c r="M1400" i="5" s="1"/>
  <c r="W1400" i="5" s="1"/>
  <c r="A499" i="5"/>
  <c r="P499" i="5" s="1"/>
  <c r="W912" i="2"/>
  <c r="H1137" i="5"/>
  <c r="S1137" i="5" s="1"/>
  <c r="M1137" i="5" s="1"/>
  <c r="X1137" i="5" s="1"/>
  <c r="W225" i="5"/>
  <c r="Y340" i="5"/>
  <c r="Q1137" i="5"/>
  <c r="A314" i="5"/>
  <c r="P314" i="5" s="1"/>
  <c r="A18" i="2"/>
  <c r="U18" i="2" s="1"/>
  <c r="B18" i="2" s="1"/>
  <c r="A43" i="5"/>
  <c r="R43" i="5" s="1"/>
  <c r="F43" i="5" s="1"/>
  <c r="O45" i="5"/>
  <c r="A45" i="5" s="1"/>
  <c r="W41" i="2"/>
  <c r="J41" i="2" s="1"/>
  <c r="A16" i="2"/>
  <c r="U16" i="2" s="1"/>
  <c r="B16" i="2" s="1"/>
  <c r="A25" i="5"/>
  <c r="Q25" i="5" s="1"/>
  <c r="A43" i="2"/>
  <c r="H23" i="5"/>
  <c r="S23" i="5" s="1"/>
  <c r="M23" i="5" s="1"/>
  <c r="W23" i="5" s="1"/>
  <c r="O41" i="5"/>
  <c r="A55" i="2"/>
  <c r="A44" i="5"/>
  <c r="R23" i="5"/>
  <c r="F23" i="5" s="1"/>
  <c r="V23" i="5" s="1"/>
  <c r="A49" i="2"/>
  <c r="W49" i="2" s="1"/>
  <c r="J49" i="2" s="1"/>
  <c r="Y1341" i="5"/>
  <c r="X1341" i="5"/>
  <c r="W1341" i="5"/>
  <c r="Q792" i="5"/>
  <c r="P792" i="5"/>
  <c r="R792" i="5"/>
  <c r="F792" i="5" s="1"/>
  <c r="U1366" i="5"/>
  <c r="T1312" i="5"/>
  <c r="V498" i="5"/>
  <c r="R136" i="5"/>
  <c r="F136" i="5" s="1"/>
  <c r="Q1289" i="5"/>
  <c r="U141" i="2"/>
  <c r="B141" i="2" s="1"/>
  <c r="V1283" i="5"/>
  <c r="W1333" i="5"/>
  <c r="AJ497" i="2"/>
  <c r="Y372" i="2"/>
  <c r="AA372" i="2" s="1"/>
  <c r="V830" i="5"/>
  <c r="J343" i="2"/>
  <c r="AJ343" i="2" s="1"/>
  <c r="Q498" i="5"/>
  <c r="A410" i="5"/>
  <c r="P410" i="5" s="1"/>
  <c r="A761" i="5"/>
  <c r="P761" i="5" s="1"/>
  <c r="W1287" i="2"/>
  <c r="J1287" i="2" s="1"/>
  <c r="AJ1287" i="2" s="1"/>
  <c r="A1333" i="5"/>
  <c r="W954" i="2"/>
  <c r="X954" i="2" s="1"/>
  <c r="W977" i="2"/>
  <c r="H1149" i="5"/>
  <c r="S1149" i="5" s="1"/>
  <c r="M1149" i="5" s="1"/>
  <c r="Y1149" i="5" s="1"/>
  <c r="A530" i="5"/>
  <c r="P530" i="5" s="1"/>
  <c r="AC234" i="2"/>
  <c r="N234" i="2" s="1"/>
  <c r="AH234" i="2" s="1"/>
  <c r="R234" i="2" s="1"/>
  <c r="U466" i="2"/>
  <c r="B466" i="2" s="1"/>
  <c r="X409" i="5"/>
  <c r="U49" i="2"/>
  <c r="B49" i="2" s="1"/>
  <c r="H40" i="5"/>
  <c r="S40" i="5" s="1"/>
  <c r="M40" i="5" s="1"/>
  <c r="Y40" i="5" s="1"/>
  <c r="H832" i="5"/>
  <c r="S832" i="5" s="1"/>
  <c r="M832" i="5" s="1"/>
  <c r="W623" i="2"/>
  <c r="W659" i="2"/>
  <c r="W168" i="2"/>
  <c r="X168" i="2" s="1"/>
  <c r="W1136" i="2"/>
  <c r="J1136" i="2" s="1"/>
  <c r="W1126" i="2"/>
  <c r="J1126" i="2" s="1"/>
  <c r="T323" i="5"/>
  <c r="R1289" i="5"/>
  <c r="F1289" i="5" s="1"/>
  <c r="Q198" i="5"/>
  <c r="H402" i="5"/>
  <c r="S402" i="5" s="1"/>
  <c r="M402" i="5" s="1"/>
  <c r="W1246" i="2"/>
  <c r="X1246" i="2" s="1"/>
  <c r="H1312" i="5"/>
  <c r="S1312" i="5" s="1"/>
  <c r="M1312" i="5" s="1"/>
  <c r="W1038" i="2"/>
  <c r="J1038" i="2" s="1"/>
  <c r="A227" i="5"/>
  <c r="R227" i="5" s="1"/>
  <c r="F227" i="5" s="1"/>
  <c r="T227" i="5" s="1"/>
  <c r="U655" i="2"/>
  <c r="B655" i="2" s="1"/>
  <c r="J650" i="2"/>
  <c r="Y409" i="5"/>
  <c r="T1366" i="5"/>
  <c r="J594" i="2"/>
  <c r="Y594" i="2" s="1"/>
  <c r="AA594" i="2" s="1"/>
  <c r="R402" i="5"/>
  <c r="F402" i="5" s="1"/>
  <c r="W253" i="5"/>
  <c r="W326" i="5"/>
  <c r="R741" i="5"/>
  <c r="F741" i="5" s="1"/>
  <c r="J655" i="2"/>
  <c r="AJ655" i="2" s="1"/>
  <c r="P198" i="5"/>
  <c r="Q1312" i="5"/>
  <c r="X645" i="2"/>
  <c r="H1283" i="5"/>
  <c r="S1283" i="5" s="1"/>
  <c r="M1283" i="5" s="1"/>
  <c r="W1283" i="5" s="1"/>
  <c r="H198" i="5"/>
  <c r="S198" i="5" s="1"/>
  <c r="M198" i="5" s="1"/>
  <c r="A522" i="5"/>
  <c r="A533" i="5"/>
  <c r="R1134" i="5"/>
  <c r="F1134" i="5" s="1"/>
  <c r="U438" i="2"/>
  <c r="B438" i="2" s="1"/>
  <c r="H24" i="5"/>
  <c r="S24" i="5" s="1"/>
  <c r="M24" i="5" s="1"/>
  <c r="A24" i="5"/>
  <c r="H18" i="5"/>
  <c r="S18" i="5" s="1"/>
  <c r="M18" i="5" s="1"/>
  <c r="W18" i="5" s="1"/>
  <c r="A18" i="5"/>
  <c r="A16" i="5"/>
  <c r="R16" i="5" s="1"/>
  <c r="F16" i="5" s="1"/>
  <c r="H16" i="5"/>
  <c r="S16" i="5" s="1"/>
  <c r="M16" i="5" s="1"/>
  <c r="W16" i="5" s="1"/>
  <c r="H14" i="5"/>
  <c r="S14" i="5" s="1"/>
  <c r="M14" i="5" s="1"/>
  <c r="Y14" i="5" s="1"/>
  <c r="A14" i="5"/>
  <c r="T11" i="5"/>
  <c r="V11" i="5"/>
  <c r="W18" i="2"/>
  <c r="X18" i="2" s="1"/>
  <c r="A22" i="2"/>
  <c r="A19" i="5"/>
  <c r="P19" i="5" s="1"/>
  <c r="A20" i="5"/>
  <c r="R20" i="5" s="1"/>
  <c r="F20" i="5" s="1"/>
  <c r="H11" i="5"/>
  <c r="S11" i="5" s="1"/>
  <c r="M11" i="5" s="1"/>
  <c r="A14" i="2"/>
  <c r="U14" i="2" s="1"/>
  <c r="B14" i="2" s="1"/>
  <c r="U27" i="3"/>
  <c r="A11" i="2"/>
  <c r="U11" i="2" s="1"/>
  <c r="B11" i="2" s="1"/>
  <c r="W27" i="3"/>
  <c r="A20" i="2"/>
  <c r="J820" i="2"/>
  <c r="Y820" i="2" s="1"/>
  <c r="AA820" i="2" s="1"/>
  <c r="Y85" i="2"/>
  <c r="AA85" i="2" s="1"/>
  <c r="AB1190" i="2"/>
  <c r="M1190" i="2" s="1"/>
  <c r="AC1190" i="2" s="1"/>
  <c r="AB1332" i="2"/>
  <c r="M1332" i="2" s="1"/>
  <c r="AC1332" i="2" s="1"/>
  <c r="N1332" i="2" s="1"/>
  <c r="X1332" i="2"/>
  <c r="AB647" i="2"/>
  <c r="M647" i="2" s="1"/>
  <c r="AC647" i="2" s="1"/>
  <c r="N647" i="2" s="1"/>
  <c r="J1105" i="2"/>
  <c r="AJ1105" i="2" s="1"/>
  <c r="J79" i="2"/>
  <c r="Z79" i="2" s="1"/>
  <c r="L79" i="2" s="1"/>
  <c r="X647" i="2"/>
  <c r="AJ1190" i="2"/>
  <c r="Z1332" i="2"/>
  <c r="L1332" i="2" s="1"/>
  <c r="J442" i="2"/>
  <c r="J169" i="2"/>
  <c r="Y169" i="2" s="1"/>
  <c r="AA169" i="2" s="1"/>
  <c r="J1314" i="2"/>
  <c r="AB1314" i="2" s="1"/>
  <c r="M1314" i="2" s="1"/>
  <c r="Z914" i="2"/>
  <c r="L914" i="2" s="1"/>
  <c r="T109" i="5"/>
  <c r="U109" i="5"/>
  <c r="V109" i="5"/>
  <c r="T1360" i="5"/>
  <c r="V1360" i="5"/>
  <c r="U1360" i="5"/>
  <c r="Y1120" i="5"/>
  <c r="T43" i="5"/>
  <c r="V1094" i="5"/>
  <c r="X328" i="5"/>
  <c r="T29" i="5"/>
  <c r="X229" i="5"/>
  <c r="V712" i="5"/>
  <c r="W417" i="5"/>
  <c r="R373" i="5"/>
  <c r="F373" i="5" s="1"/>
  <c r="R1308" i="5"/>
  <c r="F1308" i="5" s="1"/>
  <c r="V852" i="5"/>
  <c r="X742" i="5"/>
  <c r="W830" i="5"/>
  <c r="Q472" i="5"/>
  <c r="X379" i="5"/>
  <c r="X739" i="5"/>
  <c r="Y822" i="5"/>
  <c r="Y1069" i="5"/>
  <c r="W442" i="5"/>
  <c r="T1432" i="5"/>
  <c r="Y519" i="5"/>
  <c r="W1401" i="5"/>
  <c r="R849" i="5"/>
  <c r="F849" i="5" s="1"/>
  <c r="R909" i="5"/>
  <c r="F909" i="5" s="1"/>
  <c r="Q1004" i="5"/>
  <c r="Q29" i="5"/>
  <c r="R834" i="5"/>
  <c r="F834" i="5" s="1"/>
  <c r="P581" i="5"/>
  <c r="P507" i="5"/>
  <c r="Q581" i="5"/>
  <c r="Q530" i="5"/>
  <c r="T1094" i="5"/>
  <c r="W84" i="5"/>
  <c r="V29" i="5"/>
  <c r="Y417" i="5"/>
  <c r="Q909" i="5"/>
  <c r="W742" i="5"/>
  <c r="T100" i="5"/>
  <c r="P472" i="5"/>
  <c r="W822" i="5"/>
  <c r="Y179" i="5"/>
  <c r="W1069" i="5"/>
  <c r="X442" i="5"/>
  <c r="U1432" i="5"/>
  <c r="X832" i="5"/>
  <c r="X672" i="5"/>
  <c r="Y1019" i="5"/>
  <c r="X519" i="5"/>
  <c r="Y1430" i="5"/>
  <c r="P849" i="5"/>
  <c r="W775" i="5"/>
  <c r="R1004" i="5"/>
  <c r="F1004" i="5" s="1"/>
  <c r="P320" i="5"/>
  <c r="Y447" i="5"/>
  <c r="R1435" i="5"/>
  <c r="F1435" i="5" s="1"/>
  <c r="Y355" i="5"/>
  <c r="R530" i="5"/>
  <c r="F530" i="5" s="1"/>
  <c r="X1242" i="5"/>
  <c r="X528" i="5"/>
  <c r="Y562" i="5"/>
  <c r="T1427" i="5"/>
  <c r="P310" i="5"/>
  <c r="P881" i="5"/>
  <c r="Q356" i="5"/>
  <c r="V100" i="5"/>
  <c r="V1304" i="5"/>
  <c r="X1399" i="5"/>
  <c r="Y980" i="5"/>
  <c r="Y148" i="5"/>
  <c r="W672" i="5"/>
  <c r="Y1072" i="5"/>
  <c r="X775" i="5"/>
  <c r="P987" i="5"/>
  <c r="V85" i="5"/>
  <c r="T775" i="5"/>
  <c r="V108" i="5"/>
  <c r="T1250" i="5"/>
  <c r="Y408" i="5"/>
  <c r="AJ1373" i="2"/>
  <c r="Q1250" i="5"/>
  <c r="P703" i="5"/>
  <c r="R1318" i="5"/>
  <c r="F1318" i="5" s="1"/>
  <c r="A52" i="5"/>
  <c r="Q52" i="5" s="1"/>
  <c r="Q1309" i="5"/>
  <c r="Y1249" i="2"/>
  <c r="AA1249" i="2" s="1"/>
  <c r="J349" i="2"/>
  <c r="Q533" i="5"/>
  <c r="H1425" i="5"/>
  <c r="S1425" i="5" s="1"/>
  <c r="M1425" i="5" s="1"/>
  <c r="W1425" i="5" s="1"/>
  <c r="H520" i="5"/>
  <c r="S520" i="5" s="1"/>
  <c r="M520" i="5" s="1"/>
  <c r="R1103" i="5"/>
  <c r="F1103" i="5" s="1"/>
  <c r="U1103" i="5" s="1"/>
  <c r="W1043" i="5"/>
  <c r="Y1017" i="5"/>
  <c r="U950" i="2"/>
  <c r="B950" i="2" s="1"/>
  <c r="W950" i="2"/>
  <c r="J950" i="2" s="1"/>
  <c r="Y950" i="2" s="1"/>
  <c r="AA950" i="2" s="1"/>
  <c r="A400" i="5"/>
  <c r="H400" i="5"/>
  <c r="S400" i="5" s="1"/>
  <c r="M400" i="5" s="1"/>
  <c r="Y400" i="5" s="1"/>
  <c r="P1360" i="5"/>
  <c r="Q1360" i="5"/>
  <c r="X999" i="5"/>
  <c r="Y999" i="5"/>
  <c r="H717" i="5"/>
  <c r="S717" i="5" s="1"/>
  <c r="M717" i="5" s="1"/>
  <c r="A717" i="5"/>
  <c r="A624" i="5"/>
  <c r="H624" i="5"/>
  <c r="S624" i="5" s="1"/>
  <c r="M624" i="5" s="1"/>
  <c r="R239" i="5"/>
  <c r="F239" i="5" s="1"/>
  <c r="Q239" i="5"/>
  <c r="X1168" i="5"/>
  <c r="Y1168" i="5"/>
  <c r="X838" i="5"/>
  <c r="U85" i="5"/>
  <c r="V1181" i="5"/>
  <c r="Y683" i="5"/>
  <c r="U1345" i="5"/>
  <c r="U1079" i="5"/>
  <c r="Y1373" i="2"/>
  <c r="AA1373" i="2" s="1"/>
  <c r="Q1316" i="5"/>
  <c r="V1099" i="5"/>
  <c r="Y528" i="5"/>
  <c r="W474" i="5"/>
  <c r="J470" i="2"/>
  <c r="Y470" i="2" s="1"/>
  <c r="AA470" i="2" s="1"/>
  <c r="U944" i="2"/>
  <c r="B944" i="2" s="1"/>
  <c r="U220" i="2"/>
  <c r="B220" i="2" s="1"/>
  <c r="H1429" i="5"/>
  <c r="S1429" i="5" s="1"/>
  <c r="M1429" i="5" s="1"/>
  <c r="A1429" i="5"/>
  <c r="Q1429" i="5" s="1"/>
  <c r="U136" i="2"/>
  <c r="B136" i="2" s="1"/>
  <c r="W136" i="2"/>
  <c r="J136" i="2" s="1"/>
  <c r="W1168" i="5"/>
  <c r="W1034" i="2"/>
  <c r="U1034" i="2"/>
  <c r="B1034" i="2" s="1"/>
  <c r="A737" i="5"/>
  <c r="H737" i="5"/>
  <c r="S737" i="5" s="1"/>
  <c r="M737" i="5" s="1"/>
  <c r="X737" i="5" s="1"/>
  <c r="H686" i="5"/>
  <c r="S686" i="5" s="1"/>
  <c r="M686" i="5" s="1"/>
  <c r="A686" i="5"/>
  <c r="W1315" i="5"/>
  <c r="Y1315" i="5"/>
  <c r="X1315" i="5"/>
  <c r="W292" i="5"/>
  <c r="X292" i="5"/>
  <c r="Y292" i="5"/>
  <c r="Y231" i="5"/>
  <c r="W231" i="5"/>
  <c r="AB1373" i="2"/>
  <c r="M1373" i="2" s="1"/>
  <c r="AC1373" i="2" s="1"/>
  <c r="N1373" i="2" s="1"/>
  <c r="AF1373" i="2" s="1"/>
  <c r="P1250" i="5"/>
  <c r="R703" i="5"/>
  <c r="F703" i="5" s="1"/>
  <c r="P1318" i="5"/>
  <c r="R1258" i="5"/>
  <c r="F1258" i="5" s="1"/>
  <c r="X730" i="2"/>
  <c r="A1036" i="5"/>
  <c r="Q1036" i="5" s="1"/>
  <c r="A528" i="5"/>
  <c r="R528" i="5" s="1"/>
  <c r="F528" i="5" s="1"/>
  <c r="Q1103" i="5"/>
  <c r="U947" i="2"/>
  <c r="B947" i="2" s="1"/>
  <c r="W947" i="2"/>
  <c r="J947" i="2" s="1"/>
  <c r="Y463" i="5"/>
  <c r="X463" i="5"/>
  <c r="X1304" i="5"/>
  <c r="Y1304" i="5"/>
  <c r="U1329" i="5"/>
  <c r="T1329" i="5"/>
  <c r="W416" i="2"/>
  <c r="W1130" i="2"/>
  <c r="J1130" i="2" s="1"/>
  <c r="Z1130" i="2" s="1"/>
  <c r="L1130" i="2" s="1"/>
  <c r="W1256" i="2"/>
  <c r="X1256" i="2" s="1"/>
  <c r="W1307" i="2"/>
  <c r="X1307" i="2" s="1"/>
  <c r="W1303" i="2"/>
  <c r="W1407" i="2"/>
  <c r="W1403" i="2"/>
  <c r="Y1034" i="5"/>
  <c r="W625" i="2"/>
  <c r="J625" i="2" s="1"/>
  <c r="W1282" i="2"/>
  <c r="T1195" i="5"/>
  <c r="P29" i="5"/>
  <c r="A379" i="5"/>
  <c r="Q379" i="5" s="1"/>
  <c r="H670" i="5"/>
  <c r="S670" i="5" s="1"/>
  <c r="M670" i="5" s="1"/>
  <c r="Y670" i="5" s="1"/>
  <c r="H280" i="5"/>
  <c r="S280" i="5" s="1"/>
  <c r="M280" i="5" s="1"/>
  <c r="H594" i="5"/>
  <c r="S594" i="5" s="1"/>
  <c r="M594" i="5" s="1"/>
  <c r="Y594" i="5" s="1"/>
  <c r="A584" i="5"/>
  <c r="R584" i="5" s="1"/>
  <c r="F584" i="5" s="1"/>
  <c r="T584" i="5" s="1"/>
  <c r="W447" i="5"/>
  <c r="X1317" i="5"/>
  <c r="R987" i="5"/>
  <c r="F987" i="5" s="1"/>
  <c r="A42" i="5"/>
  <c r="H164" i="5"/>
  <c r="S164" i="5" s="1"/>
  <c r="M164" i="5" s="1"/>
  <c r="Q770" i="5"/>
  <c r="A464" i="5"/>
  <c r="P464" i="5" s="1"/>
  <c r="P1195" i="5"/>
  <c r="J1436" i="2"/>
  <c r="Y1436" i="2" s="1"/>
  <c r="AA1436" i="2" s="1"/>
  <c r="P564" i="5"/>
  <c r="A279" i="5"/>
  <c r="R279" i="5" s="1"/>
  <c r="F279" i="5" s="1"/>
  <c r="H834" i="5"/>
  <c r="S834" i="5" s="1"/>
  <c r="M834" i="5" s="1"/>
  <c r="H564" i="5"/>
  <c r="S564" i="5" s="1"/>
  <c r="M564" i="5" s="1"/>
  <c r="X564" i="5" s="1"/>
  <c r="A447" i="5"/>
  <c r="A1016" i="5"/>
  <c r="H297" i="5"/>
  <c r="S297" i="5" s="1"/>
  <c r="M297" i="5" s="1"/>
  <c r="H1122" i="5"/>
  <c r="S1122" i="5" s="1"/>
  <c r="M1122" i="5" s="1"/>
  <c r="A1391" i="5"/>
  <c r="Q1391" i="5" s="1"/>
  <c r="H581" i="5"/>
  <c r="S581" i="5" s="1"/>
  <c r="M581" i="5" s="1"/>
  <c r="W581" i="5" s="1"/>
  <c r="H1245" i="5"/>
  <c r="S1245" i="5" s="1"/>
  <c r="M1245" i="5" s="1"/>
  <c r="Y1245" i="5" s="1"/>
  <c r="W1317" i="5"/>
  <c r="H1097" i="5"/>
  <c r="S1097" i="5" s="1"/>
  <c r="M1097" i="5" s="1"/>
  <c r="H745" i="5"/>
  <c r="S745" i="5" s="1"/>
  <c r="M745" i="5" s="1"/>
  <c r="A1317" i="5"/>
  <c r="R1317" i="5" s="1"/>
  <c r="F1317" i="5" s="1"/>
  <c r="U1154" i="2"/>
  <c r="B1154" i="2" s="1"/>
  <c r="P1097" i="5"/>
  <c r="A1240" i="5"/>
  <c r="A644" i="5"/>
  <c r="P644" i="5" s="1"/>
  <c r="A1319" i="5"/>
  <c r="R1306" i="5"/>
  <c r="F1306" i="5" s="1"/>
  <c r="V1306" i="5" s="1"/>
  <c r="A586" i="5"/>
  <c r="H1091" i="5"/>
  <c r="S1091" i="5" s="1"/>
  <c r="M1091" i="5" s="1"/>
  <c r="A1270" i="5"/>
  <c r="P1270" i="5" s="1"/>
  <c r="W235" i="2"/>
  <c r="X235" i="2" s="1"/>
  <c r="W1228" i="2"/>
  <c r="J1228" i="2" s="1"/>
  <c r="Z1228" i="2" s="1"/>
  <c r="L1228" i="2" s="1"/>
  <c r="X1286" i="2"/>
  <c r="X1007" i="5"/>
  <c r="Q1195" i="5"/>
  <c r="H885" i="5"/>
  <c r="S885" i="5" s="1"/>
  <c r="M885" i="5" s="1"/>
  <c r="R928" i="5"/>
  <c r="F928" i="5" s="1"/>
  <c r="U928" i="5" s="1"/>
  <c r="A387" i="5"/>
  <c r="H987" i="5"/>
  <c r="S987" i="5" s="1"/>
  <c r="M987" i="5" s="1"/>
  <c r="W987" i="5" s="1"/>
  <c r="R564" i="5"/>
  <c r="F564" i="5" s="1"/>
  <c r="T564" i="5" s="1"/>
  <c r="P1306" i="5"/>
  <c r="AJ670" i="2"/>
  <c r="Y670" i="2"/>
  <c r="AA670" i="2" s="1"/>
  <c r="J1001" i="2"/>
  <c r="X1001" i="2"/>
  <c r="I1437" i="2"/>
  <c r="W1437" i="2"/>
  <c r="I107" i="2"/>
  <c r="W107" i="2"/>
  <c r="X107" i="2" s="1"/>
  <c r="I103" i="2"/>
  <c r="W103" i="2"/>
  <c r="I101" i="2"/>
  <c r="W101" i="2"/>
  <c r="I237" i="2"/>
  <c r="W237" i="2"/>
  <c r="I233" i="2"/>
  <c r="W233" i="2"/>
  <c r="J233" i="2" s="1"/>
  <c r="AJ233" i="2" s="1"/>
  <c r="I229" i="2"/>
  <c r="W229" i="2"/>
  <c r="J229" i="2" s="1"/>
  <c r="I223" i="2"/>
  <c r="W223" i="2"/>
  <c r="I221" i="2"/>
  <c r="W221" i="2"/>
  <c r="I290" i="2"/>
  <c r="W290" i="2"/>
  <c r="I357" i="2"/>
  <c r="W357" i="2"/>
  <c r="I355" i="2"/>
  <c r="W355" i="2"/>
  <c r="I353" i="2"/>
  <c r="W353" i="2"/>
  <c r="J353" i="2" s="1"/>
  <c r="AB353" i="2" s="1"/>
  <c r="M353" i="2" s="1"/>
  <c r="AC353" i="2" s="1"/>
  <c r="N353" i="2" s="1"/>
  <c r="AH353" i="2" s="1"/>
  <c r="R353" i="2" s="1"/>
  <c r="I339" i="2"/>
  <c r="W339" i="2"/>
  <c r="J339" i="2" s="1"/>
  <c r="I412" i="2"/>
  <c r="W412" i="2"/>
  <c r="X412" i="2" s="1"/>
  <c r="I410" i="2"/>
  <c r="W410" i="2"/>
  <c r="I406" i="2"/>
  <c r="W406" i="2"/>
  <c r="J406" i="2" s="1"/>
  <c r="AB406" i="2" s="1"/>
  <c r="M406" i="2" s="1"/>
  <c r="AC406" i="2" s="1"/>
  <c r="W404" i="2"/>
  <c r="I404" i="2"/>
  <c r="W400" i="2"/>
  <c r="J400" i="2" s="1"/>
  <c r="I400" i="2"/>
  <c r="I465" i="2"/>
  <c r="W465" i="2"/>
  <c r="J465" i="2" s="1"/>
  <c r="I528" i="2"/>
  <c r="W528" i="2"/>
  <c r="X528" i="2" s="1"/>
  <c r="I526" i="2"/>
  <c r="W526" i="2"/>
  <c r="I595" i="2"/>
  <c r="W595" i="2"/>
  <c r="I589" i="2"/>
  <c r="W589" i="2"/>
  <c r="I585" i="2"/>
  <c r="W585" i="2"/>
  <c r="I579" i="2"/>
  <c r="W579" i="2"/>
  <c r="J579" i="2" s="1"/>
  <c r="I652" i="2"/>
  <c r="W652" i="2"/>
  <c r="X652" i="2" s="1"/>
  <c r="I719" i="2"/>
  <c r="W719" i="2"/>
  <c r="X719" i="2" s="1"/>
  <c r="I717" i="2"/>
  <c r="W717" i="2"/>
  <c r="X717" i="2" s="1"/>
  <c r="I713" i="2"/>
  <c r="W713" i="2"/>
  <c r="I709" i="2"/>
  <c r="W709" i="2"/>
  <c r="J709" i="2" s="1"/>
  <c r="I705" i="2"/>
  <c r="W705" i="2"/>
  <c r="W776" i="2"/>
  <c r="I776" i="2"/>
  <c r="I949" i="2"/>
  <c r="W949" i="2"/>
  <c r="X949" i="2" s="1"/>
  <c r="I941" i="2"/>
  <c r="W941" i="2"/>
  <c r="I1018" i="2"/>
  <c r="W1018" i="2"/>
  <c r="W1014" i="2"/>
  <c r="I1014" i="2"/>
  <c r="I1010" i="2"/>
  <c r="W1010" i="2"/>
  <c r="X1010" i="2" s="1"/>
  <c r="W1061" i="2"/>
  <c r="I1061" i="2"/>
  <c r="I1138" i="2"/>
  <c r="W1138" i="2"/>
  <c r="X1138" i="2" s="1"/>
  <c r="AB1136" i="2"/>
  <c r="M1136" i="2" s="1"/>
  <c r="AJ1136" i="2"/>
  <c r="I1134" i="2"/>
  <c r="W1134" i="2"/>
  <c r="J1134" i="2" s="1"/>
  <c r="W1128" i="2"/>
  <c r="I1128" i="2"/>
  <c r="I1124" i="2"/>
  <c r="W1124" i="2"/>
  <c r="W1122" i="2"/>
  <c r="J1122" i="2" s="1"/>
  <c r="I1122" i="2"/>
  <c r="I1197" i="2"/>
  <c r="W1197" i="2"/>
  <c r="I1191" i="2"/>
  <c r="W1191" i="2"/>
  <c r="J1191" i="2" s="1"/>
  <c r="I1250" i="2"/>
  <c r="W1250" i="2"/>
  <c r="J1250" i="2" s="1"/>
  <c r="AJ1250" i="2" s="1"/>
  <c r="I1244" i="2"/>
  <c r="W1244" i="2"/>
  <c r="J1244" i="2" s="1"/>
  <c r="I1242" i="2"/>
  <c r="W1242" i="2"/>
  <c r="I1240" i="2"/>
  <c r="W1240" i="2"/>
  <c r="J1240" i="2" s="1"/>
  <c r="X1273" i="2"/>
  <c r="J1273" i="2"/>
  <c r="I1309" i="2"/>
  <c r="W1309" i="2"/>
  <c r="X1309" i="2" s="1"/>
  <c r="I1305" i="2"/>
  <c r="W1305" i="2"/>
  <c r="I1374" i="2"/>
  <c r="W1374" i="2"/>
  <c r="X1374" i="2" s="1"/>
  <c r="I1366" i="2"/>
  <c r="W1366" i="2"/>
  <c r="I1409" i="2"/>
  <c r="W1409" i="2"/>
  <c r="W1405" i="2"/>
  <c r="X1405" i="2" s="1"/>
  <c r="I1405" i="2"/>
  <c r="I1401" i="2"/>
  <c r="W1401" i="2"/>
  <c r="X1401" i="2" s="1"/>
  <c r="I1395" i="2"/>
  <c r="W1395" i="2"/>
  <c r="J1395" i="2" s="1"/>
  <c r="AJ1395" i="2" s="1"/>
  <c r="W1421" i="2"/>
  <c r="J1421" i="2" s="1"/>
  <c r="Z1421" i="2" s="1"/>
  <c r="L1421" i="2" s="1"/>
  <c r="I1421" i="2"/>
  <c r="I1423" i="2"/>
  <c r="W1423" i="2"/>
  <c r="X774" i="2"/>
  <c r="J774" i="2"/>
  <c r="Y774" i="2" s="1"/>
  <c r="AA774" i="2" s="1"/>
  <c r="Y1012" i="2"/>
  <c r="AA1012" i="2" s="1"/>
  <c r="X1012" i="2"/>
  <c r="X770" i="2"/>
  <c r="J520" i="2"/>
  <c r="J802" i="2"/>
  <c r="X802" i="2"/>
  <c r="J1215" i="2"/>
  <c r="X1215" i="2"/>
  <c r="X910" i="2"/>
  <c r="J910" i="2"/>
  <c r="J1372" i="2"/>
  <c r="Z1372" i="2" s="1"/>
  <c r="L1372" i="2" s="1"/>
  <c r="Z402" i="2"/>
  <c r="L402" i="2" s="1"/>
  <c r="AJ1012" i="2"/>
  <c r="J80" i="2"/>
  <c r="X80" i="2"/>
  <c r="J1217" i="2"/>
  <c r="AB1217" i="2" s="1"/>
  <c r="M1217" i="2" s="1"/>
  <c r="AC1217" i="2" s="1"/>
  <c r="X1217" i="2"/>
  <c r="X143" i="2"/>
  <c r="J143" i="2"/>
  <c r="X1107" i="2"/>
  <c r="J1107" i="2"/>
  <c r="Z1107" i="2" s="1"/>
  <c r="L1107" i="2" s="1"/>
  <c r="Y402" i="2"/>
  <c r="AA402" i="2" s="1"/>
  <c r="Z670" i="2"/>
  <c r="L670" i="2" s="1"/>
  <c r="AQ887" i="2"/>
  <c r="AJ647" i="2"/>
  <c r="Y647" i="2"/>
  <c r="AA647" i="2" s="1"/>
  <c r="X1435" i="2"/>
  <c r="J1435" i="2"/>
  <c r="AJ1435" i="2" s="1"/>
  <c r="J1345" i="2"/>
  <c r="X1345" i="2"/>
  <c r="Y1228" i="2"/>
  <c r="AA1228" i="2" s="1"/>
  <c r="J806" i="2"/>
  <c r="X806" i="2"/>
  <c r="X1101" i="2"/>
  <c r="J1101" i="2"/>
  <c r="J1390" i="2"/>
  <c r="AQ746" i="2"/>
  <c r="W345" i="2"/>
  <c r="X345" i="2" s="1"/>
  <c r="W99" i="2"/>
  <c r="W176" i="2"/>
  <c r="W821" i="2"/>
  <c r="W1360" i="2"/>
  <c r="W894" i="2"/>
  <c r="W766" i="2"/>
  <c r="W831" i="2"/>
  <c r="W1391" i="2"/>
  <c r="V74" i="3"/>
  <c r="U15" i="3"/>
  <c r="U115" i="3"/>
  <c r="V53" i="3"/>
  <c r="U177" i="3"/>
  <c r="W103" i="3"/>
  <c r="W86" i="3"/>
  <c r="V165" i="3"/>
  <c r="V1406" i="3"/>
  <c r="W115" i="3"/>
  <c r="V492" i="5"/>
  <c r="T492" i="5"/>
  <c r="X1109" i="2"/>
  <c r="J1109" i="2"/>
  <c r="P529" i="5"/>
  <c r="Q529" i="5"/>
  <c r="X489" i="5"/>
  <c r="Y489" i="5"/>
  <c r="W489" i="5"/>
  <c r="W408" i="5"/>
  <c r="V105" i="5"/>
  <c r="Y764" i="5"/>
  <c r="V1368" i="5"/>
  <c r="Y1228" i="5"/>
  <c r="X1228" i="5"/>
  <c r="W1215" i="5"/>
  <c r="Y1215" i="5"/>
  <c r="W1191" i="5"/>
  <c r="Y1191" i="5"/>
  <c r="Q701" i="5"/>
  <c r="R701" i="5"/>
  <c r="F701" i="5" s="1"/>
  <c r="V701" i="5" s="1"/>
  <c r="Y825" i="5"/>
  <c r="X825" i="5"/>
  <c r="J281" i="2"/>
  <c r="Z281" i="2" s="1"/>
  <c r="L281" i="2" s="1"/>
  <c r="X281" i="2"/>
  <c r="V881" i="5"/>
  <c r="U881" i="5"/>
  <c r="T881" i="5"/>
  <c r="Z1346" i="2"/>
  <c r="L1346" i="2" s="1"/>
  <c r="AJ1346" i="2"/>
  <c r="Q1064" i="5"/>
  <c r="R1064" i="5"/>
  <c r="F1064" i="5" s="1"/>
  <c r="P1064" i="5"/>
  <c r="Y765" i="2"/>
  <c r="AA765" i="2" s="1"/>
  <c r="AB765" i="2"/>
  <c r="M765" i="2" s="1"/>
  <c r="AC765" i="2" s="1"/>
  <c r="X1363" i="5"/>
  <c r="W1363" i="5"/>
  <c r="P431" i="5"/>
  <c r="Q431" i="5"/>
  <c r="X987" i="2"/>
  <c r="J987" i="2"/>
  <c r="Z987" i="2" s="1"/>
  <c r="L987" i="2" s="1"/>
  <c r="X776" i="5"/>
  <c r="W776" i="5"/>
  <c r="R1239" i="5"/>
  <c r="F1239" i="5" s="1"/>
  <c r="Q1239" i="5"/>
  <c r="Y161" i="5"/>
  <c r="W161" i="5"/>
  <c r="T1103" i="5"/>
  <c r="R944" i="5"/>
  <c r="F944" i="5" s="1"/>
  <c r="P944" i="5"/>
  <c r="U227" i="5"/>
  <c r="V227" i="5"/>
  <c r="J895" i="2"/>
  <c r="X895" i="2"/>
  <c r="X1243" i="2"/>
  <c r="J1243" i="2"/>
  <c r="AB1243" i="2" s="1"/>
  <c r="M1243" i="2" s="1"/>
  <c r="AC1243" i="2" s="1"/>
  <c r="N1243" i="2" s="1"/>
  <c r="AH1243" i="2" s="1"/>
  <c r="R1243" i="2" s="1"/>
  <c r="X1430" i="2"/>
  <c r="J1430" i="2"/>
  <c r="AJ1430" i="2" s="1"/>
  <c r="Y178" i="5"/>
  <c r="X178" i="5"/>
  <c r="P282" i="5"/>
  <c r="R237" i="5"/>
  <c r="F237" i="5" s="1"/>
  <c r="Q237" i="5"/>
  <c r="P237" i="5"/>
  <c r="R529" i="5"/>
  <c r="F529" i="5" s="1"/>
  <c r="AJ789" i="2"/>
  <c r="Q528" i="5"/>
  <c r="X251" i="2"/>
  <c r="J251" i="2"/>
  <c r="Z251" i="2" s="1"/>
  <c r="L251" i="2" s="1"/>
  <c r="Y106" i="5"/>
  <c r="X106" i="5"/>
  <c r="U981" i="2"/>
  <c r="B981" i="2" s="1"/>
  <c r="W981" i="2"/>
  <c r="Q418" i="5"/>
  <c r="P418" i="5"/>
  <c r="Y794" i="5"/>
  <c r="W794" i="5"/>
  <c r="Y1343" i="5"/>
  <c r="X1343" i="5"/>
  <c r="P298" i="5"/>
  <c r="Q298" i="5"/>
  <c r="R298" i="5"/>
  <c r="F298" i="5" s="1"/>
  <c r="T298" i="5" s="1"/>
  <c r="Y611" i="5"/>
  <c r="W611" i="5"/>
  <c r="X794" i="5"/>
  <c r="T1310" i="5"/>
  <c r="V1310" i="5"/>
  <c r="R418" i="5"/>
  <c r="F418" i="5" s="1"/>
  <c r="X764" i="5"/>
  <c r="Q281" i="5"/>
  <c r="U259" i="5"/>
  <c r="P804" i="5"/>
  <c r="Y1424" i="5"/>
  <c r="W1424" i="5"/>
  <c r="U975" i="5"/>
  <c r="T975" i="5"/>
  <c r="X1425" i="5"/>
  <c r="Y1425" i="5"/>
  <c r="Z869" i="2"/>
  <c r="L869" i="2" s="1"/>
  <c r="AB869" i="2"/>
  <c r="M869" i="2" s="1"/>
  <c r="AC869" i="2" s="1"/>
  <c r="N869" i="2" s="1"/>
  <c r="AF869" i="2" s="1"/>
  <c r="A265" i="5"/>
  <c r="H265" i="5"/>
  <c r="S265" i="5" s="1"/>
  <c r="M265" i="5" s="1"/>
  <c r="X265" i="5" s="1"/>
  <c r="U320" i="2"/>
  <c r="B320" i="2" s="1"/>
  <c r="W320" i="2"/>
  <c r="J320" i="2" s="1"/>
  <c r="Q689" i="5"/>
  <c r="P689" i="5"/>
  <c r="U653" i="2"/>
  <c r="B653" i="2" s="1"/>
  <c r="W653" i="2"/>
  <c r="J653" i="2" s="1"/>
  <c r="AB653" i="2" s="1"/>
  <c r="M653" i="2" s="1"/>
  <c r="Q520" i="5"/>
  <c r="P520" i="5"/>
  <c r="R520" i="5"/>
  <c r="F520" i="5" s="1"/>
  <c r="U524" i="2"/>
  <c r="B524" i="2" s="1"/>
  <c r="AC524" i="2" s="1"/>
  <c r="W524" i="2"/>
  <c r="J524" i="2" s="1"/>
  <c r="W532" i="2"/>
  <c r="U532" i="2"/>
  <c r="B532" i="2" s="1"/>
  <c r="Z220" i="2"/>
  <c r="L220" i="2" s="1"/>
  <c r="AJ220" i="2"/>
  <c r="H192" i="5"/>
  <c r="S192" i="5" s="1"/>
  <c r="M192" i="5" s="1"/>
  <c r="A192" i="5"/>
  <c r="U200" i="2"/>
  <c r="B200" i="2" s="1"/>
  <c r="W200" i="2"/>
  <c r="J200" i="2" s="1"/>
  <c r="R1425" i="5"/>
  <c r="F1425" i="5" s="1"/>
  <c r="P1425" i="5"/>
  <c r="U1157" i="2"/>
  <c r="B1157" i="2" s="1"/>
  <c r="W1157" i="2"/>
  <c r="J1157" i="2" s="1"/>
  <c r="A969" i="5"/>
  <c r="H969" i="5"/>
  <c r="S969" i="5" s="1"/>
  <c r="M969" i="5" s="1"/>
  <c r="X969" i="5" s="1"/>
  <c r="W703" i="2"/>
  <c r="U703" i="2"/>
  <c r="B703" i="2" s="1"/>
  <c r="W312" i="2"/>
  <c r="U312" i="2"/>
  <c r="B312" i="2" s="1"/>
  <c r="W255" i="2"/>
  <c r="U255" i="2"/>
  <c r="B255" i="2" s="1"/>
  <c r="X1015" i="5"/>
  <c r="Y1015" i="5"/>
  <c r="AB85" i="2"/>
  <c r="M85" i="2" s="1"/>
  <c r="AC85" i="2" s="1"/>
  <c r="P659" i="5"/>
  <c r="R659" i="5"/>
  <c r="F659" i="5" s="1"/>
  <c r="V659" i="5" s="1"/>
  <c r="H678" i="5"/>
  <c r="S678" i="5" s="1"/>
  <c r="M678" i="5" s="1"/>
  <c r="A678" i="5"/>
  <c r="P678" i="5" s="1"/>
  <c r="A592" i="5"/>
  <c r="H592" i="5"/>
  <c r="S592" i="5" s="1"/>
  <c r="M592" i="5" s="1"/>
  <c r="U529" i="2"/>
  <c r="B529" i="2" s="1"/>
  <c r="W529" i="2"/>
  <c r="A372" i="5"/>
  <c r="Q372" i="5" s="1"/>
  <c r="H372" i="5"/>
  <c r="S372" i="5" s="1"/>
  <c r="M372" i="5" s="1"/>
  <c r="W372" i="5" s="1"/>
  <c r="U376" i="2"/>
  <c r="B376" i="2" s="1"/>
  <c r="W376" i="2"/>
  <c r="J376" i="2" s="1"/>
  <c r="A357" i="5"/>
  <c r="H357" i="5"/>
  <c r="S357" i="5" s="1"/>
  <c r="M357" i="5" s="1"/>
  <c r="Y357" i="5" s="1"/>
  <c r="U284" i="2"/>
  <c r="B284" i="2" s="1"/>
  <c r="W284" i="2"/>
  <c r="J284" i="2" s="1"/>
  <c r="U298" i="2"/>
  <c r="B298" i="2" s="1"/>
  <c r="W298" i="2"/>
  <c r="J298" i="2" s="1"/>
  <c r="A233" i="5"/>
  <c r="H233" i="5"/>
  <c r="S233" i="5" s="1"/>
  <c r="M233" i="5" s="1"/>
  <c r="W233" i="5" s="1"/>
  <c r="Y1137" i="5"/>
  <c r="W1137" i="5"/>
  <c r="Q837" i="5"/>
  <c r="R837" i="5"/>
  <c r="F837" i="5" s="1"/>
  <c r="Y1419" i="5"/>
  <c r="X1419" i="5"/>
  <c r="W705" i="5"/>
  <c r="X705" i="5"/>
  <c r="Y705" i="5"/>
  <c r="Q257" i="5"/>
  <c r="P257" i="5"/>
  <c r="X743" i="2"/>
  <c r="J743" i="2"/>
  <c r="Z743" i="2" s="1"/>
  <c r="L743" i="2" s="1"/>
  <c r="W1403" i="5"/>
  <c r="X1403" i="5"/>
  <c r="J327" i="2"/>
  <c r="X327" i="2"/>
  <c r="U564" i="5"/>
  <c r="P999" i="5"/>
  <c r="R999" i="5"/>
  <c r="F999" i="5" s="1"/>
  <c r="W918" i="5"/>
  <c r="X918" i="5"/>
  <c r="A879" i="5"/>
  <c r="H879" i="5"/>
  <c r="S879" i="5" s="1"/>
  <c r="M879" i="5" s="1"/>
  <c r="H170" i="5"/>
  <c r="S170" i="5" s="1"/>
  <c r="M170" i="5" s="1"/>
  <c r="A170" i="5"/>
  <c r="R170" i="5" s="1"/>
  <c r="F170" i="5" s="1"/>
  <c r="A617" i="5"/>
  <c r="H617" i="5"/>
  <c r="S617" i="5" s="1"/>
  <c r="M617" i="5" s="1"/>
  <c r="U436" i="2"/>
  <c r="B436" i="2" s="1"/>
  <c r="W436" i="2"/>
  <c r="U206" i="2"/>
  <c r="B206" i="2" s="1"/>
  <c r="W206" i="2"/>
  <c r="A1101" i="5"/>
  <c r="H1101" i="5"/>
  <c r="S1101" i="5" s="1"/>
  <c r="M1101" i="5" s="1"/>
  <c r="A465" i="5"/>
  <c r="Q465" i="5" s="1"/>
  <c r="H465" i="5"/>
  <c r="S465" i="5" s="1"/>
  <c r="M465" i="5" s="1"/>
  <c r="Y465" i="5" s="1"/>
  <c r="Y1073" i="5"/>
  <c r="W1073" i="5"/>
  <c r="X1046" i="5"/>
  <c r="Y1046" i="5"/>
  <c r="W1046" i="5"/>
  <c r="W888" i="2"/>
  <c r="U888" i="2"/>
  <c r="B888" i="2" s="1"/>
  <c r="Q892" i="5"/>
  <c r="P892" i="5"/>
  <c r="R892" i="5"/>
  <c r="F892" i="5" s="1"/>
  <c r="U857" i="2"/>
  <c r="B857" i="2" s="1"/>
  <c r="W857" i="2"/>
  <c r="J857" i="2" s="1"/>
  <c r="X824" i="5"/>
  <c r="Y824" i="5"/>
  <c r="H729" i="5"/>
  <c r="S729" i="5" s="1"/>
  <c r="M729" i="5" s="1"/>
  <c r="X729" i="5" s="1"/>
  <c r="A729" i="5"/>
  <c r="A657" i="5"/>
  <c r="H657" i="5"/>
  <c r="S657" i="5" s="1"/>
  <c r="M657" i="5" s="1"/>
  <c r="H588" i="5"/>
  <c r="S588" i="5" s="1"/>
  <c r="M588" i="5" s="1"/>
  <c r="Y588" i="5" s="1"/>
  <c r="A588" i="5"/>
  <c r="U476" i="2"/>
  <c r="B476" i="2" s="1"/>
  <c r="W476" i="2"/>
  <c r="U382" i="2"/>
  <c r="B382" i="2" s="1"/>
  <c r="W382" i="2"/>
  <c r="X382" i="2" s="1"/>
  <c r="W310" i="2"/>
  <c r="X310" i="2" s="1"/>
  <c r="U310" i="2"/>
  <c r="B310" i="2" s="1"/>
  <c r="H289" i="5"/>
  <c r="S289" i="5" s="1"/>
  <c r="M289" i="5" s="1"/>
  <c r="A289" i="5"/>
  <c r="R289" i="5" s="1"/>
  <c r="F289" i="5" s="1"/>
  <c r="Y1421" i="5"/>
  <c r="W1421" i="5"/>
  <c r="X1421" i="5"/>
  <c r="Y1390" i="5"/>
  <c r="W1390" i="5"/>
  <c r="X1390" i="5"/>
  <c r="A1395" i="5"/>
  <c r="P1395" i="5" s="1"/>
  <c r="H1395" i="5"/>
  <c r="S1395" i="5" s="1"/>
  <c r="M1395" i="5" s="1"/>
  <c r="U1315" i="2"/>
  <c r="B1315" i="2" s="1"/>
  <c r="W1315" i="2"/>
  <c r="H1076" i="5"/>
  <c r="S1076" i="5" s="1"/>
  <c r="M1076" i="5" s="1"/>
  <c r="A1076" i="5"/>
  <c r="A883" i="5"/>
  <c r="H883" i="5"/>
  <c r="S883" i="5" s="1"/>
  <c r="M883" i="5" s="1"/>
  <c r="H839" i="5"/>
  <c r="S839" i="5" s="1"/>
  <c r="M839" i="5" s="1"/>
  <c r="A839" i="5"/>
  <c r="P839" i="5" s="1"/>
  <c r="H771" i="5"/>
  <c r="S771" i="5" s="1"/>
  <c r="M771" i="5" s="1"/>
  <c r="A771" i="5"/>
  <c r="P771" i="5" s="1"/>
  <c r="U775" i="2"/>
  <c r="B775" i="2" s="1"/>
  <c r="W775" i="2"/>
  <c r="J775" i="2" s="1"/>
  <c r="AB775" i="2" s="1"/>
  <c r="M775" i="2" s="1"/>
  <c r="A779" i="5"/>
  <c r="H779" i="5"/>
  <c r="S779" i="5" s="1"/>
  <c r="M779" i="5" s="1"/>
  <c r="A645" i="5"/>
  <c r="H645" i="5"/>
  <c r="S645" i="5" s="1"/>
  <c r="M645" i="5" s="1"/>
  <c r="A552" i="5"/>
  <c r="H552" i="5"/>
  <c r="S552" i="5" s="1"/>
  <c r="M552" i="5" s="1"/>
  <c r="A405" i="5"/>
  <c r="P405" i="5" s="1"/>
  <c r="H405" i="5"/>
  <c r="S405" i="5" s="1"/>
  <c r="M405" i="5" s="1"/>
  <c r="A413" i="5"/>
  <c r="H413" i="5"/>
  <c r="S413" i="5" s="1"/>
  <c r="M413" i="5" s="1"/>
  <c r="A385" i="5"/>
  <c r="H385" i="5"/>
  <c r="S385" i="5" s="1"/>
  <c r="M385" i="5" s="1"/>
  <c r="H358" i="5"/>
  <c r="S358" i="5" s="1"/>
  <c r="M358" i="5" s="1"/>
  <c r="A358" i="5"/>
  <c r="Q358" i="5" s="1"/>
  <c r="U1363" i="2"/>
  <c r="B1363" i="2" s="1"/>
  <c r="W1363" i="2"/>
  <c r="X1363" i="2" s="1"/>
  <c r="H893" i="5"/>
  <c r="S893" i="5" s="1"/>
  <c r="M893" i="5" s="1"/>
  <c r="A893" i="5"/>
  <c r="H1371" i="5"/>
  <c r="S1371" i="5" s="1"/>
  <c r="M1371" i="5" s="1"/>
  <c r="A1371" i="5"/>
  <c r="R1371" i="5" s="1"/>
  <c r="F1371" i="5" s="1"/>
  <c r="T1371" i="5" s="1"/>
  <c r="R1093" i="5"/>
  <c r="F1093" i="5" s="1"/>
  <c r="P1424" i="5"/>
  <c r="P1339" i="5"/>
  <c r="A495" i="5"/>
  <c r="P286" i="5"/>
  <c r="R286" i="5"/>
  <c r="F286" i="5" s="1"/>
  <c r="T286" i="5" s="1"/>
  <c r="W537" i="5"/>
  <c r="X537" i="5"/>
  <c r="U672" i="2"/>
  <c r="B672" i="2" s="1"/>
  <c r="W672" i="2"/>
  <c r="J672" i="2" s="1"/>
  <c r="H580" i="5"/>
  <c r="S580" i="5" s="1"/>
  <c r="M580" i="5" s="1"/>
  <c r="A580" i="5"/>
  <c r="A525" i="5"/>
  <c r="R525" i="5" s="1"/>
  <c r="F525" i="5" s="1"/>
  <c r="H525" i="5"/>
  <c r="S525" i="5" s="1"/>
  <c r="M525" i="5" s="1"/>
  <c r="A384" i="5"/>
  <c r="H384" i="5"/>
  <c r="S384" i="5" s="1"/>
  <c r="M384" i="5" s="1"/>
  <c r="H351" i="5"/>
  <c r="S351" i="5" s="1"/>
  <c r="M351" i="5" s="1"/>
  <c r="A351" i="5"/>
  <c r="Y1394" i="5"/>
  <c r="X1394" i="5"/>
  <c r="Y947" i="5"/>
  <c r="X947" i="5"/>
  <c r="W947" i="5"/>
  <c r="Y259" i="5"/>
  <c r="X259" i="5"/>
  <c r="W259" i="5"/>
  <c r="V297" i="5"/>
  <c r="T297" i="5"/>
  <c r="X389" i="2"/>
  <c r="J389" i="2"/>
  <c r="AB389" i="2" s="1"/>
  <c r="M389" i="2" s="1"/>
  <c r="AC389" i="2" s="1"/>
  <c r="N389" i="2" s="1"/>
  <c r="Y770" i="5"/>
  <c r="W770" i="5"/>
  <c r="A527" i="5"/>
  <c r="Q527" i="5" s="1"/>
  <c r="H527" i="5"/>
  <c r="S527" i="5" s="1"/>
  <c r="M527" i="5" s="1"/>
  <c r="U1370" i="2"/>
  <c r="B1370" i="2" s="1"/>
  <c r="W1370" i="2"/>
  <c r="J1370" i="2" s="1"/>
  <c r="H774" i="5"/>
  <c r="S774" i="5" s="1"/>
  <c r="M774" i="5" s="1"/>
  <c r="W774" i="5" s="1"/>
  <c r="A774" i="5"/>
  <c r="R774" i="5" s="1"/>
  <c r="F774" i="5" s="1"/>
  <c r="A327" i="5"/>
  <c r="H327" i="5"/>
  <c r="S327" i="5" s="1"/>
  <c r="M327" i="5" s="1"/>
  <c r="Y581" i="5"/>
  <c r="X581" i="5"/>
  <c r="X928" i="5"/>
  <c r="W928" i="5"/>
  <c r="W1245" i="5"/>
  <c r="X1245" i="5"/>
  <c r="A1286" i="5"/>
  <c r="H1286" i="5"/>
  <c r="S1286" i="5" s="1"/>
  <c r="M1286" i="5" s="1"/>
  <c r="H1197" i="5"/>
  <c r="S1197" i="5" s="1"/>
  <c r="M1197" i="5" s="1"/>
  <c r="A1197" i="5"/>
  <c r="H1156" i="5"/>
  <c r="S1156" i="5" s="1"/>
  <c r="M1156" i="5" s="1"/>
  <c r="A1156" i="5"/>
  <c r="U1160" i="2"/>
  <c r="B1160" i="2" s="1"/>
  <c r="W1160" i="2"/>
  <c r="X1160" i="2" s="1"/>
  <c r="A1164" i="5"/>
  <c r="H1164" i="5"/>
  <c r="S1164" i="5" s="1"/>
  <c r="M1164" i="5" s="1"/>
  <c r="Q1182" i="5"/>
  <c r="R1182" i="5"/>
  <c r="F1182" i="5" s="1"/>
  <c r="Y939" i="5"/>
  <c r="X939" i="5"/>
  <c r="A230" i="5"/>
  <c r="H230" i="5"/>
  <c r="S230" i="5" s="1"/>
  <c r="M230" i="5" s="1"/>
  <c r="Y639" i="5"/>
  <c r="X639" i="5"/>
  <c r="Y989" i="5"/>
  <c r="W989" i="5"/>
  <c r="X989" i="5"/>
  <c r="H436" i="5"/>
  <c r="S436" i="5" s="1"/>
  <c r="M436" i="5" s="1"/>
  <c r="A436" i="5"/>
  <c r="Q436" i="5" s="1"/>
  <c r="U945" i="2"/>
  <c r="B945" i="2" s="1"/>
  <c r="W945" i="2"/>
  <c r="X945" i="2" s="1"/>
  <c r="A1062" i="5"/>
  <c r="H1062" i="5"/>
  <c r="S1062" i="5" s="1"/>
  <c r="A1032" i="5"/>
  <c r="H1032" i="5"/>
  <c r="S1032" i="5" s="1"/>
  <c r="M1032" i="5" s="1"/>
  <c r="H888" i="5"/>
  <c r="S888" i="5" s="1"/>
  <c r="M888" i="5" s="1"/>
  <c r="A888" i="5"/>
  <c r="R888" i="5" s="1"/>
  <c r="F888" i="5" s="1"/>
  <c r="V888" i="5" s="1"/>
  <c r="H857" i="5"/>
  <c r="S857" i="5" s="1"/>
  <c r="M857" i="5" s="1"/>
  <c r="A857" i="5"/>
  <c r="Q857" i="5" s="1"/>
  <c r="H731" i="5"/>
  <c r="S731" i="5" s="1"/>
  <c r="M731" i="5" s="1"/>
  <c r="A731" i="5"/>
  <c r="W657" i="2"/>
  <c r="U657" i="2"/>
  <c r="B657" i="2" s="1"/>
  <c r="U588" i="2"/>
  <c r="B588" i="2" s="1"/>
  <c r="W588" i="2"/>
  <c r="H476" i="5"/>
  <c r="S476" i="5" s="1"/>
  <c r="M476" i="5" s="1"/>
  <c r="A476" i="5"/>
  <c r="Q476" i="5" s="1"/>
  <c r="A823" i="5"/>
  <c r="H823" i="5"/>
  <c r="S823" i="5" s="1"/>
  <c r="M823" i="5" s="1"/>
  <c r="A1362" i="5"/>
  <c r="P1362" i="5" s="1"/>
  <c r="H1362" i="5"/>
  <c r="S1362" i="5" s="1"/>
  <c r="M1362" i="5" s="1"/>
  <c r="Y1362" i="5" s="1"/>
  <c r="A1059" i="5"/>
  <c r="H1059" i="5"/>
  <c r="S1059" i="5" s="1"/>
  <c r="M1059" i="5" s="1"/>
  <c r="A1063" i="5"/>
  <c r="H1063" i="5"/>
  <c r="S1063" i="5" s="1"/>
  <c r="M1063" i="5" s="1"/>
  <c r="A1010" i="5"/>
  <c r="H1010" i="5"/>
  <c r="S1010" i="5" s="1"/>
  <c r="M1010" i="5" s="1"/>
  <c r="H887" i="5"/>
  <c r="S887" i="5" s="1"/>
  <c r="M887" i="5" s="1"/>
  <c r="A887" i="5"/>
  <c r="R887" i="5" s="1"/>
  <c r="F887" i="5" s="1"/>
  <c r="T887" i="5" s="1"/>
  <c r="A897" i="5"/>
  <c r="H897" i="5"/>
  <c r="S897" i="5" s="1"/>
  <c r="M897" i="5" s="1"/>
  <c r="A777" i="5"/>
  <c r="P777" i="5" s="1"/>
  <c r="H777" i="5"/>
  <c r="S777" i="5" s="1"/>
  <c r="M777" i="5" s="1"/>
  <c r="U629" i="2"/>
  <c r="B629" i="2" s="1"/>
  <c r="W629" i="2"/>
  <c r="A591" i="5"/>
  <c r="H591" i="5"/>
  <c r="S591" i="5" s="1"/>
  <c r="M591" i="5" s="1"/>
  <c r="Y591" i="5" s="1"/>
  <c r="A411" i="5"/>
  <c r="H411" i="5"/>
  <c r="S411" i="5" s="1"/>
  <c r="M411" i="5" s="1"/>
  <c r="U1367" i="2"/>
  <c r="B1367" i="2" s="1"/>
  <c r="W1367" i="2"/>
  <c r="W204" i="2"/>
  <c r="J204" i="2" s="1"/>
  <c r="AJ204" i="2" s="1"/>
  <c r="W261" i="2"/>
  <c r="U1189" i="5"/>
  <c r="X676" i="5"/>
  <c r="W1044" i="2"/>
  <c r="U1044" i="2"/>
  <c r="B1044" i="2" s="1"/>
  <c r="A656" i="5"/>
  <c r="P656" i="5" s="1"/>
  <c r="H867" i="5"/>
  <c r="S867" i="5" s="1"/>
  <c r="M867" i="5" s="1"/>
  <c r="X867" i="5" s="1"/>
  <c r="A650" i="5"/>
  <c r="H444" i="5"/>
  <c r="S444" i="5" s="1"/>
  <c r="M444" i="5" s="1"/>
  <c r="H104" i="5"/>
  <c r="S104" i="5" s="1"/>
  <c r="M104" i="5" s="1"/>
  <c r="X104" i="5" s="1"/>
  <c r="R704" i="5"/>
  <c r="F704" i="5" s="1"/>
  <c r="P704" i="5"/>
  <c r="U1391" i="2"/>
  <c r="B1391" i="2" s="1"/>
  <c r="P1364" i="5"/>
  <c r="H1136" i="5"/>
  <c r="S1136" i="5" s="1"/>
  <c r="M1136" i="5" s="1"/>
  <c r="H700" i="5"/>
  <c r="S700" i="5" s="1"/>
  <c r="M700" i="5" s="1"/>
  <c r="Q1006" i="5"/>
  <c r="P1006" i="5"/>
  <c r="A293" i="5"/>
  <c r="R415" i="5"/>
  <c r="F415" i="5" s="1"/>
  <c r="Q415" i="5"/>
  <c r="W1368" i="2"/>
  <c r="W564" i="2"/>
  <c r="R586" i="5"/>
  <c r="F586" i="5" s="1"/>
  <c r="Q586" i="5"/>
  <c r="R1186" i="5"/>
  <c r="F1186" i="5" s="1"/>
  <c r="P1186" i="5"/>
  <c r="A1303" i="5"/>
  <c r="H1303" i="5"/>
  <c r="S1303" i="5" s="1"/>
  <c r="M1303" i="5" s="1"/>
  <c r="A1276" i="5"/>
  <c r="H1276" i="5"/>
  <c r="S1276" i="5" s="1"/>
  <c r="M1276" i="5" s="1"/>
  <c r="J1152" i="2"/>
  <c r="X1152" i="2"/>
  <c r="A1089" i="5"/>
  <c r="H1089" i="5"/>
  <c r="S1089" i="5" s="1"/>
  <c r="M1089" i="5" s="1"/>
  <c r="Q1190" i="5"/>
  <c r="W1389" i="2"/>
  <c r="X1389" i="2" s="1"/>
  <c r="W568" i="2"/>
  <c r="X568" i="2" s="1"/>
  <c r="P239" i="5"/>
  <c r="A177" i="5"/>
  <c r="A1302" i="5"/>
  <c r="Q1302" i="5" s="1"/>
  <c r="H1189" i="5"/>
  <c r="S1189" i="5" s="1"/>
  <c r="M1189" i="5" s="1"/>
  <c r="X1189" i="5" s="1"/>
  <c r="Q1364" i="5"/>
  <c r="Y564" i="5"/>
  <c r="W564" i="5"/>
  <c r="A1422" i="5"/>
  <c r="P1422" i="5" s="1"/>
  <c r="X1150" i="2"/>
  <c r="J1150" i="2"/>
  <c r="W324" i="2"/>
  <c r="H1408" i="5"/>
  <c r="S1408" i="5" s="1"/>
  <c r="M1408" i="5" s="1"/>
  <c r="H348" i="5"/>
  <c r="S348" i="5" s="1"/>
  <c r="M348" i="5" s="1"/>
  <c r="Y348" i="5" s="1"/>
  <c r="A348" i="5"/>
  <c r="Q104" i="5"/>
  <c r="R104" i="5"/>
  <c r="F104" i="5" s="1"/>
  <c r="A1125" i="5"/>
  <c r="H1125" i="5"/>
  <c r="S1125" i="5" s="1"/>
  <c r="M1125" i="5" s="1"/>
  <c r="H641" i="5"/>
  <c r="S641" i="5" s="1"/>
  <c r="M641" i="5" s="1"/>
  <c r="A641" i="5"/>
  <c r="Q641" i="5" s="1"/>
  <c r="H1001" i="5"/>
  <c r="S1001" i="5" s="1"/>
  <c r="M1001" i="5" s="1"/>
  <c r="A1001" i="5"/>
  <c r="Q1001" i="5" s="1"/>
  <c r="U1399" i="2"/>
  <c r="B1399" i="2" s="1"/>
  <c r="W1399" i="2"/>
  <c r="H1409" i="5"/>
  <c r="S1409" i="5" s="1"/>
  <c r="M1409" i="5" s="1"/>
  <c r="A1409" i="5"/>
  <c r="A958" i="5"/>
  <c r="H958" i="5"/>
  <c r="S958" i="5" s="1"/>
  <c r="M958" i="5" s="1"/>
  <c r="X958" i="5" s="1"/>
  <c r="H462" i="5"/>
  <c r="S462" i="5" s="1"/>
  <c r="M462" i="5" s="1"/>
  <c r="A462" i="5"/>
  <c r="U114" i="2"/>
  <c r="B114" i="2" s="1"/>
  <c r="W114" i="2"/>
  <c r="A1404" i="5"/>
  <c r="H1404" i="5"/>
  <c r="S1404" i="5" s="1"/>
  <c r="M1404" i="5" s="1"/>
  <c r="W375" i="2"/>
  <c r="U375" i="2"/>
  <c r="B375" i="2" s="1"/>
  <c r="A1375" i="5"/>
  <c r="P259" i="5"/>
  <c r="Z259" i="5" s="1"/>
  <c r="W340" i="5"/>
  <c r="H1014" i="5"/>
  <c r="S1014" i="5" s="1"/>
  <c r="M1014" i="5" s="1"/>
  <c r="W1014" i="5" s="1"/>
  <c r="H1078" i="5"/>
  <c r="S1078" i="5" s="1"/>
  <c r="M1078" i="5" s="1"/>
  <c r="A1121" i="5"/>
  <c r="A1119" i="5"/>
  <c r="P1119" i="5" s="1"/>
  <c r="H1196" i="5"/>
  <c r="S1196" i="5" s="1"/>
  <c r="M1196" i="5" s="1"/>
  <c r="A836" i="5"/>
  <c r="H556" i="5"/>
  <c r="S556" i="5" s="1"/>
  <c r="M556" i="5" s="1"/>
  <c r="A505" i="5"/>
  <c r="R505" i="5" s="1"/>
  <c r="F505" i="5" s="1"/>
  <c r="A165" i="5"/>
  <c r="Q165" i="5" s="1"/>
  <c r="W948" i="2"/>
  <c r="X948" i="2" s="1"/>
  <c r="W1139" i="2"/>
  <c r="W44" i="5"/>
  <c r="X44" i="5"/>
  <c r="Y44" i="5"/>
  <c r="X17" i="2"/>
  <c r="Z41" i="2"/>
  <c r="L41" i="2" s="1"/>
  <c r="J56" i="2"/>
  <c r="AJ56" i="2" s="1"/>
  <c r="W28" i="2"/>
  <c r="J28" i="2" s="1"/>
  <c r="V524" i="5"/>
  <c r="T524" i="5"/>
  <c r="U524" i="5"/>
  <c r="Y69" i="5"/>
  <c r="T1099" i="5"/>
  <c r="P401" i="5"/>
  <c r="R316" i="5"/>
  <c r="F316" i="5" s="1"/>
  <c r="R1339" i="5"/>
  <c r="F1339" i="5" s="1"/>
  <c r="Q524" i="5"/>
  <c r="W1120" i="5"/>
  <c r="Q1258" i="5"/>
  <c r="W582" i="5"/>
  <c r="X253" i="5"/>
  <c r="X532" i="5"/>
  <c r="R1346" i="5"/>
  <c r="F1346" i="5" s="1"/>
  <c r="R1180" i="5"/>
  <c r="F1180" i="5" s="1"/>
  <c r="X1286" i="5"/>
  <c r="Q416" i="5"/>
  <c r="P460" i="5"/>
  <c r="P326" i="5"/>
  <c r="Q413" i="5"/>
  <c r="R879" i="5"/>
  <c r="F879" i="5" s="1"/>
  <c r="W69" i="5"/>
  <c r="X582" i="5"/>
  <c r="Q401" i="5"/>
  <c r="P316" i="5"/>
  <c r="Q200" i="5"/>
  <c r="Q734" i="5"/>
  <c r="Q526" i="5"/>
  <c r="R326" i="5"/>
  <c r="F326" i="5" s="1"/>
  <c r="Y28" i="5"/>
  <c r="W11" i="5"/>
  <c r="Y707" i="5"/>
  <c r="X707" i="5"/>
  <c r="X595" i="5"/>
  <c r="Y595" i="5"/>
  <c r="Z650" i="2"/>
  <c r="L650" i="2" s="1"/>
  <c r="AB650" i="2"/>
  <c r="M650" i="2" s="1"/>
  <c r="AC650" i="2" s="1"/>
  <c r="R148" i="5"/>
  <c r="F148" i="5" s="1"/>
  <c r="Q148" i="5"/>
  <c r="X1362" i="5"/>
  <c r="T863" i="5"/>
  <c r="V863" i="5"/>
  <c r="U863" i="5"/>
  <c r="T1167" i="5"/>
  <c r="U1167" i="5"/>
  <c r="V1167" i="5"/>
  <c r="X287" i="5"/>
  <c r="Y287" i="5"/>
  <c r="W287" i="5"/>
  <c r="P645" i="5"/>
  <c r="R645" i="5"/>
  <c r="F645" i="5" s="1"/>
  <c r="Q645" i="5"/>
  <c r="W588" i="5"/>
  <c r="X588" i="5"/>
  <c r="X898" i="5"/>
  <c r="W898" i="5"/>
  <c r="Y898" i="5"/>
  <c r="J623" i="2"/>
  <c r="X623" i="2"/>
  <c r="U861" i="5"/>
  <c r="V861" i="5"/>
  <c r="X556" i="2"/>
  <c r="J556" i="2"/>
  <c r="AB556" i="2" s="1"/>
  <c r="M556" i="2" s="1"/>
  <c r="X1405" i="5"/>
  <c r="Y1405" i="5"/>
  <c r="W1405" i="5"/>
  <c r="A733" i="5"/>
  <c r="H733" i="5"/>
  <c r="S733" i="5" s="1"/>
  <c r="M733" i="5" s="1"/>
  <c r="H625" i="5"/>
  <c r="S625" i="5" s="1"/>
  <c r="M625" i="5" s="1"/>
  <c r="A625" i="5"/>
  <c r="U523" i="2"/>
  <c r="B523" i="2" s="1"/>
  <c r="W523" i="2"/>
  <c r="P235" i="5"/>
  <c r="R235" i="5"/>
  <c r="F235" i="5" s="1"/>
  <c r="Q235" i="5"/>
  <c r="R1307" i="5"/>
  <c r="F1307" i="5" s="1"/>
  <c r="P1307" i="5"/>
  <c r="Q1307" i="5"/>
  <c r="A1311" i="5"/>
  <c r="H1311" i="5"/>
  <c r="S1311" i="5" s="1"/>
  <c r="M1311" i="5" s="1"/>
  <c r="W1272" i="2"/>
  <c r="X1272" i="2" s="1"/>
  <c r="U1272" i="2"/>
  <c r="B1272" i="2" s="1"/>
  <c r="U1276" i="2"/>
  <c r="B1276" i="2" s="1"/>
  <c r="W1276" i="2"/>
  <c r="Q1280" i="5"/>
  <c r="P1280" i="5"/>
  <c r="A1284" i="5"/>
  <c r="H1284" i="5"/>
  <c r="S1284" i="5" s="1"/>
  <c r="M1284" i="5" s="1"/>
  <c r="U1199" i="2"/>
  <c r="B1199" i="2" s="1"/>
  <c r="W1199" i="2"/>
  <c r="X1154" i="5"/>
  <c r="W1154" i="5"/>
  <c r="Y1154" i="5"/>
  <c r="H1158" i="5"/>
  <c r="S1158" i="5" s="1"/>
  <c r="M1158" i="5" s="1"/>
  <c r="X1158" i="5" s="1"/>
  <c r="A1158" i="5"/>
  <c r="P1158" i="5" s="1"/>
  <c r="H895" i="5"/>
  <c r="S895" i="5" s="1"/>
  <c r="M895" i="5" s="1"/>
  <c r="A895" i="5"/>
  <c r="P895" i="5" s="1"/>
  <c r="P955" i="5"/>
  <c r="R955" i="5"/>
  <c r="F955" i="5" s="1"/>
  <c r="Q955" i="5"/>
  <c r="U1120" i="2"/>
  <c r="B1120" i="2" s="1"/>
  <c r="W1120" i="2"/>
  <c r="J1120" i="2" s="1"/>
  <c r="U433" i="2"/>
  <c r="B433" i="2" s="1"/>
  <c r="W433" i="2"/>
  <c r="J433" i="2" s="1"/>
  <c r="R473" i="5"/>
  <c r="F473" i="5" s="1"/>
  <c r="Q473" i="5"/>
  <c r="P473" i="5"/>
  <c r="U1091" i="2"/>
  <c r="B1091" i="2" s="1"/>
  <c r="W1091" i="2"/>
  <c r="A1095" i="5"/>
  <c r="H1095" i="5"/>
  <c r="S1095" i="5" s="1"/>
  <c r="M1095" i="5" s="1"/>
  <c r="X1103" i="2"/>
  <c r="J1103" i="2"/>
  <c r="U745" i="2"/>
  <c r="B745" i="2" s="1"/>
  <c r="W745" i="2"/>
  <c r="H238" i="5"/>
  <c r="S238" i="5" s="1"/>
  <c r="M238" i="5" s="1"/>
  <c r="A238" i="5"/>
  <c r="W1196" i="5"/>
  <c r="X1196" i="5"/>
  <c r="Y1196" i="5"/>
  <c r="U1227" i="2"/>
  <c r="B1227" i="2" s="1"/>
  <c r="W1227" i="2"/>
  <c r="U640" i="2"/>
  <c r="B640" i="2" s="1"/>
  <c r="W640" i="2"/>
  <c r="X640" i="2" s="1"/>
  <c r="H509" i="5"/>
  <c r="S509" i="5" s="1"/>
  <c r="M509" i="5" s="1"/>
  <c r="A509" i="5"/>
  <c r="H471" i="5"/>
  <c r="S471" i="5" s="1"/>
  <c r="M471" i="5" s="1"/>
  <c r="A471" i="5"/>
  <c r="W1069" i="2"/>
  <c r="U1069" i="2"/>
  <c r="B1069" i="2" s="1"/>
  <c r="A1075" i="5"/>
  <c r="R1075" i="5" s="1"/>
  <c r="F1075" i="5" s="1"/>
  <c r="H1075" i="5"/>
  <c r="S1075" i="5" s="1"/>
  <c r="M1075" i="5" s="1"/>
  <c r="W1075" i="5" s="1"/>
  <c r="A1040" i="5"/>
  <c r="H1040" i="5"/>
  <c r="S1040" i="5" s="1"/>
  <c r="M1040" i="5" s="1"/>
  <c r="Y1040" i="5" s="1"/>
  <c r="H1009" i="5"/>
  <c r="S1009" i="5" s="1"/>
  <c r="M1009" i="5" s="1"/>
  <c r="A1009" i="5"/>
  <c r="R1009" i="5" s="1"/>
  <c r="F1009" i="5" s="1"/>
  <c r="A896" i="5"/>
  <c r="H896" i="5"/>
  <c r="S896" i="5" s="1"/>
  <c r="M896" i="5" s="1"/>
  <c r="H851" i="5"/>
  <c r="S851" i="5" s="1"/>
  <c r="M851" i="5" s="1"/>
  <c r="A851" i="5"/>
  <c r="H859" i="5"/>
  <c r="S859" i="5" s="1"/>
  <c r="M859" i="5" s="1"/>
  <c r="A859" i="5"/>
  <c r="R859" i="5" s="1"/>
  <c r="F859" i="5" s="1"/>
  <c r="U830" i="2"/>
  <c r="B830" i="2" s="1"/>
  <c r="W830" i="2"/>
  <c r="H623" i="5"/>
  <c r="S623" i="5" s="1"/>
  <c r="M623" i="5" s="1"/>
  <c r="A623" i="5"/>
  <c r="P623" i="5" s="1"/>
  <c r="Y590" i="5"/>
  <c r="W590" i="5"/>
  <c r="U431" i="2"/>
  <c r="B431" i="2" s="1"/>
  <c r="W431" i="2"/>
  <c r="X431" i="2" s="1"/>
  <c r="A346" i="5"/>
  <c r="R346" i="5" s="1"/>
  <c r="F346" i="5" s="1"/>
  <c r="V346" i="5" s="1"/>
  <c r="H346" i="5"/>
  <c r="S346" i="5" s="1"/>
  <c r="M346" i="5" s="1"/>
  <c r="U316" i="2"/>
  <c r="B316" i="2" s="1"/>
  <c r="W316" i="2"/>
  <c r="H1423" i="5"/>
  <c r="S1423" i="5" s="1"/>
  <c r="M1423" i="5" s="1"/>
  <c r="A1423" i="5"/>
  <c r="P1423" i="5" s="1"/>
  <c r="U1419" i="2"/>
  <c r="B1419" i="2" s="1"/>
  <c r="W1419" i="2"/>
  <c r="X1419" i="2" s="1"/>
  <c r="U1362" i="2"/>
  <c r="B1362" i="2" s="1"/>
  <c r="W1362" i="2"/>
  <c r="H1313" i="5"/>
  <c r="S1313" i="5" s="1"/>
  <c r="A1313" i="5"/>
  <c r="U1063" i="2"/>
  <c r="B1063" i="2" s="1"/>
  <c r="W1063" i="2"/>
  <c r="X1063" i="2" s="1"/>
  <c r="H1041" i="5"/>
  <c r="S1041" i="5" s="1"/>
  <c r="M1041" i="5" s="1"/>
  <c r="X1041" i="5" s="1"/>
  <c r="A1041" i="5"/>
  <c r="R1041" i="5" s="1"/>
  <c r="F1041" i="5" s="1"/>
  <c r="U881" i="2"/>
  <c r="B881" i="2" s="1"/>
  <c r="W881" i="2"/>
  <c r="A819" i="5"/>
  <c r="H819" i="5"/>
  <c r="S819" i="5" s="1"/>
  <c r="M819" i="5" s="1"/>
  <c r="A827" i="5"/>
  <c r="P827" i="5" s="1"/>
  <c r="H827" i="5"/>
  <c r="S827" i="5" s="1"/>
  <c r="M827" i="5" s="1"/>
  <c r="X827" i="5" s="1"/>
  <c r="H831" i="5"/>
  <c r="S831" i="5" s="1"/>
  <c r="M831" i="5" s="1"/>
  <c r="A831" i="5"/>
  <c r="P831" i="5" s="1"/>
  <c r="A769" i="5"/>
  <c r="H769" i="5"/>
  <c r="S769" i="5" s="1"/>
  <c r="M769" i="5" s="1"/>
  <c r="A773" i="5"/>
  <c r="H773" i="5"/>
  <c r="S773" i="5" s="1"/>
  <c r="M773" i="5" s="1"/>
  <c r="Y773" i="5" s="1"/>
  <c r="A699" i="5"/>
  <c r="P699" i="5" s="1"/>
  <c r="H699" i="5"/>
  <c r="S699" i="5" s="1"/>
  <c r="M699" i="5" s="1"/>
  <c r="H714" i="5"/>
  <c r="S714" i="5" s="1"/>
  <c r="M714" i="5" s="1"/>
  <c r="A714" i="5"/>
  <c r="H684" i="5"/>
  <c r="S684" i="5" s="1"/>
  <c r="M684" i="5" s="1"/>
  <c r="Y684" i="5" s="1"/>
  <c r="A684" i="5"/>
  <c r="R684" i="5" s="1"/>
  <c r="F684" i="5" s="1"/>
  <c r="A658" i="5"/>
  <c r="H658" i="5"/>
  <c r="S658" i="5" s="1"/>
  <c r="M658" i="5" s="1"/>
  <c r="X658" i="5" s="1"/>
  <c r="H585" i="5"/>
  <c r="S585" i="5" s="1"/>
  <c r="M585" i="5" s="1"/>
  <c r="X585" i="5" s="1"/>
  <c r="A585" i="5"/>
  <c r="H589" i="5"/>
  <c r="S589" i="5" s="1"/>
  <c r="M589" i="5" s="1"/>
  <c r="W589" i="5" s="1"/>
  <c r="A589" i="5"/>
  <c r="R589" i="5" s="1"/>
  <c r="F589" i="5" s="1"/>
  <c r="H593" i="5"/>
  <c r="S593" i="5" s="1"/>
  <c r="M593" i="5" s="1"/>
  <c r="Y593" i="5" s="1"/>
  <c r="A593" i="5"/>
  <c r="U550" i="2"/>
  <c r="B550" i="2" s="1"/>
  <c r="W550" i="2"/>
  <c r="H566" i="5"/>
  <c r="S566" i="5" s="1"/>
  <c r="M566" i="5" s="1"/>
  <c r="A566" i="5"/>
  <c r="P566" i="5" s="1"/>
  <c r="H432" i="5"/>
  <c r="S432" i="5" s="1"/>
  <c r="M432" i="5" s="1"/>
  <c r="A432" i="5"/>
  <c r="P432" i="5" s="1"/>
  <c r="A403" i="5"/>
  <c r="Q403" i="5" s="1"/>
  <c r="H403" i="5"/>
  <c r="S403" i="5" s="1"/>
  <c r="M403" i="5" s="1"/>
  <c r="H407" i="5"/>
  <c r="S407" i="5" s="1"/>
  <c r="M407" i="5" s="1"/>
  <c r="Y407" i="5" s="1"/>
  <c r="A407" i="5"/>
  <c r="P407" i="5" s="1"/>
  <c r="A383" i="5"/>
  <c r="P383" i="5" s="1"/>
  <c r="H383" i="5"/>
  <c r="S383" i="5" s="1"/>
  <c r="M383" i="5" s="1"/>
  <c r="X387" i="5"/>
  <c r="Y387" i="5"/>
  <c r="U282" i="2"/>
  <c r="B282" i="2" s="1"/>
  <c r="W282" i="2"/>
  <c r="H1365" i="5"/>
  <c r="S1365" i="5" s="1"/>
  <c r="M1365" i="5" s="1"/>
  <c r="A1365" i="5"/>
  <c r="R1365" i="5" s="1"/>
  <c r="F1365" i="5" s="1"/>
  <c r="V1365" i="5" s="1"/>
  <c r="U1013" i="2"/>
  <c r="B1013" i="2" s="1"/>
  <c r="W1013" i="2"/>
  <c r="H381" i="5"/>
  <c r="S381" i="5" s="1"/>
  <c r="M381" i="5" s="1"/>
  <c r="A381" i="5"/>
  <c r="A1361" i="5"/>
  <c r="Q1361" i="5" s="1"/>
  <c r="H1361" i="5"/>
  <c r="S1361" i="5" s="1"/>
  <c r="M1361" i="5" s="1"/>
  <c r="A1150" i="5"/>
  <c r="Q1150" i="5" s="1"/>
  <c r="H1150" i="5"/>
  <c r="S1150" i="5" s="1"/>
  <c r="M1150" i="5" s="1"/>
  <c r="H419" i="5"/>
  <c r="S419" i="5" s="1"/>
  <c r="M419" i="5" s="1"/>
  <c r="X419" i="5" s="1"/>
  <c r="A419" i="5"/>
  <c r="P419" i="5" s="1"/>
  <c r="X1241" i="5"/>
  <c r="W1241" i="5"/>
  <c r="Y1241" i="5"/>
  <c r="R497" i="5"/>
  <c r="F497" i="5" s="1"/>
  <c r="Q1424" i="5"/>
  <c r="Q196" i="5"/>
  <c r="P196" i="5"/>
  <c r="X355" i="2"/>
  <c r="J355" i="2"/>
  <c r="X416" i="2"/>
  <c r="J416" i="2"/>
  <c r="AB416" i="2" s="1"/>
  <c r="M416" i="2" s="1"/>
  <c r="AC416" i="2" s="1"/>
  <c r="T1359" i="5"/>
  <c r="U1359" i="5"/>
  <c r="J1183" i="2"/>
  <c r="X1183" i="2"/>
  <c r="P718" i="5"/>
  <c r="Q718" i="5"/>
  <c r="Y284" i="5"/>
  <c r="X284" i="5"/>
  <c r="X376" i="5"/>
  <c r="W376" i="5"/>
  <c r="Y376" i="5"/>
  <c r="Y529" i="5"/>
  <c r="W529" i="5"/>
  <c r="P1221" i="5"/>
  <c r="R1221" i="5"/>
  <c r="F1221" i="5" s="1"/>
  <c r="Q1221" i="5"/>
  <c r="X237" i="2"/>
  <c r="J237" i="2"/>
  <c r="R580" i="5"/>
  <c r="F580" i="5" s="1"/>
  <c r="P580" i="5"/>
  <c r="P299" i="5"/>
  <c r="Q299" i="5"/>
  <c r="R299" i="5"/>
  <c r="F299" i="5" s="1"/>
  <c r="Y1243" i="5"/>
  <c r="X103" i="5"/>
  <c r="A116" i="5"/>
  <c r="P116" i="5" s="1"/>
  <c r="Q497" i="5"/>
  <c r="P1008" i="5"/>
  <c r="R1008" i="5"/>
  <c r="F1008" i="5" s="1"/>
  <c r="Q686" i="5"/>
  <c r="R686" i="5"/>
  <c r="F686" i="5" s="1"/>
  <c r="P686" i="5"/>
  <c r="Q387" i="5"/>
  <c r="P387" i="5"/>
  <c r="R387" i="5"/>
  <c r="F387" i="5" s="1"/>
  <c r="X1243" i="5"/>
  <c r="W103" i="5"/>
  <c r="AJ650" i="2"/>
  <c r="J1303" i="2"/>
  <c r="Z1303" i="2" s="1"/>
  <c r="L1303" i="2" s="1"/>
  <c r="X1303" i="2"/>
  <c r="X1437" i="2"/>
  <c r="J1437" i="2"/>
  <c r="V705" i="5"/>
  <c r="U705" i="5"/>
  <c r="T705" i="5"/>
  <c r="Q433" i="5"/>
  <c r="R433" i="5"/>
  <c r="F433" i="5" s="1"/>
  <c r="V433" i="5" s="1"/>
  <c r="P433" i="5"/>
  <c r="A71" i="5"/>
  <c r="R71" i="5" s="1"/>
  <c r="F71" i="5" s="1"/>
  <c r="T71" i="5" s="1"/>
  <c r="H71" i="5"/>
  <c r="S71" i="5" s="1"/>
  <c r="M71" i="5" s="1"/>
  <c r="U83" i="2"/>
  <c r="B83" i="2" s="1"/>
  <c r="W83" i="2"/>
  <c r="X83" i="2" s="1"/>
  <c r="U108" i="2"/>
  <c r="B108" i="2" s="1"/>
  <c r="W108" i="2"/>
  <c r="J108" i="2" s="1"/>
  <c r="AB108" i="2" s="1"/>
  <c r="M108" i="2" s="1"/>
  <c r="H133" i="5"/>
  <c r="S133" i="5" s="1"/>
  <c r="M133" i="5" s="1"/>
  <c r="X133" i="5" s="1"/>
  <c r="A133" i="5"/>
  <c r="W958" i="5"/>
  <c r="Y958" i="5"/>
  <c r="A560" i="5"/>
  <c r="Q560" i="5" s="1"/>
  <c r="H560" i="5"/>
  <c r="S560" i="5" s="1"/>
  <c r="M560" i="5" s="1"/>
  <c r="R926" i="5"/>
  <c r="F926" i="5" s="1"/>
  <c r="U926" i="5" s="1"/>
  <c r="Q926" i="5"/>
  <c r="P926" i="5"/>
  <c r="A866" i="5"/>
  <c r="R866" i="5" s="1"/>
  <c r="F866" i="5" s="1"/>
  <c r="H866" i="5"/>
  <c r="S866" i="5" s="1"/>
  <c r="M866" i="5" s="1"/>
  <c r="A1077" i="5"/>
  <c r="Q1077" i="5" s="1"/>
  <c r="H1077" i="5"/>
  <c r="S1077" i="5" s="1"/>
  <c r="M1077" i="5" s="1"/>
  <c r="H1428" i="5"/>
  <c r="S1428" i="5" s="1"/>
  <c r="M1428" i="5" s="1"/>
  <c r="Y1428" i="5" s="1"/>
  <c r="A1428" i="5"/>
  <c r="P1428" i="5" s="1"/>
  <c r="Y1300" i="5"/>
  <c r="X1300" i="5"/>
  <c r="A558" i="5"/>
  <c r="H558" i="5"/>
  <c r="S558" i="5" s="1"/>
  <c r="M558" i="5" s="1"/>
  <c r="H1005" i="5"/>
  <c r="S1005" i="5" s="1"/>
  <c r="M1005" i="5" s="1"/>
  <c r="A1005" i="5"/>
  <c r="U942" i="2"/>
  <c r="B942" i="2" s="1"/>
  <c r="W942" i="2"/>
  <c r="X942" i="2" s="1"/>
  <c r="A677" i="5"/>
  <c r="R677" i="5" s="1"/>
  <c r="F677" i="5" s="1"/>
  <c r="T677" i="5" s="1"/>
  <c r="H677" i="5"/>
  <c r="S677" i="5" s="1"/>
  <c r="M677" i="5" s="1"/>
  <c r="U222" i="2"/>
  <c r="B222" i="2" s="1"/>
  <c r="W222" i="2"/>
  <c r="X222" i="2" s="1"/>
  <c r="H767" i="5"/>
  <c r="S767" i="5" s="1"/>
  <c r="M767" i="5" s="1"/>
  <c r="Y767" i="5" s="1"/>
  <c r="A767" i="5"/>
  <c r="Q767" i="5" s="1"/>
  <c r="H914" i="5"/>
  <c r="S914" i="5" s="1"/>
  <c r="M914" i="5" s="1"/>
  <c r="A914" i="5"/>
  <c r="Y1071" i="5"/>
  <c r="A1012" i="5"/>
  <c r="A1071" i="5"/>
  <c r="J84" i="2"/>
  <c r="X84" i="2"/>
  <c r="W924" i="2"/>
  <c r="U924" i="2"/>
  <c r="B924" i="2" s="1"/>
  <c r="U1168" i="2"/>
  <c r="B1168" i="2" s="1"/>
  <c r="W1168" i="2"/>
  <c r="W790" i="2"/>
  <c r="J790" i="2" s="1"/>
  <c r="U790" i="2"/>
  <c r="B790" i="2" s="1"/>
  <c r="A735" i="5"/>
  <c r="P735" i="5" s="1"/>
  <c r="H735" i="5"/>
  <c r="S735" i="5" s="1"/>
  <c r="M735" i="5" s="1"/>
  <c r="H865" i="5"/>
  <c r="S865" i="5" s="1"/>
  <c r="M865" i="5" s="1"/>
  <c r="A865" i="5"/>
  <c r="R865" i="5" s="1"/>
  <c r="F865" i="5" s="1"/>
  <c r="U928" i="2"/>
  <c r="B928" i="2" s="1"/>
  <c r="W928" i="2"/>
  <c r="J928" i="2" s="1"/>
  <c r="Q1257" i="5"/>
  <c r="P1257" i="5"/>
  <c r="R1257" i="5"/>
  <c r="F1257" i="5" s="1"/>
  <c r="H531" i="5"/>
  <c r="S531" i="5" s="1"/>
  <c r="M531" i="5" s="1"/>
  <c r="W531" i="5" s="1"/>
  <c r="A531" i="5"/>
  <c r="H468" i="5"/>
  <c r="S468" i="5" s="1"/>
  <c r="M468" i="5" s="1"/>
  <c r="A468" i="5"/>
  <c r="Q468" i="5" s="1"/>
  <c r="H374" i="5"/>
  <c r="S374" i="5" s="1"/>
  <c r="M374" i="5" s="1"/>
  <c r="X374" i="5" s="1"/>
  <c r="A374" i="5"/>
  <c r="P374" i="5" s="1"/>
  <c r="W384" i="2"/>
  <c r="U384" i="2"/>
  <c r="B384" i="2" s="1"/>
  <c r="U351" i="2"/>
  <c r="B351" i="2" s="1"/>
  <c r="W351" i="2"/>
  <c r="J351" i="2" s="1"/>
  <c r="Z351" i="2" s="1"/>
  <c r="L351" i="2" s="1"/>
  <c r="A219" i="5"/>
  <c r="H219" i="5"/>
  <c r="S219" i="5" s="1"/>
  <c r="M219" i="5" s="1"/>
  <c r="Y219" i="5" s="1"/>
  <c r="Y342" i="5"/>
  <c r="W342" i="5"/>
  <c r="X342" i="5"/>
  <c r="Q1130" i="5"/>
  <c r="R1130" i="5"/>
  <c r="F1130" i="5" s="1"/>
  <c r="P1130" i="5"/>
  <c r="Q948" i="5"/>
  <c r="P948" i="5"/>
  <c r="R948" i="5"/>
  <c r="F948" i="5" s="1"/>
  <c r="W804" i="5"/>
  <c r="Y804" i="5"/>
  <c r="H926" i="5"/>
  <c r="S926" i="5" s="1"/>
  <c r="M926" i="5" s="1"/>
  <c r="W1220" i="5"/>
  <c r="Y1220" i="5"/>
  <c r="P1042" i="5"/>
  <c r="R1042" i="5"/>
  <c r="F1042" i="5" s="1"/>
  <c r="Q1042" i="5"/>
  <c r="X1078" i="5"/>
  <c r="W1078" i="5"/>
  <c r="Y1078" i="5"/>
  <c r="Q700" i="5"/>
  <c r="R700" i="5"/>
  <c r="F700" i="5" s="1"/>
  <c r="U700" i="5" s="1"/>
  <c r="X1277" i="5"/>
  <c r="W1277" i="5"/>
  <c r="Y1277" i="5"/>
  <c r="U161" i="2"/>
  <c r="B161" i="2" s="1"/>
  <c r="W161" i="2"/>
  <c r="H1337" i="5"/>
  <c r="S1337" i="5" s="1"/>
  <c r="M1337" i="5" s="1"/>
  <c r="W1337" i="5" s="1"/>
  <c r="U145" i="2"/>
  <c r="B145" i="2" s="1"/>
  <c r="W145" i="2"/>
  <c r="U951" i="2"/>
  <c r="B951" i="2" s="1"/>
  <c r="W951" i="2"/>
  <c r="X612" i="5"/>
  <c r="W612" i="5"/>
  <c r="A1431" i="5"/>
  <c r="H1431" i="5"/>
  <c r="S1431" i="5" s="1"/>
  <c r="M1431" i="5" s="1"/>
  <c r="X1431" i="5" s="1"/>
  <c r="Q759" i="5"/>
  <c r="R759" i="5"/>
  <c r="F759" i="5" s="1"/>
  <c r="P759" i="5"/>
  <c r="U1393" i="5"/>
  <c r="T1393" i="5"/>
  <c r="W808" i="2"/>
  <c r="J808" i="2" s="1"/>
  <c r="X1276" i="5"/>
  <c r="W1276" i="5"/>
  <c r="Y1276" i="5"/>
  <c r="R405" i="5"/>
  <c r="F405" i="5" s="1"/>
  <c r="Q405" i="5"/>
  <c r="W959" i="5"/>
  <c r="X959" i="5"/>
  <c r="V491" i="5"/>
  <c r="T491" i="5"/>
  <c r="Y1189" i="5"/>
  <c r="W1189" i="5"/>
  <c r="Q629" i="5"/>
  <c r="R629" i="5"/>
  <c r="F629" i="5" s="1"/>
  <c r="P629" i="5"/>
  <c r="W1368" i="5"/>
  <c r="X1368" i="5"/>
  <c r="R1072" i="5"/>
  <c r="F1072" i="5" s="1"/>
  <c r="P1072" i="5"/>
  <c r="Y371" i="5"/>
  <c r="W371" i="5"/>
  <c r="H979" i="5"/>
  <c r="S979" i="5" s="1"/>
  <c r="M979" i="5" s="1"/>
  <c r="X979" i="5" s="1"/>
  <c r="A979" i="5"/>
  <c r="R979" i="5" s="1"/>
  <c r="F979" i="5" s="1"/>
  <c r="V979" i="5" s="1"/>
  <c r="P463" i="5"/>
  <c r="Q463" i="5"/>
  <c r="A702" i="5"/>
  <c r="R702" i="5" s="1"/>
  <c r="F702" i="5" s="1"/>
  <c r="H702" i="5"/>
  <c r="S702" i="5" s="1"/>
  <c r="M702" i="5" s="1"/>
  <c r="W702" i="5" s="1"/>
  <c r="A291" i="5"/>
  <c r="Q291" i="5" s="1"/>
  <c r="H291" i="5"/>
  <c r="S291" i="5" s="1"/>
  <c r="M291" i="5" s="1"/>
  <c r="H295" i="5"/>
  <c r="S295" i="5" s="1"/>
  <c r="M295" i="5" s="1"/>
  <c r="A295" i="5"/>
  <c r="A399" i="5"/>
  <c r="P399" i="5" s="1"/>
  <c r="H399" i="5"/>
  <c r="S399" i="5" s="1"/>
  <c r="M399" i="5" s="1"/>
  <c r="W109" i="2"/>
  <c r="J109" i="2" s="1"/>
  <c r="H137" i="5"/>
  <c r="S137" i="5" s="1"/>
  <c r="M137" i="5" s="1"/>
  <c r="P854" i="5"/>
  <c r="P467" i="5"/>
  <c r="Q467" i="5"/>
  <c r="R1395" i="5"/>
  <c r="F1395" i="5" s="1"/>
  <c r="R356" i="5"/>
  <c r="F356" i="5" s="1"/>
  <c r="T356" i="5" s="1"/>
  <c r="H1011" i="5"/>
  <c r="S1011" i="5" s="1"/>
  <c r="M1011" i="5" s="1"/>
  <c r="A1011" i="5"/>
  <c r="H369" i="5"/>
  <c r="S369" i="5" s="1"/>
  <c r="M369" i="5" s="1"/>
  <c r="A369" i="5"/>
  <c r="Q852" i="5"/>
  <c r="Q1317" i="5"/>
  <c r="R463" i="5"/>
  <c r="F463" i="5" s="1"/>
  <c r="X802" i="5"/>
  <c r="Y802" i="5"/>
  <c r="P1010" i="5"/>
  <c r="Q1010" i="5"/>
  <c r="H1247" i="5"/>
  <c r="S1247" i="5" s="1"/>
  <c r="M1247" i="5" s="1"/>
  <c r="W1247" i="5" s="1"/>
  <c r="A1247" i="5"/>
  <c r="R1247" i="5" s="1"/>
  <c r="F1247" i="5" s="1"/>
  <c r="H1272" i="5"/>
  <c r="S1272" i="5" s="1"/>
  <c r="M1272" i="5" s="1"/>
  <c r="X774" i="5"/>
  <c r="W287" i="2"/>
  <c r="A1378" i="5"/>
  <c r="R1378" i="5" s="1"/>
  <c r="F1378" i="5" s="1"/>
  <c r="O370" i="5"/>
  <c r="A1427" i="2"/>
  <c r="W1427" i="2" s="1"/>
  <c r="O628" i="5"/>
  <c r="A1192" i="5"/>
  <c r="A1241" i="5"/>
  <c r="W106" i="2"/>
  <c r="X106" i="2" s="1"/>
  <c r="W238" i="2"/>
  <c r="W417" i="2"/>
  <c r="Y50" i="5"/>
  <c r="W50" i="5"/>
  <c r="X50" i="5"/>
  <c r="W44" i="2"/>
  <c r="X44" i="2" s="1"/>
  <c r="W13" i="2"/>
  <c r="J13" i="2" s="1"/>
  <c r="AJ13" i="2" s="1"/>
  <c r="A50" i="5"/>
  <c r="A22" i="5"/>
  <c r="P22" i="5" s="1"/>
  <c r="W16" i="2"/>
  <c r="Y353" i="2"/>
  <c r="AA353" i="2" s="1"/>
  <c r="AJ406" i="2"/>
  <c r="J944" i="2"/>
  <c r="AB944" i="2" s="1"/>
  <c r="M944" i="2" s="1"/>
  <c r="J717" i="2"/>
  <c r="J1419" i="2"/>
  <c r="AB1419" i="2" s="1"/>
  <c r="M1419" i="2" s="1"/>
  <c r="J617" i="2"/>
  <c r="Y617" i="2" s="1"/>
  <c r="AA617" i="2" s="1"/>
  <c r="J432" i="2"/>
  <c r="Z432" i="2" s="1"/>
  <c r="L432" i="2" s="1"/>
  <c r="X1421" i="2"/>
  <c r="Z389" i="2"/>
  <c r="L389" i="2" s="1"/>
  <c r="Y615" i="2"/>
  <c r="AA615" i="2" s="1"/>
  <c r="Z505" i="2"/>
  <c r="L505" i="2" s="1"/>
  <c r="Z855" i="2"/>
  <c r="L855" i="2" s="1"/>
  <c r="AB680" i="2"/>
  <c r="M680" i="2" s="1"/>
  <c r="X1316" i="2"/>
  <c r="Z709" i="2"/>
  <c r="L709" i="2" s="1"/>
  <c r="AJ1062" i="2"/>
  <c r="X192" i="2"/>
  <c r="J1396" i="2"/>
  <c r="Y1287" i="2"/>
  <c r="AA1287" i="2" s="1"/>
  <c r="AB224" i="2"/>
  <c r="M224" i="2" s="1"/>
  <c r="AC224" i="2" s="1"/>
  <c r="J926" i="2"/>
  <c r="Z1287" i="2"/>
  <c r="L1287" i="2" s="1"/>
  <c r="X761" i="2"/>
  <c r="AJ389" i="2"/>
  <c r="Z233" i="2"/>
  <c r="L233" i="2" s="1"/>
  <c r="AB1436" i="2"/>
  <c r="M1436" i="2" s="1"/>
  <c r="AB1372" i="2"/>
  <c r="M1372" i="2" s="1"/>
  <c r="Y855" i="2"/>
  <c r="AA855" i="2" s="1"/>
  <c r="AJ680" i="2"/>
  <c r="AJ353" i="2"/>
  <c r="Y709" i="2"/>
  <c r="AA709" i="2" s="1"/>
  <c r="Y918" i="2"/>
  <c r="AA918" i="2" s="1"/>
  <c r="AB1287" i="2"/>
  <c r="M1287" i="2" s="1"/>
  <c r="AC1287" i="2" s="1"/>
  <c r="AB220" i="2"/>
  <c r="M220" i="2" s="1"/>
  <c r="J1119" i="2"/>
  <c r="AJ733" i="2"/>
  <c r="AJ1341" i="2"/>
  <c r="J412" i="2"/>
  <c r="Y412" i="2" s="1"/>
  <c r="AA412" i="2" s="1"/>
  <c r="X1287" i="2"/>
  <c r="X1426" i="2"/>
  <c r="X233" i="2"/>
  <c r="Y233" i="2"/>
  <c r="AA233" i="2" s="1"/>
  <c r="W10" i="2"/>
  <c r="X10" i="2" s="1"/>
  <c r="Y897" i="5"/>
  <c r="X897" i="5"/>
  <c r="V1259" i="5"/>
  <c r="T1259" i="5"/>
  <c r="Q1341" i="5"/>
  <c r="R1341" i="5"/>
  <c r="F1341" i="5" s="1"/>
  <c r="P1341" i="5"/>
  <c r="Q1274" i="5"/>
  <c r="Q192" i="5"/>
  <c r="R192" i="5"/>
  <c r="F192" i="5" s="1"/>
  <c r="P192" i="5"/>
  <c r="Y76" i="5"/>
  <c r="W76" i="5"/>
  <c r="X1285" i="5"/>
  <c r="Y1285" i="5"/>
  <c r="Y1339" i="5"/>
  <c r="X1339" i="5"/>
  <c r="W1339" i="5"/>
  <c r="Y653" i="5"/>
  <c r="X653" i="5"/>
  <c r="W653" i="5"/>
  <c r="V689" i="5"/>
  <c r="T689" i="5"/>
  <c r="Y265" i="5"/>
  <c r="W265" i="5"/>
  <c r="R355" i="5"/>
  <c r="F355" i="5" s="1"/>
  <c r="P355" i="5"/>
  <c r="Q355" i="5"/>
  <c r="Y412" i="5"/>
  <c r="X412" i="5"/>
  <c r="P918" i="5"/>
  <c r="Q918" i="5"/>
  <c r="R918" i="5"/>
  <c r="F918" i="5" s="1"/>
  <c r="R1253" i="5"/>
  <c r="F1253" i="5" s="1"/>
  <c r="P1253" i="5"/>
  <c r="Q1253" i="5"/>
  <c r="U163" i="5"/>
  <c r="T163" i="5"/>
  <c r="V438" i="5"/>
  <c r="U438" i="5"/>
  <c r="T1169" i="5"/>
  <c r="U1169" i="5"/>
  <c r="V1169" i="5"/>
  <c r="T438" i="5"/>
  <c r="P1259" i="5"/>
  <c r="Q1259" i="5"/>
  <c r="Q851" i="5"/>
  <c r="P851" i="5"/>
  <c r="R851" i="5"/>
  <c r="F851" i="5" s="1"/>
  <c r="Q438" i="5"/>
  <c r="P438" i="5"/>
  <c r="U1259" i="5"/>
  <c r="V163" i="5"/>
  <c r="X72" i="5"/>
  <c r="W72" i="5"/>
  <c r="U829" i="5"/>
  <c r="T829" i="5"/>
  <c r="P946" i="5"/>
  <c r="R946" i="5"/>
  <c r="F946" i="5" s="1"/>
  <c r="Q946" i="5"/>
  <c r="X163" i="5"/>
  <c r="W163" i="5"/>
  <c r="W880" i="5"/>
  <c r="X880" i="5"/>
  <c r="Y880" i="5"/>
  <c r="Q408" i="5"/>
  <c r="R408" i="5"/>
  <c r="F408" i="5" s="1"/>
  <c r="P765" i="5"/>
  <c r="R765" i="5"/>
  <c r="F765" i="5" s="1"/>
  <c r="Q765" i="5"/>
  <c r="X1250" i="5"/>
  <c r="W1250" i="5"/>
  <c r="Y1250" i="5"/>
  <c r="Q1242" i="5"/>
  <c r="R1242" i="5"/>
  <c r="F1242" i="5" s="1"/>
  <c r="R340" i="5"/>
  <c r="F340" i="5" s="1"/>
  <c r="Q340" i="5"/>
  <c r="P340" i="5"/>
  <c r="P595" i="5"/>
  <c r="R595" i="5"/>
  <c r="F595" i="5" s="1"/>
  <c r="Q595" i="5"/>
  <c r="P474" i="5"/>
  <c r="Q474" i="5"/>
  <c r="R474" i="5"/>
  <c r="F474" i="5" s="1"/>
  <c r="U1015" i="5"/>
  <c r="T1015" i="5"/>
  <c r="Y478" i="5"/>
  <c r="X478" i="5"/>
  <c r="W478" i="5"/>
  <c r="U979" i="5"/>
  <c r="T979" i="5"/>
  <c r="X945" i="5"/>
  <c r="Y945" i="5"/>
  <c r="Q885" i="5"/>
  <c r="P885" i="5"/>
  <c r="P773" i="5"/>
  <c r="Q773" i="5"/>
  <c r="R773" i="5"/>
  <c r="F773" i="5" s="1"/>
  <c r="Y760" i="5"/>
  <c r="W760" i="5"/>
  <c r="Q1400" i="5"/>
  <c r="P1400" i="5"/>
  <c r="W1253" i="5"/>
  <c r="Y1253" i="5"/>
  <c r="T562" i="5"/>
  <c r="U562" i="5"/>
  <c r="X1131" i="5"/>
  <c r="W1131" i="5"/>
  <c r="Y1131" i="5"/>
  <c r="P489" i="5"/>
  <c r="Q489" i="5"/>
  <c r="X1420" i="5"/>
  <c r="W1420" i="5"/>
  <c r="Y1420" i="5"/>
  <c r="P1077" i="5"/>
  <c r="R1077" i="5"/>
  <c r="F1077" i="5" s="1"/>
  <c r="W73" i="5"/>
  <c r="X73" i="5"/>
  <c r="W313" i="5"/>
  <c r="Y313" i="5"/>
  <c r="P380" i="5"/>
  <c r="R380" i="5"/>
  <c r="F380" i="5" s="1"/>
  <c r="W858" i="5"/>
  <c r="Y858" i="5"/>
  <c r="X858" i="5"/>
  <c r="X974" i="5"/>
  <c r="Y974" i="5"/>
  <c r="X1045" i="5"/>
  <c r="Y1045" i="5"/>
  <c r="Y1104" i="5"/>
  <c r="X1104" i="5"/>
  <c r="W1104" i="5"/>
  <c r="X1216" i="5"/>
  <c r="Y1216" i="5"/>
  <c r="W1216" i="5"/>
  <c r="W1342" i="5"/>
  <c r="Y1342" i="5"/>
  <c r="X1342" i="5"/>
  <c r="U1033" i="5"/>
  <c r="W594" i="5"/>
  <c r="P1067" i="5"/>
  <c r="Q1067" i="5"/>
  <c r="X590" i="5"/>
  <c r="W1307" i="5"/>
  <c r="X1307" i="5"/>
  <c r="X670" i="5"/>
  <c r="Y372" i="5"/>
  <c r="W1070" i="5"/>
  <c r="X760" i="5"/>
  <c r="T460" i="5"/>
  <c r="U460" i="5"/>
  <c r="P341" i="5"/>
  <c r="Q341" i="5"/>
  <c r="W1335" i="5"/>
  <c r="X1335" i="5"/>
  <c r="P653" i="5"/>
  <c r="R653" i="5"/>
  <c r="F653" i="5" s="1"/>
  <c r="Q882" i="5"/>
  <c r="R882" i="5"/>
  <c r="F882" i="5" s="1"/>
  <c r="V882" i="5" s="1"/>
  <c r="R1149" i="5"/>
  <c r="F1149" i="5" s="1"/>
  <c r="P1149" i="5"/>
  <c r="Q1149" i="5"/>
  <c r="W461" i="5"/>
  <c r="Y461" i="5"/>
  <c r="P599" i="5"/>
  <c r="Q599" i="5"/>
  <c r="P880" i="5"/>
  <c r="R880" i="5"/>
  <c r="F880" i="5" s="1"/>
  <c r="Q880" i="5"/>
  <c r="R1287" i="5"/>
  <c r="F1287" i="5" s="1"/>
  <c r="T1287" i="5" s="1"/>
  <c r="Q1287" i="5"/>
  <c r="W675" i="5"/>
  <c r="R1313" i="5"/>
  <c r="F1313" i="5" s="1"/>
  <c r="P1313" i="5"/>
  <c r="Q1009" i="5"/>
  <c r="P1009" i="5"/>
  <c r="V1430" i="5"/>
  <c r="T1430" i="5"/>
  <c r="P651" i="5"/>
  <c r="Q651" i="5"/>
  <c r="R651" i="5"/>
  <c r="F651" i="5" s="1"/>
  <c r="Q1105" i="5"/>
  <c r="P1105" i="5"/>
  <c r="Q763" i="5"/>
  <c r="R763" i="5"/>
  <c r="F763" i="5" s="1"/>
  <c r="Y1330" i="5"/>
  <c r="W1300" i="5"/>
  <c r="U284" i="5"/>
  <c r="T284" i="5"/>
  <c r="R971" i="5"/>
  <c r="F971" i="5" s="1"/>
  <c r="P971" i="5"/>
  <c r="X294" i="5"/>
  <c r="Y294" i="5"/>
  <c r="W979" i="5"/>
  <c r="W1219" i="5"/>
  <c r="Y1219" i="5"/>
  <c r="W1030" i="5"/>
  <c r="X1030" i="5"/>
  <c r="W869" i="5"/>
  <c r="X869" i="5"/>
  <c r="P1299" i="5"/>
  <c r="R1299" i="5"/>
  <c r="F1299" i="5" s="1"/>
  <c r="R682" i="5"/>
  <c r="F682" i="5" s="1"/>
  <c r="P682" i="5"/>
  <c r="Q682" i="5"/>
  <c r="X584" i="5"/>
  <c r="W584" i="5"/>
  <c r="Y531" i="5"/>
  <c r="X531" i="5"/>
  <c r="Y374" i="5"/>
  <c r="Y237" i="5"/>
  <c r="W237" i="5"/>
  <c r="Q168" i="5"/>
  <c r="R168" i="5"/>
  <c r="F168" i="5" s="1"/>
  <c r="P168" i="5"/>
  <c r="V313" i="5"/>
  <c r="T313" i="5"/>
  <c r="U313" i="5"/>
  <c r="W1089" i="5"/>
  <c r="Y1089" i="5"/>
  <c r="X1089" i="5"/>
  <c r="Q647" i="5"/>
  <c r="P647" i="5"/>
  <c r="R647" i="5"/>
  <c r="F647" i="5" s="1"/>
  <c r="R1135" i="5"/>
  <c r="F1135" i="5" s="1"/>
  <c r="Q1135" i="5"/>
  <c r="Y867" i="5"/>
  <c r="W867" i="5"/>
  <c r="Q1033" i="5"/>
  <c r="P1033" i="5"/>
  <c r="U507" i="5"/>
  <c r="T507" i="5"/>
  <c r="V764" i="5"/>
  <c r="T764" i="5"/>
  <c r="P1405" i="5"/>
  <c r="Q1405" i="5"/>
  <c r="R1405" i="5"/>
  <c r="F1405" i="5" s="1"/>
  <c r="W924" i="5"/>
  <c r="X924" i="5"/>
  <c r="X348" i="5"/>
  <c r="W348" i="5"/>
  <c r="X718" i="5"/>
  <c r="W718" i="5"/>
  <c r="Y718" i="5"/>
  <c r="W789" i="5"/>
  <c r="X789" i="5"/>
  <c r="P776" i="5"/>
  <c r="R776" i="5"/>
  <c r="F776" i="5" s="1"/>
  <c r="W1186" i="5"/>
  <c r="Y1186" i="5"/>
  <c r="Q1245" i="5"/>
  <c r="R1245" i="5"/>
  <c r="F1245" i="5" s="1"/>
  <c r="P1245" i="5"/>
  <c r="X1309" i="5"/>
  <c r="W1309" i="5"/>
  <c r="Y1309" i="5"/>
  <c r="Y1274" i="5"/>
  <c r="W1274" i="5"/>
  <c r="Q1278" i="5"/>
  <c r="P1278" i="5"/>
  <c r="R1278" i="5"/>
  <c r="F1278" i="5" s="1"/>
  <c r="X1199" i="5"/>
  <c r="Y1199" i="5"/>
  <c r="W1199" i="5"/>
  <c r="R949" i="5"/>
  <c r="F949" i="5" s="1"/>
  <c r="Q949" i="5"/>
  <c r="P949" i="5"/>
  <c r="R164" i="5"/>
  <c r="F164" i="5" s="1"/>
  <c r="T164" i="5" s="1"/>
  <c r="P164" i="5"/>
  <c r="Y1319" i="5"/>
  <c r="W1319" i="5"/>
  <c r="P1120" i="5"/>
  <c r="R1120" i="5"/>
  <c r="F1120" i="5" s="1"/>
  <c r="W741" i="5"/>
  <c r="Y741" i="5"/>
  <c r="Q745" i="5"/>
  <c r="R745" i="5"/>
  <c r="F745" i="5" s="1"/>
  <c r="P745" i="5"/>
  <c r="W42" i="5"/>
  <c r="Y42" i="5"/>
  <c r="X42" i="5"/>
  <c r="V69" i="5"/>
  <c r="T69" i="5"/>
  <c r="U69" i="5"/>
  <c r="Y388" i="5"/>
  <c r="W388" i="5"/>
  <c r="Q981" i="5"/>
  <c r="P981" i="5"/>
  <c r="X1074" i="5"/>
  <c r="Y1074" i="5"/>
  <c r="W1074" i="5"/>
  <c r="R819" i="5"/>
  <c r="F819" i="5" s="1"/>
  <c r="P819" i="5"/>
  <c r="Q819" i="5"/>
  <c r="P658" i="5"/>
  <c r="R658" i="5"/>
  <c r="F658" i="5" s="1"/>
  <c r="Q658" i="5"/>
  <c r="X407" i="5"/>
  <c r="W407" i="5"/>
  <c r="X381" i="5"/>
  <c r="Y381" i="5"/>
  <c r="W381" i="5"/>
  <c r="Q537" i="5"/>
  <c r="P537" i="5"/>
  <c r="R1379" i="5"/>
  <c r="F1379" i="5" s="1"/>
  <c r="Q1379" i="5"/>
  <c r="P1379" i="5"/>
  <c r="Q267" i="5"/>
  <c r="R267" i="5"/>
  <c r="F267" i="5" s="1"/>
  <c r="W1406" i="5"/>
  <c r="Y1406" i="5"/>
  <c r="W860" i="5"/>
  <c r="X860" i="5"/>
  <c r="Y860" i="5"/>
  <c r="Q978" i="5"/>
  <c r="R978" i="5"/>
  <c r="F978" i="5" s="1"/>
  <c r="U978" i="5" s="1"/>
  <c r="R1043" i="5"/>
  <c r="F1043" i="5" s="1"/>
  <c r="Q1043" i="5"/>
  <c r="Y1106" i="5"/>
  <c r="X1106" i="5"/>
  <c r="W1106" i="5"/>
  <c r="P1098" i="5"/>
  <c r="Q1098" i="5"/>
  <c r="X1226" i="5"/>
  <c r="W1226" i="5"/>
  <c r="R1220" i="5"/>
  <c r="F1220" i="5" s="1"/>
  <c r="Q1220" i="5"/>
  <c r="P1220" i="5"/>
  <c r="Q1214" i="5"/>
  <c r="R1214" i="5"/>
  <c r="F1214" i="5" s="1"/>
  <c r="P1214" i="5"/>
  <c r="R1275" i="5"/>
  <c r="F1275" i="5" s="1"/>
  <c r="Q1275" i="5"/>
  <c r="P1275" i="5"/>
  <c r="W40" i="5"/>
  <c r="T373" i="5"/>
  <c r="U373" i="5"/>
  <c r="W913" i="5"/>
  <c r="V1033" i="5"/>
  <c r="X594" i="5"/>
  <c r="R1369" i="5"/>
  <c r="F1369" i="5" s="1"/>
  <c r="P1369" i="5"/>
  <c r="Q749" i="5"/>
  <c r="P749" i="5"/>
  <c r="P290" i="5"/>
  <c r="R290" i="5"/>
  <c r="F290" i="5" s="1"/>
  <c r="T582" i="5"/>
  <c r="V582" i="5"/>
  <c r="Q702" i="5"/>
  <c r="Y169" i="5"/>
  <c r="X169" i="5"/>
  <c r="W670" i="5"/>
  <c r="X372" i="5"/>
  <c r="Y1070" i="5"/>
  <c r="W945" i="5"/>
  <c r="P349" i="5"/>
  <c r="P1287" i="5"/>
  <c r="R526" i="5"/>
  <c r="F526" i="5" s="1"/>
  <c r="Y675" i="5"/>
  <c r="X1253" i="5"/>
  <c r="Q376" i="5"/>
  <c r="R1400" i="5"/>
  <c r="F1400" i="5" s="1"/>
  <c r="R886" i="5"/>
  <c r="F886" i="5" s="1"/>
  <c r="V886" i="5" s="1"/>
  <c r="Q886" i="5"/>
  <c r="Q134" i="5"/>
  <c r="P1043" i="5"/>
  <c r="X808" i="5"/>
  <c r="W808" i="5"/>
  <c r="Y808" i="5"/>
  <c r="V1376" i="5"/>
  <c r="U1376" i="5"/>
  <c r="T1376" i="5"/>
  <c r="Q566" i="5"/>
  <c r="R566" i="5"/>
  <c r="F566" i="5" s="1"/>
  <c r="U1435" i="5"/>
  <c r="V1435" i="5"/>
  <c r="T1435" i="5"/>
  <c r="X558" i="5"/>
  <c r="Y558" i="5"/>
  <c r="W558" i="5"/>
  <c r="W587" i="5"/>
  <c r="X587" i="5"/>
  <c r="Y587" i="5"/>
  <c r="W164" i="5"/>
  <c r="Y164" i="5"/>
  <c r="X164" i="5"/>
  <c r="W523" i="5"/>
  <c r="Y523" i="5"/>
  <c r="X523" i="5"/>
  <c r="Y1278" i="5"/>
  <c r="X1278" i="5"/>
  <c r="W1278" i="5"/>
  <c r="Q380" i="5"/>
  <c r="U356" i="5"/>
  <c r="V356" i="5"/>
  <c r="Y888" i="5"/>
  <c r="X888" i="5"/>
  <c r="P883" i="5"/>
  <c r="R883" i="5"/>
  <c r="F883" i="5" s="1"/>
  <c r="Q883" i="5"/>
  <c r="W891" i="5"/>
  <c r="X891" i="5"/>
  <c r="T1069" i="5"/>
  <c r="U1069" i="5"/>
  <c r="X1040" i="5"/>
  <c r="W1040" i="5"/>
  <c r="T1306" i="5"/>
  <c r="U1306" i="5"/>
  <c r="R643" i="5"/>
  <c r="F643" i="5" s="1"/>
  <c r="Q643" i="5"/>
  <c r="Q377" i="5"/>
  <c r="P377" i="5"/>
  <c r="U959" i="5"/>
  <c r="V959" i="5"/>
  <c r="W466" i="5"/>
  <c r="Y466" i="5"/>
  <c r="X509" i="5"/>
  <c r="W509" i="5"/>
  <c r="Y589" i="5"/>
  <c r="X589" i="5"/>
  <c r="W419" i="5"/>
  <c r="W1217" i="5"/>
  <c r="X1217" i="5"/>
  <c r="Q1018" i="5"/>
  <c r="R1018" i="5"/>
  <c r="F1018" i="5" s="1"/>
  <c r="P1018" i="5"/>
  <c r="X295" i="5"/>
  <c r="W295" i="5"/>
  <c r="Y295" i="5"/>
  <c r="Q143" i="5"/>
  <c r="P143" i="5"/>
  <c r="R143" i="5"/>
  <c r="F143" i="5" s="1"/>
  <c r="R352" i="5"/>
  <c r="F352" i="5" s="1"/>
  <c r="P352" i="5"/>
  <c r="Q352" i="5"/>
  <c r="Y279" i="5"/>
  <c r="W279" i="5"/>
  <c r="X279" i="5"/>
  <c r="X914" i="5"/>
  <c r="W914" i="5"/>
  <c r="W49" i="5"/>
  <c r="Y49" i="5"/>
  <c r="W256" i="5"/>
  <c r="X256" i="5"/>
  <c r="Y256" i="5"/>
  <c r="P382" i="5"/>
  <c r="Q382" i="5"/>
  <c r="X852" i="5"/>
  <c r="Y852" i="5"/>
  <c r="W1035" i="5"/>
  <c r="Y1035" i="5"/>
  <c r="X1035" i="5"/>
  <c r="P1108" i="5"/>
  <c r="Q1108" i="5"/>
  <c r="R1108" i="5"/>
  <c r="F1108" i="5" s="1"/>
  <c r="Y1094" i="5"/>
  <c r="W1094" i="5"/>
  <c r="Q1169" i="5"/>
  <c r="P1169" i="5"/>
  <c r="X624" i="5"/>
  <c r="X40" i="5"/>
  <c r="Y913" i="5"/>
  <c r="W852" i="5"/>
  <c r="X388" i="5"/>
  <c r="Y1369" i="5"/>
  <c r="W1369" i="5"/>
  <c r="W497" i="5"/>
  <c r="Y497" i="5"/>
  <c r="R382" i="5"/>
  <c r="F382" i="5" s="1"/>
  <c r="P702" i="5"/>
  <c r="R885" i="5"/>
  <c r="F885" i="5" s="1"/>
  <c r="Y914" i="5"/>
  <c r="X466" i="5"/>
  <c r="U346" i="5"/>
  <c r="Y509" i="5"/>
  <c r="V1015" i="5"/>
  <c r="R349" i="5"/>
  <c r="F349" i="5" s="1"/>
  <c r="P882" i="5"/>
  <c r="R599" i="5"/>
  <c r="F599" i="5" s="1"/>
  <c r="V599" i="5" s="1"/>
  <c r="R1105" i="5"/>
  <c r="F1105" i="5" s="1"/>
  <c r="P43" i="5"/>
  <c r="Q404" i="5"/>
  <c r="V868" i="5"/>
  <c r="T868" i="5"/>
  <c r="Q1226" i="5"/>
  <c r="R1226" i="5"/>
  <c r="F1226" i="5" s="1"/>
  <c r="W623" i="5"/>
  <c r="W974" i="5"/>
  <c r="R537" i="5"/>
  <c r="F537" i="5" s="1"/>
  <c r="Y1217" i="5"/>
  <c r="V286" i="5"/>
  <c r="U286" i="5"/>
  <c r="U279" i="5"/>
  <c r="V279" i="5"/>
  <c r="T279" i="5"/>
  <c r="X134" i="5"/>
  <c r="Y134" i="5"/>
  <c r="R1098" i="5"/>
  <c r="F1098" i="5" s="1"/>
  <c r="V1098" i="5" s="1"/>
  <c r="W800" i="5"/>
  <c r="Y800" i="5"/>
  <c r="Y1229" i="5"/>
  <c r="X1229" i="5"/>
  <c r="W1229" i="5"/>
  <c r="P978" i="5"/>
  <c r="R253" i="5"/>
  <c r="F253" i="5" s="1"/>
  <c r="P253" i="5"/>
  <c r="Q1157" i="5"/>
  <c r="R1157" i="5"/>
  <c r="F1157" i="5" s="1"/>
  <c r="T1096" i="5"/>
  <c r="V1096" i="5"/>
  <c r="X320" i="5"/>
  <c r="W320" i="5"/>
  <c r="Y1195" i="5"/>
  <c r="X1195" i="5"/>
  <c r="Q346" i="5"/>
  <c r="P346" i="5"/>
  <c r="R1032" i="5"/>
  <c r="F1032" i="5" s="1"/>
  <c r="Q1032" i="5"/>
  <c r="W1101" i="5"/>
  <c r="X1101" i="5"/>
  <c r="P1240" i="5"/>
  <c r="Q1240" i="5"/>
  <c r="W881" i="5"/>
  <c r="X881" i="5"/>
  <c r="Q1124" i="5"/>
  <c r="P1124" i="5"/>
  <c r="W1016" i="5"/>
  <c r="X1016" i="5"/>
  <c r="Y349" i="5"/>
  <c r="T198" i="5"/>
  <c r="X326" i="5"/>
  <c r="Q1228" i="5"/>
  <c r="P1346" i="5"/>
  <c r="AE296" i="2"/>
  <c r="Q296" i="2" s="1"/>
  <c r="U589" i="5"/>
  <c r="W978" i="5"/>
  <c r="R718" i="5"/>
  <c r="F718" i="5" s="1"/>
  <c r="P414" i="5"/>
  <c r="Q414" i="5"/>
  <c r="P1076" i="5"/>
  <c r="Y1043" i="5"/>
  <c r="R527" i="5"/>
  <c r="F527" i="5" s="1"/>
  <c r="P527" i="5"/>
  <c r="Q466" i="5"/>
  <c r="R466" i="5"/>
  <c r="F466" i="5" s="1"/>
  <c r="X357" i="5"/>
  <c r="W357" i="5"/>
  <c r="R449" i="5"/>
  <c r="F449" i="5" s="1"/>
  <c r="T449" i="5" s="1"/>
  <c r="P449" i="5"/>
  <c r="U297" i="5"/>
  <c r="Y1101" i="5"/>
  <c r="Y55" i="5"/>
  <c r="W55" i="5"/>
  <c r="R1240" i="5"/>
  <c r="F1240" i="5" s="1"/>
  <c r="P1372" i="5"/>
  <c r="Y1345" i="5"/>
  <c r="X1345" i="5"/>
  <c r="P715" i="5"/>
  <c r="R715" i="5"/>
  <c r="F715" i="5" s="1"/>
  <c r="Y100" i="5"/>
  <c r="X100" i="5"/>
  <c r="P430" i="5"/>
  <c r="R430" i="5"/>
  <c r="F430" i="5" s="1"/>
  <c r="P684" i="5"/>
  <c r="Q684" i="5"/>
  <c r="Y953" i="5"/>
  <c r="X953" i="5"/>
  <c r="W953" i="5"/>
  <c r="U292" i="5"/>
  <c r="V292" i="5"/>
  <c r="T292" i="5"/>
  <c r="W773" i="5"/>
  <c r="X773" i="5"/>
  <c r="Y1006" i="5"/>
  <c r="X1006" i="5"/>
  <c r="Q1419" i="5"/>
  <c r="R1419" i="5"/>
  <c r="F1419" i="5" s="1"/>
  <c r="R1302" i="5"/>
  <c r="F1302" i="5" s="1"/>
  <c r="P1302" i="5"/>
  <c r="Q1047" i="5"/>
  <c r="R58" i="5"/>
  <c r="F58" i="5" s="1"/>
  <c r="Q505" i="5"/>
  <c r="Y774" i="5"/>
  <c r="Q22" i="5"/>
  <c r="R1160" i="5"/>
  <c r="F1160" i="5" s="1"/>
  <c r="Q1160" i="5"/>
  <c r="P1160" i="5"/>
  <c r="J719" i="2"/>
  <c r="Z719" i="2" s="1"/>
  <c r="L719" i="2" s="1"/>
  <c r="P734" i="5"/>
  <c r="J528" i="2"/>
  <c r="Y528" i="2" s="1"/>
  <c r="AA528" i="2" s="1"/>
  <c r="P1283" i="5"/>
  <c r="X1250" i="2"/>
  <c r="X400" i="2"/>
  <c r="J1425" i="2"/>
  <c r="X472" i="2"/>
  <c r="J474" i="2"/>
  <c r="AB474" i="2" s="1"/>
  <c r="M474" i="2" s="1"/>
  <c r="AC474" i="2" s="1"/>
  <c r="X927" i="2"/>
  <c r="J1097" i="2"/>
  <c r="AB1097" i="2" s="1"/>
  <c r="M1097" i="2" s="1"/>
  <c r="AC1097" i="2" s="1"/>
  <c r="N1097" i="2" s="1"/>
  <c r="AD1097" i="2" s="1"/>
  <c r="O1097" i="2" s="1"/>
  <c r="Y400" i="2"/>
  <c r="AA400" i="2" s="1"/>
  <c r="P1429" i="5"/>
  <c r="Q944" i="5"/>
  <c r="P1312" i="5"/>
  <c r="Q761" i="5"/>
  <c r="P416" i="5"/>
  <c r="J463" i="2"/>
  <c r="Z1312" i="2"/>
  <c r="L1312" i="2" s="1"/>
  <c r="J792" i="2"/>
  <c r="Q895" i="5"/>
  <c r="R895" i="5"/>
  <c r="F895" i="5" s="1"/>
  <c r="H973" i="5"/>
  <c r="S973" i="5" s="1"/>
  <c r="M973" i="5" s="1"/>
  <c r="A973" i="5"/>
  <c r="H596" i="5"/>
  <c r="S596" i="5" s="1"/>
  <c r="M596" i="5" s="1"/>
  <c r="A596" i="5"/>
  <c r="R596" i="5" s="1"/>
  <c r="F596" i="5" s="1"/>
  <c r="T596" i="5" s="1"/>
  <c r="H1370" i="5"/>
  <c r="S1370" i="5" s="1"/>
  <c r="M1370" i="5" s="1"/>
  <c r="A1370" i="5"/>
  <c r="W1041" i="5"/>
  <c r="Y1041" i="5"/>
  <c r="H1367" i="5"/>
  <c r="S1367" i="5" s="1"/>
  <c r="M1367" i="5" s="1"/>
  <c r="A1367" i="5"/>
  <c r="R1367" i="5" s="1"/>
  <c r="F1367" i="5" s="1"/>
  <c r="A1126" i="5"/>
  <c r="P1126" i="5" s="1"/>
  <c r="H1126" i="5"/>
  <c r="S1126" i="5" s="1"/>
  <c r="M1126" i="5" s="1"/>
  <c r="U939" i="2"/>
  <c r="B939" i="2" s="1"/>
  <c r="W939" i="2"/>
  <c r="J939" i="2" s="1"/>
  <c r="A795" i="5"/>
  <c r="H795" i="5"/>
  <c r="S795" i="5" s="1"/>
  <c r="M795" i="5" s="1"/>
  <c r="P866" i="5"/>
  <c r="Q866" i="5"/>
  <c r="X1012" i="5"/>
  <c r="W1012" i="5"/>
  <c r="U683" i="2"/>
  <c r="B683" i="2" s="1"/>
  <c r="W683" i="2"/>
  <c r="J683" i="2" s="1"/>
  <c r="Z683" i="2" s="1"/>
  <c r="L683" i="2" s="1"/>
  <c r="H224" i="5"/>
  <c r="S224" i="5" s="1"/>
  <c r="M224" i="5" s="1"/>
  <c r="A224" i="5"/>
  <c r="R808" i="5"/>
  <c r="F808" i="5" s="1"/>
  <c r="U808" i="5" s="1"/>
  <c r="P808" i="5"/>
  <c r="A113" i="5"/>
  <c r="H113" i="5"/>
  <c r="S113" i="5" s="1"/>
  <c r="M113" i="5" s="1"/>
  <c r="R598" i="5"/>
  <c r="F598" i="5" s="1"/>
  <c r="P598" i="5"/>
  <c r="U256" i="2"/>
  <c r="B256" i="2" s="1"/>
  <c r="W256" i="2"/>
  <c r="Q279" i="5"/>
  <c r="P279" i="5"/>
  <c r="W658" i="5"/>
  <c r="Y658" i="5"/>
  <c r="R1390" i="5"/>
  <c r="F1390" i="5" s="1"/>
  <c r="Q1390" i="5"/>
  <c r="Q285" i="5"/>
  <c r="R285" i="5"/>
  <c r="F285" i="5" s="1"/>
  <c r="V285" i="5" s="1"/>
  <c r="P1255" i="5"/>
  <c r="Q1255" i="5"/>
  <c r="Q1015" i="5"/>
  <c r="P1015" i="5"/>
  <c r="U1225" i="2"/>
  <c r="B1225" i="2" s="1"/>
  <c r="W1225" i="2"/>
  <c r="Q432" i="5"/>
  <c r="R432" i="5"/>
  <c r="F432" i="5" s="1"/>
  <c r="U859" i="5"/>
  <c r="V859" i="5"/>
  <c r="U955" i="2"/>
  <c r="B955" i="2" s="1"/>
  <c r="W955" i="2"/>
  <c r="J955" i="2" s="1"/>
  <c r="A743" i="5"/>
  <c r="R743" i="5" s="1"/>
  <c r="F743" i="5" s="1"/>
  <c r="H743" i="5"/>
  <c r="S743" i="5" s="1"/>
  <c r="M743" i="5" s="1"/>
  <c r="H747" i="5"/>
  <c r="S747" i="5" s="1"/>
  <c r="M747" i="5" s="1"/>
  <c r="A747" i="5"/>
  <c r="Q109" i="5"/>
  <c r="P109" i="5"/>
  <c r="H609" i="5"/>
  <c r="S609" i="5" s="1"/>
  <c r="M609" i="5" s="1"/>
  <c r="A609" i="5"/>
  <c r="R609" i="5" s="1"/>
  <c r="F609" i="5" s="1"/>
  <c r="V609" i="5" s="1"/>
  <c r="H539" i="5"/>
  <c r="S539" i="5" s="1"/>
  <c r="M539" i="5" s="1"/>
  <c r="X539" i="5" s="1"/>
  <c r="A539" i="5"/>
  <c r="Q539" i="5" s="1"/>
  <c r="U219" i="2"/>
  <c r="B219" i="2" s="1"/>
  <c r="W219" i="2"/>
  <c r="Q1158" i="5"/>
  <c r="R1158" i="5"/>
  <c r="F1158" i="5" s="1"/>
  <c r="H102" i="5"/>
  <c r="S102" i="5" s="1"/>
  <c r="M102" i="5" s="1"/>
  <c r="A102" i="5"/>
  <c r="Q102" i="5" s="1"/>
  <c r="T974" i="5"/>
  <c r="U974" i="5"/>
  <c r="W1158" i="5"/>
  <c r="Y1158" i="5"/>
  <c r="A1162" i="5"/>
  <c r="H1162" i="5"/>
  <c r="S1162" i="5" s="1"/>
  <c r="M1162" i="5" s="1"/>
  <c r="Y1162" i="5" s="1"/>
  <c r="P1104" i="5"/>
  <c r="Q1104" i="5"/>
  <c r="R1104" i="5"/>
  <c r="F1104" i="5" s="1"/>
  <c r="V1370" i="3"/>
  <c r="W1370" i="3"/>
  <c r="W356" i="3"/>
  <c r="U356" i="3"/>
  <c r="U370" i="3"/>
  <c r="V370" i="3"/>
  <c r="V477" i="3"/>
  <c r="W477" i="3"/>
  <c r="V644" i="3"/>
  <c r="U644" i="3"/>
  <c r="U675" i="3"/>
  <c r="V675" i="3"/>
  <c r="W683" i="3"/>
  <c r="V683" i="3"/>
  <c r="U683" i="3"/>
  <c r="U714" i="3"/>
  <c r="W714" i="3"/>
  <c r="W729" i="3"/>
  <c r="V729" i="3"/>
  <c r="U729" i="3"/>
  <c r="W737" i="3"/>
  <c r="U737" i="3"/>
  <c r="W745" i="3"/>
  <c r="V745" i="3"/>
  <c r="V776" i="3"/>
  <c r="W776" i="3"/>
  <c r="V790" i="3"/>
  <c r="U790" i="3"/>
  <c r="U798" i="3"/>
  <c r="W798" i="3"/>
  <c r="U821" i="3"/>
  <c r="W821" i="3"/>
  <c r="V837" i="3"/>
  <c r="W837" i="3"/>
  <c r="W852" i="3"/>
  <c r="U852" i="3"/>
  <c r="U860" i="3"/>
  <c r="W860" i="3"/>
  <c r="V860" i="3"/>
  <c r="V868" i="3"/>
  <c r="U868" i="3"/>
  <c r="U890" i="3"/>
  <c r="V890" i="3"/>
  <c r="W913" i="3"/>
  <c r="V913" i="3"/>
  <c r="V921" i="3"/>
  <c r="W921" i="3"/>
  <c r="W929" i="3"/>
  <c r="U929" i="3"/>
  <c r="V929" i="3"/>
  <c r="W1005" i="3"/>
  <c r="U1005" i="3"/>
  <c r="U1013" i="3"/>
  <c r="W1013" i="3"/>
  <c r="W1036" i="3"/>
  <c r="U1036" i="3"/>
  <c r="W1059" i="3"/>
  <c r="U1059" i="3"/>
  <c r="V1059" i="3"/>
  <c r="V1067" i="3"/>
  <c r="W1067" i="3"/>
  <c r="U1067" i="3"/>
  <c r="V1075" i="3"/>
  <c r="U1075" i="3"/>
  <c r="U1090" i="3"/>
  <c r="V1090" i="3"/>
  <c r="W1106" i="3"/>
  <c r="U1106" i="3"/>
  <c r="V1106" i="3"/>
  <c r="U1136" i="3"/>
  <c r="W1136" i="3"/>
  <c r="V1158" i="3"/>
  <c r="U1158" i="3"/>
  <c r="W1158" i="3"/>
  <c r="W1228" i="3"/>
  <c r="V1228" i="3"/>
  <c r="A39" i="2"/>
  <c r="O39" i="5"/>
  <c r="O47" i="5"/>
  <c r="A47" i="2"/>
  <c r="O51" i="5"/>
  <c r="A51" i="2"/>
  <c r="O53" i="5"/>
  <c r="A53" i="2"/>
  <c r="A57" i="2"/>
  <c r="O57" i="5"/>
  <c r="A59" i="2"/>
  <c r="O59" i="5"/>
  <c r="A1433" i="2"/>
  <c r="U1433" i="2" s="1"/>
  <c r="B1433" i="2" s="1"/>
  <c r="O1433" i="5"/>
  <c r="A87" i="2"/>
  <c r="O87" i="5"/>
  <c r="O77" i="5"/>
  <c r="A77" i="2"/>
  <c r="O146" i="5"/>
  <c r="A146" i="2"/>
  <c r="A144" i="2"/>
  <c r="O144" i="5"/>
  <c r="A142" i="2"/>
  <c r="O142" i="5"/>
  <c r="A142" i="5" s="1"/>
  <c r="A138" i="2"/>
  <c r="O138" i="5"/>
  <c r="A203" i="2"/>
  <c r="O203" i="5"/>
  <c r="A199" i="2"/>
  <c r="O199" i="5"/>
  <c r="O195" i="5"/>
  <c r="A195" i="2"/>
  <c r="A191" i="2"/>
  <c r="O191" i="5"/>
  <c r="O189" i="5"/>
  <c r="A189" i="2"/>
  <c r="A268" i="2"/>
  <c r="O268" i="5"/>
  <c r="O266" i="5"/>
  <c r="A266" i="2"/>
  <c r="U266" i="2" s="1"/>
  <c r="B266" i="2" s="1"/>
  <c r="O264" i="5"/>
  <c r="A264" i="2"/>
  <c r="O262" i="5"/>
  <c r="A262" i="2"/>
  <c r="A260" i="2"/>
  <c r="O260" i="5"/>
  <c r="O258" i="5"/>
  <c r="A258" i="2"/>
  <c r="A254" i="2"/>
  <c r="O254" i="5"/>
  <c r="O252" i="5"/>
  <c r="A252" i="2"/>
  <c r="A250" i="2"/>
  <c r="O250" i="5"/>
  <c r="O329" i="5"/>
  <c r="A329" i="2"/>
  <c r="A325" i="2"/>
  <c r="U325" i="2" s="1"/>
  <c r="B325" i="2" s="1"/>
  <c r="O325" i="5"/>
  <c r="O321" i="5"/>
  <c r="H321" i="5" s="1"/>
  <c r="S321" i="5" s="1"/>
  <c r="M321" i="5" s="1"/>
  <c r="A321" i="2"/>
  <c r="A319" i="2"/>
  <c r="O319" i="5"/>
  <c r="A317" i="2"/>
  <c r="O317" i="5"/>
  <c r="O315" i="5"/>
  <c r="A315" i="2"/>
  <c r="O311" i="5"/>
  <c r="A311" i="2"/>
  <c r="A309" i="2"/>
  <c r="O309" i="5"/>
  <c r="A386" i="2"/>
  <c r="O386" i="5"/>
  <c r="O378" i="5"/>
  <c r="A378" i="2"/>
  <c r="U447" i="2"/>
  <c r="B447" i="2" s="1"/>
  <c r="W447" i="2"/>
  <c r="A445" i="2"/>
  <c r="O445" i="5"/>
  <c r="A443" i="2"/>
  <c r="O443" i="5"/>
  <c r="O441" i="5"/>
  <c r="A441" i="2"/>
  <c r="U439" i="2"/>
  <c r="B439" i="2" s="1"/>
  <c r="W439" i="2"/>
  <c r="A437" i="2"/>
  <c r="U437" i="2" s="1"/>
  <c r="B437" i="2" s="1"/>
  <c r="O437" i="5"/>
  <c r="O435" i="5"/>
  <c r="A435" i="2"/>
  <c r="U429" i="2"/>
  <c r="B429" i="2" s="1"/>
  <c r="W429" i="2"/>
  <c r="O508" i="5"/>
  <c r="A508" i="2"/>
  <c r="A506" i="2"/>
  <c r="O506" i="5"/>
  <c r="O504" i="5"/>
  <c r="A504" i="2"/>
  <c r="U504" i="2" s="1"/>
  <c r="B504" i="2" s="1"/>
  <c r="O502" i="5"/>
  <c r="A502" i="2"/>
  <c r="A500" i="2"/>
  <c r="U500" i="2" s="1"/>
  <c r="B500" i="2" s="1"/>
  <c r="O500" i="5"/>
  <c r="A496" i="2"/>
  <c r="O496" i="5"/>
  <c r="O494" i="5"/>
  <c r="A494" i="2"/>
  <c r="U494" i="2" s="1"/>
  <c r="B494" i="2" s="1"/>
  <c r="A490" i="2"/>
  <c r="O490" i="5"/>
  <c r="O569" i="5"/>
  <c r="A569" i="2"/>
  <c r="A567" i="2"/>
  <c r="O567" i="5"/>
  <c r="O565" i="5"/>
  <c r="A565" i="2"/>
  <c r="A563" i="2"/>
  <c r="O563" i="5"/>
  <c r="A561" i="2"/>
  <c r="O561" i="5"/>
  <c r="O559" i="5"/>
  <c r="A559" i="2"/>
  <c r="O557" i="5"/>
  <c r="A557" i="2"/>
  <c r="A555" i="2"/>
  <c r="U555" i="2" s="1"/>
  <c r="B555" i="2" s="1"/>
  <c r="O555" i="5"/>
  <c r="O553" i="5"/>
  <c r="A553" i="2"/>
  <c r="O551" i="5"/>
  <c r="A551" i="2"/>
  <c r="A549" i="2"/>
  <c r="O549" i="5"/>
  <c r="A626" i="2"/>
  <c r="W626" i="2" s="1"/>
  <c r="O626" i="5"/>
  <c r="A622" i="2"/>
  <c r="O622" i="5"/>
  <c r="A620" i="2"/>
  <c r="O620" i="5"/>
  <c r="A618" i="2"/>
  <c r="O618" i="5"/>
  <c r="A616" i="2"/>
  <c r="U616" i="2" s="1"/>
  <c r="B616" i="2" s="1"/>
  <c r="O616" i="5"/>
  <c r="A614" i="2"/>
  <c r="U614" i="2" s="1"/>
  <c r="B614" i="2" s="1"/>
  <c r="O614" i="5"/>
  <c r="A610" i="2"/>
  <c r="O610" i="5"/>
  <c r="A687" i="5"/>
  <c r="Q687" i="5" s="1"/>
  <c r="H687" i="5"/>
  <c r="S687" i="5" s="1"/>
  <c r="M687" i="5" s="1"/>
  <c r="A685" i="2"/>
  <c r="U685" i="2" s="1"/>
  <c r="B685" i="2" s="1"/>
  <c r="O685" i="5"/>
  <c r="A681" i="2"/>
  <c r="O681" i="5"/>
  <c r="A679" i="2"/>
  <c r="U679" i="2" s="1"/>
  <c r="B679" i="2" s="1"/>
  <c r="O679" i="5"/>
  <c r="U677" i="2"/>
  <c r="B677" i="2" s="1"/>
  <c r="W677" i="2"/>
  <c r="A673" i="2"/>
  <c r="O673" i="5"/>
  <c r="A671" i="2"/>
  <c r="U671" i="2" s="1"/>
  <c r="B671" i="2" s="1"/>
  <c r="O671" i="5"/>
  <c r="A669" i="2"/>
  <c r="O669" i="5"/>
  <c r="O748" i="5"/>
  <c r="A748" i="2"/>
  <c r="O746" i="5"/>
  <c r="A746" i="2"/>
  <c r="A744" i="2"/>
  <c r="O744" i="5"/>
  <c r="A740" i="2"/>
  <c r="O740" i="5"/>
  <c r="A738" i="2"/>
  <c r="U738" i="2" s="1"/>
  <c r="B738" i="2" s="1"/>
  <c r="O738" i="5"/>
  <c r="O736" i="5"/>
  <c r="A736" i="2"/>
  <c r="A732" i="2"/>
  <c r="O732" i="5"/>
  <c r="A809" i="2"/>
  <c r="O809" i="5"/>
  <c r="A807" i="2"/>
  <c r="U807" i="2" s="1"/>
  <c r="B807" i="2" s="1"/>
  <c r="O807" i="5"/>
  <c r="O805" i="5"/>
  <c r="A805" i="2"/>
  <c r="O803" i="5"/>
  <c r="A803" i="2"/>
  <c r="A801" i="2"/>
  <c r="O801" i="5"/>
  <c r="A799" i="2"/>
  <c r="O799" i="5"/>
  <c r="O797" i="5"/>
  <c r="A797" i="2"/>
  <c r="A1163" i="5"/>
  <c r="H1163" i="5"/>
  <c r="S1163" i="5" s="1"/>
  <c r="M1163" i="5" s="1"/>
  <c r="W920" i="2"/>
  <c r="W280" i="2"/>
  <c r="U449" i="2"/>
  <c r="B449" i="2" s="1"/>
  <c r="H682" i="5"/>
  <c r="S682" i="5" s="1"/>
  <c r="M682" i="5" s="1"/>
  <c r="U1427" i="2"/>
  <c r="B1427" i="2" s="1"/>
  <c r="U1220" i="2"/>
  <c r="B1220" i="2" s="1"/>
  <c r="W1220" i="2"/>
  <c r="U1330" i="2"/>
  <c r="B1330" i="2" s="1"/>
  <c r="W1330" i="2"/>
  <c r="X1330" i="2" s="1"/>
  <c r="W985" i="2"/>
  <c r="U985" i="2"/>
  <c r="B985" i="2" s="1"/>
  <c r="U283" i="2"/>
  <c r="B283" i="2" s="1"/>
  <c r="W283" i="2"/>
  <c r="U687" i="2"/>
  <c r="B687" i="2" s="1"/>
  <c r="W687" i="2"/>
  <c r="W1096" i="2"/>
  <c r="U1096" i="2"/>
  <c r="B1096" i="2" s="1"/>
  <c r="V340" i="3"/>
  <c r="U1163" i="2"/>
  <c r="B1163" i="2" s="1"/>
  <c r="W1163" i="2"/>
  <c r="U742" i="2"/>
  <c r="B742" i="2" s="1"/>
  <c r="W742" i="2"/>
  <c r="U1181" i="2"/>
  <c r="B1181" i="2" s="1"/>
  <c r="W1181" i="2"/>
  <c r="J1181" i="2" s="1"/>
  <c r="O793" i="5"/>
  <c r="A793" i="2"/>
  <c r="A791" i="2"/>
  <c r="O791" i="5"/>
  <c r="O850" i="5"/>
  <c r="A850" i="2"/>
  <c r="O925" i="5"/>
  <c r="A925" i="2"/>
  <c r="A923" i="2"/>
  <c r="O923" i="5"/>
  <c r="A917" i="2"/>
  <c r="O917" i="5"/>
  <c r="O988" i="5"/>
  <c r="A988" i="2"/>
  <c r="O986" i="5"/>
  <c r="A986" i="2"/>
  <c r="A984" i="2"/>
  <c r="O984" i="5"/>
  <c r="H984" i="5" s="1"/>
  <c r="S984" i="5" s="1"/>
  <c r="M984" i="5" s="1"/>
  <c r="A976" i="2"/>
  <c r="O976" i="5"/>
  <c r="A970" i="2"/>
  <c r="O970" i="5"/>
  <c r="A1092" i="2"/>
  <c r="O1092" i="5"/>
  <c r="O1159" i="5"/>
  <c r="A1159" i="2"/>
  <c r="U1159" i="2" s="1"/>
  <c r="B1159" i="2" s="1"/>
  <c r="O1155" i="5"/>
  <c r="A1155" i="2"/>
  <c r="A1224" i="2"/>
  <c r="O1224" i="5"/>
  <c r="A1222" i="2"/>
  <c r="O1222" i="5"/>
  <c r="O1218" i="5"/>
  <c r="A1218" i="2"/>
  <c r="O1212" i="5"/>
  <c r="A1212" i="2"/>
  <c r="U1212" i="2" s="1"/>
  <c r="B1212" i="2" s="1"/>
  <c r="O1210" i="5"/>
  <c r="A1210" i="2"/>
  <c r="A1281" i="2"/>
  <c r="O1281" i="5"/>
  <c r="O1271" i="5"/>
  <c r="A1271" i="2"/>
  <c r="A1269" i="2"/>
  <c r="U1269" i="2" s="1"/>
  <c r="B1269" i="2" s="1"/>
  <c r="O1269" i="5"/>
  <c r="O1344" i="5"/>
  <c r="A1344" i="2"/>
  <c r="O1340" i="5"/>
  <c r="A1340" i="2"/>
  <c r="O1336" i="5"/>
  <c r="A1336" i="2"/>
  <c r="U1336" i="2" s="1"/>
  <c r="B1336" i="2" s="1"/>
  <c r="W864" i="2"/>
  <c r="W982" i="2"/>
  <c r="J982" i="2" s="1"/>
  <c r="O911" i="5"/>
  <c r="O927" i="5"/>
  <c r="O1348" i="5"/>
  <c r="O856" i="5"/>
  <c r="A1094" i="2"/>
  <c r="U1094" i="2" s="1"/>
  <c r="B1094" i="2" s="1"/>
  <c r="A1035" i="2"/>
  <c r="A1043" i="2"/>
  <c r="U1043" i="2" s="1"/>
  <c r="B1043" i="2" s="1"/>
  <c r="A852" i="2"/>
  <c r="U852" i="2" s="1"/>
  <c r="B852" i="2" s="1"/>
  <c r="A1167" i="2"/>
  <c r="O1334" i="5"/>
  <c r="O1279" i="5"/>
  <c r="A1277" i="2"/>
  <c r="O864" i="5"/>
  <c r="A1216" i="2"/>
  <c r="O982" i="5"/>
  <c r="A1104" i="2"/>
  <c r="W972" i="2"/>
  <c r="J972" i="2" s="1"/>
  <c r="W658" i="2"/>
  <c r="W621" i="2"/>
  <c r="W856" i="2"/>
  <c r="J856" i="2" s="1"/>
  <c r="O1090" i="5"/>
  <c r="A1226" i="2"/>
  <c r="A1106" i="2"/>
  <c r="O1100" i="5"/>
  <c r="H1100" i="5" s="1"/>
  <c r="S1100" i="5" s="1"/>
  <c r="M1100" i="5" s="1"/>
  <c r="O1029" i="5"/>
  <c r="A1037" i="2"/>
  <c r="A1045" i="2"/>
  <c r="A854" i="2"/>
  <c r="A1330" i="5"/>
  <c r="P1330" i="5" s="1"/>
  <c r="O921" i="5"/>
  <c r="A1338" i="2"/>
  <c r="A1214" i="2"/>
  <c r="A913" i="2"/>
  <c r="O919" i="5"/>
  <c r="O1273" i="5"/>
  <c r="A1098" i="2"/>
  <c r="A1102" i="2"/>
  <c r="A1108" i="2"/>
  <c r="H828" i="5"/>
  <c r="S828" i="5" s="1"/>
  <c r="M828" i="5" s="1"/>
  <c r="W1209" i="2"/>
  <c r="W1153" i="2"/>
  <c r="A978" i="2"/>
  <c r="O1031" i="5"/>
  <c r="O1039" i="5"/>
  <c r="A1047" i="2"/>
  <c r="A858" i="2"/>
  <c r="O862" i="5"/>
  <c r="A1161" i="2"/>
  <c r="A1169" i="2"/>
  <c r="A1275" i="2"/>
  <c r="O915" i="5"/>
  <c r="O972" i="5"/>
  <c r="O172" i="5"/>
  <c r="A172" i="2"/>
  <c r="O469" i="5"/>
  <c r="A469" i="2"/>
  <c r="O538" i="5"/>
  <c r="A538" i="2"/>
  <c r="A536" i="2"/>
  <c r="O536" i="5"/>
  <c r="O534" i="5"/>
  <c r="A534" i="2"/>
  <c r="U534" i="2" s="1"/>
  <c r="B534" i="2" s="1"/>
  <c r="O711" i="5"/>
  <c r="A711" i="2"/>
  <c r="U711" i="2" s="1"/>
  <c r="B711" i="2" s="1"/>
  <c r="A768" i="2"/>
  <c r="O768" i="5"/>
  <c r="A768" i="5" s="1"/>
  <c r="Q768" i="5" s="1"/>
  <c r="O835" i="5"/>
  <c r="A835" i="2"/>
  <c r="U835" i="2" s="1"/>
  <c r="B835" i="2" s="1"/>
  <c r="O884" i="5"/>
  <c r="A884" i="2"/>
  <c r="O957" i="5"/>
  <c r="A957" i="2"/>
  <c r="U957" i="2" s="1"/>
  <c r="B957" i="2" s="1"/>
  <c r="A1132" i="2"/>
  <c r="O1132" i="5"/>
  <c r="O1252" i="5"/>
  <c r="A1252" i="2"/>
  <c r="U1252" i="2" s="1"/>
  <c r="B1252" i="2" s="1"/>
  <c r="O1397" i="5"/>
  <c r="A1397" i="2"/>
  <c r="A162" i="2"/>
  <c r="A473" i="2"/>
  <c r="A646" i="2"/>
  <c r="U646" i="2" s="1"/>
  <c r="B646" i="2" s="1"/>
  <c r="A231" i="2"/>
  <c r="U231" i="2" s="1"/>
  <c r="B231" i="2" s="1"/>
  <c r="A833" i="2"/>
  <c r="U833" i="2" s="1"/>
  <c r="B833" i="2" s="1"/>
  <c r="O1065" i="5"/>
  <c r="A959" i="2"/>
  <c r="A1002" i="2"/>
  <c r="U1002" i="2" s="1"/>
  <c r="B1002" i="2" s="1"/>
  <c r="O1179" i="5"/>
  <c r="O941" i="5"/>
  <c r="O597" i="5"/>
  <c r="O654" i="5"/>
  <c r="O174" i="5"/>
  <c r="O642" i="5"/>
  <c r="O359" i="5"/>
  <c r="O166" i="5"/>
  <c r="O583" i="5"/>
  <c r="A467" i="2"/>
  <c r="A292" i="2"/>
  <c r="U292" i="2" s="1"/>
  <c r="B292" i="2" s="1"/>
  <c r="O1437" i="5"/>
  <c r="O223" i="5"/>
  <c r="A1006" i="2"/>
  <c r="A764" i="2"/>
  <c r="O943" i="5"/>
  <c r="AB136" i="2"/>
  <c r="M136" i="2" s="1"/>
  <c r="Z136" i="2"/>
  <c r="L136" i="2" s="1"/>
  <c r="Y136" i="2"/>
  <c r="AA136" i="2" s="1"/>
  <c r="AJ136" i="2"/>
  <c r="Y1346" i="2"/>
  <c r="AA1346" i="2" s="1"/>
  <c r="AJ1437" i="2"/>
  <c r="AJ1109" i="2"/>
  <c r="Z1062" i="2"/>
  <c r="L1062" i="2" s="1"/>
  <c r="Z355" i="2"/>
  <c r="L355" i="2" s="1"/>
  <c r="AB190" i="2"/>
  <c r="M190" i="2" s="1"/>
  <c r="AC190" i="2" s="1"/>
  <c r="Z684" i="2"/>
  <c r="L684" i="2" s="1"/>
  <c r="AJ466" i="2"/>
  <c r="AJ765" i="2"/>
  <c r="Z1341" i="2"/>
  <c r="L1341" i="2" s="1"/>
  <c r="Z950" i="2"/>
  <c r="L950" i="2" s="1"/>
  <c r="Y789" i="2"/>
  <c r="AA789" i="2" s="1"/>
  <c r="J954" i="2"/>
  <c r="AJ464" i="2"/>
  <c r="J779" i="2"/>
  <c r="AJ779" i="2" s="1"/>
  <c r="J640" i="2"/>
  <c r="AJ640" i="2" s="1"/>
  <c r="Y869" i="2"/>
  <c r="AA869" i="2" s="1"/>
  <c r="AB1431" i="2"/>
  <c r="M1431" i="2" s="1"/>
  <c r="AC1431" i="2" s="1"/>
  <c r="N1431" i="2" s="1"/>
  <c r="AF1431" i="2" s="1"/>
  <c r="Y556" i="2"/>
  <c r="AA556" i="2" s="1"/>
  <c r="J1334" i="2"/>
  <c r="AB1435" i="2"/>
  <c r="M1435" i="2" s="1"/>
  <c r="Z1435" i="2"/>
  <c r="L1435" i="2" s="1"/>
  <c r="AB684" i="2"/>
  <c r="M684" i="2" s="1"/>
  <c r="AB1346" i="2"/>
  <c r="M1346" i="2" s="1"/>
  <c r="AC1346" i="2" s="1"/>
  <c r="Y1437" i="2"/>
  <c r="AA1437" i="2" s="1"/>
  <c r="Z1109" i="2"/>
  <c r="L1109" i="2" s="1"/>
  <c r="X612" i="2"/>
  <c r="AJ355" i="2"/>
  <c r="AJ505" i="2"/>
  <c r="X1346" i="2"/>
  <c r="Z408" i="2"/>
  <c r="L408" i="2" s="1"/>
  <c r="AB1303" i="2"/>
  <c r="M1303" i="2" s="1"/>
  <c r="X136" i="2"/>
  <c r="J707" i="2"/>
  <c r="AB707" i="2" s="1"/>
  <c r="M707" i="2" s="1"/>
  <c r="AB789" i="2"/>
  <c r="M789" i="2" s="1"/>
  <c r="Z464" i="2"/>
  <c r="L464" i="2" s="1"/>
  <c r="X1341" i="2"/>
  <c r="X15" i="2"/>
  <c r="AJ869" i="2"/>
  <c r="Y1431" i="2"/>
  <c r="AA1431" i="2" s="1"/>
  <c r="Z556" i="2"/>
  <c r="L556" i="2" s="1"/>
  <c r="J1063" i="2"/>
  <c r="Z1063" i="2" s="1"/>
  <c r="L1063" i="2" s="1"/>
  <c r="Y684" i="2"/>
  <c r="AA684" i="2" s="1"/>
  <c r="AJ820" i="2"/>
  <c r="AB505" i="2"/>
  <c r="M505" i="2" s="1"/>
  <c r="AC505" i="2" s="1"/>
  <c r="Z765" i="2"/>
  <c r="L765" i="2" s="1"/>
  <c r="Y1062" i="2"/>
  <c r="AA1062" i="2" s="1"/>
  <c r="AJ237" i="2"/>
  <c r="J865" i="2"/>
  <c r="Z865" i="2" s="1"/>
  <c r="L865" i="2" s="1"/>
  <c r="Z1105" i="2"/>
  <c r="L1105" i="2" s="1"/>
  <c r="AB1341" i="2"/>
  <c r="M1341" i="2" s="1"/>
  <c r="AC1341" i="2" s="1"/>
  <c r="AJ1303" i="2"/>
  <c r="J74" i="2"/>
  <c r="Z74" i="2" s="1"/>
  <c r="L74" i="2" s="1"/>
  <c r="J1049" i="2"/>
  <c r="J1095" i="2"/>
  <c r="J949" i="2"/>
  <c r="AJ1431" i="2"/>
  <c r="X798" i="2"/>
  <c r="X464" i="2"/>
  <c r="J735" i="2"/>
  <c r="Z735" i="2" s="1"/>
  <c r="L735" i="2" s="1"/>
  <c r="A540" i="5"/>
  <c r="C308" i="3"/>
  <c r="H696" i="5"/>
  <c r="C428" i="3"/>
  <c r="H1206" i="5"/>
  <c r="H516" i="5"/>
  <c r="C638" i="3"/>
  <c r="C1028" i="3"/>
  <c r="C1178" i="3"/>
  <c r="L1328" i="5"/>
  <c r="G366" i="3"/>
  <c r="H938" i="5"/>
  <c r="G1353" i="3"/>
  <c r="G423" i="3"/>
  <c r="G783" i="3"/>
  <c r="G393" i="3"/>
  <c r="H1202" i="5"/>
  <c r="H302" i="5"/>
  <c r="H32" i="5"/>
  <c r="H962" i="5"/>
  <c r="H2" i="5"/>
  <c r="H512" i="5"/>
  <c r="H1082" i="5"/>
  <c r="H932" i="5"/>
  <c r="K217" i="3"/>
  <c r="L638" i="5"/>
  <c r="L188" i="5"/>
  <c r="L608" i="5"/>
  <c r="L578" i="5"/>
  <c r="A1290" i="2"/>
  <c r="H1388" i="5"/>
  <c r="H278" i="5"/>
  <c r="AC498" i="2"/>
  <c r="V224" i="3"/>
  <c r="T701" i="5"/>
  <c r="U701" i="5"/>
  <c r="T316" i="5"/>
  <c r="V316" i="5"/>
  <c r="Q1373" i="5"/>
  <c r="R1373" i="5"/>
  <c r="F1373" i="5" s="1"/>
  <c r="P1373" i="5"/>
  <c r="AB466" i="2"/>
  <c r="M466" i="2" s="1"/>
  <c r="Y470" i="5"/>
  <c r="X1191" i="5"/>
  <c r="Y861" i="5"/>
  <c r="U477" i="5"/>
  <c r="AB1333" i="2"/>
  <c r="M1333" i="2" s="1"/>
  <c r="AC1333" i="2" s="1"/>
  <c r="R1429" i="5"/>
  <c r="F1429" i="5" s="1"/>
  <c r="P408" i="5"/>
  <c r="R341" i="5"/>
  <c r="F341" i="5" s="1"/>
  <c r="P1036" i="5"/>
  <c r="J1283" i="2"/>
  <c r="Y1283" i="2" s="1"/>
  <c r="AA1283" i="2" s="1"/>
  <c r="Q461" i="5"/>
  <c r="X460" i="2"/>
  <c r="J70" i="2"/>
  <c r="AB70" i="2" s="1"/>
  <c r="M70" i="2" s="1"/>
  <c r="AC70" i="2" s="1"/>
  <c r="N70" i="2" s="1"/>
  <c r="X1060" i="2"/>
  <c r="J1247" i="2"/>
  <c r="R1407" i="5"/>
  <c r="F1407" i="5" s="1"/>
  <c r="P820" i="5"/>
  <c r="A255" i="5"/>
  <c r="H954" i="5"/>
  <c r="S954" i="5" s="1"/>
  <c r="M954" i="5" s="1"/>
  <c r="Y954" i="5" s="1"/>
  <c r="W599" i="2"/>
  <c r="Z973" i="2"/>
  <c r="L973" i="2" s="1"/>
  <c r="R1428" i="5"/>
  <c r="F1428" i="5" s="1"/>
  <c r="W58" i="2"/>
  <c r="H176" i="5"/>
  <c r="S176" i="5" s="1"/>
  <c r="M176" i="5" s="1"/>
  <c r="W388" i="2"/>
  <c r="A1030" i="5"/>
  <c r="R1030" i="5" s="1"/>
  <c r="F1030" i="5" s="1"/>
  <c r="Q1069" i="5"/>
  <c r="Q881" i="5"/>
  <c r="W731" i="2"/>
  <c r="J731" i="2" s="1"/>
  <c r="W772" i="2"/>
  <c r="W383" i="2"/>
  <c r="W313" i="2"/>
  <c r="J313" i="2" s="1"/>
  <c r="H1373" i="5"/>
  <c r="S1373" i="5" s="1"/>
  <c r="M1373" i="5" s="1"/>
  <c r="Y466" i="2"/>
  <c r="AA466" i="2" s="1"/>
  <c r="Z1333" i="2"/>
  <c r="L1333" i="2" s="1"/>
  <c r="X1333" i="2"/>
  <c r="R461" i="5"/>
  <c r="F461" i="5" s="1"/>
  <c r="X579" i="2"/>
  <c r="X1070" i="2"/>
  <c r="J1307" i="2"/>
  <c r="Q820" i="5"/>
  <c r="H1105" i="5"/>
  <c r="S1105" i="5" s="1"/>
  <c r="M1105" i="5" s="1"/>
  <c r="X1105" i="5" s="1"/>
  <c r="H651" i="5"/>
  <c r="S651" i="5" s="1"/>
  <c r="M651" i="5" s="1"/>
  <c r="Y651" i="5" s="1"/>
  <c r="W373" i="2"/>
  <c r="X373" i="2" s="1"/>
  <c r="Q808" i="5"/>
  <c r="R656" i="5"/>
  <c r="F656" i="5" s="1"/>
  <c r="U739" i="2"/>
  <c r="B739" i="2" s="1"/>
  <c r="W777" i="2"/>
  <c r="J777" i="2" s="1"/>
  <c r="W989" i="2"/>
  <c r="A1154" i="5"/>
  <c r="R1154" i="5" s="1"/>
  <c r="F1154" i="5" s="1"/>
  <c r="H568" i="5"/>
  <c r="S568" i="5" s="1"/>
  <c r="M568" i="5" s="1"/>
  <c r="U626" i="2"/>
  <c r="B626" i="2" s="1"/>
  <c r="W102" i="2"/>
  <c r="W175" i="2"/>
  <c r="J175" i="2" s="1"/>
  <c r="W299" i="2"/>
  <c r="W293" i="2"/>
  <c r="W346" i="2"/>
  <c r="J346" i="2" s="1"/>
  <c r="W342" i="2"/>
  <c r="J342" i="2" s="1"/>
  <c r="W411" i="2"/>
  <c r="X411" i="2" s="1"/>
  <c r="W531" i="2"/>
  <c r="W521" i="2"/>
  <c r="W952" i="2"/>
  <c r="W940" i="2"/>
  <c r="W1135" i="2"/>
  <c r="X1135" i="2" s="1"/>
  <c r="W1131" i="2"/>
  <c r="W1123" i="2"/>
  <c r="W1371" i="2"/>
  <c r="W1400" i="2"/>
  <c r="X1400" i="2" s="1"/>
  <c r="W1398" i="2"/>
  <c r="W1394" i="2"/>
  <c r="J1394" i="2" s="1"/>
  <c r="W1392" i="2"/>
  <c r="Z926" i="2"/>
  <c r="L926" i="2" s="1"/>
  <c r="W591" i="5"/>
  <c r="Q290" i="5"/>
  <c r="W861" i="5"/>
  <c r="X230" i="2"/>
  <c r="V477" i="5"/>
  <c r="X652" i="5"/>
  <c r="AB1312" i="2"/>
  <c r="M1312" i="2" s="1"/>
  <c r="AC1312" i="2" s="1"/>
  <c r="X1349" i="2"/>
  <c r="R1036" i="5"/>
  <c r="F1036" i="5" s="1"/>
  <c r="X1312" i="2"/>
  <c r="J1068" i="2"/>
  <c r="AB1068" i="2" s="1"/>
  <c r="M1068" i="2" s="1"/>
  <c r="X1099" i="2"/>
  <c r="X1249" i="2"/>
  <c r="J652" i="2"/>
  <c r="Q1407" i="5"/>
  <c r="H709" i="5"/>
  <c r="S709" i="5" s="1"/>
  <c r="M709" i="5" s="1"/>
  <c r="H526" i="5"/>
  <c r="S526" i="5" s="1"/>
  <c r="M526" i="5" s="1"/>
  <c r="H909" i="5"/>
  <c r="S909" i="5" s="1"/>
  <c r="M909" i="5" s="1"/>
  <c r="Y909" i="5" s="1"/>
  <c r="R1044" i="5"/>
  <c r="F1044" i="5" s="1"/>
  <c r="R1375" i="5"/>
  <c r="F1375" i="5" s="1"/>
  <c r="A869" i="5"/>
  <c r="Q869" i="5" s="1"/>
  <c r="X161" i="2"/>
  <c r="J161" i="2"/>
  <c r="AJ161" i="2" s="1"/>
  <c r="J312" i="2"/>
  <c r="X312" i="2"/>
  <c r="AJ379" i="2"/>
  <c r="Y379" i="2"/>
  <c r="AA379" i="2" s="1"/>
  <c r="AB379" i="2"/>
  <c r="M379" i="2" s="1"/>
  <c r="AC379" i="2" s="1"/>
  <c r="N379" i="2" s="1"/>
  <c r="AE379" i="2" s="1"/>
  <c r="Q379" i="2" s="1"/>
  <c r="AB438" i="2"/>
  <c r="M438" i="2" s="1"/>
  <c r="AC438" i="2" s="1"/>
  <c r="AJ438" i="2"/>
  <c r="X1337" i="2"/>
  <c r="J1337" i="2"/>
  <c r="J1347" i="2"/>
  <c r="X1347" i="2"/>
  <c r="J796" i="2"/>
  <c r="X796" i="2"/>
  <c r="X255" i="2"/>
  <c r="J255" i="2"/>
  <c r="AJ255" i="2" s="1"/>
  <c r="J526" i="2"/>
  <c r="AB526" i="2" s="1"/>
  <c r="M526" i="2" s="1"/>
  <c r="AC526" i="2" s="1"/>
  <c r="X526" i="2"/>
  <c r="J651" i="2"/>
  <c r="X651" i="2"/>
  <c r="J1305" i="2"/>
  <c r="Z1305" i="2" s="1"/>
  <c r="L1305" i="2" s="1"/>
  <c r="X1305" i="2"/>
  <c r="X1251" i="2"/>
  <c r="J1251" i="2"/>
  <c r="AJ1251" i="2" s="1"/>
  <c r="J554" i="2"/>
  <c r="X554" i="2"/>
  <c r="X1434" i="2"/>
  <c r="J1434" i="2"/>
  <c r="Y1434" i="2" s="1"/>
  <c r="AA1434" i="2" s="1"/>
  <c r="AJ980" i="2"/>
  <c r="AB980" i="2"/>
  <c r="M980" i="2" s="1"/>
  <c r="AC980" i="2" s="1"/>
  <c r="AJ1107" i="2"/>
  <c r="AB1107" i="2"/>
  <c r="M1107" i="2" s="1"/>
  <c r="AC1107" i="2" s="1"/>
  <c r="X1423" i="2"/>
  <c r="J1423" i="2"/>
  <c r="X1185" i="2"/>
  <c r="J1185" i="2"/>
  <c r="Y1185" i="2" s="1"/>
  <c r="AA1185" i="2" s="1"/>
  <c r="J1064" i="2"/>
  <c r="X1064" i="2"/>
  <c r="J1072" i="2"/>
  <c r="AB1072" i="2" s="1"/>
  <c r="M1072" i="2" s="1"/>
  <c r="AC1072" i="2" s="1"/>
  <c r="N1072" i="2" s="1"/>
  <c r="AH1072" i="2" s="1"/>
  <c r="R1072" i="2" s="1"/>
  <c r="X1072" i="2"/>
  <c r="X689" i="2"/>
  <c r="J689" i="2"/>
  <c r="AB689" i="2" s="1"/>
  <c r="M689" i="2" s="1"/>
  <c r="J507" i="2"/>
  <c r="AJ507" i="2" s="1"/>
  <c r="X507" i="2"/>
  <c r="X478" i="2"/>
  <c r="J478" i="2"/>
  <c r="J885" i="2"/>
  <c r="Z885" i="2" s="1"/>
  <c r="L885" i="2" s="1"/>
  <c r="X885" i="2"/>
  <c r="J523" i="2"/>
  <c r="X523" i="2"/>
  <c r="X1017" i="2"/>
  <c r="J1017" i="2"/>
  <c r="J291" i="2"/>
  <c r="X291" i="2"/>
  <c r="X700" i="2"/>
  <c r="J700" i="2"/>
  <c r="J1329" i="2"/>
  <c r="X1329" i="2"/>
  <c r="J1274" i="2"/>
  <c r="X1274" i="2"/>
  <c r="J222" i="2"/>
  <c r="AB503" i="2"/>
  <c r="M503" i="2" s="1"/>
  <c r="AC503" i="2" s="1"/>
  <c r="N503" i="2" s="1"/>
  <c r="AF503" i="2" s="1"/>
  <c r="J891" i="2"/>
  <c r="J831" i="2"/>
  <c r="X831" i="2"/>
  <c r="Y733" i="2"/>
  <c r="AA733" i="2" s="1"/>
  <c r="AJ503" i="2"/>
  <c r="AJ1217" i="2"/>
  <c r="Z1217" i="2"/>
  <c r="L1217" i="2" s="1"/>
  <c r="Y1217" i="2"/>
  <c r="AA1217" i="2" s="1"/>
  <c r="AB1152" i="2"/>
  <c r="M1152" i="2" s="1"/>
  <c r="AC1152" i="2" s="1"/>
  <c r="N1152" i="2" s="1"/>
  <c r="Z1152" i="2"/>
  <c r="L1152" i="2" s="1"/>
  <c r="I118" i="2"/>
  <c r="W118" i="2"/>
  <c r="I104" i="2"/>
  <c r="W104" i="2"/>
  <c r="X104" i="2" s="1"/>
  <c r="I100" i="2"/>
  <c r="W100" i="2"/>
  <c r="I177" i="2"/>
  <c r="W177" i="2"/>
  <c r="I171" i="2"/>
  <c r="W171" i="2"/>
  <c r="I297" i="2"/>
  <c r="W297" i="2"/>
  <c r="X297" i="2" s="1"/>
  <c r="I285" i="2"/>
  <c r="W285" i="2"/>
  <c r="W356" i="2"/>
  <c r="J356" i="2" s="1"/>
  <c r="Y356" i="2" s="1"/>
  <c r="AA356" i="2" s="1"/>
  <c r="I356" i="2"/>
  <c r="I352" i="2"/>
  <c r="W352" i="2"/>
  <c r="I344" i="2"/>
  <c r="W344" i="2"/>
  <c r="I413" i="2"/>
  <c r="W413" i="2"/>
  <c r="J413" i="2" s="1"/>
  <c r="I409" i="2"/>
  <c r="W409" i="2"/>
  <c r="I401" i="2"/>
  <c r="W401" i="2"/>
  <c r="X401" i="2" s="1"/>
  <c r="W468" i="2"/>
  <c r="I468" i="2"/>
  <c r="I462" i="2"/>
  <c r="W462" i="2"/>
  <c r="J462" i="2" s="1"/>
  <c r="I527" i="2"/>
  <c r="W527" i="2"/>
  <c r="J527" i="2" s="1"/>
  <c r="I598" i="2"/>
  <c r="W598" i="2"/>
  <c r="J598" i="2" s="1"/>
  <c r="W590" i="2"/>
  <c r="J590" i="2" s="1"/>
  <c r="I590" i="2"/>
  <c r="I586" i="2"/>
  <c r="W586" i="2"/>
  <c r="X586" i="2" s="1"/>
  <c r="I649" i="2"/>
  <c r="W649" i="2"/>
  <c r="I643" i="2"/>
  <c r="W643" i="2"/>
  <c r="I641" i="2"/>
  <c r="W641" i="2"/>
  <c r="I639" i="2"/>
  <c r="W639" i="2"/>
  <c r="W712" i="2"/>
  <c r="I712" i="2"/>
  <c r="I706" i="2"/>
  <c r="W706" i="2"/>
  <c r="J706" i="2" s="1"/>
  <c r="W704" i="2"/>
  <c r="I704" i="2"/>
  <c r="I702" i="2"/>
  <c r="W702" i="2"/>
  <c r="I773" i="2"/>
  <c r="W773" i="2"/>
  <c r="I759" i="2"/>
  <c r="W759" i="2"/>
  <c r="J759" i="2" s="1"/>
  <c r="I826" i="2"/>
  <c r="W826" i="2"/>
  <c r="I889" i="2"/>
  <c r="W889" i="2"/>
  <c r="X889" i="2" s="1"/>
  <c r="I958" i="2"/>
  <c r="W958" i="2"/>
  <c r="I956" i="2"/>
  <c r="W956" i="2"/>
  <c r="I1011" i="2"/>
  <c r="W1011" i="2"/>
  <c r="I1009" i="2"/>
  <c r="W1009" i="2"/>
  <c r="J1009" i="2" s="1"/>
  <c r="I1005" i="2"/>
  <c r="W1005" i="2"/>
  <c r="I1121" i="2"/>
  <c r="W1121" i="2"/>
  <c r="J1121" i="2" s="1"/>
  <c r="AB1121" i="2" s="1"/>
  <c r="M1121" i="2" s="1"/>
  <c r="AC1121" i="2" s="1"/>
  <c r="I1198" i="2"/>
  <c r="W1198" i="2"/>
  <c r="X1198" i="2" s="1"/>
  <c r="I1196" i="2"/>
  <c r="W1196" i="2"/>
  <c r="I1192" i="2"/>
  <c r="W1192" i="2"/>
  <c r="I1188" i="2"/>
  <c r="W1188" i="2"/>
  <c r="I1182" i="2"/>
  <c r="W1182" i="2"/>
  <c r="W1180" i="2"/>
  <c r="X1180" i="2" s="1"/>
  <c r="I1180" i="2"/>
  <c r="I1257" i="2"/>
  <c r="W1257" i="2"/>
  <c r="I1255" i="2"/>
  <c r="W1255" i="2"/>
  <c r="I1253" i="2"/>
  <c r="W1253" i="2"/>
  <c r="J1253" i="2" s="1"/>
  <c r="I1239" i="2"/>
  <c r="W1239" i="2"/>
  <c r="J1239" i="2" s="1"/>
  <c r="Z1239" i="2" s="1"/>
  <c r="L1239" i="2" s="1"/>
  <c r="I1310" i="2"/>
  <c r="W1310" i="2"/>
  <c r="I1308" i="2"/>
  <c r="W1308" i="2"/>
  <c r="X1308" i="2" s="1"/>
  <c r="I1302" i="2"/>
  <c r="W1302" i="2"/>
  <c r="I1300" i="2"/>
  <c r="W1300" i="2"/>
  <c r="I1379" i="2"/>
  <c r="W1379" i="2"/>
  <c r="X1379" i="2" s="1"/>
  <c r="I1365" i="2"/>
  <c r="W1365" i="2"/>
  <c r="I1408" i="2"/>
  <c r="W1408" i="2"/>
  <c r="W1406" i="2"/>
  <c r="I1406" i="2"/>
  <c r="W1420" i="2"/>
  <c r="I1420" i="2"/>
  <c r="Z733" i="2"/>
  <c r="L733" i="2" s="1"/>
  <c r="J657" i="2"/>
  <c r="AJ657" i="2" s="1"/>
  <c r="X657" i="2"/>
  <c r="J314" i="2"/>
  <c r="Z314" i="2" s="1"/>
  <c r="L314" i="2" s="1"/>
  <c r="X314" i="2"/>
  <c r="W1076" i="2"/>
  <c r="W1125" i="2"/>
  <c r="W1129" i="2"/>
  <c r="W1137" i="2"/>
  <c r="X1137" i="2" s="1"/>
  <c r="W1015" i="2"/>
  <c r="X1015" i="2" s="1"/>
  <c r="AC973" i="2"/>
  <c r="N973" i="2" s="1"/>
  <c r="W879" i="2"/>
  <c r="W718" i="2"/>
  <c r="W822" i="2"/>
  <c r="W1361" i="2"/>
  <c r="W419" i="2"/>
  <c r="W584" i="2"/>
  <c r="W596" i="2"/>
  <c r="J50" i="2"/>
  <c r="Y975" i="5"/>
  <c r="T1064" i="5"/>
  <c r="Y1287" i="5"/>
  <c r="U886" i="5"/>
  <c r="U316" i="5"/>
  <c r="X591" i="5"/>
  <c r="T382" i="5"/>
  <c r="W562" i="5"/>
  <c r="P281" i="5"/>
  <c r="Q1093" i="5"/>
  <c r="X497" i="5"/>
  <c r="X470" i="5"/>
  <c r="V259" i="5"/>
  <c r="X1436" i="5"/>
  <c r="Y474" i="5"/>
  <c r="Y584" i="5"/>
  <c r="R1309" i="5"/>
  <c r="F1309" i="5" s="1"/>
  <c r="V1309" i="5" s="1"/>
  <c r="R804" i="5"/>
  <c r="F804" i="5" s="1"/>
  <c r="Q741" i="5"/>
  <c r="T1253" i="5"/>
  <c r="P389" i="5"/>
  <c r="W729" i="5"/>
  <c r="W897" i="5"/>
  <c r="R1274" i="5"/>
  <c r="F1274" i="5" s="1"/>
  <c r="Q789" i="5"/>
  <c r="Q1436" i="5"/>
  <c r="P1436" i="5"/>
  <c r="R1436" i="5"/>
  <c r="F1436" i="5" s="1"/>
  <c r="H194" i="5"/>
  <c r="S194" i="5" s="1"/>
  <c r="M194" i="5" s="1"/>
  <c r="A194" i="5"/>
  <c r="Q194" i="5" s="1"/>
  <c r="A312" i="5"/>
  <c r="H312" i="5"/>
  <c r="S312" i="5" s="1"/>
  <c r="M312" i="5" s="1"/>
  <c r="Y312" i="5" s="1"/>
  <c r="R1129" i="5"/>
  <c r="F1129" i="5" s="1"/>
  <c r="P1129" i="5"/>
  <c r="T828" i="5"/>
  <c r="P1127" i="5"/>
  <c r="R1127" i="5"/>
  <c r="F1127" i="5" s="1"/>
  <c r="P1391" i="5"/>
  <c r="R1391" i="5"/>
  <c r="F1391" i="5" s="1"/>
  <c r="P940" i="5"/>
  <c r="R940" i="5"/>
  <c r="F940" i="5" s="1"/>
  <c r="Q940" i="5"/>
  <c r="R1422" i="5"/>
  <c r="F1422" i="5" s="1"/>
  <c r="Q1422" i="5"/>
  <c r="A1374" i="5"/>
  <c r="H1374" i="5"/>
  <c r="S1374" i="5" s="1"/>
  <c r="M1374" i="5" s="1"/>
  <c r="J380" i="2"/>
  <c r="Y1014" i="5"/>
  <c r="W909" i="2"/>
  <c r="R374" i="5"/>
  <c r="F374" i="5" s="1"/>
  <c r="P148" i="5"/>
  <c r="R1123" i="5"/>
  <c r="F1123" i="5" s="1"/>
  <c r="A118" i="5"/>
  <c r="R1255" i="5"/>
  <c r="F1255" i="5" s="1"/>
  <c r="P1338" i="5"/>
  <c r="A1377" i="5"/>
  <c r="A70" i="5"/>
  <c r="Q70" i="5" s="1"/>
  <c r="Q1428" i="5"/>
  <c r="W88" i="2"/>
  <c r="X88" i="2" s="1"/>
  <c r="W611" i="2"/>
  <c r="H910" i="5"/>
  <c r="S910" i="5" s="1"/>
  <c r="M910" i="5" s="1"/>
  <c r="Y827" i="5"/>
  <c r="R1006" i="5"/>
  <c r="F1006" i="5" s="1"/>
  <c r="Q519" i="5"/>
  <c r="Q999" i="5"/>
  <c r="Q625" i="5"/>
  <c r="P625" i="5"/>
  <c r="Q293" i="5"/>
  <c r="R293" i="5"/>
  <c r="F293" i="5" s="1"/>
  <c r="X659" i="2"/>
  <c r="J659" i="2"/>
  <c r="AJ659" i="2" s="1"/>
  <c r="X1133" i="2"/>
  <c r="J1133" i="2"/>
  <c r="Z1133" i="2" s="1"/>
  <c r="L1133" i="2" s="1"/>
  <c r="P924" i="5"/>
  <c r="Q924" i="5"/>
  <c r="J1405" i="2"/>
  <c r="P470" i="5"/>
  <c r="Q580" i="5"/>
  <c r="Q1138" i="5"/>
  <c r="A80" i="5"/>
  <c r="P1096" i="5"/>
  <c r="R320" i="5"/>
  <c r="F320" i="5" s="1"/>
  <c r="P1005" i="5"/>
  <c r="R296" i="5"/>
  <c r="F296" i="5" s="1"/>
  <c r="Q296" i="5"/>
  <c r="W1122" i="5"/>
  <c r="X1122" i="5"/>
  <c r="Y1122" i="5"/>
  <c r="P476" i="5"/>
  <c r="R476" i="5"/>
  <c r="F476" i="5" s="1"/>
  <c r="R853" i="5"/>
  <c r="F853" i="5" s="1"/>
  <c r="Q853" i="5"/>
  <c r="Q1095" i="5"/>
  <c r="P1095" i="5"/>
  <c r="W1100" i="5"/>
  <c r="A945" i="5"/>
  <c r="A899" i="5"/>
  <c r="A1045" i="5"/>
  <c r="A1074" i="5"/>
  <c r="P1378" i="5"/>
  <c r="H1061" i="5"/>
  <c r="S1061" i="5" s="1"/>
  <c r="M1061" i="5" s="1"/>
  <c r="R1362" i="5"/>
  <c r="F1362" i="5" s="1"/>
  <c r="U1362" i="5" s="1"/>
  <c r="U1103" i="2"/>
  <c r="B1103" i="2" s="1"/>
  <c r="A1070" i="5"/>
  <c r="R1070" i="5" s="1"/>
  <c r="F1070" i="5" s="1"/>
  <c r="A479" i="5"/>
  <c r="P479" i="5" s="1"/>
  <c r="H459" i="5"/>
  <c r="S459" i="5" s="1"/>
  <c r="M459" i="5" s="1"/>
  <c r="A1217" i="5"/>
  <c r="P1217" i="5" s="1"/>
  <c r="H892" i="5"/>
  <c r="S892" i="5" s="1"/>
  <c r="M892" i="5" s="1"/>
  <c r="W1165" i="2"/>
  <c r="W1378" i="2"/>
  <c r="W839" i="2"/>
  <c r="J839" i="2" s="1"/>
  <c r="Q562" i="5"/>
  <c r="W1252" i="2"/>
  <c r="W1077" i="2"/>
  <c r="A706" i="5"/>
  <c r="R706" i="5" s="1"/>
  <c r="F706" i="5" s="1"/>
  <c r="H1018" i="5"/>
  <c r="S1018" i="5" s="1"/>
  <c r="M1018" i="5" s="1"/>
  <c r="A760" i="5"/>
  <c r="P760" i="5" s="1"/>
  <c r="W1269" i="2"/>
  <c r="J1269" i="2" s="1"/>
  <c r="Z1269" i="2" s="1"/>
  <c r="L1269" i="2" s="1"/>
  <c r="W851" i="2"/>
  <c r="W899" i="2"/>
  <c r="W494" i="2"/>
  <c r="W350" i="2"/>
  <c r="U1007" i="2"/>
  <c r="B1007" i="2" s="1"/>
  <c r="W415" i="2"/>
  <c r="X415" i="2" s="1"/>
  <c r="W434" i="2"/>
  <c r="A1420" i="5"/>
  <c r="H768" i="5"/>
  <c r="S768" i="5" s="1"/>
  <c r="M768" i="5" s="1"/>
  <c r="A554" i="5"/>
  <c r="A1139" i="5"/>
  <c r="R1139" i="5" s="1"/>
  <c r="F1139" i="5" s="1"/>
  <c r="W597" i="2"/>
  <c r="X597" i="2" s="1"/>
  <c r="W583" i="2"/>
  <c r="W715" i="2"/>
  <c r="W711" i="2"/>
  <c r="W1004" i="2"/>
  <c r="J1004" i="2" s="1"/>
  <c r="W1000" i="2"/>
  <c r="W1195" i="2"/>
  <c r="J1195" i="2" s="1"/>
  <c r="Y1195" i="2" s="1"/>
  <c r="AA1195" i="2" s="1"/>
  <c r="W1193" i="2"/>
  <c r="J1193" i="2" s="1"/>
  <c r="W1189" i="2"/>
  <c r="J1189" i="2" s="1"/>
  <c r="AJ1189" i="2" s="1"/>
  <c r="A1100" i="5"/>
  <c r="Q1362" i="5"/>
  <c r="A989" i="5"/>
  <c r="P989" i="5" s="1"/>
  <c r="A173" i="5"/>
  <c r="W1186" i="2"/>
  <c r="P562" i="5"/>
  <c r="W836" i="2"/>
  <c r="W1433" i="2"/>
  <c r="W1067" i="2"/>
  <c r="W1079" i="2"/>
  <c r="A321" i="5"/>
  <c r="Q321" i="5" s="1"/>
  <c r="A1216" i="5"/>
  <c r="W1259" i="2"/>
  <c r="X1259" i="2" s="1"/>
  <c r="W1159" i="2"/>
  <c r="W1404" i="2"/>
  <c r="X1404" i="2" s="1"/>
  <c r="W824" i="2"/>
  <c r="W807" i="2"/>
  <c r="X807" i="2" s="1"/>
  <c r="W1376" i="2"/>
  <c r="W1359" i="2"/>
  <c r="W1127" i="2"/>
  <c r="W919" i="2"/>
  <c r="W1166" i="2"/>
  <c r="H1280" i="5"/>
  <c r="S1280" i="5" s="1"/>
  <c r="M1280" i="5" s="1"/>
  <c r="Y1280" i="5" s="1"/>
  <c r="A646" i="5"/>
  <c r="H1108" i="5"/>
  <c r="S1108" i="5" s="1"/>
  <c r="M1108" i="5" s="1"/>
  <c r="H1098" i="5"/>
  <c r="S1098" i="5" s="1"/>
  <c r="M1098" i="5" s="1"/>
  <c r="J295" i="2"/>
  <c r="A4" i="3"/>
  <c r="A26" i="1"/>
  <c r="X971" i="2"/>
  <c r="J971" i="2"/>
  <c r="J1288" i="2"/>
  <c r="X1288" i="2"/>
  <c r="J377" i="2"/>
  <c r="AB377" i="2" s="1"/>
  <c r="M377" i="2" s="1"/>
  <c r="AC377" i="2" s="1"/>
  <c r="X377" i="2"/>
  <c r="X619" i="2"/>
  <c r="J619" i="2"/>
  <c r="Z619" i="2" s="1"/>
  <c r="L619" i="2" s="1"/>
  <c r="X375" i="2"/>
  <c r="J375" i="2"/>
  <c r="J800" i="2"/>
  <c r="AB800" i="2" s="1"/>
  <c r="M800" i="2" s="1"/>
  <c r="AC800" i="2" s="1"/>
  <c r="X800" i="2"/>
  <c r="J1096" i="2"/>
  <c r="X1096" i="2"/>
  <c r="J881" i="2"/>
  <c r="X881" i="2"/>
  <c r="X1348" i="2"/>
  <c r="J1348" i="2"/>
  <c r="Y1348" i="2" s="1"/>
  <c r="AA1348" i="2" s="1"/>
  <c r="X1078" i="2"/>
  <c r="J1078" i="2"/>
  <c r="AB1078" i="2" s="1"/>
  <c r="M1078" i="2" s="1"/>
  <c r="J1311" i="2"/>
  <c r="X1311" i="2"/>
  <c r="J713" i="2"/>
  <c r="X713" i="2"/>
  <c r="X972" i="2"/>
  <c r="J1151" i="2"/>
  <c r="Z1151" i="2" s="1"/>
  <c r="L1151" i="2" s="1"/>
  <c r="X1151" i="2"/>
  <c r="J979" i="2"/>
  <c r="X979" i="2"/>
  <c r="X1013" i="2"/>
  <c r="J1013" i="2"/>
  <c r="Y1013" i="2" s="1"/>
  <c r="AA1013" i="2" s="1"/>
  <c r="X313" i="2"/>
  <c r="J1223" i="2"/>
  <c r="X1223" i="2"/>
  <c r="J772" i="2"/>
  <c r="X772" i="2"/>
  <c r="J864" i="2"/>
  <c r="Y864" i="2" s="1"/>
  <c r="AA864" i="2" s="1"/>
  <c r="X864" i="2"/>
  <c r="W359" i="2"/>
  <c r="J359" i="2" s="1"/>
  <c r="W225" i="2"/>
  <c r="J225" i="2" s="1"/>
  <c r="W953" i="2"/>
  <c r="X953" i="2" s="1"/>
  <c r="W943" i="2"/>
  <c r="W890" i="2"/>
  <c r="W642" i="2"/>
  <c r="W648" i="2"/>
  <c r="W1299" i="2"/>
  <c r="I1004" i="2"/>
  <c r="W239" i="2"/>
  <c r="W656" i="2"/>
  <c r="W699" i="2"/>
  <c r="W591" i="2"/>
  <c r="W477" i="2"/>
  <c r="W178" i="2"/>
  <c r="J178" i="2" s="1"/>
  <c r="I1000" i="2"/>
  <c r="W1008" i="2"/>
  <c r="W823" i="2"/>
  <c r="W957" i="2"/>
  <c r="W886" i="2"/>
  <c r="W825" i="2"/>
  <c r="W475" i="2"/>
  <c r="I1195" i="2"/>
  <c r="I711" i="2"/>
  <c r="W471" i="2"/>
  <c r="W479" i="2"/>
  <c r="W701" i="2"/>
  <c r="W587" i="2"/>
  <c r="W833" i="2"/>
  <c r="W892" i="2"/>
  <c r="W1179" i="2"/>
  <c r="W835" i="2"/>
  <c r="W286" i="2"/>
  <c r="AB320" i="2"/>
  <c r="M320" i="2" s="1"/>
  <c r="Y320" i="2"/>
  <c r="AA320" i="2" s="1"/>
  <c r="AJ1240" i="2"/>
  <c r="AB1240" i="2"/>
  <c r="M1240" i="2" s="1"/>
  <c r="AC1240" i="2" s="1"/>
  <c r="Z1240" i="2"/>
  <c r="L1240" i="2" s="1"/>
  <c r="Y566" i="2"/>
  <c r="AA566" i="2" s="1"/>
  <c r="Z566" i="2"/>
  <c r="L566" i="2" s="1"/>
  <c r="Z143" i="2"/>
  <c r="L143" i="2" s="1"/>
  <c r="X1284" i="2"/>
  <c r="X320" i="2"/>
  <c r="X524" i="2"/>
  <c r="J194" i="2"/>
  <c r="X265" i="2"/>
  <c r="X566" i="2"/>
  <c r="X897" i="2"/>
  <c r="X465" i="2"/>
  <c r="X1240" i="2"/>
  <c r="X922" i="2"/>
  <c r="X975" i="2"/>
  <c r="AB233" i="2"/>
  <c r="M233" i="2" s="1"/>
  <c r="Z1007" i="2"/>
  <c r="L1007" i="2" s="1"/>
  <c r="J235" i="2"/>
  <c r="Y235" i="2" s="1"/>
  <c r="AA235" i="2" s="1"/>
  <c r="X139" i="2"/>
  <c r="Z326" i="2"/>
  <c r="L326" i="2" s="1"/>
  <c r="AB1421" i="2"/>
  <c r="M1421" i="2" s="1"/>
  <c r="AC1421" i="2" s="1"/>
  <c r="X709" i="2"/>
  <c r="X406" i="2"/>
  <c r="X686" i="2"/>
  <c r="J552" i="2"/>
  <c r="X1373" i="2"/>
  <c r="J1162" i="2"/>
  <c r="X562" i="2"/>
  <c r="J747" i="2"/>
  <c r="AB1424" i="2"/>
  <c r="M1424" i="2" s="1"/>
  <c r="AC1424" i="2" s="1"/>
  <c r="J710" i="2"/>
  <c r="X1424" i="2"/>
  <c r="AG1438" i="2"/>
  <c r="P1438" i="2" s="1"/>
  <c r="AI1438" i="2"/>
  <c r="C1438" i="2" s="1"/>
  <c r="J21" i="2"/>
  <c r="AJ21" i="2" s="1"/>
  <c r="AB15" i="2"/>
  <c r="M15" i="2" s="1"/>
  <c r="AC15" i="2" s="1"/>
  <c r="Y17" i="2"/>
  <c r="AA17" i="2" s="1"/>
  <c r="Y139" i="5"/>
  <c r="X139" i="5"/>
  <c r="W80" i="5"/>
  <c r="Y80" i="5"/>
  <c r="W1157" i="5"/>
  <c r="Y655" i="2"/>
  <c r="AA655" i="2" s="1"/>
  <c r="A1248" i="5"/>
  <c r="AB1007" i="2"/>
  <c r="M1007" i="2" s="1"/>
  <c r="X928" i="2"/>
  <c r="J45" i="2"/>
  <c r="AB45" i="2" s="1"/>
  <c r="M45" i="2" s="1"/>
  <c r="P379" i="5"/>
  <c r="Q470" i="5"/>
  <c r="R468" i="5"/>
  <c r="F468" i="5" s="1"/>
  <c r="R1138" i="5"/>
  <c r="F1138" i="5" s="1"/>
  <c r="Q1123" i="5"/>
  <c r="Q1338" i="5"/>
  <c r="W89" i="2"/>
  <c r="X89" i="2" s="1"/>
  <c r="R1370" i="5"/>
  <c r="F1370" i="5" s="1"/>
  <c r="Q1075" i="5"/>
  <c r="P1421" i="5"/>
  <c r="W627" i="2"/>
  <c r="U861" i="2"/>
  <c r="B861" i="2" s="1"/>
  <c r="AC861" i="2" s="1"/>
  <c r="A1219" i="5"/>
  <c r="P1219" i="5" s="1"/>
  <c r="A672" i="5"/>
  <c r="P672" i="5" s="1"/>
  <c r="H83" i="5"/>
  <c r="S83" i="5" s="1"/>
  <c r="M83" i="5" s="1"/>
  <c r="Y83" i="5" s="1"/>
  <c r="R1227" i="5"/>
  <c r="F1227" i="5" s="1"/>
  <c r="P643" i="5"/>
  <c r="R1332" i="5"/>
  <c r="F1332" i="5" s="1"/>
  <c r="R579" i="5"/>
  <c r="F579" i="5" s="1"/>
  <c r="W832" i="2"/>
  <c r="W1393" i="2"/>
  <c r="W1075" i="2"/>
  <c r="W729" i="2"/>
  <c r="W1046" i="2"/>
  <c r="R1198" i="5"/>
  <c r="F1198" i="5" s="1"/>
  <c r="A1389" i="5"/>
  <c r="P1389" i="5" s="1"/>
  <c r="A225" i="5"/>
  <c r="V20" i="5"/>
  <c r="U20" i="5"/>
  <c r="T20" i="5"/>
  <c r="P25" i="5"/>
  <c r="R13" i="5"/>
  <c r="F13" i="5" s="1"/>
  <c r="X26" i="5"/>
  <c r="R22" i="5"/>
  <c r="F22" i="5" s="1"/>
  <c r="R25" i="5"/>
  <c r="F25" i="5" s="1"/>
  <c r="U25" i="5" s="1"/>
  <c r="X28" i="2"/>
  <c r="Q1211" i="5"/>
  <c r="R1211" i="5"/>
  <c r="F1211" i="5" s="1"/>
  <c r="Q343" i="5"/>
  <c r="P343" i="5"/>
  <c r="Q412" i="5"/>
  <c r="P412" i="5"/>
  <c r="R1333" i="5"/>
  <c r="F1333" i="5" s="1"/>
  <c r="V1333" i="5" s="1"/>
  <c r="Q1333" i="5"/>
  <c r="R717" i="5"/>
  <c r="F717" i="5" s="1"/>
  <c r="Q717" i="5"/>
  <c r="W1192" i="5"/>
  <c r="Y1192" i="5"/>
  <c r="X1192" i="5"/>
  <c r="Q1243" i="5"/>
  <c r="P1243" i="5"/>
  <c r="U170" i="5"/>
  <c r="T170" i="5"/>
  <c r="V170" i="5"/>
  <c r="U596" i="5"/>
  <c r="V596" i="5"/>
  <c r="P1133" i="5"/>
  <c r="R1133" i="5"/>
  <c r="F1133" i="5" s="1"/>
  <c r="P1363" i="5"/>
  <c r="R1363" i="5"/>
  <c r="F1363" i="5" s="1"/>
  <c r="Q446" i="5"/>
  <c r="P446" i="5"/>
  <c r="Q1331" i="5"/>
  <c r="P1331" i="5"/>
  <c r="P954" i="5"/>
  <c r="R954" i="5"/>
  <c r="F954" i="5" s="1"/>
  <c r="Q954" i="5"/>
  <c r="R1183" i="5"/>
  <c r="F1183" i="5" s="1"/>
  <c r="T1183" i="5" s="1"/>
  <c r="P1183" i="5"/>
  <c r="V1229" i="5"/>
  <c r="P1199" i="5"/>
  <c r="Q1313" i="5"/>
  <c r="R1282" i="5"/>
  <c r="F1282" i="5" s="1"/>
  <c r="U1282" i="5" s="1"/>
  <c r="W1123" i="5"/>
  <c r="Q1215" i="5"/>
  <c r="Y1308" i="5"/>
  <c r="W1033" i="5"/>
  <c r="Z1033" i="5" s="1"/>
  <c r="T926" i="5"/>
  <c r="P82" i="5"/>
  <c r="T700" i="5"/>
  <c r="U1098" i="5"/>
  <c r="Y959" i="5"/>
  <c r="X1075" i="5"/>
  <c r="T1189" i="5"/>
  <c r="V978" i="5"/>
  <c r="Y881" i="5"/>
  <c r="Q1096" i="5"/>
  <c r="P1427" i="5"/>
  <c r="R202" i="5"/>
  <c r="F202" i="5" s="1"/>
  <c r="T202" i="5" s="1"/>
  <c r="P58" i="5"/>
  <c r="P587" i="5"/>
  <c r="W802" i="5"/>
  <c r="W827" i="5"/>
  <c r="Q1061" i="5"/>
  <c r="R1078" i="5"/>
  <c r="F1078" i="5" s="1"/>
  <c r="T1078" i="5" s="1"/>
  <c r="P1390" i="5"/>
  <c r="P1227" i="5"/>
  <c r="P1019" i="5"/>
  <c r="Y940" i="5"/>
  <c r="Q1119" i="5"/>
  <c r="P1371" i="5"/>
  <c r="W639" i="5"/>
  <c r="R489" i="5"/>
  <c r="F489" i="5" s="1"/>
  <c r="Q1198" i="5"/>
  <c r="T1229" i="5"/>
  <c r="R431" i="5"/>
  <c r="F431" i="5" s="1"/>
  <c r="P1012" i="5"/>
  <c r="Q1282" i="5"/>
  <c r="W1308" i="5"/>
  <c r="V926" i="5"/>
  <c r="R82" i="5"/>
  <c r="F82" i="5" s="1"/>
  <c r="V700" i="5"/>
  <c r="Y1125" i="5"/>
  <c r="T1098" i="5"/>
  <c r="X656" i="5"/>
  <c r="W290" i="5"/>
  <c r="Y1075" i="5"/>
  <c r="Q612" i="5"/>
  <c r="Q1427" i="5"/>
  <c r="P202" i="5"/>
  <c r="R89" i="5"/>
  <c r="F89" i="5" s="1"/>
  <c r="Q587" i="5"/>
  <c r="W267" i="5"/>
  <c r="T928" i="5"/>
  <c r="R1061" i="5"/>
  <c r="F1061" i="5" s="1"/>
  <c r="W585" i="5"/>
  <c r="P1078" i="5"/>
  <c r="P888" i="5"/>
  <c r="Y987" i="5"/>
  <c r="X291" i="5"/>
  <c r="X929" i="5"/>
  <c r="W316" i="5"/>
  <c r="W767" i="5"/>
  <c r="V235" i="5"/>
  <c r="W656" i="5"/>
  <c r="Y290" i="5"/>
  <c r="V507" i="5"/>
  <c r="P89" i="5"/>
  <c r="P1094" i="5"/>
  <c r="Q313" i="5"/>
  <c r="P1317" i="5"/>
  <c r="W613" i="5"/>
  <c r="Y585" i="5"/>
  <c r="Q289" i="5"/>
  <c r="R760" i="5"/>
  <c r="F760" i="5" s="1"/>
  <c r="P853" i="5"/>
  <c r="W929" i="5"/>
  <c r="R1401" i="5"/>
  <c r="F1401" i="5" s="1"/>
  <c r="P1435" i="5"/>
  <c r="P465" i="5"/>
  <c r="R1119" i="5"/>
  <c r="F1119" i="5" s="1"/>
  <c r="X316" i="5"/>
  <c r="Y524" i="2"/>
  <c r="AA524" i="2" s="1"/>
  <c r="AB524" i="2"/>
  <c r="M524" i="2" s="1"/>
  <c r="Z524" i="2"/>
  <c r="L524" i="2" s="1"/>
  <c r="P1223" i="5"/>
  <c r="R1223" i="5"/>
  <c r="F1223" i="5" s="1"/>
  <c r="Q1223" i="5"/>
  <c r="W796" i="5"/>
  <c r="X796" i="5"/>
  <c r="Y796" i="5"/>
  <c r="R1107" i="5"/>
  <c r="F1107" i="5" s="1"/>
  <c r="P1107" i="5"/>
  <c r="Q1107" i="5"/>
  <c r="T1075" i="5"/>
  <c r="U1075" i="5"/>
  <c r="V1075" i="5"/>
  <c r="AB609" i="2"/>
  <c r="M609" i="2" s="1"/>
  <c r="AC609" i="2" s="1"/>
  <c r="N609" i="2" s="1"/>
  <c r="AE609" i="2" s="1"/>
  <c r="Q609" i="2" s="1"/>
  <c r="Z609" i="2"/>
  <c r="L609" i="2" s="1"/>
  <c r="X766" i="2"/>
  <c r="J766" i="2"/>
  <c r="Y766" i="2" s="1"/>
  <c r="AA766" i="2" s="1"/>
  <c r="P768" i="5"/>
  <c r="U1030" i="2"/>
  <c r="B1030" i="2" s="1"/>
  <c r="W1030" i="2"/>
  <c r="Z108" i="2"/>
  <c r="L108" i="2" s="1"/>
  <c r="U449" i="5"/>
  <c r="U159" i="2"/>
  <c r="B159" i="2" s="1"/>
  <c r="W159" i="2"/>
  <c r="U131" i="2"/>
  <c r="B131" i="2" s="1"/>
  <c r="W1432" i="5"/>
  <c r="W539" i="5"/>
  <c r="Y652" i="5"/>
  <c r="AJ347" i="2"/>
  <c r="AB987" i="2"/>
  <c r="M987" i="2" s="1"/>
  <c r="AC987" i="2" s="1"/>
  <c r="N987" i="2" s="1"/>
  <c r="AE987" i="2" s="1"/>
  <c r="Q987" i="2" s="1"/>
  <c r="R76" i="5"/>
  <c r="F76" i="5" s="1"/>
  <c r="P1333" i="5"/>
  <c r="R412" i="5"/>
  <c r="F412" i="5" s="1"/>
  <c r="Q220" i="5"/>
  <c r="R1331" i="5"/>
  <c r="F1331" i="5" s="1"/>
  <c r="J1033" i="2"/>
  <c r="Q979" i="5"/>
  <c r="P594" i="5"/>
  <c r="H951" i="5"/>
  <c r="S951" i="5" s="1"/>
  <c r="M951" i="5" s="1"/>
  <c r="Y951" i="5" s="1"/>
  <c r="P1165" i="5"/>
  <c r="U766" i="2"/>
  <c r="B766" i="2" s="1"/>
  <c r="W116" i="2"/>
  <c r="J116" i="2" s="1"/>
  <c r="P1228" i="5"/>
  <c r="U342" i="5"/>
  <c r="X1432" i="5"/>
  <c r="Y729" i="5"/>
  <c r="Y539" i="5"/>
  <c r="Y987" i="2"/>
  <c r="AA987" i="2" s="1"/>
  <c r="P76" i="5"/>
  <c r="P717" i="5"/>
  <c r="J345" i="2"/>
  <c r="Z345" i="2" s="1"/>
  <c r="L345" i="2" s="1"/>
  <c r="R343" i="5"/>
  <c r="F343" i="5" s="1"/>
  <c r="U343" i="5" s="1"/>
  <c r="P220" i="5"/>
  <c r="J1318" i="2"/>
  <c r="Q1183" i="5"/>
  <c r="AJ1158" i="2"/>
  <c r="X108" i="2"/>
  <c r="A894" i="5"/>
  <c r="J1003" i="2"/>
  <c r="X519" i="2"/>
  <c r="X175" i="2"/>
  <c r="Q865" i="5"/>
  <c r="R1017" i="5"/>
  <c r="F1017" i="5" s="1"/>
  <c r="H762" i="5"/>
  <c r="S762" i="5" s="1"/>
  <c r="M762" i="5" s="1"/>
  <c r="P1075" i="5"/>
  <c r="R1423" i="5"/>
  <c r="F1423" i="5" s="1"/>
  <c r="Q1421" i="5"/>
  <c r="W849" i="2"/>
  <c r="W1042" i="2"/>
  <c r="H1107" i="5"/>
  <c r="S1107" i="5" s="1"/>
  <c r="M1107" i="5" s="1"/>
  <c r="A796" i="5"/>
  <c r="H1223" i="5"/>
  <c r="S1223" i="5" s="1"/>
  <c r="M1223" i="5" s="1"/>
  <c r="W1319" i="2"/>
  <c r="U599" i="5"/>
  <c r="AB412" i="2"/>
  <c r="M412" i="2" s="1"/>
  <c r="AC412" i="2" s="1"/>
  <c r="X1120" i="2"/>
  <c r="X387" i="2"/>
  <c r="W495" i="2"/>
  <c r="R72" i="5"/>
  <c r="F72" i="5" s="1"/>
  <c r="Q1423" i="5"/>
  <c r="R558" i="5"/>
  <c r="F558" i="5" s="1"/>
  <c r="W582" i="2"/>
  <c r="P1000" i="5"/>
  <c r="A1073" i="5"/>
  <c r="R1073" i="5" s="1"/>
  <c r="F1073" i="5" s="1"/>
  <c r="W868" i="2"/>
  <c r="U1001" i="2"/>
  <c r="B1001" i="2" s="1"/>
  <c r="AJ895" i="2"/>
  <c r="Z895" i="2"/>
  <c r="L895" i="2" s="1"/>
  <c r="AB895" i="2"/>
  <c r="M895" i="2" s="1"/>
  <c r="AC895" i="2" s="1"/>
  <c r="AJ975" i="2"/>
  <c r="Y975" i="2"/>
  <c r="AA975" i="2" s="1"/>
  <c r="Z975" i="2"/>
  <c r="L975" i="2" s="1"/>
  <c r="AB975" i="2"/>
  <c r="M975" i="2" s="1"/>
  <c r="AC975" i="2" s="1"/>
  <c r="Z730" i="2"/>
  <c r="L730" i="2" s="1"/>
  <c r="AJ612" i="2"/>
  <c r="Y501" i="2"/>
  <c r="AA501" i="2" s="1"/>
  <c r="Y910" i="2"/>
  <c r="AA910" i="2" s="1"/>
  <c r="X408" i="2"/>
  <c r="X653" i="2"/>
  <c r="X1134" i="2"/>
  <c r="J1432" i="2"/>
  <c r="Y1432" i="2" s="1"/>
  <c r="AA1432" i="2" s="1"/>
  <c r="J929" i="2"/>
  <c r="AB17" i="2"/>
  <c r="M17" i="2" s="1"/>
  <c r="AC17" i="2" s="1"/>
  <c r="J173" i="2"/>
  <c r="Y173" i="2" s="1"/>
  <c r="AA173" i="2" s="1"/>
  <c r="X1395" i="2"/>
  <c r="J310" i="2"/>
  <c r="J1280" i="2"/>
  <c r="X1280" i="2"/>
  <c r="J1124" i="2"/>
  <c r="X1124" i="2"/>
  <c r="X493" i="2"/>
  <c r="J493" i="2"/>
  <c r="J221" i="2"/>
  <c r="AB221" i="2" s="1"/>
  <c r="M221" i="2" s="1"/>
  <c r="X221" i="2"/>
  <c r="Y1133" i="2"/>
  <c r="AA1133" i="2" s="1"/>
  <c r="AB1133" i="2"/>
  <c r="M1133" i="2" s="1"/>
  <c r="AC1133" i="2" s="1"/>
  <c r="X1391" i="2"/>
  <c r="J1391" i="2"/>
  <c r="AJ1391" i="2" s="1"/>
  <c r="X81" i="2"/>
  <c r="J81" i="2"/>
  <c r="AJ81" i="2" s="1"/>
  <c r="J867" i="2"/>
  <c r="X867" i="2"/>
  <c r="AB1156" i="2"/>
  <c r="M1156" i="2" s="1"/>
  <c r="AJ1156" i="2"/>
  <c r="AB399" i="2"/>
  <c r="M399" i="2" s="1"/>
  <c r="AC399" i="2" s="1"/>
  <c r="N399" i="2" s="1"/>
  <c r="AE399" i="2" s="1"/>
  <c r="Q399" i="2" s="1"/>
  <c r="AJ399" i="2"/>
  <c r="X404" i="2"/>
  <c r="J404" i="2"/>
  <c r="Z1286" i="2"/>
  <c r="L1286" i="2" s="1"/>
  <c r="AB1286" i="2"/>
  <c r="M1286" i="2" s="1"/>
  <c r="Y1286" i="2"/>
  <c r="AA1286" i="2" s="1"/>
  <c r="X866" i="2"/>
  <c r="J866" i="2"/>
  <c r="X296" i="2"/>
  <c r="J25" i="2"/>
  <c r="Z25" i="2" s="1"/>
  <c r="L25" i="2" s="1"/>
  <c r="AB612" i="2"/>
  <c r="M612" i="2" s="1"/>
  <c r="AJ501" i="2"/>
  <c r="Z416" i="2"/>
  <c r="L416" i="2" s="1"/>
  <c r="Y1243" i="2"/>
  <c r="AA1243" i="2" s="1"/>
  <c r="Y478" i="2"/>
  <c r="AA478" i="2" s="1"/>
  <c r="X765" i="2"/>
  <c r="X1157" i="2"/>
  <c r="X1289" i="2"/>
  <c r="Z17" i="2"/>
  <c r="L17" i="2" s="1"/>
  <c r="Z1156" i="2"/>
  <c r="L1156" i="2" s="1"/>
  <c r="Y375" i="2"/>
  <c r="AA375" i="2" s="1"/>
  <c r="AB1221" i="2"/>
  <c r="M1221" i="2" s="1"/>
  <c r="AC1221" i="2" s="1"/>
  <c r="N1221" i="2" s="1"/>
  <c r="AE1221" i="2" s="1"/>
  <c r="Q1221" i="2" s="1"/>
  <c r="Z562" i="2"/>
  <c r="L562" i="2" s="1"/>
  <c r="AB562" i="2"/>
  <c r="M562" i="2" s="1"/>
  <c r="AC562" i="2" s="1"/>
  <c r="N562" i="2" s="1"/>
  <c r="Y973" i="2"/>
  <c r="AA973" i="2" s="1"/>
  <c r="AJ973" i="2"/>
  <c r="AB659" i="2"/>
  <c r="M659" i="2" s="1"/>
  <c r="AC659" i="2" s="1"/>
  <c r="J1308" i="2"/>
  <c r="J1198" i="2"/>
  <c r="X1394" i="2"/>
  <c r="AJ1007" i="2"/>
  <c r="X683" i="2"/>
  <c r="W1187" i="2"/>
  <c r="Q576" i="2"/>
  <c r="Q6" i="2"/>
  <c r="V1398" i="3"/>
  <c r="W173" i="3"/>
  <c r="U70" i="3"/>
  <c r="U165" i="3"/>
  <c r="V111" i="3"/>
  <c r="V49" i="3"/>
  <c r="W169" i="3"/>
  <c r="R771" i="5"/>
  <c r="F771" i="5" s="1"/>
  <c r="Q771" i="5"/>
  <c r="Q1041" i="5"/>
  <c r="P1041" i="5"/>
  <c r="P439" i="5"/>
  <c r="R439" i="5"/>
  <c r="F439" i="5" s="1"/>
  <c r="R983" i="5"/>
  <c r="F983" i="5" s="1"/>
  <c r="Q983" i="5"/>
  <c r="P858" i="5"/>
  <c r="R858" i="5"/>
  <c r="F858" i="5" s="1"/>
  <c r="P641" i="5"/>
  <c r="R641" i="5"/>
  <c r="F641" i="5" s="1"/>
  <c r="P929" i="5"/>
  <c r="Q929" i="5"/>
  <c r="R503" i="5"/>
  <c r="F503" i="5" s="1"/>
  <c r="Q503" i="5"/>
  <c r="R417" i="5"/>
  <c r="F417" i="5" s="1"/>
  <c r="Q417" i="5"/>
  <c r="R710" i="5"/>
  <c r="F710" i="5" s="1"/>
  <c r="P710" i="5"/>
  <c r="Q675" i="5"/>
  <c r="P675" i="5"/>
  <c r="Z675" i="5" s="1"/>
  <c r="Q591" i="5"/>
  <c r="P591" i="5"/>
  <c r="Q836" i="5"/>
  <c r="R836" i="5"/>
  <c r="F836" i="5" s="1"/>
  <c r="W648" i="5"/>
  <c r="Y648" i="5"/>
  <c r="Q1249" i="5"/>
  <c r="P1249" i="5"/>
  <c r="R1249" i="5"/>
  <c r="F1249" i="5" s="1"/>
  <c r="T888" i="5"/>
  <c r="U888" i="5"/>
  <c r="P287" i="5"/>
  <c r="R287" i="5"/>
  <c r="F287" i="5" s="1"/>
  <c r="Q1070" i="5"/>
  <c r="R823" i="5"/>
  <c r="F823" i="5" s="1"/>
  <c r="R644" i="5"/>
  <c r="F644" i="5" s="1"/>
  <c r="P806" i="5"/>
  <c r="X313" i="5"/>
  <c r="Q1097" i="5"/>
  <c r="Q297" i="5"/>
  <c r="R1150" i="5"/>
  <c r="F1150" i="5" s="1"/>
  <c r="T859" i="5"/>
  <c r="P1305" i="5"/>
  <c r="P1247" i="5"/>
  <c r="R639" i="5"/>
  <c r="F639" i="5" s="1"/>
  <c r="U639" i="5" s="1"/>
  <c r="Q1272" i="5"/>
  <c r="R171" i="5"/>
  <c r="F171" i="5" s="1"/>
  <c r="X1396" i="5"/>
  <c r="Q777" i="5"/>
  <c r="R1014" i="5"/>
  <c r="F1014" i="5" s="1"/>
  <c r="T1014" i="5" s="1"/>
  <c r="W1126" i="5"/>
  <c r="T1245" i="5"/>
  <c r="Q778" i="5"/>
  <c r="P1070" i="5"/>
  <c r="Q409" i="5"/>
  <c r="Q644" i="5"/>
  <c r="Q859" i="5"/>
  <c r="P296" i="5"/>
  <c r="R625" i="5"/>
  <c r="F625" i="5" s="1"/>
  <c r="Q764" i="5"/>
  <c r="P859" i="5"/>
  <c r="P764" i="5"/>
  <c r="Z764" i="5" s="1"/>
  <c r="P1046" i="5"/>
  <c r="R1048" i="5"/>
  <c r="F1048" i="5" s="1"/>
  <c r="Q1048" i="5"/>
  <c r="R465" i="5"/>
  <c r="F465" i="5" s="1"/>
  <c r="R1408" i="5"/>
  <c r="F1408" i="5" s="1"/>
  <c r="R282" i="5"/>
  <c r="F282" i="5" s="1"/>
  <c r="Q922" i="5"/>
  <c r="P586" i="5"/>
  <c r="P1272" i="5"/>
  <c r="P171" i="5"/>
  <c r="R777" i="5"/>
  <c r="F777" i="5" s="1"/>
  <c r="Y473" i="5"/>
  <c r="Q1139" i="5"/>
  <c r="P1014" i="5"/>
  <c r="Y23" i="5"/>
  <c r="V71" i="5"/>
  <c r="W26" i="5"/>
  <c r="V72" i="5"/>
  <c r="U11" i="5"/>
  <c r="X17" i="5"/>
  <c r="X21" i="5"/>
  <c r="P72" i="5"/>
  <c r="P23" i="5"/>
  <c r="W88" i="5"/>
  <c r="U71" i="5"/>
  <c r="V16" i="5"/>
  <c r="W21" i="5"/>
  <c r="P11" i="5"/>
  <c r="R73" i="5"/>
  <c r="F73" i="5" s="1"/>
  <c r="U73" i="5" s="1"/>
  <c r="P16" i="5"/>
  <c r="Q16" i="5"/>
  <c r="X55" i="5"/>
  <c r="Q11" i="5"/>
  <c r="Y88" i="5"/>
  <c r="Z1157" i="2"/>
  <c r="L1157" i="2" s="1"/>
  <c r="AJ1157" i="2"/>
  <c r="Z1317" i="2"/>
  <c r="L1317" i="2" s="1"/>
  <c r="Y1317" i="2"/>
  <c r="AA1317" i="2" s="1"/>
  <c r="U981" i="5"/>
  <c r="T981" i="5"/>
  <c r="R478" i="5"/>
  <c r="F478" i="5" s="1"/>
  <c r="P478" i="5"/>
  <c r="Q670" i="5"/>
  <c r="P670" i="5"/>
  <c r="R294" i="5"/>
  <c r="F294" i="5" s="1"/>
  <c r="Q294" i="5"/>
  <c r="P351" i="5"/>
  <c r="R351" i="5"/>
  <c r="F351" i="5" s="1"/>
  <c r="W1377" i="2"/>
  <c r="U1377" i="2"/>
  <c r="B1377" i="2" s="1"/>
  <c r="R860" i="5"/>
  <c r="F860" i="5" s="1"/>
  <c r="Q860" i="5"/>
  <c r="W328" i="2"/>
  <c r="U328" i="2"/>
  <c r="B328" i="2" s="1"/>
  <c r="Q385" i="5"/>
  <c r="R385" i="5"/>
  <c r="F385" i="5" s="1"/>
  <c r="P385" i="5"/>
  <c r="R1251" i="5"/>
  <c r="F1251" i="5" s="1"/>
  <c r="P1251" i="5"/>
  <c r="R113" i="5"/>
  <c r="F113" i="5" s="1"/>
  <c r="Q113" i="5"/>
  <c r="R737" i="5"/>
  <c r="F737" i="5" s="1"/>
  <c r="Q737" i="5"/>
  <c r="P737" i="5"/>
  <c r="R372" i="5"/>
  <c r="F372" i="5" s="1"/>
  <c r="P372" i="5"/>
  <c r="R357" i="5"/>
  <c r="F357" i="5" s="1"/>
  <c r="Q357" i="5"/>
  <c r="R640" i="5"/>
  <c r="F640" i="5" s="1"/>
  <c r="Q640" i="5"/>
  <c r="P640" i="5"/>
  <c r="Y1389" i="5"/>
  <c r="X1389" i="5"/>
  <c r="V866" i="5"/>
  <c r="U866" i="5"/>
  <c r="J141" i="2"/>
  <c r="AB141" i="2" s="1"/>
  <c r="M141" i="2" s="1"/>
  <c r="AB730" i="2"/>
  <c r="M730" i="2" s="1"/>
  <c r="V707" i="5"/>
  <c r="T237" i="5"/>
  <c r="U1274" i="5"/>
  <c r="V1136" i="5"/>
  <c r="W412" i="5"/>
  <c r="H147" i="5"/>
  <c r="S147" i="5" s="1"/>
  <c r="M147" i="5" s="1"/>
  <c r="R389" i="5"/>
  <c r="F389" i="5" s="1"/>
  <c r="U389" i="5" s="1"/>
  <c r="Y1346" i="5"/>
  <c r="R1300" i="5"/>
  <c r="F1300" i="5" s="1"/>
  <c r="X1317" i="2"/>
  <c r="Q1180" i="5"/>
  <c r="Y926" i="2"/>
  <c r="AA926" i="2" s="1"/>
  <c r="Z528" i="2"/>
  <c r="L528" i="2" s="1"/>
  <c r="AJ474" i="2"/>
  <c r="Y430" i="2"/>
  <c r="AA430" i="2" s="1"/>
  <c r="AJ987" i="2"/>
  <c r="X200" i="2"/>
  <c r="R196" i="5"/>
  <c r="F196" i="5" s="1"/>
  <c r="X969" i="2"/>
  <c r="J921" i="2"/>
  <c r="Y921" i="2" s="1"/>
  <c r="AA921" i="2" s="1"/>
  <c r="X921" i="2"/>
  <c r="R531" i="5"/>
  <c r="F531" i="5" s="1"/>
  <c r="V531" i="5" s="1"/>
  <c r="Q531" i="5"/>
  <c r="P531" i="5"/>
  <c r="Q1337" i="5"/>
  <c r="R1337" i="5"/>
  <c r="F1337" i="5" s="1"/>
  <c r="P829" i="5"/>
  <c r="Q829" i="5"/>
  <c r="X1287" i="5"/>
  <c r="Y326" i="2"/>
  <c r="AA326" i="2" s="1"/>
  <c r="U147" i="2"/>
  <c r="B147" i="2" s="1"/>
  <c r="W1346" i="5"/>
  <c r="Q1288" i="5"/>
  <c r="AJ707" i="2"/>
  <c r="AB717" i="2"/>
  <c r="M717" i="2" s="1"/>
  <c r="Z474" i="2"/>
  <c r="L474" i="2" s="1"/>
  <c r="Z617" i="2"/>
  <c r="L617" i="2" s="1"/>
  <c r="R410" i="5"/>
  <c r="F410" i="5" s="1"/>
  <c r="Y1395" i="2"/>
  <c r="AA1395" i="2" s="1"/>
  <c r="R388" i="5"/>
  <c r="F388" i="5" s="1"/>
  <c r="Q971" i="5"/>
  <c r="Q107" i="5"/>
  <c r="P1044" i="5"/>
  <c r="P852" i="5"/>
  <c r="P983" i="5"/>
  <c r="H1347" i="5"/>
  <c r="S1347" i="5" s="1"/>
  <c r="M1347" i="5" s="1"/>
  <c r="Q1094" i="5"/>
  <c r="Q858" i="5"/>
  <c r="Q499" i="5"/>
  <c r="R929" i="5"/>
  <c r="F929" i="5" s="1"/>
  <c r="R831" i="5"/>
  <c r="F831" i="5" s="1"/>
  <c r="P1032" i="5"/>
  <c r="P739" i="5"/>
  <c r="Q1365" i="5"/>
  <c r="Q1072" i="5"/>
  <c r="U739" i="5"/>
  <c r="P505" i="5"/>
  <c r="Q1167" i="5"/>
  <c r="A674" i="5"/>
  <c r="Q674" i="5" s="1"/>
  <c r="W1032" i="2"/>
  <c r="P1139" i="5"/>
  <c r="W644" i="2"/>
  <c r="W1336" i="2"/>
  <c r="W829" i="2"/>
  <c r="W883" i="2"/>
  <c r="W836" i="5"/>
  <c r="W446" i="2"/>
  <c r="W358" i="2"/>
  <c r="X358" i="2" s="1"/>
  <c r="H1182" i="5"/>
  <c r="S1182" i="5" s="1"/>
  <c r="M1182" i="5" s="1"/>
  <c r="H708" i="5"/>
  <c r="S708" i="5" s="1"/>
  <c r="M708" i="5" s="1"/>
  <c r="AB1001" i="2"/>
  <c r="M1001" i="2" s="1"/>
  <c r="P1047" i="5"/>
  <c r="Z1047" i="5" s="1"/>
  <c r="P417" i="5"/>
  <c r="Q1270" i="5"/>
  <c r="P836" i="5"/>
  <c r="H429" i="5"/>
  <c r="S429" i="5" s="1"/>
  <c r="M429" i="5" s="1"/>
  <c r="H209" i="5"/>
  <c r="S209" i="5" s="1"/>
  <c r="M209" i="5" s="1"/>
  <c r="U1229" i="2"/>
  <c r="B1229" i="2" s="1"/>
  <c r="H798" i="5"/>
  <c r="S798" i="5" s="1"/>
  <c r="M798" i="5" s="1"/>
  <c r="A855" i="5"/>
  <c r="P313" i="5"/>
  <c r="R1191" i="5"/>
  <c r="F1191" i="5" s="1"/>
  <c r="R619" i="5"/>
  <c r="F619" i="5" s="1"/>
  <c r="Q974" i="5"/>
  <c r="Z974" i="5" s="1"/>
  <c r="R459" i="5"/>
  <c r="F459" i="5" s="1"/>
  <c r="H640" i="5"/>
  <c r="S640" i="5" s="1"/>
  <c r="M640" i="5" s="1"/>
  <c r="X640" i="5" s="1"/>
  <c r="W289" i="2"/>
  <c r="H142" i="5"/>
  <c r="S142" i="5" s="1"/>
  <c r="M142" i="5" s="1"/>
  <c r="X142" i="5" s="1"/>
  <c r="W827" i="2"/>
  <c r="U1213" i="2"/>
  <c r="B1213" i="2" s="1"/>
  <c r="W1364" i="2"/>
  <c r="W898" i="2"/>
  <c r="W1016" i="2"/>
  <c r="H1099" i="5"/>
  <c r="S1099" i="5" s="1"/>
  <c r="M1099" i="5" s="1"/>
  <c r="H1190" i="5"/>
  <c r="S1190" i="5" s="1"/>
  <c r="M1190" i="5" s="1"/>
  <c r="Q1308" i="5"/>
  <c r="R107" i="5"/>
  <c r="F107" i="5" s="1"/>
  <c r="P102" i="5"/>
  <c r="R1270" i="5"/>
  <c r="F1270" i="5" s="1"/>
  <c r="W828" i="2"/>
  <c r="W593" i="2"/>
  <c r="W318" i="2"/>
  <c r="W385" i="2"/>
  <c r="W1313" i="2"/>
  <c r="W853" i="2"/>
  <c r="W1100" i="2"/>
  <c r="Y836" i="5"/>
  <c r="X767" i="5"/>
  <c r="W371" i="2"/>
  <c r="W614" i="2"/>
  <c r="W1402" i="2"/>
  <c r="T1165" i="5"/>
  <c r="U1165" i="5"/>
  <c r="W1434" i="5"/>
  <c r="AB865" i="2"/>
  <c r="M865" i="2" s="1"/>
  <c r="AC865" i="2" s="1"/>
  <c r="U882" i="5"/>
  <c r="AB1430" i="2"/>
  <c r="M1430" i="2" s="1"/>
  <c r="AC1430" i="2" s="1"/>
  <c r="N1430" i="2" s="1"/>
  <c r="AF1430" i="2" s="1"/>
  <c r="A1349" i="5"/>
  <c r="H1349" i="5"/>
  <c r="S1349" i="5" s="1"/>
  <c r="M1349" i="5" s="1"/>
  <c r="X1349" i="5" s="1"/>
  <c r="U1254" i="2"/>
  <c r="B1254" i="2" s="1"/>
  <c r="W1254" i="2"/>
  <c r="R429" i="5"/>
  <c r="F429" i="5" s="1"/>
  <c r="T429" i="5" s="1"/>
  <c r="P429" i="5"/>
  <c r="Q429" i="5"/>
  <c r="Z103" i="5"/>
  <c r="AJ865" i="2"/>
  <c r="T882" i="5"/>
  <c r="U707" i="5"/>
  <c r="T599" i="5"/>
  <c r="Y1430" i="2"/>
  <c r="AA1430" i="2" s="1"/>
  <c r="U584" i="5"/>
  <c r="V584" i="5"/>
  <c r="Y1434" i="5"/>
  <c r="AB1317" i="2"/>
  <c r="M1317" i="2" s="1"/>
  <c r="T804" i="5"/>
  <c r="Y1194" i="2"/>
  <c r="AA1194" i="2" s="1"/>
  <c r="A1153" i="5"/>
  <c r="H1153" i="5"/>
  <c r="S1153" i="5" s="1"/>
  <c r="M1153" i="5" s="1"/>
  <c r="U461" i="2"/>
  <c r="B461" i="2" s="1"/>
  <c r="W461" i="2"/>
  <c r="H977" i="5"/>
  <c r="S977" i="5" s="1"/>
  <c r="M977" i="5" s="1"/>
  <c r="A977" i="5"/>
  <c r="J911" i="2"/>
  <c r="X911" i="2"/>
  <c r="AJ387" i="2"/>
  <c r="Z387" i="2"/>
  <c r="L387" i="2" s="1"/>
  <c r="J739" i="2"/>
  <c r="AJ739" i="2" s="1"/>
  <c r="X739" i="2"/>
  <c r="R910" i="5"/>
  <c r="F910" i="5" s="1"/>
  <c r="Q910" i="5"/>
  <c r="P910" i="5"/>
  <c r="J1044" i="2"/>
  <c r="X1044" i="2"/>
  <c r="AB449" i="2"/>
  <c r="M449" i="2" s="1"/>
  <c r="Z449" i="2"/>
  <c r="L449" i="2" s="1"/>
  <c r="X384" i="2"/>
  <c r="J384" i="2"/>
  <c r="P288" i="5"/>
  <c r="R288" i="5"/>
  <c r="F288" i="5" s="1"/>
  <c r="Q288" i="5"/>
  <c r="P219" i="5"/>
  <c r="R219" i="5"/>
  <c r="F219" i="5" s="1"/>
  <c r="W341" i="2"/>
  <c r="AJ1273" i="2"/>
  <c r="Z767" i="2"/>
  <c r="L767" i="2" s="1"/>
  <c r="J369" i="2"/>
  <c r="X1136" i="2"/>
  <c r="AB1348" i="2"/>
  <c r="M1348" i="2" s="1"/>
  <c r="AC1348" i="2" s="1"/>
  <c r="Y702" i="5"/>
  <c r="AJ1151" i="2"/>
  <c r="T866" i="5"/>
  <c r="P1337" i="5"/>
  <c r="Q584" i="5"/>
  <c r="Q374" i="5"/>
  <c r="Q351" i="5"/>
  <c r="R670" i="5"/>
  <c r="F670" i="5" s="1"/>
  <c r="Q973" i="5"/>
  <c r="P979" i="5"/>
  <c r="Q609" i="5"/>
  <c r="Q594" i="5"/>
  <c r="P285" i="5"/>
  <c r="W129" i="2"/>
  <c r="P612" i="5"/>
  <c r="Q1165" i="5"/>
  <c r="P1017" i="5"/>
  <c r="A74" i="5"/>
  <c r="R74" i="5" s="1"/>
  <c r="F74" i="5" s="1"/>
  <c r="U1435" i="2"/>
  <c r="B1435" i="2" s="1"/>
  <c r="Q1197" i="5"/>
  <c r="Q656" i="5"/>
  <c r="R348" i="5"/>
  <c r="F348" i="5" s="1"/>
  <c r="W539" i="2"/>
  <c r="U615" i="2"/>
  <c r="B615" i="2" s="1"/>
  <c r="Q439" i="5"/>
  <c r="Q888" i="5"/>
  <c r="P589" i="5"/>
  <c r="R369" i="5"/>
  <c r="F369" i="5" s="1"/>
  <c r="P369" i="5"/>
  <c r="X702" i="5"/>
  <c r="P584" i="5"/>
  <c r="Z584" i="5" s="1"/>
  <c r="P284" i="5"/>
  <c r="P468" i="5"/>
  <c r="W82" i="2"/>
  <c r="Q589" i="5"/>
  <c r="Q838" i="5"/>
  <c r="R838" i="5"/>
  <c r="F838" i="5" s="1"/>
  <c r="H190" i="5"/>
  <c r="S190" i="5" s="1"/>
  <c r="M190" i="5" s="1"/>
  <c r="Y190" i="5" s="1"/>
  <c r="A190" i="5"/>
  <c r="R190" i="5" s="1"/>
  <c r="F190" i="5" s="1"/>
  <c r="U190" i="5" s="1"/>
  <c r="J499" i="2"/>
  <c r="AJ499" i="2" s="1"/>
  <c r="J613" i="2"/>
  <c r="P865" i="5"/>
  <c r="R869" i="5"/>
  <c r="F869" i="5" s="1"/>
  <c r="A328" i="5"/>
  <c r="U99" i="2"/>
  <c r="B99" i="2" s="1"/>
  <c r="W1048" i="2"/>
  <c r="X1048" i="2" s="1"/>
  <c r="W294" i="2"/>
  <c r="J294" i="2" s="1"/>
  <c r="H472" i="5"/>
  <c r="S472" i="5" s="1"/>
  <c r="M472" i="5" s="1"/>
  <c r="W525" i="2"/>
  <c r="J525" i="2" s="1"/>
  <c r="A75" i="5"/>
  <c r="Q75" i="5" s="1"/>
  <c r="Q1040" i="5"/>
  <c r="Q459" i="5"/>
  <c r="P442" i="5"/>
  <c r="Q442" i="5"/>
  <c r="Q828" i="5"/>
  <c r="P828" i="5"/>
  <c r="Q1402" i="5"/>
  <c r="R1402" i="5"/>
  <c r="F1402" i="5" s="1"/>
  <c r="W1124" i="5"/>
  <c r="Y1124" i="5"/>
  <c r="P1122" i="5"/>
  <c r="Z1122" i="5" s="1"/>
  <c r="Q1122" i="5"/>
  <c r="V1371" i="5"/>
  <c r="U1371" i="5"/>
  <c r="R568" i="5"/>
  <c r="F568" i="5" s="1"/>
  <c r="Q568" i="5"/>
  <c r="X1181" i="2"/>
  <c r="X982" i="2"/>
  <c r="W887" i="2"/>
  <c r="W896" i="2"/>
  <c r="P1394" i="5"/>
  <c r="W407" i="2"/>
  <c r="W834" i="2"/>
  <c r="W778" i="2"/>
  <c r="W1040" i="2"/>
  <c r="W509" i="2"/>
  <c r="W860" i="2"/>
  <c r="W674" i="2"/>
  <c r="W1304" i="2"/>
  <c r="W837" i="2"/>
  <c r="W1375" i="2"/>
  <c r="W1073" i="2"/>
  <c r="W1212" i="2"/>
  <c r="W555" i="2"/>
  <c r="W714" i="2"/>
  <c r="W325" i="2"/>
  <c r="W381" i="2"/>
  <c r="W616" i="2"/>
  <c r="W863" i="2"/>
  <c r="J863" i="2" s="1"/>
  <c r="U419" i="2"/>
  <c r="B419" i="2" s="1"/>
  <c r="W1241" i="2"/>
  <c r="W819" i="2"/>
  <c r="W444" i="2"/>
  <c r="W231" i="2"/>
  <c r="W1065" i="2"/>
  <c r="W760" i="2"/>
  <c r="A1187" i="5"/>
  <c r="A350" i="5"/>
  <c r="R350" i="5" s="1"/>
  <c r="F350" i="5" s="1"/>
  <c r="H1013" i="5"/>
  <c r="S1013" i="5" s="1"/>
  <c r="M1013" i="5" s="1"/>
  <c r="H1185" i="5"/>
  <c r="S1185" i="5" s="1"/>
  <c r="M1185" i="5" s="1"/>
  <c r="W741" i="2"/>
  <c r="H955" i="5"/>
  <c r="S955" i="5" s="1"/>
  <c r="M955" i="5" s="1"/>
  <c r="T833" i="5"/>
  <c r="V833" i="5"/>
  <c r="W640" i="5"/>
  <c r="V749" i="5"/>
  <c r="U749" i="5"/>
  <c r="T749" i="5"/>
  <c r="W975" i="5"/>
  <c r="X414" i="5"/>
  <c r="U1105" i="5"/>
  <c r="T886" i="5"/>
  <c r="R789" i="5"/>
  <c r="F789" i="5" s="1"/>
  <c r="Q1425" i="5"/>
  <c r="X1014" i="5"/>
  <c r="Q13" i="5"/>
  <c r="Y1157" i="5"/>
  <c r="M1380" i="5"/>
  <c r="Y1091" i="5"/>
  <c r="AJ609" i="2"/>
  <c r="Y865" i="2"/>
  <c r="AA865" i="2" s="1"/>
  <c r="AB349" i="2"/>
  <c r="M349" i="2" s="1"/>
  <c r="AJ349" i="2"/>
  <c r="Z1060" i="2"/>
  <c r="L1060" i="2" s="1"/>
  <c r="AJ1060" i="2"/>
  <c r="Y1369" i="2"/>
  <c r="AA1369" i="2" s="1"/>
  <c r="AB1369" i="2"/>
  <c r="M1369" i="2" s="1"/>
  <c r="AC1369" i="2" s="1"/>
  <c r="Z1369" i="2"/>
  <c r="L1369" i="2" s="1"/>
  <c r="Y1372" i="2"/>
  <c r="AA1372" i="2" s="1"/>
  <c r="Y405" i="2"/>
  <c r="AA405" i="2" s="1"/>
  <c r="AJ405" i="2"/>
  <c r="AB465" i="2"/>
  <c r="M465" i="2" s="1"/>
  <c r="AJ465" i="2"/>
  <c r="Z465" i="2"/>
  <c r="L465" i="2" s="1"/>
  <c r="Y1426" i="2"/>
  <c r="AA1426" i="2" s="1"/>
  <c r="AB1426" i="2"/>
  <c r="M1426" i="2" s="1"/>
  <c r="AC1426" i="2" s="1"/>
  <c r="AB519" i="2"/>
  <c r="M519" i="2" s="1"/>
  <c r="AC519" i="2" s="1"/>
  <c r="N519" i="2" s="1"/>
  <c r="AF519" i="2" s="1"/>
  <c r="Z519" i="2"/>
  <c r="L519" i="2" s="1"/>
  <c r="AB657" i="2"/>
  <c r="M657" i="2" s="1"/>
  <c r="AC657" i="2" s="1"/>
  <c r="Y432" i="2"/>
  <c r="AA432" i="2" s="1"/>
  <c r="Z655" i="2"/>
  <c r="L655" i="2" s="1"/>
  <c r="Z1072" i="2"/>
  <c r="L1072" i="2" s="1"/>
  <c r="Y507" i="2"/>
  <c r="AA507" i="2" s="1"/>
  <c r="AJ885" i="2"/>
  <c r="X353" i="2"/>
  <c r="Y1107" i="2"/>
  <c r="AA1107" i="2" s="1"/>
  <c r="X950" i="2"/>
  <c r="Y980" i="2"/>
  <c r="AA980" i="2" s="1"/>
  <c r="Z379" i="2"/>
  <c r="L379" i="2" s="1"/>
  <c r="J838" i="2"/>
  <c r="J373" i="2"/>
  <c r="X1369" i="2"/>
  <c r="AJ1348" i="2"/>
  <c r="J374" i="2"/>
  <c r="Z653" i="2"/>
  <c r="L653" i="2" s="1"/>
  <c r="Z944" i="2"/>
  <c r="L944" i="2" s="1"/>
  <c r="Y1072" i="2"/>
  <c r="AA1072" i="2" s="1"/>
  <c r="Z640" i="2"/>
  <c r="L640" i="2" s="1"/>
  <c r="AJ1421" i="2"/>
  <c r="Y885" i="2"/>
  <c r="AA885" i="2" s="1"/>
  <c r="J581" i="2"/>
  <c r="X405" i="2"/>
  <c r="J1019" i="2"/>
  <c r="AJ1019" i="2" s="1"/>
  <c r="X284" i="2"/>
  <c r="J682" i="2"/>
  <c r="J560" i="2"/>
  <c r="AJ944" i="2"/>
  <c r="AB655" i="2"/>
  <c r="M655" i="2" s="1"/>
  <c r="Y944" i="2"/>
  <c r="AA944" i="2" s="1"/>
  <c r="AB640" i="2"/>
  <c r="M640" i="2" s="1"/>
  <c r="AC640" i="2" s="1"/>
  <c r="Y1421" i="2"/>
  <c r="AA1421" i="2" s="1"/>
  <c r="AB1305" i="2"/>
  <c r="M1305" i="2" s="1"/>
  <c r="AC1305" i="2" s="1"/>
  <c r="N1305" i="2" s="1"/>
  <c r="X253" i="2"/>
  <c r="J1160" i="2"/>
  <c r="AB914" i="2"/>
  <c r="M914" i="2" s="1"/>
  <c r="AC914" i="2" s="1"/>
  <c r="N914" i="2" s="1"/>
  <c r="AJ743" i="2"/>
  <c r="X433" i="2"/>
  <c r="X955" i="2"/>
  <c r="T1280" i="5"/>
  <c r="U1280" i="5"/>
  <c r="V1280" i="5"/>
  <c r="T472" i="5"/>
  <c r="V472" i="5"/>
  <c r="U472" i="5"/>
  <c r="V1369" i="5"/>
  <c r="U1369" i="5"/>
  <c r="Q141" i="5"/>
  <c r="U833" i="5"/>
  <c r="R434" i="5"/>
  <c r="F434" i="5" s="1"/>
  <c r="Q434" i="5"/>
  <c r="P1376" i="5"/>
  <c r="Q1376" i="5"/>
  <c r="Q790" i="5"/>
  <c r="R790" i="5"/>
  <c r="F790" i="5" s="1"/>
  <c r="P358" i="5"/>
  <c r="R358" i="5"/>
  <c r="F358" i="5" s="1"/>
  <c r="Q887" i="5"/>
  <c r="P887" i="5"/>
  <c r="P774" i="5"/>
  <c r="Q774" i="5"/>
  <c r="R839" i="5"/>
  <c r="F839" i="5" s="1"/>
  <c r="Q839" i="5"/>
  <c r="R1342" i="5"/>
  <c r="F1342" i="5" s="1"/>
  <c r="P1342" i="5"/>
  <c r="Q648" i="5"/>
  <c r="R648" i="5"/>
  <c r="F648" i="5" s="1"/>
  <c r="R857" i="5"/>
  <c r="F857" i="5" s="1"/>
  <c r="P857" i="5"/>
  <c r="U1014" i="5"/>
  <c r="W651" i="5"/>
  <c r="P141" i="5"/>
  <c r="R889" i="5"/>
  <c r="F889" i="5" s="1"/>
  <c r="U889" i="5" s="1"/>
  <c r="P889" i="5"/>
  <c r="R1109" i="5"/>
  <c r="F1109" i="5" s="1"/>
  <c r="Q1109" i="5"/>
  <c r="Q677" i="5"/>
  <c r="P677" i="5"/>
  <c r="P1001" i="5"/>
  <c r="R1001" i="5"/>
  <c r="F1001" i="5" s="1"/>
  <c r="P867" i="5"/>
  <c r="Q867" i="5"/>
  <c r="Q596" i="5"/>
  <c r="P596" i="5"/>
  <c r="U1310" i="5"/>
  <c r="X651" i="5"/>
  <c r="Y526" i="5"/>
  <c r="R436" i="5"/>
  <c r="F436" i="5" s="1"/>
  <c r="P436" i="5"/>
  <c r="R129" i="5"/>
  <c r="F129" i="5" s="1"/>
  <c r="Q129" i="5"/>
  <c r="R1399" i="5"/>
  <c r="F1399" i="5" s="1"/>
  <c r="P1399" i="5"/>
  <c r="V1362" i="5"/>
  <c r="W1249" i="5"/>
  <c r="W178" i="5"/>
  <c r="R591" i="5"/>
  <c r="F591" i="5" s="1"/>
  <c r="R854" i="5"/>
  <c r="F854" i="5" s="1"/>
  <c r="Q831" i="5"/>
  <c r="P700" i="5"/>
  <c r="Q88" i="5"/>
  <c r="R770" i="5"/>
  <c r="F770" i="5" s="1"/>
  <c r="T770" i="5" s="1"/>
  <c r="Q739" i="5"/>
  <c r="X987" i="5"/>
  <c r="V739" i="5"/>
  <c r="R1019" i="5"/>
  <c r="F1019" i="5" s="1"/>
  <c r="P898" i="5"/>
  <c r="P293" i="5"/>
  <c r="Q827" i="5"/>
  <c r="Q1395" i="5"/>
  <c r="R1124" i="5"/>
  <c r="P297" i="5"/>
  <c r="P415" i="5"/>
  <c r="P1401" i="5"/>
  <c r="R924" i="5"/>
  <c r="F924" i="5" s="1"/>
  <c r="P1150" i="5"/>
  <c r="W436" i="5"/>
  <c r="R1394" i="5"/>
  <c r="F1394" i="5" s="1"/>
  <c r="V928" i="5"/>
  <c r="Z928" i="5" s="1"/>
  <c r="Q891" i="5"/>
  <c r="T1104" i="5"/>
  <c r="R778" i="5"/>
  <c r="F778" i="5" s="1"/>
  <c r="P891" i="5"/>
  <c r="Q1432" i="5"/>
  <c r="R1010" i="5"/>
  <c r="F1010" i="5" s="1"/>
  <c r="Q834" i="5"/>
  <c r="R519" i="5"/>
  <c r="F519" i="5" s="1"/>
  <c r="P165" i="5"/>
  <c r="R1126" i="5"/>
  <c r="F1126" i="5" s="1"/>
  <c r="Q1126" i="5"/>
  <c r="P1277" i="5"/>
  <c r="R947" i="5"/>
  <c r="F947" i="5" s="1"/>
  <c r="W940" i="5"/>
  <c r="Q1371" i="5"/>
  <c r="Q369" i="5"/>
  <c r="R314" i="5"/>
  <c r="F314" i="5" s="1"/>
  <c r="Q1247" i="5"/>
  <c r="Q314" i="5"/>
  <c r="Q1367" i="5"/>
  <c r="P1393" i="5"/>
  <c r="Z1393" i="5" s="1"/>
  <c r="R922" i="5"/>
  <c r="F922" i="5" s="1"/>
  <c r="U922" i="5" s="1"/>
  <c r="R52" i="5"/>
  <c r="F52" i="5" s="1"/>
  <c r="V52" i="5" s="1"/>
  <c r="AJ1317" i="2"/>
  <c r="Z406" i="2"/>
  <c r="L406" i="2" s="1"/>
  <c r="Y406" i="2"/>
  <c r="AA406" i="2" s="1"/>
  <c r="R116" i="5"/>
  <c r="F116" i="5" s="1"/>
  <c r="Z69" i="5"/>
  <c r="Y1134" i="2"/>
  <c r="AA1134" i="2" s="1"/>
  <c r="Z1134" i="2"/>
  <c r="L1134" i="2" s="1"/>
  <c r="W1436" i="5"/>
  <c r="R1067" i="5"/>
  <c r="F1067" i="5" s="1"/>
  <c r="AB1157" i="2"/>
  <c r="M1157" i="2" s="1"/>
  <c r="Y79" i="5"/>
  <c r="R1243" i="5"/>
  <c r="F1243" i="5" s="1"/>
  <c r="J1138" i="2"/>
  <c r="Z897" i="2"/>
  <c r="L897" i="2" s="1"/>
  <c r="AB343" i="2"/>
  <c r="M343" i="2" s="1"/>
  <c r="AC343" i="2" s="1"/>
  <c r="N343" i="2" s="1"/>
  <c r="Z761" i="2"/>
  <c r="L761" i="2" s="1"/>
  <c r="Y1303" i="2"/>
  <c r="AA1303" i="2" s="1"/>
  <c r="Y474" i="2"/>
  <c r="AA474" i="2" s="1"/>
  <c r="Y465" i="2"/>
  <c r="AA465" i="2" s="1"/>
  <c r="AB885" i="2"/>
  <c r="M885" i="2" s="1"/>
  <c r="AC885" i="2" s="1"/>
  <c r="Y523" i="2"/>
  <c r="AA523" i="2" s="1"/>
  <c r="Q410" i="5"/>
  <c r="Y464" i="2"/>
  <c r="AA464" i="2" s="1"/>
  <c r="R1335" i="5"/>
  <c r="F1335" i="5" s="1"/>
  <c r="R1343" i="5"/>
  <c r="F1343" i="5" s="1"/>
  <c r="R1285" i="5"/>
  <c r="F1285" i="5" s="1"/>
  <c r="R414" i="5"/>
  <c r="F414" i="5" s="1"/>
  <c r="X220" i="2"/>
  <c r="P1157" i="5"/>
  <c r="R969" i="5"/>
  <c r="F969" i="5" s="1"/>
  <c r="W882" i="2"/>
  <c r="H615" i="5"/>
  <c r="S615" i="5" s="1"/>
  <c r="M615" i="5" s="1"/>
  <c r="A615" i="5"/>
  <c r="Q1013" i="5"/>
  <c r="P1013" i="5"/>
  <c r="R1013" i="5"/>
  <c r="F1013" i="5" s="1"/>
  <c r="H114" i="5"/>
  <c r="S114" i="5" s="1"/>
  <c r="M114" i="5" s="1"/>
  <c r="A114" i="5"/>
  <c r="U279" i="2"/>
  <c r="B279" i="2" s="1"/>
  <c r="W279" i="2"/>
  <c r="U71" i="2"/>
  <c r="B71" i="2" s="1"/>
  <c r="W71" i="2"/>
  <c r="H920" i="5"/>
  <c r="S920" i="5" s="1"/>
  <c r="M920" i="5" s="1"/>
  <c r="A920" i="5"/>
  <c r="A1397" i="5"/>
  <c r="P1397" i="5" s="1"/>
  <c r="H1397" i="5"/>
  <c r="S1397" i="5" s="1"/>
  <c r="M1397" i="5" s="1"/>
  <c r="U1219" i="2"/>
  <c r="B1219" i="2" s="1"/>
  <c r="W1219" i="2"/>
  <c r="AJ251" i="2"/>
  <c r="P772" i="5"/>
  <c r="R234" i="5"/>
  <c r="F234" i="5" s="1"/>
  <c r="Y653" i="2"/>
  <c r="AA653" i="2" s="1"/>
  <c r="Z1243" i="2"/>
  <c r="L1243" i="2" s="1"/>
  <c r="AJ1064" i="2"/>
  <c r="Y776" i="5"/>
  <c r="A339" i="5"/>
  <c r="W491" i="5"/>
  <c r="X491" i="5"/>
  <c r="H1426" i="5"/>
  <c r="S1426" i="5" s="1"/>
  <c r="M1426" i="5" s="1"/>
  <c r="W1426" i="5" s="1"/>
  <c r="A1426" i="5"/>
  <c r="A324" i="5"/>
  <c r="H324" i="5"/>
  <c r="S324" i="5" s="1"/>
  <c r="M324" i="5" s="1"/>
  <c r="H1305" i="5"/>
  <c r="S1305" i="5" s="1"/>
  <c r="M1305" i="5" s="1"/>
  <c r="U239" i="2"/>
  <c r="B239" i="2" s="1"/>
  <c r="U1361" i="2"/>
  <c r="B1361" i="2" s="1"/>
  <c r="R467" i="5"/>
  <c r="H493" i="5"/>
  <c r="S493" i="5" s="1"/>
  <c r="M493" i="5" s="1"/>
  <c r="R165" i="5"/>
  <c r="F165" i="5" s="1"/>
  <c r="P947" i="5"/>
  <c r="R898" i="5"/>
  <c r="F898" i="5" s="1"/>
  <c r="W133" i="2"/>
  <c r="R945" i="5"/>
  <c r="F945" i="5" s="1"/>
  <c r="Q345" i="5"/>
  <c r="R377" i="5"/>
  <c r="F377" i="5" s="1"/>
  <c r="P371" i="5"/>
  <c r="Q371" i="5"/>
  <c r="W179" i="2"/>
  <c r="W1074" i="2"/>
  <c r="W459" i="2"/>
  <c r="W716" i="2"/>
  <c r="W1059" i="2"/>
  <c r="U1286" i="2"/>
  <c r="B1286" i="2" s="1"/>
  <c r="A1194" i="5"/>
  <c r="R499" i="5"/>
  <c r="F499" i="5" s="1"/>
  <c r="Q479" i="5"/>
  <c r="Q1191" i="5"/>
  <c r="R419" i="5"/>
  <c r="F419" i="5" s="1"/>
  <c r="R1095" i="5"/>
  <c r="P1167" i="5"/>
  <c r="Z1167" i="5" s="1"/>
  <c r="P1136" i="5"/>
  <c r="P373" i="5"/>
  <c r="P345" i="5"/>
  <c r="Z345" i="5" s="1"/>
  <c r="R318" i="5"/>
  <c r="F318" i="5" s="1"/>
  <c r="W1164" i="2"/>
  <c r="W437" i="2"/>
  <c r="W679" i="2"/>
  <c r="W1043" i="2"/>
  <c r="W323" i="2"/>
  <c r="W685" i="2"/>
  <c r="W504" i="2"/>
  <c r="H868" i="5"/>
  <c r="S868" i="5" s="1"/>
  <c r="M868" i="5" s="1"/>
  <c r="A1188" i="5"/>
  <c r="P1188" i="5" s="1"/>
  <c r="A676" i="5"/>
  <c r="H1193" i="5"/>
  <c r="S1193" i="5" s="1"/>
  <c r="M1193" i="5" s="1"/>
  <c r="H1060" i="5"/>
  <c r="S1060" i="5" s="1"/>
  <c r="M1060" i="5" s="1"/>
  <c r="A984" i="5"/>
  <c r="A1406" i="5"/>
  <c r="X131" i="2"/>
  <c r="J131" i="2"/>
  <c r="AJ131" i="2" s="1"/>
  <c r="Z1430" i="5"/>
  <c r="Q147" i="5"/>
  <c r="V981" i="5"/>
  <c r="AB686" i="2"/>
  <c r="M686" i="2" s="1"/>
  <c r="AC686" i="2" s="1"/>
  <c r="N686" i="2" s="1"/>
  <c r="AD686" i="2" s="1"/>
  <c r="O686" i="2" s="1"/>
  <c r="Y689" i="2"/>
  <c r="AA689" i="2" s="1"/>
  <c r="Z1307" i="2"/>
  <c r="L1307" i="2" s="1"/>
  <c r="AJ430" i="2"/>
  <c r="R678" i="5"/>
  <c r="F678" i="5" s="1"/>
  <c r="Q678" i="5"/>
  <c r="AB774" i="2"/>
  <c r="M774" i="2" s="1"/>
  <c r="AC774" i="2" s="1"/>
  <c r="N774" i="2" s="1"/>
  <c r="AJ774" i="2"/>
  <c r="Z774" i="2"/>
  <c r="L774" i="2" s="1"/>
  <c r="U1331" i="2"/>
  <c r="B1331" i="2" s="1"/>
  <c r="W1331" i="2"/>
  <c r="U1339" i="2"/>
  <c r="B1339" i="2" s="1"/>
  <c r="W1339" i="2"/>
  <c r="U1343" i="2"/>
  <c r="B1343" i="2" s="1"/>
  <c r="W1343" i="2"/>
  <c r="A1314" i="5"/>
  <c r="H1314" i="5"/>
  <c r="S1314" i="5" s="1"/>
  <c r="M1314" i="5" s="1"/>
  <c r="W1314" i="5" s="1"/>
  <c r="U1285" i="2"/>
  <c r="B1285" i="2" s="1"/>
  <c r="W1285" i="2"/>
  <c r="R1244" i="5"/>
  <c r="F1244" i="5" s="1"/>
  <c r="V1244" i="5" s="1"/>
  <c r="P1244" i="5"/>
  <c r="U1248" i="2"/>
  <c r="B1248" i="2" s="1"/>
  <c r="W1248" i="2"/>
  <c r="U1258" i="2"/>
  <c r="B1258" i="2" s="1"/>
  <c r="W1258" i="2"/>
  <c r="U794" i="2"/>
  <c r="B794" i="2" s="1"/>
  <c r="W794" i="2"/>
  <c r="A730" i="5"/>
  <c r="H730" i="5"/>
  <c r="S730" i="5" s="1"/>
  <c r="M730" i="5" s="1"/>
  <c r="U734" i="2"/>
  <c r="B734" i="2" s="1"/>
  <c r="W734" i="2"/>
  <c r="A406" i="5"/>
  <c r="P406" i="5" s="1"/>
  <c r="H406" i="5"/>
  <c r="S406" i="5" s="1"/>
  <c r="M406" i="5" s="1"/>
  <c r="M420" i="5" s="1"/>
  <c r="U414" i="2"/>
  <c r="B414" i="2" s="1"/>
  <c r="W414" i="2"/>
  <c r="U418" i="2"/>
  <c r="B418" i="2" s="1"/>
  <c r="W418" i="2"/>
  <c r="H353" i="5"/>
  <c r="S353" i="5" s="1"/>
  <c r="M353" i="5" s="1"/>
  <c r="X353" i="5" s="1"/>
  <c r="A353" i="5"/>
  <c r="R147" i="5"/>
  <c r="F147" i="5" s="1"/>
  <c r="W382" i="5"/>
  <c r="X382" i="5"/>
  <c r="T1128" i="5"/>
  <c r="U1128" i="5"/>
  <c r="P707" i="5"/>
  <c r="Q707" i="5"/>
  <c r="Q1366" i="5"/>
  <c r="P1366" i="5"/>
  <c r="Z800" i="2"/>
  <c r="L800" i="2" s="1"/>
  <c r="A950" i="5"/>
  <c r="P950" i="5" s="1"/>
  <c r="H950" i="5"/>
  <c r="S950" i="5" s="1"/>
  <c r="M950" i="5" s="1"/>
  <c r="A719" i="5"/>
  <c r="H719" i="5"/>
  <c r="S719" i="5" s="1"/>
  <c r="M719" i="5" s="1"/>
  <c r="R1311" i="5"/>
  <c r="F1311" i="5" s="1"/>
  <c r="P1311" i="5"/>
  <c r="Q1311" i="5"/>
  <c r="U134" i="2"/>
  <c r="B134" i="2" s="1"/>
  <c r="W134" i="2"/>
  <c r="R1184" i="5"/>
  <c r="F1184" i="5" s="1"/>
  <c r="P1184" i="5"/>
  <c r="P24" i="5"/>
  <c r="R24" i="5"/>
  <c r="F24" i="5" s="1"/>
  <c r="V24" i="5" s="1"/>
  <c r="Q24" i="5"/>
  <c r="Z279" i="5"/>
  <c r="Y345" i="2"/>
  <c r="AA345" i="2" s="1"/>
  <c r="AJ524" i="2"/>
  <c r="U880" i="2"/>
  <c r="B880" i="2" s="1"/>
  <c r="W880" i="2"/>
  <c r="U163" i="2"/>
  <c r="B163" i="2" s="1"/>
  <c r="W163" i="2"/>
  <c r="W257" i="2"/>
  <c r="X257" i="2" s="1"/>
  <c r="U257" i="2"/>
  <c r="B257" i="2" s="1"/>
  <c r="H655" i="5"/>
  <c r="S655" i="5" s="1"/>
  <c r="M655" i="5" s="1"/>
  <c r="Y655" i="5" s="1"/>
  <c r="A655" i="5"/>
  <c r="U522" i="2"/>
  <c r="B522" i="2" s="1"/>
  <c r="W522" i="2"/>
  <c r="U530" i="2"/>
  <c r="B530" i="2" s="1"/>
  <c r="W530" i="2"/>
  <c r="U227" i="2"/>
  <c r="B227" i="2" s="1"/>
  <c r="W227" i="2"/>
  <c r="U198" i="2"/>
  <c r="B198" i="2" s="1"/>
  <c r="W198" i="2"/>
  <c r="X198" i="2" s="1"/>
  <c r="U1149" i="2"/>
  <c r="B1149" i="2" s="1"/>
  <c r="W1149" i="2"/>
  <c r="H1038" i="5"/>
  <c r="S1038" i="5" s="1"/>
  <c r="M1038" i="5" s="1"/>
  <c r="A1038" i="5"/>
  <c r="U946" i="2"/>
  <c r="B946" i="2" s="1"/>
  <c r="W946" i="2"/>
  <c r="X1270" i="5"/>
  <c r="W1270" i="5"/>
  <c r="Y1270" i="5"/>
  <c r="X479" i="2"/>
  <c r="J479" i="2"/>
  <c r="R802" i="5"/>
  <c r="F802" i="5" s="1"/>
  <c r="P802" i="5"/>
  <c r="Q802" i="5"/>
  <c r="X321" i="5"/>
  <c r="Y321" i="5"/>
  <c r="W321" i="5"/>
  <c r="U654" i="2"/>
  <c r="B654" i="2" s="1"/>
  <c r="W654" i="2"/>
  <c r="U762" i="2"/>
  <c r="B762" i="2" s="1"/>
  <c r="W762" i="2"/>
  <c r="H1166" i="5"/>
  <c r="S1166" i="5" s="1"/>
  <c r="M1166" i="5" s="1"/>
  <c r="A1166" i="5"/>
  <c r="J942" i="2"/>
  <c r="W1195" i="5"/>
  <c r="Z1195" i="5" s="1"/>
  <c r="X849" i="5"/>
  <c r="W849" i="5"/>
  <c r="Y849" i="5"/>
  <c r="X1188" i="5"/>
  <c r="Y1188" i="5"/>
  <c r="W1188" i="5"/>
  <c r="X1194" i="5"/>
  <c r="W1194" i="5"/>
  <c r="P708" i="5"/>
  <c r="Q708" i="5"/>
  <c r="R708" i="5"/>
  <c r="F708" i="5" s="1"/>
  <c r="A111" i="5"/>
  <c r="H111" i="5"/>
  <c r="S111" i="5" s="1"/>
  <c r="M111" i="5" s="1"/>
  <c r="A621" i="5"/>
  <c r="H621" i="5"/>
  <c r="S621" i="5" s="1"/>
  <c r="M621" i="5" s="1"/>
  <c r="A680" i="5"/>
  <c r="H680" i="5"/>
  <c r="S680" i="5" s="1"/>
  <c r="M680" i="5" s="1"/>
  <c r="J568" i="2"/>
  <c r="AJ568" i="2" s="1"/>
  <c r="AJ891" i="2"/>
  <c r="R1215" i="5"/>
  <c r="F1215" i="5" s="1"/>
  <c r="W1299" i="5"/>
  <c r="Y1299" i="5"/>
  <c r="X1299" i="5"/>
  <c r="R1125" i="5"/>
  <c r="F1125" i="5" s="1"/>
  <c r="P1125" i="5"/>
  <c r="Q1125" i="5"/>
  <c r="H145" i="5"/>
  <c r="S145" i="5" s="1"/>
  <c r="M145" i="5" s="1"/>
  <c r="A145" i="5"/>
  <c r="R145" i="5" s="1"/>
  <c r="F145" i="5" s="1"/>
  <c r="A222" i="5"/>
  <c r="H222" i="5"/>
  <c r="S222" i="5" s="1"/>
  <c r="M222" i="5" s="1"/>
  <c r="W222" i="5" s="1"/>
  <c r="U340" i="2"/>
  <c r="B340" i="2" s="1"/>
  <c r="W340" i="2"/>
  <c r="U537" i="2"/>
  <c r="B537" i="2" s="1"/>
  <c r="W537" i="2"/>
  <c r="U708" i="2"/>
  <c r="B708" i="2" s="1"/>
  <c r="W708" i="2"/>
  <c r="Y891" i="2"/>
  <c r="AA891" i="2" s="1"/>
  <c r="P1347" i="5"/>
  <c r="Q1347" i="5"/>
  <c r="P798" i="5"/>
  <c r="Q798" i="5"/>
  <c r="R280" i="5"/>
  <c r="F280" i="5" s="1"/>
  <c r="Q280" i="5"/>
  <c r="Q525" i="5"/>
  <c r="P525" i="5"/>
  <c r="Q1030" i="5"/>
  <c r="P1030" i="5"/>
  <c r="R735" i="5"/>
  <c r="F735" i="5" s="1"/>
  <c r="Q735" i="5"/>
  <c r="Q493" i="5"/>
  <c r="R493" i="5"/>
  <c r="F493" i="5" s="1"/>
  <c r="P627" i="5"/>
  <c r="Q627" i="5"/>
  <c r="W833" i="5"/>
  <c r="X833" i="5"/>
  <c r="V639" i="5"/>
  <c r="W293" i="5"/>
  <c r="X293" i="5"/>
  <c r="Y293" i="5"/>
  <c r="R980" i="5"/>
  <c r="F980" i="5" s="1"/>
  <c r="P980" i="5"/>
  <c r="Q980" i="5"/>
  <c r="P1091" i="5"/>
  <c r="R1091" i="5"/>
  <c r="F1091" i="5" s="1"/>
  <c r="Q1091" i="5"/>
  <c r="A441" i="5"/>
  <c r="H441" i="5"/>
  <c r="S441" i="5" s="1"/>
  <c r="M441" i="5" s="1"/>
  <c r="W740" i="2"/>
  <c r="U740" i="2"/>
  <c r="B740" i="2" s="1"/>
  <c r="U801" i="2"/>
  <c r="B801" i="2" s="1"/>
  <c r="W801" i="2"/>
  <c r="H985" i="5"/>
  <c r="S985" i="5" s="1"/>
  <c r="M985" i="5" s="1"/>
  <c r="A985" i="5"/>
  <c r="H627" i="5"/>
  <c r="S627" i="5" s="1"/>
  <c r="M627" i="5" s="1"/>
  <c r="R442" i="5"/>
  <c r="P1368" i="5"/>
  <c r="J1330" i="2"/>
  <c r="W749" i="2"/>
  <c r="W1094" i="2"/>
  <c r="H1306" i="5"/>
  <c r="S1306" i="5" s="1"/>
  <c r="M1306" i="5" s="1"/>
  <c r="H1214" i="5"/>
  <c r="S1214" i="5" s="1"/>
  <c r="M1214" i="5" s="1"/>
  <c r="W166" i="2"/>
  <c r="J166" i="2" s="1"/>
  <c r="Z166" i="2" s="1"/>
  <c r="L166" i="2" s="1"/>
  <c r="W266" i="2"/>
  <c r="J266" i="2" s="1"/>
  <c r="P860" i="5"/>
  <c r="Q1332" i="5"/>
  <c r="W75" i="2"/>
  <c r="J75" i="2" s="1"/>
  <c r="W1278" i="2"/>
  <c r="H45" i="5"/>
  <c r="S45" i="5" s="1"/>
  <c r="M45" i="5" s="1"/>
  <c r="W45" i="5" s="1"/>
  <c r="W73" i="2"/>
  <c r="H81" i="5"/>
  <c r="S81" i="5" s="1"/>
  <c r="M81" i="5" s="1"/>
  <c r="P767" i="5"/>
  <c r="R1046" i="5"/>
  <c r="F1046" i="5" s="1"/>
  <c r="P1367" i="5"/>
  <c r="P318" i="5"/>
  <c r="R1403" i="5"/>
  <c r="F1403" i="5" s="1"/>
  <c r="Q1368" i="5"/>
  <c r="A1106" i="5"/>
  <c r="A590" i="5"/>
  <c r="X266" i="2"/>
  <c r="AJ196" i="2"/>
  <c r="Y196" i="2"/>
  <c r="AA196" i="2" s="1"/>
  <c r="AB196" i="2"/>
  <c r="M196" i="2" s="1"/>
  <c r="AC196" i="2" s="1"/>
  <c r="AB109" i="2"/>
  <c r="M109" i="2" s="1"/>
  <c r="AC109" i="2" s="1"/>
  <c r="AJ109" i="2"/>
  <c r="Y109" i="2"/>
  <c r="AA109" i="2" s="1"/>
  <c r="AJ229" i="2"/>
  <c r="AB229" i="2"/>
  <c r="M229" i="2" s="1"/>
  <c r="AC229" i="2" s="1"/>
  <c r="Z229" i="2"/>
  <c r="L229" i="2" s="1"/>
  <c r="Y229" i="2"/>
  <c r="AA229" i="2" s="1"/>
  <c r="Y175" i="2"/>
  <c r="AA175" i="2" s="1"/>
  <c r="Z175" i="2"/>
  <c r="L175" i="2" s="1"/>
  <c r="AJ175" i="2"/>
  <c r="Z23" i="2"/>
  <c r="L23" i="2" s="1"/>
  <c r="AB23" i="2"/>
  <c r="M23" i="2" s="1"/>
  <c r="AC23" i="2" s="1"/>
  <c r="N23" i="2" s="1"/>
  <c r="AF23" i="2" s="1"/>
  <c r="AJ23" i="2"/>
  <c r="Y23" i="2"/>
  <c r="AA23" i="2" s="1"/>
  <c r="Y49" i="2"/>
  <c r="AA49" i="2" s="1"/>
  <c r="AJ49" i="2"/>
  <c r="AB49" i="2"/>
  <c r="M49" i="2" s="1"/>
  <c r="AC49" i="2" s="1"/>
  <c r="N49" i="2" s="1"/>
  <c r="Z49" i="2"/>
  <c r="L49" i="2" s="1"/>
  <c r="AJ178" i="2"/>
  <c r="AB178" i="2"/>
  <c r="M178" i="2" s="1"/>
  <c r="AC178" i="2" s="1"/>
  <c r="N178" i="2" s="1"/>
  <c r="AF178" i="2" s="1"/>
  <c r="Z178" i="2"/>
  <c r="L178" i="2" s="1"/>
  <c r="Y178" i="2"/>
  <c r="AA178" i="2" s="1"/>
  <c r="AJ140" i="2"/>
  <c r="AB135" i="2"/>
  <c r="M135" i="2" s="1"/>
  <c r="AJ202" i="2"/>
  <c r="Y255" i="2"/>
  <c r="AA255" i="2" s="1"/>
  <c r="AJ224" i="2"/>
  <c r="Y50" i="2"/>
  <c r="AA50" i="2" s="1"/>
  <c r="J148" i="2"/>
  <c r="X224" i="2"/>
  <c r="AB255" i="2"/>
  <c r="M255" i="2" s="1"/>
  <c r="AC255" i="2" s="1"/>
  <c r="AJ173" i="2"/>
  <c r="AJ234" i="2"/>
  <c r="X196" i="2"/>
  <c r="X49" i="2"/>
  <c r="J106" i="2"/>
  <c r="J259" i="2"/>
  <c r="J19" i="2"/>
  <c r="AB19" i="2" s="1"/>
  <c r="M19" i="2" s="1"/>
  <c r="AC19" i="2" s="1"/>
  <c r="AJ135" i="2"/>
  <c r="Z224" i="2"/>
  <c r="L224" i="2" s="1"/>
  <c r="Y79" i="2"/>
  <c r="AA79" i="2" s="1"/>
  <c r="AB50" i="2"/>
  <c r="M50" i="2" s="1"/>
  <c r="AC50" i="2" s="1"/>
  <c r="N50" i="2" s="1"/>
  <c r="AE50" i="2" s="1"/>
  <c r="Q50" i="2" s="1"/>
  <c r="AB265" i="2"/>
  <c r="M265" i="2" s="1"/>
  <c r="AC265" i="2" s="1"/>
  <c r="N265" i="2" s="1"/>
  <c r="AB173" i="2"/>
  <c r="M173" i="2" s="1"/>
  <c r="AC173" i="2" s="1"/>
  <c r="Y70" i="2"/>
  <c r="AA70" i="2" s="1"/>
  <c r="X178" i="2"/>
  <c r="X229" i="2"/>
  <c r="Y45" i="2"/>
  <c r="AA45" i="2" s="1"/>
  <c r="X109" i="2"/>
  <c r="X23" i="2"/>
  <c r="W170" i="2"/>
  <c r="W11" i="2"/>
  <c r="X208" i="2"/>
  <c r="W174" i="2"/>
  <c r="W160" i="2"/>
  <c r="X160" i="2" s="1"/>
  <c r="AJ76" i="2"/>
  <c r="AJ265" i="2"/>
  <c r="AB263" i="2"/>
  <c r="M263" i="2" s="1"/>
  <c r="AC263" i="2" s="1"/>
  <c r="N263" i="2" s="1"/>
  <c r="AJ70" i="2"/>
  <c r="X263" i="2"/>
  <c r="X234" i="2"/>
  <c r="W14" i="2"/>
  <c r="W69" i="2"/>
  <c r="J69" i="2" s="1"/>
  <c r="X225" i="2"/>
  <c r="V953" i="5"/>
  <c r="T953" i="5"/>
  <c r="U953" i="5"/>
  <c r="V918" i="5"/>
  <c r="U918" i="5"/>
  <c r="T918" i="5"/>
  <c r="Y402" i="5"/>
  <c r="W402" i="5"/>
  <c r="X402" i="5"/>
  <c r="T942" i="5"/>
  <c r="U942" i="5"/>
  <c r="V942" i="5"/>
  <c r="U951" i="5"/>
  <c r="V951" i="5"/>
  <c r="T951" i="5"/>
  <c r="V1102" i="5"/>
  <c r="T1102" i="5"/>
  <c r="U1341" i="5"/>
  <c r="T1341" i="5"/>
  <c r="V1341" i="5"/>
  <c r="U792" i="5"/>
  <c r="V792" i="5"/>
  <c r="T792" i="5"/>
  <c r="V1226" i="5"/>
  <c r="U1226" i="5"/>
  <c r="T1226" i="5"/>
  <c r="U613" i="5"/>
  <c r="V613" i="5"/>
  <c r="T613" i="5"/>
  <c r="U1434" i="5"/>
  <c r="V1434" i="5"/>
  <c r="T1434" i="5"/>
  <c r="V717" i="5"/>
  <c r="T717" i="5"/>
  <c r="U717" i="5"/>
  <c r="U1190" i="5"/>
  <c r="T1190" i="5"/>
  <c r="V1190" i="5"/>
  <c r="U1199" i="5"/>
  <c r="V1199" i="5"/>
  <c r="T1199" i="5"/>
  <c r="P716" i="5"/>
  <c r="R716" i="5"/>
  <c r="F716" i="5" s="1"/>
  <c r="R672" i="5"/>
  <c r="F672" i="5" s="1"/>
  <c r="U672" i="5" s="1"/>
  <c r="Q672" i="5"/>
  <c r="P713" i="5"/>
  <c r="Q713" i="5"/>
  <c r="X1391" i="5"/>
  <c r="Y1391" i="5"/>
  <c r="Y1198" i="5"/>
  <c r="U828" i="5"/>
  <c r="R772" i="5"/>
  <c r="F772" i="5" s="1"/>
  <c r="R1161" i="5"/>
  <c r="F1161" i="5" s="1"/>
  <c r="P1161" i="5"/>
  <c r="R1035" i="5"/>
  <c r="F1035" i="5" s="1"/>
  <c r="Q1035" i="5"/>
  <c r="R464" i="5"/>
  <c r="F464" i="5" s="1"/>
  <c r="Q464" i="5"/>
  <c r="Q283" i="5"/>
  <c r="P283" i="5"/>
  <c r="W312" i="5"/>
  <c r="X526" i="5"/>
  <c r="Q611" i="5"/>
  <c r="R407" i="5"/>
  <c r="F407" i="5" s="1"/>
  <c r="Q407" i="5"/>
  <c r="Q890" i="5"/>
  <c r="R890" i="5"/>
  <c r="F890" i="5" s="1"/>
  <c r="Q742" i="5"/>
  <c r="P742" i="5"/>
  <c r="W888" i="5"/>
  <c r="Y613" i="5"/>
  <c r="Q704" i="5"/>
  <c r="X657" i="5"/>
  <c r="P289" i="5"/>
  <c r="P1069" i="5"/>
  <c r="Q287" i="5"/>
  <c r="P1365" i="5"/>
  <c r="R806" i="5"/>
  <c r="F806" i="5" s="1"/>
  <c r="Q419" i="5"/>
  <c r="R1000" i="5"/>
  <c r="R767" i="5"/>
  <c r="F767" i="5" s="1"/>
  <c r="R769" i="5"/>
  <c r="F769" i="5" s="1"/>
  <c r="Q286" i="5"/>
  <c r="R1372" i="5"/>
  <c r="F1372" i="5" s="1"/>
  <c r="R479" i="5"/>
  <c r="F479" i="5" s="1"/>
  <c r="Q593" i="5"/>
  <c r="R827" i="5"/>
  <c r="F827" i="5" s="1"/>
  <c r="X13" i="5"/>
  <c r="Y13" i="5"/>
  <c r="W13" i="5"/>
  <c r="Q116" i="5"/>
  <c r="Q110" i="5"/>
  <c r="P110" i="5"/>
  <c r="R110" i="5"/>
  <c r="F110" i="5" s="1"/>
  <c r="P133" i="5"/>
  <c r="R133" i="5"/>
  <c r="F133" i="5" s="1"/>
  <c r="T133" i="5" s="1"/>
  <c r="Q133" i="5"/>
  <c r="R28" i="5"/>
  <c r="F28" i="5" s="1"/>
  <c r="Q28" i="5"/>
  <c r="P28" i="5"/>
  <c r="V190" i="5"/>
  <c r="T190" i="5"/>
  <c r="W107" i="5"/>
  <c r="X107" i="5"/>
  <c r="W83" i="5"/>
  <c r="X83" i="5"/>
  <c r="P101" i="5"/>
  <c r="Q101" i="5"/>
  <c r="R101" i="5"/>
  <c r="F101" i="5" s="1"/>
  <c r="R15" i="5"/>
  <c r="F15" i="5" s="1"/>
  <c r="U15" i="5" s="1"/>
  <c r="P15" i="5"/>
  <c r="R56" i="5"/>
  <c r="F56" i="5" s="1"/>
  <c r="Q56" i="5"/>
  <c r="U79" i="5"/>
  <c r="V79" i="5"/>
  <c r="T79" i="5"/>
  <c r="T134" i="5"/>
  <c r="U134" i="5"/>
  <c r="V220" i="5"/>
  <c r="T220" i="5"/>
  <c r="Q161" i="5"/>
  <c r="R161" i="5"/>
  <c r="F161" i="5" s="1"/>
  <c r="P161" i="5"/>
  <c r="X136" i="5"/>
  <c r="W136" i="5"/>
  <c r="R80" i="5"/>
  <c r="F80" i="5" s="1"/>
  <c r="Q80" i="5"/>
  <c r="X137" i="5"/>
  <c r="Y137" i="5"/>
  <c r="W137" i="5"/>
  <c r="X219" i="5"/>
  <c r="W219" i="5"/>
  <c r="W143" i="5"/>
  <c r="Y143" i="5"/>
  <c r="P177" i="5"/>
  <c r="R177" i="5"/>
  <c r="F177" i="5" s="1"/>
  <c r="W105" i="5"/>
  <c r="Y105" i="5"/>
  <c r="Y18" i="5"/>
  <c r="W104" i="5"/>
  <c r="Y104" i="5"/>
  <c r="P71" i="5"/>
  <c r="Q71" i="5"/>
  <c r="R83" i="5"/>
  <c r="F83" i="5" s="1"/>
  <c r="Q83" i="5"/>
  <c r="Y102" i="5"/>
  <c r="W102" i="5"/>
  <c r="X102" i="5"/>
  <c r="X162" i="5"/>
  <c r="W162" i="5"/>
  <c r="Y162" i="5"/>
  <c r="Q84" i="5"/>
  <c r="R84" i="5"/>
  <c r="F84" i="5" s="1"/>
  <c r="P84" i="5"/>
  <c r="P163" i="5"/>
  <c r="Q163" i="5"/>
  <c r="V21" i="5"/>
  <c r="T21" i="5"/>
  <c r="V202" i="5"/>
  <c r="U202" i="5"/>
  <c r="U107" i="5"/>
  <c r="V107" i="5"/>
  <c r="T107" i="5"/>
  <c r="R50" i="5"/>
  <c r="F50" i="5" s="1"/>
  <c r="Q50" i="5"/>
  <c r="P50" i="5"/>
  <c r="X233" i="5"/>
  <c r="Y233" i="5"/>
  <c r="P229" i="5"/>
  <c r="R229" i="5"/>
  <c r="F229" i="5" s="1"/>
  <c r="Q229" i="5"/>
  <c r="Q21" i="5"/>
  <c r="P21" i="5"/>
  <c r="P55" i="5"/>
  <c r="Q55" i="5"/>
  <c r="R55" i="5"/>
  <c r="F55" i="5" s="1"/>
  <c r="Y29" i="5"/>
  <c r="W29" i="5"/>
  <c r="X29" i="5"/>
  <c r="Y222" i="5"/>
  <c r="R26" i="5"/>
  <c r="F26" i="5" s="1"/>
  <c r="T26" i="5" s="1"/>
  <c r="Q26" i="5"/>
  <c r="X19" i="5"/>
  <c r="Y19" i="5"/>
  <c r="P227" i="5"/>
  <c r="Q227" i="5"/>
  <c r="U81" i="5"/>
  <c r="T81" i="5"/>
  <c r="Y16" i="5"/>
  <c r="X16" i="5"/>
  <c r="X74" i="5"/>
  <c r="W74" i="5"/>
  <c r="Y74" i="5"/>
  <c r="R179" i="5"/>
  <c r="F179" i="5" s="1"/>
  <c r="P179" i="5"/>
  <c r="Q190" i="5"/>
  <c r="P190" i="5"/>
  <c r="Q49" i="5"/>
  <c r="R49" i="5"/>
  <c r="F49" i="5" s="1"/>
  <c r="Q234" i="5"/>
  <c r="P200" i="5"/>
  <c r="Q43" i="5"/>
  <c r="R137" i="5"/>
  <c r="F137" i="5" s="1"/>
  <c r="W113" i="5"/>
  <c r="P134" i="5"/>
  <c r="Z134" i="5" s="1"/>
  <c r="Y15" i="5"/>
  <c r="P79" i="5"/>
  <c r="R175" i="5"/>
  <c r="F175" i="5" s="1"/>
  <c r="Q17" i="5"/>
  <c r="R114" i="5"/>
  <c r="P137" i="5"/>
  <c r="W15" i="5"/>
  <c r="Q79" i="5"/>
  <c r="R17" i="5"/>
  <c r="F17" i="5" s="1"/>
  <c r="T528" i="5"/>
  <c r="U528" i="5"/>
  <c r="V528" i="5"/>
  <c r="T418" i="5"/>
  <c r="U418" i="5"/>
  <c r="V418" i="5"/>
  <c r="V825" i="5"/>
  <c r="T825" i="5"/>
  <c r="U825" i="5"/>
  <c r="W401" i="5"/>
  <c r="Y401" i="5"/>
  <c r="X401" i="5"/>
  <c r="X1180" i="5"/>
  <c r="Y1180" i="5"/>
  <c r="W1180" i="5"/>
  <c r="V822" i="5"/>
  <c r="U822" i="5"/>
  <c r="T822" i="5"/>
  <c r="T885" i="5"/>
  <c r="V885" i="5"/>
  <c r="U885" i="5"/>
  <c r="T1254" i="5"/>
  <c r="V1254" i="5"/>
  <c r="U1254" i="5"/>
  <c r="U741" i="5"/>
  <c r="V741" i="5"/>
  <c r="T741" i="5"/>
  <c r="Y1093" i="5"/>
  <c r="X1093" i="5"/>
  <c r="W1093" i="5"/>
  <c r="T1289" i="5"/>
  <c r="U1289" i="5"/>
  <c r="V1289" i="5"/>
  <c r="V497" i="5"/>
  <c r="T497" i="5"/>
  <c r="V702" i="5"/>
  <c r="T702" i="5"/>
  <c r="U702" i="5"/>
  <c r="T530" i="5"/>
  <c r="V530" i="5"/>
  <c r="T402" i="5"/>
  <c r="V402" i="5"/>
  <c r="U402" i="5"/>
  <c r="W1288" i="5"/>
  <c r="Y1288" i="5"/>
  <c r="X1288" i="5"/>
  <c r="V1068" i="5"/>
  <c r="U1068" i="5"/>
  <c r="T1068" i="5"/>
  <c r="V645" i="5"/>
  <c r="U645" i="5"/>
  <c r="T645" i="5"/>
  <c r="U1308" i="5"/>
  <c r="T1308" i="5"/>
  <c r="V1308" i="5"/>
  <c r="V529" i="5"/>
  <c r="U529" i="5"/>
  <c r="T529" i="5"/>
  <c r="T526" i="5"/>
  <c r="U526" i="5"/>
  <c r="AJ1372" i="2"/>
  <c r="Z475" i="5"/>
  <c r="X312" i="5"/>
  <c r="W526" i="5"/>
  <c r="W414" i="5"/>
  <c r="Z1250" i="5"/>
  <c r="T1369" i="5"/>
  <c r="Z342" i="5"/>
  <c r="AB408" i="2"/>
  <c r="M408" i="2" s="1"/>
  <c r="Y408" i="2"/>
  <c r="AA408" i="2" s="1"/>
  <c r="Y1289" i="2"/>
  <c r="AA1289" i="2" s="1"/>
  <c r="Z1289" i="2"/>
  <c r="L1289" i="2" s="1"/>
  <c r="U1182" i="5"/>
  <c r="V1182" i="5"/>
  <c r="T1182" i="5"/>
  <c r="V612" i="5"/>
  <c r="U612" i="5"/>
  <c r="T612" i="5"/>
  <c r="U887" i="5"/>
  <c r="V887" i="5"/>
  <c r="U1428" i="5"/>
  <c r="V1428" i="5"/>
  <c r="T1428" i="5"/>
  <c r="V641" i="5"/>
  <c r="U641" i="5"/>
  <c r="T641" i="5"/>
  <c r="Z800" i="5"/>
  <c r="U1102" i="5"/>
  <c r="T1136" i="5"/>
  <c r="W1198" i="5"/>
  <c r="V373" i="5"/>
  <c r="V374" i="5"/>
  <c r="U374" i="5"/>
  <c r="T374" i="5"/>
  <c r="Z701" i="5"/>
  <c r="Z1181" i="5"/>
  <c r="Y1425" i="2"/>
  <c r="AA1425" i="2" s="1"/>
  <c r="Z1425" i="2"/>
  <c r="L1425" i="2" s="1"/>
  <c r="AB566" i="2"/>
  <c r="M566" i="2" s="1"/>
  <c r="AC566" i="2" s="1"/>
  <c r="N566" i="2" s="1"/>
  <c r="AJ566" i="2"/>
  <c r="V766" i="5"/>
  <c r="U766" i="5"/>
  <c r="T766" i="5"/>
  <c r="V1338" i="5"/>
  <c r="U1338" i="5"/>
  <c r="T1338" i="5"/>
  <c r="AJ1243" i="2"/>
  <c r="AB922" i="2"/>
  <c r="M922" i="2" s="1"/>
  <c r="AC922" i="2" s="1"/>
  <c r="N922" i="2" s="1"/>
  <c r="Z470" i="2"/>
  <c r="L470" i="2" s="1"/>
  <c r="AJ1307" i="2"/>
  <c r="Y640" i="2"/>
  <c r="AA640" i="2" s="1"/>
  <c r="Y895" i="2"/>
  <c r="AA895" i="2" s="1"/>
  <c r="AB405" i="2"/>
  <c r="M405" i="2" s="1"/>
  <c r="AC405" i="2" s="1"/>
  <c r="W1429" i="2"/>
  <c r="Z1015" i="5"/>
  <c r="T1277" i="5"/>
  <c r="U1277" i="5"/>
  <c r="T922" i="5"/>
  <c r="Y1426" i="5"/>
  <c r="Q832" i="5"/>
  <c r="P832" i="5"/>
  <c r="R832" i="5"/>
  <c r="F832" i="5" s="1"/>
  <c r="Z689" i="5"/>
  <c r="U1365" i="5"/>
  <c r="T1365" i="5"/>
  <c r="W499" i="5"/>
  <c r="Y499" i="5"/>
  <c r="AJ897" i="2"/>
  <c r="Y1240" i="2"/>
  <c r="AA1240" i="2" s="1"/>
  <c r="AB897" i="2"/>
  <c r="M897" i="2" s="1"/>
  <c r="AC897" i="2" s="1"/>
  <c r="A347" i="5"/>
  <c r="W296" i="5"/>
  <c r="Y296" i="5"/>
  <c r="X296" i="5"/>
  <c r="Z1432" i="5"/>
  <c r="Y350" i="5"/>
  <c r="Z861" i="5"/>
  <c r="H1225" i="5"/>
  <c r="S1225" i="5" s="1"/>
  <c r="M1225" i="5" s="1"/>
  <c r="A1225" i="5"/>
  <c r="W288" i="2"/>
  <c r="X288" i="2" s="1"/>
  <c r="P1049" i="5"/>
  <c r="Z1049" i="5" s="1"/>
  <c r="Z581" i="5"/>
  <c r="Z1229" i="5"/>
  <c r="Z1435" i="5"/>
  <c r="Z1002" i="5"/>
  <c r="H649" i="5"/>
  <c r="S649" i="5" s="1"/>
  <c r="M649" i="5" s="1"/>
  <c r="A649" i="5"/>
  <c r="Z409" i="5"/>
  <c r="Z292" i="5"/>
  <c r="H1003" i="5"/>
  <c r="S1003" i="5" s="1"/>
  <c r="M1003" i="5" s="1"/>
  <c r="A1003" i="5"/>
  <c r="Z705" i="5"/>
  <c r="A913" i="5"/>
  <c r="A1396" i="5"/>
  <c r="H507" i="5"/>
  <c r="S507" i="5" s="1"/>
  <c r="M507" i="5" s="1"/>
  <c r="U24" i="5"/>
  <c r="T24" i="5"/>
  <c r="U257" i="5"/>
  <c r="T257" i="5"/>
  <c r="V257" i="5"/>
  <c r="Y200" i="5"/>
  <c r="W200" i="5"/>
  <c r="X200" i="5"/>
  <c r="T15" i="5"/>
  <c r="J261" i="2"/>
  <c r="X261" i="2"/>
  <c r="Q19" i="5"/>
  <c r="R19" i="5"/>
  <c r="F19" i="5" s="1"/>
  <c r="Z109" i="5"/>
  <c r="R40" i="5"/>
  <c r="F40" i="5" s="1"/>
  <c r="P40" i="5"/>
  <c r="T73" i="5"/>
  <c r="V73" i="5"/>
  <c r="P221" i="5"/>
  <c r="R221" i="5"/>
  <c r="F221" i="5" s="1"/>
  <c r="Q221" i="5"/>
  <c r="Q176" i="5"/>
  <c r="R176" i="5"/>
  <c r="F176" i="5" s="1"/>
  <c r="P139" i="5"/>
  <c r="Q139" i="5"/>
  <c r="R70" i="5"/>
  <c r="F70" i="5" s="1"/>
  <c r="P70" i="5"/>
  <c r="Q74" i="5"/>
  <c r="Q219" i="5"/>
  <c r="Q20" i="5"/>
  <c r="Q99" i="5"/>
  <c r="U111" i="2"/>
  <c r="B111" i="2" s="1"/>
  <c r="R102" i="5"/>
  <c r="F102" i="5" s="1"/>
  <c r="P74" i="5"/>
  <c r="H221" i="5"/>
  <c r="S221" i="5" s="1"/>
  <c r="M221" i="5" s="1"/>
  <c r="Y263" i="5"/>
  <c r="W263" i="5"/>
  <c r="H160" i="5"/>
  <c r="S160" i="5" s="1"/>
  <c r="M160" i="5" s="1"/>
  <c r="A160" i="5"/>
  <c r="U162" i="2"/>
  <c r="B162" i="2" s="1"/>
  <c r="W162" i="2"/>
  <c r="U167" i="2"/>
  <c r="B167" i="2" s="1"/>
  <c r="W167" i="2"/>
  <c r="J167" i="2" s="1"/>
  <c r="A191" i="5"/>
  <c r="H191" i="5"/>
  <c r="S191" i="5" s="1"/>
  <c r="M191" i="5" s="1"/>
  <c r="O46" i="5"/>
  <c r="A46" i="2"/>
  <c r="O48" i="5"/>
  <c r="A48" i="2"/>
  <c r="A54" i="2"/>
  <c r="O54" i="5"/>
  <c r="O78" i="5"/>
  <c r="A78" i="2"/>
  <c r="O119" i="5"/>
  <c r="A119" i="2"/>
  <c r="O117" i="5"/>
  <c r="A117" i="2"/>
  <c r="A115" i="2"/>
  <c r="O115" i="5"/>
  <c r="U209" i="2"/>
  <c r="B209" i="2" s="1"/>
  <c r="W209" i="2"/>
  <c r="A207" i="2"/>
  <c r="O207" i="5"/>
  <c r="A205" i="2"/>
  <c r="O205" i="5"/>
  <c r="A201" i="2"/>
  <c r="O201" i="5"/>
  <c r="W199" i="2"/>
  <c r="U199" i="2"/>
  <c r="B199" i="2" s="1"/>
  <c r="A197" i="2"/>
  <c r="O197" i="5"/>
  <c r="H195" i="5"/>
  <c r="S195" i="5" s="1"/>
  <c r="M195" i="5" s="1"/>
  <c r="A195" i="5"/>
  <c r="O193" i="5"/>
  <c r="A193" i="2"/>
  <c r="U191" i="2"/>
  <c r="B191" i="2" s="1"/>
  <c r="W191" i="2"/>
  <c r="O236" i="5"/>
  <c r="A236" i="2"/>
  <c r="A232" i="2"/>
  <c r="O232" i="5"/>
  <c r="O228" i="5"/>
  <c r="A228" i="2"/>
  <c r="A251" i="5"/>
  <c r="H251" i="5"/>
  <c r="S251" i="5" s="1"/>
  <c r="M251" i="5" s="1"/>
  <c r="A249" i="2"/>
  <c r="O249" i="5"/>
  <c r="P20" i="5"/>
  <c r="P99" i="5"/>
  <c r="Q177" i="5"/>
  <c r="R88" i="5"/>
  <c r="F88" i="5" s="1"/>
  <c r="P178" i="5"/>
  <c r="U26" i="2"/>
  <c r="B26" i="2" s="1"/>
  <c r="W26" i="2"/>
  <c r="P135" i="5"/>
  <c r="R135" i="5"/>
  <c r="F135" i="5" s="1"/>
  <c r="P170" i="5"/>
  <c r="Q170" i="5"/>
  <c r="A206" i="5"/>
  <c r="H206" i="5"/>
  <c r="S206" i="5" s="1"/>
  <c r="M206" i="5" s="1"/>
  <c r="A159" i="5"/>
  <c r="H159" i="5"/>
  <c r="S159" i="5" s="1"/>
  <c r="M159" i="5" s="1"/>
  <c r="H226" i="5"/>
  <c r="S226" i="5" s="1"/>
  <c r="M226" i="5" s="1"/>
  <c r="A226" i="5"/>
  <c r="A12" i="2"/>
  <c r="O12" i="5"/>
  <c r="U113" i="2"/>
  <c r="B113" i="2" s="1"/>
  <c r="W113" i="2"/>
  <c r="H167" i="5"/>
  <c r="S167" i="5" s="1"/>
  <c r="M167" i="5" s="1"/>
  <c r="A167" i="5"/>
  <c r="U24" i="2"/>
  <c r="B24" i="2" s="1"/>
  <c r="W24" i="2"/>
  <c r="R231" i="5"/>
  <c r="F231" i="5" s="1"/>
  <c r="Q231" i="5"/>
  <c r="P231" i="5"/>
  <c r="A174" i="5"/>
  <c r="H174" i="5"/>
  <c r="S174" i="5" s="1"/>
  <c r="M174" i="5" s="1"/>
  <c r="A140" i="5"/>
  <c r="H140" i="5"/>
  <c r="S140" i="5" s="1"/>
  <c r="M140" i="5" s="1"/>
  <c r="H146" i="5"/>
  <c r="S146" i="5" s="1"/>
  <c r="M146" i="5" s="1"/>
  <c r="A146" i="5"/>
  <c r="U258" i="2"/>
  <c r="B258" i="2" s="1"/>
  <c r="W258" i="2"/>
  <c r="A208" i="5"/>
  <c r="H208" i="5"/>
  <c r="S208" i="5" s="1"/>
  <c r="M208" i="5" s="1"/>
  <c r="U29" i="2"/>
  <c r="B29" i="2" s="1"/>
  <c r="W29" i="2"/>
  <c r="A27" i="2"/>
  <c r="O27" i="5"/>
  <c r="A132" i="2"/>
  <c r="O132" i="5"/>
  <c r="A130" i="2"/>
  <c r="O130" i="5"/>
  <c r="U165" i="2"/>
  <c r="B165" i="2" s="1"/>
  <c r="W165" i="2"/>
  <c r="Q178" i="5"/>
  <c r="Q73" i="5"/>
  <c r="R256" i="5"/>
  <c r="F256" i="5" s="1"/>
  <c r="Q256" i="5"/>
  <c r="U260" i="2"/>
  <c r="B260" i="2" s="1"/>
  <c r="W260" i="2"/>
  <c r="P230" i="5"/>
  <c r="R230" i="5"/>
  <c r="F230" i="5" s="1"/>
  <c r="Q230" i="5"/>
  <c r="H203" i="5"/>
  <c r="S203" i="5" s="1"/>
  <c r="M203" i="5" s="1"/>
  <c r="A203" i="5"/>
  <c r="X173" i="5"/>
  <c r="W173" i="5"/>
  <c r="Q169" i="5"/>
  <c r="P169" i="5"/>
  <c r="R169" i="5"/>
  <c r="F169" i="5" s="1"/>
  <c r="Y177" i="5"/>
  <c r="X177" i="5"/>
  <c r="O112" i="5"/>
  <c r="A112" i="2"/>
  <c r="O149" i="5"/>
  <c r="A149" i="2"/>
  <c r="H85" i="5"/>
  <c r="S85" i="5" s="1"/>
  <c r="M85" i="5" s="1"/>
  <c r="AM252" i="2"/>
  <c r="AQ252" i="2" s="1"/>
  <c r="AM687" i="2"/>
  <c r="AQ687" i="2" s="1"/>
  <c r="AM1013" i="2"/>
  <c r="AQ1013" i="2" s="1"/>
  <c r="AM619" i="2"/>
  <c r="AQ619" i="2" s="1"/>
  <c r="Q1296" i="2"/>
  <c r="AM20" i="2"/>
  <c r="AQ20" i="2" s="1"/>
  <c r="AM568" i="2"/>
  <c r="AQ568" i="2" s="1"/>
  <c r="AM899" i="2"/>
  <c r="AQ899" i="2" s="1"/>
  <c r="AM299" i="2"/>
  <c r="AQ299" i="2" s="1"/>
  <c r="AM775" i="2"/>
  <c r="AQ775" i="2" s="1"/>
  <c r="AM118" i="2"/>
  <c r="AQ118" i="2" s="1"/>
  <c r="AN263" i="2"/>
  <c r="AM1151" i="2"/>
  <c r="AQ1151" i="2" s="1"/>
  <c r="AN399" i="2"/>
  <c r="AM399" i="2"/>
  <c r="AN112" i="2"/>
  <c r="AM112" i="2"/>
  <c r="AN943" i="2"/>
  <c r="AM943" i="2"/>
  <c r="AM294" i="2"/>
  <c r="AQ294" i="2" s="1"/>
  <c r="AN27" i="2"/>
  <c r="AM27" i="2"/>
  <c r="AC460" i="2"/>
  <c r="N460" i="2" s="1"/>
  <c r="AD460" i="2" s="1"/>
  <c r="O460" i="2" s="1"/>
  <c r="AM564" i="2"/>
  <c r="AQ564" i="2" s="1"/>
  <c r="H1052" i="3"/>
  <c r="AN1221" i="2"/>
  <c r="AM1221" i="2"/>
  <c r="AN519" i="2"/>
  <c r="AM519" i="2"/>
  <c r="AC1136" i="2"/>
  <c r="N1136" i="2" s="1"/>
  <c r="AC533" i="2"/>
  <c r="N533" i="2" s="1"/>
  <c r="Q1206" i="2"/>
  <c r="AC1349" i="2"/>
  <c r="N1349" i="2" s="1"/>
  <c r="AE1349" i="2" s="1"/>
  <c r="Q1349" i="2" s="1"/>
  <c r="Z1075" i="5"/>
  <c r="AC689" i="2"/>
  <c r="N689" i="2" s="1"/>
  <c r="AE689" i="2" s="1"/>
  <c r="Q689" i="2" s="1"/>
  <c r="AM586" i="2"/>
  <c r="AQ586" i="2" s="1"/>
  <c r="AM559" i="2"/>
  <c r="AM959" i="2"/>
  <c r="AQ959" i="2" s="1"/>
  <c r="AN1108" i="2"/>
  <c r="AM1108" i="2"/>
  <c r="AN411" i="2"/>
  <c r="AM411" i="2"/>
  <c r="V643" i="3"/>
  <c r="U643" i="3"/>
  <c r="Q1326" i="2"/>
  <c r="AM166" i="2"/>
  <c r="AQ166" i="2" s="1"/>
  <c r="AM1315" i="2"/>
  <c r="AQ1315" i="2" s="1"/>
  <c r="AM647" i="2"/>
  <c r="AQ647" i="2" s="1"/>
  <c r="Q276" i="2"/>
  <c r="Q996" i="2"/>
  <c r="AM829" i="2"/>
  <c r="AQ829" i="2" s="1"/>
  <c r="AM142" i="2"/>
  <c r="AQ142" i="2" s="1"/>
  <c r="U717" i="3"/>
  <c r="W717" i="3"/>
  <c r="N452" i="2"/>
  <c r="N1382" i="2"/>
  <c r="H602" i="3"/>
  <c r="H422" i="3"/>
  <c r="H932" i="3"/>
  <c r="Q756" i="2"/>
  <c r="Q1086" i="2"/>
  <c r="AM1167" i="2"/>
  <c r="AQ1167" i="2" s="1"/>
  <c r="Q846" i="2"/>
  <c r="Q336" i="2"/>
  <c r="AM1305" i="2"/>
  <c r="AQ1305" i="2" s="1"/>
  <c r="H242" i="3"/>
  <c r="V1257" i="3"/>
  <c r="W1101" i="3"/>
  <c r="AN1063" i="2"/>
  <c r="AM1063" i="2"/>
  <c r="AN1213" i="2"/>
  <c r="AM1213" i="2"/>
  <c r="AN521" i="2"/>
  <c r="AM521" i="2"/>
  <c r="Q696" i="2"/>
  <c r="Q156" i="2"/>
  <c r="Q426" i="2"/>
  <c r="Q186" i="2"/>
  <c r="Q1356" i="2"/>
  <c r="U924" i="3"/>
  <c r="W924" i="3"/>
  <c r="Q876" i="2"/>
  <c r="Q546" i="2"/>
  <c r="Q306" i="2"/>
  <c r="AC1284" i="2"/>
  <c r="N1284" i="2" s="1"/>
  <c r="AM1228" i="2"/>
  <c r="AQ1228" i="2" s="1"/>
  <c r="AM476" i="2"/>
  <c r="AQ476" i="2" s="1"/>
  <c r="AM566" i="2"/>
  <c r="AQ566" i="2" s="1"/>
  <c r="AM174" i="2"/>
  <c r="AQ174" i="2" s="1"/>
  <c r="Q36" i="2"/>
  <c r="N962" i="2"/>
  <c r="AN704" i="2"/>
  <c r="AM704" i="2"/>
  <c r="AN559" i="2"/>
  <c r="AN172" i="2"/>
  <c r="AM172" i="2"/>
  <c r="AN1164" i="2"/>
  <c r="AM1164" i="2"/>
  <c r="AC402" i="2"/>
  <c r="N402" i="2" s="1"/>
  <c r="AH402" i="2" s="1"/>
  <c r="R402" i="2" s="1"/>
  <c r="AM537" i="2"/>
  <c r="AQ537" i="2" s="1"/>
  <c r="AM501" i="2"/>
  <c r="AQ501" i="2" s="1"/>
  <c r="U18" i="3"/>
  <c r="W44" i="3"/>
  <c r="AC387" i="2"/>
  <c r="N387" i="2" s="1"/>
  <c r="AM145" i="2"/>
  <c r="AQ145" i="2" s="1"/>
  <c r="W164" i="3"/>
  <c r="AM430" i="2"/>
  <c r="AQ430" i="2" s="1"/>
  <c r="AM1072" i="2"/>
  <c r="AQ1072" i="2" s="1"/>
  <c r="N980" i="2"/>
  <c r="AD980" i="2" s="1"/>
  <c r="O980" i="2" s="1"/>
  <c r="AM980" i="2"/>
  <c r="AQ980" i="2" s="1"/>
  <c r="AM648" i="2"/>
  <c r="AQ648" i="2" s="1"/>
  <c r="AM57" i="2"/>
  <c r="AQ57" i="2" s="1"/>
  <c r="AM108" i="2"/>
  <c r="AQ108" i="2" s="1"/>
  <c r="AM178" i="2"/>
  <c r="AQ178" i="2" s="1"/>
  <c r="AM439" i="2"/>
  <c r="AQ439" i="2" s="1"/>
  <c r="AM1209" i="2"/>
  <c r="AQ1209" i="2" s="1"/>
  <c r="AM323" i="2"/>
  <c r="AQ323" i="2" s="1"/>
  <c r="AM285" i="2"/>
  <c r="AQ285" i="2" s="1"/>
  <c r="N1107" i="2"/>
  <c r="AE1107" i="2" s="1"/>
  <c r="Q1107" i="2" s="1"/>
  <c r="AM1107" i="2"/>
  <c r="AQ1107" i="2" s="1"/>
  <c r="AM70" i="2"/>
  <c r="AQ70" i="2" s="1"/>
  <c r="AM11" i="2"/>
  <c r="AQ11" i="2" s="1"/>
  <c r="AN443" i="2"/>
  <c r="AM443" i="2"/>
  <c r="V805" i="3"/>
  <c r="U805" i="3"/>
  <c r="V1070" i="3"/>
  <c r="AM446" i="2"/>
  <c r="AQ446" i="2" s="1"/>
  <c r="H1322" i="3"/>
  <c r="AM1152" i="2"/>
  <c r="AQ1152" i="2" s="1"/>
  <c r="AM1076" i="2"/>
  <c r="AQ1076" i="2" s="1"/>
  <c r="AM711" i="2"/>
  <c r="AQ711" i="2" s="1"/>
  <c r="W805" i="3"/>
  <c r="AM973" i="2"/>
  <c r="AQ973" i="2" s="1"/>
  <c r="U1074" i="3"/>
  <c r="U1101" i="3"/>
  <c r="N692" i="2"/>
  <c r="V1165" i="3"/>
  <c r="V568" i="3"/>
  <c r="U568" i="3"/>
  <c r="U701" i="3"/>
  <c r="W701" i="3"/>
  <c r="U820" i="3"/>
  <c r="W820" i="3"/>
  <c r="W942" i="3"/>
  <c r="U942" i="3"/>
  <c r="V946" i="3"/>
  <c r="W946" i="3"/>
  <c r="U946" i="3"/>
  <c r="V969" i="3"/>
  <c r="W969" i="3"/>
  <c r="V977" i="3"/>
  <c r="W977" i="3"/>
  <c r="W981" i="3"/>
  <c r="V981" i="3"/>
  <c r="U989" i="3"/>
  <c r="W989" i="3"/>
  <c r="U1000" i="3"/>
  <c r="W1000" i="3"/>
  <c r="V1000" i="3"/>
  <c r="W1008" i="3"/>
  <c r="U1008" i="3"/>
  <c r="U1016" i="3"/>
  <c r="V1016" i="3"/>
  <c r="W1047" i="3"/>
  <c r="V1047" i="3"/>
  <c r="U1066" i="3"/>
  <c r="V1066" i="3"/>
  <c r="W1066" i="3"/>
  <c r="U1078" i="3"/>
  <c r="W1078" i="3"/>
  <c r="V1078" i="3"/>
  <c r="U1109" i="3"/>
  <c r="V1109" i="3"/>
  <c r="W1131" i="3"/>
  <c r="V1131" i="3"/>
  <c r="U1131" i="3"/>
  <c r="U1157" i="3"/>
  <c r="V1157" i="3"/>
  <c r="W1157" i="3"/>
  <c r="W1249" i="3"/>
  <c r="U1249" i="3"/>
  <c r="V1249" i="3"/>
  <c r="U1300" i="3"/>
  <c r="W1300" i="3"/>
  <c r="U1308" i="3"/>
  <c r="V1308" i="3"/>
  <c r="V1316" i="3"/>
  <c r="W1316" i="3"/>
  <c r="V12" i="3"/>
  <c r="U12" i="3"/>
  <c r="AM671" i="2"/>
  <c r="AQ671" i="2" s="1"/>
  <c r="AM925" i="2"/>
  <c r="AQ925" i="2" s="1"/>
  <c r="N362" i="2"/>
  <c r="H122" i="3"/>
  <c r="N272" i="2"/>
  <c r="N632" i="2"/>
  <c r="H62" i="3"/>
  <c r="AH296" i="2"/>
  <c r="R296" i="2" s="1"/>
  <c r="AM1437" i="2"/>
  <c r="AQ1437" i="2" s="1"/>
  <c r="AM1097" i="2"/>
  <c r="AQ1097" i="2" s="1"/>
  <c r="AM922" i="2"/>
  <c r="AQ922" i="2" s="1"/>
  <c r="AM689" i="2"/>
  <c r="AQ689" i="2" s="1"/>
  <c r="AM234" i="2"/>
  <c r="AQ234" i="2" s="1"/>
  <c r="AM1334" i="2"/>
  <c r="AQ1334" i="2" s="1"/>
  <c r="AM778" i="2"/>
  <c r="AQ778" i="2" s="1"/>
  <c r="AM562" i="2"/>
  <c r="AQ562" i="2" s="1"/>
  <c r="AM853" i="2"/>
  <c r="AQ853" i="2" s="1"/>
  <c r="AM1000" i="2"/>
  <c r="AQ1000" i="2" s="1"/>
  <c r="AN314" i="2"/>
  <c r="H1292" i="3"/>
  <c r="H1262" i="3"/>
  <c r="N212" i="2"/>
  <c r="H152" i="3"/>
  <c r="H2" i="3"/>
  <c r="H1142" i="3"/>
  <c r="H1172" i="3"/>
  <c r="N1292" i="2"/>
  <c r="N182" i="2"/>
  <c r="H32" i="3"/>
  <c r="W1016" i="3"/>
  <c r="V1074" i="3"/>
  <c r="U958" i="3"/>
  <c r="U1127" i="3"/>
  <c r="AN1016" i="2"/>
  <c r="AM1016" i="2"/>
  <c r="W621" i="3"/>
  <c r="U621" i="3"/>
  <c r="W713" i="3"/>
  <c r="V713" i="3"/>
  <c r="W912" i="3"/>
  <c r="V912" i="3"/>
  <c r="V916" i="3"/>
  <c r="W916" i="3"/>
  <c r="U916" i="3"/>
  <c r="W920" i="3"/>
  <c r="U920" i="3"/>
  <c r="V920" i="3"/>
  <c r="W928" i="3"/>
  <c r="V928" i="3"/>
  <c r="U954" i="3"/>
  <c r="W954" i="3"/>
  <c r="V954" i="3"/>
  <c r="W973" i="3"/>
  <c r="U973" i="3"/>
  <c r="U1004" i="3"/>
  <c r="W1004" i="3"/>
  <c r="V1012" i="3"/>
  <c r="W1012" i="3"/>
  <c r="U1035" i="3"/>
  <c r="V1035" i="3"/>
  <c r="W1043" i="3"/>
  <c r="U1043" i="3"/>
  <c r="V1043" i="3"/>
  <c r="V1062" i="3"/>
  <c r="W1062" i="3"/>
  <c r="U1062" i="3"/>
  <c r="U1089" i="3"/>
  <c r="W1089" i="3"/>
  <c r="V1093" i="3"/>
  <c r="U1093" i="3"/>
  <c r="W1093" i="3"/>
  <c r="V1097" i="3"/>
  <c r="U1097" i="3"/>
  <c r="W1097" i="3"/>
  <c r="U1105" i="3"/>
  <c r="V1105" i="3"/>
  <c r="U1119" i="3"/>
  <c r="W1119" i="3"/>
  <c r="W1123" i="3"/>
  <c r="U1123" i="3"/>
  <c r="V1153" i="3"/>
  <c r="U1153" i="3"/>
  <c r="U1272" i="3"/>
  <c r="V1272" i="3"/>
  <c r="W1276" i="3"/>
  <c r="U1276" i="3"/>
  <c r="U1304" i="3"/>
  <c r="W1304" i="3"/>
  <c r="W1312" i="3"/>
  <c r="U1312" i="3"/>
  <c r="P4" i="5"/>
  <c r="P3" i="5"/>
  <c r="H842" i="3"/>
  <c r="H542" i="3"/>
  <c r="N122" i="2"/>
  <c r="N1322" i="2"/>
  <c r="H992" i="3"/>
  <c r="H902" i="3"/>
  <c r="N1052" i="2"/>
  <c r="N812" i="2"/>
  <c r="N602" i="2"/>
  <c r="N752" i="2"/>
  <c r="N1412" i="2"/>
  <c r="H1112" i="3"/>
  <c r="N332" i="2"/>
  <c r="N62" i="2"/>
  <c r="N932" i="2"/>
  <c r="H512" i="3"/>
  <c r="H332" i="3"/>
  <c r="N242" i="2"/>
  <c r="H722" i="3"/>
  <c r="H92" i="3"/>
  <c r="N1172" i="2"/>
  <c r="N482" i="2"/>
  <c r="H1022" i="3"/>
  <c r="H1232" i="3"/>
  <c r="N842" i="2"/>
  <c r="H692" i="3"/>
  <c r="N302" i="2"/>
  <c r="N422" i="2"/>
  <c r="N1142" i="2"/>
  <c r="H272" i="3"/>
  <c r="H782" i="3"/>
  <c r="N392" i="2"/>
  <c r="H1202" i="3"/>
  <c r="N542" i="2"/>
  <c r="N1082" i="2"/>
  <c r="H1352" i="3"/>
  <c r="N152" i="2"/>
  <c r="H182" i="3"/>
  <c r="H302" i="3"/>
  <c r="N992" i="2"/>
  <c r="H1382" i="3"/>
  <c r="H632" i="3"/>
  <c r="H572" i="3"/>
  <c r="N92" i="2"/>
  <c r="N32" i="2"/>
  <c r="H752" i="3"/>
  <c r="H362" i="3"/>
  <c r="N1262" i="2"/>
  <c r="N872" i="2"/>
  <c r="N1112" i="2"/>
  <c r="N662" i="2"/>
  <c r="H452" i="3"/>
  <c r="N722" i="2"/>
  <c r="N1022" i="2"/>
  <c r="AC789" i="2"/>
  <c r="W1127" i="3"/>
  <c r="N902" i="2"/>
  <c r="N572" i="2"/>
  <c r="N1352" i="2"/>
  <c r="H482" i="3"/>
  <c r="N1232" i="2"/>
  <c r="AD296" i="2"/>
  <c r="O296" i="2" s="1"/>
  <c r="AM343" i="2"/>
  <c r="AQ343" i="2" s="1"/>
  <c r="AM1243" i="2"/>
  <c r="AQ1243" i="2" s="1"/>
  <c r="AM311" i="2"/>
  <c r="AQ311" i="2" s="1"/>
  <c r="AM712" i="2"/>
  <c r="AQ712" i="2" s="1"/>
  <c r="AM852" i="2"/>
  <c r="AQ852" i="2" s="1"/>
  <c r="AM1150" i="2"/>
  <c r="AQ1150" i="2" s="1"/>
  <c r="AM235" i="2"/>
  <c r="AQ235" i="2" s="1"/>
  <c r="AM296" i="2"/>
  <c r="AQ296" i="2" s="1"/>
  <c r="N512" i="2"/>
  <c r="H962" i="3"/>
  <c r="H872" i="3"/>
  <c r="H392" i="3"/>
  <c r="N2" i="2"/>
  <c r="H212" i="3"/>
  <c r="H1412" i="3"/>
  <c r="N1202" i="2"/>
  <c r="H1082" i="3"/>
  <c r="H662" i="3"/>
  <c r="N782" i="2"/>
  <c r="U1012" i="3"/>
  <c r="W1257" i="3"/>
  <c r="V958" i="3"/>
  <c r="V924" i="3"/>
  <c r="V659" i="3"/>
  <c r="W12" i="3"/>
  <c r="V820" i="3"/>
  <c r="V1300" i="3"/>
  <c r="V989" i="3"/>
  <c r="W985" i="3"/>
  <c r="W1179" i="3"/>
  <c r="U1070" i="3"/>
  <c r="W1039" i="3"/>
  <c r="U981" i="3"/>
  <c r="AC556" i="2"/>
  <c r="N556" i="2" s="1"/>
  <c r="AM238" i="2"/>
  <c r="AQ238" i="2" s="1"/>
  <c r="W81" i="3"/>
  <c r="W172" i="3"/>
  <c r="W18" i="3"/>
  <c r="AM1012" i="2"/>
  <c r="AQ1012" i="2" s="1"/>
  <c r="AM159" i="2"/>
  <c r="AQ159" i="2" s="1"/>
  <c r="AM797" i="2"/>
  <c r="AQ797" i="2" s="1"/>
  <c r="AM1045" i="2"/>
  <c r="AQ1045" i="2" s="1"/>
  <c r="N505" i="2"/>
  <c r="AH505" i="2" s="1"/>
  <c r="R505" i="2" s="1"/>
  <c r="AM505" i="2"/>
  <c r="AQ505" i="2" s="1"/>
  <c r="N208" i="2"/>
  <c r="AM208" i="2"/>
  <c r="AQ208" i="2" s="1"/>
  <c r="AM889" i="2"/>
  <c r="AQ889" i="2" s="1"/>
  <c r="AM82" i="2"/>
  <c r="AQ82" i="2" s="1"/>
  <c r="AM328" i="2"/>
  <c r="AQ328" i="2" s="1"/>
  <c r="AM104" i="2"/>
  <c r="AQ104" i="2" s="1"/>
  <c r="AM322" i="2"/>
  <c r="AQ322" i="2" s="1"/>
  <c r="AM769" i="2"/>
  <c r="AQ769" i="2" s="1"/>
  <c r="AM747" i="2"/>
  <c r="AQ747" i="2" s="1"/>
  <c r="AM353" i="2"/>
  <c r="AQ353" i="2" s="1"/>
  <c r="AM699" i="2"/>
  <c r="AQ699" i="2" s="1"/>
  <c r="AM1047" i="2"/>
  <c r="AQ1047" i="2" s="1"/>
  <c r="AM1216" i="2"/>
  <c r="AQ1216" i="2" s="1"/>
  <c r="AM209" i="2"/>
  <c r="AQ209" i="2" s="1"/>
  <c r="AN592" i="2"/>
  <c r="AN1429" i="2"/>
  <c r="AN369" i="2"/>
  <c r="AM369" i="2"/>
  <c r="AN106" i="2"/>
  <c r="AM106" i="2"/>
  <c r="AN327" i="2"/>
  <c r="AM327" i="2"/>
  <c r="AN1154" i="2"/>
  <c r="AN14" i="2"/>
  <c r="AN470" i="2"/>
  <c r="AN130" i="2"/>
  <c r="AN319" i="2"/>
  <c r="AM319" i="2"/>
  <c r="AN261" i="2"/>
  <c r="AN731" i="2"/>
  <c r="AM731" i="2"/>
  <c r="AM1079" i="2"/>
  <c r="AN1079" i="2"/>
  <c r="AN1401" i="2"/>
  <c r="AN255" i="2"/>
  <c r="AN686" i="2"/>
  <c r="AM686" i="2"/>
  <c r="AN849" i="2"/>
  <c r="AN618" i="2"/>
  <c r="AM618" i="2"/>
  <c r="AN977" i="2"/>
  <c r="AM297" i="2"/>
  <c r="AQ297" i="2" s="1"/>
  <c r="AM381" i="2"/>
  <c r="AQ381" i="2" s="1"/>
  <c r="AM167" i="2"/>
  <c r="AQ167" i="2" s="1"/>
  <c r="N1031" i="2"/>
  <c r="AE1031" i="2" s="1"/>
  <c r="Q1031" i="2" s="1"/>
  <c r="AM1031" i="2"/>
  <c r="AQ1031" i="2" s="1"/>
  <c r="AM507" i="2"/>
  <c r="AQ507" i="2" s="1"/>
  <c r="AM677" i="2"/>
  <c r="AQ677" i="2" s="1"/>
  <c r="AM1199" i="2"/>
  <c r="AQ1199" i="2" s="1"/>
  <c r="AM627" i="2"/>
  <c r="AQ627" i="2" s="1"/>
  <c r="AM1096" i="2"/>
  <c r="AQ1096" i="2" s="1"/>
  <c r="N1039" i="2"/>
  <c r="AF1039" i="2" s="1"/>
  <c r="AM1039" i="2"/>
  <c r="AQ1039" i="2" s="1"/>
  <c r="AM77" i="2"/>
  <c r="AQ77" i="2" s="1"/>
  <c r="N190" i="2"/>
  <c r="AD190" i="2" s="1"/>
  <c r="O190" i="2" s="1"/>
  <c r="AM190" i="2"/>
  <c r="AQ190" i="2" s="1"/>
  <c r="AM702" i="2"/>
  <c r="AQ702" i="2" s="1"/>
  <c r="AM102" i="2"/>
  <c r="AQ102" i="2" s="1"/>
  <c r="AM508" i="2"/>
  <c r="AQ508" i="2" s="1"/>
  <c r="AM527" i="2"/>
  <c r="AQ527" i="2" s="1"/>
  <c r="AM1136" i="2"/>
  <c r="AQ1136" i="2" s="1"/>
  <c r="AM269" i="2"/>
  <c r="AQ269" i="2" s="1"/>
  <c r="AM1009" i="2"/>
  <c r="AQ1009" i="2" s="1"/>
  <c r="AM1252" i="2"/>
  <c r="AQ1252" i="2" s="1"/>
  <c r="AM744" i="2"/>
  <c r="AQ744" i="2" s="1"/>
  <c r="AM539" i="2"/>
  <c r="AQ539" i="2" s="1"/>
  <c r="AM1214" i="2"/>
  <c r="AQ1214" i="2" s="1"/>
  <c r="AM358" i="2"/>
  <c r="AQ358" i="2" s="1"/>
  <c r="AM228" i="2"/>
  <c r="AQ228" i="2" s="1"/>
  <c r="AM771" i="2"/>
  <c r="AQ771" i="2" s="1"/>
  <c r="AM342" i="2"/>
  <c r="AQ342" i="2" s="1"/>
  <c r="AM884" i="2"/>
  <c r="AQ884" i="2" s="1"/>
  <c r="AM552" i="2"/>
  <c r="AQ552" i="2" s="1"/>
  <c r="AM1423" i="2"/>
  <c r="AQ1423" i="2" s="1"/>
  <c r="AM260" i="2"/>
  <c r="AQ260" i="2" s="1"/>
  <c r="AM801" i="2"/>
  <c r="AQ801" i="2" s="1"/>
  <c r="AM26" i="2"/>
  <c r="AQ26" i="2" s="1"/>
  <c r="AM1032" i="2"/>
  <c r="AQ1032" i="2" s="1"/>
  <c r="AM533" i="2"/>
  <c r="AQ533" i="2" s="1"/>
  <c r="AM713" i="2"/>
  <c r="AQ713" i="2" s="1"/>
  <c r="AM463" i="2"/>
  <c r="AQ463" i="2" s="1"/>
  <c r="AM710" i="2"/>
  <c r="AQ710" i="2" s="1"/>
  <c r="AM371" i="2"/>
  <c r="AQ371" i="2" s="1"/>
  <c r="AM610" i="2"/>
  <c r="AQ610" i="2" s="1"/>
  <c r="AM71" i="2"/>
  <c r="AQ71" i="2" s="1"/>
  <c r="AM1064" i="2"/>
  <c r="AQ1064" i="2" s="1"/>
  <c r="AM193" i="2"/>
  <c r="AQ193" i="2" s="1"/>
  <c r="AM952" i="2"/>
  <c r="AQ952" i="2" s="1"/>
  <c r="AM329" i="2"/>
  <c r="AQ329" i="2" s="1"/>
  <c r="AM760" i="2"/>
  <c r="AQ760" i="2" s="1"/>
  <c r="AM265" i="2"/>
  <c r="AQ265" i="2" s="1"/>
  <c r="AN535" i="2"/>
  <c r="AN983" i="2"/>
  <c r="AN1155" i="2"/>
  <c r="AN162" i="2"/>
  <c r="AN580" i="2"/>
  <c r="AN445" i="2"/>
  <c r="AN1182" i="2"/>
  <c r="AN189" i="2"/>
  <c r="AM189" i="2"/>
  <c r="AN201" i="2"/>
  <c r="AN531" i="2"/>
  <c r="AN739" i="2"/>
  <c r="AM739" i="2"/>
  <c r="AM324" i="2"/>
  <c r="AQ324" i="2" s="1"/>
  <c r="W17" i="3"/>
  <c r="U17" i="3"/>
  <c r="U235" i="3"/>
  <c r="W235" i="3"/>
  <c r="W339" i="3"/>
  <c r="V339" i="3"/>
  <c r="AM626" i="2"/>
  <c r="AQ626" i="2" s="1"/>
  <c r="AM1153" i="2"/>
  <c r="AQ1153" i="2" s="1"/>
  <c r="AM669" i="2"/>
  <c r="AQ669" i="2" s="1"/>
  <c r="AM21" i="2"/>
  <c r="AQ21" i="2" s="1"/>
  <c r="AM1430" i="2"/>
  <c r="AQ1430" i="2" s="1"/>
  <c r="AM143" i="2"/>
  <c r="AQ143" i="2" s="1"/>
  <c r="AM357" i="2"/>
  <c r="AQ357" i="2" s="1"/>
  <c r="AM979" i="2"/>
  <c r="AQ979" i="2" s="1"/>
  <c r="AM583" i="2"/>
  <c r="AQ583" i="2" s="1"/>
  <c r="AM886" i="2"/>
  <c r="AQ886" i="2" s="1"/>
  <c r="AM1161" i="2"/>
  <c r="AQ1161" i="2" s="1"/>
  <c r="AM759" i="2"/>
  <c r="AQ759" i="2" s="1"/>
  <c r="AM23" i="2"/>
  <c r="AQ23" i="2" s="1"/>
  <c r="AM1253" i="2"/>
  <c r="AQ1253" i="2" s="1"/>
  <c r="AM373" i="2"/>
  <c r="AQ373" i="2" s="1"/>
  <c r="AM179" i="2"/>
  <c r="AQ179" i="2" s="1"/>
  <c r="U72" i="3"/>
  <c r="W146" i="3"/>
  <c r="AM165" i="2"/>
  <c r="AQ165" i="2" s="1"/>
  <c r="AM387" i="2"/>
  <c r="AQ387" i="2" s="1"/>
  <c r="AM459" i="2"/>
  <c r="AQ459" i="2" s="1"/>
  <c r="AM1126" i="2"/>
  <c r="AQ1126" i="2" s="1"/>
  <c r="AM611" i="2"/>
  <c r="AQ611" i="2" s="1"/>
  <c r="AM1377" i="2"/>
  <c r="AQ1377" i="2" s="1"/>
  <c r="AM790" i="2"/>
  <c r="AQ790" i="2" s="1"/>
  <c r="AM1181" i="2"/>
  <c r="AQ1181" i="2" s="1"/>
  <c r="AM503" i="2"/>
  <c r="AQ503" i="2" s="1"/>
  <c r="AM1157" i="2"/>
  <c r="AQ1157" i="2" s="1"/>
  <c r="AM1373" i="2"/>
  <c r="AQ1373" i="2" s="1"/>
  <c r="AM929" i="2"/>
  <c r="AQ929" i="2" s="1"/>
  <c r="AM460" i="2"/>
  <c r="AQ460" i="2" s="1"/>
  <c r="AM74" i="2"/>
  <c r="AQ74" i="2" s="1"/>
  <c r="AM378" i="2"/>
  <c r="AQ378" i="2" s="1"/>
  <c r="AM987" i="2"/>
  <c r="AQ987" i="2" s="1"/>
  <c r="AM538" i="2"/>
  <c r="AQ538" i="2" s="1"/>
  <c r="AM768" i="2"/>
  <c r="AQ768" i="2" s="1"/>
  <c r="AM477" i="2"/>
  <c r="AQ477" i="2" s="1"/>
  <c r="AM1044" i="2"/>
  <c r="AQ1044" i="2" s="1"/>
  <c r="AM609" i="2"/>
  <c r="AQ609" i="2" s="1"/>
  <c r="AM1403" i="2"/>
  <c r="AQ1403" i="2" s="1"/>
  <c r="AM1376" i="2"/>
  <c r="AQ1376" i="2" s="1"/>
  <c r="AM1040" i="2"/>
  <c r="AQ1040" i="2" s="1"/>
  <c r="AM1282" i="2"/>
  <c r="AQ1282" i="2" s="1"/>
  <c r="AM1400" i="2"/>
  <c r="AQ1400" i="2" s="1"/>
  <c r="AM222" i="2"/>
  <c r="AQ222" i="2" s="1"/>
  <c r="AN947" i="2"/>
  <c r="AN701" i="2"/>
  <c r="AN1319" i="2"/>
  <c r="AM1319" i="2"/>
  <c r="AN808" i="2"/>
  <c r="AN404" i="2"/>
  <c r="AN737" i="2"/>
  <c r="AN1365" i="2"/>
  <c r="AN858" i="2"/>
  <c r="AN9" i="2"/>
  <c r="AN48" i="2"/>
  <c r="AM48" i="2"/>
  <c r="AN945" i="2"/>
  <c r="AN1239" i="2"/>
  <c r="AM1239" i="2"/>
  <c r="AN372" i="2"/>
  <c r="AN1138" i="2"/>
  <c r="U28" i="3"/>
  <c r="V28" i="3"/>
  <c r="AM791" i="2"/>
  <c r="AQ791" i="2" s="1"/>
  <c r="W101" i="3"/>
  <c r="AM58" i="2"/>
  <c r="AQ58" i="2" s="1"/>
  <c r="AM86" i="2"/>
  <c r="AQ86" i="2" s="1"/>
  <c r="N403" i="2"/>
  <c r="AF403" i="2" s="1"/>
  <c r="AM403" i="2"/>
  <c r="AQ403" i="2" s="1"/>
  <c r="AM1017" i="2"/>
  <c r="AQ1017" i="2" s="1"/>
  <c r="AM920" i="2"/>
  <c r="AQ920" i="2" s="1"/>
  <c r="AM625" i="2"/>
  <c r="AQ625" i="2" s="1"/>
  <c r="AM641" i="2"/>
  <c r="AQ641" i="2" s="1"/>
  <c r="AM715" i="2"/>
  <c r="AQ715" i="2" s="1"/>
  <c r="AM1284" i="2"/>
  <c r="AQ1284" i="2" s="1"/>
  <c r="AM1311" i="2"/>
  <c r="AQ1311" i="2" s="1"/>
  <c r="N498" i="2"/>
  <c r="AH498" i="2" s="1"/>
  <c r="R498" i="2" s="1"/>
  <c r="AM498" i="2"/>
  <c r="AQ498" i="2" s="1"/>
  <c r="AM24" i="2"/>
  <c r="AQ24" i="2" s="1"/>
  <c r="AM1004" i="2"/>
  <c r="AQ1004" i="2" s="1"/>
  <c r="AM772" i="2"/>
  <c r="AQ772" i="2" s="1"/>
  <c r="AM985" i="2"/>
  <c r="AQ985" i="2" s="1"/>
  <c r="AM435" i="2"/>
  <c r="AQ435" i="2" s="1"/>
  <c r="AM958" i="2"/>
  <c r="AQ958" i="2" s="1"/>
  <c r="AM706" i="2"/>
  <c r="AQ706" i="2" s="1"/>
  <c r="AM1137" i="2"/>
  <c r="AQ1137" i="2" s="1"/>
  <c r="AM380" i="2"/>
  <c r="AQ380" i="2" s="1"/>
  <c r="AM1163" i="2"/>
  <c r="AQ1163" i="2" s="1"/>
  <c r="AM413" i="2"/>
  <c r="AQ413" i="2" s="1"/>
  <c r="AM1188" i="2"/>
  <c r="AQ1188" i="2" s="1"/>
  <c r="AM259" i="2"/>
  <c r="AQ259" i="2" s="1"/>
  <c r="AM407" i="2"/>
  <c r="AQ407" i="2" s="1"/>
  <c r="AM49" i="2"/>
  <c r="AQ49" i="2" s="1"/>
  <c r="AM1101" i="2"/>
  <c r="AQ1101" i="2" s="1"/>
  <c r="N855" i="2"/>
  <c r="AM855" i="2"/>
  <c r="AQ855" i="2" s="1"/>
  <c r="AM55" i="2"/>
  <c r="AQ55" i="2" s="1"/>
  <c r="AM941" i="2"/>
  <c r="AQ941" i="2" s="1"/>
  <c r="AM520" i="2"/>
  <c r="AQ520" i="2" s="1"/>
  <c r="AM1149" i="2"/>
  <c r="AQ1149" i="2" s="1"/>
  <c r="AM1244" i="2"/>
  <c r="AQ1244" i="2" s="1"/>
  <c r="AM1246" i="2"/>
  <c r="AQ1246" i="2" s="1"/>
  <c r="AM1349" i="2"/>
  <c r="AQ1349" i="2" s="1"/>
  <c r="AM1060" i="2"/>
  <c r="AQ1060" i="2" s="1"/>
  <c r="AM53" i="2"/>
  <c r="AQ53" i="2" s="1"/>
  <c r="AM567" i="2"/>
  <c r="AQ567" i="2" s="1"/>
  <c r="AM348" i="2"/>
  <c r="AQ348" i="2" s="1"/>
  <c r="AM745" i="2"/>
  <c r="AQ745" i="2" s="1"/>
  <c r="AM1127" i="2"/>
  <c r="AQ1127" i="2" s="1"/>
  <c r="AM585" i="2"/>
  <c r="AQ585" i="2" s="1"/>
  <c r="AM624" i="2"/>
  <c r="AQ624" i="2" s="1"/>
  <c r="AM774" i="2"/>
  <c r="AQ774" i="2" s="1"/>
  <c r="AM729" i="2"/>
  <c r="AQ729" i="2" s="1"/>
  <c r="AM444" i="2"/>
  <c r="AQ444" i="2" s="1"/>
  <c r="U51" i="3"/>
  <c r="AM75" i="2"/>
  <c r="AQ75" i="2" s="1"/>
  <c r="AM536" i="2"/>
  <c r="AQ536" i="2" s="1"/>
  <c r="AM741" i="2"/>
  <c r="AQ741" i="2" s="1"/>
  <c r="AM1128" i="2"/>
  <c r="AQ1128" i="2" s="1"/>
  <c r="AM376" i="2"/>
  <c r="AQ376" i="2" s="1"/>
  <c r="AM556" i="2"/>
  <c r="AQ556" i="2" s="1"/>
  <c r="AM289" i="2"/>
  <c r="AQ289" i="2" s="1"/>
  <c r="AM613" i="2"/>
  <c r="AQ613" i="2" s="1"/>
  <c r="AN99" i="2"/>
  <c r="AM99" i="2"/>
  <c r="V1373" i="3"/>
  <c r="W1373" i="3"/>
  <c r="W252" i="3"/>
  <c r="U252" i="3"/>
  <c r="W260" i="3"/>
  <c r="V260" i="3"/>
  <c r="U359" i="3"/>
  <c r="W359" i="3"/>
  <c r="W377" i="3"/>
  <c r="V377" i="3"/>
  <c r="U377" i="3"/>
  <c r="U521" i="3"/>
  <c r="V521" i="3"/>
  <c r="X40" i="3"/>
  <c r="X165" i="3"/>
  <c r="X1019" i="3"/>
  <c r="X656" i="3"/>
  <c r="X831" i="3"/>
  <c r="X888" i="3"/>
  <c r="X478" i="3"/>
  <c r="Z478" i="3" s="1"/>
  <c r="M478" i="3" s="1"/>
  <c r="X766" i="3"/>
  <c r="Z766" i="3" s="1"/>
  <c r="M766" i="3" s="1"/>
  <c r="AM479" i="2"/>
  <c r="AQ479" i="2" s="1"/>
  <c r="N140" i="2"/>
  <c r="AH140" i="2" s="1"/>
  <c r="R140" i="2" s="1"/>
  <c r="AM140" i="2"/>
  <c r="AQ140" i="2" s="1"/>
  <c r="AM207" i="2"/>
  <c r="AQ207" i="2" s="1"/>
  <c r="AM867" i="2"/>
  <c r="AQ867" i="2" s="1"/>
  <c r="AM982" i="2"/>
  <c r="AQ982" i="2" s="1"/>
  <c r="AC680" i="2"/>
  <c r="AM881" i="2"/>
  <c r="AQ881" i="2" s="1"/>
  <c r="AM555" i="2"/>
  <c r="AQ555" i="2" s="1"/>
  <c r="AM1005" i="2"/>
  <c r="AQ1005" i="2" s="1"/>
  <c r="AM866" i="2"/>
  <c r="AM1033" i="2"/>
  <c r="AQ1033" i="2" s="1"/>
  <c r="AM1431" i="2"/>
  <c r="AQ1431" i="2" s="1"/>
  <c r="AM433" i="2"/>
  <c r="AQ433" i="2" s="1"/>
  <c r="AM1008" i="2"/>
  <c r="AQ1008" i="2" s="1"/>
  <c r="AM87" i="2"/>
  <c r="AQ87" i="2" s="1"/>
  <c r="AM652" i="2"/>
  <c r="AQ652" i="2" s="1"/>
  <c r="AM1139" i="2"/>
  <c r="AQ1139" i="2" s="1"/>
  <c r="AM823" i="2"/>
  <c r="AQ823" i="2" s="1"/>
  <c r="AM42" i="2"/>
  <c r="AQ42" i="2" s="1"/>
  <c r="AM529" i="2"/>
  <c r="AQ529" i="2" s="1"/>
  <c r="AM466" i="2"/>
  <c r="AQ466" i="2" s="1"/>
  <c r="AM910" i="2"/>
  <c r="AQ910" i="2" s="1"/>
  <c r="AM924" i="2"/>
  <c r="AQ924" i="2" s="1"/>
  <c r="W1392" i="3"/>
  <c r="AM560" i="2"/>
  <c r="AQ560" i="2" s="1"/>
  <c r="AM493" i="2"/>
  <c r="AQ493" i="2" s="1"/>
  <c r="N226" i="2"/>
  <c r="AD226" i="2" s="1"/>
  <c r="O226" i="2" s="1"/>
  <c r="AM226" i="2"/>
  <c r="AQ226" i="2" s="1"/>
  <c r="AM1195" i="2"/>
  <c r="AQ1195" i="2" s="1"/>
  <c r="AM869" i="2"/>
  <c r="AQ869" i="2" s="1"/>
  <c r="AM119" i="2"/>
  <c r="AQ119" i="2" s="1"/>
  <c r="AM718" i="2"/>
  <c r="AQ718" i="2" s="1"/>
  <c r="AM1391" i="2"/>
  <c r="AQ1391" i="2" s="1"/>
  <c r="AM351" i="2"/>
  <c r="AQ351" i="2" s="1"/>
  <c r="AM51" i="2"/>
  <c r="AQ51" i="2" s="1"/>
  <c r="AM139" i="2"/>
  <c r="AQ139" i="2" s="1"/>
  <c r="AM359" i="2"/>
  <c r="AQ359" i="2" s="1"/>
  <c r="AM1122" i="2"/>
  <c r="AQ1122" i="2" s="1"/>
  <c r="AM50" i="2"/>
  <c r="AQ50" i="2" s="1"/>
  <c r="AM473" i="2"/>
  <c r="AQ473" i="2" s="1"/>
  <c r="AM402" i="2"/>
  <c r="AQ402" i="2" s="1"/>
  <c r="AM579" i="2"/>
  <c r="AQ579" i="2" s="1"/>
  <c r="AM1247" i="2"/>
  <c r="AQ1247" i="2" s="1"/>
  <c r="AM736" i="2"/>
  <c r="AQ736" i="2" s="1"/>
  <c r="AM926" i="2"/>
  <c r="AQ926" i="2" s="1"/>
  <c r="AM176" i="2"/>
  <c r="AQ176" i="2" s="1"/>
  <c r="AM678" i="2"/>
  <c r="AQ678" i="2" s="1"/>
  <c r="AM1332" i="2"/>
  <c r="AQ1332" i="2" s="1"/>
  <c r="AM809" i="2"/>
  <c r="AQ809" i="2" s="1"/>
  <c r="AM914" i="2"/>
  <c r="AQ914" i="2" s="1"/>
  <c r="AM807" i="2"/>
  <c r="AQ807" i="2" s="1"/>
  <c r="AM879" i="2"/>
  <c r="AQ879" i="2" s="1"/>
  <c r="AM268" i="2"/>
  <c r="AQ268" i="2" s="1"/>
  <c r="AM1019" i="2"/>
  <c r="AQ1019" i="2" s="1"/>
  <c r="AM989" i="2"/>
  <c r="AQ989" i="2" s="1"/>
  <c r="AM225" i="2"/>
  <c r="AQ225" i="2" s="1"/>
  <c r="AM1215" i="2"/>
  <c r="AQ1215" i="2" s="1"/>
  <c r="AN912" i="2"/>
  <c r="AN984" i="2"/>
  <c r="AM984" i="2"/>
  <c r="AN84" i="2"/>
  <c r="V530" i="3"/>
  <c r="W530" i="3"/>
  <c r="U882" i="3"/>
  <c r="V882" i="3"/>
  <c r="V959" i="3"/>
  <c r="U959" i="3"/>
  <c r="V974" i="3"/>
  <c r="U974" i="3"/>
  <c r="V982" i="3"/>
  <c r="W982" i="3"/>
  <c r="V1120" i="3"/>
  <c r="U1120" i="3"/>
  <c r="U1128" i="3"/>
  <c r="V1128" i="3"/>
  <c r="U1150" i="3"/>
  <c r="V1150" i="3"/>
  <c r="V1313" i="3"/>
  <c r="U1313" i="3"/>
  <c r="D12" i="1"/>
  <c r="U1039" i="3"/>
  <c r="V1123" i="3"/>
  <c r="W1105" i="3"/>
  <c r="W1031" i="3"/>
  <c r="U950" i="3"/>
  <c r="U1195" i="3"/>
  <c r="AB743" i="2"/>
  <c r="M743" i="2" s="1"/>
  <c r="AC743" i="2" s="1"/>
  <c r="X351" i="2"/>
  <c r="AJ526" i="2"/>
  <c r="Z969" i="2"/>
  <c r="L969" i="2" s="1"/>
  <c r="Y1105" i="2"/>
  <c r="AA1105" i="2" s="1"/>
  <c r="Z161" i="2"/>
  <c r="L161" i="2" s="1"/>
  <c r="AB491" i="2"/>
  <c r="M491" i="2" s="1"/>
  <c r="AC491" i="2" s="1"/>
  <c r="Z491" i="2"/>
  <c r="L491" i="2" s="1"/>
  <c r="Y743" i="2"/>
  <c r="AA743" i="2" s="1"/>
  <c r="AJ491" i="2"/>
  <c r="X1191" i="2"/>
  <c r="AC717" i="2"/>
  <c r="AC1314" i="2"/>
  <c r="Q66" i="2"/>
  <c r="Q636" i="2"/>
  <c r="Q1056" i="2"/>
  <c r="Q936" i="2"/>
  <c r="Q966" i="2"/>
  <c r="Q1146" i="2"/>
  <c r="Q456" i="2"/>
  <c r="V1392" i="3"/>
  <c r="U134" i="3"/>
  <c r="Z100" i="5"/>
  <c r="AC1419" i="2"/>
  <c r="V235" i="3"/>
  <c r="W28" i="3"/>
  <c r="U146" i="3"/>
  <c r="AC628" i="2"/>
  <c r="V134" i="3"/>
  <c r="V72" i="3"/>
  <c r="V17" i="3"/>
  <c r="V21" i="3"/>
  <c r="W21" i="3"/>
  <c r="U39" i="3"/>
  <c r="V39" i="3"/>
  <c r="W39" i="3"/>
  <c r="U43" i="3"/>
  <c r="V43" i="3"/>
  <c r="W47" i="3"/>
  <c r="V47" i="3"/>
  <c r="U47" i="3"/>
  <c r="U55" i="3"/>
  <c r="V55" i="3"/>
  <c r="U59" i="3"/>
  <c r="W59" i="3"/>
  <c r="V76" i="3"/>
  <c r="U76" i="3"/>
  <c r="W80" i="3"/>
  <c r="U80" i="3"/>
  <c r="V105" i="3"/>
  <c r="U105" i="3"/>
  <c r="W105" i="3"/>
  <c r="U109" i="3"/>
  <c r="W109" i="3"/>
  <c r="W130" i="3"/>
  <c r="U130" i="3"/>
  <c r="V138" i="3"/>
  <c r="U138" i="3"/>
  <c r="W138" i="3"/>
  <c r="U167" i="3"/>
  <c r="V167" i="3"/>
  <c r="U179" i="3"/>
  <c r="W179" i="3"/>
  <c r="U1404" i="3"/>
  <c r="V1404" i="3"/>
  <c r="V1408" i="3"/>
  <c r="W1408" i="3"/>
  <c r="U1420" i="3"/>
  <c r="V1420" i="3"/>
  <c r="V1428" i="3"/>
  <c r="W1428" i="3"/>
  <c r="W1432" i="3"/>
  <c r="V1432" i="3"/>
  <c r="U190" i="3"/>
  <c r="W190" i="3"/>
  <c r="W194" i="3"/>
  <c r="V194" i="3"/>
  <c r="U194" i="3"/>
  <c r="U198" i="3"/>
  <c r="V198" i="3"/>
  <c r="W198" i="3"/>
  <c r="V202" i="3"/>
  <c r="U202" i="3"/>
  <c r="W219" i="3"/>
  <c r="V219" i="3"/>
  <c r="W227" i="3"/>
  <c r="U227" i="3"/>
  <c r="U231" i="3"/>
  <c r="W231" i="3"/>
  <c r="U239" i="3"/>
  <c r="V239" i="3"/>
  <c r="U498" i="3"/>
  <c r="V701" i="3"/>
  <c r="W568" i="3"/>
  <c r="V359" i="3"/>
  <c r="V759" i="3"/>
  <c r="V717" i="3"/>
  <c r="U713" i="3"/>
  <c r="W659" i="3"/>
  <c r="W651" i="3"/>
  <c r="V736" i="3"/>
  <c r="V629" i="3"/>
  <c r="V587" i="3"/>
  <c r="V460" i="3"/>
  <c r="W316" i="3"/>
  <c r="V789" i="3"/>
  <c r="U1340" i="3"/>
  <c r="W256" i="3"/>
  <c r="W412" i="3"/>
  <c r="U412" i="3"/>
  <c r="U759" i="3"/>
  <c r="U789" i="3"/>
  <c r="V498" i="3"/>
  <c r="W736" i="3"/>
  <c r="W629" i="3"/>
  <c r="W587" i="3"/>
  <c r="U460" i="3"/>
  <c r="V316" i="3"/>
  <c r="V1344" i="3"/>
  <c r="V256" i="3"/>
  <c r="W1340" i="3"/>
  <c r="U912" i="3"/>
  <c r="W1165" i="3"/>
  <c r="W1035" i="3"/>
  <c r="U977" i="3"/>
  <c r="W1308" i="3"/>
  <c r="V1276" i="3"/>
  <c r="V1031" i="3"/>
  <c r="V950" i="3"/>
  <c r="W1109" i="3"/>
  <c r="AC974" i="2"/>
  <c r="Q726" i="2"/>
  <c r="Q1026" i="2"/>
  <c r="Q516" i="2"/>
  <c r="Q1416" i="2"/>
  <c r="U260" i="3"/>
  <c r="U1373" i="3"/>
  <c r="Z831" i="3"/>
  <c r="M831" i="3" s="1"/>
  <c r="W643" i="3"/>
  <c r="V621" i="3"/>
  <c r="W521" i="3"/>
  <c r="W1344" i="3"/>
  <c r="V252" i="3"/>
  <c r="W686" i="3"/>
  <c r="U651" i="3"/>
  <c r="U1001" i="3"/>
  <c r="V1001" i="3"/>
  <c r="W1001" i="3"/>
  <c r="V1269" i="3"/>
  <c r="W1269" i="3"/>
  <c r="W1309" i="3"/>
  <c r="U1309" i="3"/>
  <c r="X1365" i="3"/>
  <c r="Y1365" i="3" s="1"/>
  <c r="L1365" i="3" s="1"/>
  <c r="O1365" i="3" s="1"/>
  <c r="X594" i="3"/>
  <c r="Z594" i="3" s="1"/>
  <c r="M594" i="3" s="1"/>
  <c r="X869" i="3"/>
  <c r="X1239" i="3"/>
  <c r="Z1239" i="3" s="1"/>
  <c r="M1239" i="3" s="1"/>
  <c r="X914" i="3"/>
  <c r="Z914" i="3" s="1"/>
  <c r="M914" i="3" s="1"/>
  <c r="X408" i="3"/>
  <c r="X1164" i="3"/>
  <c r="Y1164" i="3" s="1"/>
  <c r="L1164" i="3" s="1"/>
  <c r="O1164" i="3" s="1"/>
  <c r="X266" i="3"/>
  <c r="Y266" i="3" s="1"/>
  <c r="L266" i="3" s="1"/>
  <c r="O266" i="3" s="1"/>
  <c r="X249" i="3"/>
  <c r="X465" i="3"/>
  <c r="X549" i="3"/>
  <c r="X1408" i="3"/>
  <c r="X159" i="3"/>
  <c r="X253" i="3"/>
  <c r="X1304" i="3"/>
  <c r="X1340" i="3"/>
  <c r="X416" i="3"/>
  <c r="X415" i="3"/>
  <c r="X1214" i="3"/>
  <c r="X622" i="3"/>
  <c r="X296" i="3"/>
  <c r="X1423" i="3"/>
  <c r="X618" i="3"/>
  <c r="X374" i="3"/>
  <c r="X1167" i="3"/>
  <c r="X55" i="3"/>
  <c r="Z55" i="3" s="1"/>
  <c r="M55" i="3" s="1"/>
  <c r="X534" i="3"/>
  <c r="X370" i="3"/>
  <c r="Z370" i="3" s="1"/>
  <c r="M370" i="3" s="1"/>
  <c r="X346" i="3"/>
  <c r="W988" i="3"/>
  <c r="V735" i="3"/>
  <c r="X1336" i="3"/>
  <c r="X431" i="3"/>
  <c r="X1251" i="3"/>
  <c r="Z1251" i="3" s="1"/>
  <c r="M1251" i="3" s="1"/>
  <c r="X384" i="3"/>
  <c r="U1248" i="3"/>
  <c r="U774" i="3"/>
  <c r="W642" i="3"/>
  <c r="V407" i="3"/>
  <c r="V429" i="3"/>
  <c r="W1218" i="3"/>
  <c r="V1218" i="3"/>
  <c r="Z1137" i="5"/>
  <c r="W858" i="3"/>
  <c r="U819" i="3"/>
  <c r="U766" i="3"/>
  <c r="V712" i="3"/>
  <c r="W1360" i="3"/>
  <c r="X708" i="3"/>
  <c r="Y708" i="3" s="1"/>
  <c r="L708" i="3" s="1"/>
  <c r="O708" i="3" s="1"/>
  <c r="X1229" i="3"/>
  <c r="X373" i="3"/>
  <c r="W1210" i="3"/>
  <c r="W896" i="3"/>
  <c r="W827" i="3"/>
  <c r="U399" i="3"/>
  <c r="W1335" i="3"/>
  <c r="V1335" i="3"/>
  <c r="W1343" i="3"/>
  <c r="U1343" i="3"/>
  <c r="W285" i="3"/>
  <c r="V285" i="3"/>
  <c r="W346" i="3"/>
  <c r="U346" i="3"/>
  <c r="V346" i="3"/>
  <c r="W459" i="3"/>
  <c r="U459" i="3"/>
  <c r="W505" i="3"/>
  <c r="U505" i="3"/>
  <c r="W582" i="3"/>
  <c r="V582" i="3"/>
  <c r="V620" i="3"/>
  <c r="U620" i="3"/>
  <c r="W620" i="3"/>
  <c r="V689" i="3"/>
  <c r="W689" i="3"/>
  <c r="V866" i="3"/>
  <c r="W866" i="3"/>
  <c r="U880" i="3"/>
  <c r="W880" i="3"/>
  <c r="V911" i="3"/>
  <c r="U911" i="3"/>
  <c r="W911" i="3"/>
  <c r="U957" i="3"/>
  <c r="V957" i="3"/>
  <c r="V1073" i="3"/>
  <c r="U1073" i="3"/>
  <c r="W1073" i="3"/>
  <c r="U1126" i="3"/>
  <c r="W1126" i="3"/>
  <c r="U1164" i="3"/>
  <c r="V1164" i="3"/>
  <c r="W1164" i="3"/>
  <c r="V1279" i="3"/>
  <c r="U1279" i="3"/>
  <c r="V1303" i="3"/>
  <c r="W1303" i="3"/>
  <c r="W598" i="3"/>
  <c r="Z959" i="5"/>
  <c r="W1186" i="3"/>
  <c r="U927" i="3"/>
  <c r="U858" i="3"/>
  <c r="U1360" i="3"/>
  <c r="X279" i="3"/>
  <c r="X922" i="3"/>
  <c r="Z922" i="3" s="1"/>
  <c r="M922" i="3" s="1"/>
  <c r="X949" i="3"/>
  <c r="Z949" i="3" s="1"/>
  <c r="M949" i="3" s="1"/>
  <c r="U866" i="3"/>
  <c r="V1210" i="3"/>
  <c r="U1218" i="3"/>
  <c r="V1034" i="3"/>
  <c r="U896" i="3"/>
  <c r="W612" i="3"/>
  <c r="V475" i="3"/>
  <c r="V384" i="3"/>
  <c r="U384" i="3"/>
  <c r="U415" i="3"/>
  <c r="V415" i="3"/>
  <c r="W437" i="3"/>
  <c r="U437" i="3"/>
  <c r="V437" i="3"/>
  <c r="U489" i="3"/>
  <c r="W489" i="3"/>
  <c r="W528" i="3"/>
  <c r="V528" i="3"/>
  <c r="U567" i="3"/>
  <c r="V567" i="3"/>
  <c r="V673" i="3"/>
  <c r="U673" i="3"/>
  <c r="U681" i="3"/>
  <c r="W681" i="3"/>
  <c r="V835" i="3"/>
  <c r="U835" i="3"/>
  <c r="U941" i="3"/>
  <c r="W941" i="3"/>
  <c r="V941" i="3"/>
  <c r="W980" i="3"/>
  <c r="V980" i="3"/>
  <c r="U1287" i="3"/>
  <c r="W1287" i="3"/>
  <c r="V1287" i="3"/>
  <c r="V1226" i="3"/>
  <c r="V927" i="3"/>
  <c r="V850" i="3"/>
  <c r="X1039" i="3"/>
  <c r="X1311" i="3"/>
  <c r="X609" i="3"/>
  <c r="W1240" i="3"/>
  <c r="W1034" i="3"/>
  <c r="V880" i="3"/>
  <c r="U689" i="3"/>
  <c r="U612" i="3"/>
  <c r="W475" i="3"/>
  <c r="W384" i="3"/>
  <c r="U42" i="3"/>
  <c r="W42" i="3"/>
  <c r="U1368" i="3"/>
  <c r="V1368" i="3"/>
  <c r="W1368" i="3"/>
  <c r="W255" i="3"/>
  <c r="U255" i="3"/>
  <c r="V315" i="3"/>
  <c r="U315" i="3"/>
  <c r="U520" i="3"/>
  <c r="W520" i="3"/>
  <c r="V520" i="3"/>
  <c r="W650" i="3"/>
  <c r="U650" i="3"/>
  <c r="V650" i="3"/>
  <c r="V919" i="3"/>
  <c r="U919" i="3"/>
  <c r="U949" i="3"/>
  <c r="V949" i="3"/>
  <c r="V972" i="3"/>
  <c r="W972" i="3"/>
  <c r="U972" i="3"/>
  <c r="V1156" i="3"/>
  <c r="W1156" i="3"/>
  <c r="V1194" i="3"/>
  <c r="W1194" i="3"/>
  <c r="W1256" i="3"/>
  <c r="V1256" i="3"/>
  <c r="U25" i="3"/>
  <c r="V25" i="3"/>
  <c r="AC1372" i="2"/>
  <c r="Z373" i="5"/>
  <c r="AC370" i="2"/>
  <c r="AC983" i="2"/>
  <c r="N983" i="2" s="1"/>
  <c r="AH983" i="2" s="1"/>
  <c r="R983" i="2" s="1"/>
  <c r="U1319" i="3"/>
  <c r="W1226" i="3"/>
  <c r="W888" i="3"/>
  <c r="U850" i="3"/>
  <c r="X1374" i="3"/>
  <c r="X356" i="3"/>
  <c r="Z356" i="3" s="1"/>
  <c r="M356" i="3" s="1"/>
  <c r="X1400" i="3"/>
  <c r="X916" i="3"/>
  <c r="W1279" i="3"/>
  <c r="U582" i="3"/>
  <c r="V1240" i="3"/>
  <c r="W1065" i="3"/>
  <c r="U980" i="3"/>
  <c r="W1376" i="3"/>
  <c r="U1376" i="3"/>
  <c r="U376" i="3"/>
  <c r="W376" i="3"/>
  <c r="V376" i="3"/>
  <c r="W445" i="3"/>
  <c r="V445" i="3"/>
  <c r="U445" i="3"/>
  <c r="V497" i="3"/>
  <c r="U497" i="3"/>
  <c r="W497" i="3"/>
  <c r="W590" i="3"/>
  <c r="V590" i="3"/>
  <c r="U628" i="3"/>
  <c r="V628" i="3"/>
  <c r="W628" i="3"/>
  <c r="V743" i="3"/>
  <c r="U743" i="3"/>
  <c r="W743" i="3"/>
  <c r="U796" i="3"/>
  <c r="W796" i="3"/>
  <c r="W1096" i="3"/>
  <c r="V1096" i="3"/>
  <c r="U1134" i="3"/>
  <c r="W1134" i="3"/>
  <c r="V1311" i="3"/>
  <c r="W1311" i="3"/>
  <c r="AC326" i="2"/>
  <c r="Y831" i="3"/>
  <c r="L831" i="3" s="1"/>
  <c r="O831" i="3" s="1"/>
  <c r="V598" i="3"/>
  <c r="W1319" i="3"/>
  <c r="U888" i="3"/>
  <c r="W835" i="3"/>
  <c r="V329" i="3"/>
  <c r="V1376" i="3"/>
  <c r="X1372" i="3"/>
  <c r="X444" i="3"/>
  <c r="Z444" i="3" s="1"/>
  <c r="M444" i="3" s="1"/>
  <c r="X172" i="3"/>
  <c r="Z172" i="3" s="1"/>
  <c r="M172" i="3" s="1"/>
  <c r="X624" i="3"/>
  <c r="Y624" i="3" s="1"/>
  <c r="L624" i="3" s="1"/>
  <c r="O624" i="3" s="1"/>
  <c r="V1065" i="3"/>
  <c r="W567" i="3"/>
  <c r="V459" i="3"/>
  <c r="W323" i="3"/>
  <c r="AC465" i="2"/>
  <c r="W74" i="3"/>
  <c r="V132" i="3"/>
  <c r="U41" i="3"/>
  <c r="U1330" i="3"/>
  <c r="Z1152" i="5"/>
  <c r="U107" i="3"/>
  <c r="V57" i="3"/>
  <c r="V41" i="3"/>
  <c r="AC684" i="2"/>
  <c r="V261" i="3"/>
  <c r="W382" i="3"/>
  <c r="V22" i="3"/>
  <c r="U22" i="3"/>
  <c r="U48" i="3"/>
  <c r="W48" i="3"/>
  <c r="V48" i="3"/>
  <c r="W110" i="3"/>
  <c r="U110" i="3"/>
  <c r="V203" i="3"/>
  <c r="W203" i="3"/>
  <c r="U1366" i="3"/>
  <c r="V1366" i="3"/>
  <c r="W1366" i="3"/>
  <c r="V253" i="3"/>
  <c r="W253" i="3"/>
  <c r="U269" i="3"/>
  <c r="V269" i="3"/>
  <c r="W269" i="3"/>
  <c r="V299" i="3"/>
  <c r="W299" i="3"/>
  <c r="W344" i="3"/>
  <c r="U344" i="3"/>
  <c r="V344" i="3"/>
  <c r="V435" i="3"/>
  <c r="U435" i="3"/>
  <c r="V503" i="3"/>
  <c r="W503" i="3"/>
  <c r="U503" i="3"/>
  <c r="V557" i="3"/>
  <c r="W557" i="3"/>
  <c r="U610" i="3"/>
  <c r="V610" i="3"/>
  <c r="W610" i="3"/>
  <c r="V640" i="3"/>
  <c r="W640" i="3"/>
  <c r="V687" i="3"/>
  <c r="W687" i="3"/>
  <c r="U687" i="3"/>
  <c r="U741" i="3"/>
  <c r="W741" i="3"/>
  <c r="V741" i="3"/>
  <c r="V772" i="3"/>
  <c r="U772" i="3"/>
  <c r="W772" i="3"/>
  <c r="W917" i="3"/>
  <c r="U917" i="3"/>
  <c r="V917" i="3"/>
  <c r="Z523" i="5"/>
  <c r="U253" i="3"/>
  <c r="U299" i="3"/>
  <c r="W435" i="3"/>
  <c r="U261" i="3"/>
  <c r="W102" i="3"/>
  <c r="U102" i="3"/>
  <c r="V465" i="3"/>
  <c r="W465" i="3"/>
  <c r="U465" i="3"/>
  <c r="U565" i="3"/>
  <c r="V565" i="3"/>
  <c r="W565" i="3"/>
  <c r="V702" i="3"/>
  <c r="U702" i="3"/>
  <c r="W702" i="3"/>
  <c r="V939" i="3"/>
  <c r="U939" i="3"/>
  <c r="W939" i="3"/>
  <c r="V1429" i="3"/>
  <c r="V14" i="3"/>
  <c r="V102" i="3"/>
  <c r="U557" i="3"/>
  <c r="W4" i="3"/>
  <c r="D1440" i="2"/>
  <c r="U283" i="3"/>
  <c r="W283" i="3"/>
  <c r="V283" i="3"/>
  <c r="W443" i="3"/>
  <c r="U443" i="3"/>
  <c r="V443" i="3"/>
  <c r="U534" i="3"/>
  <c r="V534" i="3"/>
  <c r="W534" i="3"/>
  <c r="W588" i="3"/>
  <c r="V588" i="3"/>
  <c r="U588" i="3"/>
  <c r="W626" i="3"/>
  <c r="V626" i="3"/>
  <c r="U626" i="3"/>
  <c r="V679" i="3"/>
  <c r="W679" i="3"/>
  <c r="U679" i="3"/>
  <c r="W833" i="3"/>
  <c r="U833" i="3"/>
  <c r="V833" i="3"/>
  <c r="V864" i="3"/>
  <c r="W864" i="3"/>
  <c r="U864" i="3"/>
  <c r="W894" i="3"/>
  <c r="V894" i="3"/>
  <c r="U894" i="3"/>
  <c r="W947" i="3"/>
  <c r="V947" i="3"/>
  <c r="U947" i="3"/>
  <c r="W1429" i="3"/>
  <c r="W14" i="3"/>
  <c r="W143" i="3"/>
  <c r="W85" i="3"/>
  <c r="V85" i="3"/>
  <c r="U85" i="3"/>
  <c r="V168" i="3"/>
  <c r="U168" i="3"/>
  <c r="W168" i="3"/>
  <c r="U236" i="3"/>
  <c r="V236" i="3"/>
  <c r="W236" i="3"/>
  <c r="V291" i="3"/>
  <c r="U291" i="3"/>
  <c r="W291" i="3"/>
  <c r="V413" i="3"/>
  <c r="W413" i="3"/>
  <c r="U413" i="3"/>
  <c r="V718" i="3"/>
  <c r="U718" i="3"/>
  <c r="W718" i="3"/>
  <c r="V794" i="3"/>
  <c r="U794" i="3"/>
  <c r="W794" i="3"/>
  <c r="U886" i="3"/>
  <c r="W886" i="3"/>
  <c r="V886" i="3"/>
  <c r="U955" i="3"/>
  <c r="W955" i="3"/>
  <c r="V955" i="3"/>
  <c r="U382" i="3"/>
  <c r="U228" i="3"/>
  <c r="V143" i="3"/>
  <c r="W56" i="3"/>
  <c r="V56" i="3"/>
  <c r="U56" i="3"/>
  <c r="U77" i="3"/>
  <c r="W77" i="3"/>
  <c r="V77" i="3"/>
  <c r="W1374" i="3"/>
  <c r="Y1374" i="3" s="1"/>
  <c r="L1374" i="3" s="1"/>
  <c r="O1374" i="3" s="1"/>
  <c r="V1374" i="3"/>
  <c r="U1374" i="3"/>
  <c r="W352" i="3"/>
  <c r="U352" i="3"/>
  <c r="V352" i="3"/>
  <c r="V405" i="3"/>
  <c r="W405" i="3"/>
  <c r="U405" i="3"/>
  <c r="W495" i="3"/>
  <c r="V495" i="3"/>
  <c r="U495" i="3"/>
  <c r="U549" i="3"/>
  <c r="W549" i="3"/>
  <c r="V549" i="3"/>
  <c r="V596" i="3"/>
  <c r="W596" i="3"/>
  <c r="V618" i="3"/>
  <c r="W618" i="3"/>
  <c r="U618" i="3"/>
  <c r="W671" i="3"/>
  <c r="U671" i="3"/>
  <c r="V671" i="3"/>
  <c r="U733" i="3"/>
  <c r="V733" i="3"/>
  <c r="W733" i="3"/>
  <c r="V825" i="3"/>
  <c r="W825" i="3"/>
  <c r="U825" i="3"/>
  <c r="V925" i="3"/>
  <c r="W925" i="3"/>
  <c r="U925" i="3"/>
  <c r="V228" i="3"/>
  <c r="V110" i="3"/>
  <c r="U69" i="3"/>
  <c r="V69" i="3"/>
  <c r="W69" i="3"/>
  <c r="W1393" i="3"/>
  <c r="U1393" i="3"/>
  <c r="U1333" i="3"/>
  <c r="V1333" i="3"/>
  <c r="W1333" i="3"/>
  <c r="W313" i="3"/>
  <c r="V313" i="3"/>
  <c r="U313" i="3"/>
  <c r="W374" i="3"/>
  <c r="U374" i="3"/>
  <c r="V374" i="3"/>
  <c r="U473" i="3"/>
  <c r="W473" i="3"/>
  <c r="V473" i="3"/>
  <c r="W526" i="3"/>
  <c r="U526" i="3"/>
  <c r="V526" i="3"/>
  <c r="U580" i="3"/>
  <c r="W580" i="3"/>
  <c r="V580" i="3"/>
  <c r="V710" i="3"/>
  <c r="U710" i="3"/>
  <c r="W710" i="3"/>
  <c r="W749" i="3"/>
  <c r="U749" i="3"/>
  <c r="V749" i="3"/>
  <c r="W802" i="3"/>
  <c r="U802" i="3"/>
  <c r="V802" i="3"/>
  <c r="W856" i="3"/>
  <c r="U856" i="3"/>
  <c r="V856" i="3"/>
  <c r="V909" i="3"/>
  <c r="U909" i="3"/>
  <c r="W909" i="3"/>
  <c r="U596" i="3"/>
  <c r="U970" i="3"/>
  <c r="W970" i="3"/>
  <c r="V970" i="3"/>
  <c r="U978" i="3"/>
  <c r="V978" i="3"/>
  <c r="W978" i="3"/>
  <c r="U986" i="3"/>
  <c r="V986" i="3"/>
  <c r="W986" i="3"/>
  <c r="V1009" i="3"/>
  <c r="W1009" i="3"/>
  <c r="U1009" i="3"/>
  <c r="V1017" i="3"/>
  <c r="W1017" i="3"/>
  <c r="U1032" i="3"/>
  <c r="V1032" i="3"/>
  <c r="W1032" i="3"/>
  <c r="W1040" i="3"/>
  <c r="U1040" i="3"/>
  <c r="V1040" i="3"/>
  <c r="W1048" i="3"/>
  <c r="U1048" i="3"/>
  <c r="V1048" i="3"/>
  <c r="U1079" i="3"/>
  <c r="W1079" i="3"/>
  <c r="V1079" i="3"/>
  <c r="W1102" i="3"/>
  <c r="U1102" i="3"/>
  <c r="V1102" i="3"/>
  <c r="V1154" i="3"/>
  <c r="U1154" i="3"/>
  <c r="W1154" i="3"/>
  <c r="V1162" i="3"/>
  <c r="W1162" i="3"/>
  <c r="U1162" i="3"/>
  <c r="W1184" i="3"/>
  <c r="V1184" i="3"/>
  <c r="U1184" i="3"/>
  <c r="V1224" i="3"/>
  <c r="U1224" i="3"/>
  <c r="W1224" i="3"/>
  <c r="W1254" i="3"/>
  <c r="U1254" i="3"/>
  <c r="V1254" i="3"/>
  <c r="V1317" i="3"/>
  <c r="W1317" i="3"/>
  <c r="U1317" i="3"/>
  <c r="X1097" i="3"/>
  <c r="X654" i="3"/>
  <c r="Z654" i="3" s="1"/>
  <c r="M654" i="3" s="1"/>
  <c r="X42" i="3"/>
  <c r="Y42" i="3" s="1"/>
  <c r="L42" i="3" s="1"/>
  <c r="O42" i="3" s="1"/>
  <c r="X593" i="3"/>
  <c r="X419" i="3"/>
  <c r="X1072" i="3"/>
  <c r="Z1072" i="3" s="1"/>
  <c r="M1072" i="3" s="1"/>
  <c r="X143" i="3"/>
  <c r="X168" i="3"/>
  <c r="X1163" i="3"/>
  <c r="Z1163" i="3" s="1"/>
  <c r="M1163" i="3" s="1"/>
  <c r="X1401" i="3"/>
  <c r="X529" i="3"/>
  <c r="X347" i="3"/>
  <c r="Z347" i="3" s="1"/>
  <c r="M347" i="3" s="1"/>
  <c r="X957" i="3"/>
  <c r="Y957" i="3" s="1"/>
  <c r="L957" i="3" s="1"/>
  <c r="O957" i="3" s="1"/>
  <c r="X610" i="3"/>
  <c r="X855" i="3"/>
  <c r="X1018" i="3"/>
  <c r="X558" i="3"/>
  <c r="Z558" i="3" s="1"/>
  <c r="M558" i="3" s="1"/>
  <c r="X583" i="3"/>
  <c r="X952" i="3"/>
  <c r="Y952" i="3" s="1"/>
  <c r="L952" i="3" s="1"/>
  <c r="O952" i="3" s="1"/>
  <c r="X820" i="3"/>
  <c r="X890" i="3"/>
  <c r="Y890" i="3" s="1"/>
  <c r="L890" i="3" s="1"/>
  <c r="O890" i="3" s="1"/>
  <c r="X959" i="3"/>
  <c r="X1241" i="3"/>
  <c r="X508" i="3"/>
  <c r="X687" i="3"/>
  <c r="X438" i="3"/>
  <c r="X1014" i="3"/>
  <c r="Y1014" i="3" s="1"/>
  <c r="L1014" i="3" s="1"/>
  <c r="O1014" i="3" s="1"/>
  <c r="X557" i="3"/>
  <c r="X259" i="3"/>
  <c r="X854" i="3"/>
  <c r="Y854" i="3" s="1"/>
  <c r="L854" i="3" s="1"/>
  <c r="O854" i="3" s="1"/>
  <c r="X706" i="3"/>
  <c r="X945" i="3"/>
  <c r="X734" i="3"/>
  <c r="Z734" i="3" s="1"/>
  <c r="M734" i="3" s="1"/>
  <c r="X350" i="3"/>
  <c r="Z350" i="3" s="1"/>
  <c r="M350" i="3" s="1"/>
  <c r="X1228" i="3"/>
  <c r="X48" i="3"/>
  <c r="X1421" i="3"/>
  <c r="X314" i="3"/>
  <c r="X1011" i="3"/>
  <c r="X138" i="3"/>
  <c r="X620" i="3"/>
  <c r="X647" i="3"/>
  <c r="Z647" i="3" s="1"/>
  <c r="M647" i="3" s="1"/>
  <c r="X659" i="3"/>
  <c r="X1249" i="3"/>
  <c r="Y1249" i="3" s="1"/>
  <c r="L1249" i="3" s="1"/>
  <c r="O1249" i="3" s="1"/>
  <c r="X619" i="3"/>
  <c r="Y619" i="3" s="1"/>
  <c r="L619" i="3" s="1"/>
  <c r="O619" i="3" s="1"/>
  <c r="X1070" i="3"/>
  <c r="X149" i="3"/>
  <c r="X983" i="3"/>
  <c r="X174" i="3"/>
  <c r="X649" i="3"/>
  <c r="Y649" i="3" s="1"/>
  <c r="L649" i="3" s="1"/>
  <c r="O649" i="3" s="1"/>
  <c r="X1363" i="3"/>
  <c r="X232" i="3"/>
  <c r="X972" i="3"/>
  <c r="X1012" i="3"/>
  <c r="Z1012" i="3" s="1"/>
  <c r="M1012" i="3" s="1"/>
  <c r="X230" i="3"/>
  <c r="X683" i="3"/>
  <c r="X579" i="3"/>
  <c r="Y579" i="3" s="1"/>
  <c r="L579" i="3" s="1"/>
  <c r="O579" i="3" s="1"/>
  <c r="X500" i="3"/>
  <c r="Z500" i="3" s="1"/>
  <c r="M500" i="3" s="1"/>
  <c r="X351" i="3"/>
  <c r="X468" i="3"/>
  <c r="X1015" i="3"/>
  <c r="Z1015" i="3" s="1"/>
  <c r="M1015" i="3" s="1"/>
  <c r="X1221" i="3"/>
  <c r="X806" i="3"/>
  <c r="Y806" i="3" s="1"/>
  <c r="L806" i="3" s="1"/>
  <c r="O806" i="3" s="1"/>
  <c r="X195" i="3"/>
  <c r="X1250" i="3"/>
  <c r="Z1250" i="3" s="1"/>
  <c r="M1250" i="3" s="1"/>
  <c r="X863" i="3"/>
  <c r="X1409" i="3"/>
  <c r="X867" i="3"/>
  <c r="X772" i="3"/>
  <c r="X745" i="3"/>
  <c r="Y745" i="3" s="1"/>
  <c r="L745" i="3" s="1"/>
  <c r="O745" i="3" s="1"/>
  <c r="X1137" i="3"/>
  <c r="Y1137" i="3" s="1"/>
  <c r="L1137" i="3" s="1"/>
  <c r="O1137" i="3" s="1"/>
  <c r="X749" i="3"/>
  <c r="X491" i="3"/>
  <c r="X1062" i="3"/>
  <c r="X791" i="3"/>
  <c r="Z791" i="3" s="1"/>
  <c r="M791" i="3" s="1"/>
  <c r="X209" i="3"/>
  <c r="X170" i="3"/>
  <c r="X443" i="3"/>
  <c r="X1211" i="3"/>
  <c r="X1169" i="3"/>
  <c r="X1067" i="3"/>
  <c r="Y1067" i="3" s="1"/>
  <c r="L1067" i="3" s="1"/>
  <c r="O1067" i="3" s="1"/>
  <c r="X1369" i="3"/>
  <c r="X1337" i="3"/>
  <c r="X1179" i="3"/>
  <c r="X865" i="3"/>
  <c r="X807" i="3"/>
  <c r="X75" i="3"/>
  <c r="Z75" i="3" s="1"/>
  <c r="M75" i="3" s="1"/>
  <c r="X1129" i="3"/>
  <c r="X84" i="3"/>
  <c r="X671" i="3"/>
  <c r="X411" i="3"/>
  <c r="Y411" i="3" s="1"/>
  <c r="L411" i="3" s="1"/>
  <c r="O411" i="3" s="1"/>
  <c r="X418" i="3"/>
  <c r="X378" i="3"/>
  <c r="Z378" i="3" s="1"/>
  <c r="M378" i="3" s="1"/>
  <c r="X1373" i="3"/>
  <c r="Z1373" i="3" s="1"/>
  <c r="M1373" i="3" s="1"/>
  <c r="X462" i="3"/>
  <c r="X1077" i="3"/>
  <c r="Y1077" i="3" s="1"/>
  <c r="L1077" i="3" s="1"/>
  <c r="O1077" i="3" s="1"/>
  <c r="X980" i="3"/>
  <c r="X979" i="3"/>
  <c r="X978" i="3"/>
  <c r="X379" i="3"/>
  <c r="X950" i="3"/>
  <c r="Y950" i="3" s="1"/>
  <c r="L950" i="3" s="1"/>
  <c r="O950" i="3" s="1"/>
  <c r="X477" i="3"/>
  <c r="X377" i="3"/>
  <c r="X325" i="3"/>
  <c r="X1000" i="3"/>
  <c r="Y1000" i="3" s="1"/>
  <c r="L1000" i="3" s="1"/>
  <c r="O1000" i="3" s="1"/>
  <c r="X383" i="3"/>
  <c r="X715" i="3"/>
  <c r="Z715" i="3" s="1"/>
  <c r="M715" i="3" s="1"/>
  <c r="X521" i="3"/>
  <c r="X133" i="3"/>
  <c r="X414" i="3"/>
  <c r="X1402" i="3"/>
  <c r="X942" i="3"/>
  <c r="X412" i="3"/>
  <c r="X1209" i="3"/>
  <c r="Y1209" i="3" s="1"/>
  <c r="L1209" i="3" s="1"/>
  <c r="O1209" i="3" s="1"/>
  <c r="X114" i="3"/>
  <c r="Z114" i="3" s="1"/>
  <c r="M114" i="3" s="1"/>
  <c r="X986" i="3"/>
  <c r="X525" i="3"/>
  <c r="X824" i="3"/>
  <c r="X339" i="3"/>
  <c r="X955" i="3"/>
  <c r="X797" i="3"/>
  <c r="X163" i="3"/>
  <c r="X830" i="3"/>
  <c r="X760" i="3"/>
  <c r="Z760" i="3" s="1"/>
  <c r="M760" i="3" s="1"/>
  <c r="X1189" i="3"/>
  <c r="Y1189" i="3" s="1"/>
  <c r="L1189" i="3" s="1"/>
  <c r="O1189" i="3" s="1"/>
  <c r="X194" i="3"/>
  <c r="Z194" i="3" s="1"/>
  <c r="M194" i="3" s="1"/>
  <c r="X1371" i="3"/>
  <c r="X825" i="3"/>
  <c r="X1270" i="3"/>
  <c r="X1098" i="3"/>
  <c r="X947" i="3"/>
  <c r="X205" i="3"/>
  <c r="X267" i="3"/>
  <c r="X344" i="3"/>
  <c r="X1109" i="3"/>
  <c r="X584" i="3"/>
  <c r="X106" i="3"/>
  <c r="X401" i="3"/>
  <c r="Y401" i="3" s="1"/>
  <c r="L401" i="3" s="1"/>
  <c r="O401" i="3" s="1"/>
  <c r="X1040" i="3"/>
  <c r="X12" i="3"/>
  <c r="X405" i="3"/>
  <c r="X1195" i="3"/>
  <c r="X765" i="3"/>
  <c r="X718" i="3"/>
  <c r="X1273" i="3"/>
  <c r="X21" i="3"/>
  <c r="X701" i="3"/>
  <c r="X523" i="3"/>
  <c r="Y523" i="3" s="1"/>
  <c r="L523" i="3" s="1"/>
  <c r="O523" i="3" s="1"/>
  <c r="X680" i="3"/>
  <c r="Z680" i="3" s="1"/>
  <c r="M680" i="3" s="1"/>
  <c r="X430" i="3"/>
  <c r="X1361" i="3"/>
  <c r="X567" i="3"/>
  <c r="X588" i="3"/>
  <c r="X49" i="3"/>
  <c r="X1123" i="3"/>
  <c r="X1094" i="3"/>
  <c r="X1130" i="3"/>
  <c r="X10" i="3"/>
  <c r="X46" i="3"/>
  <c r="X928" i="3"/>
  <c r="X461" i="3"/>
  <c r="X1429" i="3"/>
  <c r="X499" i="3"/>
  <c r="X586" i="3"/>
  <c r="X141" i="3"/>
  <c r="X52" i="3"/>
  <c r="Y52" i="3" s="1"/>
  <c r="L52" i="3" s="1"/>
  <c r="O52" i="3" s="1"/>
  <c r="X740" i="3"/>
  <c r="X1284" i="3"/>
  <c r="X1244" i="3"/>
  <c r="Y1244" i="3" s="1"/>
  <c r="L1244" i="3" s="1"/>
  <c r="O1244" i="3" s="1"/>
  <c r="X1199" i="3"/>
  <c r="X919" i="3"/>
  <c r="Z919" i="3" s="1"/>
  <c r="M919" i="3" s="1"/>
  <c r="X1037" i="3"/>
  <c r="X792" i="3"/>
  <c r="Y792" i="3" s="1"/>
  <c r="L792" i="3" s="1"/>
  <c r="O792" i="3" s="1"/>
  <c r="X1434" i="3"/>
  <c r="X674" i="3"/>
  <c r="X1217" i="3"/>
  <c r="Y1217" i="3" s="1"/>
  <c r="L1217" i="3" s="1"/>
  <c r="O1217" i="3" s="1"/>
  <c r="X54" i="3"/>
  <c r="X476" i="3"/>
  <c r="X89" i="3"/>
  <c r="Y89" i="3" s="1"/>
  <c r="L89" i="3" s="1"/>
  <c r="O89" i="3" s="1"/>
  <c r="X1317" i="3"/>
  <c r="X282" i="3"/>
  <c r="X1396" i="3"/>
  <c r="X1370" i="3"/>
  <c r="Z1370" i="3" s="1"/>
  <c r="M1370" i="3" s="1"/>
  <c r="X885" i="3"/>
  <c r="X976" i="3"/>
  <c r="X402" i="3"/>
  <c r="X1288" i="3"/>
  <c r="X522" i="3"/>
  <c r="X208" i="3"/>
  <c r="X982" i="3"/>
  <c r="X833" i="3"/>
  <c r="X78" i="3"/>
  <c r="X1150" i="3"/>
  <c r="Z1150" i="3" s="1"/>
  <c r="M1150" i="3" s="1"/>
  <c r="X1089" i="3"/>
  <c r="X1009" i="3"/>
  <c r="X256" i="3"/>
  <c r="Y256" i="3" s="1"/>
  <c r="L256" i="3" s="1"/>
  <c r="O256" i="3" s="1"/>
  <c r="X413" i="3"/>
  <c r="X836" i="3"/>
  <c r="Y836" i="3" s="1"/>
  <c r="L836" i="3" s="1"/>
  <c r="O836" i="3" s="1"/>
  <c r="X987" i="3"/>
  <c r="X799" i="3"/>
  <c r="X819" i="3"/>
  <c r="X176" i="3"/>
  <c r="X494" i="3"/>
  <c r="X464" i="3"/>
  <c r="X318" i="3"/>
  <c r="Y318" i="3" s="1"/>
  <c r="L318" i="3" s="1"/>
  <c r="O318" i="3" s="1"/>
  <c r="X1139" i="3"/>
  <c r="X652" i="3"/>
  <c r="Y652" i="3" s="1"/>
  <c r="L652" i="3" s="1"/>
  <c r="O652" i="3" s="1"/>
  <c r="X238" i="3"/>
  <c r="X1193" i="3"/>
  <c r="Y1193" i="3" s="1"/>
  <c r="L1193" i="3" s="1"/>
  <c r="O1193" i="3" s="1"/>
  <c r="X467" i="3"/>
  <c r="X530" i="3"/>
  <c r="X104" i="3"/>
  <c r="X613" i="3"/>
  <c r="X1093" i="3"/>
  <c r="X1227" i="3"/>
  <c r="X598" i="3"/>
  <c r="X293" i="3"/>
  <c r="X767" i="3"/>
  <c r="X969" i="3"/>
  <c r="X20" i="3"/>
  <c r="X202" i="3"/>
  <c r="Y202" i="3" s="1"/>
  <c r="L202" i="3" s="1"/>
  <c r="O202" i="3" s="1"/>
  <c r="X1090" i="3"/>
  <c r="X469" i="3"/>
  <c r="Y469" i="3" s="1"/>
  <c r="L469" i="3" s="1"/>
  <c r="O469" i="3" s="1"/>
  <c r="X1220" i="3"/>
  <c r="X315" i="3"/>
  <c r="Y315" i="3" s="1"/>
  <c r="L315" i="3" s="1"/>
  <c r="O315" i="3" s="1"/>
  <c r="X565" i="3"/>
  <c r="X1274" i="3"/>
  <c r="Y1274" i="3" s="1"/>
  <c r="L1274" i="3" s="1"/>
  <c r="O1274" i="3" s="1"/>
  <c r="X27" i="3"/>
  <c r="X354" i="3"/>
  <c r="Z354" i="3" s="1"/>
  <c r="M354" i="3" s="1"/>
  <c r="X100" i="3"/>
  <c r="X801" i="3"/>
  <c r="X439" i="3"/>
  <c r="X1125" i="3"/>
  <c r="X1420" i="3"/>
  <c r="Y1420" i="3" s="1"/>
  <c r="L1420" i="3" s="1"/>
  <c r="O1420" i="3" s="1"/>
  <c r="X161" i="3"/>
  <c r="Z161" i="3" s="1"/>
  <c r="M161" i="3" s="1"/>
  <c r="X711" i="3"/>
  <c r="Z711" i="3" s="1"/>
  <c r="M711" i="3" s="1"/>
  <c r="X1399" i="3"/>
  <c r="X953" i="3"/>
  <c r="X689" i="3"/>
  <c r="X1436" i="3"/>
  <c r="X1045" i="3"/>
  <c r="X892" i="3"/>
  <c r="X1103" i="3"/>
  <c r="Y1103" i="3" s="1"/>
  <c r="L1103" i="3" s="1"/>
  <c r="O1103" i="3" s="1"/>
  <c r="X1198" i="3"/>
  <c r="Y1198" i="3" s="1"/>
  <c r="L1198" i="3" s="1"/>
  <c r="O1198" i="3" s="1"/>
  <c r="X644" i="3"/>
  <c r="X744" i="3"/>
  <c r="X1126" i="3"/>
  <c r="X1042" i="3"/>
  <c r="X436" i="3"/>
  <c r="Y436" i="3" s="1"/>
  <c r="L436" i="3" s="1"/>
  <c r="O436" i="3" s="1"/>
  <c r="X554" i="3"/>
  <c r="X196" i="3"/>
  <c r="X375" i="3"/>
  <c r="X381" i="3"/>
  <c r="Y381" i="3" s="1"/>
  <c r="L381" i="3" s="1"/>
  <c r="O381" i="3" s="1"/>
  <c r="R9" i="3"/>
  <c r="W9" i="3" s="1"/>
  <c r="X913" i="3"/>
  <c r="X261" i="3"/>
  <c r="Y261" i="3" s="1"/>
  <c r="L261" i="3" s="1"/>
  <c r="O261" i="3" s="1"/>
  <c r="X552" i="3"/>
  <c r="Z552" i="3" s="1"/>
  <c r="M552" i="3" s="1"/>
  <c r="X472" i="3"/>
  <c r="Y472" i="3" s="1"/>
  <c r="L472" i="3" s="1"/>
  <c r="O472" i="3" s="1"/>
  <c r="X1397" i="3"/>
  <c r="Z1397" i="3" s="1"/>
  <c r="M1397" i="3" s="1"/>
  <c r="X850" i="3"/>
  <c r="Y850" i="3" s="1"/>
  <c r="L850" i="3" s="1"/>
  <c r="O850" i="3" s="1"/>
  <c r="X71" i="3"/>
  <c r="X835" i="3"/>
  <c r="X147" i="3"/>
  <c r="X193" i="3"/>
  <c r="X716" i="3"/>
  <c r="Z716" i="3" s="1"/>
  <c r="M716" i="3" s="1"/>
  <c r="X252" i="3"/>
  <c r="X770" i="3"/>
  <c r="Z770" i="3" s="1"/>
  <c r="M770" i="3" s="1"/>
  <c r="X536" i="3"/>
  <c r="Z536" i="3" s="1"/>
  <c r="M536" i="3" s="1"/>
  <c r="X45" i="3"/>
  <c r="Y45" i="3" s="1"/>
  <c r="L45" i="3" s="1"/>
  <c r="O45" i="3" s="1"/>
  <c r="X389" i="3"/>
  <c r="Y389" i="3" s="1"/>
  <c r="L389" i="3" s="1"/>
  <c r="O389" i="3" s="1"/>
  <c r="X470" i="3"/>
  <c r="Y470" i="3" s="1"/>
  <c r="L470" i="3" s="1"/>
  <c r="O470" i="3" s="1"/>
  <c r="X1313" i="3"/>
  <c r="X669" i="3"/>
  <c r="Y669" i="3" s="1"/>
  <c r="L669" i="3" s="1"/>
  <c r="O669" i="3" s="1"/>
  <c r="X268" i="3"/>
  <c r="X173" i="3"/>
  <c r="X1213" i="3"/>
  <c r="X519" i="3"/>
  <c r="Y519" i="3" s="1"/>
  <c r="L519" i="3" s="1"/>
  <c r="O519" i="3" s="1"/>
  <c r="X1339" i="3"/>
  <c r="Z1339" i="3" s="1"/>
  <c r="M1339" i="3" s="1"/>
  <c r="X650" i="3"/>
  <c r="X310" i="3"/>
  <c r="Y310" i="3" s="1"/>
  <c r="L310" i="3" s="1"/>
  <c r="O310" i="3" s="1"/>
  <c r="X1168" i="3"/>
  <c r="Z1168" i="3" s="1"/>
  <c r="M1168" i="3" s="1"/>
  <c r="X1181" i="3"/>
  <c r="Y1181" i="3" s="1"/>
  <c r="L1181" i="3" s="1"/>
  <c r="O1181" i="3" s="1"/>
  <c r="X506" i="3"/>
  <c r="Z506" i="3" s="1"/>
  <c r="M506" i="3" s="1"/>
  <c r="X99" i="3"/>
  <c r="X1309" i="3"/>
  <c r="Y1309" i="3" s="1"/>
  <c r="L1309" i="3" s="1"/>
  <c r="O1309" i="3" s="1"/>
  <c r="X621" i="3"/>
  <c r="X1360" i="3"/>
  <c r="X229" i="3"/>
  <c r="X868" i="3"/>
  <c r="Y868" i="3" s="1"/>
  <c r="L868" i="3" s="1"/>
  <c r="O868" i="3" s="1"/>
  <c r="X1252" i="3"/>
  <c r="X587" i="3"/>
  <c r="X1430" i="3"/>
  <c r="X700" i="3"/>
  <c r="X169" i="3"/>
  <c r="X1345" i="3"/>
  <c r="Z1345" i="3" s="1"/>
  <c r="M1345" i="3" s="1"/>
  <c r="X623" i="3"/>
  <c r="Y623" i="3" s="1"/>
  <c r="L623" i="3" s="1"/>
  <c r="O623" i="3" s="1"/>
  <c r="X1242" i="3"/>
  <c r="Y1242" i="3" s="1"/>
  <c r="L1242" i="3" s="1"/>
  <c r="O1242" i="3" s="1"/>
  <c r="X417" i="3"/>
  <c r="Y417" i="3" s="1"/>
  <c r="L417" i="3" s="1"/>
  <c r="O417" i="3" s="1"/>
  <c r="X372" i="3"/>
  <c r="Y372" i="3" s="1"/>
  <c r="L372" i="3" s="1"/>
  <c r="O372" i="3" s="1"/>
  <c r="X1013" i="3"/>
  <c r="Z1013" i="3" s="1"/>
  <c r="M1013" i="3" s="1"/>
  <c r="X1301" i="3"/>
  <c r="Z1301" i="3" s="1"/>
  <c r="M1301" i="3" s="1"/>
  <c r="X790" i="3"/>
  <c r="X1269" i="3"/>
  <c r="Z1269" i="3" s="1"/>
  <c r="M1269" i="3" s="1"/>
  <c r="X292" i="3"/>
  <c r="X1425" i="3"/>
  <c r="Z1425" i="3" s="1"/>
  <c r="M1425" i="3" s="1"/>
  <c r="X1064" i="3"/>
  <c r="X291" i="3"/>
  <c r="X684" i="3"/>
  <c r="Y684" i="3" s="1"/>
  <c r="L684" i="3" s="1"/>
  <c r="O684" i="3" s="1"/>
  <c r="X860" i="3"/>
  <c r="Y860" i="3" s="1"/>
  <c r="L860" i="3" s="1"/>
  <c r="O860" i="3" s="1"/>
  <c r="X956" i="3"/>
  <c r="Z956" i="3" s="1"/>
  <c r="M956" i="3" s="1"/>
  <c r="X1367" i="3"/>
  <c r="X1437" i="3"/>
  <c r="Y1437" i="3" s="1"/>
  <c r="L1437" i="3" s="1"/>
  <c r="O1437" i="3" s="1"/>
  <c r="X629" i="3"/>
  <c r="P9" i="3"/>
  <c r="X1349" i="3"/>
  <c r="X1344" i="3"/>
  <c r="X1364" i="3"/>
  <c r="Z1364" i="3" s="1"/>
  <c r="M1364" i="3" s="1"/>
  <c r="X449" i="3"/>
  <c r="X1135" i="3"/>
  <c r="X288" i="3"/>
  <c r="X1394" i="3"/>
  <c r="Y1394" i="3" s="1"/>
  <c r="L1394" i="3" s="1"/>
  <c r="O1394" i="3" s="1"/>
  <c r="X1286" i="3"/>
  <c r="X1004" i="3"/>
  <c r="X1061" i="3"/>
  <c r="X736" i="3"/>
  <c r="X1065" i="3"/>
  <c r="X108" i="3"/>
  <c r="X733" i="3"/>
  <c r="X1222" i="3"/>
  <c r="Z1222" i="3" s="1"/>
  <c r="M1222" i="3" s="1"/>
  <c r="X1066" i="3"/>
  <c r="Z1066" i="3" s="1"/>
  <c r="M1066" i="3" s="1"/>
  <c r="X832" i="3"/>
  <c r="X203" i="3"/>
  <c r="X1389" i="3"/>
  <c r="X380" i="3"/>
  <c r="X988" i="3"/>
  <c r="X677" i="3"/>
  <c r="X14" i="3"/>
  <c r="X178" i="3"/>
  <c r="X1378" i="3"/>
  <c r="X50" i="3"/>
  <c r="X1299" i="3"/>
  <c r="X1136" i="3"/>
  <c r="Y1136" i="3" s="1"/>
  <c r="L1136" i="3" s="1"/>
  <c r="O1136" i="3" s="1"/>
  <c r="X1107" i="3"/>
  <c r="X81" i="3"/>
  <c r="X1307" i="3"/>
  <c r="X191" i="3"/>
  <c r="X857" i="3"/>
  <c r="Y857" i="3" s="1"/>
  <c r="L857" i="3" s="1"/>
  <c r="O857" i="3" s="1"/>
  <c r="X685" i="3"/>
  <c r="X759" i="3"/>
  <c r="X1196" i="3"/>
  <c r="Y1196" i="3" s="1"/>
  <c r="L1196" i="3" s="1"/>
  <c r="O1196" i="3" s="1"/>
  <c r="X897" i="3"/>
  <c r="X1218" i="3"/>
  <c r="X625" i="3"/>
  <c r="X929" i="3"/>
  <c r="X1132" i="3"/>
  <c r="X1431" i="3"/>
  <c r="X821" i="3"/>
  <c r="Y821" i="3" s="1"/>
  <c r="L821" i="3" s="1"/>
  <c r="O821" i="3" s="1"/>
  <c r="X1334" i="3"/>
  <c r="X72" i="3"/>
  <c r="Z72" i="3" s="1"/>
  <c r="M72" i="3" s="1"/>
  <c r="X1073" i="3"/>
  <c r="X1282" i="3"/>
  <c r="Z1282" i="3" s="1"/>
  <c r="M1282" i="3" s="1"/>
  <c r="X502" i="3"/>
  <c r="X250" i="3"/>
  <c r="X1032" i="3"/>
  <c r="X341" i="3"/>
  <c r="Y341" i="3" s="1"/>
  <c r="L341" i="3" s="1"/>
  <c r="O341" i="3" s="1"/>
  <c r="X1348" i="3"/>
  <c r="X1188" i="3"/>
  <c r="X808" i="3"/>
  <c r="Y808" i="3" s="1"/>
  <c r="L808" i="3" s="1"/>
  <c r="O808" i="3" s="1"/>
  <c r="X73" i="3"/>
  <c r="X1302" i="3"/>
  <c r="Z1302" i="3" s="1"/>
  <c r="M1302" i="3" s="1"/>
  <c r="X388" i="3"/>
  <c r="X889" i="3"/>
  <c r="X474" i="3"/>
  <c r="X1318" i="3"/>
  <c r="X731" i="3"/>
  <c r="X39" i="3"/>
  <c r="X495" i="3"/>
  <c r="X743" i="3"/>
  <c r="X1095" i="3"/>
  <c r="Z1095" i="3" s="1"/>
  <c r="M1095" i="3" s="1"/>
  <c r="X460" i="3"/>
  <c r="X775" i="3"/>
  <c r="X917" i="3"/>
  <c r="X1225" i="3"/>
  <c r="Y1225" i="3" s="1"/>
  <c r="L1225" i="3" s="1"/>
  <c r="O1225" i="3" s="1"/>
  <c r="X707" i="3"/>
  <c r="X171" i="3"/>
  <c r="X921" i="3"/>
  <c r="Y921" i="3" s="1"/>
  <c r="L921" i="3" s="1"/>
  <c r="O921" i="3" s="1"/>
  <c r="X112" i="3"/>
  <c r="X231" i="3"/>
  <c r="X1283" i="3"/>
  <c r="X617" i="3"/>
  <c r="X503" i="3"/>
  <c r="Y503" i="3" s="1"/>
  <c r="L503" i="3" s="1"/>
  <c r="O503" i="3" s="1"/>
  <c r="X1247" i="3"/>
  <c r="Y1247" i="3" s="1"/>
  <c r="L1247" i="3" s="1"/>
  <c r="O1247" i="3" s="1"/>
  <c r="X805" i="3"/>
  <c r="X342" i="3"/>
  <c r="X777" i="3"/>
  <c r="X1215" i="3"/>
  <c r="X132" i="3"/>
  <c r="X329" i="3"/>
  <c r="X489" i="3"/>
  <c r="Y489" i="3" s="1"/>
  <c r="L489" i="3" s="1"/>
  <c r="O489" i="3" s="1"/>
  <c r="X611" i="3"/>
  <c r="Z611" i="3" s="1"/>
  <c r="M611" i="3" s="1"/>
  <c r="X190" i="3"/>
  <c r="X1038" i="3"/>
  <c r="X1060" i="3"/>
  <c r="Y1060" i="3" s="1"/>
  <c r="L1060" i="3" s="1"/>
  <c r="O1060" i="3" s="1"/>
  <c r="X349" i="3"/>
  <c r="X804" i="3"/>
  <c r="X219" i="3"/>
  <c r="Y219" i="3" s="1"/>
  <c r="L219" i="3" s="1"/>
  <c r="O219" i="3" s="1"/>
  <c r="X746" i="3"/>
  <c r="Z746" i="3" s="1"/>
  <c r="M746" i="3" s="1"/>
  <c r="X501" i="3"/>
  <c r="X404" i="3"/>
  <c r="X145" i="3"/>
  <c r="X702" i="3"/>
  <c r="Z702" i="3" s="1"/>
  <c r="M702" i="3" s="1"/>
  <c r="X981" i="3"/>
  <c r="X1008" i="3"/>
  <c r="Y1008" i="3" s="1"/>
  <c r="L1008" i="3" s="1"/>
  <c r="O1008" i="3" s="1"/>
  <c r="X1306" i="3"/>
  <c r="X317" i="3"/>
  <c r="X479" i="3"/>
  <c r="X116" i="3"/>
  <c r="X673" i="3"/>
  <c r="Y673" i="3" s="1"/>
  <c r="L673" i="3" s="1"/>
  <c r="O673" i="3" s="1"/>
  <c r="X837" i="3"/>
  <c r="Z837" i="3" s="1"/>
  <c r="M837" i="3" s="1"/>
  <c r="X1035" i="3"/>
  <c r="X1332" i="3"/>
  <c r="Z1332" i="3" s="1"/>
  <c r="M1332" i="3" s="1"/>
  <c r="X29" i="3"/>
  <c r="Z29" i="3" s="1"/>
  <c r="M29" i="3" s="1"/>
  <c r="X641" i="3"/>
  <c r="X197" i="3"/>
  <c r="X559" i="3"/>
  <c r="Z559" i="3" s="1"/>
  <c r="M559" i="3" s="1"/>
  <c r="X1016" i="3"/>
  <c r="Z1016" i="3" s="1"/>
  <c r="M1016" i="3" s="1"/>
  <c r="X497" i="3"/>
  <c r="X371" i="3"/>
  <c r="Y371" i="3" s="1"/>
  <c r="L371" i="3" s="1"/>
  <c r="O371" i="3" s="1"/>
  <c r="X682" i="3"/>
  <c r="X564" i="3"/>
  <c r="X1435" i="3"/>
  <c r="Z1435" i="3" s="1"/>
  <c r="M1435" i="3" s="1"/>
  <c r="X802" i="3"/>
  <c r="X297" i="3"/>
  <c r="Z297" i="3" s="1"/>
  <c r="M297" i="3" s="1"/>
  <c r="X561" i="3"/>
  <c r="Y561" i="3" s="1"/>
  <c r="L561" i="3" s="1"/>
  <c r="O561" i="3" s="1"/>
  <c r="X580" i="3"/>
  <c r="X1254" i="3"/>
  <c r="X794" i="3"/>
  <c r="X353" i="3"/>
  <c r="X79" i="3"/>
  <c r="X224" i="3"/>
  <c r="X1395" i="3"/>
  <c r="Z1395" i="3" s="1"/>
  <c r="M1395" i="3" s="1"/>
  <c r="X1272" i="3"/>
  <c r="X1068" i="3"/>
  <c r="X1162" i="3"/>
  <c r="X852" i="3"/>
  <c r="X973" i="3"/>
  <c r="X911" i="3"/>
  <c r="X779" i="3"/>
  <c r="Z779" i="3" s="1"/>
  <c r="M779" i="3" s="1"/>
  <c r="X651" i="3"/>
  <c r="Z651" i="3" s="1"/>
  <c r="M651" i="3" s="1"/>
  <c r="X1124" i="3"/>
  <c r="X763" i="3"/>
  <c r="X1091" i="3"/>
  <c r="X829" i="3"/>
  <c r="Z829" i="3" s="1"/>
  <c r="M829" i="3" s="1"/>
  <c r="X1158" i="3"/>
  <c r="X975" i="3"/>
  <c r="Y975" i="3" s="1"/>
  <c r="L975" i="3" s="1"/>
  <c r="O975" i="3" s="1"/>
  <c r="X311" i="3"/>
  <c r="Y311" i="3" s="1"/>
  <c r="L311" i="3" s="1"/>
  <c r="O311" i="3" s="1"/>
  <c r="X286" i="3"/>
  <c r="X686" i="3"/>
  <c r="X1192" i="3"/>
  <c r="X1002" i="3"/>
  <c r="X520" i="3"/>
  <c r="X614" i="3"/>
  <c r="X1219" i="3"/>
  <c r="X639" i="3"/>
  <c r="X41" i="3"/>
  <c r="Z41" i="3" s="1"/>
  <c r="M41" i="3" s="1"/>
  <c r="X320" i="3"/>
  <c r="X144" i="3"/>
  <c r="Z144" i="3" s="1"/>
  <c r="M144" i="3" s="1"/>
  <c r="X228" i="3"/>
  <c r="X1121" i="3"/>
  <c r="Z1121" i="3" s="1"/>
  <c r="M1121" i="3" s="1"/>
  <c r="X958" i="3"/>
  <c r="Y958" i="3" s="1"/>
  <c r="L958" i="3" s="1"/>
  <c r="O958" i="3" s="1"/>
  <c r="X1186" i="3"/>
  <c r="X1131" i="3"/>
  <c r="X369" i="3"/>
  <c r="X1005" i="3"/>
  <c r="Z1005" i="3" s="1"/>
  <c r="M1005" i="3" s="1"/>
  <c r="X357" i="3"/>
  <c r="Z357" i="3" s="1"/>
  <c r="M357" i="3" s="1"/>
  <c r="X898" i="3"/>
  <c r="X1346" i="3"/>
  <c r="X86" i="3"/>
  <c r="Y86" i="3" s="1"/>
  <c r="L86" i="3" s="1"/>
  <c r="O86" i="3" s="1"/>
  <c r="X926" i="3"/>
  <c r="Y926" i="3" s="1"/>
  <c r="L926" i="3" s="1"/>
  <c r="O926" i="3" s="1"/>
  <c r="X923" i="3"/>
  <c r="X809" i="3"/>
  <c r="X778" i="3"/>
  <c r="Z778" i="3" s="1"/>
  <c r="M778" i="3" s="1"/>
  <c r="X1310" i="3"/>
  <c r="Y1310" i="3" s="1"/>
  <c r="L1310" i="3" s="1"/>
  <c r="O1310" i="3" s="1"/>
  <c r="X893" i="3"/>
  <c r="X704" i="3"/>
  <c r="X117" i="3"/>
  <c r="X1403" i="3"/>
  <c r="X473" i="3"/>
  <c r="X681" i="3"/>
  <c r="X88" i="3"/>
  <c r="X1392" i="3"/>
  <c r="X970" i="3"/>
  <c r="X705" i="3"/>
  <c r="X866" i="3"/>
  <c r="X1276" i="3"/>
  <c r="X442" i="3"/>
  <c r="X255" i="3"/>
  <c r="X1092" i="3"/>
  <c r="Y1092" i="3" s="1"/>
  <c r="L1092" i="3" s="1"/>
  <c r="O1092" i="3" s="1"/>
  <c r="X1257" i="3"/>
  <c r="X222" i="3"/>
  <c r="X119" i="3"/>
  <c r="Y119" i="3" s="1"/>
  <c r="L119" i="3" s="1"/>
  <c r="O119" i="3" s="1"/>
  <c r="X774" i="3"/>
  <c r="Z774" i="3" s="1"/>
  <c r="M774" i="3" s="1"/>
  <c r="X146" i="3"/>
  <c r="Z146" i="3" s="1"/>
  <c r="M146" i="3" s="1"/>
  <c r="X463" i="3"/>
  <c r="X287" i="3"/>
  <c r="Z287" i="3" s="1"/>
  <c r="M287" i="3" s="1"/>
  <c r="X440" i="3"/>
  <c r="Y440" i="3" s="1"/>
  <c r="L440" i="3" s="1"/>
  <c r="O440" i="3" s="1"/>
  <c r="X941" i="3"/>
  <c r="X1224" i="3"/>
  <c r="X1156" i="3"/>
  <c r="X166" i="3"/>
  <c r="X1379" i="3"/>
  <c r="Z1379" i="3" s="1"/>
  <c r="M1379" i="3" s="1"/>
  <c r="X137" i="3"/>
  <c r="X553" i="3"/>
  <c r="X1398" i="3"/>
  <c r="X910" i="3"/>
  <c r="Z910" i="3" s="1"/>
  <c r="M910" i="3" s="1"/>
  <c r="X1216" i="3"/>
  <c r="X1076" i="3"/>
  <c r="X1256" i="3"/>
  <c r="X642" i="3"/>
  <c r="X1180" i="3"/>
  <c r="X16" i="3"/>
  <c r="X313" i="3"/>
  <c r="X925" i="3"/>
  <c r="X1287" i="3"/>
  <c r="Z1287" i="3" s="1"/>
  <c r="M1287" i="3" s="1"/>
  <c r="X70" i="3"/>
  <c r="Y70" i="3" s="1"/>
  <c r="L70" i="3" s="1"/>
  <c r="O70" i="3" s="1"/>
  <c r="X615" i="3"/>
  <c r="Y615" i="3" s="1"/>
  <c r="L615" i="3" s="1"/>
  <c r="O615" i="3" s="1"/>
  <c r="X1343" i="3"/>
  <c r="X87" i="3"/>
  <c r="X912" i="3"/>
  <c r="X82" i="3"/>
  <c r="Z82" i="3" s="1"/>
  <c r="M82" i="3" s="1"/>
  <c r="X1393" i="3"/>
  <c r="X538" i="3"/>
  <c r="Y538" i="3" s="1"/>
  <c r="L538" i="3" s="1"/>
  <c r="O538" i="3" s="1"/>
  <c r="X568" i="3"/>
  <c r="Z568" i="3" s="1"/>
  <c r="M568" i="3" s="1"/>
  <c r="X532" i="3"/>
  <c r="X1223" i="3"/>
  <c r="X504" i="3"/>
  <c r="X1108" i="3"/>
  <c r="Y1108" i="3" s="1"/>
  <c r="L1108" i="3" s="1"/>
  <c r="O1108" i="3" s="1"/>
  <c r="X851" i="3"/>
  <c r="X25" i="3"/>
  <c r="X1248" i="3"/>
  <c r="X862" i="3"/>
  <c r="Y862" i="3" s="1"/>
  <c r="L862" i="3" s="1"/>
  <c r="O862" i="3" s="1"/>
  <c r="X101" i="3"/>
  <c r="X881" i="3"/>
  <c r="X1010" i="3"/>
  <c r="Z1010" i="3" s="1"/>
  <c r="M1010" i="3" s="1"/>
  <c r="X768" i="3"/>
  <c r="Z768" i="3" s="1"/>
  <c r="M768" i="3" s="1"/>
  <c r="X590" i="3"/>
  <c r="X800" i="3"/>
  <c r="X1165" i="3"/>
  <c r="X227" i="3"/>
  <c r="X59" i="3"/>
  <c r="X1366" i="3"/>
  <c r="U1269" i="3"/>
  <c r="V1309" i="3"/>
  <c r="X134" i="3"/>
  <c r="Y134" i="3" s="1"/>
  <c r="L134" i="3" s="1"/>
  <c r="O134" i="3" s="1"/>
  <c r="X69" i="3"/>
  <c r="X1338" i="3"/>
  <c r="X118" i="3"/>
  <c r="Z118" i="3" s="1"/>
  <c r="M118" i="3" s="1"/>
  <c r="X298" i="3"/>
  <c r="X984" i="3"/>
  <c r="Z984" i="3" s="1"/>
  <c r="M984" i="3" s="1"/>
  <c r="X281" i="3"/>
  <c r="X920" i="3"/>
  <c r="Z920" i="3" s="1"/>
  <c r="M920" i="3" s="1"/>
  <c r="X103" i="3"/>
  <c r="Z103" i="3" s="1"/>
  <c r="M103" i="3" s="1"/>
  <c r="X533" i="3"/>
  <c r="X985" i="3"/>
  <c r="Z985" i="3" s="1"/>
  <c r="M985" i="3" s="1"/>
  <c r="X80" i="3"/>
  <c r="Z80" i="3" s="1"/>
  <c r="M80" i="3" s="1"/>
  <c r="X714" i="3"/>
  <c r="Y714" i="3" s="1"/>
  <c r="L714" i="3" s="1"/>
  <c r="O714" i="3" s="1"/>
  <c r="X562" i="3"/>
  <c r="Y562" i="3" s="1"/>
  <c r="L562" i="3" s="1"/>
  <c r="O562" i="3" s="1"/>
  <c r="X1277" i="3"/>
  <c r="Y1277" i="3" s="1"/>
  <c r="L1277" i="3" s="1"/>
  <c r="O1277" i="3" s="1"/>
  <c r="X887" i="3"/>
  <c r="Z887" i="3" s="1"/>
  <c r="M887" i="3" s="1"/>
  <c r="X1063" i="3"/>
  <c r="Y1063" i="3" s="1"/>
  <c r="L1063" i="3" s="1"/>
  <c r="O1063" i="3" s="1"/>
  <c r="X657" i="3"/>
  <c r="Y657" i="3" s="1"/>
  <c r="L657" i="3" s="1"/>
  <c r="O657" i="3" s="1"/>
  <c r="X509" i="3"/>
  <c r="Z509" i="3" s="1"/>
  <c r="M509" i="3" s="1"/>
  <c r="X200" i="3"/>
  <c r="Y200" i="3" s="1"/>
  <c r="L200" i="3" s="1"/>
  <c r="O200" i="3" s="1"/>
  <c r="X135" i="3"/>
  <c r="Z135" i="3" s="1"/>
  <c r="M135" i="3" s="1"/>
  <c r="X406" i="3"/>
  <c r="X999" i="3"/>
  <c r="X828" i="3"/>
  <c r="X940" i="3"/>
  <c r="Z940" i="3" s="1"/>
  <c r="M940" i="3" s="1"/>
  <c r="X1426" i="3"/>
  <c r="X493" i="3"/>
  <c r="Y493" i="3" s="1"/>
  <c r="L493" i="3" s="1"/>
  <c r="O493" i="3" s="1"/>
  <c r="X17" i="3"/>
  <c r="X1240" i="3"/>
  <c r="X643" i="3"/>
  <c r="X747" i="3"/>
  <c r="Z747" i="3" s="1"/>
  <c r="M747" i="3" s="1"/>
  <c r="X326" i="3"/>
  <c r="Z326" i="3" s="1"/>
  <c r="M326" i="3" s="1"/>
  <c r="X699" i="3"/>
  <c r="X1280" i="3"/>
  <c r="X1422" i="3"/>
  <c r="X626" i="3"/>
  <c r="Z626" i="3" s="1"/>
  <c r="M626" i="3" s="1"/>
  <c r="X581" i="3"/>
  <c r="X879" i="3"/>
  <c r="Z879" i="3" s="1"/>
  <c r="M879" i="3" s="1"/>
  <c r="X239" i="3"/>
  <c r="Z239" i="3" s="1"/>
  <c r="M239" i="3" s="1"/>
  <c r="X1128" i="3"/>
  <c r="X352" i="3"/>
  <c r="X527" i="3"/>
  <c r="Z527" i="3" s="1"/>
  <c r="M527" i="3" s="1"/>
  <c r="X434" i="3"/>
  <c r="X23" i="3"/>
  <c r="Y23" i="3" s="1"/>
  <c r="L23" i="3" s="1"/>
  <c r="O23" i="3" s="1"/>
  <c r="X655" i="3"/>
  <c r="X1433" i="3"/>
  <c r="X322" i="3"/>
  <c r="X1347" i="3"/>
  <c r="Z1347" i="3" s="1"/>
  <c r="M1347" i="3" s="1"/>
  <c r="X251" i="3"/>
  <c r="X446" i="3"/>
  <c r="X678" i="3"/>
  <c r="X944" i="3"/>
  <c r="Y944" i="3" s="1"/>
  <c r="L944" i="3" s="1"/>
  <c r="O944" i="3" s="1"/>
  <c r="X1155" i="3"/>
  <c r="Y1155" i="3" s="1"/>
  <c r="L1155" i="3" s="1"/>
  <c r="O1155" i="3" s="1"/>
  <c r="X1006" i="3"/>
  <c r="Z1006" i="3" s="1"/>
  <c r="M1006" i="3" s="1"/>
  <c r="X599" i="3"/>
  <c r="X563" i="3"/>
  <c r="Y563" i="3" s="1"/>
  <c r="L563" i="3" s="1"/>
  <c r="O563" i="3" s="1"/>
  <c r="X407" i="3"/>
  <c r="U1277" i="3"/>
  <c r="X285" i="3"/>
  <c r="Y285" i="3" s="1"/>
  <c r="L285" i="3" s="1"/>
  <c r="O285" i="3" s="1"/>
  <c r="X1166" i="3"/>
  <c r="Y1166" i="3" s="1"/>
  <c r="L1166" i="3" s="1"/>
  <c r="O1166" i="3" s="1"/>
  <c r="X160" i="3"/>
  <c r="Y160" i="3" s="1"/>
  <c r="L160" i="3" s="1"/>
  <c r="O160" i="3" s="1"/>
  <c r="X793" i="3"/>
  <c r="X201" i="3"/>
  <c r="X459" i="3"/>
  <c r="Y459" i="3" s="1"/>
  <c r="L459" i="3" s="1"/>
  <c r="O459" i="3" s="1"/>
  <c r="X895" i="3"/>
  <c r="X345" i="3"/>
  <c r="Z345" i="3" s="1"/>
  <c r="M345" i="3" s="1"/>
  <c r="X1161" i="3"/>
  <c r="X717" i="3"/>
  <c r="X798" i="3"/>
  <c r="Z798" i="3" s="1"/>
  <c r="M798" i="3" s="1"/>
  <c r="X24" i="3"/>
  <c r="Z24" i="3" s="1"/>
  <c r="M24" i="3" s="1"/>
  <c r="X1182" i="3"/>
  <c r="X113" i="3"/>
  <c r="X109" i="3"/>
  <c r="X1151" i="3"/>
  <c r="Y1151" i="3" s="1"/>
  <c r="L1151" i="3" s="1"/>
  <c r="O1151" i="3" s="1"/>
  <c r="X858" i="3"/>
  <c r="X77" i="3"/>
  <c r="Y77" i="3" s="1"/>
  <c r="L77" i="3" s="1"/>
  <c r="O77" i="3" s="1"/>
  <c r="X773" i="3"/>
  <c r="X703" i="3"/>
  <c r="Y703" i="3" s="1"/>
  <c r="L703" i="3" s="1"/>
  <c r="O703" i="3" s="1"/>
  <c r="X1342" i="3"/>
  <c r="X355" i="3"/>
  <c r="X764" i="3"/>
  <c r="X1226" i="3"/>
  <c r="X1258" i="3"/>
  <c r="X1029" i="3"/>
  <c r="Y1029" i="3" s="1"/>
  <c r="L1029" i="3" s="1"/>
  <c r="O1029" i="3" s="1"/>
  <c r="X327" i="3"/>
  <c r="X58" i="3"/>
  <c r="X290" i="3"/>
  <c r="X85" i="3"/>
  <c r="X107" i="3"/>
  <c r="X105" i="3"/>
  <c r="Z105" i="3" s="1"/>
  <c r="M105" i="3" s="1"/>
  <c r="X1159" i="3"/>
  <c r="Z1159" i="3" s="1"/>
  <c r="M1159" i="3" s="1"/>
  <c r="X1197" i="3"/>
  <c r="Z1197" i="3" s="1"/>
  <c r="M1197" i="3" s="1"/>
  <c r="X312" i="3"/>
  <c r="X915" i="3"/>
  <c r="X265" i="3"/>
  <c r="Z265" i="3" s="1"/>
  <c r="M265" i="3" s="1"/>
  <c r="X880" i="3"/>
  <c r="X295" i="3"/>
  <c r="Y295" i="3" s="1"/>
  <c r="L295" i="3" s="1"/>
  <c r="O295" i="3" s="1"/>
  <c r="X839" i="3"/>
  <c r="Z839" i="3" s="1"/>
  <c r="M839" i="3" s="1"/>
  <c r="X1041" i="3"/>
  <c r="X1212" i="3"/>
  <c r="Y1212" i="3" s="1"/>
  <c r="L1212" i="3" s="1"/>
  <c r="O1212" i="3" s="1"/>
  <c r="X1001" i="3"/>
  <c r="X675" i="3"/>
  <c r="Y675" i="3" s="1"/>
  <c r="L675" i="3" s="1"/>
  <c r="O675" i="3" s="1"/>
  <c r="X795" i="3"/>
  <c r="Z795" i="3" s="1"/>
  <c r="M795" i="3" s="1"/>
  <c r="X589" i="3"/>
  <c r="Y589" i="3" s="1"/>
  <c r="L589" i="3" s="1"/>
  <c r="O589" i="3" s="1"/>
  <c r="X1368" i="3"/>
  <c r="X948" i="3"/>
  <c r="Z948" i="3" s="1"/>
  <c r="M948" i="3" s="1"/>
  <c r="X1314" i="3"/>
  <c r="Y1314" i="3" s="1"/>
  <c r="L1314" i="3" s="1"/>
  <c r="O1314" i="3" s="1"/>
  <c r="X387" i="3"/>
  <c r="X148" i="3"/>
  <c r="Y148" i="3" s="1"/>
  <c r="L148" i="3" s="1"/>
  <c r="O148" i="3" s="1"/>
  <c r="X1185" i="3"/>
  <c r="Y1185" i="3" s="1"/>
  <c r="L1185" i="3" s="1"/>
  <c r="O1185" i="3" s="1"/>
  <c r="X838" i="3"/>
  <c r="X496" i="3"/>
  <c r="Z496" i="3" s="1"/>
  <c r="M496" i="3" s="1"/>
  <c r="X884" i="3"/>
  <c r="X223" i="3"/>
  <c r="Y223" i="3" s="1"/>
  <c r="L223" i="3" s="1"/>
  <c r="O223" i="3" s="1"/>
  <c r="X1071" i="3"/>
  <c r="Y1071" i="3" s="1"/>
  <c r="L1071" i="3" s="1"/>
  <c r="O1071" i="3" s="1"/>
  <c r="V1277" i="3"/>
  <c r="X1122" i="3"/>
  <c r="X951" i="3"/>
  <c r="X1099" i="3"/>
  <c r="X591" i="3"/>
  <c r="X670" i="3"/>
  <c r="X1138" i="3"/>
  <c r="X142" i="3"/>
  <c r="X289" i="3"/>
  <c r="X709" i="3"/>
  <c r="X1404" i="3"/>
  <c r="Z1404" i="3" s="1"/>
  <c r="M1404" i="3" s="1"/>
  <c r="X1127" i="3"/>
  <c r="Z1127" i="3" s="1"/>
  <c r="M1127" i="3" s="1"/>
  <c r="X918" i="3"/>
  <c r="X441" i="3"/>
  <c r="X1279" i="3"/>
  <c r="X43" i="3"/>
  <c r="X51" i="3"/>
  <c r="X328" i="3"/>
  <c r="X1030" i="3"/>
  <c r="X883" i="3"/>
  <c r="Z883" i="3" s="1"/>
  <c r="M883" i="3" s="1"/>
  <c r="X1184" i="3"/>
  <c r="Z1184" i="3" s="1"/>
  <c r="M1184" i="3" s="1"/>
  <c r="X376" i="3"/>
  <c r="X260" i="3"/>
  <c r="X1275" i="3"/>
  <c r="X582" i="3"/>
  <c r="X688" i="3"/>
  <c r="X471" i="3"/>
  <c r="Z471" i="3" s="1"/>
  <c r="M471" i="3" s="1"/>
  <c r="X1253" i="3"/>
  <c r="X1376" i="3"/>
  <c r="X658" i="3"/>
  <c r="Z658" i="3" s="1"/>
  <c r="M658" i="3" s="1"/>
  <c r="X1243" i="3"/>
  <c r="Z1243" i="3" s="1"/>
  <c r="M1243" i="3" s="1"/>
  <c r="X943" i="3"/>
  <c r="Z943" i="3" s="1"/>
  <c r="M943" i="3" s="1"/>
  <c r="X627" i="3"/>
  <c r="Y627" i="3" s="1"/>
  <c r="L627" i="3" s="1"/>
  <c r="O627" i="3" s="1"/>
  <c r="X646" i="3"/>
  <c r="X1194" i="3"/>
  <c r="X524" i="3"/>
  <c r="Z524" i="3" s="1"/>
  <c r="M524" i="3" s="1"/>
  <c r="X1424" i="3"/>
  <c r="X299" i="3"/>
  <c r="X220" i="3"/>
  <c r="X505" i="3"/>
  <c r="X386" i="3"/>
  <c r="X385" i="3"/>
  <c r="X1315" i="3"/>
  <c r="Y1315" i="3" s="1"/>
  <c r="L1315" i="3" s="1"/>
  <c r="O1315" i="3" s="1"/>
  <c r="X359" i="3"/>
  <c r="Y359" i="3" s="1"/>
  <c r="L359" i="3" s="1"/>
  <c r="O359" i="3" s="1"/>
  <c r="X1210" i="3"/>
  <c r="Z1210" i="3" s="1"/>
  <c r="M1210" i="3" s="1"/>
  <c r="X1285" i="3"/>
  <c r="X358" i="3"/>
  <c r="Y358" i="3" s="1"/>
  <c r="L358" i="3" s="1"/>
  <c r="O358" i="3" s="1"/>
  <c r="X769" i="3"/>
  <c r="Z769" i="3" s="1"/>
  <c r="M769" i="3" s="1"/>
  <c r="X429" i="3"/>
  <c r="Y429" i="3" s="1"/>
  <c r="L429" i="3" s="1"/>
  <c r="O429" i="3" s="1"/>
  <c r="X136" i="3"/>
  <c r="X83" i="3"/>
  <c r="X111" i="3"/>
  <c r="X528" i="3"/>
  <c r="X206" i="3"/>
  <c r="Z206" i="3" s="1"/>
  <c r="M206" i="3" s="1"/>
  <c r="X448" i="3"/>
  <c r="X433" i="3"/>
  <c r="X226" i="3"/>
  <c r="X732" i="3"/>
  <c r="U1132" i="3"/>
  <c r="X1104" i="3"/>
  <c r="X729" i="3"/>
  <c r="X719" i="3"/>
  <c r="Y719" i="3" s="1"/>
  <c r="L719" i="3" s="1"/>
  <c r="O719" i="3" s="1"/>
  <c r="X1046" i="3"/>
  <c r="X47" i="3"/>
  <c r="X233" i="3"/>
  <c r="Z233" i="3" s="1"/>
  <c r="M233" i="3" s="1"/>
  <c r="X507" i="3"/>
  <c r="X592" i="3"/>
  <c r="X319" i="3"/>
  <c r="X713" i="3"/>
  <c r="X466" i="3"/>
  <c r="X899" i="3"/>
  <c r="X1183" i="3"/>
  <c r="X1331" i="3"/>
  <c r="X861" i="3"/>
  <c r="Y861" i="3" s="1"/>
  <c r="L861" i="3" s="1"/>
  <c r="O861" i="3" s="1"/>
  <c r="X1133" i="3"/>
  <c r="Z1133" i="3" s="1"/>
  <c r="M1133" i="3" s="1"/>
  <c r="X645" i="3"/>
  <c r="Z645" i="3" s="1"/>
  <c r="M645" i="3" s="1"/>
  <c r="X56" i="3"/>
  <c r="Z56" i="3" s="1"/>
  <c r="M56" i="3" s="1"/>
  <c r="X1100" i="3"/>
  <c r="X1106" i="3"/>
  <c r="Y1106" i="3" s="1"/>
  <c r="L1106" i="3" s="1"/>
  <c r="O1106" i="3" s="1"/>
  <c r="X891" i="3"/>
  <c r="Y891" i="3" s="1"/>
  <c r="L891" i="3" s="1"/>
  <c r="O891" i="3" s="1"/>
  <c r="X1255" i="3"/>
  <c r="X676" i="3"/>
  <c r="Y676" i="3" s="1"/>
  <c r="L676" i="3" s="1"/>
  <c r="O676" i="3" s="1"/>
  <c r="X199" i="3"/>
  <c r="X1078" i="3"/>
  <c r="X566" i="3"/>
  <c r="Z566" i="3" s="1"/>
  <c r="M566" i="3" s="1"/>
  <c r="X324" i="3"/>
  <c r="X616" i="3"/>
  <c r="Y616" i="3" s="1"/>
  <c r="L616" i="3" s="1"/>
  <c r="O616" i="3" s="1"/>
  <c r="X653" i="3"/>
  <c r="Y653" i="3" s="1"/>
  <c r="L653" i="3" s="1"/>
  <c r="O653" i="3" s="1"/>
  <c r="X316" i="3"/>
  <c r="X974" i="3"/>
  <c r="X737" i="3"/>
  <c r="Y737" i="3" s="1"/>
  <c r="L737" i="3" s="1"/>
  <c r="O737" i="3" s="1"/>
  <c r="X445" i="3"/>
  <c r="X1341" i="3"/>
  <c r="X19" i="3"/>
  <c r="X738" i="3"/>
  <c r="X710" i="3"/>
  <c r="X1079" i="3"/>
  <c r="Y1079" i="3" s="1"/>
  <c r="L1079" i="3" s="1"/>
  <c r="O1079" i="3" s="1"/>
  <c r="X1406" i="3"/>
  <c r="X1419" i="3"/>
  <c r="Y1419" i="3" s="1"/>
  <c r="L1419" i="3" s="1"/>
  <c r="O1419" i="3" s="1"/>
  <c r="X537" i="3"/>
  <c r="X1075" i="3"/>
  <c r="Z1075" i="3" s="1"/>
  <c r="M1075" i="3" s="1"/>
  <c r="X612" i="3"/>
  <c r="X1187" i="3"/>
  <c r="X1335" i="3"/>
  <c r="Z1335" i="3" s="1"/>
  <c r="M1335" i="3" s="1"/>
  <c r="X76" i="3"/>
  <c r="X742" i="3"/>
  <c r="X53" i="3"/>
  <c r="Y53" i="3" s="1"/>
  <c r="L53" i="3" s="1"/>
  <c r="O53" i="3" s="1"/>
  <c r="X1432" i="3"/>
  <c r="X403" i="3"/>
  <c r="Y403" i="3" s="1"/>
  <c r="L403" i="3" s="1"/>
  <c r="O403" i="3" s="1"/>
  <c r="X1330" i="3"/>
  <c r="X110" i="3"/>
  <c r="Y110" i="3" s="1"/>
  <c r="L110" i="3" s="1"/>
  <c r="O110" i="3" s="1"/>
  <c r="X1333" i="3"/>
  <c r="X789" i="3"/>
  <c r="X730" i="3"/>
  <c r="Y730" i="3" s="1"/>
  <c r="L730" i="3" s="1"/>
  <c r="O730" i="3" s="1"/>
  <c r="X1303" i="3"/>
  <c r="X1316" i="3"/>
  <c r="Z346" i="3"/>
  <c r="M346" i="3" s="1"/>
  <c r="U1285" i="3"/>
  <c r="W1132" i="3"/>
  <c r="X864" i="3"/>
  <c r="X1043" i="3"/>
  <c r="Y1043" i="3" s="1"/>
  <c r="L1043" i="3" s="1"/>
  <c r="O1043" i="3" s="1"/>
  <c r="X640" i="3"/>
  <c r="Y640" i="3" s="1"/>
  <c r="L640" i="3" s="1"/>
  <c r="O640" i="3" s="1"/>
  <c r="X237" i="3"/>
  <c r="Z237" i="3" s="1"/>
  <c r="M237" i="3" s="1"/>
  <c r="X294" i="3"/>
  <c r="X1134" i="3"/>
  <c r="Y1134" i="3" s="1"/>
  <c r="L1134" i="3" s="1"/>
  <c r="O1134" i="3" s="1"/>
  <c r="X1362" i="3"/>
  <c r="Y1362" i="3" s="1"/>
  <c r="L1362" i="3" s="1"/>
  <c r="O1362" i="3" s="1"/>
  <c r="X535" i="3"/>
  <c r="X129" i="3"/>
  <c r="X735" i="3"/>
  <c r="Z735" i="3" s="1"/>
  <c r="M735" i="3" s="1"/>
  <c r="X939" i="3"/>
  <c r="X526" i="3"/>
  <c r="X556" i="3"/>
  <c r="X198" i="3"/>
  <c r="Y198" i="3" s="1"/>
  <c r="L198" i="3" s="1"/>
  <c r="O198" i="3" s="1"/>
  <c r="X834" i="3"/>
  <c r="Y834" i="3" s="1"/>
  <c r="L834" i="3" s="1"/>
  <c r="O834" i="3" s="1"/>
  <c r="X954" i="3"/>
  <c r="X235" i="3"/>
  <c r="X175" i="3"/>
  <c r="X1300" i="3"/>
  <c r="X569" i="3"/>
  <c r="Z569" i="3" s="1"/>
  <c r="M569" i="3" s="1"/>
  <c r="X1289" i="3"/>
  <c r="Y1289" i="3" s="1"/>
  <c r="L1289" i="3" s="1"/>
  <c r="O1289" i="3" s="1"/>
  <c r="X859" i="3"/>
  <c r="X28" i="3"/>
  <c r="X1407" i="3"/>
  <c r="X739" i="3"/>
  <c r="X1160" i="3"/>
  <c r="X1375" i="3"/>
  <c r="X927" i="3"/>
  <c r="X221" i="3"/>
  <c r="Z221" i="3" s="1"/>
  <c r="M221" i="3" s="1"/>
  <c r="X323" i="3"/>
  <c r="X1036" i="3"/>
  <c r="X284" i="3"/>
  <c r="Z284" i="3" s="1"/>
  <c r="M284" i="3" s="1"/>
  <c r="X531" i="3"/>
  <c r="Z531" i="3" s="1"/>
  <c r="M531" i="3" s="1"/>
  <c r="X283" i="3"/>
  <c r="X1119" i="3"/>
  <c r="X280" i="3"/>
  <c r="X102" i="3"/>
  <c r="X1278" i="3"/>
  <c r="Z1278" i="3" s="1"/>
  <c r="M1278" i="3" s="1"/>
  <c r="X204" i="3"/>
  <c r="Z204" i="3" s="1"/>
  <c r="M204" i="3" s="1"/>
  <c r="X595" i="3"/>
  <c r="X1428" i="3"/>
  <c r="Z1428" i="3" s="1"/>
  <c r="M1428" i="3" s="1"/>
  <c r="X856" i="3"/>
  <c r="X896" i="3"/>
  <c r="X1003" i="3"/>
  <c r="X254" i="3"/>
  <c r="X648" i="3"/>
  <c r="X435" i="3"/>
  <c r="X264" i="3"/>
  <c r="X1152" i="3"/>
  <c r="X189" i="3"/>
  <c r="X1312" i="3"/>
  <c r="Y1312" i="3" s="1"/>
  <c r="L1312" i="3" s="1"/>
  <c r="O1312" i="3" s="1"/>
  <c r="X853" i="3"/>
  <c r="Y853" i="3" s="1"/>
  <c r="L853" i="3" s="1"/>
  <c r="O853" i="3" s="1"/>
  <c r="X225" i="3"/>
  <c r="Y225" i="3" s="1"/>
  <c r="L225" i="3" s="1"/>
  <c r="O225" i="3" s="1"/>
  <c r="X236" i="3"/>
  <c r="X321" i="3"/>
  <c r="X131" i="3"/>
  <c r="X492" i="3"/>
  <c r="Z492" i="3" s="1"/>
  <c r="M492" i="3" s="1"/>
  <c r="U1063" i="3"/>
  <c r="V1285" i="3"/>
  <c r="X1271" i="3"/>
  <c r="Y1271" i="3" s="1"/>
  <c r="L1271" i="3" s="1"/>
  <c r="O1271" i="3" s="1"/>
  <c r="X1074" i="3"/>
  <c r="X490" i="3"/>
  <c r="X1105" i="3"/>
  <c r="X1120" i="3"/>
  <c r="Y1120" i="3" s="1"/>
  <c r="L1120" i="3" s="1"/>
  <c r="O1120" i="3" s="1"/>
  <c r="X340" i="3"/>
  <c r="Z340" i="3" s="1"/>
  <c r="M340" i="3" s="1"/>
  <c r="X826" i="3"/>
  <c r="Y826" i="3" s="1"/>
  <c r="L826" i="3" s="1"/>
  <c r="O826" i="3" s="1"/>
  <c r="X1049" i="3"/>
  <c r="Z1049" i="3" s="1"/>
  <c r="M1049" i="3" s="1"/>
  <c r="X946" i="3"/>
  <c r="X44" i="3"/>
  <c r="X1390" i="3"/>
  <c r="Z1390" i="3" s="1"/>
  <c r="M1390" i="3" s="1"/>
  <c r="X130" i="3"/>
  <c r="X13" i="3"/>
  <c r="X140" i="3"/>
  <c r="Z140" i="3" s="1"/>
  <c r="M140" i="3" s="1"/>
  <c r="X1246" i="3"/>
  <c r="Z1246" i="3" s="1"/>
  <c r="M1246" i="3" s="1"/>
  <c r="X258" i="3"/>
  <c r="Z258" i="3" s="1"/>
  <c r="M258" i="3" s="1"/>
  <c r="X1305" i="3"/>
  <c r="Y1305" i="3" s="1"/>
  <c r="L1305" i="3" s="1"/>
  <c r="O1305" i="3" s="1"/>
  <c r="X539" i="3"/>
  <c r="X971" i="3"/>
  <c r="Y971" i="3" s="1"/>
  <c r="L971" i="3" s="1"/>
  <c r="O971" i="3" s="1"/>
  <c r="X167" i="3"/>
  <c r="Z167" i="3" s="1"/>
  <c r="M167" i="3" s="1"/>
  <c r="X11" i="3"/>
  <c r="Y11" i="3" s="1"/>
  <c r="L11" i="3" s="1"/>
  <c r="O11" i="3" s="1"/>
  <c r="X762" i="3"/>
  <c r="X1153" i="3"/>
  <c r="Z1153" i="3" s="1"/>
  <c r="M1153" i="3" s="1"/>
  <c r="X1069" i="3"/>
  <c r="X827" i="3"/>
  <c r="X399" i="3"/>
  <c r="Y399" i="3" s="1"/>
  <c r="L399" i="3" s="1"/>
  <c r="O399" i="3" s="1"/>
  <c r="X1034" i="3"/>
  <c r="X585" i="3"/>
  <c r="X555" i="3"/>
  <c r="Z555" i="3" s="1"/>
  <c r="M555" i="3" s="1"/>
  <c r="X348" i="3"/>
  <c r="X550" i="3"/>
  <c r="Y550" i="3" s="1"/>
  <c r="L550" i="3" s="1"/>
  <c r="O550" i="3" s="1"/>
  <c r="X162" i="3"/>
  <c r="X1154" i="3"/>
  <c r="X1048" i="3"/>
  <c r="X894" i="3"/>
  <c r="X382" i="3"/>
  <c r="X22" i="3"/>
  <c r="X498" i="3"/>
  <c r="X257" i="3"/>
  <c r="Z257" i="3" s="1"/>
  <c r="M257" i="3" s="1"/>
  <c r="X262" i="3"/>
  <c r="Z262" i="3" s="1"/>
  <c r="M262" i="3" s="1"/>
  <c r="X1031" i="3"/>
  <c r="X1017" i="3"/>
  <c r="X1427" i="3"/>
  <c r="X1245" i="3"/>
  <c r="X989" i="3"/>
  <c r="Z989" i="3" s="1"/>
  <c r="M989" i="3" s="1"/>
  <c r="X263" i="3"/>
  <c r="X18" i="3"/>
  <c r="Y18" i="3" s="1"/>
  <c r="L18" i="3" s="1"/>
  <c r="O18" i="3" s="1"/>
  <c r="X447" i="3"/>
  <c r="Z447" i="3" s="1"/>
  <c r="M447" i="3" s="1"/>
  <c r="X139" i="3"/>
  <c r="X177" i="3"/>
  <c r="X803" i="3"/>
  <c r="Y803" i="3" s="1"/>
  <c r="L803" i="3" s="1"/>
  <c r="O803" i="3" s="1"/>
  <c r="X1377" i="3"/>
  <c r="X748" i="3"/>
  <c r="X57" i="3"/>
  <c r="X475" i="3"/>
  <c r="X924" i="3"/>
  <c r="Y924" i="3" s="1"/>
  <c r="L924" i="3" s="1"/>
  <c r="O924" i="3" s="1"/>
  <c r="AC1436" i="2"/>
  <c r="V1063" i="3"/>
  <c r="X409" i="3"/>
  <c r="X1157" i="3"/>
  <c r="X849" i="3"/>
  <c r="X115" i="3"/>
  <c r="X796" i="3"/>
  <c r="Y796" i="3" s="1"/>
  <c r="L796" i="3" s="1"/>
  <c r="O796" i="3" s="1"/>
  <c r="X179" i="3"/>
  <c r="X977" i="3"/>
  <c r="Z977" i="3" s="1"/>
  <c r="M977" i="3" s="1"/>
  <c r="X74" i="3"/>
  <c r="Y74" i="3" s="1"/>
  <c r="L74" i="3" s="1"/>
  <c r="O74" i="3" s="1"/>
  <c r="X679" i="3"/>
  <c r="Z679" i="3" s="1"/>
  <c r="M679" i="3" s="1"/>
  <c r="X886" i="3"/>
  <c r="X823" i="3"/>
  <c r="Y823" i="3" s="1"/>
  <c r="L823" i="3" s="1"/>
  <c r="O823" i="3" s="1"/>
  <c r="X761" i="3"/>
  <c r="X1033" i="3"/>
  <c r="X410" i="3"/>
  <c r="X1102" i="3"/>
  <c r="X1044" i="3"/>
  <c r="Y1044" i="3" s="1"/>
  <c r="L1044" i="3" s="1"/>
  <c r="O1044" i="3" s="1"/>
  <c r="X1405" i="3"/>
  <c r="X628" i="3"/>
  <c r="X771" i="3"/>
  <c r="X596" i="3"/>
  <c r="X1308" i="3"/>
  <c r="Y1308" i="3" s="1"/>
  <c r="L1308" i="3" s="1"/>
  <c r="O1308" i="3" s="1"/>
  <c r="X15" i="3"/>
  <c r="X1359" i="3"/>
  <c r="Z1359" i="3" s="1"/>
  <c r="M1359" i="3" s="1"/>
  <c r="X309" i="3"/>
  <c r="Z309" i="3" s="1"/>
  <c r="M309" i="3" s="1"/>
  <c r="X1190" i="3"/>
  <c r="Z1190" i="3" s="1"/>
  <c r="M1190" i="3" s="1"/>
  <c r="X776" i="3"/>
  <c r="X1191" i="3"/>
  <c r="X207" i="3"/>
  <c r="X712" i="3"/>
  <c r="Z712" i="3" s="1"/>
  <c r="M712" i="3" s="1"/>
  <c r="X234" i="3"/>
  <c r="X164" i="3"/>
  <c r="Y164" i="3" s="1"/>
  <c r="L164" i="3" s="1"/>
  <c r="O164" i="3" s="1"/>
  <c r="X560" i="3"/>
  <c r="Z560" i="3" s="1"/>
  <c r="M560" i="3" s="1"/>
  <c r="X1259" i="3"/>
  <c r="Z1259" i="3" s="1"/>
  <c r="M1259" i="3" s="1"/>
  <c r="X741" i="3"/>
  <c r="X1101" i="3"/>
  <c r="Y1101" i="3" s="1"/>
  <c r="L1101" i="3" s="1"/>
  <c r="O1101" i="3" s="1"/>
  <c r="X1047" i="3"/>
  <c r="Z1047" i="3" s="1"/>
  <c r="M1047" i="3" s="1"/>
  <c r="X822" i="3"/>
  <c r="Z822" i="3" s="1"/>
  <c r="M822" i="3" s="1"/>
  <c r="X1391" i="3"/>
  <c r="X1281" i="3"/>
  <c r="Y1281" i="3" s="1"/>
  <c r="L1281" i="3" s="1"/>
  <c r="O1281" i="3" s="1"/>
  <c r="X1007" i="3"/>
  <c r="Y1007" i="3" s="1"/>
  <c r="L1007" i="3" s="1"/>
  <c r="O1007" i="3" s="1"/>
  <c r="X1059" i="3"/>
  <c r="Y1059" i="3" s="1"/>
  <c r="L1059" i="3" s="1"/>
  <c r="O1059" i="3" s="1"/>
  <c r="X269" i="3"/>
  <c r="X400" i="3"/>
  <c r="X1319" i="3"/>
  <c r="X597" i="3"/>
  <c r="Y597" i="3" s="1"/>
  <c r="L597" i="3" s="1"/>
  <c r="O597" i="3" s="1"/>
  <c r="X192" i="3"/>
  <c r="X26" i="3"/>
  <c r="X551" i="3"/>
  <c r="X1149" i="3"/>
  <c r="Z1149" i="3" s="1"/>
  <c r="M1149" i="3" s="1"/>
  <c r="X672" i="3"/>
  <c r="X1096" i="3"/>
  <c r="X882" i="3"/>
  <c r="Y882" i="3" s="1"/>
  <c r="L882" i="3" s="1"/>
  <c r="O882" i="3" s="1"/>
  <c r="X432" i="3"/>
  <c r="Z432" i="3" s="1"/>
  <c r="M432" i="3" s="1"/>
  <c r="X1329" i="3"/>
  <c r="X343" i="3"/>
  <c r="X437" i="3"/>
  <c r="X909" i="3"/>
  <c r="Z105" i="2"/>
  <c r="L105" i="2" s="1"/>
  <c r="AJ105" i="2"/>
  <c r="AB105" i="2"/>
  <c r="M105" i="2" s="1"/>
  <c r="AC105" i="2" s="1"/>
  <c r="Y105" i="2"/>
  <c r="AA105" i="2" s="1"/>
  <c r="Y1370" i="2"/>
  <c r="AA1370" i="2" s="1"/>
  <c r="AB1370" i="2"/>
  <c r="M1370" i="2" s="1"/>
  <c r="AC1370" i="2" s="1"/>
  <c r="Y609" i="2"/>
  <c r="AA609" i="2" s="1"/>
  <c r="AJ402" i="2"/>
  <c r="AJ730" i="2"/>
  <c r="AJ281" i="2"/>
  <c r="AJ326" i="2"/>
  <c r="AJ1194" i="2"/>
  <c r="Z1119" i="2"/>
  <c r="L1119" i="2" s="1"/>
  <c r="AB237" i="2"/>
  <c r="M237" i="2" s="1"/>
  <c r="AC237" i="2" s="1"/>
  <c r="AB202" i="2"/>
  <c r="M202" i="2" s="1"/>
  <c r="AC202" i="2" s="1"/>
  <c r="X684" i="2"/>
  <c r="Z148" i="2"/>
  <c r="L148" i="2" s="1"/>
  <c r="AB675" i="2"/>
  <c r="M675" i="2" s="1"/>
  <c r="AC675" i="2" s="1"/>
  <c r="J492" i="2"/>
  <c r="J83" i="2"/>
  <c r="Z83" i="2" s="1"/>
  <c r="L83" i="2" s="1"/>
  <c r="X1228" i="2"/>
  <c r="X1370" i="2"/>
  <c r="J431" i="2"/>
  <c r="Y1221" i="2"/>
  <c r="AA1221" i="2" s="1"/>
  <c r="X342" i="2"/>
  <c r="J737" i="2"/>
  <c r="X105" i="2"/>
  <c r="AJ918" i="2"/>
  <c r="Y1396" i="2"/>
  <c r="AA1396" i="2" s="1"/>
  <c r="X535" i="2"/>
  <c r="AJ804" i="2"/>
  <c r="J1401" i="2"/>
  <c r="Z1221" i="2"/>
  <c r="L1221" i="2" s="1"/>
  <c r="X294" i="2"/>
  <c r="AJ442" i="2"/>
  <c r="Y442" i="2"/>
  <c r="AA442" i="2" s="1"/>
  <c r="Z628" i="2"/>
  <c r="L628" i="2" s="1"/>
  <c r="Y628" i="2"/>
  <c r="AA628" i="2" s="1"/>
  <c r="AJ628" i="2"/>
  <c r="Y1184" i="2"/>
  <c r="AA1184" i="2" s="1"/>
  <c r="AJ1184" i="2"/>
  <c r="AB1184" i="2"/>
  <c r="M1184" i="2" s="1"/>
  <c r="AC1184" i="2" s="1"/>
  <c r="Z192" i="2"/>
  <c r="L192" i="2" s="1"/>
  <c r="Y192" i="2"/>
  <c r="AA192" i="2" s="1"/>
  <c r="AJ192" i="2"/>
  <c r="Y1095" i="2"/>
  <c r="AA1095" i="2" s="1"/>
  <c r="Z1095" i="2"/>
  <c r="L1095" i="2" s="1"/>
  <c r="Y949" i="2"/>
  <c r="AA949" i="2" s="1"/>
  <c r="AJ949" i="2"/>
  <c r="X1254" i="2"/>
  <c r="J1254" i="2"/>
  <c r="AJ645" i="2"/>
  <c r="Z645" i="2"/>
  <c r="L645" i="2" s="1"/>
  <c r="Y1162" i="2"/>
  <c r="AA1162" i="2" s="1"/>
  <c r="AB1162" i="2"/>
  <c r="M1162" i="2" s="1"/>
  <c r="AC1162" i="2" s="1"/>
  <c r="J164" i="2"/>
  <c r="Z164" i="2" s="1"/>
  <c r="L164" i="2" s="1"/>
  <c r="AB804" i="2"/>
  <c r="M804" i="2" s="1"/>
  <c r="AC804" i="2" s="1"/>
  <c r="J999" i="2"/>
  <c r="Z497" i="2"/>
  <c r="L497" i="2" s="1"/>
  <c r="Z680" i="2"/>
  <c r="L680" i="2" s="1"/>
  <c r="Z320" i="2"/>
  <c r="L320" i="2" s="1"/>
  <c r="AB719" i="2"/>
  <c r="M719" i="2" s="1"/>
  <c r="AC719" i="2" s="1"/>
  <c r="AJ719" i="2"/>
  <c r="AJ528" i="2"/>
  <c r="Z343" i="2"/>
  <c r="L343" i="2" s="1"/>
  <c r="AB969" i="2"/>
  <c r="M969" i="2" s="1"/>
  <c r="AC969" i="2" s="1"/>
  <c r="Y253" i="2"/>
  <c r="AA253" i="2" s="1"/>
  <c r="Z1250" i="2"/>
  <c r="L1250" i="2" s="1"/>
  <c r="Y761" i="2"/>
  <c r="AA761" i="2" s="1"/>
  <c r="Z922" i="2"/>
  <c r="L922" i="2" s="1"/>
  <c r="Y775" i="2"/>
  <c r="AA775" i="2" s="1"/>
  <c r="AB1099" i="2"/>
  <c r="M1099" i="2" s="1"/>
  <c r="AC1099" i="2" s="1"/>
  <c r="Y1419" i="2"/>
  <c r="AA1419" i="2" s="1"/>
  <c r="Y234" i="2"/>
  <c r="AA234" i="2" s="1"/>
  <c r="AJ950" i="2"/>
  <c r="AJ263" i="2"/>
  <c r="Z1426" i="2"/>
  <c r="L1426" i="2" s="1"/>
  <c r="AJ1249" i="2"/>
  <c r="Z204" i="2"/>
  <c r="L204" i="2" s="1"/>
  <c r="AB204" i="2"/>
  <c r="M204" i="2" s="1"/>
  <c r="AC204" i="2" s="1"/>
  <c r="Y204" i="2"/>
  <c r="AA204" i="2" s="1"/>
  <c r="Y804" i="2"/>
  <c r="AA804" i="2" s="1"/>
  <c r="AB497" i="2"/>
  <c r="M497" i="2" s="1"/>
  <c r="AC497" i="2" s="1"/>
  <c r="J1374" i="2"/>
  <c r="Y1374" i="2" s="1"/>
  <c r="AA1374" i="2" s="1"/>
  <c r="J580" i="2"/>
  <c r="Y580" i="2" s="1"/>
  <c r="AA580" i="2" s="1"/>
  <c r="AJ1314" i="2"/>
  <c r="Y1335" i="2"/>
  <c r="AA1335" i="2" s="1"/>
  <c r="Y343" i="2"/>
  <c r="AA343" i="2" s="1"/>
  <c r="Y707" i="2"/>
  <c r="AA707" i="2" s="1"/>
  <c r="Y969" i="2"/>
  <c r="AA969" i="2" s="1"/>
  <c r="AJ253" i="2"/>
  <c r="Y1250" i="2"/>
  <c r="AA1250" i="2" s="1"/>
  <c r="Y220" i="2"/>
  <c r="AA220" i="2" s="1"/>
  <c r="AJ922" i="2"/>
  <c r="AB1070" i="2"/>
  <c r="M1070" i="2" s="1"/>
  <c r="AC1070" i="2" s="1"/>
  <c r="Z234" i="2"/>
  <c r="L234" i="2" s="1"/>
  <c r="AB950" i="2"/>
  <c r="M950" i="2" s="1"/>
  <c r="AC950" i="2" s="1"/>
  <c r="Y263" i="2"/>
  <c r="AA263" i="2" s="1"/>
  <c r="AJ1097" i="2"/>
  <c r="AJ1426" i="2"/>
  <c r="AB1249" i="2"/>
  <c r="M1249" i="2" s="1"/>
  <c r="AC1249" i="2" s="1"/>
  <c r="AJ1185" i="2"/>
  <c r="AJ927" i="2"/>
  <c r="Z949" i="2"/>
  <c r="L949" i="2" s="1"/>
  <c r="Z1162" i="2"/>
  <c r="L1162" i="2" s="1"/>
  <c r="X347" i="2"/>
  <c r="AB645" i="2"/>
  <c r="M645" i="2" s="1"/>
  <c r="AC645" i="2" s="1"/>
  <c r="X76" i="2"/>
  <c r="AJ1160" i="2"/>
  <c r="Z1160" i="2"/>
  <c r="L1160" i="2" s="1"/>
  <c r="J1089" i="2"/>
  <c r="Y1089" i="2" s="1"/>
  <c r="AA1089" i="2" s="1"/>
  <c r="Z1314" i="2"/>
  <c r="L1314" i="2" s="1"/>
  <c r="AJ320" i="2"/>
  <c r="AB761" i="2"/>
  <c r="M761" i="2" s="1"/>
  <c r="AC761" i="2" s="1"/>
  <c r="Z707" i="2"/>
  <c r="L707" i="2" s="1"/>
  <c r="Z347" i="2"/>
  <c r="L347" i="2" s="1"/>
  <c r="Y1314" i="2"/>
  <c r="AA1314" i="2" s="1"/>
  <c r="AJ472" i="2"/>
  <c r="Y1060" i="2"/>
  <c r="AA1060" i="2" s="1"/>
  <c r="AB949" i="2"/>
  <c r="M949" i="2" s="1"/>
  <c r="AC949" i="2" s="1"/>
  <c r="AJ1162" i="2"/>
  <c r="Y645" i="2"/>
  <c r="AA645" i="2" s="1"/>
  <c r="J763" i="2"/>
  <c r="X1335" i="2"/>
  <c r="Z1395" i="2"/>
  <c r="L1395" i="2" s="1"/>
  <c r="AB1395" i="2"/>
  <c r="M1395" i="2" s="1"/>
  <c r="AC1395" i="2" s="1"/>
  <c r="J1036" i="2"/>
  <c r="AB1036" i="2" s="1"/>
  <c r="M1036" i="2" s="1"/>
  <c r="AC1036" i="2" s="1"/>
  <c r="X1036" i="2"/>
  <c r="J1242" i="2"/>
  <c r="X1242" i="2"/>
  <c r="X977" i="2"/>
  <c r="J977" i="2"/>
  <c r="AJ977" i="2" s="1"/>
  <c r="Z1158" i="2"/>
  <c r="L1158" i="2" s="1"/>
  <c r="J1256" i="2"/>
  <c r="X775" i="2"/>
  <c r="J915" i="2"/>
  <c r="J1279" i="2"/>
  <c r="AJ623" i="2"/>
  <c r="AJ838" i="2"/>
  <c r="X204" i="2"/>
  <c r="Z1078" i="2"/>
  <c r="L1078" i="2" s="1"/>
  <c r="Y1158" i="2"/>
  <c r="AA1158" i="2" s="1"/>
  <c r="Y623" i="2"/>
  <c r="AA623" i="2" s="1"/>
  <c r="J1309" i="2"/>
  <c r="Y1309" i="2" s="1"/>
  <c r="AA1309" i="2" s="1"/>
  <c r="AB838" i="2"/>
  <c r="M838" i="2" s="1"/>
  <c r="AC838" i="2" s="1"/>
  <c r="J110" i="2"/>
  <c r="Z1334" i="2"/>
  <c r="L1334" i="2" s="1"/>
  <c r="J1270" i="2"/>
  <c r="Y650" i="2"/>
  <c r="AA650" i="2" s="1"/>
  <c r="Y914" i="2"/>
  <c r="AA914" i="2" s="1"/>
  <c r="Z1195" i="2"/>
  <c r="L1195" i="2" s="1"/>
  <c r="X625" i="2"/>
  <c r="X733" i="2"/>
  <c r="Y438" i="2"/>
  <c r="AA438" i="2" s="1"/>
  <c r="X1122" i="2"/>
  <c r="AJ1078" i="2"/>
  <c r="J1363" i="2"/>
  <c r="AF987" i="2"/>
  <c r="AD1060" i="2"/>
  <c r="O1060" i="2" s="1"/>
  <c r="AE234" i="2"/>
  <c r="Q234" i="2" s="1"/>
  <c r="AH987" i="2"/>
  <c r="R987" i="2" s="1"/>
  <c r="AC1156" i="2"/>
  <c r="U1228" i="5"/>
  <c r="V1228" i="5"/>
  <c r="V1424" i="5"/>
  <c r="U1424" i="5"/>
  <c r="V290" i="5"/>
  <c r="U290" i="5"/>
  <c r="T290" i="5"/>
  <c r="V1346" i="5"/>
  <c r="T1346" i="5"/>
  <c r="U1346" i="5"/>
  <c r="Z1189" i="5"/>
  <c r="P131" i="5"/>
  <c r="Z749" i="5"/>
  <c r="Z975" i="5"/>
  <c r="T794" i="5"/>
  <c r="U794" i="5"/>
  <c r="Y644" i="5"/>
  <c r="W644" i="5"/>
  <c r="Q683" i="5"/>
  <c r="R683" i="5"/>
  <c r="F683" i="5" s="1"/>
  <c r="R623" i="5"/>
  <c r="F623" i="5" s="1"/>
  <c r="Q623" i="5"/>
  <c r="Z881" i="5"/>
  <c r="P535" i="5"/>
  <c r="R535" i="5"/>
  <c r="F535" i="5" s="1"/>
  <c r="U1287" i="5"/>
  <c r="V1287" i="5"/>
  <c r="Z1037" i="5"/>
  <c r="Z582" i="5"/>
  <c r="U298" i="5"/>
  <c r="V298" i="5"/>
  <c r="V344" i="5"/>
  <c r="T344" i="5"/>
  <c r="V1282" i="5"/>
  <c r="T1282" i="5"/>
  <c r="T659" i="5"/>
  <c r="U659" i="5"/>
  <c r="Z1364" i="5"/>
  <c r="Z1165" i="5"/>
  <c r="Z1079" i="5"/>
  <c r="V343" i="5"/>
  <c r="T343" i="5"/>
  <c r="Z852" i="5"/>
  <c r="Z867" i="5"/>
  <c r="Z1345" i="5"/>
  <c r="W79" i="5"/>
  <c r="Q1008" i="5"/>
  <c r="P105" i="5"/>
  <c r="V526" i="5"/>
  <c r="Z526" i="5" s="1"/>
  <c r="Q105" i="5"/>
  <c r="AB1289" i="2"/>
  <c r="M1289" i="2" s="1"/>
  <c r="AC1289" i="2" s="1"/>
  <c r="Y1312" i="2"/>
  <c r="AA1312" i="2" s="1"/>
  <c r="Y1333" i="2"/>
  <c r="AA1333" i="2" s="1"/>
  <c r="AB528" i="2"/>
  <c r="M528" i="2" s="1"/>
  <c r="AC528" i="2" s="1"/>
  <c r="AB1134" i="2"/>
  <c r="M1134" i="2" s="1"/>
  <c r="AC1134" i="2" s="1"/>
  <c r="Z196" i="2"/>
  <c r="L196" i="2" s="1"/>
  <c r="Z76" i="2"/>
  <c r="L76" i="2" s="1"/>
  <c r="AB1250" i="2"/>
  <c r="M1250" i="2" s="1"/>
  <c r="AC1250" i="2" s="1"/>
  <c r="Z1419" i="2"/>
  <c r="L1419" i="2" s="1"/>
  <c r="AB1185" i="2"/>
  <c r="M1185" i="2" s="1"/>
  <c r="AC1185" i="2" s="1"/>
  <c r="AJ79" i="2"/>
  <c r="Z265" i="2"/>
  <c r="L265" i="2" s="1"/>
  <c r="Z1199" i="5"/>
  <c r="W909" i="5"/>
  <c r="X909" i="5"/>
  <c r="X951" i="5"/>
  <c r="W951" i="5"/>
  <c r="T831" i="5"/>
  <c r="V831" i="5"/>
  <c r="U831" i="5"/>
  <c r="M1338" i="5"/>
  <c r="X101" i="5"/>
  <c r="Y101" i="5"/>
  <c r="V1010" i="5"/>
  <c r="T1010" i="5"/>
  <c r="U1010" i="5"/>
  <c r="T806" i="5"/>
  <c r="U806" i="5"/>
  <c r="V806" i="5"/>
  <c r="T285" i="5"/>
  <c r="U285" i="5"/>
  <c r="W20" i="5"/>
  <c r="X20" i="5"/>
  <c r="M285" i="5"/>
  <c r="T854" i="5"/>
  <c r="V854" i="5"/>
  <c r="U854" i="5"/>
  <c r="U1078" i="5"/>
  <c r="V1078" i="5"/>
  <c r="V770" i="5"/>
  <c r="U770" i="5"/>
  <c r="U505" i="5"/>
  <c r="V505" i="5"/>
  <c r="T505" i="5"/>
  <c r="V1227" i="5"/>
  <c r="T1227" i="5"/>
  <c r="U1227" i="5"/>
  <c r="W1162" i="5"/>
  <c r="X1162" i="5"/>
  <c r="Z316" i="5"/>
  <c r="Y1211" i="2"/>
  <c r="AA1211" i="2" s="1"/>
  <c r="U220" i="5"/>
  <c r="Z108" i="5"/>
  <c r="AB954" i="2"/>
  <c r="M954" i="2" s="1"/>
  <c r="AC954" i="2" s="1"/>
  <c r="AJ1419" i="2"/>
  <c r="AB478" i="2"/>
  <c r="M478" i="2" s="1"/>
  <c r="AC478" i="2" s="1"/>
  <c r="AB617" i="2"/>
  <c r="M617" i="2" s="1"/>
  <c r="AC617" i="2" s="1"/>
  <c r="AB1095" i="2"/>
  <c r="M1095" i="2" s="1"/>
  <c r="AC1095" i="2" s="1"/>
  <c r="X1244" i="2"/>
  <c r="Z1128" i="5"/>
  <c r="Z1226" i="5"/>
  <c r="T23" i="5"/>
  <c r="M1062" i="5"/>
  <c r="V1307" i="5"/>
  <c r="U1307" i="5"/>
  <c r="T1307" i="5"/>
  <c r="V1390" i="5"/>
  <c r="U1390" i="5"/>
  <c r="T1390" i="5"/>
  <c r="V682" i="5"/>
  <c r="U682" i="5"/>
  <c r="T682" i="5"/>
  <c r="T672" i="5"/>
  <c r="V672" i="5"/>
  <c r="Y1400" i="5"/>
  <c r="X1400" i="5"/>
  <c r="W1376" i="5"/>
  <c r="X1376" i="5"/>
  <c r="V834" i="5"/>
  <c r="T834" i="5"/>
  <c r="U834" i="5"/>
  <c r="W533" i="5"/>
  <c r="Y533" i="5"/>
  <c r="X533" i="5"/>
  <c r="Z863" i="5"/>
  <c r="Z1434" i="5"/>
  <c r="Y24" i="3"/>
  <c r="L24" i="3" s="1"/>
  <c r="O24" i="3" s="1"/>
  <c r="Z1060" i="3"/>
  <c r="M1060" i="3" s="1"/>
  <c r="Z594" i="5"/>
  <c r="AC615" i="2"/>
  <c r="Z313" i="5"/>
  <c r="Z830" i="5"/>
  <c r="Z73" i="5"/>
  <c r="Z356" i="5"/>
  <c r="P743" i="5"/>
  <c r="Q743" i="5"/>
  <c r="H569" i="5"/>
  <c r="S569" i="5" s="1"/>
  <c r="M569" i="5" s="1"/>
  <c r="A569" i="5"/>
  <c r="J1093" i="2"/>
  <c r="X1093" i="2"/>
  <c r="AJ1316" i="2"/>
  <c r="AB1194" i="2"/>
  <c r="M1194" i="2" s="1"/>
  <c r="AC1194" i="2" s="1"/>
  <c r="Z1184" i="2"/>
  <c r="L1184" i="2" s="1"/>
  <c r="Z498" i="2"/>
  <c r="L498" i="2" s="1"/>
  <c r="Z169" i="2"/>
  <c r="L169" i="2" s="1"/>
  <c r="Z501" i="2"/>
  <c r="L501" i="2" s="1"/>
  <c r="Y135" i="2"/>
  <c r="AA135" i="2" s="1"/>
  <c r="AB251" i="2"/>
  <c r="M251" i="2" s="1"/>
  <c r="AC251" i="2" s="1"/>
  <c r="Z141" i="2"/>
  <c r="L141" i="2" s="1"/>
  <c r="AB1316" i="2"/>
  <c r="M1316" i="2" s="1"/>
  <c r="AC1316" i="2" s="1"/>
  <c r="AJ498" i="2"/>
  <c r="AB169" i="2"/>
  <c r="M169" i="2" s="1"/>
  <c r="AC169" i="2" s="1"/>
  <c r="Y251" i="2"/>
  <c r="AA251" i="2" s="1"/>
  <c r="Z527" i="2"/>
  <c r="L527" i="2" s="1"/>
  <c r="Y527" i="2"/>
  <c r="AA527" i="2" s="1"/>
  <c r="AJ1223" i="2"/>
  <c r="Y1223" i="2"/>
  <c r="AA1223" i="2" s="1"/>
  <c r="AB1223" i="2"/>
  <c r="M1223" i="2" s="1"/>
  <c r="AC1223" i="2" s="1"/>
  <c r="Z1223" i="2"/>
  <c r="L1223" i="2" s="1"/>
  <c r="AJ863" i="2"/>
  <c r="AB863" i="2"/>
  <c r="M863" i="2" s="1"/>
  <c r="AC863" i="2" s="1"/>
  <c r="Y863" i="2"/>
  <c r="AA863" i="2" s="1"/>
  <c r="Z863" i="2"/>
  <c r="L863" i="2" s="1"/>
  <c r="Y202" i="2"/>
  <c r="AA202" i="2" s="1"/>
  <c r="J888" i="2"/>
  <c r="X888" i="2"/>
  <c r="J1029" i="2"/>
  <c r="X1029" i="2"/>
  <c r="Y374" i="2"/>
  <c r="AA374" i="2" s="1"/>
  <c r="AJ519" i="2"/>
  <c r="AB175" i="2"/>
  <c r="M175" i="2" s="1"/>
  <c r="AC175" i="2" s="1"/>
  <c r="AJ1370" i="2"/>
  <c r="AJ1288" i="2"/>
  <c r="Z1288" i="2"/>
  <c r="L1288" i="2" s="1"/>
  <c r="X1130" i="2"/>
  <c r="AJ767" i="2"/>
  <c r="J1272" i="2"/>
  <c r="X503" i="2"/>
  <c r="X298" i="2"/>
  <c r="Z1436" i="2"/>
  <c r="L1436" i="2" s="1"/>
  <c r="AB735" i="2"/>
  <c r="M735" i="2" s="1"/>
  <c r="AC735" i="2" s="1"/>
  <c r="J1135" i="2"/>
  <c r="X615" i="2"/>
  <c r="Z1150" i="2"/>
  <c r="L1150" i="2" s="1"/>
  <c r="Y771" i="2"/>
  <c r="AA771" i="2" s="1"/>
  <c r="Z771" i="2"/>
  <c r="L771" i="2" s="1"/>
  <c r="J40" i="2"/>
  <c r="J916" i="2"/>
  <c r="X527" i="2"/>
  <c r="AB374" i="2"/>
  <c r="M374" i="2" s="1"/>
  <c r="AC374" i="2" s="1"/>
  <c r="Y519" i="2"/>
  <c r="AA519" i="2" s="1"/>
  <c r="AJ921" i="2"/>
  <c r="X808" i="2"/>
  <c r="X111" i="2"/>
  <c r="Z615" i="2"/>
  <c r="L615" i="2" s="1"/>
  <c r="AJ615" i="2"/>
  <c r="AJ562" i="2"/>
  <c r="J1389" i="2"/>
  <c r="AB767" i="2"/>
  <c r="M767" i="2" s="1"/>
  <c r="AC767" i="2" s="1"/>
  <c r="X376" i="2"/>
  <c r="J795" i="2"/>
  <c r="Y795" i="2" s="1"/>
  <c r="AA795" i="2" s="1"/>
  <c r="AJ1436" i="2"/>
  <c r="J288" i="2"/>
  <c r="J137" i="2"/>
  <c r="Y735" i="2"/>
  <c r="AA735" i="2" s="1"/>
  <c r="Z1370" i="2"/>
  <c r="L1370" i="2" s="1"/>
  <c r="X413" i="2"/>
  <c r="X359" i="2"/>
  <c r="X863" i="2"/>
  <c r="J953" i="2"/>
  <c r="X856" i="2"/>
  <c r="Z921" i="2"/>
  <c r="L921" i="2" s="1"/>
  <c r="Y562" i="2"/>
  <c r="AA562" i="2" s="1"/>
  <c r="J489" i="2"/>
  <c r="J1041" i="2"/>
  <c r="X857" i="2"/>
  <c r="AJ771" i="2"/>
  <c r="X790" i="2"/>
  <c r="AJ735" i="2"/>
  <c r="X69" i="2"/>
  <c r="X706" i="2"/>
  <c r="A77" i="6"/>
  <c r="A59" i="6"/>
  <c r="AB442" i="2"/>
  <c r="M442" i="2" s="1"/>
  <c r="AC442" i="2" s="1"/>
  <c r="Y612" i="2"/>
  <c r="AA612" i="2" s="1"/>
  <c r="Z1316" i="2"/>
  <c r="L1316" i="2" s="1"/>
  <c r="AB230" i="2"/>
  <c r="M230" i="2" s="1"/>
  <c r="AC230" i="2" s="1"/>
  <c r="AB1396" i="2"/>
  <c r="M1396" i="2" s="1"/>
  <c r="AC1396" i="2" s="1"/>
  <c r="Y498" i="2"/>
  <c r="AA498" i="2" s="1"/>
  <c r="AB918" i="2"/>
  <c r="M918" i="2" s="1"/>
  <c r="AC918" i="2" s="1"/>
  <c r="AJ190" i="2"/>
  <c r="AJ169" i="2"/>
  <c r="Z862" i="2"/>
  <c r="L862" i="2" s="1"/>
  <c r="AJ653" i="2"/>
  <c r="Z1185" i="2"/>
  <c r="L1185" i="2" s="1"/>
  <c r="AJ1101" i="2"/>
  <c r="Y713" i="2"/>
  <c r="AA713" i="2" s="1"/>
  <c r="AB1308" i="2"/>
  <c r="M1308" i="2" s="1"/>
  <c r="AC1308" i="2" s="1"/>
  <c r="AO1438" i="2"/>
  <c r="D1438" i="2" s="1"/>
  <c r="Y190" i="2"/>
  <c r="AA190" i="2" s="1"/>
  <c r="Y1101" i="2"/>
  <c r="AA1101" i="2" s="1"/>
  <c r="Z438" i="2"/>
  <c r="L438" i="2" s="1"/>
  <c r="AJ713" i="2"/>
  <c r="Z1308" i="2"/>
  <c r="L1308" i="2" s="1"/>
  <c r="J382" i="2"/>
  <c r="J945" i="2"/>
  <c r="AC707" i="2"/>
  <c r="Y314" i="3"/>
  <c r="L314" i="3" s="1"/>
  <c r="O314" i="3" s="1"/>
  <c r="Z469" i="3"/>
  <c r="M469" i="3" s="1"/>
  <c r="Z165" i="3"/>
  <c r="M165" i="3" s="1"/>
  <c r="Y165" i="3"/>
  <c r="L165" i="3" s="1"/>
  <c r="O165" i="3" s="1"/>
  <c r="Z440" i="3"/>
  <c r="M440" i="3" s="1"/>
  <c r="Z719" i="3"/>
  <c r="M719" i="3" s="1"/>
  <c r="Z160" i="3"/>
  <c r="M160" i="3" s="1"/>
  <c r="AC192" i="2"/>
  <c r="Z492" i="5"/>
  <c r="Z1247" i="3"/>
  <c r="M1247" i="3" s="1"/>
  <c r="AC1335" i="2"/>
  <c r="Q1386" i="2"/>
  <c r="Q486" i="2"/>
  <c r="Q1116" i="2"/>
  <c r="Q666" i="2"/>
  <c r="Q246" i="2"/>
  <c r="Q906" i="2"/>
  <c r="Q396" i="2"/>
  <c r="Q216" i="2"/>
  <c r="Q1236" i="2"/>
  <c r="Q366" i="2"/>
  <c r="Q126" i="2"/>
  <c r="Q1176" i="2"/>
  <c r="Q606" i="2"/>
  <c r="Q816" i="2"/>
  <c r="Q786" i="2"/>
  <c r="Q96" i="2"/>
  <c r="Y356" i="3"/>
  <c r="L356" i="3" s="1"/>
  <c r="O356" i="3" s="1"/>
  <c r="AC233" i="2"/>
  <c r="Z1064" i="3"/>
  <c r="M1064" i="3" s="1"/>
  <c r="Z865" i="3"/>
  <c r="M865" i="3" s="1"/>
  <c r="Y884" i="3"/>
  <c r="L884" i="3" s="1"/>
  <c r="O884" i="3" s="1"/>
  <c r="Y972" i="3"/>
  <c r="L972" i="3" s="1"/>
  <c r="O972" i="3" s="1"/>
  <c r="Y1016" i="3"/>
  <c r="L1016" i="3" s="1"/>
  <c r="O1016" i="3" s="1"/>
  <c r="W76" i="3"/>
  <c r="U84" i="3"/>
  <c r="V84" i="3"/>
  <c r="Z957" i="3"/>
  <c r="M957" i="3" s="1"/>
  <c r="Z773" i="3"/>
  <c r="M773" i="3" s="1"/>
  <c r="Y773" i="3"/>
  <c r="L773" i="3" s="1"/>
  <c r="O773" i="3" s="1"/>
  <c r="Z431" i="3"/>
  <c r="M431" i="3" s="1"/>
  <c r="Y431" i="3"/>
  <c r="L431" i="3" s="1"/>
  <c r="O431" i="3" s="1"/>
  <c r="Z958" i="3"/>
  <c r="M958" i="3" s="1"/>
  <c r="Y914" i="3"/>
  <c r="L914" i="3" s="1"/>
  <c r="O914" i="3" s="1"/>
  <c r="Y658" i="3"/>
  <c r="L658" i="3" s="1"/>
  <c r="O658" i="3" s="1"/>
  <c r="Y506" i="3"/>
  <c r="L506" i="3" s="1"/>
  <c r="O506" i="3" s="1"/>
  <c r="Y1168" i="3"/>
  <c r="L1168" i="3" s="1"/>
  <c r="O1168" i="3" s="1"/>
  <c r="Z148" i="3"/>
  <c r="M148" i="3" s="1"/>
  <c r="Y350" i="3"/>
  <c r="L350" i="3" s="1"/>
  <c r="O350" i="3" s="1"/>
  <c r="Y654" i="3"/>
  <c r="L654" i="3" s="1"/>
  <c r="O654" i="3" s="1"/>
  <c r="Y415" i="3"/>
  <c r="L415" i="3" s="1"/>
  <c r="O415" i="3" s="1"/>
  <c r="Z415" i="3"/>
  <c r="M415" i="3" s="1"/>
  <c r="AC1342" i="2"/>
  <c r="AF234" i="2"/>
  <c r="AD234" i="2"/>
  <c r="O234" i="2" s="1"/>
  <c r="Y1015" i="3"/>
  <c r="L1015" i="3" s="1"/>
  <c r="O1015" i="3" s="1"/>
  <c r="Y680" i="3"/>
  <c r="L680" i="3" s="1"/>
  <c r="O680" i="3" s="1"/>
  <c r="Y1339" i="3"/>
  <c r="L1339" i="3" s="1"/>
  <c r="O1339" i="3" s="1"/>
  <c r="AC670" i="2"/>
  <c r="AC1211" i="2"/>
  <c r="AC408" i="2"/>
  <c r="AC1158" i="2"/>
  <c r="Y408" i="3"/>
  <c r="L408" i="3" s="1"/>
  <c r="O408" i="3" s="1"/>
  <c r="Z1069" i="5"/>
  <c r="AC349" i="2"/>
  <c r="Y647" i="3"/>
  <c r="L647" i="3" s="1"/>
  <c r="O647" i="3" s="1"/>
  <c r="W1421" i="3"/>
  <c r="Z1421" i="3" s="1"/>
  <c r="M1421" i="3" s="1"/>
  <c r="U1421" i="3"/>
  <c r="U1329" i="3"/>
  <c r="V1329" i="3"/>
  <c r="V1336" i="3"/>
  <c r="U1336" i="3"/>
  <c r="W1336" i="3"/>
  <c r="U1348" i="3"/>
  <c r="W1348" i="3"/>
  <c r="V1348" i="3"/>
  <c r="W1361" i="3"/>
  <c r="U1361" i="3"/>
  <c r="U1365" i="3"/>
  <c r="W1365" i="3"/>
  <c r="W1369" i="3"/>
  <c r="U1369" i="3"/>
  <c r="V1369" i="3"/>
  <c r="U1377" i="3"/>
  <c r="V1377" i="3"/>
  <c r="W1377" i="3"/>
  <c r="U29" i="3"/>
  <c r="V29" i="3"/>
  <c r="U13" i="3"/>
  <c r="W13" i="3"/>
  <c r="W264" i="3"/>
  <c r="V264" i="3"/>
  <c r="U264" i="3"/>
  <c r="V268" i="3"/>
  <c r="W268" i="3"/>
  <c r="U282" i="3"/>
  <c r="V282" i="3"/>
  <c r="U286" i="3"/>
  <c r="V286" i="3"/>
  <c r="V290" i="3"/>
  <c r="U290" i="3"/>
  <c r="W290" i="3"/>
  <c r="V294" i="3"/>
  <c r="W294" i="3"/>
  <c r="V298" i="3"/>
  <c r="W298" i="3"/>
  <c r="U298" i="3"/>
  <c r="V312" i="3"/>
  <c r="W312" i="3"/>
  <c r="U312" i="3"/>
  <c r="V320" i="3"/>
  <c r="U320" i="3"/>
  <c r="W320" i="3"/>
  <c r="W324" i="3"/>
  <c r="U324" i="3"/>
  <c r="V324" i="3"/>
  <c r="V328" i="3"/>
  <c r="U328" i="3"/>
  <c r="W328" i="3"/>
  <c r="U343" i="3"/>
  <c r="W343" i="3"/>
  <c r="U347" i="3"/>
  <c r="V347" i="3"/>
  <c r="U351" i="3"/>
  <c r="W351" i="3"/>
  <c r="V355" i="3"/>
  <c r="W355" i="3"/>
  <c r="U355" i="3"/>
  <c r="W369" i="3"/>
  <c r="V369" i="3"/>
  <c r="U369" i="3"/>
  <c r="U373" i="3"/>
  <c r="V373" i="3"/>
  <c r="W373" i="3"/>
  <c r="Y373" i="3" s="1"/>
  <c r="L373" i="3" s="1"/>
  <c r="O373" i="3" s="1"/>
  <c r="U381" i="3"/>
  <c r="V381" i="3"/>
  <c r="W385" i="3"/>
  <c r="Z385" i="3" s="1"/>
  <c r="M385" i="3" s="1"/>
  <c r="U385" i="3"/>
  <c r="U389" i="3"/>
  <c r="V389" i="3"/>
  <c r="W400" i="3"/>
  <c r="V400" i="3"/>
  <c r="U400" i="3"/>
  <c r="U404" i="3"/>
  <c r="W404" i="3"/>
  <c r="V404" i="3"/>
  <c r="V408" i="3"/>
  <c r="U408" i="3"/>
  <c r="U416" i="3"/>
  <c r="V416" i="3"/>
  <c r="U430" i="3"/>
  <c r="W430" i="3"/>
  <c r="W438" i="3"/>
  <c r="V438" i="3"/>
  <c r="W464" i="3"/>
  <c r="V464" i="3"/>
  <c r="V472" i="3"/>
  <c r="U472" i="3"/>
  <c r="V476" i="3"/>
  <c r="W476" i="3"/>
  <c r="U490" i="3"/>
  <c r="V490" i="3"/>
  <c r="W494" i="3"/>
  <c r="U494" i="3"/>
  <c r="W502" i="3"/>
  <c r="Y502" i="3" s="1"/>
  <c r="L502" i="3" s="1"/>
  <c r="O502" i="3" s="1"/>
  <c r="U502" i="3"/>
  <c r="W525" i="3"/>
  <c r="V525" i="3"/>
  <c r="U525" i="3"/>
  <c r="V529" i="3"/>
  <c r="W529" i="3"/>
  <c r="Y529" i="3" s="1"/>
  <c r="L529" i="3" s="1"/>
  <c r="O529" i="3" s="1"/>
  <c r="W533" i="3"/>
  <c r="U533" i="3"/>
  <c r="U537" i="3"/>
  <c r="W537" i="3"/>
  <c r="V537" i="3"/>
  <c r="V552" i="3"/>
  <c r="U552" i="3"/>
  <c r="V556" i="3"/>
  <c r="W556" i="3"/>
  <c r="U556" i="3"/>
  <c r="V560" i="3"/>
  <c r="U560" i="3"/>
  <c r="V564" i="3"/>
  <c r="U564" i="3"/>
  <c r="W564" i="3"/>
  <c r="U579" i="3"/>
  <c r="V579" i="3"/>
  <c r="U583" i="3"/>
  <c r="V583" i="3"/>
  <c r="U591" i="3"/>
  <c r="W591" i="3"/>
  <c r="V595" i="3"/>
  <c r="U595" i="3"/>
  <c r="U599" i="3"/>
  <c r="V599" i="3"/>
  <c r="W599" i="3"/>
  <c r="W609" i="3"/>
  <c r="V609" i="3"/>
  <c r="U613" i="3"/>
  <c r="V613" i="3"/>
  <c r="W613" i="3"/>
  <c r="V617" i="3"/>
  <c r="W617" i="3"/>
  <c r="W625" i="3"/>
  <c r="U625" i="3"/>
  <c r="V625" i="3"/>
  <c r="V639" i="3"/>
  <c r="W639" i="3"/>
  <c r="V647" i="3"/>
  <c r="U647" i="3"/>
  <c r="V655" i="3"/>
  <c r="U655" i="3"/>
  <c r="W655" i="3"/>
  <c r="Y655" i="3" s="1"/>
  <c r="L655" i="3" s="1"/>
  <c r="O655" i="3" s="1"/>
  <c r="U670" i="3"/>
  <c r="W670" i="3"/>
  <c r="Y670" i="3" s="1"/>
  <c r="L670" i="3" s="1"/>
  <c r="O670" i="3" s="1"/>
  <c r="W674" i="3"/>
  <c r="V674" i="3"/>
  <c r="U678" i="3"/>
  <c r="V678" i="3"/>
  <c r="W678" i="3"/>
  <c r="U682" i="3"/>
  <c r="V682" i="3"/>
  <c r="W682" i="3"/>
  <c r="W705" i="3"/>
  <c r="U705" i="3"/>
  <c r="V709" i="3"/>
  <c r="W709" i="3"/>
  <c r="Y709" i="3" s="1"/>
  <c r="L709" i="3" s="1"/>
  <c r="O709" i="3" s="1"/>
  <c r="V732" i="3"/>
  <c r="W732" i="3"/>
  <c r="Z732" i="3" s="1"/>
  <c r="M732" i="3" s="1"/>
  <c r="V740" i="3"/>
  <c r="U740" i="3"/>
  <c r="W740" i="3"/>
  <c r="W744" i="3"/>
  <c r="Z744" i="3" s="1"/>
  <c r="M744" i="3" s="1"/>
  <c r="V744" i="3"/>
  <c r="U748" i="3"/>
  <c r="V748" i="3"/>
  <c r="W748" i="3"/>
  <c r="V763" i="3"/>
  <c r="U763" i="3"/>
  <c r="W767" i="3"/>
  <c r="V767" i="3"/>
  <c r="W771" i="3"/>
  <c r="U771" i="3"/>
  <c r="V771" i="3"/>
  <c r="W775" i="3"/>
  <c r="U775" i="3"/>
  <c r="V775" i="3"/>
  <c r="V779" i="3"/>
  <c r="U779" i="3"/>
  <c r="V793" i="3"/>
  <c r="W793" i="3"/>
  <c r="U793" i="3"/>
  <c r="V797" i="3"/>
  <c r="U797" i="3"/>
  <c r="W797" i="3"/>
  <c r="V801" i="3"/>
  <c r="W801" i="3"/>
  <c r="W809" i="3"/>
  <c r="V809" i="3"/>
  <c r="W824" i="3"/>
  <c r="V824" i="3"/>
  <c r="V828" i="3"/>
  <c r="W828" i="3"/>
  <c r="U828" i="3"/>
  <c r="W832" i="3"/>
  <c r="Z832" i="3" s="1"/>
  <c r="M832" i="3" s="1"/>
  <c r="U832" i="3"/>
  <c r="V832" i="3"/>
  <c r="V836" i="3"/>
  <c r="U836" i="3"/>
  <c r="W851" i="3"/>
  <c r="Z851" i="3" s="1"/>
  <c r="M851" i="3" s="1"/>
  <c r="U851" i="3"/>
  <c r="V855" i="3"/>
  <c r="W855" i="3"/>
  <c r="V859" i="3"/>
  <c r="W859" i="3"/>
  <c r="U859" i="3"/>
  <c r="V863" i="3"/>
  <c r="W863" i="3"/>
  <c r="V867" i="3"/>
  <c r="W867" i="3"/>
  <c r="U867" i="3"/>
  <c r="V881" i="3"/>
  <c r="W881" i="3"/>
  <c r="U885" i="3"/>
  <c r="W885" i="3"/>
  <c r="U889" i="3"/>
  <c r="V889" i="3"/>
  <c r="W889" i="3"/>
  <c r="V893" i="3"/>
  <c r="W893" i="3"/>
  <c r="W897" i="3"/>
  <c r="U897" i="3"/>
  <c r="W915" i="3"/>
  <c r="V915" i="3"/>
  <c r="U923" i="3"/>
  <c r="W923" i="3"/>
  <c r="U945" i="3"/>
  <c r="W945" i="3"/>
  <c r="Y945" i="3" s="1"/>
  <c r="L945" i="3" s="1"/>
  <c r="O945" i="3" s="1"/>
  <c r="V945" i="3"/>
  <c r="U976" i="3"/>
  <c r="W976" i="3"/>
  <c r="W999" i="3"/>
  <c r="V999" i="3"/>
  <c r="U999" i="3"/>
  <c r="V1003" i="3"/>
  <c r="W1003" i="3"/>
  <c r="U1011" i="3"/>
  <c r="W1011" i="3"/>
  <c r="V1011" i="3"/>
  <c r="W1019" i="3"/>
  <c r="V1019" i="3"/>
  <c r="W1030" i="3"/>
  <c r="U1030" i="3"/>
  <c r="V1042" i="3"/>
  <c r="W1042" i="3"/>
  <c r="W1061" i="3"/>
  <c r="V1061" i="3"/>
  <c r="U1061" i="3"/>
  <c r="U1104" i="3"/>
  <c r="W1104" i="3"/>
  <c r="U1122" i="3"/>
  <c r="V1122" i="3"/>
  <c r="W1122" i="3"/>
  <c r="V1152" i="3"/>
  <c r="W1152" i="3"/>
  <c r="U1152" i="3"/>
  <c r="V1271" i="3"/>
  <c r="U1271" i="3"/>
  <c r="W1275" i="3"/>
  <c r="Y1275" i="3" s="1"/>
  <c r="L1275" i="3" s="1"/>
  <c r="O1275" i="3" s="1"/>
  <c r="U1275" i="3"/>
  <c r="U1283" i="3"/>
  <c r="W1283" i="3"/>
  <c r="V1283" i="3"/>
  <c r="Y447" i="3"/>
  <c r="L447" i="3" s="1"/>
  <c r="O447" i="3" s="1"/>
  <c r="Z314" i="3"/>
  <c r="M314" i="3" s="1"/>
  <c r="Y688" i="3"/>
  <c r="L688" i="3" s="1"/>
  <c r="O688" i="3" s="1"/>
  <c r="Y1269" i="3"/>
  <c r="L1269" i="3" s="1"/>
  <c r="O1269" i="3" s="1"/>
  <c r="Z585" i="3"/>
  <c r="M585" i="3" s="1"/>
  <c r="Z417" i="3"/>
  <c r="M417" i="3" s="1"/>
  <c r="W1169" i="3"/>
  <c r="V1169" i="3"/>
  <c r="W1183" i="3"/>
  <c r="Z1183" i="3" s="1"/>
  <c r="M1183" i="3" s="1"/>
  <c r="U1183" i="3"/>
  <c r="U1187" i="3"/>
  <c r="V1187" i="3"/>
  <c r="W1187" i="3"/>
  <c r="W1199" i="3"/>
  <c r="Z1199" i="3" s="1"/>
  <c r="M1199" i="3" s="1"/>
  <c r="U1199" i="3"/>
  <c r="V1199" i="3"/>
  <c r="V1211" i="3"/>
  <c r="U1211" i="3"/>
  <c r="W1211" i="3"/>
  <c r="W1215" i="3"/>
  <c r="V1215" i="3"/>
  <c r="U1215" i="3"/>
  <c r="U1219" i="3"/>
  <c r="W1219" i="3"/>
  <c r="W1223" i="3"/>
  <c r="V1223" i="3"/>
  <c r="V1227" i="3"/>
  <c r="U1227" i="3"/>
  <c r="W1227" i="3"/>
  <c r="Z1227" i="3" s="1"/>
  <c r="M1227" i="3" s="1"/>
  <c r="U1241" i="3"/>
  <c r="W1241" i="3"/>
  <c r="V1241" i="3"/>
  <c r="W1245" i="3"/>
  <c r="Y1245" i="3" s="1"/>
  <c r="L1245" i="3" s="1"/>
  <c r="O1245" i="3" s="1"/>
  <c r="U1245" i="3"/>
  <c r="V1253" i="3"/>
  <c r="W1253" i="3"/>
  <c r="Y1066" i="3"/>
  <c r="L1066" i="3" s="1"/>
  <c r="O1066" i="3" s="1"/>
  <c r="Z884" i="3"/>
  <c r="M884" i="3" s="1"/>
  <c r="Y956" i="3"/>
  <c r="L956" i="3" s="1"/>
  <c r="O956" i="3" s="1"/>
  <c r="Y206" i="3"/>
  <c r="L206" i="3" s="1"/>
  <c r="O206" i="3" s="1"/>
  <c r="Y173" i="3"/>
  <c r="L173" i="3" s="1"/>
  <c r="O173" i="3" s="1"/>
  <c r="Y1221" i="3"/>
  <c r="L1221" i="3" s="1"/>
  <c r="O1221" i="3" s="1"/>
  <c r="Z616" i="3"/>
  <c r="M616" i="3" s="1"/>
  <c r="Z854" i="3"/>
  <c r="M854" i="3" s="1"/>
  <c r="U203" i="3"/>
  <c r="Y1332" i="3"/>
  <c r="L1332" i="3" s="1"/>
  <c r="O1332" i="3" s="1"/>
  <c r="Y376" i="3"/>
  <c r="L376" i="3" s="1"/>
  <c r="O376" i="3" s="1"/>
  <c r="Z289" i="3"/>
  <c r="M289" i="3" s="1"/>
  <c r="Y959" i="3"/>
  <c r="L959" i="3" s="1"/>
  <c r="O959" i="3" s="1"/>
  <c r="Z493" i="3"/>
  <c r="M493" i="3" s="1"/>
  <c r="AE348" i="2"/>
  <c r="Q348" i="2" s="1"/>
  <c r="AB594" i="2"/>
  <c r="M594" i="2" s="1"/>
  <c r="AC594" i="2" s="1"/>
  <c r="AJ25" i="2"/>
  <c r="Z820" i="2"/>
  <c r="L820" i="2" s="1"/>
  <c r="Z442" i="2"/>
  <c r="L442" i="2" s="1"/>
  <c r="Y140" i="2"/>
  <c r="AA140" i="2" s="1"/>
  <c r="AH460" i="2"/>
  <c r="R460" i="2" s="1"/>
  <c r="Z140" i="2"/>
  <c r="L140" i="2" s="1"/>
  <c r="AJ594" i="2"/>
  <c r="AD348" i="2"/>
  <c r="O348" i="2" s="1"/>
  <c r="AF348" i="2"/>
  <c r="AB820" i="2"/>
  <c r="M820" i="2" s="1"/>
  <c r="AC820" i="2" s="1"/>
  <c r="P1232" i="2"/>
  <c r="P2" i="2"/>
  <c r="P1262" i="2"/>
  <c r="P362" i="2"/>
  <c r="P692" i="2"/>
  <c r="P932" i="2"/>
  <c r="P1412" i="2"/>
  <c r="P1382" i="2"/>
  <c r="P752" i="2"/>
  <c r="P392" i="2"/>
  <c r="P812" i="2"/>
  <c r="P962" i="2"/>
  <c r="P422" i="2"/>
  <c r="P182" i="2"/>
  <c r="P1142" i="2"/>
  <c r="P1352" i="2"/>
  <c r="P512" i="2"/>
  <c r="P212" i="2"/>
  <c r="P992" i="2"/>
  <c r="P902" i="2"/>
  <c r="P92" i="2"/>
  <c r="P1292" i="2"/>
  <c r="P872" i="2"/>
  <c r="P1322" i="2"/>
  <c r="P782" i="2"/>
  <c r="P152" i="2"/>
  <c r="P632" i="2"/>
  <c r="P32" i="2"/>
  <c r="P62" i="2"/>
  <c r="P332" i="2"/>
  <c r="P572" i="2"/>
  <c r="P1202" i="2"/>
  <c r="P1052" i="2"/>
  <c r="P272" i="2"/>
  <c r="P1022" i="2"/>
  <c r="P1112" i="2"/>
  <c r="P722" i="2"/>
  <c r="P602" i="2"/>
  <c r="P452" i="2"/>
  <c r="P542" i="2"/>
  <c r="P122" i="2"/>
  <c r="P242" i="2"/>
  <c r="P662" i="2"/>
  <c r="P482" i="2"/>
  <c r="P1172" i="2"/>
  <c r="P302" i="2"/>
  <c r="P1082" i="2"/>
  <c r="P842" i="2"/>
  <c r="Z714" i="3"/>
  <c r="M714" i="3" s="1"/>
  <c r="Y837" i="3"/>
  <c r="L837" i="3" s="1"/>
  <c r="O837" i="3" s="1"/>
  <c r="Z1274" i="3"/>
  <c r="M1274" i="3" s="1"/>
  <c r="Z775" i="5"/>
  <c r="AC927" i="2"/>
  <c r="AC798" i="2"/>
  <c r="AD501" i="2"/>
  <c r="O501" i="2" s="1"/>
  <c r="AH501" i="2"/>
  <c r="R501" i="2" s="1"/>
  <c r="Z89" i="3"/>
  <c r="M89" i="3" s="1"/>
  <c r="Y130" i="3"/>
  <c r="L130" i="3" s="1"/>
  <c r="O130" i="3" s="1"/>
  <c r="W50" i="3"/>
  <c r="U50" i="3"/>
  <c r="V50" i="3"/>
  <c r="W54" i="3"/>
  <c r="U54" i="3"/>
  <c r="W58" i="3"/>
  <c r="U58" i="3"/>
  <c r="W71" i="3"/>
  <c r="U71" i="3"/>
  <c r="U75" i="3"/>
  <c r="V75" i="3"/>
  <c r="W79" i="3"/>
  <c r="U79" i="3"/>
  <c r="V79" i="3"/>
  <c r="U83" i="3"/>
  <c r="W83" i="3"/>
  <c r="V83" i="3"/>
  <c r="W87" i="3"/>
  <c r="U87" i="3"/>
  <c r="V87" i="3"/>
  <c r="W100" i="3"/>
  <c r="V100" i="3"/>
  <c r="U104" i="3"/>
  <c r="W104" i="3"/>
  <c r="Y104" i="3" s="1"/>
  <c r="L104" i="3" s="1"/>
  <c r="O104" i="3" s="1"/>
  <c r="V104" i="3"/>
  <c r="U108" i="3"/>
  <c r="V108" i="3"/>
  <c r="W108" i="3"/>
  <c r="W112" i="3"/>
  <c r="U112" i="3"/>
  <c r="V112" i="3"/>
  <c r="V116" i="3"/>
  <c r="W116" i="3"/>
  <c r="U116" i="3"/>
  <c r="U129" i="3"/>
  <c r="W129" i="3"/>
  <c r="V129" i="3"/>
  <c r="U133" i="3"/>
  <c r="V133" i="3"/>
  <c r="W133" i="3"/>
  <c r="W137" i="3"/>
  <c r="U137" i="3"/>
  <c r="V141" i="3"/>
  <c r="U141" i="3"/>
  <c r="W141" i="3"/>
  <c r="U145" i="3"/>
  <c r="V145" i="3"/>
  <c r="W145" i="3"/>
  <c r="Z145" i="3" s="1"/>
  <c r="M145" i="3" s="1"/>
  <c r="W149" i="3"/>
  <c r="U149" i="3"/>
  <c r="V149" i="3"/>
  <c r="U162" i="3"/>
  <c r="V162" i="3"/>
  <c r="V170" i="3"/>
  <c r="W170" i="3"/>
  <c r="U170" i="3"/>
  <c r="V174" i="3"/>
  <c r="U174" i="3"/>
  <c r="W174" i="3"/>
  <c r="W178" i="3"/>
  <c r="V178" i="3"/>
  <c r="U178" i="3"/>
  <c r="W1391" i="3"/>
  <c r="V1391" i="3"/>
  <c r="U1395" i="3"/>
  <c r="V1395" i="3"/>
  <c r="W1399" i="3"/>
  <c r="U1399" i="3"/>
  <c r="U1407" i="3"/>
  <c r="V1407" i="3"/>
  <c r="W1407" i="3"/>
  <c r="V1419" i="3"/>
  <c r="U1419" i="3"/>
  <c r="W1423" i="3"/>
  <c r="V1423" i="3"/>
  <c r="U1423" i="3"/>
  <c r="U1427" i="3"/>
  <c r="V1427" i="3"/>
  <c r="W1427" i="3"/>
  <c r="W1431" i="3"/>
  <c r="V1431" i="3"/>
  <c r="U1431" i="3"/>
  <c r="W189" i="3"/>
  <c r="V189" i="3"/>
  <c r="U189" i="3"/>
  <c r="V193" i="3"/>
  <c r="W193" i="3"/>
  <c r="U193" i="3"/>
  <c r="U197" i="3"/>
  <c r="W197" i="3"/>
  <c r="W201" i="3"/>
  <c r="V201" i="3"/>
  <c r="U201" i="3"/>
  <c r="U205" i="3"/>
  <c r="V205" i="3"/>
  <c r="W205" i="3"/>
  <c r="U209" i="3"/>
  <c r="W209" i="3"/>
  <c r="V209" i="3"/>
  <c r="W222" i="3"/>
  <c r="V222" i="3"/>
  <c r="U222" i="3"/>
  <c r="U226" i="3"/>
  <c r="W226" i="3"/>
  <c r="V226" i="3"/>
  <c r="V230" i="3"/>
  <c r="U230" i="3"/>
  <c r="W230" i="3"/>
  <c r="W238" i="3"/>
  <c r="V238" i="3"/>
  <c r="U238" i="3"/>
  <c r="W1331" i="3"/>
  <c r="U1331" i="3"/>
  <c r="V1331" i="3"/>
  <c r="W1334" i="3"/>
  <c r="U1334" i="3"/>
  <c r="V1334" i="3"/>
  <c r="V1338" i="3"/>
  <c r="U1338" i="3"/>
  <c r="W1338" i="3"/>
  <c r="U1342" i="3"/>
  <c r="V1342" i="3"/>
  <c r="W1342" i="3"/>
  <c r="W1346" i="3"/>
  <c r="V1346" i="3"/>
  <c r="U1346" i="3"/>
  <c r="U1359" i="3"/>
  <c r="V1359" i="3"/>
  <c r="W1363" i="3"/>
  <c r="U1363" i="3"/>
  <c r="V1363" i="3"/>
  <c r="U1367" i="3"/>
  <c r="W1367" i="3"/>
  <c r="V1367" i="3"/>
  <c r="V1371" i="3"/>
  <c r="W1371" i="3"/>
  <c r="W1375" i="3"/>
  <c r="Y1375" i="3" s="1"/>
  <c r="L1375" i="3" s="1"/>
  <c r="O1375" i="3" s="1"/>
  <c r="V1375" i="3"/>
  <c r="U1375" i="3"/>
  <c r="V1379" i="3"/>
  <c r="U1379" i="3"/>
  <c r="W383" i="3"/>
  <c r="U383" i="3"/>
  <c r="V387" i="3"/>
  <c r="W387" i="3"/>
  <c r="W402" i="3"/>
  <c r="V402" i="3"/>
  <c r="U402" i="3"/>
  <c r="V406" i="3"/>
  <c r="W406" i="3"/>
  <c r="U406" i="3"/>
  <c r="U410" i="3"/>
  <c r="V410" i="3"/>
  <c r="W414" i="3"/>
  <c r="U414" i="3"/>
  <c r="V414" i="3"/>
  <c r="V418" i="3"/>
  <c r="W418" i="3"/>
  <c r="U418" i="3"/>
  <c r="V1124" i="3"/>
  <c r="W1124" i="3"/>
  <c r="U1124" i="3"/>
  <c r="V71" i="3"/>
  <c r="AC220" i="2"/>
  <c r="Z52" i="3"/>
  <c r="M52" i="3" s="1"/>
  <c r="AC1303" i="2"/>
  <c r="V1399" i="3"/>
  <c r="V234" i="3"/>
  <c r="U1391" i="3"/>
  <c r="U234" i="3"/>
  <c r="W162" i="3"/>
  <c r="Y80" i="3"/>
  <c r="L80" i="3" s="1"/>
  <c r="O80" i="3" s="1"/>
  <c r="Z1300" i="3"/>
  <c r="M1300" i="3" s="1"/>
  <c r="Y1300" i="3"/>
  <c r="L1300" i="3" s="1"/>
  <c r="O1300" i="3" s="1"/>
  <c r="Z376" i="3"/>
  <c r="M376" i="3" s="1"/>
  <c r="Y1069" i="3"/>
  <c r="L1069" i="3" s="1"/>
  <c r="O1069" i="3" s="1"/>
  <c r="Z1069" i="3"/>
  <c r="M1069" i="3" s="1"/>
  <c r="Z399" i="3"/>
  <c r="M399" i="3" s="1"/>
  <c r="Y1301" i="3"/>
  <c r="L1301" i="3" s="1"/>
  <c r="O1301" i="3" s="1"/>
  <c r="Z673" i="3"/>
  <c r="M673" i="3" s="1"/>
  <c r="AC612" i="2"/>
  <c r="AC730" i="2"/>
  <c r="AC472" i="2"/>
  <c r="AC464" i="2"/>
  <c r="Z465" i="3"/>
  <c r="M465" i="3" s="1"/>
  <c r="Y465" i="3"/>
  <c r="L465" i="3" s="1"/>
  <c r="O465" i="3" s="1"/>
  <c r="Y1397" i="3"/>
  <c r="L1397" i="3" s="1"/>
  <c r="O1397" i="3" s="1"/>
  <c r="Z1217" i="3"/>
  <c r="M1217" i="3" s="1"/>
  <c r="Z499" i="3"/>
  <c r="M499" i="3" s="1"/>
  <c r="Y499" i="3"/>
  <c r="L499" i="3" s="1"/>
  <c r="O499" i="3" s="1"/>
  <c r="Z612" i="5"/>
  <c r="AC449" i="2"/>
  <c r="Z688" i="3"/>
  <c r="M688" i="3" s="1"/>
  <c r="Y585" i="3"/>
  <c r="L585" i="3" s="1"/>
  <c r="O585" i="3" s="1"/>
  <c r="Y1047" i="3"/>
  <c r="L1047" i="3" s="1"/>
  <c r="O1047" i="3" s="1"/>
  <c r="Y172" i="3"/>
  <c r="L172" i="3" s="1"/>
  <c r="O172" i="3" s="1"/>
  <c r="AC347" i="2"/>
  <c r="Y1064" i="3"/>
  <c r="L1064" i="3" s="1"/>
  <c r="O1064" i="3" s="1"/>
  <c r="Z554" i="3"/>
  <c r="M554" i="3" s="1"/>
  <c r="Y554" i="3"/>
  <c r="L554" i="3" s="1"/>
  <c r="O554" i="3" s="1"/>
  <c r="Z169" i="3"/>
  <c r="M169" i="3" s="1"/>
  <c r="Y169" i="3"/>
  <c r="L169" i="3" s="1"/>
  <c r="O169" i="3" s="1"/>
  <c r="Z974" i="3"/>
  <c r="M974" i="3" s="1"/>
  <c r="Y974" i="3"/>
  <c r="L974" i="3" s="1"/>
  <c r="O974" i="3" s="1"/>
  <c r="Y766" i="3"/>
  <c r="L766" i="3" s="1"/>
  <c r="O766" i="3" s="1"/>
  <c r="Z1420" i="3"/>
  <c r="M1420" i="3" s="1"/>
  <c r="Y103" i="3"/>
  <c r="L103" i="3" s="1"/>
  <c r="O103" i="3" s="1"/>
  <c r="Z776" i="3"/>
  <c r="M776" i="3" s="1"/>
  <c r="Y776" i="3"/>
  <c r="L776" i="3" s="1"/>
  <c r="O776" i="3" s="1"/>
  <c r="U9" i="3"/>
  <c r="V9" i="3"/>
  <c r="X9" i="3" s="1"/>
  <c r="Z959" i="3"/>
  <c r="M959" i="3" s="1"/>
  <c r="Y583" i="3"/>
  <c r="L583" i="3" s="1"/>
  <c r="O583" i="3" s="1"/>
  <c r="Z1008" i="3"/>
  <c r="M1008" i="3" s="1"/>
  <c r="Z652" i="3"/>
  <c r="M652" i="3" s="1"/>
  <c r="Z649" i="3"/>
  <c r="M649" i="3" s="1"/>
  <c r="Y1100" i="3"/>
  <c r="L1100" i="3" s="1"/>
  <c r="O1100" i="3" s="1"/>
  <c r="Z1100" i="3"/>
  <c r="M1100" i="3" s="1"/>
  <c r="Z1106" i="3"/>
  <c r="M1106" i="3" s="1"/>
  <c r="Z925" i="3"/>
  <c r="M925" i="3" s="1"/>
  <c r="Z675" i="3"/>
  <c r="M675" i="3" s="1"/>
  <c r="Z1136" i="3"/>
  <c r="M1136" i="3" s="1"/>
  <c r="Z329" i="3"/>
  <c r="M329" i="3" s="1"/>
  <c r="Y329" i="3"/>
  <c r="L329" i="3" s="1"/>
  <c r="O329" i="3" s="1"/>
  <c r="Z389" i="3"/>
  <c r="M389" i="3" s="1"/>
  <c r="Y741" i="3"/>
  <c r="L741" i="3" s="1"/>
  <c r="O741" i="3" s="1"/>
  <c r="Z988" i="3"/>
  <c r="M988" i="3" s="1"/>
  <c r="Z292" i="3"/>
  <c r="M292" i="3" s="1"/>
  <c r="Z1368" i="3"/>
  <c r="M1368" i="3" s="1"/>
  <c r="Z86" i="3"/>
  <c r="M86" i="3" s="1"/>
  <c r="Y430" i="3"/>
  <c r="L430" i="3" s="1"/>
  <c r="O430" i="3" s="1"/>
  <c r="Z472" i="3"/>
  <c r="M472" i="3" s="1"/>
  <c r="V88" i="3"/>
  <c r="W88" i="3"/>
  <c r="W171" i="3"/>
  <c r="U171" i="3"/>
  <c r="V223" i="3"/>
  <c r="U223" i="3"/>
  <c r="U1332" i="3"/>
  <c r="V1332" i="3"/>
  <c r="W259" i="3"/>
  <c r="Y259" i="3" s="1"/>
  <c r="L259" i="3" s="1"/>
  <c r="O259" i="3" s="1"/>
  <c r="V259" i="3"/>
  <c r="U259" i="3"/>
  <c r="U263" i="3"/>
  <c r="W263" i="3"/>
  <c r="U293" i="3"/>
  <c r="W293" i="3"/>
  <c r="V319" i="3"/>
  <c r="U319" i="3"/>
  <c r="V354" i="3"/>
  <c r="U354" i="3"/>
  <c r="V449" i="3"/>
  <c r="W449" i="3"/>
  <c r="U467" i="3"/>
  <c r="W467" i="3"/>
  <c r="V471" i="3"/>
  <c r="U471" i="3"/>
  <c r="W479" i="3"/>
  <c r="U479" i="3"/>
  <c r="W501" i="3"/>
  <c r="V501" i="3"/>
  <c r="U536" i="3"/>
  <c r="V536" i="3"/>
  <c r="U551" i="3"/>
  <c r="W551" i="3"/>
  <c r="V700" i="3"/>
  <c r="W700" i="3"/>
  <c r="V704" i="3"/>
  <c r="U704" i="3"/>
  <c r="W704" i="3"/>
  <c r="U804" i="3"/>
  <c r="W804" i="3"/>
  <c r="U434" i="3"/>
  <c r="W434" i="3"/>
  <c r="U442" i="3"/>
  <c r="V442" i="3"/>
  <c r="W442" i="3"/>
  <c r="U431" i="3"/>
  <c r="V431" i="3"/>
  <c r="V1135" i="3"/>
  <c r="W1135" i="3"/>
  <c r="W1139" i="3"/>
  <c r="U1139" i="3"/>
  <c r="U1149" i="3"/>
  <c r="V1149" i="3"/>
  <c r="W1161" i="3"/>
  <c r="V1161" i="3"/>
  <c r="V1180" i="3"/>
  <c r="U1180" i="3"/>
  <c r="V1192" i="3"/>
  <c r="U1192" i="3"/>
  <c r="U1216" i="3"/>
  <c r="V1216" i="3"/>
  <c r="V1220" i="3"/>
  <c r="U1220" i="3"/>
  <c r="U1246" i="3"/>
  <c r="V1246" i="3"/>
  <c r="V1280" i="3"/>
  <c r="U1280" i="3"/>
  <c r="W1284" i="3"/>
  <c r="V1284" i="3"/>
  <c r="W1288" i="3"/>
  <c r="U1288" i="3"/>
  <c r="W25" i="3"/>
  <c r="Y25" i="3" s="1"/>
  <c r="L25" i="3" s="1"/>
  <c r="O25" i="3" s="1"/>
  <c r="V1183" i="3"/>
  <c r="V1098" i="3"/>
  <c r="U1017" i="3"/>
  <c r="U1253" i="3"/>
  <c r="W1313" i="3"/>
  <c r="V1195" i="3"/>
  <c r="W386" i="3"/>
  <c r="U1179" i="3"/>
  <c r="Z1221" i="3"/>
  <c r="M1221" i="3" s="1"/>
  <c r="V51" i="3"/>
  <c r="Z1369" i="5"/>
  <c r="V172" i="3"/>
  <c r="V985" i="3"/>
  <c r="V762" i="5"/>
  <c r="U762" i="5"/>
  <c r="T762" i="5"/>
  <c r="U192" i="5"/>
  <c r="T192" i="5"/>
  <c r="V192" i="5"/>
  <c r="T703" i="5"/>
  <c r="V703" i="5"/>
  <c r="U703" i="5"/>
  <c r="T532" i="5"/>
  <c r="V532" i="5"/>
  <c r="U532" i="5"/>
  <c r="V1318" i="5"/>
  <c r="U1318" i="5"/>
  <c r="T1318" i="5"/>
  <c r="U116" i="5"/>
  <c r="V116" i="5"/>
  <c r="T116" i="5"/>
  <c r="V26" i="5"/>
  <c r="U401" i="5"/>
  <c r="T401" i="5"/>
  <c r="V401" i="5"/>
  <c r="V13" i="5"/>
  <c r="U13" i="5"/>
  <c r="T13" i="5"/>
  <c r="V209" i="5"/>
  <c r="T209" i="5"/>
  <c r="U209" i="5"/>
  <c r="U946" i="5"/>
  <c r="V946" i="5"/>
  <c r="T946" i="5"/>
  <c r="T131" i="5"/>
  <c r="U131" i="5"/>
  <c r="V131" i="5"/>
  <c r="W116" i="5"/>
  <c r="X116" i="5"/>
  <c r="Y116" i="5"/>
  <c r="M141" i="5"/>
  <c r="Y52" i="5"/>
  <c r="X52" i="5"/>
  <c r="W52" i="5"/>
  <c r="V281" i="5"/>
  <c r="T281" i="5"/>
  <c r="U281" i="5"/>
  <c r="T1288" i="5"/>
  <c r="V1288" i="5"/>
  <c r="U1288" i="5"/>
  <c r="U1180" i="5"/>
  <c r="V1180" i="5"/>
  <c r="T1180" i="5"/>
  <c r="T1093" i="5"/>
  <c r="V1093" i="5"/>
  <c r="U1093" i="5"/>
  <c r="V1300" i="5"/>
  <c r="U1300" i="5"/>
  <c r="T1300" i="5"/>
  <c r="V22" i="5"/>
  <c r="T22" i="5"/>
  <c r="U22" i="5"/>
  <c r="U136" i="5"/>
  <c r="T136" i="5"/>
  <c r="V136" i="5"/>
  <c r="U763" i="5"/>
  <c r="T763" i="5"/>
  <c r="V763" i="5"/>
  <c r="U1258" i="5"/>
  <c r="T1258" i="5"/>
  <c r="V1258" i="5"/>
  <c r="X131" i="5"/>
  <c r="Y131" i="5"/>
  <c r="W131" i="5"/>
  <c r="T141" i="5"/>
  <c r="U141" i="5"/>
  <c r="V141" i="5"/>
  <c r="W25" i="5"/>
  <c r="Y25" i="5"/>
  <c r="X25" i="5"/>
  <c r="X22" i="5"/>
  <c r="W22" i="5"/>
  <c r="Y22" i="5"/>
  <c r="Y147" i="5"/>
  <c r="X147" i="5"/>
  <c r="W147" i="5"/>
  <c r="U530" i="5"/>
  <c r="P52" i="5"/>
  <c r="Q131" i="5"/>
  <c r="U497" i="5"/>
  <c r="Z497" i="5" s="1"/>
  <c r="T1228" i="5"/>
  <c r="V821" i="5"/>
  <c r="T821" i="5"/>
  <c r="V652" i="5"/>
  <c r="T652" i="5"/>
  <c r="M1020" i="5"/>
  <c r="X1008" i="5"/>
  <c r="Y1008" i="5"/>
  <c r="U954" i="5"/>
  <c r="V954" i="5"/>
  <c r="T954" i="5"/>
  <c r="T408" i="5"/>
  <c r="U408" i="5"/>
  <c r="V408" i="5"/>
  <c r="T1157" i="5"/>
  <c r="V1157" i="5"/>
  <c r="U1157" i="5"/>
  <c r="T1313" i="5"/>
  <c r="V1313" i="5"/>
  <c r="U1313" i="5"/>
  <c r="Y353" i="5"/>
  <c r="W353" i="5"/>
  <c r="X763" i="5"/>
  <c r="W763" i="5"/>
  <c r="Y1289" i="5"/>
  <c r="W1289" i="5"/>
  <c r="X1318" i="5"/>
  <c r="W1318" i="5"/>
  <c r="Y1318" i="5"/>
  <c r="W969" i="5"/>
  <c r="Y969" i="5"/>
  <c r="W1036" i="5"/>
  <c r="Y1036" i="5"/>
  <c r="X1036" i="5"/>
  <c r="W341" i="5"/>
  <c r="X341" i="5"/>
  <c r="Y341" i="5"/>
  <c r="X343" i="5"/>
  <c r="W343" i="5"/>
  <c r="Y717" i="5"/>
  <c r="X717" i="5"/>
  <c r="W717" i="5"/>
  <c r="X522" i="5"/>
  <c r="W522" i="5"/>
  <c r="W954" i="5"/>
  <c r="X954" i="5"/>
  <c r="X1259" i="5"/>
  <c r="W1259" i="5"/>
  <c r="Y1259" i="5"/>
  <c r="X446" i="5"/>
  <c r="W446" i="5"/>
  <c r="Y446" i="5"/>
  <c r="Y592" i="5"/>
  <c r="X592" i="5"/>
  <c r="W592" i="5"/>
  <c r="M1313" i="5"/>
  <c r="W1239" i="5"/>
  <c r="X1239" i="5"/>
  <c r="Y1239" i="5"/>
  <c r="Y1311" i="5"/>
  <c r="W1311" i="5"/>
  <c r="X1311" i="5"/>
  <c r="W851" i="5"/>
  <c r="X851" i="5"/>
  <c r="Y851" i="5"/>
  <c r="Y323" i="5"/>
  <c r="W323" i="5"/>
  <c r="X323" i="5"/>
  <c r="Y886" i="5"/>
  <c r="W886" i="5"/>
  <c r="X886" i="5"/>
  <c r="Y339" i="5"/>
  <c r="X339" i="5"/>
  <c r="W339" i="5"/>
  <c r="X413" i="5"/>
  <c r="W413" i="5"/>
  <c r="Y413" i="5"/>
  <c r="W24" i="5"/>
  <c r="Y24" i="5"/>
  <c r="X24" i="5"/>
  <c r="W82" i="5"/>
  <c r="Y82" i="5"/>
  <c r="X82" i="5"/>
  <c r="U1315" i="5"/>
  <c r="V1315" i="5"/>
  <c r="T1315" i="5"/>
  <c r="Z594" i="2"/>
  <c r="L594" i="2" s="1"/>
  <c r="T466" i="5"/>
  <c r="U466" i="5"/>
  <c r="V466" i="5"/>
  <c r="U1301" i="5"/>
  <c r="T1301" i="5"/>
  <c r="T76" i="5"/>
  <c r="U76" i="5"/>
  <c r="V76" i="5"/>
  <c r="V678" i="5"/>
  <c r="U678" i="5"/>
  <c r="T678" i="5"/>
  <c r="V446" i="5"/>
  <c r="T446" i="5"/>
  <c r="U446" i="5"/>
  <c r="Y196" i="5"/>
  <c r="X196" i="5"/>
  <c r="Y734" i="5"/>
  <c r="W734" i="5"/>
  <c r="X734" i="5"/>
  <c r="X1258" i="5"/>
  <c r="Y1258" i="5"/>
  <c r="W1331" i="5"/>
  <c r="Y1331" i="5"/>
  <c r="X220" i="5"/>
  <c r="W220" i="5"/>
  <c r="W524" i="5"/>
  <c r="X524" i="5"/>
  <c r="Y524" i="5"/>
  <c r="X761" i="5"/>
  <c r="M780" i="5"/>
  <c r="Y761" i="5"/>
  <c r="Y1283" i="5"/>
  <c r="X1283" i="5"/>
  <c r="Y1312" i="5"/>
  <c r="X1312" i="5"/>
  <c r="W1312" i="5"/>
  <c r="W400" i="5"/>
  <c r="X400" i="5"/>
  <c r="W765" i="5"/>
  <c r="X765" i="5"/>
  <c r="Y765" i="5"/>
  <c r="Y1256" i="5"/>
  <c r="X1256" i="5"/>
  <c r="W1256" i="5"/>
  <c r="V1129" i="5"/>
  <c r="U1129" i="5"/>
  <c r="T1129" i="5"/>
  <c r="W655" i="5"/>
  <c r="X655" i="5"/>
  <c r="T824" i="5"/>
  <c r="V824" i="5"/>
  <c r="U824" i="5"/>
  <c r="T310" i="5"/>
  <c r="U310" i="5"/>
  <c r="V310" i="5"/>
  <c r="Y766" i="5"/>
  <c r="W766" i="5"/>
  <c r="X766" i="5"/>
  <c r="V1034" i="5"/>
  <c r="T1034" i="5"/>
  <c r="U1034" i="5"/>
  <c r="X829" i="5"/>
  <c r="W829" i="5"/>
  <c r="Y829" i="5"/>
  <c r="X1359" i="5"/>
  <c r="W1359" i="5"/>
  <c r="Y1359" i="5"/>
  <c r="W1282" i="5"/>
  <c r="Y1282" i="5"/>
  <c r="X1282" i="5"/>
  <c r="X527" i="5"/>
  <c r="W527" i="5"/>
  <c r="Y527" i="5"/>
  <c r="Y110" i="5"/>
  <c r="W110" i="5"/>
  <c r="X110" i="5"/>
  <c r="T1424" i="5"/>
  <c r="U734" i="5"/>
  <c r="V734" i="5"/>
  <c r="T734" i="5"/>
  <c r="V1425" i="5"/>
  <c r="U1425" i="5"/>
  <c r="T1425" i="5"/>
  <c r="V416" i="5"/>
  <c r="U416" i="5"/>
  <c r="T416" i="5"/>
  <c r="V431" i="5"/>
  <c r="T431" i="5"/>
  <c r="U431" i="5"/>
  <c r="X410" i="5"/>
  <c r="Y410" i="5"/>
  <c r="W410" i="5"/>
  <c r="Y1314" i="5"/>
  <c r="X1314" i="5"/>
  <c r="W1254" i="5"/>
  <c r="Y1254" i="5"/>
  <c r="V326" i="5"/>
  <c r="T326" i="5"/>
  <c r="U326" i="5"/>
  <c r="W882" i="5"/>
  <c r="X882" i="5"/>
  <c r="Y882" i="5"/>
  <c r="W227" i="5"/>
  <c r="Y227" i="5"/>
  <c r="X227" i="5"/>
  <c r="X1246" i="5"/>
  <c r="Y1246" i="5"/>
  <c r="Y1038" i="5"/>
  <c r="X1038" i="5"/>
  <c r="U1275" i="5"/>
  <c r="T1275" i="5"/>
  <c r="V1275" i="5"/>
  <c r="V647" i="5"/>
  <c r="T647" i="5"/>
  <c r="U647" i="5"/>
  <c r="X1407" i="5"/>
  <c r="W1407" i="5"/>
  <c r="Y1407" i="5"/>
  <c r="X431" i="5"/>
  <c r="W431" i="5"/>
  <c r="Y431" i="5"/>
  <c r="X327" i="5"/>
  <c r="W327" i="5"/>
  <c r="Y327" i="5"/>
  <c r="X43" i="5"/>
  <c r="Y43" i="5"/>
  <c r="W43" i="5"/>
  <c r="Y1366" i="5"/>
  <c r="X1366" i="5"/>
  <c r="W1366" i="5"/>
  <c r="X1129" i="5"/>
  <c r="Y1129" i="5"/>
  <c r="W1129" i="5"/>
  <c r="Y1076" i="5"/>
  <c r="X1076" i="5"/>
  <c r="W1076" i="5"/>
  <c r="X438" i="5"/>
  <c r="Y438" i="5"/>
  <c r="W438" i="5"/>
  <c r="T1305" i="5"/>
  <c r="U1305" i="5"/>
  <c r="V1305" i="5"/>
  <c r="V1400" i="5"/>
  <c r="T1400" i="5"/>
  <c r="U1400" i="5"/>
  <c r="X1184" i="5"/>
  <c r="W1184" i="5"/>
  <c r="Y1184" i="5"/>
  <c r="W1244" i="5"/>
  <c r="Y1244" i="5"/>
  <c r="X1244" i="5"/>
  <c r="U164" i="5"/>
  <c r="V164" i="5"/>
  <c r="W772" i="5"/>
  <c r="X772" i="5"/>
  <c r="Y772" i="5"/>
  <c r="W733" i="5"/>
  <c r="X733" i="5"/>
  <c r="Y733" i="5"/>
  <c r="U1316" i="5"/>
  <c r="T1316" i="5"/>
  <c r="V1316" i="5"/>
  <c r="U412" i="5"/>
  <c r="V412" i="5"/>
  <c r="T412" i="5"/>
  <c r="Y719" i="5"/>
  <c r="X719" i="5"/>
  <c r="Y950" i="5"/>
  <c r="X950" i="5"/>
  <c r="W944" i="5"/>
  <c r="X944" i="5"/>
  <c r="T404" i="5"/>
  <c r="U404" i="5"/>
  <c r="V404" i="5"/>
  <c r="Y792" i="5"/>
  <c r="X792" i="5"/>
  <c r="X946" i="5"/>
  <c r="Y946" i="5"/>
  <c r="W1149" i="5"/>
  <c r="X1149" i="5"/>
  <c r="Y530" i="5"/>
  <c r="X530" i="5"/>
  <c r="Y599" i="5"/>
  <c r="W599" i="5"/>
  <c r="W1151" i="5"/>
  <c r="Y1151" i="5"/>
  <c r="Y255" i="5"/>
  <c r="X255" i="5"/>
  <c r="Y1105" i="5"/>
  <c r="W1105" i="5"/>
  <c r="X894" i="5"/>
  <c r="W894" i="5"/>
  <c r="Y1248" i="5"/>
  <c r="X1248" i="5"/>
  <c r="W1248" i="5"/>
  <c r="Y1329" i="5"/>
  <c r="X1329" i="5"/>
  <c r="W1329" i="5"/>
  <c r="X498" i="5"/>
  <c r="Y498" i="5"/>
  <c r="W498" i="5"/>
  <c r="Y659" i="5"/>
  <c r="W659" i="5"/>
  <c r="X659" i="5"/>
  <c r="W820" i="5"/>
  <c r="Y820" i="5"/>
  <c r="X820" i="5"/>
  <c r="X1103" i="5"/>
  <c r="W1103" i="5"/>
  <c r="Y1103" i="5"/>
  <c r="X879" i="5"/>
  <c r="W879" i="5"/>
  <c r="Y879" i="5"/>
  <c r="X460" i="5"/>
  <c r="Y460" i="5"/>
  <c r="W460" i="5"/>
  <c r="W404" i="5"/>
  <c r="X404" i="5"/>
  <c r="Y404" i="5"/>
  <c r="X347" i="5"/>
  <c r="Y347" i="5"/>
  <c r="W347" i="5"/>
  <c r="U939" i="5"/>
  <c r="V939" i="5"/>
  <c r="T939" i="5"/>
  <c r="V684" i="5"/>
  <c r="T684" i="5"/>
  <c r="U684" i="5"/>
  <c r="T1168" i="5"/>
  <c r="U1168" i="5"/>
  <c r="V1168" i="5"/>
  <c r="U892" i="5"/>
  <c r="V892" i="5"/>
  <c r="T892" i="5"/>
  <c r="U1004" i="5"/>
  <c r="T1004" i="5"/>
  <c r="V1004" i="5"/>
  <c r="Y710" i="3"/>
  <c r="L710" i="3" s="1"/>
  <c r="O710" i="3" s="1"/>
  <c r="Z710" i="3"/>
  <c r="M710" i="3" s="1"/>
  <c r="U463" i="5"/>
  <c r="T463" i="5"/>
  <c r="V463" i="5"/>
  <c r="T889" i="5"/>
  <c r="V889" i="5"/>
  <c r="Y257" i="5"/>
  <c r="W257" i="5"/>
  <c r="X257" i="5"/>
  <c r="T102" i="5"/>
  <c r="V1130" i="5"/>
  <c r="T1130" i="5"/>
  <c r="U1130" i="5"/>
  <c r="Y1427" i="5"/>
  <c r="X1427" i="5"/>
  <c r="X58" i="5"/>
  <c r="Y58" i="5"/>
  <c r="W1257" i="5"/>
  <c r="Y1257" i="5"/>
  <c r="X1257" i="5"/>
  <c r="W647" i="5"/>
  <c r="Y647" i="5"/>
  <c r="X647" i="5"/>
  <c r="T949" i="5"/>
  <c r="U949" i="5"/>
  <c r="V949" i="5"/>
  <c r="T827" i="5"/>
  <c r="V827" i="5"/>
  <c r="U827" i="5"/>
  <c r="X926" i="5"/>
  <c r="Y926" i="5"/>
  <c r="W926" i="5"/>
  <c r="Y99" i="5"/>
  <c r="X99" i="5"/>
  <c r="W99" i="5"/>
  <c r="W1428" i="5"/>
  <c r="X1428" i="5"/>
  <c r="X1130" i="5"/>
  <c r="W1130" i="5"/>
  <c r="Y1130" i="5"/>
  <c r="W948" i="5"/>
  <c r="Y948" i="5"/>
  <c r="X948" i="5"/>
  <c r="V947" i="5"/>
  <c r="U947" i="5"/>
  <c r="T947" i="5"/>
  <c r="U742" i="5"/>
  <c r="T742" i="5"/>
  <c r="Y1169" i="5"/>
  <c r="W1169" i="5"/>
  <c r="X1169" i="5"/>
  <c r="X465" i="5"/>
  <c r="W465" i="5"/>
  <c r="X1068" i="5"/>
  <c r="Y1068" i="5"/>
  <c r="T808" i="5"/>
  <c r="V808" i="5"/>
  <c r="Y477" i="5"/>
  <c r="X477" i="5"/>
  <c r="W477" i="5"/>
  <c r="Y380" i="5"/>
  <c r="X380" i="5"/>
  <c r="U1126" i="5"/>
  <c r="V1126" i="5"/>
  <c r="T1126" i="5"/>
  <c r="W235" i="5"/>
  <c r="Y235" i="5"/>
  <c r="X235" i="5"/>
  <c r="X1374" i="5"/>
  <c r="Y1374" i="5"/>
  <c r="W1374" i="5"/>
  <c r="Z895" i="3"/>
  <c r="M895" i="3" s="1"/>
  <c r="P80" i="5"/>
  <c r="Q40" i="5"/>
  <c r="P113" i="5"/>
  <c r="R611" i="5"/>
  <c r="Q478" i="5"/>
  <c r="R1347" i="5"/>
  <c r="R376" i="5"/>
  <c r="Q284" i="5"/>
  <c r="Z12" i="3"/>
  <c r="M12" i="3" s="1"/>
  <c r="Y296" i="3"/>
  <c r="L296" i="3" s="1"/>
  <c r="O296" i="3" s="1"/>
  <c r="Z861" i="3"/>
  <c r="M861" i="3" s="1"/>
  <c r="R379" i="5"/>
  <c r="P357" i="5"/>
  <c r="J1229" i="2"/>
  <c r="P855" i="5"/>
  <c r="X350" i="5"/>
  <c r="Z476" i="3"/>
  <c r="M476" i="3" s="1"/>
  <c r="Y618" i="3"/>
  <c r="L618" i="3" s="1"/>
  <c r="O618" i="3" s="1"/>
  <c r="W1183" i="5"/>
  <c r="X1183" i="5"/>
  <c r="X680" i="5"/>
  <c r="Y680" i="5"/>
  <c r="Z411" i="3"/>
  <c r="M411" i="3" s="1"/>
  <c r="Z709" i="3"/>
  <c r="M709" i="3" s="1"/>
  <c r="U100" i="3"/>
  <c r="V1275" i="3"/>
  <c r="H10" i="5"/>
  <c r="S10" i="5" s="1"/>
  <c r="M10" i="5" s="1"/>
  <c r="A10" i="5"/>
  <c r="Y111" i="2"/>
  <c r="AA111" i="2" s="1"/>
  <c r="Z111" i="2"/>
  <c r="L111" i="2" s="1"/>
  <c r="AB111" i="2"/>
  <c r="M111" i="2" s="1"/>
  <c r="AJ111" i="2"/>
  <c r="Z806" i="2"/>
  <c r="L806" i="2" s="1"/>
  <c r="Y806" i="2"/>
  <c r="AA806" i="2" s="1"/>
  <c r="AJ806" i="2"/>
  <c r="AB806" i="2"/>
  <c r="M806" i="2" s="1"/>
  <c r="AC806" i="2" s="1"/>
  <c r="AJ52" i="2"/>
  <c r="AB52" i="2"/>
  <c r="M52" i="2" s="1"/>
  <c r="AC52" i="2" s="1"/>
  <c r="Y1189" i="2"/>
  <c r="AA1189" i="2" s="1"/>
  <c r="AB1154" i="2"/>
  <c r="M1154" i="2" s="1"/>
  <c r="AC1154" i="2" s="1"/>
  <c r="Y1154" i="2"/>
  <c r="AA1154" i="2" s="1"/>
  <c r="X52" i="2"/>
  <c r="Y1435" i="2"/>
  <c r="AA1435" i="2" s="1"/>
  <c r="AF983" i="2"/>
  <c r="Z770" i="2"/>
  <c r="L770" i="2" s="1"/>
  <c r="AJ770" i="2"/>
  <c r="AB770" i="2"/>
  <c r="M770" i="2" s="1"/>
  <c r="AC770" i="2" s="1"/>
  <c r="Y770" i="2"/>
  <c r="AA770" i="2" s="1"/>
  <c r="Z267" i="2"/>
  <c r="L267" i="2" s="1"/>
  <c r="Y267" i="2"/>
  <c r="AA267" i="2" s="1"/>
  <c r="AJ267" i="2"/>
  <c r="AB267" i="2"/>
  <c r="M267" i="2" s="1"/>
  <c r="AC267" i="2" s="1"/>
  <c r="Z13" i="2"/>
  <c r="L13" i="2" s="1"/>
  <c r="Y13" i="2"/>
  <c r="AA13" i="2" s="1"/>
  <c r="AB13" i="2"/>
  <c r="M13" i="2" s="1"/>
  <c r="AC13" i="2" s="1"/>
  <c r="AB1071" i="2"/>
  <c r="M1071" i="2" s="1"/>
  <c r="AC1071" i="2" s="1"/>
  <c r="Z1071" i="2"/>
  <c r="L1071" i="2" s="1"/>
  <c r="Y1071" i="2"/>
  <c r="AA1071" i="2" s="1"/>
  <c r="AJ1071" i="2"/>
  <c r="Y230" i="2"/>
  <c r="AA230" i="2" s="1"/>
  <c r="X13" i="2"/>
  <c r="AJ230" i="2"/>
  <c r="AJ1211" i="2"/>
  <c r="Y1157" i="2"/>
  <c r="AA1157" i="2" s="1"/>
  <c r="Y347" i="2"/>
  <c r="AA347" i="2" s="1"/>
  <c r="Y349" i="2"/>
  <c r="AA349" i="2" s="1"/>
  <c r="AJ1134" i="2"/>
  <c r="AB345" i="2"/>
  <c r="M345" i="2" s="1"/>
  <c r="AC345" i="2" s="1"/>
  <c r="Z430" i="2"/>
  <c r="L430" i="2" s="1"/>
  <c r="Y161" i="2"/>
  <c r="AA161" i="2" s="1"/>
  <c r="Y1305" i="2"/>
  <c r="AA1305" i="2" s="1"/>
  <c r="AJ617" i="2"/>
  <c r="Z507" i="2"/>
  <c r="L507" i="2" s="1"/>
  <c r="Y927" i="2"/>
  <c r="AA927" i="2" s="1"/>
  <c r="AJ1095" i="2"/>
  <c r="Z1154" i="2"/>
  <c r="L1154" i="2" s="1"/>
  <c r="Z1284" i="2"/>
  <c r="L1284" i="2" s="1"/>
  <c r="AJ855" i="2"/>
  <c r="Z1211" i="2"/>
  <c r="L1211" i="2" s="1"/>
  <c r="AJ862" i="2"/>
  <c r="Y1242" i="2"/>
  <c r="AA1242" i="2" s="1"/>
  <c r="Z349" i="2"/>
  <c r="L349" i="2" s="1"/>
  <c r="AJ345" i="2"/>
  <c r="Y719" i="2"/>
  <c r="AA719" i="2" s="1"/>
  <c r="AB432" i="2"/>
  <c r="M432" i="2" s="1"/>
  <c r="AC432" i="2" s="1"/>
  <c r="Y1064" i="2"/>
  <c r="AA1064" i="2" s="1"/>
  <c r="AB79" i="2"/>
  <c r="M79" i="2" s="1"/>
  <c r="AC79" i="2" s="1"/>
  <c r="Z927" i="2"/>
  <c r="L927" i="2" s="1"/>
  <c r="Y1284" i="2"/>
  <c r="AA1284" i="2" s="1"/>
  <c r="AJ222" i="2"/>
  <c r="X947" i="2"/>
  <c r="AE501" i="2"/>
  <c r="Q501" i="2" s="1"/>
  <c r="AB116" i="2"/>
  <c r="M116" i="2" s="1"/>
  <c r="AC116" i="2" s="1"/>
  <c r="Y116" i="2"/>
  <c r="AA116" i="2" s="1"/>
  <c r="Z116" i="2"/>
  <c r="L116" i="2" s="1"/>
  <c r="AJ116" i="2"/>
  <c r="Y1301" i="2"/>
  <c r="AA1301" i="2" s="1"/>
  <c r="AJ1301" i="2"/>
  <c r="AB1301" i="2"/>
  <c r="M1301" i="2" s="1"/>
  <c r="AC1301" i="2" s="1"/>
  <c r="Z1301" i="2"/>
  <c r="L1301" i="2" s="1"/>
  <c r="X116" i="2"/>
  <c r="Y281" i="2"/>
  <c r="AA281" i="2" s="1"/>
  <c r="AB281" i="2"/>
  <c r="M281" i="2" s="1"/>
  <c r="AC281" i="2" s="1"/>
  <c r="Y675" i="2"/>
  <c r="AA675" i="2" s="1"/>
  <c r="Y222" i="2"/>
  <c r="AA222" i="2" s="1"/>
  <c r="AB862" i="2"/>
  <c r="M862" i="2" s="1"/>
  <c r="AC862" i="2" s="1"/>
  <c r="Y416" i="2"/>
  <c r="AA416" i="2" s="1"/>
  <c r="AJ416" i="2"/>
  <c r="AJ470" i="2"/>
  <c r="AB470" i="2"/>
  <c r="M470" i="2" s="1"/>
  <c r="AC470" i="2" s="1"/>
  <c r="AJ689" i="2"/>
  <c r="Z689" i="2"/>
  <c r="L689" i="2" s="1"/>
  <c r="Y1068" i="2"/>
  <c r="AA1068" i="2" s="1"/>
  <c r="AJ15" i="2"/>
  <c r="Y15" i="2"/>
  <c r="AA15" i="2" s="1"/>
  <c r="Z1434" i="2"/>
  <c r="L1434" i="2" s="1"/>
  <c r="AJ1434" i="2"/>
  <c r="AB1434" i="2"/>
  <c r="M1434" i="2" s="1"/>
  <c r="AC1434" i="2" s="1"/>
  <c r="AJ775" i="2"/>
  <c r="Z775" i="2"/>
  <c r="L775" i="2" s="1"/>
  <c r="Y686" i="2"/>
  <c r="AA686" i="2" s="1"/>
  <c r="AJ686" i="2"/>
  <c r="Z1097" i="2"/>
  <c r="L1097" i="2" s="1"/>
  <c r="Y1097" i="2"/>
  <c r="AA1097" i="2" s="1"/>
  <c r="Z1335" i="2"/>
  <c r="L1335" i="2" s="1"/>
  <c r="AJ1335" i="2"/>
  <c r="Y194" i="2"/>
  <c r="AA194" i="2" s="1"/>
  <c r="AB194" i="2"/>
  <c r="M194" i="2" s="1"/>
  <c r="AC194" i="2" s="1"/>
  <c r="Z52" i="2"/>
  <c r="L52" i="2" s="1"/>
  <c r="J44" i="2"/>
  <c r="X1301" i="2"/>
  <c r="AJ675" i="2"/>
  <c r="AB779" i="2"/>
  <c r="M779" i="2" s="1"/>
  <c r="AC779" i="2" s="1"/>
  <c r="Z779" i="2"/>
  <c r="L779" i="2" s="1"/>
  <c r="AJ1309" i="2"/>
  <c r="Z777" i="2"/>
  <c r="L777" i="2" s="1"/>
  <c r="AJ777" i="2"/>
  <c r="AB777" i="2"/>
  <c r="M777" i="2" s="1"/>
  <c r="AC777" i="2" s="1"/>
  <c r="Y777" i="2"/>
  <c r="AA777" i="2" s="1"/>
  <c r="Z472" i="2"/>
  <c r="L472" i="2" s="1"/>
  <c r="Y472" i="2"/>
  <c r="AA472" i="2" s="1"/>
  <c r="AJ1070" i="2"/>
  <c r="Z1070" i="2"/>
  <c r="L1070" i="2" s="1"/>
  <c r="AJ1099" i="2"/>
  <c r="Y1099" i="2"/>
  <c r="AA1099" i="2" s="1"/>
  <c r="AJ592" i="2"/>
  <c r="Z592" i="2"/>
  <c r="L592" i="2" s="1"/>
  <c r="Y592" i="2"/>
  <c r="AA592" i="2" s="1"/>
  <c r="AB592" i="2"/>
  <c r="M592" i="2" s="1"/>
  <c r="AC592" i="2" s="1"/>
  <c r="Y1269" i="2"/>
  <c r="AA1269" i="2" s="1"/>
  <c r="AB253" i="2"/>
  <c r="M253" i="2" s="1"/>
  <c r="AC253" i="2" s="1"/>
  <c r="Y382" i="2"/>
  <c r="AA382" i="2" s="1"/>
  <c r="Z296" i="2"/>
  <c r="L296" i="2" s="1"/>
  <c r="J88" i="2"/>
  <c r="Z109" i="2"/>
  <c r="L109" i="2" s="1"/>
  <c r="Y296" i="2"/>
  <c r="AA296" i="2" s="1"/>
  <c r="AL1438" i="2"/>
  <c r="W1440" i="2" s="1"/>
  <c r="A470" i="6"/>
  <c r="N33" i="4" s="1"/>
  <c r="A466" i="6"/>
  <c r="N32" i="4" s="1"/>
  <c r="A434" i="6"/>
  <c r="N22" i="4" s="1"/>
  <c r="Z107" i="3"/>
  <c r="M107" i="3" s="1"/>
  <c r="Y107" i="3"/>
  <c r="L107" i="3" s="1"/>
  <c r="O107" i="3" s="1"/>
  <c r="W1403" i="3"/>
  <c r="U1403" i="3"/>
  <c r="Z1155" i="3"/>
  <c r="M1155" i="3" s="1"/>
  <c r="Y769" i="3"/>
  <c r="L769" i="3" s="1"/>
  <c r="O769" i="3" s="1"/>
  <c r="Y865" i="3"/>
  <c r="L865" i="3" s="1"/>
  <c r="O865" i="3" s="1"/>
  <c r="Z670" i="3"/>
  <c r="M670" i="3" s="1"/>
  <c r="Z459" i="3"/>
  <c r="M459" i="3" s="1"/>
  <c r="Y1285" i="3"/>
  <c r="L1285" i="3" s="1"/>
  <c r="O1285" i="3" s="1"/>
  <c r="Z1285" i="3"/>
  <c r="M1285" i="3" s="1"/>
  <c r="Y895" i="3"/>
  <c r="L895" i="3" s="1"/>
  <c r="O895" i="3" s="1"/>
  <c r="Z1365" i="3"/>
  <c r="M1365" i="3" s="1"/>
  <c r="Z313" i="3"/>
  <c r="M313" i="3" s="1"/>
  <c r="Y313" i="3"/>
  <c r="L313" i="3" s="1"/>
  <c r="O313" i="3" s="1"/>
  <c r="V1403" i="3"/>
  <c r="Z1089" i="3"/>
  <c r="M1089" i="3" s="1"/>
  <c r="W16" i="3"/>
  <c r="V16" i="3"/>
  <c r="V24" i="3"/>
  <c r="U24" i="3"/>
  <c r="U40" i="3"/>
  <c r="W40" i="3"/>
  <c r="Z40" i="3" s="1"/>
  <c r="M40" i="3" s="1"/>
  <c r="W131" i="3"/>
  <c r="V131" i="3"/>
  <c r="V142" i="3"/>
  <c r="W142" i="3"/>
  <c r="W1396" i="3"/>
  <c r="U1396" i="3"/>
  <c r="U1400" i="3"/>
  <c r="W1400" i="3"/>
  <c r="W191" i="3"/>
  <c r="U191" i="3"/>
  <c r="U195" i="3"/>
  <c r="W195" i="3"/>
  <c r="W199" i="3"/>
  <c r="V199" i="3"/>
  <c r="U199" i="3"/>
  <c r="U207" i="3"/>
  <c r="V207" i="3"/>
  <c r="U220" i="3"/>
  <c r="W220" i="3"/>
  <c r="V220" i="3"/>
  <c r="V232" i="3"/>
  <c r="W232" i="3"/>
  <c r="Z1289" i="3"/>
  <c r="M1289" i="3" s="1"/>
  <c r="Y346" i="3"/>
  <c r="L346" i="3" s="1"/>
  <c r="O346" i="3" s="1"/>
  <c r="Z408" i="3"/>
  <c r="M408" i="3" s="1"/>
  <c r="Y292" i="3"/>
  <c r="L292" i="3" s="1"/>
  <c r="O292" i="3" s="1"/>
  <c r="Z615" i="3"/>
  <c r="M615" i="3" s="1"/>
  <c r="Z583" i="3"/>
  <c r="M583" i="3" s="1"/>
  <c r="Y82" i="3"/>
  <c r="L82" i="3" s="1"/>
  <c r="O82" i="3" s="1"/>
  <c r="Y651" i="3"/>
  <c r="L651" i="3" s="1"/>
  <c r="O651" i="3" s="1"/>
  <c r="Z973" i="3"/>
  <c r="M973" i="3" s="1"/>
  <c r="Y973" i="3"/>
  <c r="L973" i="3" s="1"/>
  <c r="O973" i="3" s="1"/>
  <c r="Z866" i="3"/>
  <c r="M866" i="3" s="1"/>
  <c r="Z640" i="3"/>
  <c r="M640" i="3" s="1"/>
  <c r="Z853" i="3"/>
  <c r="M853" i="3" s="1"/>
  <c r="W1405" i="3"/>
  <c r="V1405" i="3"/>
  <c r="U1405" i="3"/>
  <c r="W139" i="3"/>
  <c r="V139" i="3"/>
  <c r="W176" i="3"/>
  <c r="Y176" i="3" s="1"/>
  <c r="L176" i="3" s="1"/>
  <c r="O176" i="3" s="1"/>
  <c r="V176" i="3"/>
  <c r="U1389" i="3"/>
  <c r="W1389" i="3"/>
  <c r="Y289" i="3"/>
  <c r="L289" i="3" s="1"/>
  <c r="O289" i="3" s="1"/>
  <c r="U196" i="3"/>
  <c r="U192" i="3"/>
  <c r="U160" i="3"/>
  <c r="U135" i="3"/>
  <c r="V1393" i="3"/>
  <c r="V1424" i="3"/>
  <c r="W1424" i="3"/>
  <c r="Y940" i="3"/>
  <c r="L940" i="3" s="1"/>
  <c r="O940" i="3" s="1"/>
  <c r="Z371" i="3"/>
  <c r="M371" i="3" s="1"/>
  <c r="U132" i="3"/>
  <c r="Z730" i="3"/>
  <c r="M730" i="3" s="1"/>
  <c r="Z296" i="3"/>
  <c r="M296" i="3" s="1"/>
  <c r="Y105" i="3"/>
  <c r="L105" i="3" s="1"/>
  <c r="O105" i="3" s="1"/>
  <c r="Y1251" i="3"/>
  <c r="L1251" i="3" s="1"/>
  <c r="O1251" i="3" s="1"/>
  <c r="Z836" i="3"/>
  <c r="M836" i="3" s="1"/>
  <c r="AC733" i="2"/>
  <c r="V160" i="3"/>
  <c r="V135" i="3"/>
  <c r="V206" i="3"/>
  <c r="U206" i="3"/>
  <c r="U464" i="3"/>
  <c r="U640" i="3"/>
  <c r="U744" i="3"/>
  <c r="U339" i="3"/>
  <c r="V686" i="3"/>
  <c r="U329" i="3"/>
  <c r="V551" i="3"/>
  <c r="V1188" i="3"/>
  <c r="W622" i="3"/>
  <c r="U1228" i="3"/>
  <c r="V489" i="3"/>
  <c r="Y1422" i="2"/>
  <c r="AA1422" i="2" s="1"/>
  <c r="AB1422" i="2"/>
  <c r="M1422" i="2" s="1"/>
  <c r="AC1422" i="2" s="1"/>
  <c r="Z1422" i="2"/>
  <c r="L1422" i="2" s="1"/>
  <c r="AJ1422" i="2"/>
  <c r="AE1243" i="2"/>
  <c r="Q1243" i="2" s="1"/>
  <c r="AD1243" i="2"/>
  <c r="O1243" i="2" s="1"/>
  <c r="Z808" i="2"/>
  <c r="L808" i="2" s="1"/>
  <c r="AB808" i="2"/>
  <c r="M808" i="2" s="1"/>
  <c r="AC808" i="2" s="1"/>
  <c r="AJ808" i="2"/>
  <c r="Y808" i="2"/>
  <c r="AA808" i="2" s="1"/>
  <c r="Y25" i="2"/>
  <c r="AA25" i="2" s="1"/>
  <c r="AB25" i="2"/>
  <c r="M25" i="2" s="1"/>
  <c r="AC25" i="2" s="1"/>
  <c r="Z1089" i="2"/>
  <c r="L1089" i="2" s="1"/>
  <c r="AJ1284" i="2"/>
  <c r="AJ955" i="2"/>
  <c r="Z955" i="2"/>
  <c r="L955" i="2" s="1"/>
  <c r="AB955" i="2"/>
  <c r="M955" i="2" s="1"/>
  <c r="AC955" i="2" s="1"/>
  <c r="Y955" i="2"/>
  <c r="AA955" i="2" s="1"/>
  <c r="AC1317" i="2"/>
  <c r="AP1438" i="2"/>
  <c r="F1438" i="2" s="1"/>
  <c r="A399" i="6"/>
  <c r="N9" i="4" s="1"/>
  <c r="A481" i="6"/>
  <c r="N36" i="4" s="1"/>
  <c r="Y1319" i="3"/>
  <c r="L1319" i="3" s="1"/>
  <c r="O1319" i="3" s="1"/>
  <c r="V159" i="3"/>
  <c r="W159" i="3"/>
  <c r="W163" i="3"/>
  <c r="Z163" i="3" s="1"/>
  <c r="M163" i="3" s="1"/>
  <c r="V163" i="3"/>
  <c r="V166" i="3"/>
  <c r="U166" i="3"/>
  <c r="W166" i="3"/>
  <c r="U175" i="3"/>
  <c r="W175" i="3"/>
  <c r="V147" i="3"/>
  <c r="W147" i="3"/>
  <c r="U147" i="3"/>
  <c r="U113" i="3"/>
  <c r="W113" i="3"/>
  <c r="V117" i="3"/>
  <c r="U117" i="3"/>
  <c r="U1401" i="3"/>
  <c r="W1401" i="3"/>
  <c r="V1401" i="3"/>
  <c r="V1422" i="3"/>
  <c r="W1422" i="3"/>
  <c r="Z401" i="3"/>
  <c r="M401" i="3" s="1"/>
  <c r="U1337" i="3"/>
  <c r="W1337" i="3"/>
  <c r="V1337" i="3"/>
  <c r="V1341" i="3"/>
  <c r="U1341" i="3"/>
  <c r="W1341" i="3"/>
  <c r="U1349" i="3"/>
  <c r="V1349" i="3"/>
  <c r="W1349" i="3"/>
  <c r="Z924" i="3"/>
  <c r="M924" i="3" s="1"/>
  <c r="U656" i="3"/>
  <c r="W656" i="3"/>
  <c r="U1166" i="3"/>
  <c r="V1166" i="3"/>
  <c r="U716" i="3"/>
  <c r="V716" i="3"/>
  <c r="Z351" i="3"/>
  <c r="M351" i="3" s="1"/>
  <c r="Y683" i="3"/>
  <c r="L683" i="3" s="1"/>
  <c r="O683" i="3" s="1"/>
  <c r="W764" i="3"/>
  <c r="U764" i="3"/>
  <c r="V1301" i="3"/>
  <c r="U1301" i="3"/>
  <c r="L1439" i="2"/>
  <c r="Y535" i="2"/>
  <c r="AA535" i="2" s="1"/>
  <c r="AB535" i="2"/>
  <c r="M535" i="2" s="1"/>
  <c r="AC535" i="2" s="1"/>
  <c r="AJ535" i="2"/>
  <c r="Z535" i="2"/>
  <c r="L535" i="2" s="1"/>
  <c r="Y52" i="2"/>
  <c r="AA52" i="2" s="1"/>
  <c r="AJ294" i="2"/>
  <c r="Y294" i="2"/>
  <c r="AA294" i="2" s="1"/>
  <c r="J893" i="2"/>
  <c r="X893" i="2"/>
  <c r="Z1424" i="2"/>
  <c r="L1424" i="2" s="1"/>
  <c r="AJ1424" i="2"/>
  <c r="X316" i="2"/>
  <c r="J316" i="2"/>
  <c r="X896" i="2"/>
  <c r="J896" i="2"/>
  <c r="J584" i="2"/>
  <c r="X584" i="2"/>
  <c r="J1090" i="2"/>
  <c r="X1090" i="2"/>
  <c r="X1225" i="2"/>
  <c r="J1225" i="2"/>
  <c r="Z916" i="2"/>
  <c r="L916" i="2" s="1"/>
  <c r="AJ916" i="2"/>
  <c r="Y916" i="2"/>
  <c r="AA916" i="2" s="1"/>
  <c r="X1302" i="2"/>
  <c r="J1302" i="2"/>
  <c r="X834" i="2"/>
  <c r="J834" i="2"/>
  <c r="X1091" i="2"/>
  <c r="J1091" i="2"/>
  <c r="J318" i="2"/>
  <c r="X318" i="2"/>
  <c r="AQ866" i="2"/>
  <c r="AF1031" i="2"/>
  <c r="AD1031" i="2"/>
  <c r="O1031" i="2" s="1"/>
  <c r="AF1060" i="2"/>
  <c r="AE1060" i="2"/>
  <c r="Q1060" i="2" s="1"/>
  <c r="Y1098" i="3"/>
  <c r="L1098" i="3" s="1"/>
  <c r="O1098" i="3" s="1"/>
  <c r="Z1098" i="3"/>
  <c r="M1098" i="3" s="1"/>
  <c r="Z1249" i="3"/>
  <c r="M1249" i="3" s="1"/>
  <c r="Z253" i="3"/>
  <c r="M253" i="3" s="1"/>
  <c r="Y347" i="3"/>
  <c r="L347" i="3" s="1"/>
  <c r="O347" i="3" s="1"/>
  <c r="Z886" i="3"/>
  <c r="M886" i="3" s="1"/>
  <c r="Z745" i="3"/>
  <c r="M745" i="3" s="1"/>
  <c r="W446" i="3"/>
  <c r="U446" i="3"/>
  <c r="V468" i="3"/>
  <c r="W468" i="3"/>
  <c r="V506" i="3"/>
  <c r="U506" i="3"/>
  <c r="U648" i="3"/>
  <c r="W648" i="3"/>
  <c r="V1071" i="3"/>
  <c r="U1071" i="3"/>
  <c r="W1094" i="3"/>
  <c r="U1094" i="3"/>
  <c r="V1191" i="3"/>
  <c r="W1191" i="3"/>
  <c r="U1252" i="3"/>
  <c r="W1252" i="3"/>
  <c r="U1307" i="3"/>
  <c r="V1307" i="3"/>
  <c r="V106" i="3"/>
  <c r="U118" i="3"/>
  <c r="V118" i="3"/>
  <c r="V171" i="3"/>
  <c r="V191" i="3"/>
  <c r="V101" i="3"/>
  <c r="W22" i="3"/>
  <c r="W321" i="3"/>
  <c r="V321" i="3"/>
  <c r="AF430" i="2" l="1"/>
  <c r="AE430" i="2"/>
  <c r="Q430" i="2" s="1"/>
  <c r="Z890" i="3"/>
  <c r="M890" i="3" s="1"/>
  <c r="Z860" i="3"/>
  <c r="M860" i="3" s="1"/>
  <c r="Z619" i="3"/>
  <c r="M619" i="3" s="1"/>
  <c r="Y855" i="3"/>
  <c r="L855" i="3" s="1"/>
  <c r="O855" i="3" s="1"/>
  <c r="Y445" i="3"/>
  <c r="L445" i="3" s="1"/>
  <c r="O445" i="3" s="1"/>
  <c r="Y1368" i="3"/>
  <c r="L1368" i="3" s="1"/>
  <c r="O1368" i="3" s="1"/>
  <c r="Z59" i="3"/>
  <c r="M59" i="3" s="1"/>
  <c r="AC466" i="2"/>
  <c r="N466" i="2" s="1"/>
  <c r="AF466" i="2" s="1"/>
  <c r="Y75" i="3"/>
  <c r="L75" i="3" s="1"/>
  <c r="O75" i="3" s="1"/>
  <c r="Z1164" i="3"/>
  <c r="M1164" i="3" s="1"/>
  <c r="Z683" i="3"/>
  <c r="M683" i="3" s="1"/>
  <c r="AC655" i="2"/>
  <c r="AC944" i="2"/>
  <c r="Y829" i="3"/>
  <c r="L829" i="3" s="1"/>
  <c r="O829" i="3" s="1"/>
  <c r="Z806" i="3"/>
  <c r="M806" i="3" s="1"/>
  <c r="Z708" i="3"/>
  <c r="M708" i="3" s="1"/>
  <c r="Y791" i="3"/>
  <c r="L791" i="3" s="1"/>
  <c r="O791" i="3" s="1"/>
  <c r="Z119" i="3"/>
  <c r="M119" i="3" s="1"/>
  <c r="Y920" i="3"/>
  <c r="L920" i="3" s="1"/>
  <c r="O920" i="3" s="1"/>
  <c r="Z1346" i="3"/>
  <c r="M1346" i="3" s="1"/>
  <c r="Y801" i="3"/>
  <c r="L801" i="3" s="1"/>
  <c r="O801" i="3" s="1"/>
  <c r="Z609" i="3"/>
  <c r="M609" i="3" s="1"/>
  <c r="Z111" i="3"/>
  <c r="M111" i="3" s="1"/>
  <c r="Y598" i="3"/>
  <c r="L598" i="3" s="1"/>
  <c r="O598" i="3" s="1"/>
  <c r="Y1359" i="3"/>
  <c r="L1359" i="3" s="1"/>
  <c r="O1359" i="3" s="1"/>
  <c r="Y1370" i="3"/>
  <c r="L1370" i="3" s="1"/>
  <c r="O1370" i="3" s="1"/>
  <c r="Z1363" i="3"/>
  <c r="M1363" i="3" s="1"/>
  <c r="Z1019" i="3"/>
  <c r="M1019" i="3" s="1"/>
  <c r="Y869" i="3"/>
  <c r="L869" i="3" s="1"/>
  <c r="O869" i="3" s="1"/>
  <c r="AC1157" i="2"/>
  <c r="N1157" i="2" s="1"/>
  <c r="AF1157" i="2" s="1"/>
  <c r="H956" i="5"/>
  <c r="S956" i="5" s="1"/>
  <c r="M956" i="5" s="1"/>
  <c r="A956" i="5"/>
  <c r="Y521" i="5"/>
  <c r="X521" i="5"/>
  <c r="W521" i="5"/>
  <c r="X175" i="5"/>
  <c r="Y175" i="5"/>
  <c r="H1213" i="5"/>
  <c r="S1213" i="5" s="1"/>
  <c r="M1213" i="5" s="1"/>
  <c r="A1213" i="5"/>
  <c r="U859" i="2"/>
  <c r="B859" i="2" s="1"/>
  <c r="W859" i="2"/>
  <c r="H550" i="5"/>
  <c r="S550" i="5" s="1"/>
  <c r="M550" i="5" s="1"/>
  <c r="A550" i="5"/>
  <c r="A448" i="5"/>
  <c r="H448" i="5"/>
  <c r="S448" i="5" s="1"/>
  <c r="M448" i="5" s="1"/>
  <c r="H269" i="5"/>
  <c r="S269" i="5" s="1"/>
  <c r="M269" i="5" s="1"/>
  <c r="A269" i="5"/>
  <c r="V1103" i="5"/>
  <c r="W1306" i="2"/>
  <c r="U1306" i="2"/>
  <c r="B1306" i="2" s="1"/>
  <c r="U1066" i="2"/>
  <c r="B1066" i="2" s="1"/>
  <c r="W1066" i="2"/>
  <c r="H354" i="5"/>
  <c r="S354" i="5" s="1"/>
  <c r="M354" i="5" s="1"/>
  <c r="A354" i="5"/>
  <c r="A1066" i="5"/>
  <c r="H1066" i="5"/>
  <c r="S1066" i="5" s="1"/>
  <c r="M1066" i="5" s="1"/>
  <c r="Y899" i="5"/>
  <c r="X899" i="5"/>
  <c r="W899" i="5"/>
  <c r="U354" i="2"/>
  <c r="B354" i="2" s="1"/>
  <c r="W354" i="2"/>
  <c r="U676" i="2"/>
  <c r="B676" i="2" s="1"/>
  <c r="W676" i="2"/>
  <c r="U558" i="2"/>
  <c r="B558" i="2" s="1"/>
  <c r="W558" i="2"/>
  <c r="A375" i="5"/>
  <c r="H375" i="5"/>
  <c r="S375" i="5" s="1"/>
  <c r="M375" i="5" s="1"/>
  <c r="H204" i="5"/>
  <c r="S204" i="5" s="1"/>
  <c r="M204" i="5" s="1"/>
  <c r="A204" i="5"/>
  <c r="Y594" i="3"/>
  <c r="L594" i="3" s="1"/>
  <c r="O594" i="3" s="1"/>
  <c r="X267" i="5"/>
  <c r="U1245" i="2"/>
  <c r="B1245" i="2" s="1"/>
  <c r="W1245" i="2"/>
  <c r="A688" i="5"/>
  <c r="H688" i="5"/>
  <c r="S688" i="5" s="1"/>
  <c r="M688" i="5" s="1"/>
  <c r="A322" i="5"/>
  <c r="H322" i="5"/>
  <c r="S322" i="5" s="1"/>
  <c r="M322" i="5" s="1"/>
  <c r="A826" i="5"/>
  <c r="H826" i="5"/>
  <c r="S826" i="5" s="1"/>
  <c r="M826" i="5" s="1"/>
  <c r="H912" i="5"/>
  <c r="S912" i="5" s="1"/>
  <c r="M912" i="5" s="1"/>
  <c r="A912" i="5"/>
  <c r="U688" i="2"/>
  <c r="B688" i="2" s="1"/>
  <c r="W688" i="2"/>
  <c r="U322" i="2"/>
  <c r="B322" i="2" s="1"/>
  <c r="W322" i="2"/>
  <c r="A86" i="5"/>
  <c r="H86" i="5"/>
  <c r="S86" i="5" s="1"/>
  <c r="M86" i="5" s="1"/>
  <c r="U501" i="5"/>
  <c r="T501" i="5"/>
  <c r="W737" i="5"/>
  <c r="R1196" i="5"/>
  <c r="F1196" i="5" s="1"/>
  <c r="P1196" i="5"/>
  <c r="Q1196" i="5"/>
  <c r="X586" i="5"/>
  <c r="Y586" i="5"/>
  <c r="W586" i="5"/>
  <c r="U440" i="2"/>
  <c r="B440" i="2" s="1"/>
  <c r="W440" i="2"/>
  <c r="R9" i="5"/>
  <c r="F9" i="5" s="1"/>
  <c r="Q9" i="5"/>
  <c r="H9" i="5"/>
  <c r="S9" i="5" s="1"/>
  <c r="M9" i="5" s="1"/>
  <c r="H1392" i="5"/>
  <c r="S1392" i="5" s="1"/>
  <c r="M1392" i="5" s="1"/>
  <c r="A1392" i="5"/>
  <c r="H952" i="5"/>
  <c r="S952" i="5" s="1"/>
  <c r="M952" i="5" s="1"/>
  <c r="A952" i="5"/>
  <c r="A1209" i="5"/>
  <c r="H1209" i="5"/>
  <c r="S1209" i="5" s="1"/>
  <c r="M1209" i="5" s="1"/>
  <c r="H916" i="5"/>
  <c r="S916" i="5" s="1"/>
  <c r="M916" i="5" s="1"/>
  <c r="A916" i="5"/>
  <c r="A440" i="5"/>
  <c r="H440" i="5"/>
  <c r="S440" i="5" s="1"/>
  <c r="M440" i="5" s="1"/>
  <c r="A261" i="5"/>
  <c r="H261" i="5"/>
  <c r="S261" i="5" s="1"/>
  <c r="M261" i="5" s="1"/>
  <c r="J9" i="2"/>
  <c r="AJ9" i="2" s="1"/>
  <c r="X9" i="2"/>
  <c r="X1139" i="5"/>
  <c r="W1139" i="5"/>
  <c r="Y1139" i="5"/>
  <c r="R521" i="5"/>
  <c r="F521" i="5" s="1"/>
  <c r="P521" i="5"/>
  <c r="Q521" i="5"/>
  <c r="J1213" i="2"/>
  <c r="X1213" i="2"/>
  <c r="U448" i="2"/>
  <c r="B448" i="2" s="1"/>
  <c r="W448" i="2"/>
  <c r="U269" i="2"/>
  <c r="B269" i="2" s="1"/>
  <c r="W269" i="2"/>
  <c r="U498" i="5"/>
  <c r="T498" i="5"/>
  <c r="AJ1013" i="2"/>
  <c r="AJ412" i="2"/>
  <c r="AB864" i="2"/>
  <c r="M864" i="2" s="1"/>
  <c r="AC864" i="2" s="1"/>
  <c r="AB372" i="2"/>
  <c r="M372" i="2" s="1"/>
  <c r="AC372" i="2" s="1"/>
  <c r="Z372" i="2"/>
  <c r="L372" i="2" s="1"/>
  <c r="Z1430" i="2"/>
  <c r="L1430" i="2" s="1"/>
  <c r="W229" i="5"/>
  <c r="Y229" i="5"/>
  <c r="W298" i="5"/>
  <c r="Y298" i="5"/>
  <c r="X298" i="5"/>
  <c r="J678" i="2"/>
  <c r="X678" i="2"/>
  <c r="J1137" i="2"/>
  <c r="AJ1133" i="2"/>
  <c r="AJ556" i="2"/>
  <c r="X1428" i="2"/>
  <c r="J89" i="2"/>
  <c r="AJ108" i="2"/>
  <c r="Y108" i="2"/>
  <c r="AA108" i="2" s="1"/>
  <c r="Y72" i="2"/>
  <c r="AA72" i="2" s="1"/>
  <c r="AH1373" i="2"/>
  <c r="R1373" i="2" s="1"/>
  <c r="J147" i="2"/>
  <c r="AJ147" i="2" s="1"/>
  <c r="AB131" i="2"/>
  <c r="M131" i="2" s="1"/>
  <c r="AC131" i="2" s="1"/>
  <c r="N131" i="2" s="1"/>
  <c r="Z56" i="2"/>
  <c r="L56" i="2" s="1"/>
  <c r="AB56" i="2"/>
  <c r="M56" i="2" s="1"/>
  <c r="AC56" i="2" s="1"/>
  <c r="N56" i="2" s="1"/>
  <c r="AD56" i="2" s="1"/>
  <c r="O56" i="2" s="1"/>
  <c r="AJ72" i="2"/>
  <c r="AC72" i="2"/>
  <c r="X72" i="2"/>
  <c r="J42" i="2"/>
  <c r="AF980" i="2"/>
  <c r="AF140" i="2"/>
  <c r="AF399" i="2"/>
  <c r="AC45" i="2"/>
  <c r="N45" i="2" s="1"/>
  <c r="Z72" i="2"/>
  <c r="L72" i="2" s="1"/>
  <c r="AH399" i="2"/>
  <c r="R399" i="2" s="1"/>
  <c r="AH1031" i="2"/>
  <c r="R1031" i="2" s="1"/>
  <c r="AC111" i="2"/>
  <c r="N111" i="2" s="1"/>
  <c r="AH111" i="2" s="1"/>
  <c r="R111" i="2" s="1"/>
  <c r="AD399" i="2"/>
  <c r="O399" i="2" s="1"/>
  <c r="Y56" i="2"/>
  <c r="AA56" i="2" s="1"/>
  <c r="AC135" i="2"/>
  <c r="N135" i="2" s="1"/>
  <c r="AC136" i="2"/>
  <c r="N136" i="2" s="1"/>
  <c r="AD136" i="2" s="1"/>
  <c r="O136" i="2" s="1"/>
  <c r="J107" i="2"/>
  <c r="AB76" i="2"/>
  <c r="M76" i="2" s="1"/>
  <c r="AC76" i="2" s="1"/>
  <c r="Y76" i="2"/>
  <c r="AA76" i="2" s="1"/>
  <c r="J1404" i="2"/>
  <c r="Y1404" i="2" s="1"/>
  <c r="AA1404" i="2" s="1"/>
  <c r="Z1039" i="2"/>
  <c r="L1039" i="2" s="1"/>
  <c r="AD1332" i="2"/>
  <c r="O1332" i="2" s="1"/>
  <c r="AE1332" i="2"/>
  <c r="Q1332" i="2" s="1"/>
  <c r="AF1332" i="2"/>
  <c r="AH1332" i="2"/>
  <c r="R1332" i="2" s="1"/>
  <c r="AD987" i="2"/>
  <c r="O987" i="2" s="1"/>
  <c r="AD140" i="2"/>
  <c r="O140" i="2" s="1"/>
  <c r="V677" i="5"/>
  <c r="P291" i="5"/>
  <c r="Y737" i="5"/>
  <c r="W838" i="5"/>
  <c r="AJ619" i="2"/>
  <c r="Y1038" i="2"/>
  <c r="AA1038" i="2" s="1"/>
  <c r="AB1038" i="2"/>
  <c r="M1038" i="2" s="1"/>
  <c r="AC1038" i="2" s="1"/>
  <c r="N1038" i="2" s="1"/>
  <c r="AH1038" i="2" s="1"/>
  <c r="R1038" i="2" s="1"/>
  <c r="Z1038" i="2"/>
  <c r="L1038" i="2" s="1"/>
  <c r="AJ1038" i="2"/>
  <c r="AB1428" i="2"/>
  <c r="M1428" i="2" s="1"/>
  <c r="AC1428" i="2" s="1"/>
  <c r="N1428" i="2" s="1"/>
  <c r="AH1428" i="2" s="1"/>
  <c r="R1428" i="2" s="1"/>
  <c r="Z1428" i="2"/>
  <c r="L1428" i="2" s="1"/>
  <c r="AJ1428" i="2"/>
  <c r="Y1428" i="2"/>
  <c r="AA1428" i="2" s="1"/>
  <c r="J948" i="2"/>
  <c r="AB948" i="2" s="1"/>
  <c r="M948" i="2" s="1"/>
  <c r="AC948" i="2" s="1"/>
  <c r="Z353" i="2"/>
  <c r="L353" i="2" s="1"/>
  <c r="X1038" i="2"/>
  <c r="AB1105" i="2"/>
  <c r="M1105" i="2" s="1"/>
  <c r="AC1105" i="2" s="1"/>
  <c r="Y640" i="5"/>
  <c r="P609" i="5"/>
  <c r="T609" i="5"/>
  <c r="R674" i="5"/>
  <c r="F674" i="5" s="1"/>
  <c r="Z1007" i="3"/>
  <c r="M1007" i="3" s="1"/>
  <c r="R106" i="5"/>
  <c r="F106" i="5" s="1"/>
  <c r="Q106" i="5"/>
  <c r="P106" i="5"/>
  <c r="P136" i="5"/>
  <c r="Q136" i="5"/>
  <c r="Q175" i="5"/>
  <c r="P175" i="5"/>
  <c r="X86" i="2"/>
  <c r="J86" i="2"/>
  <c r="Z402" i="5"/>
  <c r="AB672" i="2"/>
  <c r="M672" i="2" s="1"/>
  <c r="Z672" i="2"/>
  <c r="L672" i="2" s="1"/>
  <c r="J411" i="2"/>
  <c r="Y389" i="2"/>
  <c r="AA389" i="2" s="1"/>
  <c r="J1010" i="2"/>
  <c r="X672" i="2"/>
  <c r="Z339" i="2"/>
  <c r="L339" i="2" s="1"/>
  <c r="Y339" i="2"/>
  <c r="AA339" i="2" s="1"/>
  <c r="AJ339" i="2"/>
  <c r="AB339" i="2"/>
  <c r="M339" i="2" s="1"/>
  <c r="AC339" i="2" s="1"/>
  <c r="X339" i="2"/>
  <c r="X1126" i="2"/>
  <c r="AJ1130" i="2"/>
  <c r="AF1243" i="2"/>
  <c r="AD1039" i="2"/>
  <c r="O1039" i="2" s="1"/>
  <c r="AH519" i="2"/>
  <c r="R519" i="2" s="1"/>
  <c r="V15" i="5"/>
  <c r="Z1368" i="5"/>
  <c r="AC653" i="2"/>
  <c r="N653" i="2" s="1"/>
  <c r="AD653" i="2" s="1"/>
  <c r="O653" i="2" s="1"/>
  <c r="Z1424" i="5"/>
  <c r="Y1349" i="5"/>
  <c r="U609" i="5"/>
  <c r="Z972" i="3"/>
  <c r="M972" i="3" s="1"/>
  <c r="U1244" i="5"/>
  <c r="AB619" i="2"/>
  <c r="M619" i="2" s="1"/>
  <c r="AC619" i="2" s="1"/>
  <c r="N619" i="2" s="1"/>
  <c r="AD619" i="2" s="1"/>
  <c r="O619" i="2" s="1"/>
  <c r="AB161" i="2"/>
  <c r="M161" i="2" s="1"/>
  <c r="AC161" i="2" s="1"/>
  <c r="W292" i="2"/>
  <c r="Z412" i="2"/>
  <c r="L412" i="2" s="1"/>
  <c r="Y1337" i="5"/>
  <c r="R403" i="5"/>
  <c r="F403" i="5" s="1"/>
  <c r="W684" i="5"/>
  <c r="W593" i="5"/>
  <c r="W1007" i="5"/>
  <c r="Y1007" i="5"/>
  <c r="Z1012" i="2"/>
  <c r="L1012" i="2" s="1"/>
  <c r="AB1012" i="2"/>
  <c r="M1012" i="2" s="1"/>
  <c r="AC1012" i="2" s="1"/>
  <c r="N1012" i="2" s="1"/>
  <c r="AE1012" i="2" s="1"/>
  <c r="Q1012" i="2" s="1"/>
  <c r="W1379" i="5"/>
  <c r="Y1379" i="5"/>
  <c r="X1379" i="5"/>
  <c r="W1398" i="5"/>
  <c r="Y1398" i="5"/>
  <c r="W1372" i="5"/>
  <c r="Y1372" i="5"/>
  <c r="X1372" i="5"/>
  <c r="W377" i="5"/>
  <c r="Y377" i="5"/>
  <c r="X377" i="5"/>
  <c r="W1135" i="5"/>
  <c r="X1135" i="5"/>
  <c r="Y1135" i="5"/>
  <c r="X624" i="2"/>
  <c r="J624" i="2"/>
  <c r="X1402" i="5"/>
  <c r="W1402" i="5"/>
  <c r="Y1402" i="5"/>
  <c r="R1007" i="5"/>
  <c r="F1007" i="5" s="1"/>
  <c r="Q1007" i="5"/>
  <c r="P1007" i="5"/>
  <c r="R1398" i="5"/>
  <c r="F1398" i="5" s="1"/>
  <c r="P1398" i="5"/>
  <c r="Q1398" i="5"/>
  <c r="W352" i="5"/>
  <c r="Y352" i="5"/>
  <c r="X352" i="5"/>
  <c r="Y1310" i="5"/>
  <c r="W1310" i="5"/>
  <c r="X1310" i="5"/>
  <c r="T99" i="5"/>
  <c r="U99" i="5"/>
  <c r="V99" i="5"/>
  <c r="T1304" i="5"/>
  <c r="U1304" i="5"/>
  <c r="J297" i="2"/>
  <c r="Z297" i="2" s="1"/>
  <c r="L297" i="2" s="1"/>
  <c r="Z70" i="2"/>
  <c r="L70" i="2" s="1"/>
  <c r="R194" i="5"/>
  <c r="F194" i="5" s="1"/>
  <c r="AJ1072" i="2"/>
  <c r="J104" i="2"/>
  <c r="R1361" i="5"/>
  <c r="F1361" i="5" s="1"/>
  <c r="R291" i="5"/>
  <c r="F291" i="5" s="1"/>
  <c r="V291" i="5" s="1"/>
  <c r="Q399" i="5"/>
  <c r="Y84" i="5"/>
  <c r="X84" i="5"/>
  <c r="P388" i="5"/>
  <c r="Q388" i="5"/>
  <c r="W171" i="5"/>
  <c r="X171" i="5"/>
  <c r="Y171" i="5"/>
  <c r="U891" i="5"/>
  <c r="V891" i="5"/>
  <c r="T891" i="5"/>
  <c r="Y399" i="2"/>
  <c r="AA399" i="2" s="1"/>
  <c r="Z399" i="2"/>
  <c r="L399" i="2" s="1"/>
  <c r="T712" i="5"/>
  <c r="U712" i="5"/>
  <c r="P1131" i="5"/>
  <c r="R1131" i="5"/>
  <c r="F1131" i="5" s="1"/>
  <c r="Q1131" i="5"/>
  <c r="X777" i="2"/>
  <c r="X1189" i="2"/>
  <c r="J597" i="2"/>
  <c r="Y619" i="2"/>
  <c r="AA619" i="2" s="1"/>
  <c r="P194" i="5"/>
  <c r="W646" i="2"/>
  <c r="T433" i="5"/>
  <c r="P403" i="5"/>
  <c r="X684" i="5"/>
  <c r="R560" i="5"/>
  <c r="F560" i="5" s="1"/>
  <c r="W374" i="5"/>
  <c r="Z374" i="5" s="1"/>
  <c r="Y1431" i="5"/>
  <c r="X912" i="2"/>
  <c r="J912" i="2"/>
  <c r="AB769" i="2"/>
  <c r="M769" i="2" s="1"/>
  <c r="AC769" i="2" s="1"/>
  <c r="N769" i="2" s="1"/>
  <c r="AF769" i="2" s="1"/>
  <c r="Y769" i="2"/>
  <c r="AA769" i="2" s="1"/>
  <c r="AJ769" i="2"/>
  <c r="Z769" i="2"/>
  <c r="L769" i="2" s="1"/>
  <c r="X1360" i="5"/>
  <c r="W1360" i="5"/>
  <c r="Y1360" i="5"/>
  <c r="T1421" i="5"/>
  <c r="U1421" i="5"/>
  <c r="V1421" i="5"/>
  <c r="AB41" i="2"/>
  <c r="M41" i="2" s="1"/>
  <c r="AC41" i="2" s="1"/>
  <c r="N41" i="2" s="1"/>
  <c r="Y41" i="2"/>
  <c r="AA41" i="2" s="1"/>
  <c r="AJ41" i="2"/>
  <c r="U52" i="5"/>
  <c r="U26" i="5"/>
  <c r="Z45" i="3"/>
  <c r="M45" i="3" s="1"/>
  <c r="Y27" i="3"/>
  <c r="L27" i="3" s="1"/>
  <c r="O27" i="3" s="1"/>
  <c r="AC1435" i="2"/>
  <c r="X23" i="5"/>
  <c r="R44" i="5"/>
  <c r="F44" i="5" s="1"/>
  <c r="P44" i="5"/>
  <c r="Q44" i="5"/>
  <c r="U43" i="2"/>
  <c r="B43" i="2" s="1"/>
  <c r="W43" i="2"/>
  <c r="Q45" i="5"/>
  <c r="R45" i="5"/>
  <c r="F45" i="5" s="1"/>
  <c r="P45" i="5"/>
  <c r="AE1373" i="2"/>
  <c r="Q1373" i="2" s="1"/>
  <c r="T52" i="5"/>
  <c r="U23" i="5"/>
  <c r="J18" i="2"/>
  <c r="X18" i="5"/>
  <c r="X14" i="5"/>
  <c r="W14" i="5"/>
  <c r="U55" i="2"/>
  <c r="B55" i="2" s="1"/>
  <c r="W55" i="2"/>
  <c r="V43" i="5"/>
  <c r="U43" i="5"/>
  <c r="AD1373" i="2"/>
  <c r="O1373" i="2" s="1"/>
  <c r="X41" i="2"/>
  <c r="AJ45" i="2"/>
  <c r="A41" i="5"/>
  <c r="H41" i="5"/>
  <c r="S41" i="5" s="1"/>
  <c r="M41" i="5" s="1"/>
  <c r="Z1377" i="3"/>
  <c r="M1377" i="3" s="1"/>
  <c r="Y262" i="3"/>
  <c r="L262" i="3" s="1"/>
  <c r="O262" i="3" s="1"/>
  <c r="Z225" i="3"/>
  <c r="M225" i="3" s="1"/>
  <c r="Y580" i="3"/>
  <c r="L580" i="3" s="1"/>
  <c r="O580" i="3" s="1"/>
  <c r="V564" i="5"/>
  <c r="Z564" i="5" s="1"/>
  <c r="P528" i="5"/>
  <c r="Z528" i="5" s="1"/>
  <c r="J168" i="2"/>
  <c r="R761" i="5"/>
  <c r="F761" i="5" s="1"/>
  <c r="T761" i="5" s="1"/>
  <c r="P533" i="5"/>
  <c r="R533" i="5"/>
  <c r="F533" i="5" s="1"/>
  <c r="J1180" i="2"/>
  <c r="P560" i="5"/>
  <c r="Q522" i="5"/>
  <c r="R522" i="5"/>
  <c r="F522" i="5" s="1"/>
  <c r="P522" i="5"/>
  <c r="Y221" i="3"/>
  <c r="L221" i="3" s="1"/>
  <c r="O221" i="3" s="1"/>
  <c r="Z891" i="3"/>
  <c r="M891" i="3" s="1"/>
  <c r="Y980" i="3"/>
  <c r="L980" i="3" s="1"/>
  <c r="O980" i="3" s="1"/>
  <c r="J1246" i="2"/>
  <c r="T1134" i="5"/>
  <c r="V1134" i="5"/>
  <c r="U1134" i="5"/>
  <c r="W198" i="5"/>
  <c r="X198" i="5"/>
  <c r="Y198" i="5"/>
  <c r="Y1136" i="2"/>
  <c r="AA1136" i="2" s="1"/>
  <c r="Z1136" i="2"/>
  <c r="L1136" i="2" s="1"/>
  <c r="W832" i="5"/>
  <c r="Y832" i="5"/>
  <c r="U20" i="2"/>
  <c r="B20" i="2" s="1"/>
  <c r="W20" i="2"/>
  <c r="W22" i="2"/>
  <c r="U22" i="2"/>
  <c r="B22" i="2" s="1"/>
  <c r="R14" i="5"/>
  <c r="F14" i="5" s="1"/>
  <c r="P14" i="5"/>
  <c r="Q14" i="5"/>
  <c r="Q18" i="5"/>
  <c r="P18" i="5"/>
  <c r="R18" i="5"/>
  <c r="F18" i="5" s="1"/>
  <c r="X11" i="5"/>
  <c r="Y11" i="5"/>
  <c r="U16" i="5"/>
  <c r="Z16" i="5" s="1"/>
  <c r="T16" i="5"/>
  <c r="T909" i="5"/>
  <c r="V909" i="5"/>
  <c r="U909" i="5"/>
  <c r="T849" i="5"/>
  <c r="U849" i="5"/>
  <c r="V849" i="5"/>
  <c r="Z1151" i="3"/>
  <c r="M1151" i="3" s="1"/>
  <c r="Z198" i="3"/>
  <c r="M198" i="3" s="1"/>
  <c r="Z703" i="3"/>
  <c r="M703" i="3" s="1"/>
  <c r="Z835" i="3"/>
  <c r="M835" i="3" s="1"/>
  <c r="Z618" i="3"/>
  <c r="M618" i="3" s="1"/>
  <c r="Y939" i="3"/>
  <c r="L939" i="3" s="1"/>
  <c r="O939" i="3" s="1"/>
  <c r="Z269" i="3"/>
  <c r="M269" i="3" s="1"/>
  <c r="Z178" i="5"/>
  <c r="X222" i="5"/>
  <c r="Z713" i="5"/>
  <c r="Z953" i="5"/>
  <c r="U429" i="5"/>
  <c r="Z173" i="3"/>
  <c r="M173" i="3" s="1"/>
  <c r="X1253" i="2"/>
  <c r="Y779" i="2"/>
  <c r="AA779" i="2" s="1"/>
  <c r="R399" i="5"/>
  <c r="F399" i="5" s="1"/>
  <c r="R1319" i="5"/>
  <c r="F1319" i="5" s="1"/>
  <c r="P1319" i="5"/>
  <c r="Q1319" i="5"/>
  <c r="X1403" i="2"/>
  <c r="J1403" i="2"/>
  <c r="P624" i="5"/>
  <c r="R624" i="5"/>
  <c r="F624" i="5" s="1"/>
  <c r="Q624" i="5"/>
  <c r="Z1283" i="3"/>
  <c r="M1283" i="3" s="1"/>
  <c r="Z833" i="3"/>
  <c r="M833" i="3" s="1"/>
  <c r="Z260" i="3"/>
  <c r="M260" i="3" s="1"/>
  <c r="Z969" i="3"/>
  <c r="M969" i="3" s="1"/>
  <c r="Z1094" i="5"/>
  <c r="Z562" i="5"/>
  <c r="Z1096" i="5"/>
  <c r="W1091" i="5"/>
  <c r="X1091" i="5"/>
  <c r="U1317" i="5"/>
  <c r="T1317" i="5"/>
  <c r="V1317" i="5"/>
  <c r="X297" i="5"/>
  <c r="Y297" i="5"/>
  <c r="W297" i="5"/>
  <c r="X834" i="5"/>
  <c r="Y834" i="5"/>
  <c r="W834" i="5"/>
  <c r="P42" i="5"/>
  <c r="R42" i="5"/>
  <c r="F42" i="5" s="1"/>
  <c r="Q42" i="5"/>
  <c r="J1282" i="2"/>
  <c r="X1282" i="2"/>
  <c r="J1407" i="2"/>
  <c r="X1407" i="2"/>
  <c r="Y1130" i="2"/>
  <c r="AA1130" i="2" s="1"/>
  <c r="AB1130" i="2"/>
  <c r="M1130" i="2" s="1"/>
  <c r="AC1130" i="2" s="1"/>
  <c r="N1130" i="2" s="1"/>
  <c r="Z947" i="2"/>
  <c r="L947" i="2" s="1"/>
  <c r="Y947" i="2"/>
  <c r="AA947" i="2" s="1"/>
  <c r="AB947" i="2"/>
  <c r="M947" i="2" s="1"/>
  <c r="AC947" i="2" s="1"/>
  <c r="N947" i="2" s="1"/>
  <c r="AH947" i="2" s="1"/>
  <c r="R947" i="2" s="1"/>
  <c r="AJ947" i="2"/>
  <c r="Y520" i="5"/>
  <c r="X520" i="5"/>
  <c r="W520" i="5"/>
  <c r="Z502" i="3"/>
  <c r="M502" i="3" s="1"/>
  <c r="AB1089" i="2"/>
  <c r="M1089" i="2" s="1"/>
  <c r="AC1089" i="2" s="1"/>
  <c r="N1089" i="2" s="1"/>
  <c r="Y748" i="3"/>
  <c r="L748" i="3" s="1"/>
  <c r="O748" i="3" s="1"/>
  <c r="Z223" i="3"/>
  <c r="M223" i="3" s="1"/>
  <c r="Z556" i="3"/>
  <c r="M556" i="3" s="1"/>
  <c r="Z970" i="3"/>
  <c r="M970" i="3" s="1"/>
  <c r="Z794" i="3"/>
  <c r="M794" i="3" s="1"/>
  <c r="Z1105" i="3"/>
  <c r="M1105" i="3" s="1"/>
  <c r="P674" i="5"/>
  <c r="J1379" i="2"/>
  <c r="P869" i="5"/>
  <c r="Y979" i="5"/>
  <c r="W885" i="5"/>
  <c r="X885" i="5"/>
  <c r="Y885" i="5"/>
  <c r="AB1228" i="2"/>
  <c r="M1228" i="2" s="1"/>
  <c r="AC1228" i="2" s="1"/>
  <c r="N1228" i="2" s="1"/>
  <c r="AH1228" i="2" s="1"/>
  <c r="R1228" i="2" s="1"/>
  <c r="AJ1228" i="2"/>
  <c r="W745" i="5"/>
  <c r="X745" i="5"/>
  <c r="Y745" i="5"/>
  <c r="R1016" i="5"/>
  <c r="F1016" i="5" s="1"/>
  <c r="P1016" i="5"/>
  <c r="Q1016" i="5"/>
  <c r="T987" i="5"/>
  <c r="V987" i="5"/>
  <c r="U987" i="5"/>
  <c r="AJ625" i="2"/>
  <c r="Z625" i="2"/>
  <c r="L625" i="2" s="1"/>
  <c r="AB625" i="2"/>
  <c r="M625" i="2" s="1"/>
  <c r="AC625" i="2" s="1"/>
  <c r="N625" i="2" s="1"/>
  <c r="AF625" i="2" s="1"/>
  <c r="Y625" i="2"/>
  <c r="AA625" i="2" s="1"/>
  <c r="X686" i="5"/>
  <c r="Y686" i="5"/>
  <c r="W686" i="5"/>
  <c r="X1034" i="2"/>
  <c r="J1034" i="2"/>
  <c r="T239" i="5"/>
  <c r="V239" i="5"/>
  <c r="U239" i="5"/>
  <c r="Z1319" i="3"/>
  <c r="M1319" i="3" s="1"/>
  <c r="Y227" i="3"/>
  <c r="L227" i="3" s="1"/>
  <c r="O227" i="3" s="1"/>
  <c r="Y916" i="3"/>
  <c r="L916" i="3" s="1"/>
  <c r="O916" i="3" s="1"/>
  <c r="Y929" i="3"/>
  <c r="L929" i="3" s="1"/>
  <c r="O929" i="3" s="1"/>
  <c r="X1097" i="5"/>
  <c r="Y1097" i="5"/>
  <c r="W1097" i="5"/>
  <c r="R447" i="5"/>
  <c r="F447" i="5" s="1"/>
  <c r="Q447" i="5"/>
  <c r="P447" i="5"/>
  <c r="Y280" i="5"/>
  <c r="W280" i="5"/>
  <c r="X280" i="5"/>
  <c r="W1429" i="5"/>
  <c r="X1429" i="5"/>
  <c r="Y1429" i="5"/>
  <c r="W624" i="5"/>
  <c r="Y624" i="5"/>
  <c r="P400" i="5"/>
  <c r="Q400" i="5"/>
  <c r="R400" i="5"/>
  <c r="F400" i="5" s="1"/>
  <c r="X176" i="2"/>
  <c r="J176" i="2"/>
  <c r="Z1101" i="2"/>
  <c r="L1101" i="2" s="1"/>
  <c r="AB1101" i="2"/>
  <c r="M1101" i="2" s="1"/>
  <c r="AC1101" i="2" s="1"/>
  <c r="N1101" i="2" s="1"/>
  <c r="Z1215" i="2"/>
  <c r="L1215" i="2" s="1"/>
  <c r="AB1215" i="2"/>
  <c r="M1215" i="2" s="1"/>
  <c r="AC1215" i="2" s="1"/>
  <c r="N1215" i="2" s="1"/>
  <c r="AF1215" i="2" s="1"/>
  <c r="Y1215" i="2"/>
  <c r="AA1215" i="2" s="1"/>
  <c r="AJ1215" i="2"/>
  <c r="J1409" i="2"/>
  <c r="X1409" i="2"/>
  <c r="AJ1244" i="2"/>
  <c r="Z1244" i="2"/>
  <c r="L1244" i="2" s="1"/>
  <c r="AB1244" i="2"/>
  <c r="M1244" i="2" s="1"/>
  <c r="AC1244" i="2" s="1"/>
  <c r="N1244" i="2" s="1"/>
  <c r="AF1244" i="2" s="1"/>
  <c r="Y1244" i="2"/>
  <c r="AA1244" i="2" s="1"/>
  <c r="AB1191" i="2"/>
  <c r="M1191" i="2" s="1"/>
  <c r="AC1191" i="2" s="1"/>
  <c r="N1191" i="2" s="1"/>
  <c r="AJ1191" i="2"/>
  <c r="Z1191" i="2"/>
  <c r="L1191" i="2" s="1"/>
  <c r="Y1191" i="2"/>
  <c r="AA1191" i="2" s="1"/>
  <c r="J941" i="2"/>
  <c r="X941" i="2"/>
  <c r="AJ709" i="2"/>
  <c r="AB709" i="2"/>
  <c r="M709" i="2" s="1"/>
  <c r="AC709" i="2" s="1"/>
  <c r="J585" i="2"/>
  <c r="X585" i="2"/>
  <c r="X595" i="2"/>
  <c r="J595" i="2"/>
  <c r="X357" i="2"/>
  <c r="J357" i="2"/>
  <c r="X101" i="2"/>
  <c r="J101" i="2"/>
  <c r="X894" i="2"/>
  <c r="J894" i="2"/>
  <c r="J99" i="2"/>
  <c r="X99" i="2"/>
  <c r="Y1390" i="2"/>
  <c r="AA1390" i="2" s="1"/>
  <c r="Z1390" i="2"/>
  <c r="L1390" i="2" s="1"/>
  <c r="AB1390" i="2"/>
  <c r="M1390" i="2" s="1"/>
  <c r="AC1390" i="2" s="1"/>
  <c r="AJ1390" i="2"/>
  <c r="AJ80" i="2"/>
  <c r="AB80" i="2"/>
  <c r="M80" i="2" s="1"/>
  <c r="AC80" i="2" s="1"/>
  <c r="Z80" i="2"/>
  <c r="L80" i="2" s="1"/>
  <c r="Y80" i="2"/>
  <c r="AA80" i="2" s="1"/>
  <c r="Z910" i="2"/>
  <c r="L910" i="2" s="1"/>
  <c r="AB910" i="2"/>
  <c r="M910" i="2" s="1"/>
  <c r="AC910" i="2" s="1"/>
  <c r="N910" i="2" s="1"/>
  <c r="AJ910" i="2"/>
  <c r="AJ1122" i="2"/>
  <c r="AB1122" i="2"/>
  <c r="M1122" i="2" s="1"/>
  <c r="AC1122" i="2" s="1"/>
  <c r="N1122" i="2" s="1"/>
  <c r="AE1122" i="2" s="1"/>
  <c r="Q1122" i="2" s="1"/>
  <c r="Y1122" i="2"/>
  <c r="AA1122" i="2" s="1"/>
  <c r="Z1122" i="2"/>
  <c r="L1122" i="2" s="1"/>
  <c r="Z1126" i="2"/>
  <c r="L1126" i="2" s="1"/>
  <c r="AJ1126" i="2"/>
  <c r="Y1126" i="2"/>
  <c r="AA1126" i="2" s="1"/>
  <c r="AB1126" i="2"/>
  <c r="M1126" i="2" s="1"/>
  <c r="AC1126" i="2" s="1"/>
  <c r="N1126" i="2" s="1"/>
  <c r="X1061" i="2"/>
  <c r="J1061" i="2"/>
  <c r="X1014" i="2"/>
  <c r="J1014" i="2"/>
  <c r="X776" i="2"/>
  <c r="J776" i="2"/>
  <c r="AB400" i="2"/>
  <c r="M400" i="2" s="1"/>
  <c r="AC400" i="2" s="1"/>
  <c r="Z400" i="2"/>
  <c r="L400" i="2" s="1"/>
  <c r="AJ400" i="2"/>
  <c r="Z1001" i="2"/>
  <c r="L1001" i="2" s="1"/>
  <c r="AJ1001" i="2"/>
  <c r="Y1001" i="2"/>
  <c r="AA1001" i="2" s="1"/>
  <c r="X1360" i="2"/>
  <c r="J1360" i="2"/>
  <c r="AJ143" i="2"/>
  <c r="AB143" i="2"/>
  <c r="M143" i="2" s="1"/>
  <c r="AC143" i="2" s="1"/>
  <c r="N143" i="2" s="1"/>
  <c r="AH143" i="2" s="1"/>
  <c r="R143" i="2" s="1"/>
  <c r="Y143" i="2"/>
  <c r="AA143" i="2" s="1"/>
  <c r="Y802" i="2"/>
  <c r="AA802" i="2" s="1"/>
  <c r="AJ802" i="2"/>
  <c r="Z802" i="2"/>
  <c r="L802" i="2" s="1"/>
  <c r="AB802" i="2"/>
  <c r="M802" i="2" s="1"/>
  <c r="AC802" i="2" s="1"/>
  <c r="J1366" i="2"/>
  <c r="X1366" i="2"/>
  <c r="AB1273" i="2"/>
  <c r="M1273" i="2" s="1"/>
  <c r="AC1273" i="2" s="1"/>
  <c r="Z1273" i="2"/>
  <c r="L1273" i="2" s="1"/>
  <c r="Y1273" i="2"/>
  <c r="AA1273" i="2" s="1"/>
  <c r="J1197" i="2"/>
  <c r="X1197" i="2"/>
  <c r="X1018" i="2"/>
  <c r="J1018" i="2"/>
  <c r="X705" i="2"/>
  <c r="J705" i="2"/>
  <c r="AB579" i="2"/>
  <c r="M579" i="2" s="1"/>
  <c r="AC579" i="2" s="1"/>
  <c r="N579" i="2" s="1"/>
  <c r="AJ579" i="2"/>
  <c r="Y579" i="2"/>
  <c r="AA579" i="2" s="1"/>
  <c r="Z579" i="2"/>
  <c r="L579" i="2" s="1"/>
  <c r="X589" i="2"/>
  <c r="J589" i="2"/>
  <c r="J410" i="2"/>
  <c r="X410" i="2"/>
  <c r="J290" i="2"/>
  <c r="X290" i="2"/>
  <c r="X223" i="2"/>
  <c r="J223" i="2"/>
  <c r="J103" i="2"/>
  <c r="X103" i="2"/>
  <c r="J821" i="2"/>
  <c r="X821" i="2"/>
  <c r="Z1345" i="2"/>
  <c r="L1345" i="2" s="1"/>
  <c r="Y1345" i="2"/>
  <c r="AA1345" i="2" s="1"/>
  <c r="AB1345" i="2"/>
  <c r="M1345" i="2" s="1"/>
  <c r="AC1345" i="2" s="1"/>
  <c r="N1345" i="2" s="1"/>
  <c r="AJ1345" i="2"/>
  <c r="Y520" i="2"/>
  <c r="AA520" i="2" s="1"/>
  <c r="AJ520" i="2"/>
  <c r="AB520" i="2"/>
  <c r="M520" i="2" s="1"/>
  <c r="AC520" i="2" s="1"/>
  <c r="N520" i="2" s="1"/>
  <c r="AH520" i="2" s="1"/>
  <c r="R520" i="2" s="1"/>
  <c r="Z520" i="2"/>
  <c r="L520" i="2" s="1"/>
  <c r="J1128" i="2"/>
  <c r="X1128" i="2"/>
  <c r="AC1007" i="2"/>
  <c r="N1007" i="2" s="1"/>
  <c r="AC320" i="2"/>
  <c r="Y558" i="3"/>
  <c r="L558" i="3" s="1"/>
  <c r="O558" i="3" s="1"/>
  <c r="Y496" i="3"/>
  <c r="L496" i="3" s="1"/>
  <c r="O496" i="3" s="1"/>
  <c r="Z821" i="3"/>
  <c r="M821" i="3" s="1"/>
  <c r="Z796" i="3"/>
  <c r="M796" i="3" s="1"/>
  <c r="Y735" i="3"/>
  <c r="L735" i="3" s="1"/>
  <c r="O735" i="3" s="1"/>
  <c r="Z862" i="3"/>
  <c r="M862" i="3" s="1"/>
  <c r="Z235" i="3"/>
  <c r="M235" i="3" s="1"/>
  <c r="Y1179" i="3"/>
  <c r="L1179" i="3" s="1"/>
  <c r="O1179" i="3" s="1"/>
  <c r="Z979" i="5"/>
  <c r="AC672" i="2"/>
  <c r="Y113" i="3"/>
  <c r="L113" i="3" s="1"/>
  <c r="O113" i="3" s="1"/>
  <c r="Z284" i="5"/>
  <c r="Z1212" i="3"/>
  <c r="M1212" i="3" s="1"/>
  <c r="Y354" i="3"/>
  <c r="L354" i="3" s="1"/>
  <c r="O354" i="3" s="1"/>
  <c r="Y887" i="3"/>
  <c r="L887" i="3" s="1"/>
  <c r="O887" i="3" s="1"/>
  <c r="Z627" i="3"/>
  <c r="M627" i="3" s="1"/>
  <c r="Y1105" i="3"/>
  <c r="L1105" i="3" s="1"/>
  <c r="O1105" i="3" s="1"/>
  <c r="Y794" i="3"/>
  <c r="L794" i="3" s="1"/>
  <c r="O794" i="3" s="1"/>
  <c r="Y1347" i="3"/>
  <c r="L1347" i="3" s="1"/>
  <c r="O1347" i="3" s="1"/>
  <c r="Z403" i="3"/>
  <c r="M403" i="3" s="1"/>
  <c r="Z700" i="3"/>
  <c r="M700" i="3" s="1"/>
  <c r="Z597" i="3"/>
  <c r="M597" i="3" s="1"/>
  <c r="Y118" i="3"/>
  <c r="L118" i="3" s="1"/>
  <c r="O118" i="3" s="1"/>
  <c r="Z202" i="3"/>
  <c r="M202" i="3" s="1"/>
  <c r="Z201" i="3"/>
  <c r="M201" i="3" s="1"/>
  <c r="Z1309" i="3"/>
  <c r="M1309" i="3" s="1"/>
  <c r="Z850" i="3"/>
  <c r="M850" i="3" s="1"/>
  <c r="Y760" i="3"/>
  <c r="L760" i="3" s="1"/>
  <c r="O760" i="3" s="1"/>
  <c r="Z523" i="3"/>
  <c r="M523" i="3" s="1"/>
  <c r="Z1253" i="3"/>
  <c r="M1253" i="3" s="1"/>
  <c r="Y1283" i="3"/>
  <c r="L1283" i="3" s="1"/>
  <c r="O1283" i="3" s="1"/>
  <c r="Y705" i="3"/>
  <c r="L705" i="3" s="1"/>
  <c r="O705" i="3" s="1"/>
  <c r="Z369" i="3"/>
  <c r="M369" i="3" s="1"/>
  <c r="Y1239" i="3"/>
  <c r="L1239" i="3" s="1"/>
  <c r="O1239" i="3" s="1"/>
  <c r="Y370" i="3"/>
  <c r="L370" i="3" s="1"/>
  <c r="O370" i="3" s="1"/>
  <c r="Z381" i="3"/>
  <c r="M381" i="3" s="1"/>
  <c r="Z944" i="3"/>
  <c r="M944" i="3" s="1"/>
  <c r="Z519" i="3"/>
  <c r="M519" i="3" s="1"/>
  <c r="Y326" i="3"/>
  <c r="L326" i="3" s="1"/>
  <c r="O326" i="3" s="1"/>
  <c r="Z1189" i="3"/>
  <c r="M1189" i="3" s="1"/>
  <c r="Y795" i="3"/>
  <c r="L795" i="3" s="1"/>
  <c r="O795" i="3" s="1"/>
  <c r="Z950" i="3"/>
  <c r="M950" i="3" s="1"/>
  <c r="Y378" i="3"/>
  <c r="L378" i="3" s="1"/>
  <c r="O378" i="3" s="1"/>
  <c r="Y954" i="3"/>
  <c r="L954" i="3" s="1"/>
  <c r="O954" i="3" s="1"/>
  <c r="Y260" i="3"/>
  <c r="L260" i="3" s="1"/>
  <c r="O260" i="3" s="1"/>
  <c r="Z643" i="3"/>
  <c r="M643" i="3" s="1"/>
  <c r="Z1393" i="3"/>
  <c r="M1393" i="3" s="1"/>
  <c r="Y1343" i="3"/>
  <c r="L1343" i="3" s="1"/>
  <c r="O1343" i="3" s="1"/>
  <c r="Y925" i="3"/>
  <c r="L925" i="3" s="1"/>
  <c r="O925" i="3" s="1"/>
  <c r="Y642" i="3"/>
  <c r="L642" i="3" s="1"/>
  <c r="O642" i="3" s="1"/>
  <c r="Y1392" i="3"/>
  <c r="L1392" i="3" s="1"/>
  <c r="O1392" i="3" s="1"/>
  <c r="Y497" i="3"/>
  <c r="L497" i="3" s="1"/>
  <c r="O497" i="3" s="1"/>
  <c r="Y988" i="3"/>
  <c r="L988" i="3" s="1"/>
  <c r="O988" i="3" s="1"/>
  <c r="Y913" i="3"/>
  <c r="L913" i="3" s="1"/>
  <c r="O913" i="3" s="1"/>
  <c r="Y1126" i="3"/>
  <c r="L1126" i="3" s="1"/>
  <c r="O1126" i="3" s="1"/>
  <c r="Y969" i="3"/>
  <c r="L969" i="3" s="1"/>
  <c r="O969" i="3" s="1"/>
  <c r="Z659" i="3"/>
  <c r="M659" i="3" s="1"/>
  <c r="AE619" i="2"/>
  <c r="Q619" i="2" s="1"/>
  <c r="AH619" i="2"/>
  <c r="R619" i="2" s="1"/>
  <c r="Z286" i="5"/>
  <c r="Y432" i="3"/>
  <c r="L432" i="3" s="1"/>
  <c r="O432" i="3" s="1"/>
  <c r="Y1153" i="3"/>
  <c r="L1153" i="3" s="1"/>
  <c r="O1153" i="3" s="1"/>
  <c r="Y1346" i="3"/>
  <c r="L1346" i="3" s="1"/>
  <c r="O1346" i="3" s="1"/>
  <c r="Y133" i="3"/>
  <c r="L133" i="3" s="1"/>
  <c r="O133" i="3" s="1"/>
  <c r="Z613" i="3"/>
  <c r="M613" i="3" s="1"/>
  <c r="Z624" i="3"/>
  <c r="M624" i="3" s="1"/>
  <c r="Y1121" i="3"/>
  <c r="L1121" i="3" s="1"/>
  <c r="O1121" i="3" s="1"/>
  <c r="Z1333" i="3"/>
  <c r="M1333" i="3" s="1"/>
  <c r="Y560" i="3"/>
  <c r="L560" i="3" s="1"/>
  <c r="O560" i="3" s="1"/>
  <c r="Y1246" i="3"/>
  <c r="L1246" i="3" s="1"/>
  <c r="O1246" i="3" s="1"/>
  <c r="Z1043" i="3"/>
  <c r="M1043" i="3" s="1"/>
  <c r="Y340" i="3"/>
  <c r="L340" i="3" s="1"/>
  <c r="O340" i="3" s="1"/>
  <c r="Z200" i="3"/>
  <c r="M200" i="3" s="1"/>
  <c r="Z550" i="3"/>
  <c r="M550" i="3" s="1"/>
  <c r="Z1193" i="3"/>
  <c r="M1193" i="3" s="1"/>
  <c r="Z971" i="3"/>
  <c r="M971" i="3" s="1"/>
  <c r="Z916" i="3"/>
  <c r="M916" i="3" s="1"/>
  <c r="AE460" i="2"/>
  <c r="Q460" i="2" s="1"/>
  <c r="Z1029" i="3"/>
  <c r="M1029" i="3" s="1"/>
  <c r="Z682" i="3"/>
  <c r="M682" i="3" s="1"/>
  <c r="Z1394" i="3"/>
  <c r="M1394" i="3" s="1"/>
  <c r="Z653" i="3"/>
  <c r="M653" i="3" s="1"/>
  <c r="Z1166" i="3"/>
  <c r="M1166" i="3" s="1"/>
  <c r="Z1108" i="3"/>
  <c r="M1108" i="3" s="1"/>
  <c r="Y1364" i="3"/>
  <c r="L1364" i="3" s="1"/>
  <c r="O1364" i="3" s="1"/>
  <c r="Z341" i="3"/>
  <c r="M341" i="3" s="1"/>
  <c r="Z436" i="3"/>
  <c r="M436" i="3" s="1"/>
  <c r="Z79" i="5"/>
  <c r="Z382" i="3"/>
  <c r="M382" i="3" s="1"/>
  <c r="Z352" i="3"/>
  <c r="M352" i="3" s="1"/>
  <c r="Z1240" i="3"/>
  <c r="M1240" i="3" s="1"/>
  <c r="Z743" i="3"/>
  <c r="M743" i="3" s="1"/>
  <c r="Z929" i="3"/>
  <c r="M929" i="3" s="1"/>
  <c r="Z1065" i="3"/>
  <c r="M1065" i="3" s="1"/>
  <c r="Z21" i="3"/>
  <c r="M21" i="3" s="1"/>
  <c r="Y384" i="3"/>
  <c r="L384" i="3" s="1"/>
  <c r="O384" i="3" s="1"/>
  <c r="Z470" i="5"/>
  <c r="AD389" i="2"/>
  <c r="O389" i="2" s="1"/>
  <c r="AE389" i="2"/>
  <c r="Q389" i="2" s="1"/>
  <c r="X1139" i="2"/>
  <c r="J1139" i="2"/>
  <c r="Y556" i="5"/>
  <c r="W556" i="5"/>
  <c r="X556" i="5"/>
  <c r="P1121" i="5"/>
  <c r="Q1121" i="5"/>
  <c r="R1121" i="5"/>
  <c r="F1121" i="5" s="1"/>
  <c r="W1404" i="5"/>
  <c r="Y1404" i="5"/>
  <c r="X1404" i="5"/>
  <c r="Q462" i="5"/>
  <c r="P462" i="5"/>
  <c r="R462" i="5"/>
  <c r="F462" i="5" s="1"/>
  <c r="P1409" i="5"/>
  <c r="Q1409" i="5"/>
  <c r="R1409" i="5"/>
  <c r="F1409" i="5" s="1"/>
  <c r="X1125" i="5"/>
  <c r="W1125" i="5"/>
  <c r="P348" i="5"/>
  <c r="Q348" i="5"/>
  <c r="AJ1150" i="2"/>
  <c r="AB1150" i="2"/>
  <c r="M1150" i="2" s="1"/>
  <c r="AC1150" i="2" s="1"/>
  <c r="N1150" i="2" s="1"/>
  <c r="Y1150" i="2"/>
  <c r="AA1150" i="2" s="1"/>
  <c r="Y1152" i="2"/>
  <c r="AA1152" i="2" s="1"/>
  <c r="AJ1152" i="2"/>
  <c r="R1303" i="5"/>
  <c r="F1303" i="5" s="1"/>
  <c r="P1303" i="5"/>
  <c r="Q1303" i="5"/>
  <c r="V586" i="5"/>
  <c r="T586" i="5"/>
  <c r="U586" i="5"/>
  <c r="V415" i="5"/>
  <c r="T415" i="5"/>
  <c r="U415" i="5"/>
  <c r="W887" i="5"/>
  <c r="Y887" i="5"/>
  <c r="X887" i="5"/>
  <c r="Q1063" i="5"/>
  <c r="P1063" i="5"/>
  <c r="R1063" i="5"/>
  <c r="F1063" i="5" s="1"/>
  <c r="Y476" i="5"/>
  <c r="X476" i="5"/>
  <c r="W476" i="5"/>
  <c r="X857" i="5"/>
  <c r="Y857" i="5"/>
  <c r="W857" i="5"/>
  <c r="Y230" i="5"/>
  <c r="W230" i="5"/>
  <c r="X230" i="5"/>
  <c r="R1197" i="5"/>
  <c r="F1197" i="5" s="1"/>
  <c r="P1197" i="5"/>
  <c r="U774" i="5"/>
  <c r="V774" i="5"/>
  <c r="T774" i="5"/>
  <c r="W525" i="5"/>
  <c r="Y525" i="5"/>
  <c r="X525" i="5"/>
  <c r="R893" i="5"/>
  <c r="F893" i="5" s="1"/>
  <c r="P893" i="5"/>
  <c r="Q893" i="5"/>
  <c r="W552" i="5"/>
  <c r="Y552" i="5"/>
  <c r="X552" i="5"/>
  <c r="W779" i="5"/>
  <c r="Y779" i="5"/>
  <c r="X779" i="5"/>
  <c r="W883" i="5"/>
  <c r="X883" i="5"/>
  <c r="Y883" i="5"/>
  <c r="J1315" i="2"/>
  <c r="X1315" i="2"/>
  <c r="J476" i="2"/>
  <c r="X476" i="2"/>
  <c r="W657" i="5"/>
  <c r="Y657" i="5"/>
  <c r="J436" i="2"/>
  <c r="X436" i="2"/>
  <c r="P233" i="5"/>
  <c r="Q233" i="5"/>
  <c r="R233" i="5"/>
  <c r="F233" i="5" s="1"/>
  <c r="X678" i="5"/>
  <c r="W678" i="5"/>
  <c r="Y678" i="5"/>
  <c r="J703" i="2"/>
  <c r="X703" i="2"/>
  <c r="V944" i="5"/>
  <c r="T944" i="5"/>
  <c r="U944" i="5"/>
  <c r="U1239" i="5"/>
  <c r="V1239" i="5"/>
  <c r="T1239" i="5"/>
  <c r="Y385" i="3"/>
  <c r="L385" i="3" s="1"/>
  <c r="O385" i="3" s="1"/>
  <c r="AJ1089" i="2"/>
  <c r="Y258" i="3"/>
  <c r="L258" i="3" s="1"/>
  <c r="O258" i="3" s="1"/>
  <c r="Y1197" i="3"/>
  <c r="L1197" i="3" s="1"/>
  <c r="O1197" i="3" s="1"/>
  <c r="Y1224" i="3"/>
  <c r="L1224" i="3" s="1"/>
  <c r="O1224" i="3" s="1"/>
  <c r="Z557" i="3"/>
  <c r="M557" i="3" s="1"/>
  <c r="P350" i="5"/>
  <c r="V1014" i="5"/>
  <c r="Z1014" i="5" s="1"/>
  <c r="V1183" i="5"/>
  <c r="R1389" i="5"/>
  <c r="F1389" i="5" s="1"/>
  <c r="Z1348" i="2"/>
  <c r="L1348" i="2" s="1"/>
  <c r="J401" i="2"/>
  <c r="J1400" i="2"/>
  <c r="X346" i="2"/>
  <c r="W852" i="2"/>
  <c r="T978" i="5"/>
  <c r="Q1378" i="5"/>
  <c r="U677" i="5"/>
  <c r="W1362" i="5"/>
  <c r="Q1375" i="5"/>
  <c r="P1375" i="5"/>
  <c r="P1404" i="5"/>
  <c r="Q1404" i="5"/>
  <c r="R1404" i="5"/>
  <c r="F1404" i="5" s="1"/>
  <c r="Y462" i="5"/>
  <c r="W462" i="5"/>
  <c r="X462" i="5"/>
  <c r="X1409" i="5"/>
  <c r="W1409" i="5"/>
  <c r="Y1409" i="5"/>
  <c r="W1001" i="5"/>
  <c r="X1001" i="5"/>
  <c r="Y1001" i="5"/>
  <c r="J564" i="2"/>
  <c r="X564" i="2"/>
  <c r="Y444" i="5"/>
  <c r="X444" i="5"/>
  <c r="W444" i="5"/>
  <c r="X411" i="5"/>
  <c r="Y411" i="5"/>
  <c r="W411" i="5"/>
  <c r="X629" i="2"/>
  <c r="J629" i="2"/>
  <c r="W1010" i="5"/>
  <c r="Y1010" i="5"/>
  <c r="X1010" i="5"/>
  <c r="W1059" i="5"/>
  <c r="X1059" i="5"/>
  <c r="Y1059" i="5"/>
  <c r="W823" i="5"/>
  <c r="X823" i="5"/>
  <c r="Y823" i="5"/>
  <c r="X588" i="2"/>
  <c r="J588" i="2"/>
  <c r="Q731" i="5"/>
  <c r="P731" i="5"/>
  <c r="R731" i="5"/>
  <c r="F731" i="5" s="1"/>
  <c r="W1197" i="5"/>
  <c r="Y1197" i="5"/>
  <c r="X1197" i="5"/>
  <c r="Y351" i="5"/>
  <c r="W351" i="5"/>
  <c r="X351" i="5"/>
  <c r="U525" i="5"/>
  <c r="V525" i="5"/>
  <c r="T525" i="5"/>
  <c r="X893" i="5"/>
  <c r="W893" i="5"/>
  <c r="Y893" i="5"/>
  <c r="X358" i="5"/>
  <c r="Y358" i="5"/>
  <c r="W358" i="5"/>
  <c r="P413" i="5"/>
  <c r="R413" i="5"/>
  <c r="F413" i="5" s="1"/>
  <c r="P552" i="5"/>
  <c r="R552" i="5"/>
  <c r="F552" i="5" s="1"/>
  <c r="Q552" i="5"/>
  <c r="Q779" i="5"/>
  <c r="P779" i="5"/>
  <c r="R779" i="5"/>
  <c r="F779" i="5" s="1"/>
  <c r="X771" i="5"/>
  <c r="Y771" i="5"/>
  <c r="W771" i="5"/>
  <c r="P657" i="5"/>
  <c r="R657" i="5"/>
  <c r="F657" i="5" s="1"/>
  <c r="Q657" i="5"/>
  <c r="R1101" i="5"/>
  <c r="F1101" i="5" s="1"/>
  <c r="P1101" i="5"/>
  <c r="Q1101" i="5"/>
  <c r="W170" i="5"/>
  <c r="X170" i="5"/>
  <c r="Y170" i="5"/>
  <c r="Z298" i="2"/>
  <c r="L298" i="2" s="1"/>
  <c r="AJ298" i="2"/>
  <c r="AB298" i="2"/>
  <c r="M298" i="2" s="1"/>
  <c r="AC298" i="2" s="1"/>
  <c r="N298" i="2" s="1"/>
  <c r="Y298" i="2"/>
  <c r="AA298" i="2" s="1"/>
  <c r="U520" i="5"/>
  <c r="T520" i="5"/>
  <c r="V520" i="5"/>
  <c r="Z107" i="2"/>
  <c r="L107" i="2" s="1"/>
  <c r="AB107" i="2"/>
  <c r="M107" i="2" s="1"/>
  <c r="AC107" i="2" s="1"/>
  <c r="Y107" i="2"/>
  <c r="AA107" i="2" s="1"/>
  <c r="AJ107" i="2"/>
  <c r="Y257" i="3"/>
  <c r="L257" i="3" s="1"/>
  <c r="O257" i="3" s="1"/>
  <c r="Z676" i="3"/>
  <c r="M676" i="3" s="1"/>
  <c r="Z1312" i="3"/>
  <c r="M1312" i="3" s="1"/>
  <c r="Y343" i="3"/>
  <c r="L343" i="3" s="1"/>
  <c r="O343" i="3" s="1"/>
  <c r="Y400" i="3"/>
  <c r="L400" i="3" s="1"/>
  <c r="O400" i="3" s="1"/>
  <c r="Y83" i="3"/>
  <c r="L83" i="3" s="1"/>
  <c r="O83" i="3" s="1"/>
  <c r="Y533" i="3"/>
  <c r="L533" i="3" s="1"/>
  <c r="O533" i="3" s="1"/>
  <c r="V133" i="5"/>
  <c r="Y1019" i="2"/>
  <c r="AA1019" i="2" s="1"/>
  <c r="Q350" i="5"/>
  <c r="Q760" i="5"/>
  <c r="T1362" i="5"/>
  <c r="Z1362" i="5" s="1"/>
  <c r="X114" i="2"/>
  <c r="J114" i="2"/>
  <c r="X1399" i="2"/>
  <c r="J1399" i="2"/>
  <c r="T104" i="5"/>
  <c r="V104" i="5"/>
  <c r="U104" i="5"/>
  <c r="Y1408" i="5"/>
  <c r="X1408" i="5"/>
  <c r="W1408" i="5"/>
  <c r="P1089" i="5"/>
  <c r="Q1089" i="5"/>
  <c r="R1089" i="5"/>
  <c r="F1089" i="5" s="1"/>
  <c r="P1276" i="5"/>
  <c r="R1276" i="5"/>
  <c r="F1276" i="5" s="1"/>
  <c r="Q1276" i="5"/>
  <c r="U1186" i="5"/>
  <c r="T1186" i="5"/>
  <c r="V1186" i="5"/>
  <c r="X1368" i="2"/>
  <c r="J1368" i="2"/>
  <c r="X700" i="5"/>
  <c r="Y700" i="5"/>
  <c r="W700" i="5"/>
  <c r="R650" i="5"/>
  <c r="F650" i="5" s="1"/>
  <c r="P650" i="5"/>
  <c r="Q650" i="5"/>
  <c r="P411" i="5"/>
  <c r="Q411" i="5"/>
  <c r="R411" i="5"/>
  <c r="F411" i="5" s="1"/>
  <c r="Q897" i="5"/>
  <c r="P897" i="5"/>
  <c r="R897" i="5"/>
  <c r="F897" i="5" s="1"/>
  <c r="Q1059" i="5"/>
  <c r="P1059" i="5"/>
  <c r="R1059" i="5"/>
  <c r="F1059" i="5" s="1"/>
  <c r="Q823" i="5"/>
  <c r="P823" i="5"/>
  <c r="W731" i="5"/>
  <c r="Y731" i="5"/>
  <c r="X731" i="5"/>
  <c r="Q1062" i="5"/>
  <c r="P1062" i="5"/>
  <c r="R1062" i="5"/>
  <c r="F1062" i="5" s="1"/>
  <c r="Y436" i="5"/>
  <c r="X436" i="5"/>
  <c r="W1164" i="5"/>
  <c r="X1164" i="5"/>
  <c r="Y1164" i="5"/>
  <c r="P1156" i="5"/>
  <c r="R1156" i="5"/>
  <c r="F1156" i="5" s="1"/>
  <c r="Q1156" i="5"/>
  <c r="W1286" i="5"/>
  <c r="Y1286" i="5"/>
  <c r="W384" i="5"/>
  <c r="Y384" i="5"/>
  <c r="X384" i="5"/>
  <c r="P495" i="5"/>
  <c r="R495" i="5"/>
  <c r="F495" i="5" s="1"/>
  <c r="Q495" i="5"/>
  <c r="X385" i="5"/>
  <c r="W385" i="5"/>
  <c r="Y385" i="5"/>
  <c r="Y405" i="5"/>
  <c r="W405" i="5"/>
  <c r="X405" i="5"/>
  <c r="Y645" i="5"/>
  <c r="W645" i="5"/>
  <c r="X645" i="5"/>
  <c r="AC775" i="2"/>
  <c r="N775" i="2" s="1"/>
  <c r="R1076" i="5"/>
  <c r="F1076" i="5" s="1"/>
  <c r="Q1076" i="5"/>
  <c r="X1395" i="5"/>
  <c r="W1395" i="5"/>
  <c r="Y1395" i="5"/>
  <c r="U289" i="5"/>
  <c r="T289" i="5"/>
  <c r="V289" i="5"/>
  <c r="P588" i="5"/>
  <c r="R588" i="5"/>
  <c r="F588" i="5" s="1"/>
  <c r="Q588" i="5"/>
  <c r="P729" i="5"/>
  <c r="Q729" i="5"/>
  <c r="R729" i="5"/>
  <c r="F729" i="5" s="1"/>
  <c r="AB857" i="2"/>
  <c r="M857" i="2" s="1"/>
  <c r="AC857" i="2" s="1"/>
  <c r="N857" i="2" s="1"/>
  <c r="AJ857" i="2"/>
  <c r="Y857" i="2"/>
  <c r="AA857" i="2" s="1"/>
  <c r="Z857" i="2"/>
  <c r="L857" i="2" s="1"/>
  <c r="J206" i="2"/>
  <c r="X206" i="2"/>
  <c r="Y617" i="5"/>
  <c r="X617" i="5"/>
  <c r="W617" i="5"/>
  <c r="T999" i="5"/>
  <c r="V999" i="5"/>
  <c r="U999" i="5"/>
  <c r="R592" i="5"/>
  <c r="F592" i="5" s="1"/>
  <c r="P592" i="5"/>
  <c r="Q592" i="5"/>
  <c r="Q969" i="5"/>
  <c r="P969" i="5"/>
  <c r="Y192" i="5"/>
  <c r="W192" i="5"/>
  <c r="X192" i="5"/>
  <c r="X532" i="2"/>
  <c r="J532" i="2"/>
  <c r="U1064" i="5"/>
  <c r="V1064" i="5"/>
  <c r="AB1109" i="2"/>
  <c r="M1109" i="2" s="1"/>
  <c r="AC1109" i="2" s="1"/>
  <c r="N1109" i="2" s="1"/>
  <c r="AD1109" i="2" s="1"/>
  <c r="O1109" i="2" s="1"/>
  <c r="Y1109" i="2"/>
  <c r="AA1109" i="2" s="1"/>
  <c r="Q958" i="5"/>
  <c r="P958" i="5"/>
  <c r="R958" i="5"/>
  <c r="F958" i="5" s="1"/>
  <c r="W641" i="5"/>
  <c r="Y641" i="5"/>
  <c r="X641" i="5"/>
  <c r="J324" i="2"/>
  <c r="X324" i="2"/>
  <c r="W1303" i="5"/>
  <c r="Y1303" i="5"/>
  <c r="X1303" i="5"/>
  <c r="X1136" i="5"/>
  <c r="W1136" i="5"/>
  <c r="Y1136" i="5"/>
  <c r="T704" i="5"/>
  <c r="V704" i="5"/>
  <c r="U704" i="5"/>
  <c r="J1367" i="2"/>
  <c r="X1367" i="2"/>
  <c r="X777" i="5"/>
  <c r="W777" i="5"/>
  <c r="Y777" i="5"/>
  <c r="W1063" i="5"/>
  <c r="Y1063" i="5"/>
  <c r="X1063" i="5"/>
  <c r="Y1032" i="5"/>
  <c r="W1032" i="5"/>
  <c r="X1032" i="5"/>
  <c r="P1164" i="5"/>
  <c r="R1164" i="5"/>
  <c r="F1164" i="5" s="1"/>
  <c r="Q1164" i="5"/>
  <c r="W1156" i="5"/>
  <c r="Y1156" i="5"/>
  <c r="X1156" i="5"/>
  <c r="R1286" i="5"/>
  <c r="F1286" i="5" s="1"/>
  <c r="P1286" i="5"/>
  <c r="Q1286" i="5"/>
  <c r="Q327" i="5"/>
  <c r="P327" i="5"/>
  <c r="R327" i="5"/>
  <c r="F327" i="5" s="1"/>
  <c r="P384" i="5"/>
  <c r="Q384" i="5"/>
  <c r="R384" i="5"/>
  <c r="F384" i="5" s="1"/>
  <c r="W580" i="5"/>
  <c r="Y580" i="5"/>
  <c r="X580" i="5"/>
  <c r="Y1371" i="5"/>
  <c r="W1371" i="5"/>
  <c r="X1371" i="5"/>
  <c r="Y839" i="5"/>
  <c r="X839" i="5"/>
  <c r="W839" i="5"/>
  <c r="W289" i="5"/>
  <c r="X289" i="5"/>
  <c r="Y289" i="5"/>
  <c r="Q617" i="5"/>
  <c r="R617" i="5"/>
  <c r="F617" i="5" s="1"/>
  <c r="P617" i="5"/>
  <c r="P879" i="5"/>
  <c r="Q879" i="5"/>
  <c r="AB327" i="2"/>
  <c r="M327" i="2" s="1"/>
  <c r="AC327" i="2" s="1"/>
  <c r="N327" i="2" s="1"/>
  <c r="AD327" i="2" s="1"/>
  <c r="O327" i="2" s="1"/>
  <c r="Z327" i="2"/>
  <c r="L327" i="2" s="1"/>
  <c r="AJ327" i="2"/>
  <c r="Y327" i="2"/>
  <c r="AA327" i="2" s="1"/>
  <c r="U837" i="5"/>
  <c r="T837" i="5"/>
  <c r="V837" i="5"/>
  <c r="AJ284" i="2"/>
  <c r="AB284" i="2"/>
  <c r="M284" i="2" s="1"/>
  <c r="AC284" i="2" s="1"/>
  <c r="Z284" i="2"/>
  <c r="L284" i="2" s="1"/>
  <c r="Y284" i="2"/>
  <c r="AA284" i="2" s="1"/>
  <c r="AJ376" i="2"/>
  <c r="Y376" i="2"/>
  <c r="AA376" i="2" s="1"/>
  <c r="AB376" i="2"/>
  <c r="M376" i="2" s="1"/>
  <c r="AC376" i="2" s="1"/>
  <c r="N376" i="2" s="1"/>
  <c r="Z376" i="2"/>
  <c r="L376" i="2" s="1"/>
  <c r="X529" i="2"/>
  <c r="J529" i="2"/>
  <c r="AB200" i="2"/>
  <c r="M200" i="2" s="1"/>
  <c r="AC200" i="2" s="1"/>
  <c r="Z200" i="2"/>
  <c r="L200" i="2" s="1"/>
  <c r="Y200" i="2"/>
  <c r="AA200" i="2" s="1"/>
  <c r="AJ200" i="2"/>
  <c r="P265" i="5"/>
  <c r="R265" i="5"/>
  <c r="F265" i="5" s="1"/>
  <c r="Q265" i="5"/>
  <c r="X981" i="2"/>
  <c r="J981" i="2"/>
  <c r="V237" i="5"/>
  <c r="U237" i="5"/>
  <c r="AB939" i="2"/>
  <c r="M939" i="2" s="1"/>
  <c r="AC939" i="2" s="1"/>
  <c r="N939" i="2" s="1"/>
  <c r="AJ939" i="2"/>
  <c r="Y939" i="2"/>
  <c r="AA939" i="2" s="1"/>
  <c r="Z939" i="2"/>
  <c r="L939" i="2" s="1"/>
  <c r="AD1221" i="2"/>
  <c r="O1221" i="2" s="1"/>
  <c r="AE519" i="2"/>
  <c r="Q519" i="2" s="1"/>
  <c r="AJ432" i="2"/>
  <c r="Y81" i="2"/>
  <c r="AA81" i="2" s="1"/>
  <c r="AJ377" i="2"/>
  <c r="X1121" i="2"/>
  <c r="Y1151" i="2"/>
  <c r="AA1151" i="2" s="1"/>
  <c r="J889" i="2"/>
  <c r="AB1151" i="2"/>
  <c r="M1151" i="2" s="1"/>
  <c r="AC1151" i="2" s="1"/>
  <c r="N1151" i="2" s="1"/>
  <c r="X759" i="2"/>
  <c r="Z255" i="2"/>
  <c r="L255" i="2" s="1"/>
  <c r="X1239" i="2"/>
  <c r="X939" i="2"/>
  <c r="X731" i="2"/>
  <c r="AJ948" i="2"/>
  <c r="AB147" i="2"/>
  <c r="M147" i="2" s="1"/>
  <c r="AC147" i="2" s="1"/>
  <c r="N147" i="2" s="1"/>
  <c r="AD147" i="2" s="1"/>
  <c r="O147" i="2" s="1"/>
  <c r="AD519" i="2"/>
  <c r="O519" i="2" s="1"/>
  <c r="Z173" i="2"/>
  <c r="L173" i="2" s="1"/>
  <c r="Z377" i="2"/>
  <c r="L377" i="2" s="1"/>
  <c r="Y377" i="2"/>
  <c r="AA377" i="2" s="1"/>
  <c r="AB235" i="2"/>
  <c r="M235" i="2" s="1"/>
  <c r="AC235" i="2" s="1"/>
  <c r="N235" i="2" s="1"/>
  <c r="AC108" i="2"/>
  <c r="N108" i="2" s="1"/>
  <c r="AD108" i="2" s="1"/>
  <c r="O108" i="2" s="1"/>
  <c r="AH774" i="2"/>
  <c r="R774" i="2" s="1"/>
  <c r="AD774" i="2"/>
  <c r="O774" i="2" s="1"/>
  <c r="Z28" i="2"/>
  <c r="L28" i="2" s="1"/>
  <c r="Y28" i="2"/>
  <c r="AA28" i="2" s="1"/>
  <c r="AE498" i="2"/>
  <c r="Q498" i="2" s="1"/>
  <c r="AD498" i="2"/>
  <c r="O498" i="2" s="1"/>
  <c r="AF1349" i="2"/>
  <c r="AF498" i="2"/>
  <c r="AB28" i="2"/>
  <c r="M28" i="2" s="1"/>
  <c r="AC28" i="2" s="1"/>
  <c r="N28" i="2" s="1"/>
  <c r="AJ28" i="2"/>
  <c r="J10" i="2"/>
  <c r="AD1349" i="2"/>
  <c r="O1349" i="2" s="1"/>
  <c r="AE771" i="2"/>
  <c r="Q771" i="2" s="1"/>
  <c r="AH1221" i="2"/>
  <c r="R1221" i="2" s="1"/>
  <c r="AD402" i="2"/>
  <c r="O402" i="2" s="1"/>
  <c r="AH1349" i="2"/>
  <c r="R1349" i="2" s="1"/>
  <c r="AF1221" i="2"/>
  <c r="Z918" i="5"/>
  <c r="Z107" i="5"/>
  <c r="Z163" i="5"/>
  <c r="V879" i="5"/>
  <c r="U879" i="5"/>
  <c r="T879" i="5"/>
  <c r="Z371" i="5"/>
  <c r="Z739" i="5"/>
  <c r="T1339" i="5"/>
  <c r="V1339" i="5"/>
  <c r="U1339" i="5"/>
  <c r="Z801" i="3"/>
  <c r="M801" i="3" s="1"/>
  <c r="Z1305" i="3"/>
  <c r="M1305" i="3" s="1"/>
  <c r="Z164" i="3"/>
  <c r="M164" i="3" s="1"/>
  <c r="Z1309" i="2"/>
  <c r="L1309" i="2" s="1"/>
  <c r="Y1095" i="3"/>
  <c r="L1095" i="3" s="1"/>
  <c r="O1095" i="3" s="1"/>
  <c r="Z1343" i="3"/>
  <c r="M1343" i="3" s="1"/>
  <c r="Y1435" i="3"/>
  <c r="L1435" i="3" s="1"/>
  <c r="O1435" i="3" s="1"/>
  <c r="Z400" i="3"/>
  <c r="M400" i="3" s="1"/>
  <c r="Y237" i="3"/>
  <c r="L237" i="3" s="1"/>
  <c r="O237" i="3" s="1"/>
  <c r="Z83" i="3"/>
  <c r="M83" i="3" s="1"/>
  <c r="Y147" i="2"/>
  <c r="AA147" i="2" s="1"/>
  <c r="Z1101" i="3"/>
  <c r="M1101" i="3" s="1"/>
  <c r="Y989" i="3"/>
  <c r="L989" i="3" s="1"/>
  <c r="O989" i="3" s="1"/>
  <c r="Y555" i="3"/>
  <c r="L555" i="3" s="1"/>
  <c r="O555" i="3" s="1"/>
  <c r="Y977" i="3"/>
  <c r="L977" i="3" s="1"/>
  <c r="O977" i="3" s="1"/>
  <c r="W369" i="5"/>
  <c r="X369" i="5"/>
  <c r="Y369" i="5"/>
  <c r="V1395" i="5"/>
  <c r="U1395" i="5"/>
  <c r="T1395" i="5"/>
  <c r="R295" i="5"/>
  <c r="F295" i="5" s="1"/>
  <c r="P295" i="5"/>
  <c r="Q295" i="5"/>
  <c r="X951" i="2"/>
  <c r="J951" i="2"/>
  <c r="T1042" i="5"/>
  <c r="V1042" i="5"/>
  <c r="U1042" i="5"/>
  <c r="V1257" i="5"/>
  <c r="U1257" i="5"/>
  <c r="T1257" i="5"/>
  <c r="Q1012" i="5"/>
  <c r="R1012" i="5"/>
  <c r="F1012" i="5" s="1"/>
  <c r="W677" i="5"/>
  <c r="Y677" i="5"/>
  <c r="X677" i="5"/>
  <c r="R1005" i="5"/>
  <c r="F1005" i="5" s="1"/>
  <c r="Q1005" i="5"/>
  <c r="X1077" i="5"/>
  <c r="W1077" i="5"/>
  <c r="Y1077" i="5"/>
  <c r="W133" i="5"/>
  <c r="Y133" i="5"/>
  <c r="T580" i="5"/>
  <c r="V580" i="5"/>
  <c r="U580" i="5"/>
  <c r="U1221" i="5"/>
  <c r="V1221" i="5"/>
  <c r="T1221" i="5"/>
  <c r="AB1183" i="2"/>
  <c r="M1183" i="2" s="1"/>
  <c r="AC1183" i="2" s="1"/>
  <c r="N1183" i="2" s="1"/>
  <c r="Z1183" i="2"/>
  <c r="L1183" i="2" s="1"/>
  <c r="AJ1183" i="2"/>
  <c r="Y1183" i="2"/>
  <c r="AA1183" i="2" s="1"/>
  <c r="X566" i="5"/>
  <c r="W566" i="5"/>
  <c r="Y566" i="5"/>
  <c r="P769" i="5"/>
  <c r="Q769" i="5"/>
  <c r="Y1423" i="5"/>
  <c r="X1423" i="5"/>
  <c r="X1009" i="5"/>
  <c r="W1009" i="5"/>
  <c r="Y1009" i="5"/>
  <c r="Y471" i="5"/>
  <c r="X471" i="5"/>
  <c r="W471" i="5"/>
  <c r="J745" i="2"/>
  <c r="X745" i="2"/>
  <c r="W1095" i="5"/>
  <c r="X1095" i="5"/>
  <c r="Y1095" i="5"/>
  <c r="T955" i="5"/>
  <c r="U955" i="5"/>
  <c r="V955" i="5"/>
  <c r="P1284" i="5"/>
  <c r="R1284" i="5"/>
  <c r="F1284" i="5" s="1"/>
  <c r="Q1284" i="5"/>
  <c r="R733" i="5"/>
  <c r="F733" i="5" s="1"/>
  <c r="P733" i="5"/>
  <c r="Q733" i="5"/>
  <c r="Y833" i="3"/>
  <c r="L833" i="3" s="1"/>
  <c r="O833" i="3" s="1"/>
  <c r="U133" i="5"/>
  <c r="V922" i="5"/>
  <c r="Z922" i="5" s="1"/>
  <c r="Z1308" i="5"/>
  <c r="Z741" i="5"/>
  <c r="W1349" i="5"/>
  <c r="U531" i="5"/>
  <c r="AC1001" i="2"/>
  <c r="Z659" i="2"/>
  <c r="L659" i="2" s="1"/>
  <c r="R768" i="5"/>
  <c r="F768" i="5" s="1"/>
  <c r="Q1389" i="5"/>
  <c r="J415" i="2"/>
  <c r="X839" i="2"/>
  <c r="W738" i="2"/>
  <c r="W671" i="2"/>
  <c r="U433" i="5"/>
  <c r="Z433" i="5" s="1"/>
  <c r="P1361" i="5"/>
  <c r="R699" i="5"/>
  <c r="F699" i="5" s="1"/>
  <c r="R383" i="5"/>
  <c r="F383" i="5" s="1"/>
  <c r="Q699" i="5"/>
  <c r="W1431" i="5"/>
  <c r="X593" i="5"/>
  <c r="Q1241" i="5"/>
  <c r="R1241" i="5"/>
  <c r="F1241" i="5" s="1"/>
  <c r="P1241" i="5"/>
  <c r="H370" i="5"/>
  <c r="S370" i="5" s="1"/>
  <c r="M370" i="5" s="1"/>
  <c r="A370" i="5"/>
  <c r="Y1272" i="5"/>
  <c r="X1272" i="5"/>
  <c r="W1272" i="5"/>
  <c r="R1011" i="5"/>
  <c r="F1011" i="5" s="1"/>
  <c r="Q1011" i="5"/>
  <c r="P1011" i="5"/>
  <c r="U629" i="5"/>
  <c r="V629" i="5"/>
  <c r="T629" i="5"/>
  <c r="P1431" i="5"/>
  <c r="Q1431" i="5"/>
  <c r="R1431" i="5"/>
  <c r="F1431" i="5" s="1"/>
  <c r="W468" i="5"/>
  <c r="Y468" i="5"/>
  <c r="X468" i="5"/>
  <c r="U865" i="5"/>
  <c r="T865" i="5"/>
  <c r="V865" i="5"/>
  <c r="W1005" i="5"/>
  <c r="Y1005" i="5"/>
  <c r="X1005" i="5"/>
  <c r="X71" i="5"/>
  <c r="Y71" i="5"/>
  <c r="W71" i="5"/>
  <c r="Z1437" i="2"/>
  <c r="L1437" i="2" s="1"/>
  <c r="AB1437" i="2"/>
  <c r="M1437" i="2" s="1"/>
  <c r="AC1437" i="2" s="1"/>
  <c r="N1437" i="2" s="1"/>
  <c r="T387" i="5"/>
  <c r="U387" i="5"/>
  <c r="V387" i="5"/>
  <c r="U686" i="5"/>
  <c r="T686" i="5"/>
  <c r="V686" i="5"/>
  <c r="Z237" i="2"/>
  <c r="L237" i="2" s="1"/>
  <c r="Y237" i="2"/>
  <c r="AA237" i="2" s="1"/>
  <c r="Y355" i="2"/>
  <c r="AA355" i="2" s="1"/>
  <c r="AB355" i="2"/>
  <c r="M355" i="2" s="1"/>
  <c r="AC355" i="2" s="1"/>
  <c r="X1150" i="5"/>
  <c r="W1150" i="5"/>
  <c r="Y1150" i="5"/>
  <c r="Q381" i="5"/>
  <c r="P381" i="5"/>
  <c r="R381" i="5"/>
  <c r="F381" i="5" s="1"/>
  <c r="X550" i="2"/>
  <c r="J550" i="2"/>
  <c r="T589" i="5"/>
  <c r="V589" i="5"/>
  <c r="Q714" i="5"/>
  <c r="R714" i="5"/>
  <c r="F714" i="5" s="1"/>
  <c r="P714" i="5"/>
  <c r="Y819" i="5"/>
  <c r="W819" i="5"/>
  <c r="X819" i="5"/>
  <c r="V1041" i="5"/>
  <c r="T1041" i="5"/>
  <c r="U1041" i="5"/>
  <c r="Y896" i="5"/>
  <c r="X896" i="5"/>
  <c r="W896" i="5"/>
  <c r="P509" i="5"/>
  <c r="R509" i="5"/>
  <c r="F509" i="5" s="1"/>
  <c r="Q509" i="5"/>
  <c r="X1227" i="2"/>
  <c r="J1227" i="2"/>
  <c r="Z1120" i="2"/>
  <c r="L1120" i="2" s="1"/>
  <c r="AB1120" i="2"/>
  <c r="M1120" i="2" s="1"/>
  <c r="AC1120" i="2" s="1"/>
  <c r="AJ1120" i="2"/>
  <c r="Y1120" i="2"/>
  <c r="AA1120" i="2" s="1"/>
  <c r="J1199" i="2"/>
  <c r="X1199" i="2"/>
  <c r="U235" i="5"/>
  <c r="T235" i="5"/>
  <c r="AB623" i="2"/>
  <c r="M623" i="2" s="1"/>
  <c r="AC623" i="2" s="1"/>
  <c r="Z623" i="2"/>
  <c r="L623" i="2" s="1"/>
  <c r="V148" i="5"/>
  <c r="T148" i="5"/>
  <c r="U148" i="5"/>
  <c r="Y569" i="3"/>
  <c r="L569" i="3" s="1"/>
  <c r="O569" i="3" s="1"/>
  <c r="Z954" i="3"/>
  <c r="M954" i="3" s="1"/>
  <c r="Z110" i="3"/>
  <c r="M110" i="3" s="1"/>
  <c r="Y527" i="3"/>
  <c r="L527" i="3" s="1"/>
  <c r="O527" i="3" s="1"/>
  <c r="AB1309" i="2"/>
  <c r="M1309" i="2" s="1"/>
  <c r="AC1309" i="2" s="1"/>
  <c r="N1309" i="2" s="1"/>
  <c r="Y613" i="3"/>
  <c r="L613" i="3" s="1"/>
  <c r="O613" i="3" s="1"/>
  <c r="Y702" i="3"/>
  <c r="L702" i="3" s="1"/>
  <c r="O702" i="3" s="1"/>
  <c r="Y839" i="3"/>
  <c r="L839" i="3" s="1"/>
  <c r="O839" i="3" s="1"/>
  <c r="Y910" i="3"/>
  <c r="L910" i="3" s="1"/>
  <c r="O910" i="3" s="1"/>
  <c r="Z147" i="2"/>
  <c r="L147" i="2" s="1"/>
  <c r="Y345" i="3"/>
  <c r="L345" i="3" s="1"/>
  <c r="O345" i="3" s="1"/>
  <c r="Z343" i="3"/>
  <c r="M343" i="3" s="1"/>
  <c r="Y478" i="3"/>
  <c r="L478" i="3" s="1"/>
  <c r="O478" i="3" s="1"/>
  <c r="AJ221" i="2"/>
  <c r="Z833" i="5"/>
  <c r="Z707" i="5"/>
  <c r="J807" i="2"/>
  <c r="Z807" i="2" s="1"/>
  <c r="L807" i="2" s="1"/>
  <c r="Z1013" i="2"/>
  <c r="L1013" i="2" s="1"/>
  <c r="W1002" i="2"/>
  <c r="X1002" i="2" s="1"/>
  <c r="R687" i="5"/>
  <c r="F687" i="5" s="1"/>
  <c r="T346" i="5"/>
  <c r="Y419" i="5"/>
  <c r="W1423" i="5"/>
  <c r="Q383" i="5"/>
  <c r="X417" i="2"/>
  <c r="J417" i="2"/>
  <c r="Q1192" i="5"/>
  <c r="R1192" i="5"/>
  <c r="F1192" i="5" s="1"/>
  <c r="P1192" i="5"/>
  <c r="U1247" i="5"/>
  <c r="V1247" i="5"/>
  <c r="T1247" i="5"/>
  <c r="X1011" i="5"/>
  <c r="Y1011" i="5"/>
  <c r="W1011" i="5"/>
  <c r="W399" i="5"/>
  <c r="X399" i="5"/>
  <c r="Y399" i="5"/>
  <c r="W291" i="5"/>
  <c r="Y291" i="5"/>
  <c r="Z948" i="2"/>
  <c r="L948" i="2" s="1"/>
  <c r="Y948" i="2"/>
  <c r="AA948" i="2" s="1"/>
  <c r="U405" i="5"/>
  <c r="V405" i="5"/>
  <c r="T405" i="5"/>
  <c r="U759" i="5"/>
  <c r="T759" i="5"/>
  <c r="V759" i="5"/>
  <c r="X145" i="2"/>
  <c r="J145" i="2"/>
  <c r="AJ351" i="2"/>
  <c r="AB351" i="2"/>
  <c r="M351" i="2" s="1"/>
  <c r="AC351" i="2" s="1"/>
  <c r="N351" i="2" s="1"/>
  <c r="Y351" i="2"/>
  <c r="AA351" i="2" s="1"/>
  <c r="W865" i="5"/>
  <c r="X865" i="5"/>
  <c r="Y865" i="5"/>
  <c r="Z790" i="2"/>
  <c r="L790" i="2" s="1"/>
  <c r="AB790" i="2"/>
  <c r="M790" i="2" s="1"/>
  <c r="AC790" i="2" s="1"/>
  <c r="N790" i="2" s="1"/>
  <c r="AH790" i="2" s="1"/>
  <c r="R790" i="2" s="1"/>
  <c r="AJ790" i="2"/>
  <c r="Y790" i="2"/>
  <c r="AA790" i="2" s="1"/>
  <c r="X924" i="2"/>
  <c r="J924" i="2"/>
  <c r="Z84" i="2"/>
  <c r="L84" i="2" s="1"/>
  <c r="Y84" i="2"/>
  <c r="AA84" i="2" s="1"/>
  <c r="AB84" i="2"/>
  <c r="M84" i="2" s="1"/>
  <c r="AC84" i="2" s="1"/>
  <c r="N84" i="2" s="1"/>
  <c r="AJ84" i="2"/>
  <c r="Q914" i="5"/>
  <c r="P914" i="5"/>
  <c r="R914" i="5"/>
  <c r="F914" i="5" s="1"/>
  <c r="Y866" i="5"/>
  <c r="W866" i="5"/>
  <c r="X866" i="5"/>
  <c r="V299" i="5"/>
  <c r="T299" i="5"/>
  <c r="U299" i="5"/>
  <c r="AJ672" i="2"/>
  <c r="Y672" i="2"/>
  <c r="AA672" i="2" s="1"/>
  <c r="Y1365" i="5"/>
  <c r="W1365" i="5"/>
  <c r="X1365" i="5"/>
  <c r="X432" i="5"/>
  <c r="Y432" i="5"/>
  <c r="W432" i="5"/>
  <c r="W714" i="5"/>
  <c r="Y714" i="5"/>
  <c r="X714" i="5"/>
  <c r="W831" i="5"/>
  <c r="Y831" i="5"/>
  <c r="X831" i="5"/>
  <c r="X623" i="5"/>
  <c r="Y623" i="5"/>
  <c r="W859" i="5"/>
  <c r="Y859" i="5"/>
  <c r="X859" i="5"/>
  <c r="Q896" i="5"/>
  <c r="P896" i="5"/>
  <c r="R896" i="5"/>
  <c r="F896" i="5" s="1"/>
  <c r="R1040" i="5"/>
  <c r="F1040" i="5" s="1"/>
  <c r="P1040" i="5"/>
  <c r="J1069" i="2"/>
  <c r="X1069" i="2"/>
  <c r="P238" i="5"/>
  <c r="R238" i="5"/>
  <c r="F238" i="5" s="1"/>
  <c r="Q238" i="5"/>
  <c r="AJ1103" i="2"/>
  <c r="Z1103" i="2"/>
  <c r="L1103" i="2" s="1"/>
  <c r="AB1103" i="2"/>
  <c r="M1103" i="2" s="1"/>
  <c r="AC1103" i="2" s="1"/>
  <c r="N1103" i="2" s="1"/>
  <c r="Y1103" i="2"/>
  <c r="AA1103" i="2" s="1"/>
  <c r="T473" i="5"/>
  <c r="V473" i="5"/>
  <c r="U473" i="5"/>
  <c r="X625" i="5"/>
  <c r="Y625" i="5"/>
  <c r="W625" i="5"/>
  <c r="Y984" i="3"/>
  <c r="L984" i="3" s="1"/>
  <c r="O984" i="3" s="1"/>
  <c r="Z926" i="3"/>
  <c r="M926" i="3" s="1"/>
  <c r="Y357" i="3"/>
  <c r="L357" i="3" s="1"/>
  <c r="O357" i="3" s="1"/>
  <c r="Y1379" i="3"/>
  <c r="L1379" i="3" s="1"/>
  <c r="O1379" i="3" s="1"/>
  <c r="Z562" i="3"/>
  <c r="M562" i="3" s="1"/>
  <c r="Y793" i="3"/>
  <c r="L793" i="3" s="1"/>
  <c r="O793" i="3" s="1"/>
  <c r="Z823" i="3"/>
  <c r="M823" i="3" s="1"/>
  <c r="Z1185" i="3"/>
  <c r="M1185" i="3" s="1"/>
  <c r="Z613" i="5"/>
  <c r="Z1341" i="5"/>
  <c r="J358" i="2"/>
  <c r="V429" i="5"/>
  <c r="AB1013" i="2"/>
  <c r="M1013" i="2" s="1"/>
  <c r="AC1013" i="2" s="1"/>
  <c r="N1013" i="2" s="1"/>
  <c r="Z587" i="5"/>
  <c r="W534" i="2"/>
  <c r="W500" i="2"/>
  <c r="J500" i="2" s="1"/>
  <c r="P687" i="5"/>
  <c r="X1337" i="5"/>
  <c r="J238" i="2"/>
  <c r="X238" i="2"/>
  <c r="A628" i="5"/>
  <c r="H628" i="5"/>
  <c r="S628" i="5" s="1"/>
  <c r="M628" i="5" s="1"/>
  <c r="J287" i="2"/>
  <c r="X287" i="2"/>
  <c r="X1247" i="5"/>
  <c r="Y1247" i="5"/>
  <c r="T1072" i="5"/>
  <c r="V1072" i="5"/>
  <c r="U1072" i="5"/>
  <c r="V948" i="5"/>
  <c r="T948" i="5"/>
  <c r="U948" i="5"/>
  <c r="AB928" i="2"/>
  <c r="M928" i="2" s="1"/>
  <c r="AC928" i="2" s="1"/>
  <c r="Z928" i="2"/>
  <c r="L928" i="2" s="1"/>
  <c r="Y928" i="2"/>
  <c r="AA928" i="2" s="1"/>
  <c r="AJ928" i="2"/>
  <c r="W735" i="5"/>
  <c r="X735" i="5"/>
  <c r="Y735" i="5"/>
  <c r="J1168" i="2"/>
  <c r="X1168" i="2"/>
  <c r="R1071" i="5"/>
  <c r="F1071" i="5" s="1"/>
  <c r="P1071" i="5"/>
  <c r="Q1071" i="5"/>
  <c r="Q558" i="5"/>
  <c r="P558" i="5"/>
  <c r="X560" i="5"/>
  <c r="Y560" i="5"/>
  <c r="W560" i="5"/>
  <c r="T1008" i="5"/>
  <c r="V1008" i="5"/>
  <c r="U1008" i="5"/>
  <c r="W1361" i="5"/>
  <c r="Y1361" i="5"/>
  <c r="X1361" i="5"/>
  <c r="X282" i="2"/>
  <c r="J282" i="2"/>
  <c r="Y383" i="5"/>
  <c r="W383" i="5"/>
  <c r="X383" i="5"/>
  <c r="Y403" i="5"/>
  <c r="X403" i="5"/>
  <c r="W403" i="5"/>
  <c r="P593" i="5"/>
  <c r="R593" i="5"/>
  <c r="F593" i="5" s="1"/>
  <c r="R585" i="5"/>
  <c r="F585" i="5" s="1"/>
  <c r="P585" i="5"/>
  <c r="Q585" i="5"/>
  <c r="X699" i="5"/>
  <c r="W699" i="5"/>
  <c r="Y699" i="5"/>
  <c r="W769" i="5"/>
  <c r="Y769" i="5"/>
  <c r="X769" i="5"/>
  <c r="X1362" i="2"/>
  <c r="J1362" i="2"/>
  <c r="X346" i="5"/>
  <c r="W346" i="5"/>
  <c r="Y346" i="5"/>
  <c r="J830" i="2"/>
  <c r="X830" i="2"/>
  <c r="T1009" i="5"/>
  <c r="V1009" i="5"/>
  <c r="U1009" i="5"/>
  <c r="Q471" i="5"/>
  <c r="R471" i="5"/>
  <c r="F471" i="5" s="1"/>
  <c r="P471" i="5"/>
  <c r="Y238" i="5"/>
  <c r="W238" i="5"/>
  <c r="X238" i="5"/>
  <c r="AB433" i="2"/>
  <c r="M433" i="2" s="1"/>
  <c r="AC433" i="2" s="1"/>
  <c r="N433" i="2" s="1"/>
  <c r="AF433" i="2" s="1"/>
  <c r="Y433" i="2"/>
  <c r="AA433" i="2" s="1"/>
  <c r="AJ433" i="2"/>
  <c r="Z433" i="2"/>
  <c r="L433" i="2" s="1"/>
  <c r="W895" i="5"/>
  <c r="Y895" i="5"/>
  <c r="X895" i="5"/>
  <c r="X1284" i="5"/>
  <c r="Y1284" i="5"/>
  <c r="W1284" i="5"/>
  <c r="J1276" i="2"/>
  <c r="X1276" i="2"/>
  <c r="Z11" i="5"/>
  <c r="X16" i="2"/>
  <c r="J16" i="2"/>
  <c r="Y717" i="2"/>
  <c r="AA717" i="2" s="1"/>
  <c r="Z717" i="2"/>
  <c r="L717" i="2" s="1"/>
  <c r="AJ717" i="2"/>
  <c r="AJ1396" i="2"/>
  <c r="Z1396" i="2"/>
  <c r="L1396" i="2" s="1"/>
  <c r="Y659" i="2"/>
  <c r="AA659" i="2" s="1"/>
  <c r="Y526" i="2"/>
  <c r="AA526" i="2" s="1"/>
  <c r="X590" i="2"/>
  <c r="AJ1119" i="2"/>
  <c r="AB1119" i="2"/>
  <c r="M1119" i="2" s="1"/>
  <c r="AC1119" i="2" s="1"/>
  <c r="Y1119" i="2"/>
  <c r="AA1119" i="2" s="1"/>
  <c r="AJ926" i="2"/>
  <c r="AB926" i="2"/>
  <c r="M926" i="2" s="1"/>
  <c r="AC926" i="2" s="1"/>
  <c r="N926" i="2" s="1"/>
  <c r="X166" i="2"/>
  <c r="AC1286" i="2"/>
  <c r="AF460" i="2"/>
  <c r="AE403" i="2"/>
  <c r="Q403" i="2" s="1"/>
  <c r="AH403" i="2"/>
  <c r="R403" i="2" s="1"/>
  <c r="U1240" i="5"/>
  <c r="T1240" i="5"/>
  <c r="V1240" i="5"/>
  <c r="T537" i="5"/>
  <c r="V537" i="5"/>
  <c r="U537" i="5"/>
  <c r="T566" i="5"/>
  <c r="U566" i="5"/>
  <c r="V566" i="5"/>
  <c r="U819" i="5"/>
  <c r="T819" i="5"/>
  <c r="V819" i="5"/>
  <c r="U776" i="5"/>
  <c r="V776" i="5"/>
  <c r="T776" i="5"/>
  <c r="V971" i="5"/>
  <c r="T971" i="5"/>
  <c r="U971" i="5"/>
  <c r="U765" i="5"/>
  <c r="T765" i="5"/>
  <c r="V765" i="5"/>
  <c r="AD403" i="2"/>
  <c r="O403" i="2" s="1"/>
  <c r="AE1244" i="2"/>
  <c r="Q1244" i="2" s="1"/>
  <c r="Z162" i="5"/>
  <c r="Q145" i="5"/>
  <c r="Z888" i="5"/>
  <c r="T1244" i="5"/>
  <c r="V389" i="5"/>
  <c r="R1217" i="5"/>
  <c r="F1217" i="5" s="1"/>
  <c r="U1333" i="5"/>
  <c r="T1302" i="5"/>
  <c r="V1302" i="5"/>
  <c r="U1302" i="5"/>
  <c r="T1032" i="5"/>
  <c r="U1032" i="5"/>
  <c r="V1032" i="5"/>
  <c r="V382" i="5"/>
  <c r="U382" i="5"/>
  <c r="T352" i="5"/>
  <c r="V352" i="5"/>
  <c r="U352" i="5"/>
  <c r="V1018" i="5"/>
  <c r="T1018" i="5"/>
  <c r="U1018" i="5"/>
  <c r="V883" i="5"/>
  <c r="T883" i="5"/>
  <c r="U883" i="5"/>
  <c r="T1214" i="5"/>
  <c r="V1214" i="5"/>
  <c r="U1214" i="5"/>
  <c r="T1220" i="5"/>
  <c r="U1220" i="5"/>
  <c r="V1220" i="5"/>
  <c r="U745" i="5"/>
  <c r="V745" i="5"/>
  <c r="T745" i="5"/>
  <c r="U1120" i="5"/>
  <c r="T1120" i="5"/>
  <c r="V1120" i="5"/>
  <c r="T1278" i="5"/>
  <c r="V1278" i="5"/>
  <c r="U1278" i="5"/>
  <c r="T651" i="5"/>
  <c r="V651" i="5"/>
  <c r="U651" i="5"/>
  <c r="V380" i="5"/>
  <c r="T380" i="5"/>
  <c r="U380" i="5"/>
  <c r="V474" i="5"/>
  <c r="T474" i="5"/>
  <c r="U474" i="5"/>
  <c r="U595" i="5"/>
  <c r="T595" i="5"/>
  <c r="V595" i="5"/>
  <c r="U340" i="5"/>
  <c r="V340" i="5"/>
  <c r="T340" i="5"/>
  <c r="U851" i="5"/>
  <c r="T851" i="5"/>
  <c r="V851" i="5"/>
  <c r="V1253" i="5"/>
  <c r="U1253" i="5"/>
  <c r="U355" i="5"/>
  <c r="T355" i="5"/>
  <c r="V355" i="5"/>
  <c r="Z1228" i="5"/>
  <c r="AD379" i="2"/>
  <c r="O379" i="2" s="1"/>
  <c r="X1426" i="5"/>
  <c r="P145" i="5"/>
  <c r="Z283" i="5"/>
  <c r="T389" i="5"/>
  <c r="T639" i="5"/>
  <c r="Z639" i="5" s="1"/>
  <c r="P75" i="5"/>
  <c r="V449" i="5"/>
  <c r="Z449" i="5" s="1"/>
  <c r="T1333" i="5"/>
  <c r="U58" i="5"/>
  <c r="V58" i="5"/>
  <c r="T58" i="5"/>
  <c r="V1419" i="5"/>
  <c r="U1419" i="5"/>
  <c r="T1419" i="5"/>
  <c r="U527" i="5"/>
  <c r="T527" i="5"/>
  <c r="V527" i="5"/>
  <c r="U349" i="5"/>
  <c r="V349" i="5"/>
  <c r="T349" i="5"/>
  <c r="T143" i="5"/>
  <c r="U143" i="5"/>
  <c r="V143" i="5"/>
  <c r="U1043" i="5"/>
  <c r="T1043" i="5"/>
  <c r="V1043" i="5"/>
  <c r="U267" i="5"/>
  <c r="T267" i="5"/>
  <c r="V267" i="5"/>
  <c r="V1379" i="5"/>
  <c r="U1379" i="5"/>
  <c r="T1379" i="5"/>
  <c r="U658" i="5"/>
  <c r="V658" i="5"/>
  <c r="T658" i="5"/>
  <c r="U1245" i="5"/>
  <c r="V1245" i="5"/>
  <c r="U168" i="5"/>
  <c r="T168" i="5"/>
  <c r="V168" i="5"/>
  <c r="U653" i="5"/>
  <c r="V653" i="5"/>
  <c r="T653" i="5"/>
  <c r="V773" i="5"/>
  <c r="U773" i="5"/>
  <c r="T773" i="5"/>
  <c r="T1242" i="5"/>
  <c r="V1242" i="5"/>
  <c r="U1242" i="5"/>
  <c r="Z1102" i="5"/>
  <c r="Z202" i="5"/>
  <c r="Z981" i="5"/>
  <c r="Q1217" i="5"/>
  <c r="Z978" i="5"/>
  <c r="V430" i="5"/>
  <c r="T430" i="5"/>
  <c r="U430" i="5"/>
  <c r="T715" i="5"/>
  <c r="U715" i="5"/>
  <c r="V715" i="5"/>
  <c r="T718" i="5"/>
  <c r="U718" i="5"/>
  <c r="V718" i="5"/>
  <c r="T253" i="5"/>
  <c r="U253" i="5"/>
  <c r="V253" i="5"/>
  <c r="T1105" i="5"/>
  <c r="V1105" i="5"/>
  <c r="V1108" i="5"/>
  <c r="T1108" i="5"/>
  <c r="U1108" i="5"/>
  <c r="V1361" i="5"/>
  <c r="T1361" i="5"/>
  <c r="U1361" i="5"/>
  <c r="T403" i="5"/>
  <c r="U403" i="5"/>
  <c r="V403" i="5"/>
  <c r="V643" i="5"/>
  <c r="T643" i="5"/>
  <c r="U643" i="5"/>
  <c r="V560" i="5"/>
  <c r="U560" i="5"/>
  <c r="T560" i="5"/>
  <c r="T291" i="5"/>
  <c r="U291" i="5"/>
  <c r="U1378" i="5"/>
  <c r="T1378" i="5"/>
  <c r="V1378" i="5"/>
  <c r="U1405" i="5"/>
  <c r="V1405" i="5"/>
  <c r="T1405" i="5"/>
  <c r="U1135" i="5"/>
  <c r="V1135" i="5"/>
  <c r="T1135" i="5"/>
  <c r="V1299" i="5"/>
  <c r="T1299" i="5"/>
  <c r="U1299" i="5"/>
  <c r="U880" i="5"/>
  <c r="T880" i="5"/>
  <c r="V880" i="5"/>
  <c r="T1149" i="5"/>
  <c r="V1149" i="5"/>
  <c r="U1149" i="5"/>
  <c r="V1077" i="5"/>
  <c r="U1077" i="5"/>
  <c r="T1077" i="5"/>
  <c r="V399" i="5"/>
  <c r="T399" i="5"/>
  <c r="U399" i="5"/>
  <c r="AH973" i="2"/>
  <c r="R973" i="2" s="1"/>
  <c r="AE973" i="2"/>
  <c r="Q973" i="2" s="1"/>
  <c r="AE1305" i="2"/>
  <c r="Q1305" i="2" s="1"/>
  <c r="AH1305" i="2"/>
  <c r="R1305" i="2" s="1"/>
  <c r="AD1305" i="2"/>
  <c r="O1305" i="2" s="1"/>
  <c r="AF1101" i="2"/>
  <c r="V25" i="5"/>
  <c r="AD1157" i="2"/>
  <c r="O1157" i="2" s="1"/>
  <c r="AH178" i="2"/>
  <c r="R178" i="2" s="1"/>
  <c r="T25" i="5"/>
  <c r="Z21" i="5"/>
  <c r="Y1331" i="3"/>
  <c r="L1331" i="3" s="1"/>
  <c r="O1331" i="3" s="1"/>
  <c r="Y689" i="3"/>
  <c r="L689" i="3" s="1"/>
  <c r="O689" i="3" s="1"/>
  <c r="Z294" i="3"/>
  <c r="M294" i="3" s="1"/>
  <c r="Y1042" i="3"/>
  <c r="L1042" i="3" s="1"/>
  <c r="O1042" i="3" s="1"/>
  <c r="Y596" i="3"/>
  <c r="L596" i="3" s="1"/>
  <c r="O596" i="3" s="1"/>
  <c r="Y1429" i="3"/>
  <c r="L1429" i="3" s="1"/>
  <c r="O1429" i="3" s="1"/>
  <c r="Z299" i="3"/>
  <c r="M299" i="3" s="1"/>
  <c r="Z1134" i="3"/>
  <c r="M1134" i="3" s="1"/>
  <c r="Z1156" i="3"/>
  <c r="M1156" i="3" s="1"/>
  <c r="Z1311" i="3"/>
  <c r="M1311" i="3" s="1"/>
  <c r="Z1408" i="3"/>
  <c r="M1408" i="3" s="1"/>
  <c r="Z130" i="3"/>
  <c r="M130" i="3" s="1"/>
  <c r="J198" i="2"/>
  <c r="U1183" i="5"/>
  <c r="X1195" i="2"/>
  <c r="U1006" i="2"/>
  <c r="B1006" i="2" s="1"/>
  <c r="W1006" i="2"/>
  <c r="U467" i="2"/>
  <c r="B467" i="2" s="1"/>
  <c r="W467" i="2"/>
  <c r="A642" i="5"/>
  <c r="H642" i="5"/>
  <c r="S642" i="5" s="1"/>
  <c r="M642" i="5" s="1"/>
  <c r="A941" i="5"/>
  <c r="H941" i="5"/>
  <c r="S941" i="5" s="1"/>
  <c r="M941" i="5" s="1"/>
  <c r="A1065" i="5"/>
  <c r="H1065" i="5"/>
  <c r="S1065" i="5" s="1"/>
  <c r="M1065" i="5" s="1"/>
  <c r="U473" i="2"/>
  <c r="B473" i="2" s="1"/>
  <c r="W473" i="2"/>
  <c r="A536" i="5"/>
  <c r="H536" i="5"/>
  <c r="S536" i="5" s="1"/>
  <c r="M536" i="5" s="1"/>
  <c r="U469" i="2"/>
  <c r="B469" i="2" s="1"/>
  <c r="W469" i="2"/>
  <c r="A972" i="5"/>
  <c r="H972" i="5"/>
  <c r="S972" i="5" s="1"/>
  <c r="M972" i="5" s="1"/>
  <c r="U1161" i="2"/>
  <c r="B1161" i="2" s="1"/>
  <c r="W1161" i="2"/>
  <c r="H1039" i="5"/>
  <c r="S1039" i="5" s="1"/>
  <c r="M1039" i="5" s="1"/>
  <c r="A1039" i="5"/>
  <c r="J1209" i="2"/>
  <c r="X1209" i="2"/>
  <c r="U1098" i="2"/>
  <c r="B1098" i="2" s="1"/>
  <c r="W1098" i="2"/>
  <c r="U1214" i="2"/>
  <c r="B1214" i="2" s="1"/>
  <c r="W1214" i="2"/>
  <c r="U854" i="2"/>
  <c r="B854" i="2" s="1"/>
  <c r="W854" i="2"/>
  <c r="X1100" i="5"/>
  <c r="Y1100" i="5"/>
  <c r="Z856" i="2"/>
  <c r="L856" i="2" s="1"/>
  <c r="Y856" i="2"/>
  <c r="AA856" i="2" s="1"/>
  <c r="AB856" i="2"/>
  <c r="M856" i="2" s="1"/>
  <c r="AC856" i="2" s="1"/>
  <c r="N856" i="2" s="1"/>
  <c r="AJ856" i="2"/>
  <c r="U1104" i="2"/>
  <c r="B1104" i="2" s="1"/>
  <c r="W1104" i="2"/>
  <c r="U1277" i="2"/>
  <c r="B1277" i="2" s="1"/>
  <c r="W1277" i="2"/>
  <c r="H856" i="5"/>
  <c r="S856" i="5" s="1"/>
  <c r="M856" i="5" s="1"/>
  <c r="A856" i="5"/>
  <c r="AJ982" i="2"/>
  <c r="Z982" i="2"/>
  <c r="L982" i="2" s="1"/>
  <c r="AB982" i="2"/>
  <c r="M982" i="2" s="1"/>
  <c r="AC982" i="2" s="1"/>
  <c r="N982" i="2" s="1"/>
  <c r="AD982" i="2" s="1"/>
  <c r="O982" i="2" s="1"/>
  <c r="Y982" i="2"/>
  <c r="AA982" i="2" s="1"/>
  <c r="U1340" i="2"/>
  <c r="B1340" i="2" s="1"/>
  <c r="W1340" i="2"/>
  <c r="A1269" i="5"/>
  <c r="H1269" i="5"/>
  <c r="S1269" i="5" s="1"/>
  <c r="M1269" i="5" s="1"/>
  <c r="H1281" i="5"/>
  <c r="S1281" i="5" s="1"/>
  <c r="M1281" i="5" s="1"/>
  <c r="A1281" i="5"/>
  <c r="A1222" i="5"/>
  <c r="H1222" i="5"/>
  <c r="S1222" i="5" s="1"/>
  <c r="M1222" i="5" s="1"/>
  <c r="U1155" i="2"/>
  <c r="B1155" i="2" s="1"/>
  <c r="W1155" i="2"/>
  <c r="A1092" i="5"/>
  <c r="H1092" i="5"/>
  <c r="S1092" i="5" s="1"/>
  <c r="M1092" i="5" s="1"/>
  <c r="A976" i="5"/>
  <c r="H976" i="5"/>
  <c r="S976" i="5" s="1"/>
  <c r="M976" i="5" s="1"/>
  <c r="U986" i="2"/>
  <c r="B986" i="2" s="1"/>
  <c r="W986" i="2"/>
  <c r="A917" i="5"/>
  <c r="H917" i="5"/>
  <c r="S917" i="5" s="1"/>
  <c r="M917" i="5" s="1"/>
  <c r="W925" i="2"/>
  <c r="U925" i="2"/>
  <c r="B925" i="2" s="1"/>
  <c r="H791" i="5"/>
  <c r="S791" i="5" s="1"/>
  <c r="M791" i="5" s="1"/>
  <c r="A791" i="5"/>
  <c r="AB1181" i="2"/>
  <c r="M1181" i="2" s="1"/>
  <c r="AC1181" i="2" s="1"/>
  <c r="N1181" i="2" s="1"/>
  <c r="AE1181" i="2" s="1"/>
  <c r="Q1181" i="2" s="1"/>
  <c r="AJ1181" i="2"/>
  <c r="Y1181" i="2"/>
  <c r="AA1181" i="2" s="1"/>
  <c r="Z1181" i="2"/>
  <c r="L1181" i="2" s="1"/>
  <c r="J1163" i="2"/>
  <c r="X1163" i="2"/>
  <c r="X1427" i="2"/>
  <c r="J1427" i="2"/>
  <c r="J920" i="2"/>
  <c r="X920" i="2"/>
  <c r="H797" i="5"/>
  <c r="S797" i="5" s="1"/>
  <c r="M797" i="5" s="1"/>
  <c r="A797" i="5"/>
  <c r="H805" i="5"/>
  <c r="S805" i="5" s="1"/>
  <c r="M805" i="5" s="1"/>
  <c r="A805" i="5"/>
  <c r="U809" i="2"/>
  <c r="B809" i="2" s="1"/>
  <c r="W809" i="2"/>
  <c r="A736" i="5"/>
  <c r="H736" i="5"/>
  <c r="S736" i="5" s="1"/>
  <c r="M736" i="5" s="1"/>
  <c r="A746" i="5"/>
  <c r="H746" i="5"/>
  <c r="S746" i="5" s="1"/>
  <c r="M746" i="5" s="1"/>
  <c r="U669" i="2"/>
  <c r="B669" i="2" s="1"/>
  <c r="W669" i="2"/>
  <c r="U673" i="2"/>
  <c r="B673" i="2" s="1"/>
  <c r="W673" i="2"/>
  <c r="U610" i="2"/>
  <c r="B610" i="2" s="1"/>
  <c r="W610" i="2"/>
  <c r="U620" i="2"/>
  <c r="B620" i="2" s="1"/>
  <c r="W620" i="2"/>
  <c r="J626" i="2"/>
  <c r="X626" i="2"/>
  <c r="H551" i="5"/>
  <c r="S551" i="5" s="1"/>
  <c r="M551" i="5" s="1"/>
  <c r="A551" i="5"/>
  <c r="H559" i="5"/>
  <c r="S559" i="5" s="1"/>
  <c r="M559" i="5" s="1"/>
  <c r="A559" i="5"/>
  <c r="U563" i="2"/>
  <c r="B563" i="2" s="1"/>
  <c r="W563" i="2"/>
  <c r="U567" i="2"/>
  <c r="B567" i="2" s="1"/>
  <c r="W567" i="2"/>
  <c r="U490" i="2"/>
  <c r="B490" i="2" s="1"/>
  <c r="W490" i="2"/>
  <c r="U496" i="2"/>
  <c r="B496" i="2" s="1"/>
  <c r="W496" i="2"/>
  <c r="A502" i="5"/>
  <c r="H502" i="5"/>
  <c r="S502" i="5" s="1"/>
  <c r="M502" i="5" s="1"/>
  <c r="U506" i="2"/>
  <c r="B506" i="2" s="1"/>
  <c r="W506" i="2"/>
  <c r="U445" i="2"/>
  <c r="B445" i="2" s="1"/>
  <c r="W445" i="2"/>
  <c r="A378" i="5"/>
  <c r="H378" i="5"/>
  <c r="S378" i="5" s="1"/>
  <c r="M378" i="5" s="1"/>
  <c r="U309" i="2"/>
  <c r="B309" i="2" s="1"/>
  <c r="W309" i="2"/>
  <c r="A315" i="5"/>
  <c r="H315" i="5"/>
  <c r="S315" i="5" s="1"/>
  <c r="M315" i="5" s="1"/>
  <c r="U319" i="2"/>
  <c r="B319" i="2" s="1"/>
  <c r="W319" i="2"/>
  <c r="U250" i="2"/>
  <c r="B250" i="2" s="1"/>
  <c r="W250" i="2"/>
  <c r="U254" i="2"/>
  <c r="B254" i="2" s="1"/>
  <c r="W254" i="2"/>
  <c r="A264" i="5"/>
  <c r="H264" i="5"/>
  <c r="S264" i="5" s="1"/>
  <c r="M264" i="5" s="1"/>
  <c r="U268" i="2"/>
  <c r="B268" i="2" s="1"/>
  <c r="W268" i="2"/>
  <c r="U138" i="2"/>
  <c r="B138" i="2" s="1"/>
  <c r="W138" i="2"/>
  <c r="U144" i="2"/>
  <c r="B144" i="2" s="1"/>
  <c r="W144" i="2"/>
  <c r="A77" i="5"/>
  <c r="H77" i="5"/>
  <c r="S77" i="5" s="1"/>
  <c r="M77" i="5" s="1"/>
  <c r="U57" i="2"/>
  <c r="B57" i="2" s="1"/>
  <c r="W57" i="2"/>
  <c r="A51" i="5"/>
  <c r="H51" i="5"/>
  <c r="S51" i="5" s="1"/>
  <c r="M51" i="5" s="1"/>
  <c r="U39" i="2"/>
  <c r="B39" i="2" s="1"/>
  <c r="W39" i="2"/>
  <c r="J219" i="2"/>
  <c r="X219" i="2"/>
  <c r="Q747" i="5"/>
  <c r="R747" i="5"/>
  <c r="F747" i="5" s="1"/>
  <c r="P747" i="5"/>
  <c r="U432" i="5"/>
  <c r="T432" i="5"/>
  <c r="V432" i="5"/>
  <c r="X256" i="2"/>
  <c r="J256" i="2"/>
  <c r="X113" i="5"/>
  <c r="Y113" i="5"/>
  <c r="Q224" i="5"/>
  <c r="R224" i="5"/>
  <c r="F224" i="5" s="1"/>
  <c r="P224" i="5"/>
  <c r="W795" i="5"/>
  <c r="Y795" i="5"/>
  <c r="X795" i="5"/>
  <c r="Y1126" i="5"/>
  <c r="X1126" i="5"/>
  <c r="V1160" i="5"/>
  <c r="U1160" i="5"/>
  <c r="T1160" i="5"/>
  <c r="Y1001" i="3"/>
  <c r="L1001" i="3" s="1"/>
  <c r="O1001" i="3" s="1"/>
  <c r="Y888" i="3"/>
  <c r="L888" i="3" s="1"/>
  <c r="O888" i="3" s="1"/>
  <c r="Y252" i="3"/>
  <c r="L252" i="3" s="1"/>
  <c r="O252" i="3" s="1"/>
  <c r="AQ731" i="2"/>
  <c r="Y45" i="5"/>
  <c r="H223" i="5"/>
  <c r="S223" i="5" s="1"/>
  <c r="M223" i="5" s="1"/>
  <c r="A223" i="5"/>
  <c r="A583" i="5"/>
  <c r="H583" i="5"/>
  <c r="S583" i="5" s="1"/>
  <c r="M583" i="5" s="1"/>
  <c r="H1179" i="5"/>
  <c r="S1179" i="5" s="1"/>
  <c r="M1179" i="5" s="1"/>
  <c r="A1179" i="5"/>
  <c r="A1252" i="5"/>
  <c r="H1252" i="5"/>
  <c r="S1252" i="5" s="1"/>
  <c r="M1252" i="5" s="1"/>
  <c r="H957" i="5"/>
  <c r="S957" i="5" s="1"/>
  <c r="M957" i="5" s="1"/>
  <c r="A957" i="5"/>
  <c r="H835" i="5"/>
  <c r="S835" i="5" s="1"/>
  <c r="M835" i="5" s="1"/>
  <c r="M840" i="5" s="1"/>
  <c r="A835" i="5"/>
  <c r="A711" i="5"/>
  <c r="H711" i="5"/>
  <c r="S711" i="5" s="1"/>
  <c r="M711" i="5" s="1"/>
  <c r="U536" i="2"/>
  <c r="B536" i="2" s="1"/>
  <c r="W536" i="2"/>
  <c r="H469" i="5"/>
  <c r="S469" i="5" s="1"/>
  <c r="M469" i="5" s="1"/>
  <c r="A469" i="5"/>
  <c r="H915" i="5"/>
  <c r="S915" i="5" s="1"/>
  <c r="M915" i="5" s="1"/>
  <c r="A915" i="5"/>
  <c r="H862" i="5"/>
  <c r="S862" i="5" s="1"/>
  <c r="M862" i="5" s="1"/>
  <c r="A862" i="5"/>
  <c r="A1031" i="5"/>
  <c r="H1031" i="5"/>
  <c r="S1031" i="5" s="1"/>
  <c r="M1031" i="5" s="1"/>
  <c r="Y828" i="5"/>
  <c r="X828" i="5"/>
  <c r="W828" i="5"/>
  <c r="A1273" i="5"/>
  <c r="H1273" i="5"/>
  <c r="S1273" i="5" s="1"/>
  <c r="M1273" i="5" s="1"/>
  <c r="U1338" i="2"/>
  <c r="B1338" i="2" s="1"/>
  <c r="W1338" i="2"/>
  <c r="U1045" i="2"/>
  <c r="B1045" i="2" s="1"/>
  <c r="W1045" i="2"/>
  <c r="U1106" i="2"/>
  <c r="B1106" i="2" s="1"/>
  <c r="W1106" i="2"/>
  <c r="X621" i="2"/>
  <c r="J621" i="2"/>
  <c r="A982" i="5"/>
  <c r="H982" i="5"/>
  <c r="S982" i="5" s="1"/>
  <c r="M982" i="5" s="1"/>
  <c r="A1279" i="5"/>
  <c r="H1279" i="5"/>
  <c r="S1279" i="5" s="1"/>
  <c r="M1279" i="5" s="1"/>
  <c r="H1348" i="5"/>
  <c r="S1348" i="5" s="1"/>
  <c r="M1348" i="5" s="1"/>
  <c r="A1348" i="5"/>
  <c r="H1340" i="5"/>
  <c r="S1340" i="5" s="1"/>
  <c r="M1340" i="5" s="1"/>
  <c r="A1340" i="5"/>
  <c r="W1281" i="2"/>
  <c r="U1281" i="2"/>
  <c r="B1281" i="2" s="1"/>
  <c r="A1212" i="5"/>
  <c r="H1212" i="5"/>
  <c r="S1212" i="5" s="1"/>
  <c r="M1212" i="5" s="1"/>
  <c r="U1222" i="2"/>
  <c r="B1222" i="2" s="1"/>
  <c r="W1222" i="2"/>
  <c r="H1155" i="5"/>
  <c r="S1155" i="5" s="1"/>
  <c r="M1155" i="5" s="1"/>
  <c r="A1155" i="5"/>
  <c r="U1092" i="2"/>
  <c r="B1092" i="2" s="1"/>
  <c r="W1092" i="2"/>
  <c r="U976" i="2"/>
  <c r="B976" i="2" s="1"/>
  <c r="W976" i="2"/>
  <c r="A986" i="5"/>
  <c r="H986" i="5"/>
  <c r="S986" i="5" s="1"/>
  <c r="M986" i="5" s="1"/>
  <c r="U917" i="2"/>
  <c r="B917" i="2" s="1"/>
  <c r="W917" i="2"/>
  <c r="A925" i="5"/>
  <c r="H925" i="5"/>
  <c r="S925" i="5" s="1"/>
  <c r="M925" i="5" s="1"/>
  <c r="W791" i="2"/>
  <c r="U791" i="2"/>
  <c r="B791" i="2" s="1"/>
  <c r="J687" i="2"/>
  <c r="X687" i="2"/>
  <c r="X1220" i="2"/>
  <c r="J1220" i="2"/>
  <c r="X682" i="5"/>
  <c r="Y682" i="5"/>
  <c r="W682" i="5"/>
  <c r="X1163" i="5"/>
  <c r="Y1163" i="5"/>
  <c r="W1163" i="5"/>
  <c r="H799" i="5"/>
  <c r="S799" i="5" s="1"/>
  <c r="M799" i="5" s="1"/>
  <c r="A799" i="5"/>
  <c r="U803" i="2"/>
  <c r="B803" i="2" s="1"/>
  <c r="W803" i="2"/>
  <c r="H807" i="5"/>
  <c r="S807" i="5" s="1"/>
  <c r="M807" i="5" s="1"/>
  <c r="A807" i="5"/>
  <c r="A732" i="5"/>
  <c r="H732" i="5"/>
  <c r="S732" i="5" s="1"/>
  <c r="M732" i="5" s="1"/>
  <c r="A738" i="5"/>
  <c r="H738" i="5"/>
  <c r="S738" i="5" s="1"/>
  <c r="M738" i="5" s="1"/>
  <c r="H744" i="5"/>
  <c r="S744" i="5" s="1"/>
  <c r="M744" i="5" s="1"/>
  <c r="A744" i="5"/>
  <c r="U748" i="2"/>
  <c r="B748" i="2" s="1"/>
  <c r="W748" i="2"/>
  <c r="A671" i="5"/>
  <c r="H671" i="5"/>
  <c r="S671" i="5" s="1"/>
  <c r="M671" i="5" s="1"/>
  <c r="J677" i="2"/>
  <c r="X677" i="2"/>
  <c r="H681" i="5"/>
  <c r="S681" i="5" s="1"/>
  <c r="M681" i="5" s="1"/>
  <c r="A681" i="5"/>
  <c r="W687" i="5"/>
  <c r="Y687" i="5"/>
  <c r="X687" i="5"/>
  <c r="H614" i="5"/>
  <c r="S614" i="5" s="1"/>
  <c r="M614" i="5" s="1"/>
  <c r="A614" i="5"/>
  <c r="A618" i="5"/>
  <c r="H618" i="5"/>
  <c r="S618" i="5" s="1"/>
  <c r="M618" i="5" s="1"/>
  <c r="H622" i="5"/>
  <c r="S622" i="5" s="1"/>
  <c r="M622" i="5" s="1"/>
  <c r="A622" i="5"/>
  <c r="A549" i="5"/>
  <c r="H549" i="5"/>
  <c r="S549" i="5" s="1"/>
  <c r="M549" i="5" s="1"/>
  <c r="U553" i="2"/>
  <c r="B553" i="2" s="1"/>
  <c r="W553" i="2"/>
  <c r="W557" i="2"/>
  <c r="U557" i="2"/>
  <c r="B557" i="2" s="1"/>
  <c r="H561" i="5"/>
  <c r="S561" i="5" s="1"/>
  <c r="M561" i="5" s="1"/>
  <c r="A561" i="5"/>
  <c r="U565" i="2"/>
  <c r="B565" i="2" s="1"/>
  <c r="W565" i="2"/>
  <c r="U569" i="2"/>
  <c r="B569" i="2" s="1"/>
  <c r="W569" i="2"/>
  <c r="H500" i="5"/>
  <c r="S500" i="5" s="1"/>
  <c r="M500" i="5" s="1"/>
  <c r="A500" i="5"/>
  <c r="U508" i="2"/>
  <c r="B508" i="2" s="1"/>
  <c r="W508" i="2"/>
  <c r="U435" i="2"/>
  <c r="B435" i="2" s="1"/>
  <c r="W435" i="2"/>
  <c r="J439" i="2"/>
  <c r="X439" i="2"/>
  <c r="A443" i="5"/>
  <c r="H443" i="5"/>
  <c r="S443" i="5" s="1"/>
  <c r="M443" i="5" s="1"/>
  <c r="J447" i="2"/>
  <c r="X447" i="2"/>
  <c r="A386" i="5"/>
  <c r="H386" i="5"/>
  <c r="S386" i="5" s="1"/>
  <c r="M386" i="5" s="1"/>
  <c r="U311" i="2"/>
  <c r="B311" i="2" s="1"/>
  <c r="W311" i="2"/>
  <c r="H317" i="5"/>
  <c r="S317" i="5" s="1"/>
  <c r="M317" i="5" s="1"/>
  <c r="A317" i="5"/>
  <c r="U321" i="2"/>
  <c r="B321" i="2" s="1"/>
  <c r="W321" i="2"/>
  <c r="U329" i="2"/>
  <c r="B329" i="2" s="1"/>
  <c r="W329" i="2"/>
  <c r="U252" i="2"/>
  <c r="B252" i="2" s="1"/>
  <c r="W252" i="2"/>
  <c r="U262" i="2"/>
  <c r="B262" i="2" s="1"/>
  <c r="W262" i="2"/>
  <c r="U189" i="2"/>
  <c r="B189" i="2" s="1"/>
  <c r="W189" i="2"/>
  <c r="W195" i="2"/>
  <c r="U195" i="2"/>
  <c r="B195" i="2" s="1"/>
  <c r="R142" i="5"/>
  <c r="F142" i="5" s="1"/>
  <c r="Q142" i="5"/>
  <c r="P142" i="5"/>
  <c r="U146" i="2"/>
  <c r="B146" i="2" s="1"/>
  <c r="W146" i="2"/>
  <c r="A87" i="5"/>
  <c r="H87" i="5"/>
  <c r="S87" i="5" s="1"/>
  <c r="M87" i="5" s="1"/>
  <c r="A59" i="5"/>
  <c r="H59" i="5"/>
  <c r="S59" i="5" s="1"/>
  <c r="M59" i="5" s="1"/>
  <c r="U53" i="2"/>
  <c r="B53" i="2" s="1"/>
  <c r="W53" i="2"/>
  <c r="U47" i="2"/>
  <c r="B47" i="2" s="1"/>
  <c r="W47" i="2"/>
  <c r="U1104" i="5"/>
  <c r="V1104" i="5"/>
  <c r="R1162" i="5"/>
  <c r="F1162" i="5" s="1"/>
  <c r="P1162" i="5"/>
  <c r="Q1162" i="5"/>
  <c r="X609" i="5"/>
  <c r="W609" i="5"/>
  <c r="Y609" i="5"/>
  <c r="W747" i="5"/>
  <c r="X747" i="5"/>
  <c r="Y747" i="5"/>
  <c r="Y224" i="5"/>
  <c r="X224" i="5"/>
  <c r="W224" i="5"/>
  <c r="Q795" i="5"/>
  <c r="P795" i="5"/>
  <c r="R795" i="5"/>
  <c r="F795" i="5" s="1"/>
  <c r="X596" i="5"/>
  <c r="W596" i="5"/>
  <c r="Y596" i="5"/>
  <c r="P973" i="5"/>
  <c r="R973" i="5"/>
  <c r="F973" i="5" s="1"/>
  <c r="AB463" i="2"/>
  <c r="M463" i="2" s="1"/>
  <c r="AC463" i="2" s="1"/>
  <c r="N463" i="2" s="1"/>
  <c r="AF463" i="2" s="1"/>
  <c r="Z463" i="2"/>
  <c r="L463" i="2" s="1"/>
  <c r="Y463" i="2"/>
  <c r="AA463" i="2" s="1"/>
  <c r="AJ463" i="2"/>
  <c r="Y1089" i="3"/>
  <c r="L1089" i="3" s="1"/>
  <c r="O1089" i="3" s="1"/>
  <c r="H943" i="5"/>
  <c r="S943" i="5" s="1"/>
  <c r="M943" i="5" s="1"/>
  <c r="A943" i="5"/>
  <c r="A1437" i="5"/>
  <c r="H1437" i="5"/>
  <c r="S1437" i="5" s="1"/>
  <c r="M1437" i="5" s="1"/>
  <c r="H166" i="5"/>
  <c r="S166" i="5" s="1"/>
  <c r="M166" i="5" s="1"/>
  <c r="A166" i="5"/>
  <c r="A654" i="5"/>
  <c r="H654" i="5"/>
  <c r="S654" i="5" s="1"/>
  <c r="M654" i="5" s="1"/>
  <c r="U1397" i="2"/>
  <c r="B1397" i="2" s="1"/>
  <c r="W1397" i="2"/>
  <c r="H1132" i="5"/>
  <c r="S1132" i="5" s="1"/>
  <c r="M1132" i="5" s="1"/>
  <c r="M1140" i="5" s="1"/>
  <c r="A1132" i="5"/>
  <c r="U884" i="2"/>
  <c r="B884" i="2" s="1"/>
  <c r="W884" i="2"/>
  <c r="U538" i="2"/>
  <c r="B538" i="2" s="1"/>
  <c r="W538" i="2"/>
  <c r="U172" i="2"/>
  <c r="B172" i="2" s="1"/>
  <c r="W172" i="2"/>
  <c r="U1275" i="2"/>
  <c r="B1275" i="2" s="1"/>
  <c r="W1275" i="2"/>
  <c r="U858" i="2"/>
  <c r="B858" i="2" s="1"/>
  <c r="W858" i="2"/>
  <c r="U978" i="2"/>
  <c r="B978" i="2" s="1"/>
  <c r="W978" i="2"/>
  <c r="U1108" i="2"/>
  <c r="B1108" i="2" s="1"/>
  <c r="W1108" i="2"/>
  <c r="H919" i="5"/>
  <c r="S919" i="5" s="1"/>
  <c r="M919" i="5" s="1"/>
  <c r="A919" i="5"/>
  <c r="H921" i="5"/>
  <c r="S921" i="5" s="1"/>
  <c r="M921" i="5" s="1"/>
  <c r="A921" i="5"/>
  <c r="W1037" i="2"/>
  <c r="U1037" i="2"/>
  <c r="B1037" i="2" s="1"/>
  <c r="W1226" i="2"/>
  <c r="U1226" i="2"/>
  <c r="B1226" i="2" s="1"/>
  <c r="X658" i="2"/>
  <c r="J658" i="2"/>
  <c r="U1216" i="2"/>
  <c r="B1216" i="2" s="1"/>
  <c r="W1216" i="2"/>
  <c r="H1334" i="5"/>
  <c r="S1334" i="5" s="1"/>
  <c r="M1334" i="5" s="1"/>
  <c r="A1334" i="5"/>
  <c r="U1035" i="2"/>
  <c r="B1035" i="2" s="1"/>
  <c r="W1035" i="2"/>
  <c r="H927" i="5"/>
  <c r="S927" i="5" s="1"/>
  <c r="M927" i="5" s="1"/>
  <c r="A927" i="5"/>
  <c r="U1344" i="2"/>
  <c r="B1344" i="2" s="1"/>
  <c r="W1344" i="2"/>
  <c r="U1271" i="2"/>
  <c r="B1271" i="2" s="1"/>
  <c r="W1271" i="2"/>
  <c r="U1210" i="2"/>
  <c r="B1210" i="2" s="1"/>
  <c r="W1210" i="2"/>
  <c r="U1218" i="2"/>
  <c r="B1218" i="2" s="1"/>
  <c r="W1218" i="2"/>
  <c r="A1224" i="5"/>
  <c r="H1224" i="5"/>
  <c r="S1224" i="5" s="1"/>
  <c r="M1224" i="5" s="1"/>
  <c r="H970" i="5"/>
  <c r="S970" i="5" s="1"/>
  <c r="M970" i="5" s="1"/>
  <c r="A970" i="5"/>
  <c r="X984" i="5"/>
  <c r="Y984" i="5"/>
  <c r="W984" i="5"/>
  <c r="U988" i="2"/>
  <c r="B988" i="2" s="1"/>
  <c r="W988" i="2"/>
  <c r="A923" i="5"/>
  <c r="H923" i="5"/>
  <c r="S923" i="5" s="1"/>
  <c r="M923" i="5" s="1"/>
  <c r="U850" i="2"/>
  <c r="B850" i="2" s="1"/>
  <c r="W850" i="2"/>
  <c r="U793" i="2"/>
  <c r="B793" i="2" s="1"/>
  <c r="W793" i="2"/>
  <c r="X742" i="2"/>
  <c r="J742" i="2"/>
  <c r="J985" i="2"/>
  <c r="X985" i="2"/>
  <c r="P1163" i="5"/>
  <c r="R1163" i="5"/>
  <c r="F1163" i="5" s="1"/>
  <c r="Q1163" i="5"/>
  <c r="U799" i="2"/>
  <c r="B799" i="2" s="1"/>
  <c r="W799" i="2"/>
  <c r="H803" i="5"/>
  <c r="S803" i="5" s="1"/>
  <c r="M803" i="5" s="1"/>
  <c r="A803" i="5"/>
  <c r="U732" i="2"/>
  <c r="B732" i="2" s="1"/>
  <c r="W732" i="2"/>
  <c r="U744" i="2"/>
  <c r="B744" i="2" s="1"/>
  <c r="W744" i="2"/>
  <c r="H748" i="5"/>
  <c r="S748" i="5" s="1"/>
  <c r="M748" i="5" s="1"/>
  <c r="A748" i="5"/>
  <c r="U681" i="2"/>
  <c r="B681" i="2" s="1"/>
  <c r="W681" i="2"/>
  <c r="U618" i="2"/>
  <c r="B618" i="2" s="1"/>
  <c r="W618" i="2"/>
  <c r="U622" i="2"/>
  <c r="B622" i="2" s="1"/>
  <c r="W622" i="2"/>
  <c r="U549" i="2"/>
  <c r="B549" i="2" s="1"/>
  <c r="W549" i="2"/>
  <c r="H553" i="5"/>
  <c r="S553" i="5" s="1"/>
  <c r="M553" i="5" s="1"/>
  <c r="A553" i="5"/>
  <c r="H557" i="5"/>
  <c r="S557" i="5" s="1"/>
  <c r="M557" i="5" s="1"/>
  <c r="A557" i="5"/>
  <c r="U561" i="2"/>
  <c r="B561" i="2" s="1"/>
  <c r="W561" i="2"/>
  <c r="A565" i="5"/>
  <c r="H565" i="5"/>
  <c r="S565" i="5" s="1"/>
  <c r="M565" i="5" s="1"/>
  <c r="A494" i="5"/>
  <c r="H494" i="5"/>
  <c r="S494" i="5" s="1"/>
  <c r="M494" i="5" s="1"/>
  <c r="H504" i="5"/>
  <c r="S504" i="5" s="1"/>
  <c r="M504" i="5" s="1"/>
  <c r="A504" i="5"/>
  <c r="A508" i="5"/>
  <c r="H508" i="5"/>
  <c r="S508" i="5" s="1"/>
  <c r="M508" i="5" s="1"/>
  <c r="H435" i="5"/>
  <c r="S435" i="5" s="1"/>
  <c r="M435" i="5" s="1"/>
  <c r="A435" i="5"/>
  <c r="U443" i="2"/>
  <c r="B443" i="2" s="1"/>
  <c r="W443" i="2"/>
  <c r="U386" i="2"/>
  <c r="B386" i="2" s="1"/>
  <c r="W386" i="2"/>
  <c r="H311" i="5"/>
  <c r="S311" i="5" s="1"/>
  <c r="M311" i="5" s="1"/>
  <c r="A311" i="5"/>
  <c r="U317" i="2"/>
  <c r="B317" i="2" s="1"/>
  <c r="W317" i="2"/>
  <c r="A329" i="5"/>
  <c r="H329" i="5"/>
  <c r="S329" i="5" s="1"/>
  <c r="M329" i="5" s="1"/>
  <c r="A252" i="5"/>
  <c r="H252" i="5"/>
  <c r="S252" i="5" s="1"/>
  <c r="M252" i="5" s="1"/>
  <c r="A258" i="5"/>
  <c r="H258" i="5"/>
  <c r="S258" i="5" s="1"/>
  <c r="M258" i="5" s="1"/>
  <c r="H262" i="5"/>
  <c r="S262" i="5" s="1"/>
  <c r="M262" i="5" s="1"/>
  <c r="A262" i="5"/>
  <c r="H266" i="5"/>
  <c r="S266" i="5" s="1"/>
  <c r="M266" i="5" s="1"/>
  <c r="A266" i="5"/>
  <c r="A189" i="5"/>
  <c r="H189" i="5"/>
  <c r="S189" i="5" s="1"/>
  <c r="M189" i="5" s="1"/>
  <c r="U203" i="2"/>
  <c r="B203" i="2" s="1"/>
  <c r="W203" i="2"/>
  <c r="U142" i="2"/>
  <c r="B142" i="2" s="1"/>
  <c r="W142" i="2"/>
  <c r="U87" i="2"/>
  <c r="B87" i="2" s="1"/>
  <c r="W87" i="2"/>
  <c r="U59" i="2"/>
  <c r="B59" i="2" s="1"/>
  <c r="W59" i="2"/>
  <c r="H53" i="5"/>
  <c r="S53" i="5" s="1"/>
  <c r="M53" i="5" s="1"/>
  <c r="A53" i="5"/>
  <c r="H47" i="5"/>
  <c r="S47" i="5" s="1"/>
  <c r="M47" i="5" s="1"/>
  <c r="A47" i="5"/>
  <c r="V1158" i="5"/>
  <c r="T1158" i="5"/>
  <c r="U1158" i="5"/>
  <c r="R539" i="5"/>
  <c r="F539" i="5" s="1"/>
  <c r="P539" i="5"/>
  <c r="W743" i="5"/>
  <c r="X743" i="5"/>
  <c r="Y743" i="5"/>
  <c r="Y683" i="2"/>
  <c r="AA683" i="2" s="1"/>
  <c r="AJ683" i="2"/>
  <c r="AB683" i="2"/>
  <c r="M683" i="2" s="1"/>
  <c r="AC683" i="2" s="1"/>
  <c r="N683" i="2" s="1"/>
  <c r="V1367" i="5"/>
  <c r="U1367" i="5"/>
  <c r="T1367" i="5"/>
  <c r="Q1370" i="5"/>
  <c r="P1370" i="5"/>
  <c r="W973" i="5"/>
  <c r="Y973" i="5"/>
  <c r="X973" i="5"/>
  <c r="Z792" i="2"/>
  <c r="L792" i="2" s="1"/>
  <c r="AB792" i="2"/>
  <c r="M792" i="2" s="1"/>
  <c r="AC792" i="2" s="1"/>
  <c r="N792" i="2" s="1"/>
  <c r="AJ792" i="2"/>
  <c r="Y792" i="2"/>
  <c r="AA792" i="2" s="1"/>
  <c r="U764" i="2"/>
  <c r="B764" i="2" s="1"/>
  <c r="W764" i="2"/>
  <c r="H359" i="5"/>
  <c r="S359" i="5" s="1"/>
  <c r="M359" i="5" s="1"/>
  <c r="A359" i="5"/>
  <c r="A597" i="5"/>
  <c r="H597" i="5"/>
  <c r="S597" i="5" s="1"/>
  <c r="M597" i="5" s="1"/>
  <c r="U959" i="2"/>
  <c r="B959" i="2" s="1"/>
  <c r="W959" i="2"/>
  <c r="U1132" i="2"/>
  <c r="B1132" i="2" s="1"/>
  <c r="W1132" i="2"/>
  <c r="H884" i="5"/>
  <c r="S884" i="5" s="1"/>
  <c r="M884" i="5" s="1"/>
  <c r="A884" i="5"/>
  <c r="U768" i="2"/>
  <c r="B768" i="2" s="1"/>
  <c r="W768" i="2"/>
  <c r="A534" i="5"/>
  <c r="H534" i="5"/>
  <c r="S534" i="5" s="1"/>
  <c r="M534" i="5" s="1"/>
  <c r="H538" i="5"/>
  <c r="S538" i="5" s="1"/>
  <c r="M538" i="5" s="1"/>
  <c r="A538" i="5"/>
  <c r="A172" i="5"/>
  <c r="H172" i="5"/>
  <c r="S172" i="5" s="1"/>
  <c r="M172" i="5" s="1"/>
  <c r="U1169" i="2"/>
  <c r="B1169" i="2" s="1"/>
  <c r="W1169" i="2"/>
  <c r="U1047" i="2"/>
  <c r="B1047" i="2" s="1"/>
  <c r="W1047" i="2"/>
  <c r="J1153" i="2"/>
  <c r="X1153" i="2"/>
  <c r="U1102" i="2"/>
  <c r="B1102" i="2" s="1"/>
  <c r="W1102" i="2"/>
  <c r="U913" i="2"/>
  <c r="B913" i="2" s="1"/>
  <c r="W913" i="2"/>
  <c r="R1330" i="5"/>
  <c r="F1330" i="5" s="1"/>
  <c r="Q1330" i="5"/>
  <c r="A1029" i="5"/>
  <c r="H1029" i="5"/>
  <c r="S1029" i="5" s="1"/>
  <c r="M1029" i="5" s="1"/>
  <c r="A1090" i="5"/>
  <c r="H1090" i="5"/>
  <c r="S1090" i="5" s="1"/>
  <c r="M1090" i="5" s="1"/>
  <c r="H864" i="5"/>
  <c r="S864" i="5" s="1"/>
  <c r="M864" i="5" s="1"/>
  <c r="A864" i="5"/>
  <c r="U1167" i="2"/>
  <c r="B1167" i="2" s="1"/>
  <c r="W1167" i="2"/>
  <c r="H911" i="5"/>
  <c r="S911" i="5" s="1"/>
  <c r="M911" i="5" s="1"/>
  <c r="A911" i="5"/>
  <c r="H1336" i="5"/>
  <c r="S1336" i="5" s="1"/>
  <c r="M1336" i="5" s="1"/>
  <c r="A1336" i="5"/>
  <c r="A1344" i="5"/>
  <c r="H1344" i="5"/>
  <c r="S1344" i="5" s="1"/>
  <c r="M1344" i="5" s="1"/>
  <c r="H1271" i="5"/>
  <c r="S1271" i="5" s="1"/>
  <c r="M1271" i="5" s="1"/>
  <c r="A1271" i="5"/>
  <c r="A1210" i="5"/>
  <c r="H1210" i="5"/>
  <c r="S1210" i="5" s="1"/>
  <c r="M1210" i="5" s="1"/>
  <c r="A1218" i="5"/>
  <c r="H1218" i="5"/>
  <c r="S1218" i="5" s="1"/>
  <c r="M1218" i="5" s="1"/>
  <c r="U1224" i="2"/>
  <c r="B1224" i="2" s="1"/>
  <c r="W1224" i="2"/>
  <c r="A1159" i="5"/>
  <c r="H1159" i="5"/>
  <c r="S1159" i="5" s="1"/>
  <c r="M1159" i="5" s="1"/>
  <c r="U970" i="2"/>
  <c r="B970" i="2" s="1"/>
  <c r="W970" i="2"/>
  <c r="U984" i="2"/>
  <c r="B984" i="2" s="1"/>
  <c r="W984" i="2"/>
  <c r="H988" i="5"/>
  <c r="S988" i="5" s="1"/>
  <c r="M988" i="5" s="1"/>
  <c r="A988" i="5"/>
  <c r="U923" i="2"/>
  <c r="B923" i="2" s="1"/>
  <c r="W923" i="2"/>
  <c r="A850" i="5"/>
  <c r="H850" i="5"/>
  <c r="S850" i="5" s="1"/>
  <c r="M850" i="5" s="1"/>
  <c r="A793" i="5"/>
  <c r="H793" i="5"/>
  <c r="S793" i="5" s="1"/>
  <c r="M793" i="5" s="1"/>
  <c r="J283" i="2"/>
  <c r="X283" i="2"/>
  <c r="X280" i="2"/>
  <c r="J280" i="2"/>
  <c r="U797" i="2"/>
  <c r="B797" i="2" s="1"/>
  <c r="W797" i="2"/>
  <c r="H801" i="5"/>
  <c r="S801" i="5" s="1"/>
  <c r="M801" i="5" s="1"/>
  <c r="A801" i="5"/>
  <c r="U805" i="2"/>
  <c r="B805" i="2" s="1"/>
  <c r="W805" i="2"/>
  <c r="A809" i="5"/>
  <c r="H809" i="5"/>
  <c r="S809" i="5" s="1"/>
  <c r="M809" i="5" s="1"/>
  <c r="U736" i="2"/>
  <c r="B736" i="2" s="1"/>
  <c r="W736" i="2"/>
  <c r="A740" i="5"/>
  <c r="H740" i="5"/>
  <c r="S740" i="5" s="1"/>
  <c r="M740" i="5" s="1"/>
  <c r="U746" i="2"/>
  <c r="B746" i="2" s="1"/>
  <c r="W746" i="2"/>
  <c r="A669" i="5"/>
  <c r="H669" i="5"/>
  <c r="S669" i="5" s="1"/>
  <c r="M669" i="5" s="1"/>
  <c r="A673" i="5"/>
  <c r="H673" i="5"/>
  <c r="S673" i="5" s="1"/>
  <c r="M673" i="5" s="1"/>
  <c r="H679" i="5"/>
  <c r="S679" i="5" s="1"/>
  <c r="M679" i="5" s="1"/>
  <c r="A679" i="5"/>
  <c r="H685" i="5"/>
  <c r="S685" i="5" s="1"/>
  <c r="M685" i="5" s="1"/>
  <c r="A685" i="5"/>
  <c r="A610" i="5"/>
  <c r="H610" i="5"/>
  <c r="S610" i="5" s="1"/>
  <c r="M610" i="5" s="1"/>
  <c r="A616" i="5"/>
  <c r="H616" i="5"/>
  <c r="S616" i="5" s="1"/>
  <c r="M616" i="5" s="1"/>
  <c r="A620" i="5"/>
  <c r="H620" i="5"/>
  <c r="S620" i="5" s="1"/>
  <c r="M620" i="5" s="1"/>
  <c r="H626" i="5"/>
  <c r="S626" i="5" s="1"/>
  <c r="M626" i="5" s="1"/>
  <c r="A626" i="5"/>
  <c r="U551" i="2"/>
  <c r="B551" i="2" s="1"/>
  <c r="W551" i="2"/>
  <c r="A555" i="5"/>
  <c r="H555" i="5"/>
  <c r="S555" i="5" s="1"/>
  <c r="M555" i="5" s="1"/>
  <c r="U559" i="2"/>
  <c r="B559" i="2" s="1"/>
  <c r="W559" i="2"/>
  <c r="A563" i="5"/>
  <c r="H563" i="5"/>
  <c r="S563" i="5" s="1"/>
  <c r="M563" i="5" s="1"/>
  <c r="H567" i="5"/>
  <c r="S567" i="5" s="1"/>
  <c r="M567" i="5" s="1"/>
  <c r="A567" i="5"/>
  <c r="A490" i="5"/>
  <c r="H490" i="5"/>
  <c r="S490" i="5" s="1"/>
  <c r="M490" i="5" s="1"/>
  <c r="A496" i="5"/>
  <c r="H496" i="5"/>
  <c r="S496" i="5" s="1"/>
  <c r="M496" i="5" s="1"/>
  <c r="U502" i="2"/>
  <c r="B502" i="2" s="1"/>
  <c r="W502" i="2"/>
  <c r="H506" i="5"/>
  <c r="S506" i="5" s="1"/>
  <c r="M506" i="5" s="1"/>
  <c r="A506" i="5"/>
  <c r="X429" i="2"/>
  <c r="J429" i="2"/>
  <c r="H437" i="5"/>
  <c r="S437" i="5" s="1"/>
  <c r="M437" i="5" s="1"/>
  <c r="A437" i="5"/>
  <c r="U441" i="2"/>
  <c r="B441" i="2" s="1"/>
  <c r="W441" i="2"/>
  <c r="A445" i="5"/>
  <c r="H445" i="5"/>
  <c r="S445" i="5" s="1"/>
  <c r="M445" i="5" s="1"/>
  <c r="U378" i="2"/>
  <c r="B378" i="2" s="1"/>
  <c r="W378" i="2"/>
  <c r="A309" i="5"/>
  <c r="H309" i="5"/>
  <c r="S309" i="5" s="1"/>
  <c r="M309" i="5" s="1"/>
  <c r="W315" i="2"/>
  <c r="U315" i="2"/>
  <c r="B315" i="2" s="1"/>
  <c r="H319" i="5"/>
  <c r="S319" i="5" s="1"/>
  <c r="M319" i="5" s="1"/>
  <c r="A319" i="5"/>
  <c r="H325" i="5"/>
  <c r="S325" i="5" s="1"/>
  <c r="M325" i="5" s="1"/>
  <c r="A325" i="5"/>
  <c r="H250" i="5"/>
  <c r="S250" i="5" s="1"/>
  <c r="M250" i="5" s="1"/>
  <c r="A250" i="5"/>
  <c r="A254" i="5"/>
  <c r="H254" i="5"/>
  <c r="S254" i="5" s="1"/>
  <c r="M254" i="5" s="1"/>
  <c r="A260" i="5"/>
  <c r="H260" i="5"/>
  <c r="S260" i="5" s="1"/>
  <c r="M260" i="5" s="1"/>
  <c r="U264" i="2"/>
  <c r="B264" i="2" s="1"/>
  <c r="W264" i="2"/>
  <c r="A268" i="5"/>
  <c r="H268" i="5"/>
  <c r="S268" i="5" s="1"/>
  <c r="M268" i="5" s="1"/>
  <c r="A199" i="5"/>
  <c r="H199" i="5"/>
  <c r="S199" i="5" s="1"/>
  <c r="M199" i="5" s="1"/>
  <c r="A138" i="5"/>
  <c r="H138" i="5"/>
  <c r="S138" i="5" s="1"/>
  <c r="M138" i="5" s="1"/>
  <c r="H144" i="5"/>
  <c r="S144" i="5" s="1"/>
  <c r="M144" i="5" s="1"/>
  <c r="A144" i="5"/>
  <c r="U77" i="2"/>
  <c r="B77" i="2" s="1"/>
  <c r="W77" i="2"/>
  <c r="A1433" i="5"/>
  <c r="H1433" i="5"/>
  <c r="S1433" i="5" s="1"/>
  <c r="M1433" i="5" s="1"/>
  <c r="H57" i="5"/>
  <c r="S57" i="5" s="1"/>
  <c r="M57" i="5" s="1"/>
  <c r="A57" i="5"/>
  <c r="W51" i="2"/>
  <c r="U51" i="2"/>
  <c r="B51" i="2" s="1"/>
  <c r="A39" i="5"/>
  <c r="H39" i="5"/>
  <c r="S39" i="5" s="1"/>
  <c r="M39" i="5" s="1"/>
  <c r="U743" i="5"/>
  <c r="V743" i="5"/>
  <c r="T743" i="5"/>
  <c r="T598" i="5"/>
  <c r="V598" i="5"/>
  <c r="U598" i="5"/>
  <c r="W1367" i="5"/>
  <c r="X1367" i="5"/>
  <c r="Y1367" i="5"/>
  <c r="Y1370" i="5"/>
  <c r="X1370" i="5"/>
  <c r="W1370" i="5"/>
  <c r="T895" i="5"/>
  <c r="V895" i="5"/>
  <c r="U895" i="5"/>
  <c r="AJ1425" i="2"/>
  <c r="AB1425" i="2"/>
  <c r="M1425" i="2" s="1"/>
  <c r="AC1425" i="2" s="1"/>
  <c r="N1425" i="2" s="1"/>
  <c r="AD1425" i="2" s="1"/>
  <c r="O1425" i="2" s="1"/>
  <c r="AN1438" i="2"/>
  <c r="Y12" i="3"/>
  <c r="L12" i="3" s="1"/>
  <c r="O12" i="3" s="1"/>
  <c r="AD562" i="2"/>
  <c r="O562" i="2" s="1"/>
  <c r="AE562" i="2"/>
  <c r="Q562" i="2" s="1"/>
  <c r="AJ590" i="2"/>
  <c r="Z590" i="2"/>
  <c r="L590" i="2" s="1"/>
  <c r="AB590" i="2"/>
  <c r="M590" i="2" s="1"/>
  <c r="AC590" i="2" s="1"/>
  <c r="Y590" i="2"/>
  <c r="AA590" i="2" s="1"/>
  <c r="Y598" i="2"/>
  <c r="AA598" i="2" s="1"/>
  <c r="Z598" i="2"/>
  <c r="L598" i="2" s="1"/>
  <c r="AF647" i="2"/>
  <c r="AD647" i="2"/>
  <c r="O647" i="2" s="1"/>
  <c r="AF1152" i="2"/>
  <c r="AD1152" i="2"/>
  <c r="O1152" i="2" s="1"/>
  <c r="AH1152" i="2"/>
  <c r="R1152" i="2" s="1"/>
  <c r="AE1152" i="2"/>
  <c r="Q1152" i="2" s="1"/>
  <c r="Y313" i="2"/>
  <c r="AA313" i="2" s="1"/>
  <c r="Z313" i="2"/>
  <c r="L313" i="2" s="1"/>
  <c r="AB313" i="2"/>
  <c r="M313" i="2" s="1"/>
  <c r="AC313" i="2" s="1"/>
  <c r="N313" i="2" s="1"/>
  <c r="AF313" i="2" s="1"/>
  <c r="AJ313" i="2"/>
  <c r="AE1157" i="2"/>
  <c r="Q1157" i="2" s="1"/>
  <c r="AF609" i="2"/>
  <c r="AC141" i="2"/>
  <c r="N141" i="2" s="1"/>
  <c r="AC221" i="2"/>
  <c r="N221" i="2" s="1"/>
  <c r="AF221" i="2" s="1"/>
  <c r="Y141" i="2"/>
  <c r="AA141" i="2" s="1"/>
  <c r="AB1269" i="2"/>
  <c r="M1269" i="2" s="1"/>
  <c r="AC1269" i="2" s="1"/>
  <c r="N1269" i="2" s="1"/>
  <c r="AH1269" i="2" s="1"/>
  <c r="R1269" i="2" s="1"/>
  <c r="AB977" i="2"/>
  <c r="M977" i="2" s="1"/>
  <c r="AC977" i="2" s="1"/>
  <c r="N977" i="2" s="1"/>
  <c r="AJ83" i="2"/>
  <c r="AH430" i="2"/>
  <c r="R430" i="2" s="1"/>
  <c r="AJ597" i="2"/>
  <c r="AB1189" i="2"/>
  <c r="M1189" i="2" s="1"/>
  <c r="AC1189" i="2" s="1"/>
  <c r="AH980" i="2"/>
  <c r="R980" i="2" s="1"/>
  <c r="AE1097" i="2"/>
  <c r="Q1097" i="2" s="1"/>
  <c r="AJ141" i="2"/>
  <c r="X356" i="2"/>
  <c r="J1259" i="2"/>
  <c r="Y21" i="2"/>
  <c r="AA21" i="2" s="1"/>
  <c r="Y1078" i="2"/>
  <c r="AA1078" i="2" s="1"/>
  <c r="AJ74" i="2"/>
  <c r="Y74" i="2"/>
  <c r="AA74" i="2" s="1"/>
  <c r="Y221" i="2"/>
  <c r="AA221" i="2" s="1"/>
  <c r="AJ1195" i="2"/>
  <c r="Y657" i="2"/>
  <c r="AA657" i="2" s="1"/>
  <c r="X1269" i="2"/>
  <c r="AB1063" i="2"/>
  <c r="M1063" i="2" s="1"/>
  <c r="AC1063" i="2" s="1"/>
  <c r="N1063" i="2" s="1"/>
  <c r="AB21" i="2"/>
  <c r="M21" i="2" s="1"/>
  <c r="AC21" i="2" s="1"/>
  <c r="N21" i="2" s="1"/>
  <c r="Z526" i="2"/>
  <c r="L526" i="2" s="1"/>
  <c r="X598" i="2"/>
  <c r="X462" i="2"/>
  <c r="AJ1049" i="2"/>
  <c r="Y1049" i="2"/>
  <c r="AA1049" i="2" s="1"/>
  <c r="AB1049" i="2"/>
  <c r="M1049" i="2" s="1"/>
  <c r="AC1049" i="2" s="1"/>
  <c r="N1049" i="2" s="1"/>
  <c r="Z1049" i="2"/>
  <c r="L1049" i="2" s="1"/>
  <c r="AH1157" i="2"/>
  <c r="R1157" i="2" s="1"/>
  <c r="AH609" i="2"/>
  <c r="R609" i="2" s="1"/>
  <c r="AD1430" i="2"/>
  <c r="O1430" i="2" s="1"/>
  <c r="AC1078" i="2"/>
  <c r="N1078" i="2" s="1"/>
  <c r="AF1078" i="2" s="1"/>
  <c r="AB356" i="2"/>
  <c r="M356" i="2" s="1"/>
  <c r="AC356" i="2" s="1"/>
  <c r="AJ1269" i="2"/>
  <c r="AB1432" i="2"/>
  <c r="M1432" i="2" s="1"/>
  <c r="AC1432" i="2" s="1"/>
  <c r="N1432" i="2" s="1"/>
  <c r="Z1068" i="2"/>
  <c r="L1068" i="2" s="1"/>
  <c r="AD1228" i="2"/>
  <c r="O1228" i="2" s="1"/>
  <c r="AD430" i="2"/>
  <c r="O430" i="2" s="1"/>
  <c r="Y597" i="2"/>
  <c r="AA597" i="2" s="1"/>
  <c r="Z1189" i="2"/>
  <c r="L1189" i="2" s="1"/>
  <c r="AE980" i="2"/>
  <c r="Q980" i="2" s="1"/>
  <c r="X167" i="2"/>
  <c r="AJ800" i="2"/>
  <c r="AH1430" i="2"/>
  <c r="R1430" i="2" s="1"/>
  <c r="AJ1068" i="2"/>
  <c r="Z221" i="2"/>
  <c r="L221" i="2" s="1"/>
  <c r="Y800" i="2"/>
  <c r="AA800" i="2" s="1"/>
  <c r="Z657" i="2"/>
  <c r="L657" i="2" s="1"/>
  <c r="X1004" i="2"/>
  <c r="J1015" i="2"/>
  <c r="Y1063" i="2"/>
  <c r="AA1063" i="2" s="1"/>
  <c r="Y954" i="2"/>
  <c r="AA954" i="2" s="1"/>
  <c r="AJ954" i="2"/>
  <c r="Z954" i="2"/>
  <c r="L954" i="2" s="1"/>
  <c r="AD609" i="2"/>
  <c r="O609" i="2" s="1"/>
  <c r="AF190" i="2"/>
  <c r="AJ1432" i="2"/>
  <c r="AD1431" i="2"/>
  <c r="O1431" i="2" s="1"/>
  <c r="J1048" i="2"/>
  <c r="J257" i="2"/>
  <c r="AB257" i="2" s="1"/>
  <c r="M257" i="2" s="1"/>
  <c r="AC257" i="2" s="1"/>
  <c r="Z21" i="2"/>
  <c r="L21" i="2" s="1"/>
  <c r="AC1068" i="2"/>
  <c r="N1068" i="2" s="1"/>
  <c r="Z1432" i="2"/>
  <c r="L1432" i="2" s="1"/>
  <c r="AB74" i="2"/>
  <c r="M74" i="2" s="1"/>
  <c r="AC74" i="2" s="1"/>
  <c r="N74" i="2" s="1"/>
  <c r="AB1195" i="2"/>
  <c r="M1195" i="2" s="1"/>
  <c r="AC1195" i="2" s="1"/>
  <c r="N1195" i="2" s="1"/>
  <c r="AD1195" i="2" s="1"/>
  <c r="O1195" i="2" s="1"/>
  <c r="X525" i="2"/>
  <c r="AJ1063" i="2"/>
  <c r="AJ1305" i="2"/>
  <c r="X1009" i="2"/>
  <c r="J586" i="2"/>
  <c r="Z586" i="2" s="1"/>
  <c r="L586" i="2" s="1"/>
  <c r="AJ1334" i="2"/>
  <c r="AB1334" i="2"/>
  <c r="M1334" i="2" s="1"/>
  <c r="AC1334" i="2" s="1"/>
  <c r="N1334" i="2" s="1"/>
  <c r="Y1334" i="2"/>
  <c r="AA1334" i="2" s="1"/>
  <c r="Y1390" i="3"/>
  <c r="L1390" i="3" s="1"/>
  <c r="O1390" i="3" s="1"/>
  <c r="Y1278" i="3"/>
  <c r="L1278" i="3" s="1"/>
  <c r="O1278" i="3" s="1"/>
  <c r="Z1079" i="3"/>
  <c r="M1079" i="3" s="1"/>
  <c r="Z803" i="3"/>
  <c r="M803" i="3" s="1"/>
  <c r="Z1179" i="3"/>
  <c r="M1179" i="3" s="1"/>
  <c r="AE983" i="2"/>
  <c r="Q983" i="2" s="1"/>
  <c r="Z311" i="3"/>
  <c r="M311" i="3" s="1"/>
  <c r="Z882" i="3"/>
  <c r="M882" i="3" s="1"/>
  <c r="Y832" i="3"/>
  <c r="L832" i="3" s="1"/>
  <c r="O832" i="3" s="1"/>
  <c r="Z1437" i="3"/>
  <c r="M1437" i="3" s="1"/>
  <c r="Y622" i="3"/>
  <c r="L622" i="3" s="1"/>
  <c r="O622" i="3" s="1"/>
  <c r="Y645" i="3"/>
  <c r="L645" i="3" s="1"/>
  <c r="O645" i="3" s="1"/>
  <c r="Y943" i="3"/>
  <c r="L943" i="3" s="1"/>
  <c r="O943" i="3" s="1"/>
  <c r="Z1224" i="3"/>
  <c r="M1224" i="3" s="1"/>
  <c r="Z445" i="3"/>
  <c r="M445" i="3" s="1"/>
  <c r="Z826" i="3"/>
  <c r="M826" i="3" s="1"/>
  <c r="Z142" i="3"/>
  <c r="M142" i="3" s="1"/>
  <c r="Y536" i="3"/>
  <c r="L536" i="3" s="1"/>
  <c r="O536" i="3" s="1"/>
  <c r="Y1377" i="3"/>
  <c r="L1377" i="3" s="1"/>
  <c r="O1377" i="3" s="1"/>
  <c r="Z596" i="3"/>
  <c r="M596" i="3" s="1"/>
  <c r="Y309" i="3"/>
  <c r="L309" i="3" s="1"/>
  <c r="O309" i="3" s="1"/>
  <c r="Y551" i="3"/>
  <c r="L551" i="3" s="1"/>
  <c r="O551" i="3" s="1"/>
  <c r="Z1044" i="3"/>
  <c r="M1044" i="3" s="1"/>
  <c r="Y711" i="3"/>
  <c r="L711" i="3" s="1"/>
  <c r="O711" i="3" s="1"/>
  <c r="Y299" i="3"/>
  <c r="L299" i="3" s="1"/>
  <c r="O299" i="3" s="1"/>
  <c r="Y609" i="3"/>
  <c r="L609" i="3" s="1"/>
  <c r="O609" i="3" s="1"/>
  <c r="Y235" i="3"/>
  <c r="L235" i="3" s="1"/>
  <c r="O235" i="3" s="1"/>
  <c r="AF689" i="2"/>
  <c r="AE140" i="2"/>
  <c r="Q140" i="2" s="1"/>
  <c r="Y1311" i="3"/>
  <c r="L1311" i="3" s="1"/>
  <c r="O1311" i="3" s="1"/>
  <c r="Y556" i="3"/>
  <c r="L556" i="3" s="1"/>
  <c r="O556" i="3" s="1"/>
  <c r="Y294" i="3"/>
  <c r="L294" i="3" s="1"/>
  <c r="O294" i="3" s="1"/>
  <c r="Z1077" i="3"/>
  <c r="M1077" i="3" s="1"/>
  <c r="Z359" i="3"/>
  <c r="M359" i="3" s="1"/>
  <c r="AH562" i="2"/>
  <c r="R562" i="2" s="1"/>
  <c r="Z261" i="3"/>
  <c r="M261" i="3" s="1"/>
  <c r="Y1335" i="3"/>
  <c r="L1335" i="3" s="1"/>
  <c r="O1335" i="3" s="1"/>
  <c r="Y524" i="3"/>
  <c r="L524" i="3" s="1"/>
  <c r="O524" i="3" s="1"/>
  <c r="Z28" i="3"/>
  <c r="M28" i="3" s="1"/>
  <c r="Y101" i="3"/>
  <c r="L101" i="3" s="1"/>
  <c r="O101" i="3" s="1"/>
  <c r="Z621" i="3"/>
  <c r="M621" i="3" s="1"/>
  <c r="Z252" i="3"/>
  <c r="M252" i="3" s="1"/>
  <c r="AH1107" i="2"/>
  <c r="R1107" i="2" s="1"/>
  <c r="Y1376" i="3"/>
  <c r="L1376" i="3" s="1"/>
  <c r="O1376" i="3" s="1"/>
  <c r="Z880" i="3"/>
  <c r="M880" i="3" s="1"/>
  <c r="Y717" i="3"/>
  <c r="L717" i="3" s="1"/>
  <c r="O717" i="3" s="1"/>
  <c r="Z805" i="3"/>
  <c r="M805" i="3" s="1"/>
  <c r="Y588" i="3"/>
  <c r="L588" i="3" s="1"/>
  <c r="O588" i="3" s="1"/>
  <c r="Z412" i="3"/>
  <c r="M412" i="3" s="1"/>
  <c r="Z888" i="3"/>
  <c r="M888" i="3" s="1"/>
  <c r="Y1013" i="3"/>
  <c r="L1013" i="3" s="1"/>
  <c r="O1013" i="3" s="1"/>
  <c r="AD983" i="2"/>
  <c r="O983" i="2" s="1"/>
  <c r="Y732" i="3"/>
  <c r="L732" i="3" s="1"/>
  <c r="O732" i="3" s="1"/>
  <c r="Z27" i="3"/>
  <c r="M27" i="3" s="1"/>
  <c r="Y822" i="3"/>
  <c r="L822" i="3" s="1"/>
  <c r="O822" i="3" s="1"/>
  <c r="Y140" i="3"/>
  <c r="L140" i="3" s="1"/>
  <c r="O140" i="3" s="1"/>
  <c r="Z855" i="3"/>
  <c r="M855" i="3" s="1"/>
  <c r="Y883" i="3"/>
  <c r="L883" i="3" s="1"/>
  <c r="O883" i="3" s="1"/>
  <c r="Y479" i="3"/>
  <c r="L479" i="3" s="1"/>
  <c r="O479" i="3" s="1"/>
  <c r="Z808" i="3"/>
  <c r="M808" i="3" s="1"/>
  <c r="Z684" i="3"/>
  <c r="M684" i="3" s="1"/>
  <c r="Z18" i="3"/>
  <c r="M18" i="3" s="1"/>
  <c r="Z623" i="3"/>
  <c r="M623" i="3" s="1"/>
  <c r="Y779" i="3"/>
  <c r="L779" i="3" s="1"/>
  <c r="O779" i="3" s="1"/>
  <c r="Z1331" i="3"/>
  <c r="M1331" i="3" s="1"/>
  <c r="Z104" i="3"/>
  <c r="M104" i="3" s="1"/>
  <c r="Y1049" i="3"/>
  <c r="L1049" i="3" s="1"/>
  <c r="O1049" i="3" s="1"/>
  <c r="Z295" i="3"/>
  <c r="M295" i="3" s="1"/>
  <c r="Z310" i="3"/>
  <c r="M310" i="3" s="1"/>
  <c r="Y233" i="3"/>
  <c r="L233" i="3" s="1"/>
  <c r="O233" i="3" s="1"/>
  <c r="Y798" i="3"/>
  <c r="L798" i="3" s="1"/>
  <c r="O798" i="3" s="1"/>
  <c r="Y946" i="3"/>
  <c r="L946" i="3" s="1"/>
  <c r="O946" i="3" s="1"/>
  <c r="Z489" i="3"/>
  <c r="M489" i="3" s="1"/>
  <c r="Y587" i="3"/>
  <c r="L587" i="3" s="1"/>
  <c r="O587" i="3" s="1"/>
  <c r="Z689" i="3"/>
  <c r="M689" i="3" s="1"/>
  <c r="Z42" i="3"/>
  <c r="M42" i="3" s="1"/>
  <c r="T531" i="5"/>
  <c r="Z531" i="5" s="1"/>
  <c r="J1002" i="2"/>
  <c r="AJ1002" i="2" s="1"/>
  <c r="X1193" i="2"/>
  <c r="U1044" i="5"/>
  <c r="V1044" i="5"/>
  <c r="T1044" i="5"/>
  <c r="J1398" i="2"/>
  <c r="X1398" i="2"/>
  <c r="X1131" i="2"/>
  <c r="J1131" i="2"/>
  <c r="X521" i="2"/>
  <c r="J521" i="2"/>
  <c r="J102" i="2"/>
  <c r="X102" i="2"/>
  <c r="J989" i="2"/>
  <c r="X989" i="2"/>
  <c r="U656" i="5"/>
  <c r="T656" i="5"/>
  <c r="V656" i="5"/>
  <c r="X388" i="2"/>
  <c r="J388" i="2"/>
  <c r="Z1247" i="2"/>
  <c r="L1247" i="2" s="1"/>
  <c r="Y1247" i="2"/>
  <c r="AA1247" i="2" s="1"/>
  <c r="AB1247" i="2"/>
  <c r="M1247" i="2" s="1"/>
  <c r="AC1247" i="2" s="1"/>
  <c r="N1247" i="2" s="1"/>
  <c r="AE1247" i="2" s="1"/>
  <c r="Q1247" i="2" s="1"/>
  <c r="AJ1247" i="2"/>
  <c r="AB1283" i="2"/>
  <c r="M1283" i="2" s="1"/>
  <c r="AC1283" i="2" s="1"/>
  <c r="N1283" i="2" s="1"/>
  <c r="AF1283" i="2" s="1"/>
  <c r="AJ1283" i="2"/>
  <c r="Z1283" i="2"/>
  <c r="L1283" i="2" s="1"/>
  <c r="U1429" i="5"/>
  <c r="V1429" i="5"/>
  <c r="T1429" i="5"/>
  <c r="AB652" i="2"/>
  <c r="M652" i="2" s="1"/>
  <c r="AC652" i="2" s="1"/>
  <c r="N652" i="2" s="1"/>
  <c r="AJ652" i="2"/>
  <c r="Z652" i="2"/>
  <c r="L652" i="2" s="1"/>
  <c r="Y652" i="2"/>
  <c r="AA652" i="2" s="1"/>
  <c r="X531" i="2"/>
  <c r="J531" i="2"/>
  <c r="X293" i="2"/>
  <c r="J293" i="2"/>
  <c r="X383" i="2"/>
  <c r="J383" i="2"/>
  <c r="Y176" i="5"/>
  <c r="W176" i="5"/>
  <c r="X176" i="5"/>
  <c r="P255" i="5"/>
  <c r="Q255" i="5"/>
  <c r="R255" i="5"/>
  <c r="F255" i="5" s="1"/>
  <c r="T1373" i="5"/>
  <c r="U1373" i="5"/>
  <c r="V1373" i="5"/>
  <c r="V1036" i="5"/>
  <c r="T1036" i="5"/>
  <c r="U1036" i="5"/>
  <c r="J1392" i="2"/>
  <c r="X1392" i="2"/>
  <c r="X1371" i="2"/>
  <c r="J1371" i="2"/>
  <c r="X940" i="2"/>
  <c r="J940" i="2"/>
  <c r="J299" i="2"/>
  <c r="X299" i="2"/>
  <c r="Y568" i="5"/>
  <c r="W568" i="5"/>
  <c r="X568" i="5"/>
  <c r="J852" i="2"/>
  <c r="X852" i="2"/>
  <c r="X58" i="2"/>
  <c r="J58" i="2"/>
  <c r="U341" i="5"/>
  <c r="T341" i="5"/>
  <c r="V341" i="5"/>
  <c r="Y557" i="3"/>
  <c r="L557" i="3" s="1"/>
  <c r="O557" i="3" s="1"/>
  <c r="Z1374" i="3"/>
  <c r="M1374" i="3" s="1"/>
  <c r="V1375" i="5"/>
  <c r="U1375" i="5"/>
  <c r="T1375" i="5"/>
  <c r="X709" i="5"/>
  <c r="W709" i="5"/>
  <c r="Y709" i="5"/>
  <c r="AB1394" i="2"/>
  <c r="M1394" i="2" s="1"/>
  <c r="AC1394" i="2" s="1"/>
  <c r="N1394" i="2" s="1"/>
  <c r="AJ1394" i="2"/>
  <c r="Z1394" i="2"/>
  <c r="L1394" i="2" s="1"/>
  <c r="Y1394" i="2"/>
  <c r="AA1394" i="2" s="1"/>
  <c r="J1123" i="2"/>
  <c r="X1123" i="2"/>
  <c r="J952" i="2"/>
  <c r="X952" i="2"/>
  <c r="AB342" i="2"/>
  <c r="M342" i="2" s="1"/>
  <c r="AC342" i="2" s="1"/>
  <c r="N342" i="2" s="1"/>
  <c r="AF342" i="2" s="1"/>
  <c r="AJ342" i="2"/>
  <c r="Y342" i="2"/>
  <c r="AA342" i="2" s="1"/>
  <c r="Z342" i="2"/>
  <c r="L342" i="2" s="1"/>
  <c r="Q1154" i="5"/>
  <c r="P1154" i="5"/>
  <c r="AB1307" i="2"/>
  <c r="M1307" i="2" s="1"/>
  <c r="AC1307" i="2" s="1"/>
  <c r="N1307" i="2" s="1"/>
  <c r="AF1307" i="2" s="1"/>
  <c r="Y1307" i="2"/>
  <c r="AA1307" i="2" s="1"/>
  <c r="U461" i="5"/>
  <c r="V461" i="5"/>
  <c r="T461" i="5"/>
  <c r="X1373" i="5"/>
  <c r="Y1373" i="5"/>
  <c r="W1373" i="5"/>
  <c r="AB731" i="2"/>
  <c r="M731" i="2" s="1"/>
  <c r="AC731" i="2" s="1"/>
  <c r="N731" i="2" s="1"/>
  <c r="Z731" i="2"/>
  <c r="L731" i="2" s="1"/>
  <c r="Y731" i="2"/>
  <c r="AA731" i="2" s="1"/>
  <c r="AJ731" i="2"/>
  <c r="T1030" i="5"/>
  <c r="V1030" i="5"/>
  <c r="U1030" i="5"/>
  <c r="J599" i="2"/>
  <c r="X599" i="2"/>
  <c r="V1407" i="5"/>
  <c r="T1407" i="5"/>
  <c r="U1407" i="5"/>
  <c r="X596" i="2"/>
  <c r="J596" i="2"/>
  <c r="X822" i="2"/>
  <c r="J822" i="2"/>
  <c r="J1076" i="2"/>
  <c r="X1076" i="2"/>
  <c r="J1420" i="2"/>
  <c r="X1420" i="2"/>
  <c r="J704" i="2"/>
  <c r="X704" i="2"/>
  <c r="X712" i="2"/>
  <c r="J712" i="2"/>
  <c r="J468" i="2"/>
  <c r="X468" i="2"/>
  <c r="AJ356" i="2"/>
  <c r="Z356" i="2"/>
  <c r="L356" i="2" s="1"/>
  <c r="AB291" i="2"/>
  <c r="M291" i="2" s="1"/>
  <c r="AC291" i="2" s="1"/>
  <c r="AJ291" i="2"/>
  <c r="Z291" i="2"/>
  <c r="L291" i="2" s="1"/>
  <c r="Y291" i="2"/>
  <c r="AA291" i="2" s="1"/>
  <c r="Z1423" i="2"/>
  <c r="L1423" i="2" s="1"/>
  <c r="AB1423" i="2"/>
  <c r="M1423" i="2" s="1"/>
  <c r="AC1423" i="2" s="1"/>
  <c r="N1423" i="2" s="1"/>
  <c r="Y1423" i="2"/>
  <c r="AA1423" i="2" s="1"/>
  <c r="AJ1423" i="2"/>
  <c r="Y1347" i="2"/>
  <c r="AA1347" i="2" s="1"/>
  <c r="Z1347" i="2"/>
  <c r="L1347" i="2" s="1"/>
  <c r="AJ1347" i="2"/>
  <c r="AB1347" i="2"/>
  <c r="M1347" i="2" s="1"/>
  <c r="AC1347" i="2" s="1"/>
  <c r="J718" i="2"/>
  <c r="X718" i="2"/>
  <c r="J1365" i="2"/>
  <c r="X1365" i="2"/>
  <c r="X1300" i="2"/>
  <c r="J1300" i="2"/>
  <c r="X1255" i="2"/>
  <c r="J1255" i="2"/>
  <c r="X1188" i="2"/>
  <c r="J1188" i="2"/>
  <c r="J1196" i="2"/>
  <c r="X1196" i="2"/>
  <c r="Y1121" i="2"/>
  <c r="AA1121" i="2" s="1"/>
  <c r="Z1121" i="2"/>
  <c r="L1121" i="2" s="1"/>
  <c r="AJ1121" i="2"/>
  <c r="AB1009" i="2"/>
  <c r="M1009" i="2" s="1"/>
  <c r="AC1009" i="2" s="1"/>
  <c r="N1009" i="2" s="1"/>
  <c r="AE1009" i="2" s="1"/>
  <c r="Q1009" i="2" s="1"/>
  <c r="Y1009" i="2"/>
  <c r="AA1009" i="2" s="1"/>
  <c r="Z1009" i="2"/>
  <c r="L1009" i="2" s="1"/>
  <c r="AJ1009" i="2"/>
  <c r="J956" i="2"/>
  <c r="X956" i="2"/>
  <c r="J702" i="2"/>
  <c r="X702" i="2"/>
  <c r="AJ706" i="2"/>
  <c r="Z706" i="2"/>
  <c r="L706" i="2" s="1"/>
  <c r="Y706" i="2"/>
  <c r="AA706" i="2" s="1"/>
  <c r="AB706" i="2"/>
  <c r="M706" i="2" s="1"/>
  <c r="AC706" i="2" s="1"/>
  <c r="N706" i="2" s="1"/>
  <c r="AF706" i="2" s="1"/>
  <c r="X639" i="2"/>
  <c r="J639" i="2"/>
  <c r="J643" i="2"/>
  <c r="X643" i="2"/>
  <c r="Y462" i="2"/>
  <c r="AA462" i="2" s="1"/>
  <c r="AJ462" i="2"/>
  <c r="AB462" i="2"/>
  <c r="M462" i="2" s="1"/>
  <c r="AC462" i="2" s="1"/>
  <c r="N462" i="2" s="1"/>
  <c r="AF462" i="2" s="1"/>
  <c r="Z462" i="2"/>
  <c r="L462" i="2" s="1"/>
  <c r="AJ411" i="2"/>
  <c r="Z411" i="2"/>
  <c r="L411" i="2" s="1"/>
  <c r="X344" i="2"/>
  <c r="J344" i="2"/>
  <c r="J352" i="2"/>
  <c r="X352" i="2"/>
  <c r="X285" i="2"/>
  <c r="J285" i="2"/>
  <c r="X171" i="2"/>
  <c r="J171" i="2"/>
  <c r="J100" i="2"/>
  <c r="X100" i="2"/>
  <c r="J118" i="2"/>
  <c r="X118" i="2"/>
  <c r="AB831" i="2"/>
  <c r="M831" i="2" s="1"/>
  <c r="AC831" i="2" s="1"/>
  <c r="N831" i="2" s="1"/>
  <c r="AF831" i="2" s="1"/>
  <c r="AJ831" i="2"/>
  <c r="Z831" i="2"/>
  <c r="L831" i="2" s="1"/>
  <c r="Y831" i="2"/>
  <c r="AA831" i="2" s="1"/>
  <c r="Z222" i="2"/>
  <c r="L222" i="2" s="1"/>
  <c r="AB222" i="2"/>
  <c r="M222" i="2" s="1"/>
  <c r="AC222" i="2" s="1"/>
  <c r="N222" i="2" s="1"/>
  <c r="Y1329" i="2"/>
  <c r="AA1329" i="2" s="1"/>
  <c r="AB1329" i="2"/>
  <c r="M1329" i="2" s="1"/>
  <c r="AC1329" i="2" s="1"/>
  <c r="N1329" i="2" s="1"/>
  <c r="Z1329" i="2"/>
  <c r="L1329" i="2" s="1"/>
  <c r="AJ1329" i="2"/>
  <c r="AB700" i="2"/>
  <c r="M700" i="2" s="1"/>
  <c r="AC700" i="2" s="1"/>
  <c r="Z700" i="2"/>
  <c r="L700" i="2" s="1"/>
  <c r="AJ700" i="2"/>
  <c r="Y700" i="2"/>
  <c r="AA700" i="2" s="1"/>
  <c r="Z523" i="2"/>
  <c r="L523" i="2" s="1"/>
  <c r="AJ523" i="2"/>
  <c r="AB523" i="2"/>
  <c r="M523" i="2" s="1"/>
  <c r="AC523" i="2" s="1"/>
  <c r="N523" i="2" s="1"/>
  <c r="AB507" i="2"/>
  <c r="M507" i="2" s="1"/>
  <c r="AC507" i="2" s="1"/>
  <c r="N507" i="2" s="1"/>
  <c r="AB554" i="2"/>
  <c r="M554" i="2" s="1"/>
  <c r="AC554" i="2" s="1"/>
  <c r="Z554" i="2"/>
  <c r="L554" i="2" s="1"/>
  <c r="AJ554" i="2"/>
  <c r="Y554" i="2"/>
  <c r="AA554" i="2" s="1"/>
  <c r="Y1337" i="2"/>
  <c r="AA1337" i="2" s="1"/>
  <c r="Z1337" i="2"/>
  <c r="L1337" i="2" s="1"/>
  <c r="AB1337" i="2"/>
  <c r="M1337" i="2" s="1"/>
  <c r="AC1337" i="2" s="1"/>
  <c r="N1337" i="2" s="1"/>
  <c r="AE1337" i="2" s="1"/>
  <c r="Q1337" i="2" s="1"/>
  <c r="AJ1337" i="2"/>
  <c r="AB312" i="2"/>
  <c r="M312" i="2" s="1"/>
  <c r="AC312" i="2" s="1"/>
  <c r="Z312" i="2"/>
  <c r="L312" i="2" s="1"/>
  <c r="AJ312" i="2"/>
  <c r="Y312" i="2"/>
  <c r="AA312" i="2" s="1"/>
  <c r="J419" i="2"/>
  <c r="X419" i="2"/>
  <c r="X879" i="2"/>
  <c r="J879" i="2"/>
  <c r="X1129" i="2"/>
  <c r="J1129" i="2"/>
  <c r="AB314" i="2"/>
  <c r="M314" i="2" s="1"/>
  <c r="AC314" i="2" s="1"/>
  <c r="N314" i="2" s="1"/>
  <c r="AE314" i="2" s="1"/>
  <c r="Q314" i="2" s="1"/>
  <c r="AJ314" i="2"/>
  <c r="Y314" i="2"/>
  <c r="AA314" i="2" s="1"/>
  <c r="X1406" i="2"/>
  <c r="J1406" i="2"/>
  <c r="Z891" i="2"/>
  <c r="L891" i="2" s="1"/>
  <c r="AB891" i="2"/>
  <c r="M891" i="2" s="1"/>
  <c r="AC891" i="2" s="1"/>
  <c r="AB1017" i="2"/>
  <c r="M1017" i="2" s="1"/>
  <c r="AC1017" i="2" s="1"/>
  <c r="N1017" i="2" s="1"/>
  <c r="AH1017" i="2" s="1"/>
  <c r="R1017" i="2" s="1"/>
  <c r="Z1017" i="2"/>
  <c r="L1017" i="2" s="1"/>
  <c r="AJ1017" i="2"/>
  <c r="Y1017" i="2"/>
  <c r="AA1017" i="2" s="1"/>
  <c r="Z478" i="2"/>
  <c r="L478" i="2" s="1"/>
  <c r="AJ478" i="2"/>
  <c r="Z1251" i="2"/>
  <c r="L1251" i="2" s="1"/>
  <c r="Y1251" i="2"/>
  <c r="AA1251" i="2" s="1"/>
  <c r="AB1251" i="2"/>
  <c r="M1251" i="2" s="1"/>
  <c r="AC1251" i="2" s="1"/>
  <c r="Y796" i="2"/>
  <c r="AA796" i="2" s="1"/>
  <c r="AJ796" i="2"/>
  <c r="AB796" i="2"/>
  <c r="M796" i="2" s="1"/>
  <c r="AC796" i="2" s="1"/>
  <c r="Z796" i="2"/>
  <c r="L796" i="2" s="1"/>
  <c r="AQ1079" i="2"/>
  <c r="J1361" i="2"/>
  <c r="X1361" i="2"/>
  <c r="X1125" i="2"/>
  <c r="J1125" i="2"/>
  <c r="X1408" i="2"/>
  <c r="J1408" i="2"/>
  <c r="X1310" i="2"/>
  <c r="J1310" i="2"/>
  <c r="J1257" i="2"/>
  <c r="X1257" i="2"/>
  <c r="J1182" i="2"/>
  <c r="X1182" i="2"/>
  <c r="X1192" i="2"/>
  <c r="J1192" i="2"/>
  <c r="X1005" i="2"/>
  <c r="J1005" i="2"/>
  <c r="J1011" i="2"/>
  <c r="X1011" i="2"/>
  <c r="X958" i="2"/>
  <c r="J958" i="2"/>
  <c r="X826" i="2"/>
  <c r="J826" i="2"/>
  <c r="X773" i="2"/>
  <c r="J773" i="2"/>
  <c r="J641" i="2"/>
  <c r="X641" i="2"/>
  <c r="J649" i="2"/>
  <c r="X649" i="2"/>
  <c r="AJ527" i="2"/>
  <c r="AB527" i="2"/>
  <c r="M527" i="2" s="1"/>
  <c r="AC527" i="2" s="1"/>
  <c r="N527" i="2" s="1"/>
  <c r="AF527" i="2" s="1"/>
  <c r="X409" i="2"/>
  <c r="J409" i="2"/>
  <c r="Z413" i="2"/>
  <c r="L413" i="2" s="1"/>
  <c r="Y413" i="2"/>
  <c r="AA413" i="2" s="1"/>
  <c r="AJ413" i="2"/>
  <c r="AB413" i="2"/>
  <c r="M413" i="2" s="1"/>
  <c r="AC413" i="2" s="1"/>
  <c r="N413" i="2" s="1"/>
  <c r="AH413" i="2" s="1"/>
  <c r="R413" i="2" s="1"/>
  <c r="Y346" i="2"/>
  <c r="AA346" i="2" s="1"/>
  <c r="Z346" i="2"/>
  <c r="L346" i="2" s="1"/>
  <c r="AB346" i="2"/>
  <c r="M346" i="2" s="1"/>
  <c r="AC346" i="2" s="1"/>
  <c r="AJ346" i="2"/>
  <c r="X177" i="2"/>
  <c r="J177" i="2"/>
  <c r="AB1274" i="2"/>
  <c r="M1274" i="2" s="1"/>
  <c r="AC1274" i="2" s="1"/>
  <c r="Z1274" i="2"/>
  <c r="L1274" i="2" s="1"/>
  <c r="Y1274" i="2"/>
  <c r="AA1274" i="2" s="1"/>
  <c r="AJ1274" i="2"/>
  <c r="AB1064" i="2"/>
  <c r="M1064" i="2" s="1"/>
  <c r="AC1064" i="2" s="1"/>
  <c r="N1064" i="2" s="1"/>
  <c r="AD1064" i="2" s="1"/>
  <c r="O1064" i="2" s="1"/>
  <c r="Z1064" i="2"/>
  <c r="L1064" i="2" s="1"/>
  <c r="Y651" i="2"/>
  <c r="AA651" i="2" s="1"/>
  <c r="AB651" i="2"/>
  <c r="M651" i="2" s="1"/>
  <c r="AC651" i="2" s="1"/>
  <c r="AJ651" i="2"/>
  <c r="Z651" i="2"/>
  <c r="L651" i="2" s="1"/>
  <c r="AH466" i="2"/>
  <c r="R466" i="2" s="1"/>
  <c r="AH1039" i="2"/>
  <c r="R1039" i="2" s="1"/>
  <c r="AE1101" i="2"/>
  <c r="Q1101" i="2" s="1"/>
  <c r="AE505" i="2"/>
  <c r="Q505" i="2" s="1"/>
  <c r="AE1430" i="2"/>
  <c r="Q1430" i="2" s="1"/>
  <c r="AE1039" i="2"/>
  <c r="Q1039" i="2" s="1"/>
  <c r="AD503" i="2"/>
  <c r="O503" i="2" s="1"/>
  <c r="AE466" i="2"/>
  <c r="Q466" i="2" s="1"/>
  <c r="AH1244" i="2"/>
  <c r="R1244" i="2" s="1"/>
  <c r="AF505" i="2"/>
  <c r="AD466" i="2"/>
  <c r="O466" i="2" s="1"/>
  <c r="AH771" i="2"/>
  <c r="R771" i="2" s="1"/>
  <c r="AD505" i="2"/>
  <c r="O505" i="2" s="1"/>
  <c r="AH226" i="2"/>
  <c r="R226" i="2" s="1"/>
  <c r="AF771" i="2"/>
  <c r="AE503" i="2"/>
  <c r="Q503" i="2" s="1"/>
  <c r="AE139" i="2"/>
  <c r="Q139" i="2" s="1"/>
  <c r="Z50" i="2"/>
  <c r="L50" i="2" s="1"/>
  <c r="AJ50" i="2"/>
  <c r="V804" i="5"/>
  <c r="U804" i="5"/>
  <c r="V1274" i="5"/>
  <c r="T1274" i="5"/>
  <c r="U1309" i="5"/>
  <c r="T1309" i="5"/>
  <c r="P646" i="5"/>
  <c r="R646" i="5"/>
  <c r="F646" i="5" s="1"/>
  <c r="Q646" i="5"/>
  <c r="J1127" i="2"/>
  <c r="X1127" i="2"/>
  <c r="X500" i="2"/>
  <c r="P321" i="5"/>
  <c r="R321" i="5"/>
  <c r="F321" i="5" s="1"/>
  <c r="J836" i="2"/>
  <c r="X836" i="2"/>
  <c r="X1186" i="2"/>
  <c r="J1186" i="2"/>
  <c r="J715" i="2"/>
  <c r="X715" i="2"/>
  <c r="Q554" i="5"/>
  <c r="R554" i="5"/>
  <c r="F554" i="5" s="1"/>
  <c r="P554" i="5"/>
  <c r="J899" i="2"/>
  <c r="X899" i="2"/>
  <c r="X1252" i="2"/>
  <c r="J1252" i="2"/>
  <c r="J1378" i="2"/>
  <c r="X1378" i="2"/>
  <c r="U1070" i="5"/>
  <c r="T1070" i="5"/>
  <c r="V1070" i="5"/>
  <c r="X1061" i="5"/>
  <c r="W1061" i="5"/>
  <c r="Y1061" i="5"/>
  <c r="R1045" i="5"/>
  <c r="F1045" i="5" s="1"/>
  <c r="P1045" i="5"/>
  <c r="Q1045" i="5"/>
  <c r="U476" i="5"/>
  <c r="V476" i="5"/>
  <c r="T476" i="5"/>
  <c r="V320" i="5"/>
  <c r="T320" i="5"/>
  <c r="U320" i="5"/>
  <c r="Z1405" i="2"/>
  <c r="L1405" i="2" s="1"/>
  <c r="Y1405" i="2"/>
  <c r="AA1405" i="2" s="1"/>
  <c r="AJ1405" i="2"/>
  <c r="AB1405" i="2"/>
  <c r="M1405" i="2" s="1"/>
  <c r="AC1405" i="2" s="1"/>
  <c r="N1405" i="2" s="1"/>
  <c r="AF1405" i="2" s="1"/>
  <c r="Q1374" i="5"/>
  <c r="P1374" i="5"/>
  <c r="R1374" i="5"/>
  <c r="F1374" i="5" s="1"/>
  <c r="T1127" i="5"/>
  <c r="V1127" i="5"/>
  <c r="U1127" i="5"/>
  <c r="Y194" i="5"/>
  <c r="W194" i="5"/>
  <c r="X194" i="5"/>
  <c r="Z318" i="3"/>
  <c r="M318" i="3" s="1"/>
  <c r="Z491" i="5"/>
  <c r="W1280" i="5"/>
  <c r="X1280" i="5"/>
  <c r="J1359" i="2"/>
  <c r="X1359" i="2"/>
  <c r="J1159" i="2"/>
  <c r="X1159" i="2"/>
  <c r="X1079" i="2"/>
  <c r="J1079" i="2"/>
  <c r="Q173" i="5"/>
  <c r="R173" i="5"/>
  <c r="F173" i="5" s="1"/>
  <c r="P173" i="5"/>
  <c r="V1154" i="5"/>
  <c r="U1154" i="5"/>
  <c r="T1154" i="5"/>
  <c r="J1000" i="2"/>
  <c r="X1000" i="2"/>
  <c r="J583" i="2"/>
  <c r="X583" i="2"/>
  <c r="W768" i="5"/>
  <c r="Y768" i="5"/>
  <c r="X768" i="5"/>
  <c r="X851" i="2"/>
  <c r="J851" i="2"/>
  <c r="X1018" i="5"/>
  <c r="W1018" i="5"/>
  <c r="Y1018" i="5"/>
  <c r="X1165" i="2"/>
  <c r="J1165" i="2"/>
  <c r="Q899" i="5"/>
  <c r="R899" i="5"/>
  <c r="F899" i="5" s="1"/>
  <c r="P899" i="5"/>
  <c r="T687" i="5"/>
  <c r="V687" i="5"/>
  <c r="U687" i="5"/>
  <c r="T293" i="5"/>
  <c r="V293" i="5"/>
  <c r="U293" i="5"/>
  <c r="X910" i="5"/>
  <c r="Y910" i="5"/>
  <c r="W910" i="5"/>
  <c r="V1255" i="5"/>
  <c r="U1255" i="5"/>
  <c r="T1255" i="5"/>
  <c r="V1436" i="5"/>
  <c r="T1436" i="5"/>
  <c r="U1436" i="5"/>
  <c r="W1098" i="5"/>
  <c r="Y1098" i="5"/>
  <c r="X1098" i="5"/>
  <c r="J1166" i="2"/>
  <c r="X1166" i="2"/>
  <c r="J738" i="2"/>
  <c r="X738" i="2"/>
  <c r="J824" i="2"/>
  <c r="X824" i="2"/>
  <c r="J1067" i="2"/>
  <c r="X1067" i="2"/>
  <c r="Q1420" i="5"/>
  <c r="R1420" i="5"/>
  <c r="F1420" i="5" s="1"/>
  <c r="P1420" i="5"/>
  <c r="J350" i="2"/>
  <c r="X350" i="2"/>
  <c r="Q706" i="5"/>
  <c r="P706" i="5"/>
  <c r="W459" i="5"/>
  <c r="Y459" i="5"/>
  <c r="X459" i="5"/>
  <c r="P945" i="5"/>
  <c r="Q945" i="5"/>
  <c r="V296" i="5"/>
  <c r="U296" i="5"/>
  <c r="T296" i="5"/>
  <c r="J611" i="2"/>
  <c r="X611" i="2"/>
  <c r="R1377" i="5"/>
  <c r="F1377" i="5" s="1"/>
  <c r="Q1377" i="5"/>
  <c r="P1377" i="5"/>
  <c r="R118" i="5"/>
  <c r="F118" i="5" s="1"/>
  <c r="Q118" i="5"/>
  <c r="P118" i="5"/>
  <c r="J909" i="2"/>
  <c r="X909" i="2"/>
  <c r="AJ380" i="2"/>
  <c r="Y380" i="2"/>
  <c r="AA380" i="2" s="1"/>
  <c r="AB380" i="2"/>
  <c r="M380" i="2" s="1"/>
  <c r="AC380" i="2" s="1"/>
  <c r="N380" i="2" s="1"/>
  <c r="AF380" i="2" s="1"/>
  <c r="Z380" i="2"/>
  <c r="L380" i="2" s="1"/>
  <c r="U1422" i="5"/>
  <c r="V1422" i="5"/>
  <c r="T1422" i="5"/>
  <c r="U940" i="5"/>
  <c r="T940" i="5"/>
  <c r="V940" i="5"/>
  <c r="T1391" i="5"/>
  <c r="V1391" i="5"/>
  <c r="U1391" i="5"/>
  <c r="Q312" i="5"/>
  <c r="R312" i="5"/>
  <c r="F312" i="5" s="1"/>
  <c r="P312" i="5"/>
  <c r="W1108" i="5"/>
  <c r="Y1108" i="5"/>
  <c r="X1108" i="5"/>
  <c r="J919" i="2"/>
  <c r="X919" i="2"/>
  <c r="J1376" i="2"/>
  <c r="X1376" i="2"/>
  <c r="P1216" i="5"/>
  <c r="Q1216" i="5"/>
  <c r="R1216" i="5"/>
  <c r="F1216" i="5" s="1"/>
  <c r="J1433" i="2"/>
  <c r="X1433" i="2"/>
  <c r="X671" i="2"/>
  <c r="J671" i="2"/>
  <c r="Q989" i="5"/>
  <c r="R989" i="5"/>
  <c r="F989" i="5" s="1"/>
  <c r="R1100" i="5"/>
  <c r="F1100" i="5" s="1"/>
  <c r="P1100" i="5"/>
  <c r="Q1100" i="5"/>
  <c r="J711" i="2"/>
  <c r="X711" i="2"/>
  <c r="T1139" i="5"/>
  <c r="V1139" i="5"/>
  <c r="U1139" i="5"/>
  <c r="J434" i="2"/>
  <c r="X434" i="2"/>
  <c r="J494" i="2"/>
  <c r="X494" i="2"/>
  <c r="X1077" i="2"/>
  <c r="J1077" i="2"/>
  <c r="W892" i="5"/>
  <c r="Y892" i="5"/>
  <c r="X892" i="5"/>
  <c r="Q1074" i="5"/>
  <c r="R1074" i="5"/>
  <c r="F1074" i="5" s="1"/>
  <c r="P1074" i="5"/>
  <c r="V853" i="5"/>
  <c r="U853" i="5"/>
  <c r="T853" i="5"/>
  <c r="Y1379" i="2"/>
  <c r="AA1379" i="2" s="1"/>
  <c r="Z1379" i="2"/>
  <c r="L1379" i="2" s="1"/>
  <c r="AJ1379" i="2"/>
  <c r="AB1379" i="2"/>
  <c r="M1379" i="2" s="1"/>
  <c r="AC1379" i="2" s="1"/>
  <c r="N1379" i="2" s="1"/>
  <c r="Y1400" i="2"/>
  <c r="AA1400" i="2" s="1"/>
  <c r="AJ1400" i="2"/>
  <c r="Z1400" i="2"/>
  <c r="L1400" i="2" s="1"/>
  <c r="AB1400" i="2"/>
  <c r="M1400" i="2" s="1"/>
  <c r="AC1400" i="2" s="1"/>
  <c r="N1400" i="2" s="1"/>
  <c r="AE1400" i="2" s="1"/>
  <c r="Q1400" i="2" s="1"/>
  <c r="U1006" i="5"/>
  <c r="V1006" i="5"/>
  <c r="T1006" i="5"/>
  <c r="U1123" i="5"/>
  <c r="T1123" i="5"/>
  <c r="V1123" i="5"/>
  <c r="Z104" i="2"/>
  <c r="L104" i="2" s="1"/>
  <c r="AJ104" i="2"/>
  <c r="AB104" i="2"/>
  <c r="M104" i="2" s="1"/>
  <c r="AC104" i="2" s="1"/>
  <c r="N104" i="2" s="1"/>
  <c r="Y104" i="2"/>
  <c r="AA104" i="2" s="1"/>
  <c r="AB921" i="2"/>
  <c r="M921" i="2" s="1"/>
  <c r="AC921" i="2" s="1"/>
  <c r="N921" i="2" s="1"/>
  <c r="AF921" i="2" s="1"/>
  <c r="J160" i="2"/>
  <c r="AB807" i="2"/>
  <c r="M807" i="2" s="1"/>
  <c r="AC807" i="2" s="1"/>
  <c r="N807" i="2" s="1"/>
  <c r="AB295" i="2"/>
  <c r="M295" i="2" s="1"/>
  <c r="AC295" i="2" s="1"/>
  <c r="N295" i="2" s="1"/>
  <c r="AJ295" i="2"/>
  <c r="Z295" i="2"/>
  <c r="L295" i="2" s="1"/>
  <c r="Y295" i="2"/>
  <c r="AA295" i="2" s="1"/>
  <c r="AF343" i="2"/>
  <c r="AE343" i="2"/>
  <c r="Q343" i="2" s="1"/>
  <c r="AD914" i="2"/>
  <c r="O914" i="2" s="1"/>
  <c r="AE914" i="2"/>
  <c r="Q914" i="2" s="1"/>
  <c r="AH914" i="2"/>
  <c r="R914" i="2" s="1"/>
  <c r="AF914" i="2"/>
  <c r="AH1431" i="2"/>
  <c r="R1431" i="2" s="1"/>
  <c r="AH769" i="2"/>
  <c r="R769" i="2" s="1"/>
  <c r="AE1431" i="2"/>
  <c r="Q1431" i="2" s="1"/>
  <c r="J835" i="2"/>
  <c r="X835" i="2"/>
  <c r="J587" i="2"/>
  <c r="X587" i="2"/>
  <c r="J825" i="2"/>
  <c r="X825" i="2"/>
  <c r="J1008" i="2"/>
  <c r="X1008" i="2"/>
  <c r="X591" i="2"/>
  <c r="J591" i="2"/>
  <c r="J890" i="2"/>
  <c r="X890" i="2"/>
  <c r="Y359" i="2"/>
  <c r="AA359" i="2" s="1"/>
  <c r="Z359" i="2"/>
  <c r="L359" i="2" s="1"/>
  <c r="AJ359" i="2"/>
  <c r="AB359" i="2"/>
  <c r="M359" i="2" s="1"/>
  <c r="AC359" i="2" s="1"/>
  <c r="N359" i="2" s="1"/>
  <c r="Z864" i="2"/>
  <c r="L864" i="2" s="1"/>
  <c r="AJ864" i="2"/>
  <c r="Y979" i="2"/>
  <c r="AA979" i="2" s="1"/>
  <c r="AJ979" i="2"/>
  <c r="Z979" i="2"/>
  <c r="L979" i="2" s="1"/>
  <c r="AB979" i="2"/>
  <c r="M979" i="2" s="1"/>
  <c r="AC979" i="2" s="1"/>
  <c r="N979" i="2" s="1"/>
  <c r="Z401" i="2"/>
  <c r="L401" i="2" s="1"/>
  <c r="AB401" i="2"/>
  <c r="M401" i="2" s="1"/>
  <c r="AC401" i="2" s="1"/>
  <c r="AJ401" i="2"/>
  <c r="Y401" i="2"/>
  <c r="AA401" i="2" s="1"/>
  <c r="Z713" i="2"/>
  <c r="L713" i="2" s="1"/>
  <c r="AB713" i="2"/>
  <c r="M713" i="2" s="1"/>
  <c r="AC713" i="2" s="1"/>
  <c r="N713" i="2" s="1"/>
  <c r="AD713" i="2" s="1"/>
  <c r="O713" i="2" s="1"/>
  <c r="AB1096" i="2"/>
  <c r="M1096" i="2" s="1"/>
  <c r="AC1096" i="2" s="1"/>
  <c r="N1096" i="2" s="1"/>
  <c r="Z1096" i="2"/>
  <c r="L1096" i="2" s="1"/>
  <c r="Y1096" i="2"/>
  <c r="AA1096" i="2" s="1"/>
  <c r="AJ1096" i="2"/>
  <c r="AB1137" i="2"/>
  <c r="M1137" i="2" s="1"/>
  <c r="AC1137" i="2" s="1"/>
  <c r="N1137" i="2" s="1"/>
  <c r="AE1137" i="2" s="1"/>
  <c r="Q1137" i="2" s="1"/>
  <c r="AJ1137" i="2"/>
  <c r="Z1137" i="2"/>
  <c r="L1137" i="2" s="1"/>
  <c r="Y1137" i="2"/>
  <c r="AA1137" i="2" s="1"/>
  <c r="Z375" i="2"/>
  <c r="L375" i="2" s="1"/>
  <c r="AB375" i="2"/>
  <c r="M375" i="2" s="1"/>
  <c r="AC375" i="2" s="1"/>
  <c r="N375" i="2" s="1"/>
  <c r="AD375" i="2" s="1"/>
  <c r="O375" i="2" s="1"/>
  <c r="AJ375" i="2"/>
  <c r="AB839" i="2"/>
  <c r="M839" i="2" s="1"/>
  <c r="AC839" i="2" s="1"/>
  <c r="N839" i="2" s="1"/>
  <c r="Y839" i="2"/>
  <c r="AA839" i="2" s="1"/>
  <c r="AJ839" i="2"/>
  <c r="Z839" i="2"/>
  <c r="L839" i="2" s="1"/>
  <c r="X534" i="2"/>
  <c r="J534" i="2"/>
  <c r="J1179" i="2"/>
  <c r="X1179" i="2"/>
  <c r="J701" i="2"/>
  <c r="X701" i="2"/>
  <c r="J886" i="2"/>
  <c r="X886" i="2"/>
  <c r="X699" i="2"/>
  <c r="J699" i="2"/>
  <c r="J1299" i="2"/>
  <c r="X1299" i="2"/>
  <c r="J943" i="2"/>
  <c r="X943" i="2"/>
  <c r="AB598" i="2"/>
  <c r="M598" i="2" s="1"/>
  <c r="AC598" i="2" s="1"/>
  <c r="AJ598" i="2"/>
  <c r="AJ1404" i="2"/>
  <c r="AB1404" i="2"/>
  <c r="M1404" i="2" s="1"/>
  <c r="AC1404" i="2" s="1"/>
  <c r="N1404" i="2" s="1"/>
  <c r="AF1404" i="2" s="1"/>
  <c r="Z1404" i="2"/>
  <c r="L1404" i="2" s="1"/>
  <c r="Z1193" i="2"/>
  <c r="L1193" i="2" s="1"/>
  <c r="Y1193" i="2"/>
  <c r="AA1193" i="2" s="1"/>
  <c r="AB1193" i="2"/>
  <c r="M1193" i="2" s="1"/>
  <c r="AC1193" i="2" s="1"/>
  <c r="N1193" i="2" s="1"/>
  <c r="AF1193" i="2" s="1"/>
  <c r="AJ1193" i="2"/>
  <c r="AB1015" i="2"/>
  <c r="M1015" i="2" s="1"/>
  <c r="AC1015" i="2" s="1"/>
  <c r="N1015" i="2" s="1"/>
  <c r="AE1015" i="2" s="1"/>
  <c r="Q1015" i="2" s="1"/>
  <c r="Y1015" i="2"/>
  <c r="AA1015" i="2" s="1"/>
  <c r="AB1288" i="2"/>
  <c r="M1288" i="2" s="1"/>
  <c r="AC1288" i="2" s="1"/>
  <c r="N1288" i="2" s="1"/>
  <c r="Y1288" i="2"/>
  <c r="AA1288" i="2" s="1"/>
  <c r="J286" i="2"/>
  <c r="X286" i="2"/>
  <c r="X892" i="2"/>
  <c r="J892" i="2"/>
  <c r="J646" i="2"/>
  <c r="X646" i="2"/>
  <c r="J957" i="2"/>
  <c r="X957" i="2"/>
  <c r="J656" i="2"/>
  <c r="X656" i="2"/>
  <c r="X648" i="2"/>
  <c r="J648" i="2"/>
  <c r="Z1253" i="2"/>
  <c r="L1253" i="2" s="1"/>
  <c r="AJ1253" i="2"/>
  <c r="AB1253" i="2"/>
  <c r="M1253" i="2" s="1"/>
  <c r="AC1253" i="2" s="1"/>
  <c r="N1253" i="2" s="1"/>
  <c r="AE1253" i="2" s="1"/>
  <c r="Q1253" i="2" s="1"/>
  <c r="Y1253" i="2"/>
  <c r="AA1253" i="2" s="1"/>
  <c r="Z772" i="2"/>
  <c r="L772" i="2" s="1"/>
  <c r="Y772" i="2"/>
  <c r="AA772" i="2" s="1"/>
  <c r="AJ772" i="2"/>
  <c r="AB772" i="2"/>
  <c r="M772" i="2" s="1"/>
  <c r="AC772" i="2" s="1"/>
  <c r="N772" i="2" s="1"/>
  <c r="AJ972" i="2"/>
  <c r="Y972" i="2"/>
  <c r="AA972" i="2" s="1"/>
  <c r="AB972" i="2"/>
  <c r="M972" i="2" s="1"/>
  <c r="AC972" i="2" s="1"/>
  <c r="Z972" i="2"/>
  <c r="L972" i="2" s="1"/>
  <c r="AJ1311" i="2"/>
  <c r="Z1311" i="2"/>
  <c r="L1311" i="2" s="1"/>
  <c r="Y1311" i="2"/>
  <c r="AA1311" i="2" s="1"/>
  <c r="AB1311" i="2"/>
  <c r="M1311" i="2" s="1"/>
  <c r="AC1311" i="2" s="1"/>
  <c r="N1311" i="2" s="1"/>
  <c r="AH1311" i="2" s="1"/>
  <c r="R1311" i="2" s="1"/>
  <c r="Z881" i="2"/>
  <c r="L881" i="2" s="1"/>
  <c r="AJ881" i="2"/>
  <c r="Y881" i="2"/>
  <c r="AA881" i="2" s="1"/>
  <c r="AB881" i="2"/>
  <c r="M881" i="2" s="1"/>
  <c r="AC881" i="2" s="1"/>
  <c r="N881" i="2" s="1"/>
  <c r="AF881" i="2" s="1"/>
  <c r="AB971" i="2"/>
  <c r="M971" i="2" s="1"/>
  <c r="AC971" i="2" s="1"/>
  <c r="N971" i="2" s="1"/>
  <c r="AJ971" i="2"/>
  <c r="Y971" i="2"/>
  <c r="AA971" i="2" s="1"/>
  <c r="Z971" i="2"/>
  <c r="L971" i="2" s="1"/>
  <c r="J292" i="2"/>
  <c r="X292" i="2"/>
  <c r="J833" i="2"/>
  <c r="X833" i="2"/>
  <c r="J471" i="2"/>
  <c r="X471" i="2"/>
  <c r="J475" i="2"/>
  <c r="X475" i="2"/>
  <c r="X823" i="2"/>
  <c r="J823" i="2"/>
  <c r="X477" i="2"/>
  <c r="J477" i="2"/>
  <c r="J239" i="2"/>
  <c r="X239" i="2"/>
  <c r="J642" i="2"/>
  <c r="X642" i="2"/>
  <c r="Z225" i="2"/>
  <c r="L225" i="2" s="1"/>
  <c r="AJ225" i="2"/>
  <c r="AB225" i="2"/>
  <c r="M225" i="2" s="1"/>
  <c r="AC225" i="2" s="1"/>
  <c r="N225" i="2" s="1"/>
  <c r="Y225" i="2"/>
  <c r="AA225" i="2" s="1"/>
  <c r="Z1004" i="2"/>
  <c r="L1004" i="2" s="1"/>
  <c r="Y1004" i="2"/>
  <c r="AA1004" i="2" s="1"/>
  <c r="AJ1004" i="2"/>
  <c r="AB1004" i="2"/>
  <c r="M1004" i="2" s="1"/>
  <c r="AC1004" i="2" s="1"/>
  <c r="N1004" i="2" s="1"/>
  <c r="AD1004" i="2" s="1"/>
  <c r="O1004" i="2" s="1"/>
  <c r="AJ710" i="2"/>
  <c r="Y710" i="2"/>
  <c r="AA710" i="2" s="1"/>
  <c r="Z710" i="2"/>
  <c r="L710" i="2" s="1"/>
  <c r="AB710" i="2"/>
  <c r="M710" i="2" s="1"/>
  <c r="AC710" i="2" s="1"/>
  <c r="N710" i="2" s="1"/>
  <c r="AF710" i="2" s="1"/>
  <c r="AB1180" i="2"/>
  <c r="M1180" i="2" s="1"/>
  <c r="AC1180" i="2" s="1"/>
  <c r="N1180" i="2" s="1"/>
  <c r="AF1180" i="2" s="1"/>
  <c r="AJ1180" i="2"/>
  <c r="Z552" i="2"/>
  <c r="L552" i="2" s="1"/>
  <c r="AB552" i="2"/>
  <c r="M552" i="2" s="1"/>
  <c r="AC552" i="2" s="1"/>
  <c r="N552" i="2" s="1"/>
  <c r="AE552" i="2" s="1"/>
  <c r="Q552" i="2" s="1"/>
  <c r="Y552" i="2"/>
  <c r="AA552" i="2" s="1"/>
  <c r="AJ552" i="2"/>
  <c r="AJ194" i="2"/>
  <c r="Z194" i="2"/>
  <c r="L194" i="2" s="1"/>
  <c r="Z45" i="2"/>
  <c r="L45" i="2" s="1"/>
  <c r="AB747" i="2"/>
  <c r="M747" i="2" s="1"/>
  <c r="AC747" i="2" s="1"/>
  <c r="N747" i="2" s="1"/>
  <c r="AH747" i="2" s="1"/>
  <c r="R747" i="2" s="1"/>
  <c r="AJ747" i="2"/>
  <c r="Y747" i="2"/>
  <c r="AA747" i="2" s="1"/>
  <c r="Z747" i="2"/>
  <c r="L747" i="2" s="1"/>
  <c r="Z235" i="2"/>
  <c r="L235" i="2" s="1"/>
  <c r="AJ235" i="2"/>
  <c r="AF922" i="2"/>
  <c r="AD922" i="2"/>
  <c r="O922" i="2" s="1"/>
  <c r="AE533" i="2"/>
  <c r="Q533" i="2" s="1"/>
  <c r="AH533" i="2"/>
  <c r="R533" i="2" s="1"/>
  <c r="AF1305" i="2"/>
  <c r="AH982" i="2"/>
  <c r="R982" i="2" s="1"/>
  <c r="Q225" i="5"/>
  <c r="R225" i="5"/>
  <c r="F225" i="5" s="1"/>
  <c r="P225" i="5"/>
  <c r="J729" i="2"/>
  <c r="X729" i="2"/>
  <c r="Q1219" i="5"/>
  <c r="R1219" i="5"/>
  <c r="F1219" i="5" s="1"/>
  <c r="J1075" i="2"/>
  <c r="X1075" i="2"/>
  <c r="U579" i="5"/>
  <c r="T579" i="5"/>
  <c r="V579" i="5"/>
  <c r="U1138" i="5"/>
  <c r="V1138" i="5"/>
  <c r="T1138" i="5"/>
  <c r="V1198" i="5"/>
  <c r="U1198" i="5"/>
  <c r="T1198" i="5"/>
  <c r="J1393" i="2"/>
  <c r="X1393" i="2"/>
  <c r="V1332" i="5"/>
  <c r="T1332" i="5"/>
  <c r="U1332" i="5"/>
  <c r="J627" i="2"/>
  <c r="X627" i="2"/>
  <c r="V1370" i="5"/>
  <c r="U1370" i="5"/>
  <c r="T1370" i="5"/>
  <c r="V468" i="5"/>
  <c r="U468" i="5"/>
  <c r="T468" i="5"/>
  <c r="P1248" i="5"/>
  <c r="Q1248" i="5"/>
  <c r="R1248" i="5"/>
  <c r="F1248" i="5" s="1"/>
  <c r="J1046" i="2"/>
  <c r="X1046" i="2"/>
  <c r="X832" i="2"/>
  <c r="J832" i="2"/>
  <c r="U89" i="5"/>
  <c r="T89" i="5"/>
  <c r="V89" i="5"/>
  <c r="V489" i="5"/>
  <c r="U489" i="5"/>
  <c r="T489" i="5"/>
  <c r="V1133" i="5"/>
  <c r="U1133" i="5"/>
  <c r="T1133" i="5"/>
  <c r="V760" i="5"/>
  <c r="T760" i="5"/>
  <c r="U760" i="5"/>
  <c r="V1061" i="5"/>
  <c r="U1061" i="5"/>
  <c r="T1061" i="5"/>
  <c r="V82" i="5"/>
  <c r="T82" i="5"/>
  <c r="U82" i="5"/>
  <c r="T1211" i="5"/>
  <c r="U1211" i="5"/>
  <c r="V1211" i="5"/>
  <c r="T1119" i="5"/>
  <c r="U1119" i="5"/>
  <c r="V1119" i="5"/>
  <c r="U1401" i="5"/>
  <c r="V1401" i="5"/>
  <c r="T1401" i="5"/>
  <c r="T194" i="5"/>
  <c r="V194" i="5"/>
  <c r="U194" i="5"/>
  <c r="V1363" i="5"/>
  <c r="T1363" i="5"/>
  <c r="U1363" i="5"/>
  <c r="Z384" i="3"/>
  <c r="M384" i="3" s="1"/>
  <c r="Y896" i="3"/>
  <c r="L896" i="3" s="1"/>
  <c r="O896" i="3" s="1"/>
  <c r="X582" i="2"/>
  <c r="J582" i="2"/>
  <c r="T72" i="5"/>
  <c r="U72" i="5"/>
  <c r="J1042" i="2"/>
  <c r="X1042" i="2"/>
  <c r="AJ1033" i="2"/>
  <c r="Z1033" i="2"/>
  <c r="L1033" i="2" s="1"/>
  <c r="AB1033" i="2"/>
  <c r="M1033" i="2" s="1"/>
  <c r="AC1033" i="2" s="1"/>
  <c r="N1033" i="2" s="1"/>
  <c r="Y1033" i="2"/>
  <c r="AA1033" i="2" s="1"/>
  <c r="T1107" i="5"/>
  <c r="U1107" i="5"/>
  <c r="V1107" i="5"/>
  <c r="Y1256" i="3"/>
  <c r="L1256" i="3" s="1"/>
  <c r="O1256" i="3" s="1"/>
  <c r="Z1034" i="3"/>
  <c r="M1034" i="3" s="1"/>
  <c r="J868" i="2"/>
  <c r="X868" i="2"/>
  <c r="U558" i="5"/>
  <c r="V558" i="5"/>
  <c r="T558" i="5"/>
  <c r="X495" i="2"/>
  <c r="J495" i="2"/>
  <c r="X1223" i="5"/>
  <c r="W1223" i="5"/>
  <c r="Y1223" i="5"/>
  <c r="X849" i="2"/>
  <c r="J849" i="2"/>
  <c r="W762" i="5"/>
  <c r="Y762" i="5"/>
  <c r="X762" i="5"/>
  <c r="AJ1318" i="2"/>
  <c r="AB1318" i="2"/>
  <c r="M1318" i="2" s="1"/>
  <c r="AC1318" i="2" s="1"/>
  <c r="N1318" i="2" s="1"/>
  <c r="Z1318" i="2"/>
  <c r="L1318" i="2" s="1"/>
  <c r="Y1318" i="2"/>
  <c r="AA1318" i="2" s="1"/>
  <c r="V1331" i="5"/>
  <c r="T1331" i="5"/>
  <c r="U1331" i="5"/>
  <c r="V1223" i="5"/>
  <c r="T1223" i="5"/>
  <c r="U1223" i="5"/>
  <c r="Z533" i="3"/>
  <c r="M533" i="3" s="1"/>
  <c r="Z1219" i="3"/>
  <c r="M1219" i="3" s="1"/>
  <c r="Z740" i="3"/>
  <c r="M740" i="3" s="1"/>
  <c r="Z1241" i="3"/>
  <c r="M1241" i="3" s="1"/>
  <c r="Z1040" i="3"/>
  <c r="M1040" i="3" s="1"/>
  <c r="Z978" i="3"/>
  <c r="M978" i="3" s="1"/>
  <c r="Z939" i="3"/>
  <c r="M939" i="3" s="1"/>
  <c r="Q1073" i="5"/>
  <c r="P1073" i="5"/>
  <c r="Q796" i="5"/>
  <c r="P796" i="5"/>
  <c r="R796" i="5"/>
  <c r="F796" i="5" s="1"/>
  <c r="V1017" i="5"/>
  <c r="U1017" i="5"/>
  <c r="T1017" i="5"/>
  <c r="Y1003" i="2"/>
  <c r="AA1003" i="2" s="1"/>
  <c r="AB1003" i="2"/>
  <c r="M1003" i="2" s="1"/>
  <c r="AC1003" i="2" s="1"/>
  <c r="N1003" i="2" s="1"/>
  <c r="AH1003" i="2" s="1"/>
  <c r="R1003" i="2" s="1"/>
  <c r="Z1003" i="2"/>
  <c r="L1003" i="2" s="1"/>
  <c r="AJ1003" i="2"/>
  <c r="X1030" i="2"/>
  <c r="J1030" i="2"/>
  <c r="Z655" i="3"/>
  <c r="M655" i="3" s="1"/>
  <c r="Y1333" i="3"/>
  <c r="L1333" i="3" s="1"/>
  <c r="O1333" i="3" s="1"/>
  <c r="Y413" i="3"/>
  <c r="L413" i="3" s="1"/>
  <c r="O413" i="3" s="1"/>
  <c r="Z642" i="3"/>
  <c r="M642" i="3" s="1"/>
  <c r="Z1001" i="3"/>
  <c r="M1001" i="3" s="1"/>
  <c r="Z587" i="3"/>
  <c r="M587" i="3" s="1"/>
  <c r="Z109" i="3"/>
  <c r="M109" i="3" s="1"/>
  <c r="J1319" i="2"/>
  <c r="X1319" i="2"/>
  <c r="X1107" i="5"/>
  <c r="W1107" i="5"/>
  <c r="Y1107" i="5"/>
  <c r="V1423" i="5"/>
  <c r="T1423" i="5"/>
  <c r="U1423" i="5"/>
  <c r="Q894" i="5"/>
  <c r="P894" i="5"/>
  <c r="R894" i="5"/>
  <c r="F894" i="5" s="1"/>
  <c r="J159" i="2"/>
  <c r="X159" i="2"/>
  <c r="Z766" i="2"/>
  <c r="L766" i="2" s="1"/>
  <c r="AJ766" i="2"/>
  <c r="AB766" i="2"/>
  <c r="M766" i="2" s="1"/>
  <c r="AC766" i="2" s="1"/>
  <c r="N766" i="2" s="1"/>
  <c r="Z29" i="5"/>
  <c r="Z866" i="2"/>
  <c r="L866" i="2" s="1"/>
  <c r="Y866" i="2"/>
  <c r="AA866" i="2" s="1"/>
  <c r="AJ866" i="2"/>
  <c r="AB866" i="2"/>
  <c r="M866" i="2" s="1"/>
  <c r="AC866" i="2" s="1"/>
  <c r="N866" i="2" s="1"/>
  <c r="AB889" i="2"/>
  <c r="M889" i="2" s="1"/>
  <c r="AC889" i="2" s="1"/>
  <c r="N889" i="2" s="1"/>
  <c r="AF889" i="2" s="1"/>
  <c r="Z889" i="2"/>
  <c r="L889" i="2" s="1"/>
  <c r="AJ889" i="2"/>
  <c r="Y889" i="2"/>
  <c r="AA889" i="2" s="1"/>
  <c r="Z404" i="2"/>
  <c r="L404" i="2" s="1"/>
  <c r="AB404" i="2"/>
  <c r="M404" i="2" s="1"/>
  <c r="AC404" i="2" s="1"/>
  <c r="N404" i="2" s="1"/>
  <c r="AJ404" i="2"/>
  <c r="Y404" i="2"/>
  <c r="AA404" i="2" s="1"/>
  <c r="Z1391" i="2"/>
  <c r="L1391" i="2" s="1"/>
  <c r="AB1391" i="2"/>
  <c r="M1391" i="2" s="1"/>
  <c r="AC1391" i="2" s="1"/>
  <c r="N1391" i="2" s="1"/>
  <c r="AD1391" i="2" s="1"/>
  <c r="O1391" i="2" s="1"/>
  <c r="Y1391" i="2"/>
  <c r="AA1391" i="2" s="1"/>
  <c r="AB310" i="2"/>
  <c r="M310" i="2" s="1"/>
  <c r="AC310" i="2" s="1"/>
  <c r="N310" i="2" s="1"/>
  <c r="AE310" i="2" s="1"/>
  <c r="Q310" i="2" s="1"/>
  <c r="Z310" i="2"/>
  <c r="L310" i="2" s="1"/>
  <c r="AJ310" i="2"/>
  <c r="Y310" i="2"/>
  <c r="AA310" i="2" s="1"/>
  <c r="Z1198" i="2"/>
  <c r="L1198" i="2" s="1"/>
  <c r="Y1198" i="2"/>
  <c r="AA1198" i="2" s="1"/>
  <c r="AJ1198" i="2"/>
  <c r="AB1198" i="2"/>
  <c r="M1198" i="2" s="1"/>
  <c r="AC1198" i="2" s="1"/>
  <c r="N1198" i="2" s="1"/>
  <c r="AF1198" i="2" s="1"/>
  <c r="Y807" i="2"/>
  <c r="AA807" i="2" s="1"/>
  <c r="AJ807" i="2"/>
  <c r="Y1308" i="2"/>
  <c r="AA1308" i="2" s="1"/>
  <c r="AJ1308" i="2"/>
  <c r="AB867" i="2"/>
  <c r="M867" i="2" s="1"/>
  <c r="AC867" i="2" s="1"/>
  <c r="N867" i="2" s="1"/>
  <c r="Z867" i="2"/>
  <c r="L867" i="2" s="1"/>
  <c r="AJ867" i="2"/>
  <c r="Y867" i="2"/>
  <c r="AA867" i="2" s="1"/>
  <c r="Y1239" i="2"/>
  <c r="AA1239" i="2" s="1"/>
  <c r="AJ1239" i="2"/>
  <c r="AB1239" i="2"/>
  <c r="M1239" i="2" s="1"/>
  <c r="AC1239" i="2" s="1"/>
  <c r="N1239" i="2" s="1"/>
  <c r="AJ1124" i="2"/>
  <c r="Y1124" i="2"/>
  <c r="AA1124" i="2" s="1"/>
  <c r="Z1124" i="2"/>
  <c r="L1124" i="2" s="1"/>
  <c r="AB1124" i="2"/>
  <c r="M1124" i="2" s="1"/>
  <c r="AC1124" i="2" s="1"/>
  <c r="N1124" i="2" s="1"/>
  <c r="AE1124" i="2" s="1"/>
  <c r="Q1124" i="2" s="1"/>
  <c r="J1187" i="2"/>
  <c r="X1187" i="2"/>
  <c r="AJ759" i="2"/>
  <c r="Z759" i="2"/>
  <c r="L759" i="2" s="1"/>
  <c r="Y759" i="2"/>
  <c r="AA759" i="2" s="1"/>
  <c r="AB759" i="2"/>
  <c r="M759" i="2" s="1"/>
  <c r="AC759" i="2" s="1"/>
  <c r="N759" i="2" s="1"/>
  <c r="AF759" i="2" s="1"/>
  <c r="AB297" i="2"/>
  <c r="M297" i="2" s="1"/>
  <c r="AC297" i="2" s="1"/>
  <c r="N297" i="2" s="1"/>
  <c r="AE297" i="2" s="1"/>
  <c r="Q297" i="2" s="1"/>
  <c r="Y297" i="2"/>
  <c r="AA297" i="2" s="1"/>
  <c r="AJ297" i="2"/>
  <c r="AB81" i="2"/>
  <c r="M81" i="2" s="1"/>
  <c r="AC81" i="2" s="1"/>
  <c r="N81" i="2" s="1"/>
  <c r="Z81" i="2"/>
  <c r="L81" i="2" s="1"/>
  <c r="Y493" i="2"/>
  <c r="AA493" i="2" s="1"/>
  <c r="AB493" i="2"/>
  <c r="M493" i="2" s="1"/>
  <c r="AC493" i="2" s="1"/>
  <c r="N493" i="2" s="1"/>
  <c r="AD493" i="2" s="1"/>
  <c r="O493" i="2" s="1"/>
  <c r="AJ493" i="2"/>
  <c r="Z493" i="2"/>
  <c r="L493" i="2" s="1"/>
  <c r="AJ1280" i="2"/>
  <c r="Y1280" i="2"/>
  <c r="AA1280" i="2" s="1"/>
  <c r="AB1280" i="2"/>
  <c r="M1280" i="2" s="1"/>
  <c r="AC1280" i="2" s="1"/>
  <c r="N1280" i="2" s="1"/>
  <c r="Z1280" i="2"/>
  <c r="L1280" i="2" s="1"/>
  <c r="Z929" i="2"/>
  <c r="L929" i="2" s="1"/>
  <c r="AB929" i="2"/>
  <c r="M929" i="2" s="1"/>
  <c r="AC929" i="2" s="1"/>
  <c r="N929" i="2" s="1"/>
  <c r="AE929" i="2" s="1"/>
  <c r="Q929" i="2" s="1"/>
  <c r="Y929" i="2"/>
  <c r="AA929" i="2" s="1"/>
  <c r="AJ929" i="2"/>
  <c r="AD70" i="2"/>
  <c r="O70" i="2" s="1"/>
  <c r="AF70" i="2"/>
  <c r="AE70" i="2"/>
  <c r="Q70" i="2" s="1"/>
  <c r="AH70" i="2"/>
  <c r="R70" i="2" s="1"/>
  <c r="AH351" i="2"/>
  <c r="R351" i="2" s="1"/>
  <c r="AF351" i="2"/>
  <c r="AE351" i="2"/>
  <c r="Q351" i="2" s="1"/>
  <c r="AF50" i="2"/>
  <c r="AH1181" i="2"/>
  <c r="R1181" i="2" s="1"/>
  <c r="AF402" i="2"/>
  <c r="AE774" i="2"/>
  <c r="Q774" i="2" s="1"/>
  <c r="AH869" i="2"/>
  <c r="R869" i="2" s="1"/>
  <c r="AH689" i="2"/>
  <c r="R689" i="2" s="1"/>
  <c r="AD50" i="2"/>
  <c r="O50" i="2" s="1"/>
  <c r="AE402" i="2"/>
  <c r="Q402" i="2" s="1"/>
  <c r="AE23" i="2"/>
  <c r="Q23" i="2" s="1"/>
  <c r="AE190" i="2"/>
  <c r="Q190" i="2" s="1"/>
  <c r="AD533" i="2"/>
  <c r="O533" i="2" s="1"/>
  <c r="AF226" i="2"/>
  <c r="AF774" i="2"/>
  <c r="AE1072" i="2"/>
  <c r="Q1072" i="2" s="1"/>
  <c r="AH1097" i="2"/>
  <c r="R1097" i="2" s="1"/>
  <c r="AD178" i="2"/>
  <c r="O178" i="2" s="1"/>
  <c r="AH23" i="2"/>
  <c r="R23" i="2" s="1"/>
  <c r="AH190" i="2"/>
  <c r="R190" i="2" s="1"/>
  <c r="AF533" i="2"/>
  <c r="AF1228" i="2"/>
  <c r="AF1097" i="2"/>
  <c r="AH50" i="2"/>
  <c r="R50" i="2" s="1"/>
  <c r="AE226" i="2"/>
  <c r="Q226" i="2" s="1"/>
  <c r="AE647" i="2"/>
  <c r="Q647" i="2" s="1"/>
  <c r="AE1228" i="2"/>
  <c r="Q1228" i="2" s="1"/>
  <c r="AH647" i="2"/>
  <c r="R647" i="2" s="1"/>
  <c r="AD689" i="2"/>
  <c r="O689" i="2" s="1"/>
  <c r="AE178" i="2"/>
  <c r="Q178" i="2" s="1"/>
  <c r="Z800" i="3"/>
  <c r="M800" i="3" s="1"/>
  <c r="Y800" i="3"/>
  <c r="L800" i="3" s="1"/>
  <c r="O800" i="3" s="1"/>
  <c r="Z1257" i="3"/>
  <c r="M1257" i="3" s="1"/>
  <c r="Y1257" i="3"/>
  <c r="L1257" i="3" s="1"/>
  <c r="O1257" i="3" s="1"/>
  <c r="Z1186" i="3"/>
  <c r="M1186" i="3" s="1"/>
  <c r="Y1186" i="3"/>
  <c r="L1186" i="3" s="1"/>
  <c r="O1186" i="3" s="1"/>
  <c r="Y317" i="3"/>
  <c r="L317" i="3" s="1"/>
  <c r="O317" i="3" s="1"/>
  <c r="Z317" i="3"/>
  <c r="M317" i="3" s="1"/>
  <c r="Y250" i="3"/>
  <c r="L250" i="3" s="1"/>
  <c r="O250" i="3" s="1"/>
  <c r="Z250" i="3"/>
  <c r="M250" i="3" s="1"/>
  <c r="Z1107" i="3"/>
  <c r="M1107" i="3" s="1"/>
  <c r="Y1107" i="3"/>
  <c r="L1107" i="3" s="1"/>
  <c r="O1107" i="3" s="1"/>
  <c r="Z1360" i="3"/>
  <c r="M1360" i="3" s="1"/>
  <c r="Y1360" i="3"/>
  <c r="L1360" i="3" s="1"/>
  <c r="O1360" i="3" s="1"/>
  <c r="Z650" i="3"/>
  <c r="M650" i="3" s="1"/>
  <c r="Y650" i="3"/>
  <c r="L650" i="3" s="1"/>
  <c r="O650" i="3" s="1"/>
  <c r="Z830" i="3"/>
  <c r="M830" i="3" s="1"/>
  <c r="Y830" i="3"/>
  <c r="L830" i="3" s="1"/>
  <c r="O830" i="3" s="1"/>
  <c r="Y339" i="3"/>
  <c r="L339" i="3" s="1"/>
  <c r="O339" i="3" s="1"/>
  <c r="Z339" i="3"/>
  <c r="M339" i="3" s="1"/>
  <c r="Z1402" i="3"/>
  <c r="M1402" i="3" s="1"/>
  <c r="Y1402" i="3"/>
  <c r="L1402" i="3" s="1"/>
  <c r="O1402" i="3" s="1"/>
  <c r="Z377" i="3"/>
  <c r="M377" i="3" s="1"/>
  <c r="Y377" i="3"/>
  <c r="L377" i="3" s="1"/>
  <c r="O377" i="3" s="1"/>
  <c r="Y462" i="3"/>
  <c r="L462" i="3" s="1"/>
  <c r="O462" i="3" s="1"/>
  <c r="Z462" i="3"/>
  <c r="M462" i="3" s="1"/>
  <c r="Y1409" i="3"/>
  <c r="L1409" i="3" s="1"/>
  <c r="O1409" i="3" s="1"/>
  <c r="Z1409" i="3"/>
  <c r="M1409" i="3" s="1"/>
  <c r="Z1228" i="3"/>
  <c r="M1228" i="3" s="1"/>
  <c r="Y1228" i="3"/>
  <c r="L1228" i="3" s="1"/>
  <c r="O1228" i="3" s="1"/>
  <c r="Z497" i="3"/>
  <c r="M497" i="3" s="1"/>
  <c r="Z1126" i="3"/>
  <c r="M1126" i="3" s="1"/>
  <c r="Y582" i="3"/>
  <c r="L582" i="3" s="1"/>
  <c r="O582" i="3" s="1"/>
  <c r="Y1223" i="3"/>
  <c r="L1223" i="3" s="1"/>
  <c r="O1223" i="3" s="1"/>
  <c r="Y643" i="3"/>
  <c r="L643" i="3" s="1"/>
  <c r="O643" i="3" s="1"/>
  <c r="Y746" i="3"/>
  <c r="L746" i="3" s="1"/>
  <c r="O746" i="3" s="1"/>
  <c r="Y144" i="3"/>
  <c r="L144" i="3" s="1"/>
  <c r="O144" i="3" s="1"/>
  <c r="Z407" i="3"/>
  <c r="M407" i="3" s="1"/>
  <c r="Y407" i="3"/>
  <c r="L407" i="3" s="1"/>
  <c r="O407" i="3" s="1"/>
  <c r="Y866" i="3"/>
  <c r="L866" i="3" s="1"/>
  <c r="O866" i="3" s="1"/>
  <c r="Z1272" i="3"/>
  <c r="M1272" i="3" s="1"/>
  <c r="Y1272" i="3"/>
  <c r="L1272" i="3" s="1"/>
  <c r="O1272" i="3" s="1"/>
  <c r="Z1038" i="3"/>
  <c r="M1038" i="3" s="1"/>
  <c r="Y1038" i="3"/>
  <c r="L1038" i="3" s="1"/>
  <c r="O1038" i="3" s="1"/>
  <c r="Z1318" i="3"/>
  <c r="M1318" i="3" s="1"/>
  <c r="Y1318" i="3"/>
  <c r="L1318" i="3" s="1"/>
  <c r="O1318" i="3" s="1"/>
  <c r="Z790" i="3"/>
  <c r="M790" i="3" s="1"/>
  <c r="Y790" i="3"/>
  <c r="L790" i="3" s="1"/>
  <c r="O790" i="3" s="1"/>
  <c r="Z979" i="3"/>
  <c r="M979" i="3" s="1"/>
  <c r="Y979" i="3"/>
  <c r="L979" i="3" s="1"/>
  <c r="O979" i="3" s="1"/>
  <c r="Z1062" i="3"/>
  <c r="M1062" i="3" s="1"/>
  <c r="Y1062" i="3"/>
  <c r="L1062" i="3" s="1"/>
  <c r="O1062" i="3" s="1"/>
  <c r="Z1070" i="3"/>
  <c r="M1070" i="3" s="1"/>
  <c r="Y1070" i="3"/>
  <c r="L1070" i="3" s="1"/>
  <c r="O1070" i="3" s="1"/>
  <c r="Y374" i="3"/>
  <c r="L374" i="3" s="1"/>
  <c r="O374" i="3" s="1"/>
  <c r="Z374" i="3"/>
  <c r="M374" i="3" s="1"/>
  <c r="Z772" i="3"/>
  <c r="M772" i="3" s="1"/>
  <c r="Y772" i="3"/>
  <c r="L772" i="3" s="1"/>
  <c r="O772" i="3" s="1"/>
  <c r="Y835" i="3"/>
  <c r="L835" i="3" s="1"/>
  <c r="O835" i="3" s="1"/>
  <c r="Y879" i="3"/>
  <c r="L879" i="3" s="1"/>
  <c r="O879" i="3" s="1"/>
  <c r="Y1393" i="3"/>
  <c r="L1393" i="3" s="1"/>
  <c r="O1393" i="3" s="1"/>
  <c r="Z952" i="3"/>
  <c r="M952" i="3" s="1"/>
  <c r="Y919" i="3"/>
  <c r="L919" i="3" s="1"/>
  <c r="O919" i="3" s="1"/>
  <c r="Z1392" i="3"/>
  <c r="M1392" i="3" s="1"/>
  <c r="Z580" i="3"/>
  <c r="M580" i="3" s="1"/>
  <c r="Y1040" i="3"/>
  <c r="L1040" i="3" s="1"/>
  <c r="O1040" i="3" s="1"/>
  <c r="Y1302" i="3"/>
  <c r="L1302" i="3" s="1"/>
  <c r="O1302" i="3" s="1"/>
  <c r="Z1256" i="3"/>
  <c r="M1256" i="3" s="1"/>
  <c r="Z372" i="3"/>
  <c r="M372" i="3" s="1"/>
  <c r="Z1063" i="3"/>
  <c r="M1063" i="3" s="1"/>
  <c r="Z561" i="3"/>
  <c r="M561" i="3" s="1"/>
  <c r="Y770" i="3"/>
  <c r="L770" i="3" s="1"/>
  <c r="O770" i="3" s="1"/>
  <c r="Z921" i="3"/>
  <c r="M921" i="3" s="1"/>
  <c r="Y1011" i="3"/>
  <c r="L1011" i="3" s="1"/>
  <c r="O1011" i="3" s="1"/>
  <c r="Y824" i="3"/>
  <c r="L824" i="3" s="1"/>
  <c r="O824" i="3" s="1"/>
  <c r="Z767" i="3"/>
  <c r="M767" i="3" s="1"/>
  <c r="Y740" i="3"/>
  <c r="L740" i="3" s="1"/>
  <c r="O740" i="3" s="1"/>
  <c r="Y674" i="3"/>
  <c r="L674" i="3" s="1"/>
  <c r="O674" i="3" s="1"/>
  <c r="Z438" i="3"/>
  <c r="M438" i="3" s="1"/>
  <c r="Y351" i="3"/>
  <c r="L351" i="3" s="1"/>
  <c r="O351" i="3" s="1"/>
  <c r="Y320" i="3"/>
  <c r="L320" i="3" s="1"/>
  <c r="O320" i="3" s="1"/>
  <c r="Z1361" i="3"/>
  <c r="M1361" i="3" s="1"/>
  <c r="Z470" i="3"/>
  <c r="M470" i="3" s="1"/>
  <c r="Z1092" i="3"/>
  <c r="M1092" i="3" s="1"/>
  <c r="Y880" i="3"/>
  <c r="L880" i="3" s="1"/>
  <c r="O880" i="3" s="1"/>
  <c r="Y949" i="3"/>
  <c r="L949" i="3" s="1"/>
  <c r="O949" i="3" s="1"/>
  <c r="Y659" i="3"/>
  <c r="L659" i="3" s="1"/>
  <c r="O659" i="3" s="1"/>
  <c r="Y1345" i="3"/>
  <c r="L1345" i="3" s="1"/>
  <c r="O1345" i="3" s="1"/>
  <c r="Z1137" i="3"/>
  <c r="M1137" i="3" s="1"/>
  <c r="Y135" i="3"/>
  <c r="L135" i="3" s="1"/>
  <c r="O135" i="3" s="1"/>
  <c r="Y978" i="3"/>
  <c r="L978" i="3" s="1"/>
  <c r="O978" i="3" s="1"/>
  <c r="Z1209" i="3"/>
  <c r="M1209" i="3" s="1"/>
  <c r="Z77" i="3"/>
  <c r="M77" i="3" s="1"/>
  <c r="Y207" i="3"/>
  <c r="L207" i="3" s="1"/>
  <c r="O207" i="3" s="1"/>
  <c r="Z207" i="3"/>
  <c r="M207" i="3" s="1"/>
  <c r="Z761" i="3"/>
  <c r="M761" i="3" s="1"/>
  <c r="Y761" i="3"/>
  <c r="L761" i="3" s="1"/>
  <c r="O761" i="3" s="1"/>
  <c r="Z1103" i="3"/>
  <c r="M1103" i="3" s="1"/>
  <c r="Z894" i="3"/>
  <c r="M894" i="3" s="1"/>
  <c r="Y894" i="3"/>
  <c r="L894" i="3" s="1"/>
  <c r="O894" i="3" s="1"/>
  <c r="Y1034" i="3"/>
  <c r="L1034" i="3" s="1"/>
  <c r="O1034" i="3" s="1"/>
  <c r="Y490" i="3"/>
  <c r="L490" i="3" s="1"/>
  <c r="O490" i="3" s="1"/>
  <c r="Z490" i="3"/>
  <c r="M490" i="3" s="1"/>
  <c r="Y612" i="3"/>
  <c r="L612" i="3" s="1"/>
  <c r="O612" i="3" s="1"/>
  <c r="Z612" i="3"/>
  <c r="M612" i="3" s="1"/>
  <c r="Z19" i="3"/>
  <c r="M19" i="3" s="1"/>
  <c r="Y19" i="3"/>
  <c r="L19" i="3" s="1"/>
  <c r="O19" i="3" s="1"/>
  <c r="Z266" i="3"/>
  <c r="M266" i="3" s="1"/>
  <c r="Z1182" i="3"/>
  <c r="M1182" i="3" s="1"/>
  <c r="Y1182" i="3"/>
  <c r="L1182" i="3" s="1"/>
  <c r="O1182" i="3" s="1"/>
  <c r="Z657" i="3"/>
  <c r="M657" i="3" s="1"/>
  <c r="Y145" i="3"/>
  <c r="L145" i="3" s="1"/>
  <c r="O145" i="3" s="1"/>
  <c r="Y1288" i="3"/>
  <c r="L1288" i="3" s="1"/>
  <c r="O1288" i="3" s="1"/>
  <c r="Y161" i="3"/>
  <c r="L161" i="3" s="1"/>
  <c r="O161" i="3" s="1"/>
  <c r="Y59" i="3"/>
  <c r="L59" i="3" s="1"/>
  <c r="O59" i="3" s="1"/>
  <c r="Z913" i="3"/>
  <c r="M913" i="3" s="1"/>
  <c r="Y1005" i="3"/>
  <c r="L1005" i="3" s="1"/>
  <c r="O1005" i="3" s="1"/>
  <c r="Z429" i="3"/>
  <c r="M429" i="3" s="1"/>
  <c r="Z975" i="3"/>
  <c r="M975" i="3" s="1"/>
  <c r="Y1241" i="3"/>
  <c r="L1241" i="3" s="1"/>
  <c r="O1241" i="3" s="1"/>
  <c r="Y500" i="3"/>
  <c r="L500" i="3" s="1"/>
  <c r="O500" i="3" s="1"/>
  <c r="Y897" i="3"/>
  <c r="L897" i="3" s="1"/>
  <c r="O897" i="3" s="1"/>
  <c r="Y476" i="3"/>
  <c r="L476" i="3" s="1"/>
  <c r="O476" i="3" s="1"/>
  <c r="Z430" i="3"/>
  <c r="M430" i="3" s="1"/>
  <c r="Z717" i="3"/>
  <c r="M717" i="3" s="1"/>
  <c r="Z857" i="3"/>
  <c r="M857" i="3" s="1"/>
  <c r="Y72" i="3"/>
  <c r="L72" i="3" s="1"/>
  <c r="O72" i="3" s="1"/>
  <c r="Z1181" i="3"/>
  <c r="M1181" i="3" s="1"/>
  <c r="Y114" i="3"/>
  <c r="L114" i="3" s="1"/>
  <c r="O114" i="3" s="1"/>
  <c r="Z589" i="3"/>
  <c r="M589" i="3" s="1"/>
  <c r="Y1006" i="3"/>
  <c r="L1006" i="3" s="1"/>
  <c r="O1006" i="3" s="1"/>
  <c r="Z1014" i="3"/>
  <c r="M1014" i="3" s="1"/>
  <c r="Y778" i="3"/>
  <c r="L778" i="3" s="1"/>
  <c r="O778" i="3" s="1"/>
  <c r="Y715" i="3"/>
  <c r="L715" i="3" s="1"/>
  <c r="O715" i="3" s="1"/>
  <c r="Z582" i="3"/>
  <c r="M582" i="3" s="1"/>
  <c r="Z1096" i="3"/>
  <c r="M1096" i="3" s="1"/>
  <c r="Z177" i="3"/>
  <c r="M177" i="3" s="1"/>
  <c r="Y177" i="3"/>
  <c r="L177" i="3" s="1"/>
  <c r="O177" i="3" s="1"/>
  <c r="Y1048" i="3"/>
  <c r="L1048" i="3" s="1"/>
  <c r="O1048" i="3" s="1"/>
  <c r="Y1255" i="3"/>
  <c r="L1255" i="3" s="1"/>
  <c r="O1255" i="3" s="1"/>
  <c r="Z1255" i="3"/>
  <c r="M1255" i="3" s="1"/>
  <c r="Y743" i="3"/>
  <c r="L743" i="3" s="1"/>
  <c r="O743" i="3" s="1"/>
  <c r="Z1334" i="3"/>
  <c r="M1334" i="3" s="1"/>
  <c r="Y1253" i="3"/>
  <c r="L1253" i="3" s="1"/>
  <c r="O1253" i="3" s="1"/>
  <c r="Y1219" i="3"/>
  <c r="L1219" i="3" s="1"/>
  <c r="O1219" i="3" s="1"/>
  <c r="Y863" i="3"/>
  <c r="L863" i="3" s="1"/>
  <c r="O863" i="3" s="1"/>
  <c r="Y851" i="3"/>
  <c r="L851" i="3" s="1"/>
  <c r="O851" i="3" s="1"/>
  <c r="Z771" i="3"/>
  <c r="M771" i="3" s="1"/>
  <c r="Z529" i="3"/>
  <c r="M529" i="3" s="1"/>
  <c r="Y355" i="3"/>
  <c r="L355" i="3" s="1"/>
  <c r="O355" i="3" s="1"/>
  <c r="Y1031" i="3"/>
  <c r="L1031" i="3" s="1"/>
  <c r="O1031" i="3" s="1"/>
  <c r="Z827" i="3"/>
  <c r="M827" i="3" s="1"/>
  <c r="Y17" i="3"/>
  <c r="L17" i="3" s="1"/>
  <c r="O17" i="3" s="1"/>
  <c r="Z227" i="3"/>
  <c r="M227" i="3" s="1"/>
  <c r="Y568" i="3"/>
  <c r="L568" i="3" s="1"/>
  <c r="O568" i="3" s="1"/>
  <c r="Y1156" i="3"/>
  <c r="L1156" i="3" s="1"/>
  <c r="O1156" i="3" s="1"/>
  <c r="Z681" i="3"/>
  <c r="M681" i="3" s="1"/>
  <c r="Y190" i="3"/>
  <c r="L190" i="3" s="1"/>
  <c r="O190" i="3" s="1"/>
  <c r="Z620" i="3"/>
  <c r="M620" i="3" s="1"/>
  <c r="Z1097" i="3"/>
  <c r="M1097" i="3" s="1"/>
  <c r="Y253" i="3"/>
  <c r="L253" i="3" s="1"/>
  <c r="O253" i="3" s="1"/>
  <c r="Y744" i="3"/>
  <c r="L744" i="3" s="1"/>
  <c r="O744" i="3" s="1"/>
  <c r="Y298" i="3"/>
  <c r="L298" i="3" s="1"/>
  <c r="O298" i="3" s="1"/>
  <c r="Y76" i="3"/>
  <c r="L76" i="3" s="1"/>
  <c r="O76" i="3" s="1"/>
  <c r="Y382" i="3"/>
  <c r="L382" i="3" s="1"/>
  <c r="O382" i="3" s="1"/>
  <c r="Z896" i="3"/>
  <c r="M896" i="3" s="1"/>
  <c r="Y109" i="3"/>
  <c r="L109" i="3" s="1"/>
  <c r="O109" i="3" s="1"/>
  <c r="Y1287" i="3"/>
  <c r="L1287" i="3" s="1"/>
  <c r="O1287" i="3" s="1"/>
  <c r="Y970" i="3"/>
  <c r="L970" i="3" s="1"/>
  <c r="O970" i="3" s="1"/>
  <c r="Y473" i="3"/>
  <c r="L473" i="3" s="1"/>
  <c r="O473" i="3" s="1"/>
  <c r="Z733" i="3"/>
  <c r="M733" i="3" s="1"/>
  <c r="Y1317" i="3"/>
  <c r="L1317" i="3" s="1"/>
  <c r="O1317" i="3" s="1"/>
  <c r="Z718" i="3"/>
  <c r="M718" i="3" s="1"/>
  <c r="Z955" i="3"/>
  <c r="M955" i="3" s="1"/>
  <c r="AF387" i="2"/>
  <c r="AH387" i="2"/>
  <c r="R387" i="2" s="1"/>
  <c r="AE387" i="2"/>
  <c r="Q387" i="2" s="1"/>
  <c r="AD387" i="2"/>
  <c r="O387" i="2" s="1"/>
  <c r="AD566" i="2"/>
  <c r="O566" i="2" s="1"/>
  <c r="AF566" i="2"/>
  <c r="AE566" i="2"/>
  <c r="Q566" i="2" s="1"/>
  <c r="AH566" i="2"/>
  <c r="R566" i="2" s="1"/>
  <c r="AE263" i="2"/>
  <c r="Q263" i="2" s="1"/>
  <c r="AH263" i="2"/>
  <c r="R263" i="2" s="1"/>
  <c r="AD263" i="2"/>
  <c r="O263" i="2" s="1"/>
  <c r="AF263" i="2"/>
  <c r="AF562" i="2"/>
  <c r="Z1277" i="5"/>
  <c r="X75" i="2"/>
  <c r="T282" i="5"/>
  <c r="U282" i="5"/>
  <c r="V282" i="5"/>
  <c r="V171" i="5"/>
  <c r="U171" i="5"/>
  <c r="T171" i="5"/>
  <c r="V287" i="5"/>
  <c r="U287" i="5"/>
  <c r="T287" i="5"/>
  <c r="V1249" i="5"/>
  <c r="U1249" i="5"/>
  <c r="T1249" i="5"/>
  <c r="V710" i="5"/>
  <c r="U710" i="5"/>
  <c r="T710" i="5"/>
  <c r="V503" i="5"/>
  <c r="U503" i="5"/>
  <c r="T503" i="5"/>
  <c r="V983" i="5"/>
  <c r="T983" i="5"/>
  <c r="U983" i="5"/>
  <c r="U1408" i="5"/>
  <c r="V1408" i="5"/>
  <c r="T1408" i="5"/>
  <c r="V1048" i="5"/>
  <c r="U1048" i="5"/>
  <c r="T1048" i="5"/>
  <c r="Z859" i="5"/>
  <c r="V644" i="5"/>
  <c r="U644" i="5"/>
  <c r="T644" i="5"/>
  <c r="V836" i="5"/>
  <c r="U836" i="5"/>
  <c r="T836" i="5"/>
  <c r="T858" i="5"/>
  <c r="U858" i="5"/>
  <c r="V858" i="5"/>
  <c r="Z529" i="5"/>
  <c r="Z825" i="5"/>
  <c r="Z418" i="5"/>
  <c r="T777" i="5"/>
  <c r="V777" i="5"/>
  <c r="U777" i="5"/>
  <c r="V465" i="5"/>
  <c r="U465" i="5"/>
  <c r="T465" i="5"/>
  <c r="V1150" i="5"/>
  <c r="T1150" i="5"/>
  <c r="U1150" i="5"/>
  <c r="U823" i="5"/>
  <c r="T823" i="5"/>
  <c r="V823" i="5"/>
  <c r="U417" i="5"/>
  <c r="V417" i="5"/>
  <c r="T417" i="5"/>
  <c r="T439" i="5"/>
  <c r="U439" i="5"/>
  <c r="V439" i="5"/>
  <c r="U625" i="5"/>
  <c r="V625" i="5"/>
  <c r="T625" i="5"/>
  <c r="U1073" i="5"/>
  <c r="V1073" i="5"/>
  <c r="T1073" i="5"/>
  <c r="T771" i="5"/>
  <c r="V771" i="5"/>
  <c r="U771" i="5"/>
  <c r="AE1136" i="2"/>
  <c r="Q1136" i="2" s="1"/>
  <c r="AH1136" i="2"/>
  <c r="R1136" i="2" s="1"/>
  <c r="AD1136" i="2"/>
  <c r="O1136" i="2" s="1"/>
  <c r="AF1136" i="2"/>
  <c r="AD265" i="2"/>
  <c r="O265" i="2" s="1"/>
  <c r="AH265" i="2"/>
  <c r="R265" i="2" s="1"/>
  <c r="AF265" i="2"/>
  <c r="AE265" i="2"/>
  <c r="Q265" i="2" s="1"/>
  <c r="AD351" i="2"/>
  <c r="O351" i="2" s="1"/>
  <c r="X45" i="5"/>
  <c r="R75" i="5"/>
  <c r="F75" i="5" s="1"/>
  <c r="U75" i="5" s="1"/>
  <c r="X1313" i="2"/>
  <c r="J1313" i="2"/>
  <c r="J828" i="2"/>
  <c r="X828" i="2"/>
  <c r="X1099" i="5"/>
  <c r="W1099" i="5"/>
  <c r="Y1099" i="5"/>
  <c r="Y209" i="5"/>
  <c r="W209" i="5"/>
  <c r="X209" i="5"/>
  <c r="J446" i="2"/>
  <c r="X446" i="2"/>
  <c r="X1336" i="2"/>
  <c r="J1336" i="2"/>
  <c r="U929" i="5"/>
  <c r="V929" i="5"/>
  <c r="T929" i="5"/>
  <c r="W1347" i="5"/>
  <c r="Y1347" i="5"/>
  <c r="X1347" i="5"/>
  <c r="V388" i="5"/>
  <c r="T388" i="5"/>
  <c r="U388" i="5"/>
  <c r="V113" i="5"/>
  <c r="U113" i="5"/>
  <c r="T113" i="5"/>
  <c r="U385" i="5"/>
  <c r="V385" i="5"/>
  <c r="T385" i="5"/>
  <c r="V351" i="5"/>
  <c r="U351" i="5"/>
  <c r="T351" i="5"/>
  <c r="X1402" i="2"/>
  <c r="J1402" i="2"/>
  <c r="X385" i="2"/>
  <c r="J385" i="2"/>
  <c r="U1270" i="5"/>
  <c r="T1270" i="5"/>
  <c r="V1270" i="5"/>
  <c r="X1016" i="2"/>
  <c r="J1016" i="2"/>
  <c r="X827" i="2"/>
  <c r="J827" i="2"/>
  <c r="T459" i="5"/>
  <c r="U459" i="5"/>
  <c r="V459" i="5"/>
  <c r="V619" i="5"/>
  <c r="T619" i="5"/>
  <c r="U619" i="5"/>
  <c r="Q855" i="5"/>
  <c r="R855" i="5"/>
  <c r="F855" i="5" s="1"/>
  <c r="W429" i="5"/>
  <c r="X429" i="5"/>
  <c r="Y429" i="5"/>
  <c r="Y708" i="5"/>
  <c r="W708" i="5"/>
  <c r="X708" i="5"/>
  <c r="J644" i="2"/>
  <c r="X644" i="2"/>
  <c r="V357" i="5"/>
  <c r="T357" i="5"/>
  <c r="U357" i="5"/>
  <c r="V860" i="5"/>
  <c r="U860" i="5"/>
  <c r="T860" i="5"/>
  <c r="J614" i="2"/>
  <c r="X614" i="2"/>
  <c r="X1100" i="2"/>
  <c r="J1100" i="2"/>
  <c r="X898" i="2"/>
  <c r="J898" i="2"/>
  <c r="W142" i="5"/>
  <c r="Y142" i="5"/>
  <c r="T1191" i="5"/>
  <c r="U1191" i="5"/>
  <c r="V1191" i="5"/>
  <c r="W798" i="5"/>
  <c r="Y798" i="5"/>
  <c r="X798" i="5"/>
  <c r="M810" i="5"/>
  <c r="Y1182" i="5"/>
  <c r="X1182" i="5"/>
  <c r="W1182" i="5"/>
  <c r="X883" i="2"/>
  <c r="J883" i="2"/>
  <c r="U737" i="5"/>
  <c r="T737" i="5"/>
  <c r="V737" i="5"/>
  <c r="T1251" i="5"/>
  <c r="V1251" i="5"/>
  <c r="U1251" i="5"/>
  <c r="X371" i="2"/>
  <c r="J371" i="2"/>
  <c r="J853" i="2"/>
  <c r="X853" i="2"/>
  <c r="X593" i="2"/>
  <c r="J593" i="2"/>
  <c r="Y1190" i="5"/>
  <c r="W1190" i="5"/>
  <c r="X1190" i="5"/>
  <c r="J1364" i="2"/>
  <c r="X1364" i="2"/>
  <c r="X289" i="2"/>
  <c r="J289" i="2"/>
  <c r="J829" i="2"/>
  <c r="X829" i="2"/>
  <c r="J1032" i="2"/>
  <c r="X1032" i="2"/>
  <c r="V410" i="5"/>
  <c r="U410" i="5"/>
  <c r="T410" i="5"/>
  <c r="V1337" i="5"/>
  <c r="T1337" i="5"/>
  <c r="U1337" i="5"/>
  <c r="U196" i="5"/>
  <c r="V196" i="5"/>
  <c r="T196" i="5"/>
  <c r="U640" i="5"/>
  <c r="V640" i="5"/>
  <c r="T640" i="5"/>
  <c r="V372" i="5"/>
  <c r="T372" i="5"/>
  <c r="U372" i="5"/>
  <c r="J328" i="2"/>
  <c r="X328" i="2"/>
  <c r="J1377" i="2"/>
  <c r="X1377" i="2"/>
  <c r="T294" i="5"/>
  <c r="V294" i="5"/>
  <c r="U294" i="5"/>
  <c r="T478" i="5"/>
  <c r="U478" i="5"/>
  <c r="V478" i="5"/>
  <c r="Z15" i="5"/>
  <c r="Y1408" i="3"/>
  <c r="L1408" i="3" s="1"/>
  <c r="O1408" i="3" s="1"/>
  <c r="J760" i="2"/>
  <c r="X760" i="2"/>
  <c r="X819" i="2"/>
  <c r="J819" i="2"/>
  <c r="J616" i="2"/>
  <c r="X616" i="2"/>
  <c r="J555" i="2"/>
  <c r="X555" i="2"/>
  <c r="X837" i="2"/>
  <c r="J837" i="2"/>
  <c r="X509" i="2"/>
  <c r="J509" i="2"/>
  <c r="J887" i="2"/>
  <c r="X887" i="2"/>
  <c r="V1402" i="5"/>
  <c r="T1402" i="5"/>
  <c r="U1402" i="5"/>
  <c r="X472" i="5"/>
  <c r="W472" i="5"/>
  <c r="M480" i="5"/>
  <c r="Y472" i="5"/>
  <c r="J539" i="2"/>
  <c r="X539" i="2"/>
  <c r="X129" i="2"/>
  <c r="J129" i="2"/>
  <c r="V219" i="5"/>
  <c r="U219" i="5"/>
  <c r="T219" i="5"/>
  <c r="Q977" i="5"/>
  <c r="P977" i="5"/>
  <c r="R977" i="5"/>
  <c r="F977" i="5" s="1"/>
  <c r="Y1153" i="5"/>
  <c r="W1153" i="5"/>
  <c r="X1153" i="5"/>
  <c r="W955" i="5"/>
  <c r="Y955" i="5"/>
  <c r="X955" i="5"/>
  <c r="Y1013" i="5"/>
  <c r="W1013" i="5"/>
  <c r="X1013" i="5"/>
  <c r="X1065" i="2"/>
  <c r="J1065" i="2"/>
  <c r="X1241" i="2"/>
  <c r="J1241" i="2"/>
  <c r="J381" i="2"/>
  <c r="X381" i="2"/>
  <c r="J1212" i="2"/>
  <c r="X1212" i="2"/>
  <c r="X1304" i="2"/>
  <c r="J1304" i="2"/>
  <c r="X1040" i="2"/>
  <c r="J1040" i="2"/>
  <c r="J407" i="2"/>
  <c r="X407" i="2"/>
  <c r="U568" i="5"/>
  <c r="V568" i="5"/>
  <c r="T568" i="5"/>
  <c r="Z294" i="2"/>
  <c r="L294" i="2" s="1"/>
  <c r="AB294" i="2"/>
  <c r="M294" i="2" s="1"/>
  <c r="AC294" i="2" s="1"/>
  <c r="N294" i="2" s="1"/>
  <c r="AH294" i="2" s="1"/>
  <c r="R294" i="2" s="1"/>
  <c r="Q328" i="5"/>
  <c r="P328" i="5"/>
  <c r="R328" i="5"/>
  <c r="F328" i="5" s="1"/>
  <c r="U674" i="5"/>
  <c r="V674" i="5"/>
  <c r="T674" i="5"/>
  <c r="T348" i="5"/>
  <c r="V348" i="5"/>
  <c r="U348" i="5"/>
  <c r="V74" i="5"/>
  <c r="U74" i="5"/>
  <c r="T74" i="5"/>
  <c r="AB384" i="2"/>
  <c r="M384" i="2" s="1"/>
  <c r="AC384" i="2" s="1"/>
  <c r="N384" i="2" s="1"/>
  <c r="Z384" i="2"/>
  <c r="L384" i="2" s="1"/>
  <c r="Y384" i="2"/>
  <c r="AA384" i="2" s="1"/>
  <c r="AJ384" i="2"/>
  <c r="T910" i="5"/>
  <c r="V910" i="5"/>
  <c r="U910" i="5"/>
  <c r="Y977" i="5"/>
  <c r="W977" i="5"/>
  <c r="X977" i="5"/>
  <c r="P1153" i="5"/>
  <c r="Q1153" i="5"/>
  <c r="R1153" i="5"/>
  <c r="F1153" i="5" s="1"/>
  <c r="AQ1016" i="2"/>
  <c r="X741" i="2"/>
  <c r="J741" i="2"/>
  <c r="V350" i="5"/>
  <c r="T350" i="5"/>
  <c r="U350" i="5"/>
  <c r="J231" i="2"/>
  <c r="X231" i="2"/>
  <c r="J325" i="2"/>
  <c r="X325" i="2"/>
  <c r="J1073" i="2"/>
  <c r="X1073" i="2"/>
  <c r="J674" i="2"/>
  <c r="X674" i="2"/>
  <c r="X778" i="2"/>
  <c r="J778" i="2"/>
  <c r="AB613" i="2"/>
  <c r="M613" i="2" s="1"/>
  <c r="AC613" i="2" s="1"/>
  <c r="N613" i="2" s="1"/>
  <c r="AH613" i="2" s="1"/>
  <c r="R613" i="2" s="1"/>
  <c r="AJ613" i="2"/>
  <c r="Z613" i="2"/>
  <c r="L613" i="2" s="1"/>
  <c r="Y613" i="2"/>
  <c r="AA613" i="2" s="1"/>
  <c r="W190" i="5"/>
  <c r="X190" i="5"/>
  <c r="J82" i="2"/>
  <c r="X82" i="2"/>
  <c r="U670" i="5"/>
  <c r="V670" i="5"/>
  <c r="T670" i="5"/>
  <c r="J341" i="2"/>
  <c r="X341" i="2"/>
  <c r="AB1044" i="2"/>
  <c r="M1044" i="2" s="1"/>
  <c r="AC1044" i="2" s="1"/>
  <c r="N1044" i="2" s="1"/>
  <c r="Z1044" i="2"/>
  <c r="L1044" i="2" s="1"/>
  <c r="Y1044" i="2"/>
  <c r="AA1044" i="2" s="1"/>
  <c r="AJ1044" i="2"/>
  <c r="X461" i="2"/>
  <c r="J461" i="2"/>
  <c r="Q1349" i="5"/>
  <c r="P1349" i="5"/>
  <c r="R1349" i="5"/>
  <c r="F1349" i="5" s="1"/>
  <c r="AH503" i="2"/>
  <c r="R503" i="2" s="1"/>
  <c r="Y1185" i="5"/>
  <c r="X1185" i="5"/>
  <c r="W1185" i="5"/>
  <c r="R1187" i="5"/>
  <c r="F1187" i="5" s="1"/>
  <c r="Q1187" i="5"/>
  <c r="P1187" i="5"/>
  <c r="J444" i="2"/>
  <c r="X444" i="2"/>
  <c r="X714" i="2"/>
  <c r="J714" i="2"/>
  <c r="J1375" i="2"/>
  <c r="X1375" i="2"/>
  <c r="X860" i="2"/>
  <c r="J860" i="2"/>
  <c r="AB525" i="2"/>
  <c r="M525" i="2" s="1"/>
  <c r="AC525" i="2" s="1"/>
  <c r="N525" i="2" s="1"/>
  <c r="Y525" i="2"/>
  <c r="AA525" i="2" s="1"/>
  <c r="AJ525" i="2"/>
  <c r="Z525" i="2"/>
  <c r="L525" i="2" s="1"/>
  <c r="U869" i="5"/>
  <c r="V869" i="5"/>
  <c r="T869" i="5"/>
  <c r="Y499" i="2"/>
  <c r="AA499" i="2" s="1"/>
  <c r="AB499" i="2"/>
  <c r="M499" i="2" s="1"/>
  <c r="AC499" i="2" s="1"/>
  <c r="N499" i="2" s="1"/>
  <c r="AF499" i="2" s="1"/>
  <c r="Z499" i="2"/>
  <c r="L499" i="2" s="1"/>
  <c r="U838" i="5"/>
  <c r="V838" i="5"/>
  <c r="T838" i="5"/>
  <c r="V369" i="5"/>
  <c r="T369" i="5"/>
  <c r="U369" i="5"/>
  <c r="Y369" i="2"/>
  <c r="AA369" i="2" s="1"/>
  <c r="AB369" i="2"/>
  <c r="M369" i="2" s="1"/>
  <c r="AC369" i="2" s="1"/>
  <c r="N369" i="2" s="1"/>
  <c r="AJ369" i="2"/>
  <c r="Z369" i="2"/>
  <c r="L369" i="2" s="1"/>
  <c r="V288" i="5"/>
  <c r="U288" i="5"/>
  <c r="T288" i="5"/>
  <c r="Z739" i="2"/>
  <c r="L739" i="2" s="1"/>
  <c r="AB739" i="2"/>
  <c r="M739" i="2" s="1"/>
  <c r="AC739" i="2" s="1"/>
  <c r="N739" i="2" s="1"/>
  <c r="Y739" i="2"/>
  <c r="AA739" i="2" s="1"/>
  <c r="AJ911" i="2"/>
  <c r="AB911" i="2"/>
  <c r="M911" i="2" s="1"/>
  <c r="AC911" i="2" s="1"/>
  <c r="N911" i="2" s="1"/>
  <c r="Y911" i="2"/>
  <c r="AA911" i="2" s="1"/>
  <c r="Z911" i="2"/>
  <c r="L911" i="2" s="1"/>
  <c r="Z20" i="5"/>
  <c r="Z1365" i="5"/>
  <c r="Z263" i="5"/>
  <c r="Z887" i="5"/>
  <c r="Z822" i="5"/>
  <c r="T789" i="5"/>
  <c r="U789" i="5"/>
  <c r="V789" i="5"/>
  <c r="AJ373" i="2"/>
  <c r="Z373" i="2"/>
  <c r="L373" i="2" s="1"/>
  <c r="Y373" i="2"/>
  <c r="AA373" i="2" s="1"/>
  <c r="AB373" i="2"/>
  <c r="M373" i="2" s="1"/>
  <c r="AC373" i="2" s="1"/>
  <c r="N373" i="2" s="1"/>
  <c r="AF373" i="2" s="1"/>
  <c r="AQ27" i="2"/>
  <c r="Y560" i="2"/>
  <c r="AA560" i="2" s="1"/>
  <c r="AJ560" i="2"/>
  <c r="AB560" i="2"/>
  <c r="M560" i="2" s="1"/>
  <c r="AC560" i="2" s="1"/>
  <c r="N560" i="2" s="1"/>
  <c r="AH560" i="2" s="1"/>
  <c r="R560" i="2" s="1"/>
  <c r="Z560" i="2"/>
  <c r="L560" i="2" s="1"/>
  <c r="AJ682" i="2"/>
  <c r="Y682" i="2"/>
  <c r="AA682" i="2" s="1"/>
  <c r="AB682" i="2"/>
  <c r="M682" i="2" s="1"/>
  <c r="AC682" i="2" s="1"/>
  <c r="N682" i="2" s="1"/>
  <c r="AF682" i="2" s="1"/>
  <c r="Z682" i="2"/>
  <c r="L682" i="2" s="1"/>
  <c r="Z374" i="2"/>
  <c r="L374" i="2" s="1"/>
  <c r="AJ374" i="2"/>
  <c r="Y838" i="2"/>
  <c r="AA838" i="2" s="1"/>
  <c r="Z838" i="2"/>
  <c r="L838" i="2" s="1"/>
  <c r="Y1160" i="2"/>
  <c r="AA1160" i="2" s="1"/>
  <c r="AB1160" i="2"/>
  <c r="M1160" i="2" s="1"/>
  <c r="AC1160" i="2" s="1"/>
  <c r="N1160" i="2" s="1"/>
  <c r="Z1019" i="2"/>
  <c r="L1019" i="2" s="1"/>
  <c r="AB1019" i="2"/>
  <c r="M1019" i="2" s="1"/>
  <c r="AC1019" i="2" s="1"/>
  <c r="N1019" i="2" s="1"/>
  <c r="AJ581" i="2"/>
  <c r="Z581" i="2"/>
  <c r="L581" i="2" s="1"/>
  <c r="AB581" i="2"/>
  <c r="M581" i="2" s="1"/>
  <c r="AC581" i="2" s="1"/>
  <c r="N581" i="2" s="1"/>
  <c r="Y581" i="2"/>
  <c r="AA581" i="2" s="1"/>
  <c r="AD1009" i="2"/>
  <c r="O1009" i="2" s="1"/>
  <c r="Z702" i="5"/>
  <c r="T706" i="5"/>
  <c r="V706" i="5"/>
  <c r="U706" i="5"/>
  <c r="V1394" i="5"/>
  <c r="U1394" i="5"/>
  <c r="T1394" i="5"/>
  <c r="T1001" i="5"/>
  <c r="V1001" i="5"/>
  <c r="U1001" i="5"/>
  <c r="V358" i="5"/>
  <c r="U358" i="5"/>
  <c r="T358" i="5"/>
  <c r="T434" i="5"/>
  <c r="U434" i="5"/>
  <c r="V434" i="5"/>
  <c r="U519" i="5"/>
  <c r="V519" i="5"/>
  <c r="T519" i="5"/>
  <c r="U1019" i="5"/>
  <c r="T1019" i="5"/>
  <c r="V1019" i="5"/>
  <c r="T1399" i="5"/>
  <c r="V1399" i="5"/>
  <c r="U1399" i="5"/>
  <c r="V1109" i="5"/>
  <c r="T1109" i="5"/>
  <c r="U1109" i="5"/>
  <c r="U857" i="5"/>
  <c r="T857" i="5"/>
  <c r="V857" i="5"/>
  <c r="U1342" i="5"/>
  <c r="V1342" i="5"/>
  <c r="T1342" i="5"/>
  <c r="Z200" i="5"/>
  <c r="Z885" i="5"/>
  <c r="T314" i="5"/>
  <c r="U314" i="5"/>
  <c r="V314" i="5"/>
  <c r="U778" i="5"/>
  <c r="V778" i="5"/>
  <c r="T778" i="5"/>
  <c r="V648" i="5"/>
  <c r="U648" i="5"/>
  <c r="T648" i="5"/>
  <c r="U790" i="5"/>
  <c r="T790" i="5"/>
  <c r="V790" i="5"/>
  <c r="V1217" i="5"/>
  <c r="U1217" i="5"/>
  <c r="T1217" i="5"/>
  <c r="U924" i="5"/>
  <c r="T924" i="5"/>
  <c r="V924" i="5"/>
  <c r="F1124" i="5"/>
  <c r="U591" i="5"/>
  <c r="T591" i="5"/>
  <c r="V591" i="5"/>
  <c r="T129" i="5"/>
  <c r="V129" i="5"/>
  <c r="U129" i="5"/>
  <c r="U436" i="5"/>
  <c r="V436" i="5"/>
  <c r="T436" i="5"/>
  <c r="U839" i="5"/>
  <c r="V839" i="5"/>
  <c r="T839" i="5"/>
  <c r="AD23" i="2"/>
  <c r="O23" i="2" s="1"/>
  <c r="Z71" i="5"/>
  <c r="X1193" i="5"/>
  <c r="Y1193" i="5"/>
  <c r="W1193" i="5"/>
  <c r="X504" i="2"/>
  <c r="J504" i="2"/>
  <c r="J679" i="2"/>
  <c r="X679" i="2"/>
  <c r="F1095" i="5"/>
  <c r="J1059" i="2"/>
  <c r="X1059" i="2"/>
  <c r="V377" i="5"/>
  <c r="U377" i="5"/>
  <c r="T377" i="5"/>
  <c r="W493" i="5"/>
  <c r="X493" i="5"/>
  <c r="Y493" i="5"/>
  <c r="W1305" i="5"/>
  <c r="X1305" i="5"/>
  <c r="Y1305" i="5"/>
  <c r="R324" i="5"/>
  <c r="F324" i="5" s="1"/>
  <c r="Q324" i="5"/>
  <c r="P324" i="5"/>
  <c r="P920" i="5"/>
  <c r="R920" i="5"/>
  <c r="F920" i="5" s="1"/>
  <c r="Q920" i="5"/>
  <c r="X882" i="2"/>
  <c r="J882" i="2"/>
  <c r="T414" i="5"/>
  <c r="V414" i="5"/>
  <c r="U414" i="5"/>
  <c r="V1243" i="5"/>
  <c r="T1243" i="5"/>
  <c r="U1243" i="5"/>
  <c r="R1406" i="5"/>
  <c r="F1406" i="5" s="1"/>
  <c r="P1406" i="5"/>
  <c r="Q1406" i="5"/>
  <c r="Q676" i="5"/>
  <c r="P676" i="5"/>
  <c r="R676" i="5"/>
  <c r="F676" i="5" s="1"/>
  <c r="X685" i="2"/>
  <c r="J685" i="2"/>
  <c r="AJ358" i="2"/>
  <c r="AB358" i="2"/>
  <c r="M358" i="2" s="1"/>
  <c r="AC358" i="2" s="1"/>
  <c r="N358" i="2" s="1"/>
  <c r="Y358" i="2"/>
  <c r="AA358" i="2" s="1"/>
  <c r="Z358" i="2"/>
  <c r="L358" i="2" s="1"/>
  <c r="T318" i="5"/>
  <c r="U318" i="5"/>
  <c r="V318" i="5"/>
  <c r="U419" i="5"/>
  <c r="T419" i="5"/>
  <c r="V419" i="5"/>
  <c r="U499" i="5"/>
  <c r="V499" i="5"/>
  <c r="T499" i="5"/>
  <c r="J716" i="2"/>
  <c r="X716" i="2"/>
  <c r="J179" i="2"/>
  <c r="X179" i="2"/>
  <c r="U898" i="5"/>
  <c r="T898" i="5"/>
  <c r="V898" i="5"/>
  <c r="F467" i="5"/>
  <c r="R1426" i="5"/>
  <c r="F1426" i="5" s="1"/>
  <c r="P1426" i="5"/>
  <c r="Q1426" i="5"/>
  <c r="P339" i="5"/>
  <c r="R339" i="5"/>
  <c r="F339" i="5" s="1"/>
  <c r="Q339" i="5"/>
  <c r="Y920" i="5"/>
  <c r="W920" i="5"/>
  <c r="X920" i="5"/>
  <c r="Q114" i="5"/>
  <c r="P114" i="5"/>
  <c r="T969" i="5"/>
  <c r="U969" i="5"/>
  <c r="V969" i="5"/>
  <c r="T1285" i="5"/>
  <c r="V1285" i="5"/>
  <c r="U1285" i="5"/>
  <c r="Z743" i="5"/>
  <c r="Z770" i="5"/>
  <c r="Z909" i="5"/>
  <c r="Z298" i="5"/>
  <c r="Z1287" i="5"/>
  <c r="AQ943" i="2"/>
  <c r="AQ399" i="2"/>
  <c r="Z849" i="5"/>
  <c r="P984" i="5"/>
  <c r="Q984" i="5"/>
  <c r="R984" i="5"/>
  <c r="F984" i="5" s="1"/>
  <c r="Q1188" i="5"/>
  <c r="R1188" i="5"/>
  <c r="F1188" i="5" s="1"/>
  <c r="J323" i="2"/>
  <c r="X323" i="2"/>
  <c r="X437" i="2"/>
  <c r="J437" i="2"/>
  <c r="P1194" i="5"/>
  <c r="R1194" i="5"/>
  <c r="F1194" i="5" s="1"/>
  <c r="Q1194" i="5"/>
  <c r="X459" i="2"/>
  <c r="J459" i="2"/>
  <c r="T945" i="5"/>
  <c r="U945" i="5"/>
  <c r="V945" i="5"/>
  <c r="V234" i="5"/>
  <c r="T234" i="5"/>
  <c r="U234" i="5"/>
  <c r="J1219" i="2"/>
  <c r="X1219" i="2"/>
  <c r="X1397" i="5"/>
  <c r="W1397" i="5"/>
  <c r="Y1397" i="5"/>
  <c r="X71" i="2"/>
  <c r="J71" i="2"/>
  <c r="Y114" i="5"/>
  <c r="W114" i="5"/>
  <c r="X114" i="5"/>
  <c r="P615" i="5"/>
  <c r="Q615" i="5"/>
  <c r="R615" i="5"/>
  <c r="F615" i="5" s="1"/>
  <c r="V1343" i="5"/>
  <c r="T1343" i="5"/>
  <c r="U1343" i="5"/>
  <c r="Y1060" i="5"/>
  <c r="W1060" i="5"/>
  <c r="X1060" i="5"/>
  <c r="Y868" i="5"/>
  <c r="X868" i="5"/>
  <c r="W868" i="5"/>
  <c r="X1043" i="2"/>
  <c r="J1043" i="2"/>
  <c r="J1164" i="2"/>
  <c r="X1164" i="2"/>
  <c r="J1074" i="2"/>
  <c r="X1074" i="2"/>
  <c r="J133" i="2"/>
  <c r="X133" i="2"/>
  <c r="T165" i="5"/>
  <c r="V165" i="5"/>
  <c r="U165" i="5"/>
  <c r="Y324" i="5"/>
  <c r="W324" i="5"/>
  <c r="X324" i="5"/>
  <c r="R1397" i="5"/>
  <c r="F1397" i="5" s="1"/>
  <c r="Q1397" i="5"/>
  <c r="J279" i="2"/>
  <c r="X279" i="2"/>
  <c r="T1013" i="5"/>
  <c r="V1013" i="5"/>
  <c r="U1013" i="5"/>
  <c r="X615" i="5"/>
  <c r="W615" i="5"/>
  <c r="Y615" i="5"/>
  <c r="U1335" i="5"/>
  <c r="T1335" i="5"/>
  <c r="V1335" i="5"/>
  <c r="AJ1138" i="2"/>
  <c r="AB1138" i="2"/>
  <c r="M1138" i="2" s="1"/>
  <c r="AC1138" i="2" s="1"/>
  <c r="N1138" i="2" s="1"/>
  <c r="AD1138" i="2" s="1"/>
  <c r="O1138" i="2" s="1"/>
  <c r="Z1138" i="2"/>
  <c r="L1138" i="2" s="1"/>
  <c r="Y1138" i="2"/>
  <c r="AA1138" i="2" s="1"/>
  <c r="T1067" i="5"/>
  <c r="U1067" i="5"/>
  <c r="V1067" i="5"/>
  <c r="Z1227" i="5"/>
  <c r="Z806" i="5"/>
  <c r="V1403" i="5"/>
  <c r="T1403" i="5"/>
  <c r="U1403" i="5"/>
  <c r="X1278" i="2"/>
  <c r="J1278" i="2"/>
  <c r="Y1306" i="5"/>
  <c r="W1306" i="5"/>
  <c r="X1306" i="5"/>
  <c r="Y1330" i="2"/>
  <c r="AA1330" i="2" s="1"/>
  <c r="AJ1330" i="2"/>
  <c r="AB1330" i="2"/>
  <c r="M1330" i="2" s="1"/>
  <c r="AC1330" i="2" s="1"/>
  <c r="N1330" i="2" s="1"/>
  <c r="Z1330" i="2"/>
  <c r="L1330" i="2" s="1"/>
  <c r="P985" i="5"/>
  <c r="R985" i="5"/>
  <c r="F985" i="5" s="1"/>
  <c r="Q985" i="5"/>
  <c r="T1091" i="5"/>
  <c r="U1091" i="5"/>
  <c r="V1091" i="5"/>
  <c r="U980" i="5"/>
  <c r="T980" i="5"/>
  <c r="V980" i="5"/>
  <c r="U280" i="5"/>
  <c r="T280" i="5"/>
  <c r="V280" i="5"/>
  <c r="W145" i="5"/>
  <c r="X145" i="5"/>
  <c r="Y145" i="5"/>
  <c r="W680" i="5"/>
  <c r="M690" i="5"/>
  <c r="W111" i="5"/>
  <c r="Y111" i="5"/>
  <c r="X111" i="5"/>
  <c r="U802" i="5"/>
  <c r="T802" i="5"/>
  <c r="V802" i="5"/>
  <c r="Q1038" i="5"/>
  <c r="P1038" i="5"/>
  <c r="R1038" i="5"/>
  <c r="F1038" i="5" s="1"/>
  <c r="J530" i="2"/>
  <c r="X530" i="2"/>
  <c r="R655" i="5"/>
  <c r="F655" i="5" s="1"/>
  <c r="P655" i="5"/>
  <c r="Q655" i="5"/>
  <c r="J163" i="2"/>
  <c r="X163" i="2"/>
  <c r="X134" i="2"/>
  <c r="J134" i="2"/>
  <c r="R406" i="5"/>
  <c r="F406" i="5" s="1"/>
  <c r="Q406" i="5"/>
  <c r="R730" i="5"/>
  <c r="F730" i="5" s="1"/>
  <c r="P730" i="5"/>
  <c r="Q730" i="5"/>
  <c r="Q1314" i="5"/>
  <c r="P1314" i="5"/>
  <c r="R1314" i="5"/>
  <c r="F1314" i="5" s="1"/>
  <c r="Z1183" i="5"/>
  <c r="Z954" i="5"/>
  <c r="P590" i="5"/>
  <c r="R590" i="5"/>
  <c r="F590" i="5" s="1"/>
  <c r="Q590" i="5"/>
  <c r="X81" i="5"/>
  <c r="W81" i="5"/>
  <c r="Y81" i="5"/>
  <c r="AB75" i="2"/>
  <c r="M75" i="2" s="1"/>
  <c r="AC75" i="2" s="1"/>
  <c r="N75" i="2" s="1"/>
  <c r="AJ75" i="2"/>
  <c r="Y75" i="2"/>
  <c r="AA75" i="2" s="1"/>
  <c r="Z75" i="2"/>
  <c r="L75" i="2" s="1"/>
  <c r="X1094" i="2"/>
  <c r="J1094" i="2"/>
  <c r="W985" i="5"/>
  <c r="Y985" i="5"/>
  <c r="X985" i="5"/>
  <c r="M990" i="5"/>
  <c r="X740" i="2"/>
  <c r="J740" i="2"/>
  <c r="J537" i="2"/>
  <c r="X537" i="2"/>
  <c r="R680" i="5"/>
  <c r="F680" i="5" s="1"/>
  <c r="P680" i="5"/>
  <c r="Q680" i="5"/>
  <c r="P111" i="5"/>
  <c r="R111" i="5"/>
  <c r="F111" i="5" s="1"/>
  <c r="Q111" i="5"/>
  <c r="P1166" i="5"/>
  <c r="R1166" i="5"/>
  <c r="F1166" i="5" s="1"/>
  <c r="Q1166" i="5"/>
  <c r="X654" i="2"/>
  <c r="J654" i="2"/>
  <c r="Y479" i="2"/>
  <c r="AA479" i="2" s="1"/>
  <c r="AJ479" i="2"/>
  <c r="AB479" i="2"/>
  <c r="M479" i="2" s="1"/>
  <c r="AC479" i="2" s="1"/>
  <c r="N479" i="2" s="1"/>
  <c r="AD479" i="2" s="1"/>
  <c r="O479" i="2" s="1"/>
  <c r="Z479" i="2"/>
  <c r="L479" i="2" s="1"/>
  <c r="W1038" i="5"/>
  <c r="M1050" i="5"/>
  <c r="V1184" i="5"/>
  <c r="T1184" i="5"/>
  <c r="U1184" i="5"/>
  <c r="U147" i="5"/>
  <c r="V147" i="5"/>
  <c r="T147" i="5"/>
  <c r="R353" i="5"/>
  <c r="F353" i="5" s="1"/>
  <c r="P353" i="5"/>
  <c r="Q353" i="5"/>
  <c r="X414" i="2"/>
  <c r="J414" i="2"/>
  <c r="J734" i="2"/>
  <c r="X734" i="2"/>
  <c r="J794" i="2"/>
  <c r="X794" i="2"/>
  <c r="X1248" i="2"/>
  <c r="J1248" i="2"/>
  <c r="X1285" i="2"/>
  <c r="J1285" i="2"/>
  <c r="X1343" i="2"/>
  <c r="J1343" i="2"/>
  <c r="J1331" i="2"/>
  <c r="X1331" i="2"/>
  <c r="Z1316" i="5"/>
  <c r="Z942" i="5"/>
  <c r="P1106" i="5"/>
  <c r="Q1106" i="5"/>
  <c r="R1106" i="5"/>
  <c r="F1106" i="5" s="1"/>
  <c r="J73" i="2"/>
  <c r="X73" i="2"/>
  <c r="J749" i="2"/>
  <c r="X749" i="2"/>
  <c r="F442" i="5"/>
  <c r="J801" i="2"/>
  <c r="X801" i="2"/>
  <c r="Y441" i="5"/>
  <c r="W441" i="5"/>
  <c r="X441" i="5"/>
  <c r="M450" i="5"/>
  <c r="T735" i="5"/>
  <c r="U735" i="5"/>
  <c r="V735" i="5"/>
  <c r="Q222" i="5"/>
  <c r="R222" i="5"/>
  <c r="F222" i="5" s="1"/>
  <c r="P222" i="5"/>
  <c r="U1215" i="5"/>
  <c r="T1215" i="5"/>
  <c r="V1215" i="5"/>
  <c r="Y621" i="5"/>
  <c r="W621" i="5"/>
  <c r="X621" i="5"/>
  <c r="M630" i="5"/>
  <c r="V708" i="5"/>
  <c r="T708" i="5"/>
  <c r="U708" i="5"/>
  <c r="W1166" i="5"/>
  <c r="X1166" i="5"/>
  <c r="Y1166" i="5"/>
  <c r="M1170" i="5"/>
  <c r="J946" i="2"/>
  <c r="X946" i="2"/>
  <c r="X1149" i="2"/>
  <c r="J1149" i="2"/>
  <c r="J227" i="2"/>
  <c r="X227" i="2"/>
  <c r="X522" i="2"/>
  <c r="J522" i="2"/>
  <c r="J880" i="2"/>
  <c r="X880" i="2"/>
  <c r="V1311" i="5"/>
  <c r="T1311" i="5"/>
  <c r="U1311" i="5"/>
  <c r="W719" i="5"/>
  <c r="M720" i="5"/>
  <c r="W950" i="5"/>
  <c r="M960" i="5"/>
  <c r="Z131" i="2"/>
  <c r="L131" i="2" s="1"/>
  <c r="Y131" i="2"/>
  <c r="AA131" i="2" s="1"/>
  <c r="V1046" i="5"/>
  <c r="U1046" i="5"/>
  <c r="T1046" i="5"/>
  <c r="X1214" i="5"/>
  <c r="Y1214" i="5"/>
  <c r="W1214" i="5"/>
  <c r="X627" i="5"/>
  <c r="Y627" i="5"/>
  <c r="W627" i="5"/>
  <c r="P441" i="5"/>
  <c r="R441" i="5"/>
  <c r="F441" i="5" s="1"/>
  <c r="Q441" i="5"/>
  <c r="V493" i="5"/>
  <c r="T493" i="5"/>
  <c r="U493" i="5"/>
  <c r="X708" i="2"/>
  <c r="J708" i="2"/>
  <c r="X340" i="2"/>
  <c r="J340" i="2"/>
  <c r="T145" i="5"/>
  <c r="U145" i="5"/>
  <c r="V145" i="5"/>
  <c r="U1125" i="5"/>
  <c r="V1125" i="5"/>
  <c r="T1125" i="5"/>
  <c r="AB568" i="2"/>
  <c r="M568" i="2" s="1"/>
  <c r="AC568" i="2" s="1"/>
  <c r="N568" i="2" s="1"/>
  <c r="Y568" i="2"/>
  <c r="AA568" i="2" s="1"/>
  <c r="Z568" i="2"/>
  <c r="L568" i="2" s="1"/>
  <c r="P621" i="5"/>
  <c r="R621" i="5"/>
  <c r="F621" i="5" s="1"/>
  <c r="Q621" i="5"/>
  <c r="Z942" i="2"/>
  <c r="L942" i="2" s="1"/>
  <c r="Y942" i="2"/>
  <c r="AA942" i="2" s="1"/>
  <c r="AJ942" i="2"/>
  <c r="AB942" i="2"/>
  <c r="M942" i="2" s="1"/>
  <c r="AC942" i="2" s="1"/>
  <c r="N942" i="2" s="1"/>
  <c r="J762" i="2"/>
  <c r="X762" i="2"/>
  <c r="Q719" i="5"/>
  <c r="P719" i="5"/>
  <c r="R719" i="5"/>
  <c r="F719" i="5" s="1"/>
  <c r="R950" i="5"/>
  <c r="F950" i="5" s="1"/>
  <c r="Q950" i="5"/>
  <c r="X418" i="2"/>
  <c r="J418" i="2"/>
  <c r="X406" i="5"/>
  <c r="Y406" i="5"/>
  <c r="W406" i="5"/>
  <c r="X730" i="5"/>
  <c r="M750" i="5"/>
  <c r="Y730" i="5"/>
  <c r="W730" i="5"/>
  <c r="J1258" i="2"/>
  <c r="X1258" i="2"/>
  <c r="X1339" i="2"/>
  <c r="J1339" i="2"/>
  <c r="AD49" i="2"/>
  <c r="O49" i="2" s="1"/>
  <c r="AF49" i="2"/>
  <c r="AH49" i="2"/>
  <c r="R49" i="2" s="1"/>
  <c r="AE49" i="2"/>
  <c r="Q49" i="2" s="1"/>
  <c r="AE1284" i="2"/>
  <c r="Q1284" i="2" s="1"/>
  <c r="AF1284" i="2"/>
  <c r="AD1284" i="2"/>
  <c r="O1284" i="2" s="1"/>
  <c r="AH1284" i="2"/>
  <c r="R1284" i="2" s="1"/>
  <c r="AQ618" i="2"/>
  <c r="AQ319" i="2"/>
  <c r="AQ521" i="2"/>
  <c r="AQ1063" i="2"/>
  <c r="X14" i="2"/>
  <c r="J14" i="2"/>
  <c r="X170" i="2"/>
  <c r="J170" i="2"/>
  <c r="Y106" i="2"/>
  <c r="AA106" i="2" s="1"/>
  <c r="AJ106" i="2"/>
  <c r="Z106" i="2"/>
  <c r="L106" i="2" s="1"/>
  <c r="AB106" i="2"/>
  <c r="M106" i="2" s="1"/>
  <c r="AC106" i="2" s="1"/>
  <c r="N106" i="2" s="1"/>
  <c r="AB166" i="2"/>
  <c r="M166" i="2" s="1"/>
  <c r="AC166" i="2" s="1"/>
  <c r="N166" i="2" s="1"/>
  <c r="AJ166" i="2"/>
  <c r="Y166" i="2"/>
  <c r="AA166" i="2" s="1"/>
  <c r="AQ172" i="2"/>
  <c r="J174" i="2"/>
  <c r="X174" i="2"/>
  <c r="Y198" i="2"/>
  <c r="AA198" i="2" s="1"/>
  <c r="AB198" i="2"/>
  <c r="M198" i="2" s="1"/>
  <c r="AC198" i="2" s="1"/>
  <c r="N198" i="2" s="1"/>
  <c r="AH198" i="2" s="1"/>
  <c r="R198" i="2" s="1"/>
  <c r="AJ198" i="2"/>
  <c r="Z198" i="2"/>
  <c r="L198" i="2" s="1"/>
  <c r="AB148" i="2"/>
  <c r="M148" i="2" s="1"/>
  <c r="AC148" i="2" s="1"/>
  <c r="N148" i="2" s="1"/>
  <c r="AJ148" i="2"/>
  <c r="Y148" i="2"/>
  <c r="AA148" i="2" s="1"/>
  <c r="AJ19" i="2"/>
  <c r="Z19" i="2"/>
  <c r="L19" i="2" s="1"/>
  <c r="Y19" i="2"/>
  <c r="AA19" i="2" s="1"/>
  <c r="Z266" i="2"/>
  <c r="L266" i="2" s="1"/>
  <c r="AB266" i="2"/>
  <c r="M266" i="2" s="1"/>
  <c r="AC266" i="2" s="1"/>
  <c r="N266" i="2" s="1"/>
  <c r="AD266" i="2" s="1"/>
  <c r="O266" i="2" s="1"/>
  <c r="AJ266" i="2"/>
  <c r="Y266" i="2"/>
  <c r="AA266" i="2" s="1"/>
  <c r="Z69" i="2"/>
  <c r="L69" i="2" s="1"/>
  <c r="Y69" i="2"/>
  <c r="AA69" i="2" s="1"/>
  <c r="AJ69" i="2"/>
  <c r="AB69" i="2"/>
  <c r="M69" i="2" s="1"/>
  <c r="AC69" i="2" s="1"/>
  <c r="N69" i="2" s="1"/>
  <c r="AF69" i="2" s="1"/>
  <c r="X11" i="2"/>
  <c r="J11" i="2"/>
  <c r="Y259" i="2"/>
  <c r="AA259" i="2" s="1"/>
  <c r="Z259" i="2"/>
  <c r="L259" i="2" s="1"/>
  <c r="AB259" i="2"/>
  <c r="M259" i="2" s="1"/>
  <c r="AC259" i="2" s="1"/>
  <c r="N259" i="2" s="1"/>
  <c r="AJ259" i="2"/>
  <c r="AB89" i="2"/>
  <c r="M89" i="2" s="1"/>
  <c r="AC89" i="2" s="1"/>
  <c r="N89" i="2" s="1"/>
  <c r="AJ89" i="2"/>
  <c r="U479" i="5"/>
  <c r="V479" i="5"/>
  <c r="T479" i="5"/>
  <c r="F1000" i="5"/>
  <c r="V464" i="5"/>
  <c r="T464" i="5"/>
  <c r="U464" i="5"/>
  <c r="Z463" i="5"/>
  <c r="Z599" i="5"/>
  <c r="Z792" i="5"/>
  <c r="V1372" i="5"/>
  <c r="U1372" i="5"/>
  <c r="T1372" i="5"/>
  <c r="T407" i="5"/>
  <c r="U407" i="5"/>
  <c r="V407" i="5"/>
  <c r="V772" i="5"/>
  <c r="U772" i="5"/>
  <c r="T772" i="5"/>
  <c r="U769" i="5"/>
  <c r="V769" i="5"/>
  <c r="T769" i="5"/>
  <c r="V890" i="5"/>
  <c r="U890" i="5"/>
  <c r="T890" i="5"/>
  <c r="V1035" i="5"/>
  <c r="T1035" i="5"/>
  <c r="U1035" i="5"/>
  <c r="U1161" i="5"/>
  <c r="V1161" i="5"/>
  <c r="T1161" i="5"/>
  <c r="Z1428" i="5"/>
  <c r="Z827" i="5"/>
  <c r="Z889" i="5"/>
  <c r="Z684" i="5"/>
  <c r="Z1105" i="5"/>
  <c r="Z944" i="5"/>
  <c r="V767" i="5"/>
  <c r="U767" i="5"/>
  <c r="T767" i="5"/>
  <c r="U716" i="5"/>
  <c r="T716" i="5"/>
  <c r="V716" i="5"/>
  <c r="V175" i="5"/>
  <c r="U175" i="5"/>
  <c r="T175" i="5"/>
  <c r="U177" i="5"/>
  <c r="V177" i="5"/>
  <c r="T177" i="5"/>
  <c r="V80" i="5"/>
  <c r="T80" i="5"/>
  <c r="U80" i="5"/>
  <c r="V161" i="5"/>
  <c r="U161" i="5"/>
  <c r="T161" i="5"/>
  <c r="Z58" i="5"/>
  <c r="T137" i="5"/>
  <c r="V137" i="5"/>
  <c r="U137" i="5"/>
  <c r="T55" i="5"/>
  <c r="U55" i="5"/>
  <c r="V55" i="5"/>
  <c r="U229" i="5"/>
  <c r="T229" i="5"/>
  <c r="V229" i="5"/>
  <c r="U28" i="5"/>
  <c r="V28" i="5"/>
  <c r="T28" i="5"/>
  <c r="T110" i="5"/>
  <c r="V110" i="5"/>
  <c r="U110" i="5"/>
  <c r="F114" i="5"/>
  <c r="V83" i="5"/>
  <c r="T83" i="5"/>
  <c r="U83" i="5"/>
  <c r="V101" i="5"/>
  <c r="U101" i="5"/>
  <c r="T101" i="5"/>
  <c r="T17" i="5"/>
  <c r="U17" i="5"/>
  <c r="V17" i="5"/>
  <c r="V49" i="5"/>
  <c r="U49" i="5"/>
  <c r="T49" i="5"/>
  <c r="V179" i="5"/>
  <c r="T179" i="5"/>
  <c r="U179" i="5"/>
  <c r="U50" i="5"/>
  <c r="V50" i="5"/>
  <c r="T50" i="5"/>
  <c r="V84" i="5"/>
  <c r="U84" i="5"/>
  <c r="T84" i="5"/>
  <c r="U56" i="5"/>
  <c r="V56" i="5"/>
  <c r="T56" i="5"/>
  <c r="Z380" i="5"/>
  <c r="Z1068" i="5"/>
  <c r="Z1169" i="5"/>
  <c r="Z1400" i="5"/>
  <c r="Z1254" i="5"/>
  <c r="Z310" i="5"/>
  <c r="Z851" i="5"/>
  <c r="Z1259" i="5"/>
  <c r="Z717" i="5"/>
  <c r="Z1289" i="5"/>
  <c r="Z1008" i="5"/>
  <c r="Z821" i="5"/>
  <c r="Z1376" i="5"/>
  <c r="Z672" i="5"/>
  <c r="Z682" i="5"/>
  <c r="Z794" i="5"/>
  <c r="Z290" i="5"/>
  <c r="AQ739" i="2"/>
  <c r="AQ411" i="2"/>
  <c r="Y507" i="5"/>
  <c r="W507" i="5"/>
  <c r="X507" i="5"/>
  <c r="M510" i="5"/>
  <c r="Q1396" i="5"/>
  <c r="P1396" i="5"/>
  <c r="R1396" i="5"/>
  <c r="F1396" i="5" s="1"/>
  <c r="Y1003" i="5"/>
  <c r="X1003" i="5"/>
  <c r="W1003" i="5"/>
  <c r="R649" i="5"/>
  <c r="F649" i="5" s="1"/>
  <c r="Q649" i="5"/>
  <c r="P649" i="5"/>
  <c r="Q1225" i="5"/>
  <c r="P1225" i="5"/>
  <c r="R1225" i="5"/>
  <c r="F1225" i="5" s="1"/>
  <c r="T832" i="5"/>
  <c r="V832" i="5"/>
  <c r="U832" i="5"/>
  <c r="J1429" i="2"/>
  <c r="X1429" i="2"/>
  <c r="Z505" i="5"/>
  <c r="P913" i="5"/>
  <c r="R913" i="5"/>
  <c r="F913" i="5" s="1"/>
  <c r="Q913" i="5"/>
  <c r="Y649" i="5"/>
  <c r="X649" i="5"/>
  <c r="W649" i="5"/>
  <c r="M660" i="5"/>
  <c r="W1225" i="5"/>
  <c r="Y1225" i="5"/>
  <c r="X1225" i="5"/>
  <c r="M1230" i="5"/>
  <c r="Z808" i="5"/>
  <c r="Z742" i="5"/>
  <c r="Z652" i="5"/>
  <c r="Z854" i="5"/>
  <c r="Z951" i="5"/>
  <c r="Z1346" i="5"/>
  <c r="AQ686" i="2"/>
  <c r="AQ1108" i="2"/>
  <c r="AQ1221" i="2"/>
  <c r="Z1257" i="5"/>
  <c r="Q1003" i="5"/>
  <c r="P1003" i="5"/>
  <c r="R1003" i="5"/>
  <c r="F1003" i="5" s="1"/>
  <c r="Q347" i="5"/>
  <c r="R347" i="5"/>
  <c r="F347" i="5" s="1"/>
  <c r="P347" i="5"/>
  <c r="Z23" i="5"/>
  <c r="H149" i="5"/>
  <c r="S149" i="5" s="1"/>
  <c r="M149" i="5" s="1"/>
  <c r="A149" i="5"/>
  <c r="W203" i="5"/>
  <c r="X203" i="5"/>
  <c r="Y203" i="5"/>
  <c r="J260" i="2"/>
  <c r="X260" i="2"/>
  <c r="W130" i="2"/>
  <c r="U130" i="2"/>
  <c r="B130" i="2" s="1"/>
  <c r="U27" i="2"/>
  <c r="B27" i="2" s="1"/>
  <c r="W27" i="2"/>
  <c r="Q208" i="5"/>
  <c r="P208" i="5"/>
  <c r="R208" i="5"/>
  <c r="F208" i="5" s="1"/>
  <c r="W146" i="5"/>
  <c r="X146" i="5"/>
  <c r="Y146" i="5"/>
  <c r="R174" i="5"/>
  <c r="F174" i="5" s="1"/>
  <c r="P174" i="5"/>
  <c r="Q174" i="5"/>
  <c r="V231" i="5"/>
  <c r="U231" i="5"/>
  <c r="T231" i="5"/>
  <c r="J113" i="2"/>
  <c r="X113" i="2"/>
  <c r="P226" i="5"/>
  <c r="Q226" i="5"/>
  <c r="R226" i="5"/>
  <c r="F226" i="5" s="1"/>
  <c r="Z170" i="5"/>
  <c r="Y251" i="5"/>
  <c r="W251" i="5"/>
  <c r="X251" i="5"/>
  <c r="H232" i="5"/>
  <c r="S232" i="5" s="1"/>
  <c r="M232" i="5" s="1"/>
  <c r="A232" i="5"/>
  <c r="X191" i="2"/>
  <c r="J191" i="2"/>
  <c r="Q195" i="5"/>
  <c r="P195" i="5"/>
  <c r="R195" i="5"/>
  <c r="F195" i="5" s="1"/>
  <c r="A205" i="5"/>
  <c r="H205" i="5"/>
  <c r="S205" i="5" s="1"/>
  <c r="M205" i="5" s="1"/>
  <c r="X209" i="2"/>
  <c r="J209" i="2"/>
  <c r="H115" i="5"/>
  <c r="S115" i="5" s="1"/>
  <c r="M115" i="5" s="1"/>
  <c r="A115" i="5"/>
  <c r="U119" i="2"/>
  <c r="B119" i="2" s="1"/>
  <c r="W119" i="2"/>
  <c r="H54" i="5"/>
  <c r="S54" i="5" s="1"/>
  <c r="M54" i="5" s="1"/>
  <c r="A54" i="5"/>
  <c r="U46" i="2"/>
  <c r="B46" i="2" s="1"/>
  <c r="W46" i="2"/>
  <c r="Z167" i="2"/>
  <c r="L167" i="2" s="1"/>
  <c r="AB167" i="2"/>
  <c r="M167" i="2" s="1"/>
  <c r="AC167" i="2" s="1"/>
  <c r="N167" i="2" s="1"/>
  <c r="AJ167" i="2"/>
  <c r="Y167" i="2"/>
  <c r="AA167" i="2" s="1"/>
  <c r="P160" i="5"/>
  <c r="Q160" i="5"/>
  <c r="R160" i="5"/>
  <c r="F160" i="5" s="1"/>
  <c r="Z139" i="5"/>
  <c r="V176" i="5"/>
  <c r="T176" i="5"/>
  <c r="U176" i="5"/>
  <c r="Z105" i="5"/>
  <c r="AQ99" i="2"/>
  <c r="AQ189" i="2"/>
  <c r="AQ106" i="2"/>
  <c r="Y85" i="5"/>
  <c r="X85" i="5"/>
  <c r="W85" i="5"/>
  <c r="U112" i="2"/>
  <c r="B112" i="2" s="1"/>
  <c r="W112" i="2"/>
  <c r="X165" i="2"/>
  <c r="J165" i="2"/>
  <c r="A132" i="5"/>
  <c r="H132" i="5"/>
  <c r="S132" i="5" s="1"/>
  <c r="M132" i="5" s="1"/>
  <c r="X29" i="2"/>
  <c r="J29" i="2"/>
  <c r="J258" i="2"/>
  <c r="X258" i="2"/>
  <c r="X140" i="5"/>
  <c r="Y140" i="5"/>
  <c r="W140" i="5"/>
  <c r="W226" i="5"/>
  <c r="X226" i="5"/>
  <c r="Y226" i="5"/>
  <c r="Y206" i="5"/>
  <c r="W206" i="5"/>
  <c r="X206" i="5"/>
  <c r="U135" i="5"/>
  <c r="T135" i="5"/>
  <c r="V135" i="5"/>
  <c r="P251" i="5"/>
  <c r="R251" i="5"/>
  <c r="F251" i="5" s="1"/>
  <c r="Q251" i="5"/>
  <c r="U232" i="2"/>
  <c r="B232" i="2" s="1"/>
  <c r="W232" i="2"/>
  <c r="W195" i="5"/>
  <c r="X195" i="5"/>
  <c r="Y195" i="5"/>
  <c r="J199" i="2"/>
  <c r="X199" i="2"/>
  <c r="U205" i="2"/>
  <c r="B205" i="2" s="1"/>
  <c r="W205" i="2"/>
  <c r="U115" i="2"/>
  <c r="B115" i="2" s="1"/>
  <c r="W115" i="2"/>
  <c r="H119" i="5"/>
  <c r="S119" i="5" s="1"/>
  <c r="M119" i="5" s="1"/>
  <c r="A119" i="5"/>
  <c r="W54" i="2"/>
  <c r="U54" i="2"/>
  <c r="B54" i="2" s="1"/>
  <c r="A46" i="5"/>
  <c r="H46" i="5"/>
  <c r="S46" i="5" s="1"/>
  <c r="M46" i="5" s="1"/>
  <c r="W160" i="5"/>
  <c r="Y160" i="5"/>
  <c r="X160" i="5"/>
  <c r="X221" i="5"/>
  <c r="W221" i="5"/>
  <c r="Y221" i="5"/>
  <c r="T40" i="5"/>
  <c r="U40" i="5"/>
  <c r="V40" i="5"/>
  <c r="Z164" i="5"/>
  <c r="H112" i="5"/>
  <c r="S112" i="5" s="1"/>
  <c r="M112" i="5" s="1"/>
  <c r="A112" i="5"/>
  <c r="V169" i="5"/>
  <c r="U169" i="5"/>
  <c r="T169" i="5"/>
  <c r="U230" i="5"/>
  <c r="T230" i="5"/>
  <c r="V230" i="5"/>
  <c r="U132" i="2"/>
  <c r="B132" i="2" s="1"/>
  <c r="W132" i="2"/>
  <c r="R140" i="5"/>
  <c r="F140" i="5" s="1"/>
  <c r="P140" i="5"/>
  <c r="Q140" i="5"/>
  <c r="X24" i="2"/>
  <c r="J24" i="2"/>
  <c r="Q167" i="5"/>
  <c r="P167" i="5"/>
  <c r="R167" i="5"/>
  <c r="F167" i="5" s="1"/>
  <c r="H12" i="5"/>
  <c r="S12" i="5" s="1"/>
  <c r="M12" i="5" s="1"/>
  <c r="A12" i="5"/>
  <c r="Y159" i="5"/>
  <c r="W159" i="5"/>
  <c r="X159" i="5"/>
  <c r="M180" i="5"/>
  <c r="Q206" i="5"/>
  <c r="P206" i="5"/>
  <c r="R206" i="5"/>
  <c r="F206" i="5" s="1"/>
  <c r="A249" i="5"/>
  <c r="H249" i="5"/>
  <c r="S249" i="5" s="1"/>
  <c r="M249" i="5" s="1"/>
  <c r="U228" i="2"/>
  <c r="B228" i="2" s="1"/>
  <c r="W228" i="2"/>
  <c r="U236" i="2"/>
  <c r="B236" i="2" s="1"/>
  <c r="W236" i="2"/>
  <c r="U193" i="2"/>
  <c r="B193" i="2" s="1"/>
  <c r="W193" i="2"/>
  <c r="H197" i="5"/>
  <c r="S197" i="5" s="1"/>
  <c r="M197" i="5" s="1"/>
  <c r="A197" i="5"/>
  <c r="A201" i="5"/>
  <c r="H201" i="5"/>
  <c r="S201" i="5" s="1"/>
  <c r="M201" i="5" s="1"/>
  <c r="A207" i="5"/>
  <c r="H207" i="5"/>
  <c r="S207" i="5" s="1"/>
  <c r="M207" i="5" s="1"/>
  <c r="AJ160" i="2"/>
  <c r="Z160" i="2"/>
  <c r="L160" i="2" s="1"/>
  <c r="Y160" i="2"/>
  <c r="AA160" i="2" s="1"/>
  <c r="AB160" i="2"/>
  <c r="M160" i="2" s="1"/>
  <c r="AC160" i="2" s="1"/>
  <c r="N160" i="2" s="1"/>
  <c r="W117" i="2"/>
  <c r="U117" i="2"/>
  <c r="B117" i="2" s="1"/>
  <c r="U78" i="2"/>
  <c r="B78" i="2" s="1"/>
  <c r="W78" i="2"/>
  <c r="W48" i="2"/>
  <c r="U48" i="2"/>
  <c r="B48" i="2" s="1"/>
  <c r="W191" i="5"/>
  <c r="X191" i="5"/>
  <c r="Y191" i="5"/>
  <c r="X162" i="2"/>
  <c r="J162" i="2"/>
  <c r="V70" i="5"/>
  <c r="T70" i="5"/>
  <c r="U70" i="5"/>
  <c r="Z235" i="5"/>
  <c r="Z76" i="3"/>
  <c r="M76" i="3" s="1"/>
  <c r="U149" i="2"/>
  <c r="B149" i="2" s="1"/>
  <c r="W149" i="2"/>
  <c r="Q203" i="5"/>
  <c r="R203" i="5"/>
  <c r="F203" i="5" s="1"/>
  <c r="P203" i="5"/>
  <c r="V256" i="5"/>
  <c r="T256" i="5"/>
  <c r="U256" i="5"/>
  <c r="A130" i="5"/>
  <c r="H130" i="5"/>
  <c r="S130" i="5" s="1"/>
  <c r="M130" i="5" s="1"/>
  <c r="H27" i="5"/>
  <c r="S27" i="5" s="1"/>
  <c r="M27" i="5" s="1"/>
  <c r="A27" i="5"/>
  <c r="Y208" i="5"/>
  <c r="X208" i="5"/>
  <c r="W208" i="5"/>
  <c r="Q146" i="5"/>
  <c r="R146" i="5"/>
  <c r="F146" i="5" s="1"/>
  <c r="P146" i="5"/>
  <c r="X174" i="5"/>
  <c r="W174" i="5"/>
  <c r="Y174" i="5"/>
  <c r="X167" i="5"/>
  <c r="Y167" i="5"/>
  <c r="W167" i="5"/>
  <c r="U12" i="2"/>
  <c r="B12" i="2" s="1"/>
  <c r="W12" i="2"/>
  <c r="P159" i="5"/>
  <c r="Q159" i="5"/>
  <c r="R159" i="5"/>
  <c r="F159" i="5" s="1"/>
  <c r="J26" i="2"/>
  <c r="X26" i="2"/>
  <c r="V88" i="5"/>
  <c r="U88" i="5"/>
  <c r="T88" i="5"/>
  <c r="U249" i="2"/>
  <c r="B249" i="2" s="1"/>
  <c r="W249" i="2"/>
  <c r="A228" i="5"/>
  <c r="H228" i="5"/>
  <c r="S228" i="5" s="1"/>
  <c r="M228" i="5" s="1"/>
  <c r="H236" i="5"/>
  <c r="S236" i="5" s="1"/>
  <c r="M236" i="5" s="1"/>
  <c r="A236" i="5"/>
  <c r="H193" i="5"/>
  <c r="S193" i="5" s="1"/>
  <c r="M193" i="5" s="1"/>
  <c r="A193" i="5"/>
  <c r="U197" i="2"/>
  <c r="B197" i="2" s="1"/>
  <c r="W197" i="2"/>
  <c r="W201" i="2"/>
  <c r="U201" i="2"/>
  <c r="B201" i="2" s="1"/>
  <c r="U207" i="2"/>
  <c r="B207" i="2" s="1"/>
  <c r="W207" i="2"/>
  <c r="H117" i="5"/>
  <c r="S117" i="5" s="1"/>
  <c r="M117" i="5" s="1"/>
  <c r="A117" i="5"/>
  <c r="A78" i="5"/>
  <c r="H78" i="5"/>
  <c r="S78" i="5" s="1"/>
  <c r="M78" i="5" s="1"/>
  <c r="A48" i="5"/>
  <c r="H48" i="5"/>
  <c r="S48" i="5" s="1"/>
  <c r="M48" i="5" s="1"/>
  <c r="R191" i="5"/>
  <c r="F191" i="5" s="1"/>
  <c r="P191" i="5"/>
  <c r="Q191" i="5"/>
  <c r="U102" i="5"/>
  <c r="V102" i="5"/>
  <c r="V221" i="5"/>
  <c r="T221" i="5"/>
  <c r="U221" i="5"/>
  <c r="T19" i="5"/>
  <c r="U19" i="5"/>
  <c r="V19" i="5"/>
  <c r="AJ261" i="2"/>
  <c r="Z261" i="2"/>
  <c r="L261" i="2" s="1"/>
  <c r="AB261" i="2"/>
  <c r="M261" i="2" s="1"/>
  <c r="AC261" i="2" s="1"/>
  <c r="N261" i="2" s="1"/>
  <c r="Y261" i="2"/>
  <c r="AA261" i="2" s="1"/>
  <c r="Z1275" i="3"/>
  <c r="M1275" i="3" s="1"/>
  <c r="AQ984" i="2"/>
  <c r="AQ48" i="2"/>
  <c r="AQ1319" i="2"/>
  <c r="AQ327" i="2"/>
  <c r="AQ369" i="2"/>
  <c r="AQ443" i="2"/>
  <c r="AQ704" i="2"/>
  <c r="AQ1213" i="2"/>
  <c r="AQ519" i="2"/>
  <c r="AQ1239" i="2"/>
  <c r="AQ112" i="2"/>
  <c r="Z986" i="3"/>
  <c r="M986" i="3" s="1"/>
  <c r="AQ1164" i="2"/>
  <c r="AQ559" i="2"/>
  <c r="Z824" i="3"/>
  <c r="M824" i="3" s="1"/>
  <c r="AH1151" i="2"/>
  <c r="R1151" i="2" s="1"/>
  <c r="AF1151" i="2"/>
  <c r="AE1151" i="2"/>
  <c r="Q1151" i="2" s="1"/>
  <c r="AD1151" i="2"/>
  <c r="O1151" i="2" s="1"/>
  <c r="AM409" i="2"/>
  <c r="AQ409" i="2" s="1"/>
  <c r="N650" i="2"/>
  <c r="AM650" i="2"/>
  <c r="AQ650" i="2" s="1"/>
  <c r="AH922" i="2"/>
  <c r="R922" i="2" s="1"/>
  <c r="AE922" i="2"/>
  <c r="Q922" i="2" s="1"/>
  <c r="AM263" i="2"/>
  <c r="AQ263" i="2" s="1"/>
  <c r="N474" i="2"/>
  <c r="AM474" i="2"/>
  <c r="AQ474" i="2" s="1"/>
  <c r="AM826" i="2"/>
  <c r="AQ826" i="2" s="1"/>
  <c r="AM1073" i="2"/>
  <c r="AQ1073" i="2" s="1"/>
  <c r="Z563" i="3"/>
  <c r="M563" i="3" s="1"/>
  <c r="AM978" i="2"/>
  <c r="AQ978" i="2" s="1"/>
  <c r="Z1310" i="3"/>
  <c r="M1310" i="3" s="1"/>
  <c r="AM389" i="2"/>
  <c r="AQ389" i="2" s="1"/>
  <c r="AE686" i="2"/>
  <c r="Q686" i="2" s="1"/>
  <c r="AH686" i="2"/>
  <c r="R686" i="2" s="1"/>
  <c r="AF686" i="2"/>
  <c r="M694" i="5"/>
  <c r="M1024" i="5"/>
  <c r="S308" i="5"/>
  <c r="M664" i="5"/>
  <c r="S428" i="5"/>
  <c r="M784" i="5"/>
  <c r="S1028" i="5"/>
  <c r="S488" i="5"/>
  <c r="M514" i="5"/>
  <c r="M154" i="5"/>
  <c r="M1054" i="5"/>
  <c r="M1204" i="5"/>
  <c r="S608" i="5"/>
  <c r="S1058" i="5"/>
  <c r="M4" i="5"/>
  <c r="S128" i="5"/>
  <c r="S1208" i="5"/>
  <c r="S1088" i="5"/>
  <c r="M1174" i="5"/>
  <c r="S638" i="5"/>
  <c r="M94" i="5"/>
  <c r="S968" i="5"/>
  <c r="S578" i="5"/>
  <c r="S8" i="5"/>
  <c r="S368" i="5"/>
  <c r="M484" i="5"/>
  <c r="M1234" i="5"/>
  <c r="S518" i="5"/>
  <c r="S98" i="5"/>
  <c r="S188" i="5"/>
  <c r="S818" i="5"/>
  <c r="H1438" i="5"/>
  <c r="M214" i="5"/>
  <c r="M874" i="5"/>
  <c r="S218" i="5"/>
  <c r="S668" i="5"/>
  <c r="S458" i="5"/>
  <c r="M304" i="5"/>
  <c r="M334" i="5"/>
  <c r="S1118" i="5"/>
  <c r="S548" i="5"/>
  <c r="M844" i="5"/>
  <c r="M244" i="5"/>
  <c r="M64" i="5"/>
  <c r="S698" i="5"/>
  <c r="S68" i="5"/>
  <c r="M1294" i="5"/>
  <c r="S38" i="5"/>
  <c r="M34" i="5"/>
  <c r="S788" i="5"/>
  <c r="M364" i="5"/>
  <c r="S998" i="5"/>
  <c r="M904" i="5"/>
  <c r="M1144" i="5"/>
  <c r="M424" i="5"/>
  <c r="M124" i="5"/>
  <c r="S248" i="5"/>
  <c r="M574" i="5"/>
  <c r="S1298" i="5"/>
  <c r="M1354" i="5"/>
  <c r="S878" i="5"/>
  <c r="M184" i="5"/>
  <c r="S938" i="5"/>
  <c r="M814" i="5"/>
  <c r="M634" i="5"/>
  <c r="S278" i="5"/>
  <c r="M544" i="5"/>
  <c r="M604" i="5"/>
  <c r="S398" i="5"/>
  <c r="S1358" i="5"/>
  <c r="S1388" i="5"/>
  <c r="S1148" i="5"/>
  <c r="S1328" i="5"/>
  <c r="M1414" i="5"/>
  <c r="M1264" i="5"/>
  <c r="M964" i="5"/>
  <c r="M274" i="5"/>
  <c r="S1178" i="5"/>
  <c r="S908" i="5"/>
  <c r="M394" i="5"/>
  <c r="M1324" i="5"/>
  <c r="M1114" i="5"/>
  <c r="S1268" i="5"/>
  <c r="S1418" i="5"/>
  <c r="M724" i="5"/>
  <c r="M454" i="5"/>
  <c r="M754" i="5"/>
  <c r="M934" i="5"/>
  <c r="S338" i="5"/>
  <c r="S728" i="5"/>
  <c r="M1384" i="5"/>
  <c r="S848" i="5"/>
  <c r="S158" i="5"/>
  <c r="M994" i="5"/>
  <c r="S1238" i="5"/>
  <c r="M1084" i="5"/>
  <c r="S758" i="5"/>
  <c r="AD1107" i="2"/>
  <c r="O1107" i="2" s="1"/>
  <c r="AF1107" i="2"/>
  <c r="AF108" i="2"/>
  <c r="AH108" i="2"/>
  <c r="R108" i="2" s="1"/>
  <c r="AE108" i="2"/>
  <c r="Q108" i="2" s="1"/>
  <c r="AD1072" i="2"/>
  <c r="O1072" i="2" s="1"/>
  <c r="AF1072" i="2"/>
  <c r="N1435" i="2"/>
  <c r="AM1435" i="2"/>
  <c r="AQ1435" i="2" s="1"/>
  <c r="AM495" i="2"/>
  <c r="AQ495" i="2" s="1"/>
  <c r="AM45" i="2"/>
  <c r="AQ45" i="2" s="1"/>
  <c r="AF973" i="2"/>
  <c r="AD973" i="2"/>
  <c r="O973" i="2" s="1"/>
  <c r="AM1278" i="2"/>
  <c r="AQ1278" i="2" s="1"/>
  <c r="AM340" i="2"/>
  <c r="AQ340" i="2" s="1"/>
  <c r="N1274" i="2"/>
  <c r="AM1274" i="2"/>
  <c r="AQ1274" i="2" s="1"/>
  <c r="N789" i="2"/>
  <c r="AM789" i="2"/>
  <c r="AQ789" i="2" s="1"/>
  <c r="N377" i="2"/>
  <c r="AM377" i="2"/>
  <c r="AQ377" i="2" s="1"/>
  <c r="AD343" i="2"/>
  <c r="O343" i="2" s="1"/>
  <c r="AH343" i="2"/>
  <c r="R343" i="2" s="1"/>
  <c r="AM314" i="2"/>
  <c r="AQ314" i="2" s="1"/>
  <c r="Z133" i="3"/>
  <c r="M133" i="3" s="1"/>
  <c r="AH389" i="2"/>
  <c r="R389" i="2" s="1"/>
  <c r="AF389" i="2"/>
  <c r="AM1069" i="2"/>
  <c r="AQ1069" i="2" s="1"/>
  <c r="R1328" i="5"/>
  <c r="F64" i="5"/>
  <c r="F874" i="5"/>
  <c r="F754" i="5"/>
  <c r="R1088" i="5"/>
  <c r="R158" i="5"/>
  <c r="F1324" i="5"/>
  <c r="F1384" i="5"/>
  <c r="R248" i="5"/>
  <c r="R1178" i="5"/>
  <c r="R218" i="5"/>
  <c r="R1148" i="5"/>
  <c r="F814" i="5"/>
  <c r="F934" i="5"/>
  <c r="F304" i="5"/>
  <c r="F694" i="5"/>
  <c r="R488" i="5"/>
  <c r="R1358" i="5"/>
  <c r="R698" i="5"/>
  <c r="F1294" i="5"/>
  <c r="F994" i="5"/>
  <c r="R458" i="5"/>
  <c r="F244" i="5"/>
  <c r="F184" i="5"/>
  <c r="R188" i="5"/>
  <c r="A1438" i="5"/>
  <c r="R1238" i="5"/>
  <c r="F94" i="5"/>
  <c r="R68" i="5"/>
  <c r="R38" i="5"/>
  <c r="R1058" i="5"/>
  <c r="F274" i="5"/>
  <c r="F1414" i="5"/>
  <c r="F1234" i="5"/>
  <c r="R638" i="5"/>
  <c r="F604" i="5"/>
  <c r="R1118" i="5"/>
  <c r="F1024" i="5"/>
  <c r="F124" i="5"/>
  <c r="R578" i="5"/>
  <c r="R338" i="5"/>
  <c r="R818" i="5"/>
  <c r="F514" i="5"/>
  <c r="R368" i="5"/>
  <c r="R728" i="5"/>
  <c r="F784" i="5"/>
  <c r="F1054" i="5"/>
  <c r="F844" i="5"/>
  <c r="F424" i="5"/>
  <c r="F154" i="5"/>
  <c r="F904" i="5"/>
  <c r="R878" i="5"/>
  <c r="F1174" i="5"/>
  <c r="R1268" i="5"/>
  <c r="R98" i="5"/>
  <c r="F4" i="5"/>
  <c r="R668" i="5"/>
  <c r="R428" i="5"/>
  <c r="R1208" i="5"/>
  <c r="F484" i="5"/>
  <c r="R1028" i="5"/>
  <c r="F574" i="5"/>
  <c r="F34" i="5"/>
  <c r="F1084" i="5"/>
  <c r="R1388" i="5"/>
  <c r="F724" i="5"/>
  <c r="R758" i="5"/>
  <c r="F1144" i="5"/>
  <c r="R518" i="5"/>
  <c r="F334" i="5"/>
  <c r="R938" i="5"/>
  <c r="R548" i="5"/>
  <c r="R128" i="5"/>
  <c r="F214" i="5"/>
  <c r="F1204" i="5"/>
  <c r="R788" i="5"/>
  <c r="R1418" i="5"/>
  <c r="R968" i="5"/>
  <c r="E1439" i="5"/>
  <c r="R848" i="5"/>
  <c r="F1264" i="5"/>
  <c r="R998" i="5"/>
  <c r="R308" i="5"/>
  <c r="F964" i="5"/>
  <c r="R1298" i="5"/>
  <c r="F664" i="5"/>
  <c r="R278" i="5"/>
  <c r="F544" i="5"/>
  <c r="F454" i="5"/>
  <c r="F1114" i="5"/>
  <c r="R398" i="5"/>
  <c r="R608" i="5"/>
  <c r="R8" i="5"/>
  <c r="F634" i="5"/>
  <c r="F394" i="5"/>
  <c r="F364" i="5"/>
  <c r="F1354" i="5"/>
  <c r="R908" i="5"/>
  <c r="N72" i="2"/>
  <c r="AM72" i="2"/>
  <c r="AQ72" i="2" s="1"/>
  <c r="L1439" i="5"/>
  <c r="AM1402" i="2"/>
  <c r="AQ1402" i="2" s="1"/>
  <c r="AM1406" i="2"/>
  <c r="AQ1406" i="2" s="1"/>
  <c r="AM832" i="2"/>
  <c r="AQ832" i="2" s="1"/>
  <c r="AM683" i="2"/>
  <c r="AQ683" i="2" s="1"/>
  <c r="AM43" i="2"/>
  <c r="AQ43" i="2" s="1"/>
  <c r="N535" i="2"/>
  <c r="AD535" i="2" s="1"/>
  <c r="O535" i="2" s="1"/>
  <c r="AM535" i="2"/>
  <c r="AQ535" i="2" s="1"/>
  <c r="AM292" i="2"/>
  <c r="AQ292" i="2" s="1"/>
  <c r="AM350" i="2"/>
  <c r="AQ350" i="2" s="1"/>
  <c r="AM643" i="2"/>
  <c r="AQ643" i="2" s="1"/>
  <c r="N1154" i="2"/>
  <c r="AE1154" i="2" s="1"/>
  <c r="Q1154" i="2" s="1"/>
  <c r="AM1154" i="2"/>
  <c r="AQ1154" i="2" s="1"/>
  <c r="AM131" i="2"/>
  <c r="AQ131" i="2" s="1"/>
  <c r="AM419" i="2"/>
  <c r="AQ419" i="2" s="1"/>
  <c r="AM354" i="2"/>
  <c r="AQ354" i="2" s="1"/>
  <c r="AM205" i="2"/>
  <c r="AQ205" i="2" s="1"/>
  <c r="AM1075" i="2"/>
  <c r="AQ1075" i="2" s="1"/>
  <c r="AM629" i="2"/>
  <c r="AQ629" i="2" s="1"/>
  <c r="N1133" i="2"/>
  <c r="AE1133" i="2" s="1"/>
  <c r="Q1133" i="2" s="1"/>
  <c r="AM1133" i="2"/>
  <c r="AQ1133" i="2" s="1"/>
  <c r="AM147" i="2"/>
  <c r="AQ147" i="2" s="1"/>
  <c r="AM73" i="2"/>
  <c r="AQ73" i="2" s="1"/>
  <c r="AM325" i="2"/>
  <c r="AQ325" i="2" s="1"/>
  <c r="AM851" i="2"/>
  <c r="AQ851" i="2" s="1"/>
  <c r="N438" i="2"/>
  <c r="AF438" i="2" s="1"/>
  <c r="AM438" i="2"/>
  <c r="AQ438" i="2" s="1"/>
  <c r="AM467" i="2"/>
  <c r="AQ467" i="2" s="1"/>
  <c r="AM831" i="2"/>
  <c r="AQ831" i="2" s="1"/>
  <c r="AM317" i="2"/>
  <c r="AQ317" i="2" s="1"/>
  <c r="AM494" i="2"/>
  <c r="AQ494" i="2" s="1"/>
  <c r="AM1359" i="2"/>
  <c r="AQ1359" i="2" s="1"/>
  <c r="AM1035" i="2"/>
  <c r="AQ1035" i="2" s="1"/>
  <c r="N719" i="2"/>
  <c r="AD719" i="2" s="1"/>
  <c r="O719" i="2" s="1"/>
  <c r="AM719" i="2"/>
  <c r="AQ719" i="2" s="1"/>
  <c r="N320" i="2"/>
  <c r="AD320" i="2" s="1"/>
  <c r="O320" i="2" s="1"/>
  <c r="AM320" i="2"/>
  <c r="AQ320" i="2" s="1"/>
  <c r="AM219" i="2"/>
  <c r="AQ219" i="2" s="1"/>
  <c r="N955" i="2"/>
  <c r="AD955" i="2" s="1"/>
  <c r="O955" i="2" s="1"/>
  <c r="AM955" i="2"/>
  <c r="AQ955" i="2" s="1"/>
  <c r="N808" i="2"/>
  <c r="AD808" i="2" s="1"/>
  <c r="O808" i="2" s="1"/>
  <c r="AM808" i="2"/>
  <c r="AQ808" i="2" s="1"/>
  <c r="N312" i="2"/>
  <c r="AF312" i="2" s="1"/>
  <c r="AM312" i="2"/>
  <c r="AQ312" i="2" s="1"/>
  <c r="AM1098" i="2"/>
  <c r="AQ1098" i="2" s="1"/>
  <c r="N733" i="2"/>
  <c r="AH733" i="2" s="1"/>
  <c r="R733" i="2" s="1"/>
  <c r="AM733" i="2"/>
  <c r="AQ733" i="2" s="1"/>
  <c r="AM69" i="2"/>
  <c r="AQ69" i="2" s="1"/>
  <c r="AM266" i="2"/>
  <c r="AQ266" i="2" s="1"/>
  <c r="N356" i="2"/>
  <c r="AD356" i="2" s="1"/>
  <c r="O356" i="2" s="1"/>
  <c r="AM356" i="2"/>
  <c r="AQ356" i="2" s="1"/>
  <c r="AM134" i="2"/>
  <c r="AQ134" i="2" s="1"/>
  <c r="AM1309" i="2"/>
  <c r="AQ1309" i="2" s="1"/>
  <c r="AM681" i="2"/>
  <c r="AQ681" i="2" s="1"/>
  <c r="N79" i="2"/>
  <c r="AD79" i="2" s="1"/>
  <c r="O79" i="2" s="1"/>
  <c r="AM79" i="2"/>
  <c r="AQ79" i="2" s="1"/>
  <c r="N345" i="2"/>
  <c r="AM345" i="2"/>
  <c r="AQ345" i="2" s="1"/>
  <c r="AM315" i="2"/>
  <c r="AQ315" i="2" s="1"/>
  <c r="AM1138" i="2"/>
  <c r="AQ1138" i="2" s="1"/>
  <c r="N13" i="2"/>
  <c r="AM13" i="2"/>
  <c r="AQ13" i="2" s="1"/>
  <c r="N770" i="2"/>
  <c r="AM770" i="2"/>
  <c r="AQ770" i="2" s="1"/>
  <c r="AM597" i="2"/>
  <c r="AQ597" i="2" s="1"/>
  <c r="AM882" i="2"/>
  <c r="AQ882" i="2" s="1"/>
  <c r="AM144" i="2"/>
  <c r="AQ144" i="2" s="1"/>
  <c r="AM1180" i="2"/>
  <c r="AQ1180" i="2" s="1"/>
  <c r="AM1222" i="2"/>
  <c r="AQ1222" i="2" s="1"/>
  <c r="N944" i="2"/>
  <c r="AD944" i="2" s="1"/>
  <c r="O944" i="2" s="1"/>
  <c r="AM944" i="2"/>
  <c r="AQ944" i="2" s="1"/>
  <c r="AM441" i="2"/>
  <c r="AQ441" i="2" s="1"/>
  <c r="N655" i="2"/>
  <c r="AM655" i="2"/>
  <c r="AQ655" i="2" s="1"/>
  <c r="AM280" i="2"/>
  <c r="AQ280" i="2" s="1"/>
  <c r="N612" i="2"/>
  <c r="AM612" i="2"/>
  <c r="AQ612" i="2" s="1"/>
  <c r="AM437" i="2"/>
  <c r="AQ437" i="2" s="1"/>
  <c r="AM499" i="2"/>
  <c r="AQ499" i="2" s="1"/>
  <c r="N1099" i="2"/>
  <c r="AE1099" i="2" s="1"/>
  <c r="Q1099" i="2" s="1"/>
  <c r="AM1099" i="2"/>
  <c r="AQ1099" i="2" s="1"/>
  <c r="AM599" i="2"/>
  <c r="AQ599" i="2" s="1"/>
  <c r="AM1276" i="2"/>
  <c r="AQ1276" i="2" s="1"/>
  <c r="AM1191" i="2"/>
  <c r="AQ1191" i="2" s="1"/>
  <c r="AM673" i="2"/>
  <c r="AQ673" i="2" s="1"/>
  <c r="N594" i="2"/>
  <c r="AD594" i="2" s="1"/>
  <c r="O594" i="2" s="1"/>
  <c r="AM594" i="2"/>
  <c r="AQ594" i="2" s="1"/>
  <c r="N1347" i="2"/>
  <c r="AM1347" i="2"/>
  <c r="AQ1347" i="2" s="1"/>
  <c r="AM388" i="2"/>
  <c r="AQ388" i="2" s="1"/>
  <c r="AM16" i="2"/>
  <c r="AQ16" i="2" s="1"/>
  <c r="N15" i="2"/>
  <c r="AM15" i="2"/>
  <c r="AQ15" i="2" s="1"/>
  <c r="N657" i="2"/>
  <c r="AH657" i="2" s="1"/>
  <c r="R657" i="2" s="1"/>
  <c r="AM657" i="2"/>
  <c r="AQ657" i="2" s="1"/>
  <c r="N408" i="2"/>
  <c r="AM408" i="2"/>
  <c r="AQ408" i="2" s="1"/>
  <c r="N670" i="2"/>
  <c r="AD670" i="2" s="1"/>
  <c r="O670" i="2" s="1"/>
  <c r="AM670" i="2"/>
  <c r="AQ670" i="2" s="1"/>
  <c r="N1289" i="2"/>
  <c r="AM1289" i="2"/>
  <c r="AQ1289" i="2" s="1"/>
  <c r="AM135" i="2"/>
  <c r="AQ135" i="2" s="1"/>
  <c r="AM909" i="2"/>
  <c r="AQ909" i="2" s="1"/>
  <c r="AM981" i="2"/>
  <c r="AQ981" i="2" s="1"/>
  <c r="AM496" i="2"/>
  <c r="AQ496" i="2" s="1"/>
  <c r="AM1277" i="2"/>
  <c r="AQ1277" i="2" s="1"/>
  <c r="N524" i="2"/>
  <c r="AM524" i="2"/>
  <c r="AQ524" i="2" s="1"/>
  <c r="AM532" i="2"/>
  <c r="AQ532" i="2" s="1"/>
  <c r="AM1339" i="2"/>
  <c r="AQ1339" i="2" s="1"/>
  <c r="AM676" i="2"/>
  <c r="AQ676" i="2" s="1"/>
  <c r="AM221" i="2"/>
  <c r="AQ221" i="2" s="1"/>
  <c r="AM1168" i="2"/>
  <c r="AQ1168" i="2" s="1"/>
  <c r="N1422" i="2"/>
  <c r="AF1422" i="2" s="1"/>
  <c r="AM1422" i="2"/>
  <c r="AQ1422" i="2" s="1"/>
  <c r="AM764" i="2"/>
  <c r="AQ764" i="2" s="1"/>
  <c r="AM593" i="2"/>
  <c r="AQ593" i="2" s="1"/>
  <c r="N1348" i="2"/>
  <c r="AH1348" i="2" s="1"/>
  <c r="R1348" i="2" s="1"/>
  <c r="AM1348" i="2"/>
  <c r="AQ1348" i="2" s="1"/>
  <c r="N806" i="2"/>
  <c r="AH806" i="2" s="1"/>
  <c r="R806" i="2" s="1"/>
  <c r="AM806" i="2"/>
  <c r="AQ806" i="2" s="1"/>
  <c r="AM890" i="2"/>
  <c r="AQ890" i="2" s="1"/>
  <c r="N85" i="2"/>
  <c r="AE85" i="2" s="1"/>
  <c r="Q85" i="2" s="1"/>
  <c r="AM85" i="2"/>
  <c r="AQ85" i="2" s="1"/>
  <c r="AM490" i="2"/>
  <c r="AQ490" i="2" s="1"/>
  <c r="AM130" i="2"/>
  <c r="AQ130" i="2" s="1"/>
  <c r="AM849" i="2"/>
  <c r="AQ849" i="2" s="1"/>
  <c r="N470" i="2"/>
  <c r="AD470" i="2" s="1"/>
  <c r="O470" i="2" s="1"/>
  <c r="AM470" i="2"/>
  <c r="AQ470" i="2" s="1"/>
  <c r="N617" i="2"/>
  <c r="AD617" i="2" s="1"/>
  <c r="O617" i="2" s="1"/>
  <c r="AM617" i="2"/>
  <c r="AQ617" i="2" s="1"/>
  <c r="AM509" i="2"/>
  <c r="AQ509" i="2" s="1"/>
  <c r="AM549" i="2"/>
  <c r="AQ549" i="2" s="1"/>
  <c r="AM951" i="2"/>
  <c r="AQ951" i="2" s="1"/>
  <c r="AM828" i="2"/>
  <c r="AQ828" i="2" s="1"/>
  <c r="AM249" i="2"/>
  <c r="AQ249" i="2" s="1"/>
  <c r="AM197" i="2"/>
  <c r="AQ197" i="2" s="1"/>
  <c r="AM1343" i="2"/>
  <c r="AQ1343" i="2" s="1"/>
  <c r="AM384" i="2"/>
  <c r="AQ384" i="2" s="1"/>
  <c r="AM740" i="2"/>
  <c r="AQ740" i="2" s="1"/>
  <c r="AM14" i="2"/>
  <c r="AQ14" i="2" s="1"/>
  <c r="AM1285" i="2"/>
  <c r="AQ1285" i="2" s="1"/>
  <c r="N1341" i="2"/>
  <c r="AD1341" i="2" s="1"/>
  <c r="O1341" i="2" s="1"/>
  <c r="AM1341" i="2"/>
  <c r="AQ1341" i="2" s="1"/>
  <c r="N464" i="2"/>
  <c r="AD464" i="2" s="1"/>
  <c r="O464" i="2" s="1"/>
  <c r="AM464" i="2"/>
  <c r="AQ464" i="2" s="1"/>
  <c r="AM1307" i="2"/>
  <c r="AQ1307" i="2" s="1"/>
  <c r="AM1106" i="2"/>
  <c r="AQ1106" i="2" s="1"/>
  <c r="N372" i="2"/>
  <c r="AH372" i="2" s="1"/>
  <c r="R372" i="2" s="1"/>
  <c r="AM372" i="2"/>
  <c r="AQ372" i="2" s="1"/>
  <c r="AM198" i="2"/>
  <c r="AQ198" i="2" s="1"/>
  <c r="AM522" i="2"/>
  <c r="AQ522" i="2" s="1"/>
  <c r="AM195" i="2"/>
  <c r="AQ195" i="2" s="1"/>
  <c r="AM1378" i="2"/>
  <c r="AQ1378" i="2" s="1"/>
  <c r="N1395" i="2"/>
  <c r="AM1395" i="2"/>
  <c r="AQ1395" i="2" s="1"/>
  <c r="N1120" i="2"/>
  <c r="AM1120" i="2"/>
  <c r="AQ1120" i="2" s="1"/>
  <c r="N1303" i="2"/>
  <c r="AE1303" i="2" s="1"/>
  <c r="Q1303" i="2" s="1"/>
  <c r="AM1303" i="2"/>
  <c r="AQ1303" i="2" s="1"/>
  <c r="AM911" i="2"/>
  <c r="AQ911" i="2" s="1"/>
  <c r="AM469" i="2"/>
  <c r="AQ469" i="2" s="1"/>
  <c r="N1095" i="2"/>
  <c r="AM1095" i="2"/>
  <c r="AQ1095" i="2" s="1"/>
  <c r="N798" i="2"/>
  <c r="AE798" i="2" s="1"/>
  <c r="Q798" i="2" s="1"/>
  <c r="AM798" i="2"/>
  <c r="AQ798" i="2" s="1"/>
  <c r="AM1337" i="2"/>
  <c r="AQ1337" i="2" s="1"/>
  <c r="AM1089" i="2"/>
  <c r="AQ1089" i="2" s="1"/>
  <c r="AM22" i="2"/>
  <c r="AQ22" i="2" s="1"/>
  <c r="AM776" i="2"/>
  <c r="AQ776" i="2" s="1"/>
  <c r="AM160" i="2"/>
  <c r="AQ160" i="2" s="1"/>
  <c r="AM468" i="2"/>
  <c r="AQ468" i="2" s="1"/>
  <c r="N700" i="2"/>
  <c r="AE700" i="2" s="1"/>
  <c r="Q700" i="2" s="1"/>
  <c r="AM700" i="2"/>
  <c r="AQ700" i="2" s="1"/>
  <c r="AM170" i="2"/>
  <c r="AQ170" i="2" s="1"/>
  <c r="AM1299" i="2"/>
  <c r="AQ1299" i="2" s="1"/>
  <c r="N1158" i="2"/>
  <c r="AE1158" i="2" s="1"/>
  <c r="Q1158" i="2" s="1"/>
  <c r="AM1158" i="2"/>
  <c r="AQ1158" i="2" s="1"/>
  <c r="N1250" i="2"/>
  <c r="AH1250" i="2" s="1"/>
  <c r="R1250" i="2" s="1"/>
  <c r="AM1250" i="2"/>
  <c r="AQ1250" i="2" s="1"/>
  <c r="N200" i="2"/>
  <c r="AH200" i="2" s="1"/>
  <c r="R200" i="2" s="1"/>
  <c r="AM200" i="2"/>
  <c r="AQ200" i="2" s="1"/>
  <c r="AM414" i="2"/>
  <c r="AQ414" i="2" s="1"/>
  <c r="N1217" i="2"/>
  <c r="AD1217" i="2" s="1"/>
  <c r="O1217" i="2" s="1"/>
  <c r="AM1217" i="2"/>
  <c r="AQ1217" i="2" s="1"/>
  <c r="N255" i="2"/>
  <c r="AM255" i="2"/>
  <c r="AQ255" i="2" s="1"/>
  <c r="AM136" i="2"/>
  <c r="AQ136" i="2" s="1"/>
  <c r="AM84" i="2"/>
  <c r="AQ84" i="2" s="1"/>
  <c r="AM1192" i="2"/>
  <c r="AQ1192" i="2" s="1"/>
  <c r="AM117" i="2"/>
  <c r="AQ117" i="2" s="1"/>
  <c r="AM1288" i="2"/>
  <c r="AQ1288" i="2" s="1"/>
  <c r="AM171" i="2"/>
  <c r="AQ171" i="2" s="1"/>
  <c r="AM1425" i="2"/>
  <c r="AQ1425" i="2" s="1"/>
  <c r="AM530" i="2"/>
  <c r="AQ530" i="2" s="1"/>
  <c r="AM141" i="2"/>
  <c r="AQ141" i="2" s="1"/>
  <c r="N1333" i="2"/>
  <c r="AD1333" i="2" s="1"/>
  <c r="O1333" i="2" s="1"/>
  <c r="AM1333" i="2"/>
  <c r="AQ1333" i="2" s="1"/>
  <c r="N1317" i="2"/>
  <c r="AH1317" i="2" s="1"/>
  <c r="R1317" i="2" s="1"/>
  <c r="AM1317" i="2"/>
  <c r="AQ1317" i="2" s="1"/>
  <c r="N52" i="2"/>
  <c r="AH52" i="2" s="1"/>
  <c r="R52" i="2" s="1"/>
  <c r="AM52" i="2"/>
  <c r="AQ52" i="2" s="1"/>
  <c r="AM1280" i="2"/>
  <c r="AQ1280" i="2" s="1"/>
  <c r="N25" i="2"/>
  <c r="AE25" i="2" s="1"/>
  <c r="Q25" i="2" s="1"/>
  <c r="AM25" i="2"/>
  <c r="AQ25" i="2" s="1"/>
  <c r="AM825" i="2"/>
  <c r="AQ825" i="2" s="1"/>
  <c r="N1424" i="2"/>
  <c r="AD1424" i="2" s="1"/>
  <c r="O1424" i="2" s="1"/>
  <c r="AM1424" i="2"/>
  <c r="AQ1424" i="2" s="1"/>
  <c r="AM1078" i="2"/>
  <c r="AQ1078" i="2" s="1"/>
  <c r="AM839" i="2"/>
  <c r="AQ839" i="2" s="1"/>
  <c r="N838" i="2"/>
  <c r="AH838" i="2" s="1"/>
  <c r="R838" i="2" s="1"/>
  <c r="AM838" i="2"/>
  <c r="AQ838" i="2" s="1"/>
  <c r="AM1427" i="2"/>
  <c r="AQ1427" i="2" s="1"/>
  <c r="N1062" i="2"/>
  <c r="AH1062" i="2" s="1"/>
  <c r="R1062" i="2" s="1"/>
  <c r="AM1062" i="2"/>
  <c r="AQ1062" i="2" s="1"/>
  <c r="AM1269" i="2"/>
  <c r="AQ1269" i="2" s="1"/>
  <c r="N592" i="2"/>
  <c r="AD592" i="2" s="1"/>
  <c r="O592" i="2" s="1"/>
  <c r="AM592" i="2"/>
  <c r="AQ592" i="2" s="1"/>
  <c r="N339" i="2"/>
  <c r="AF339" i="2" s="1"/>
  <c r="AM339" i="2"/>
  <c r="AQ339" i="2" s="1"/>
  <c r="N779" i="2"/>
  <c r="AD779" i="2" s="1"/>
  <c r="O779" i="2" s="1"/>
  <c r="AM779" i="2"/>
  <c r="AQ779" i="2" s="1"/>
  <c r="N194" i="2"/>
  <c r="AF194" i="2" s="1"/>
  <c r="AM194" i="2"/>
  <c r="AQ194" i="2" s="1"/>
  <c r="AM1432" i="2"/>
  <c r="AQ1432" i="2" s="1"/>
  <c r="N1434" i="2"/>
  <c r="AE1434" i="2" s="1"/>
  <c r="Q1434" i="2" s="1"/>
  <c r="AM1434" i="2"/>
  <c r="AQ1434" i="2" s="1"/>
  <c r="AM977" i="2"/>
  <c r="AQ977" i="2" s="1"/>
  <c r="N281" i="2"/>
  <c r="AH281" i="2" s="1"/>
  <c r="R281" i="2" s="1"/>
  <c r="AM281" i="2"/>
  <c r="AQ281" i="2" s="1"/>
  <c r="N107" i="2"/>
  <c r="AH107" i="2" s="1"/>
  <c r="R107" i="2" s="1"/>
  <c r="AM107" i="2"/>
  <c r="AQ107" i="2" s="1"/>
  <c r="N432" i="2"/>
  <c r="AF432" i="2" s="1"/>
  <c r="AM432" i="2"/>
  <c r="AQ432" i="2" s="1"/>
  <c r="AM1340" i="2"/>
  <c r="AQ1340" i="2" s="1"/>
  <c r="N1071" i="2"/>
  <c r="AH1071" i="2" s="1"/>
  <c r="R1071" i="2" s="1"/>
  <c r="AM1071" i="2"/>
  <c r="AQ1071" i="2" s="1"/>
  <c r="AM835" i="2"/>
  <c r="AQ835" i="2" s="1"/>
  <c r="AM352" i="2"/>
  <c r="AQ352" i="2" s="1"/>
  <c r="AM321" i="2"/>
  <c r="AQ321" i="2" s="1"/>
  <c r="AM1187" i="2"/>
  <c r="AQ1187" i="2" s="1"/>
  <c r="N1308" i="2"/>
  <c r="AD1308" i="2" s="1"/>
  <c r="O1308" i="2" s="1"/>
  <c r="AM1308" i="2"/>
  <c r="AQ1308" i="2" s="1"/>
  <c r="N659" i="2"/>
  <c r="AD659" i="2" s="1"/>
  <c r="O659" i="2" s="1"/>
  <c r="AM659" i="2"/>
  <c r="AQ659" i="2" s="1"/>
  <c r="N975" i="2"/>
  <c r="AF975" i="2" s="1"/>
  <c r="AM975" i="2"/>
  <c r="AQ975" i="2" s="1"/>
  <c r="N1312" i="2"/>
  <c r="AD1312" i="2" s="1"/>
  <c r="O1312" i="2" s="1"/>
  <c r="AM1312" i="2"/>
  <c r="AQ1312" i="2" s="1"/>
  <c r="AM614" i="2"/>
  <c r="AQ614" i="2" s="1"/>
  <c r="AM794" i="2"/>
  <c r="AQ794" i="2" s="1"/>
  <c r="N449" i="2"/>
  <c r="AF449" i="2" s="1"/>
  <c r="AM449" i="2"/>
  <c r="AQ449" i="2" s="1"/>
  <c r="N76" i="2"/>
  <c r="AM76" i="2"/>
  <c r="AQ76" i="2" s="1"/>
  <c r="N472" i="2"/>
  <c r="AE472" i="2" s="1"/>
  <c r="Q472" i="2" s="1"/>
  <c r="AM472" i="2"/>
  <c r="AQ472" i="2" s="1"/>
  <c r="N1369" i="2"/>
  <c r="AM1369" i="2"/>
  <c r="AQ1369" i="2" s="1"/>
  <c r="N284" i="2"/>
  <c r="AH284" i="2" s="1"/>
  <c r="R284" i="2" s="1"/>
  <c r="AM284" i="2"/>
  <c r="AQ284" i="2" s="1"/>
  <c r="AM1365" i="2"/>
  <c r="AQ1365" i="2" s="1"/>
  <c r="AM1258" i="2"/>
  <c r="AQ1258" i="2" s="1"/>
  <c r="AM1405" i="2"/>
  <c r="AQ1405" i="2" s="1"/>
  <c r="AM375" i="2"/>
  <c r="AQ375" i="2" s="1"/>
  <c r="AM115" i="2"/>
  <c r="AQ115" i="2" s="1"/>
  <c r="N895" i="2"/>
  <c r="AF895" i="2" s="1"/>
  <c r="AM895" i="2"/>
  <c r="AQ895" i="2" s="1"/>
  <c r="AM1420" i="2"/>
  <c r="AQ1420" i="2" s="1"/>
  <c r="N820" i="2"/>
  <c r="AM820" i="2"/>
  <c r="AQ820" i="2" s="1"/>
  <c r="AM658" i="2"/>
  <c r="AQ658" i="2" s="1"/>
  <c r="N349" i="2"/>
  <c r="AH349" i="2" s="1"/>
  <c r="R349" i="2" s="1"/>
  <c r="AM349" i="2"/>
  <c r="AQ349" i="2" s="1"/>
  <c r="N80" i="2"/>
  <c r="AH80" i="2" s="1"/>
  <c r="R80" i="2" s="1"/>
  <c r="AM80" i="2"/>
  <c r="AQ80" i="2" s="1"/>
  <c r="AM732" i="2"/>
  <c r="AQ732" i="2" s="1"/>
  <c r="N1211" i="2"/>
  <c r="AD1211" i="2" s="1"/>
  <c r="O1211" i="2" s="1"/>
  <c r="AM1211" i="2"/>
  <c r="AQ1211" i="2" s="1"/>
  <c r="AM946" i="2"/>
  <c r="AQ946" i="2" s="1"/>
  <c r="N950" i="2"/>
  <c r="AH950" i="2" s="1"/>
  <c r="R950" i="2" s="1"/>
  <c r="AM950" i="2"/>
  <c r="AQ950" i="2" s="1"/>
  <c r="N765" i="2"/>
  <c r="AM765" i="2"/>
  <c r="AQ765" i="2" s="1"/>
  <c r="N1105" i="2"/>
  <c r="AM1105" i="2"/>
  <c r="AQ1105" i="2" s="1"/>
  <c r="N1342" i="2"/>
  <c r="AM1342" i="2"/>
  <c r="AQ1342" i="2" s="1"/>
  <c r="AM1059" i="2"/>
  <c r="AQ1059" i="2" s="1"/>
  <c r="N233" i="2"/>
  <c r="AD233" i="2" s="1"/>
  <c r="O233" i="2" s="1"/>
  <c r="AM233" i="2"/>
  <c r="AQ233" i="2" s="1"/>
  <c r="N528" i="2"/>
  <c r="AH528" i="2" s="1"/>
  <c r="R528" i="2" s="1"/>
  <c r="AM528" i="2"/>
  <c r="AQ528" i="2" s="1"/>
  <c r="AM1329" i="2"/>
  <c r="AQ1329" i="2" s="1"/>
  <c r="N969" i="2"/>
  <c r="AM969" i="2"/>
  <c r="AQ969" i="2" s="1"/>
  <c r="AM434" i="2"/>
  <c r="AQ434" i="2" s="1"/>
  <c r="AM475" i="2"/>
  <c r="AQ475" i="2" s="1"/>
  <c r="AM1220" i="2"/>
  <c r="AQ1220" i="2" s="1"/>
  <c r="N954" i="2"/>
  <c r="AH954" i="2" s="1"/>
  <c r="R954" i="2" s="1"/>
  <c r="AM954" i="2"/>
  <c r="AQ954" i="2" s="1"/>
  <c r="N406" i="2"/>
  <c r="AM406" i="2"/>
  <c r="AQ406" i="2" s="1"/>
  <c r="N865" i="2"/>
  <c r="AM865" i="2"/>
  <c r="AQ865" i="2" s="1"/>
  <c r="AM10" i="2"/>
  <c r="AM1364" i="2"/>
  <c r="AQ1364" i="2" s="1"/>
  <c r="AM133" i="2"/>
  <c r="AQ133" i="2" s="1"/>
  <c r="AM1092" i="2"/>
  <c r="AQ1092" i="2" s="1"/>
  <c r="AM1182" i="2"/>
  <c r="AQ1182" i="2" s="1"/>
  <c r="AM132" i="2"/>
  <c r="AQ132" i="2" s="1"/>
  <c r="AM1310" i="2"/>
  <c r="AQ1310" i="2" s="1"/>
  <c r="N253" i="2"/>
  <c r="AF253" i="2" s="1"/>
  <c r="AM253" i="2"/>
  <c r="AQ253" i="2" s="1"/>
  <c r="AM313" i="2"/>
  <c r="AQ313" i="2" s="1"/>
  <c r="N777" i="2"/>
  <c r="AF777" i="2" s="1"/>
  <c r="AM777" i="2"/>
  <c r="AQ777" i="2" s="1"/>
  <c r="AM1042" i="2"/>
  <c r="AQ1042" i="2" s="1"/>
  <c r="N862" i="2"/>
  <c r="AH862" i="2" s="1"/>
  <c r="R862" i="2" s="1"/>
  <c r="AM862" i="2"/>
  <c r="AQ862" i="2" s="1"/>
  <c r="N1301" i="2"/>
  <c r="AD1301" i="2" s="1"/>
  <c r="O1301" i="2" s="1"/>
  <c r="AM1301" i="2"/>
  <c r="AQ1301" i="2" s="1"/>
  <c r="N116" i="2"/>
  <c r="AD116" i="2" s="1"/>
  <c r="O116" i="2" s="1"/>
  <c r="AM116" i="2"/>
  <c r="AQ116" i="2" s="1"/>
  <c r="N651" i="2"/>
  <c r="AM651" i="2"/>
  <c r="AQ651" i="2" s="1"/>
  <c r="AM1038" i="2"/>
  <c r="AQ1038" i="2" s="1"/>
  <c r="AM250" i="2"/>
  <c r="AQ250" i="2" s="1"/>
  <c r="AM595" i="2"/>
  <c r="AQ595" i="2" s="1"/>
  <c r="AM138" i="2"/>
  <c r="AQ138" i="2" s="1"/>
  <c r="N267" i="2"/>
  <c r="AE267" i="2" s="1"/>
  <c r="Q267" i="2" s="1"/>
  <c r="AM267" i="2"/>
  <c r="AQ267" i="2" s="1"/>
  <c r="N1189" i="2"/>
  <c r="AE1189" i="2" s="1"/>
  <c r="Q1189" i="2" s="1"/>
  <c r="AM1189" i="2"/>
  <c r="AQ1189" i="2" s="1"/>
  <c r="AM111" i="2"/>
  <c r="AQ111" i="2" s="1"/>
  <c r="AM880" i="2"/>
  <c r="AQ880" i="2" s="1"/>
  <c r="N672" i="2"/>
  <c r="AH672" i="2" s="1"/>
  <c r="R672" i="2" s="1"/>
  <c r="AM672" i="2"/>
  <c r="AQ672" i="2" s="1"/>
  <c r="N374" i="2"/>
  <c r="AH374" i="2" s="1"/>
  <c r="R374" i="2" s="1"/>
  <c r="AM374" i="2"/>
  <c r="AQ374" i="2" s="1"/>
  <c r="N347" i="2"/>
  <c r="AE347" i="2" s="1"/>
  <c r="Q347" i="2" s="1"/>
  <c r="AM347" i="2"/>
  <c r="AQ347" i="2" s="1"/>
  <c r="N1287" i="2"/>
  <c r="AH1287" i="2" s="1"/>
  <c r="R1287" i="2" s="1"/>
  <c r="AM1287" i="2"/>
  <c r="AQ1287" i="2" s="1"/>
  <c r="AM1129" i="2"/>
  <c r="AQ1129" i="2" s="1"/>
  <c r="AM653" i="2"/>
  <c r="AQ653" i="2" s="1"/>
  <c r="AM734" i="2"/>
  <c r="AQ734" i="2" s="1"/>
  <c r="N401" i="2"/>
  <c r="AF401" i="2" s="1"/>
  <c r="AM401" i="2"/>
  <c r="AQ401" i="2" s="1"/>
  <c r="AM103" i="2"/>
  <c r="AQ103" i="2" s="1"/>
  <c r="N928" i="2"/>
  <c r="AD928" i="2" s="1"/>
  <c r="O928" i="2" s="1"/>
  <c r="AM928" i="2"/>
  <c r="AQ928" i="2" s="1"/>
  <c r="N730" i="2"/>
  <c r="AH730" i="2" s="1"/>
  <c r="R730" i="2" s="1"/>
  <c r="AM730" i="2"/>
  <c r="AQ730" i="2" s="1"/>
  <c r="AM749" i="2"/>
  <c r="AQ749" i="2" s="1"/>
  <c r="N220" i="2"/>
  <c r="AE220" i="2" s="1"/>
  <c r="Q220" i="2" s="1"/>
  <c r="AM220" i="2"/>
  <c r="AQ220" i="2" s="1"/>
  <c r="AM1429" i="2"/>
  <c r="AQ1429" i="2" s="1"/>
  <c r="AM821" i="2"/>
  <c r="AQ821" i="2" s="1"/>
  <c r="N927" i="2"/>
  <c r="AM927" i="2"/>
  <c r="AQ927" i="2" s="1"/>
  <c r="N1001" i="2"/>
  <c r="AM1001" i="2"/>
  <c r="AQ1001" i="2" s="1"/>
  <c r="N161" i="2"/>
  <c r="AD161" i="2" s="1"/>
  <c r="O161" i="2" s="1"/>
  <c r="AM161" i="2"/>
  <c r="AQ161" i="2" s="1"/>
  <c r="AM1037" i="2"/>
  <c r="AQ1037" i="2" s="1"/>
  <c r="AM1003" i="2"/>
  <c r="AQ1003" i="2" s="1"/>
  <c r="N796" i="2"/>
  <c r="AD796" i="2" s="1"/>
  <c r="O796" i="2" s="1"/>
  <c r="AM796" i="2"/>
  <c r="AQ796" i="2" s="1"/>
  <c r="AM89" i="2"/>
  <c r="AQ89" i="2" s="1"/>
  <c r="AM1197" i="2"/>
  <c r="AQ1197" i="2" s="1"/>
  <c r="AM1226" i="2"/>
  <c r="AQ1226" i="2" s="1"/>
  <c r="AM682" i="2"/>
  <c r="AQ682" i="2" s="1"/>
  <c r="AM1331" i="2"/>
  <c r="AQ1331" i="2" s="1"/>
  <c r="AM1306" i="2"/>
  <c r="AQ1306" i="2" s="1"/>
  <c r="N743" i="2"/>
  <c r="AM743" i="2"/>
  <c r="AQ743" i="2" s="1"/>
  <c r="AM264" i="2"/>
  <c r="AQ264" i="2" s="1"/>
  <c r="N804" i="2"/>
  <c r="AD804" i="2" s="1"/>
  <c r="O804" i="2" s="1"/>
  <c r="AM804" i="2"/>
  <c r="AQ804" i="2" s="1"/>
  <c r="AM46" i="2"/>
  <c r="AQ46" i="2" s="1"/>
  <c r="AM1283" i="2"/>
  <c r="AQ1283" i="2" s="1"/>
  <c r="N19" i="2"/>
  <c r="AM19" i="2"/>
  <c r="AQ19" i="2" s="1"/>
  <c r="N526" i="2"/>
  <c r="AM526" i="2"/>
  <c r="AQ526" i="2" s="1"/>
  <c r="N1335" i="2"/>
  <c r="AM1335" i="2"/>
  <c r="AQ1335" i="2" s="1"/>
  <c r="AM310" i="2"/>
  <c r="AQ310" i="2" s="1"/>
  <c r="N400" i="2"/>
  <c r="AM400" i="2"/>
  <c r="AQ400" i="2" s="1"/>
  <c r="N1396" i="2"/>
  <c r="AM1396" i="2"/>
  <c r="AQ1396" i="2" s="1"/>
  <c r="AM47" i="2"/>
  <c r="AQ47" i="2" s="1"/>
  <c r="N175" i="2"/>
  <c r="AF175" i="2" s="1"/>
  <c r="AM175" i="2"/>
  <c r="AQ175" i="2" s="1"/>
  <c r="AM1257" i="2"/>
  <c r="AQ1257" i="2" s="1"/>
  <c r="AM654" i="2"/>
  <c r="AQ654" i="2" s="1"/>
  <c r="AM286" i="2"/>
  <c r="AQ286" i="2" s="1"/>
  <c r="AM582" i="2"/>
  <c r="AQ582" i="2" s="1"/>
  <c r="AM293" i="2"/>
  <c r="AQ293" i="2" s="1"/>
  <c r="N251" i="2"/>
  <c r="AD251" i="2" s="1"/>
  <c r="O251" i="2" s="1"/>
  <c r="AM251" i="2"/>
  <c r="AQ251" i="2" s="1"/>
  <c r="AM223" i="2"/>
  <c r="AQ223" i="2" s="1"/>
  <c r="AM1398" i="2"/>
  <c r="AQ1398" i="2" s="1"/>
  <c r="AM113" i="2"/>
  <c r="AQ113" i="2" s="1"/>
  <c r="N478" i="2"/>
  <c r="AM478" i="2"/>
  <c r="AQ478" i="2" s="1"/>
  <c r="AM168" i="2"/>
  <c r="AQ168" i="2" s="1"/>
  <c r="AM149" i="2"/>
  <c r="AQ149" i="2" s="1"/>
  <c r="AM688" i="2"/>
  <c r="AQ688" i="2" s="1"/>
  <c r="AM1067" i="2"/>
  <c r="AQ1067" i="2" s="1"/>
  <c r="N497" i="2"/>
  <c r="AH497" i="2" s="1"/>
  <c r="R497" i="2" s="1"/>
  <c r="AM497" i="2"/>
  <c r="AQ497" i="2" s="1"/>
  <c r="N204" i="2"/>
  <c r="AD204" i="2" s="1"/>
  <c r="O204" i="2" s="1"/>
  <c r="AM204" i="2"/>
  <c r="AQ204" i="2" s="1"/>
  <c r="AM56" i="2"/>
  <c r="AQ56" i="2" s="1"/>
  <c r="AM705" i="2"/>
  <c r="AQ705" i="2" s="1"/>
  <c r="AM410" i="2"/>
  <c r="AQ410" i="2" s="1"/>
  <c r="AM883" i="2"/>
  <c r="AQ883" i="2" s="1"/>
  <c r="AM940" i="2"/>
  <c r="AQ940" i="2" s="1"/>
  <c r="AM1407" i="2"/>
  <c r="AQ1407" i="2" s="1"/>
  <c r="N864" i="2"/>
  <c r="AM864" i="2"/>
  <c r="AQ864" i="2" s="1"/>
  <c r="Y948" i="3"/>
  <c r="L948" i="3" s="1"/>
  <c r="O948" i="3" s="1"/>
  <c r="AM534" i="2"/>
  <c r="AQ534" i="2" s="1"/>
  <c r="AM919" i="2"/>
  <c r="AQ919" i="2" s="1"/>
  <c r="AM1318" i="2"/>
  <c r="AQ1318" i="2" s="1"/>
  <c r="AM1224" i="2"/>
  <c r="AQ1224" i="2" s="1"/>
  <c r="N405" i="2"/>
  <c r="AF405" i="2" s="1"/>
  <c r="AM405" i="2"/>
  <c r="AQ405" i="2" s="1"/>
  <c r="AM1345" i="2"/>
  <c r="AQ1345" i="2" s="1"/>
  <c r="AM921" i="2"/>
  <c r="AQ921" i="2" s="1"/>
  <c r="AM822" i="2"/>
  <c r="AQ822" i="2" s="1"/>
  <c r="AM766" i="2"/>
  <c r="AQ766" i="2" s="1"/>
  <c r="AM703" i="2"/>
  <c r="AQ703" i="2" s="1"/>
  <c r="AM129" i="2"/>
  <c r="AQ129" i="2" s="1"/>
  <c r="AM462" i="2"/>
  <c r="AQ462" i="2" s="1"/>
  <c r="AM988" i="2"/>
  <c r="AQ988" i="2" s="1"/>
  <c r="AM1124" i="2"/>
  <c r="AQ1124" i="2" s="1"/>
  <c r="AM163" i="2"/>
  <c r="AQ163" i="2" s="1"/>
  <c r="N229" i="2"/>
  <c r="AM229" i="2"/>
  <c r="AQ229" i="2" s="1"/>
  <c r="N891" i="2"/>
  <c r="AM891" i="2"/>
  <c r="AQ891" i="2" s="1"/>
  <c r="AM471" i="2"/>
  <c r="AQ471" i="2" s="1"/>
  <c r="AM114" i="2"/>
  <c r="AQ114" i="2" s="1"/>
  <c r="N974" i="2"/>
  <c r="AM974" i="2"/>
  <c r="AQ974" i="2" s="1"/>
  <c r="AM29" i="2"/>
  <c r="AQ29" i="2" s="1"/>
  <c r="AM258" i="2"/>
  <c r="AQ258" i="2" s="1"/>
  <c r="AM850" i="2"/>
  <c r="AQ850" i="2" s="1"/>
  <c r="N623" i="2"/>
  <c r="AM623" i="2"/>
  <c r="AQ623" i="2" s="1"/>
  <c r="N1240" i="2"/>
  <c r="AE1240" i="2" s="1"/>
  <c r="Q1240" i="2" s="1"/>
  <c r="AM1240" i="2"/>
  <c r="AQ1240" i="2" s="1"/>
  <c r="AM415" i="2"/>
  <c r="AQ415" i="2" s="1"/>
  <c r="N1426" i="2"/>
  <c r="AH1426" i="2" s="1"/>
  <c r="R1426" i="2" s="1"/>
  <c r="AM1426" i="2"/>
  <c r="AQ1426" i="2" s="1"/>
  <c r="AM679" i="2"/>
  <c r="AQ679" i="2" s="1"/>
  <c r="AM639" i="2"/>
  <c r="AQ639" i="2" s="1"/>
  <c r="AM436" i="2"/>
  <c r="AQ436" i="2" s="1"/>
  <c r="N897" i="2"/>
  <c r="AM897" i="2"/>
  <c r="AQ897" i="2" s="1"/>
  <c r="AM232" i="2"/>
  <c r="AQ232" i="2" s="1"/>
  <c r="AM792" i="2"/>
  <c r="AQ792" i="2" s="1"/>
  <c r="AM803" i="2"/>
  <c r="AQ803" i="2" s="1"/>
  <c r="AM298" i="2"/>
  <c r="AQ298" i="2" s="1"/>
  <c r="AM942" i="2"/>
  <c r="AQ942" i="2" s="1"/>
  <c r="AM1046" i="2"/>
  <c r="AQ1046" i="2" s="1"/>
  <c r="AM1241" i="2"/>
  <c r="AQ1241" i="2" s="1"/>
  <c r="AM1018" i="2"/>
  <c r="AQ1018" i="2" s="1"/>
  <c r="AM1010" i="2"/>
  <c r="AQ1010" i="2" s="1"/>
  <c r="AM616" i="2"/>
  <c r="AQ616" i="2" s="1"/>
  <c r="AE359" i="2"/>
  <c r="Q359" i="2" s="1"/>
  <c r="AF359" i="2"/>
  <c r="AM385" i="2"/>
  <c r="AQ385" i="2" s="1"/>
  <c r="N1390" i="2"/>
  <c r="AM1390" i="2"/>
  <c r="AQ1390" i="2" s="1"/>
  <c r="N1346" i="2"/>
  <c r="AM1346" i="2"/>
  <c r="AQ1346" i="2" s="1"/>
  <c r="AM557" i="2"/>
  <c r="AQ557" i="2" s="1"/>
  <c r="AM939" i="2"/>
  <c r="AQ939" i="2" s="1"/>
  <c r="AM100" i="2"/>
  <c r="AQ100" i="2" s="1"/>
  <c r="AM262" i="2"/>
  <c r="AQ262" i="2" s="1"/>
  <c r="AM858" i="2"/>
  <c r="AQ858" i="2" s="1"/>
  <c r="AM701" i="2"/>
  <c r="AQ701" i="2" s="1"/>
  <c r="AD790" i="2"/>
  <c r="O790" i="2" s="1"/>
  <c r="AF1009" i="2"/>
  <c r="AH1009" i="2"/>
  <c r="R1009" i="2" s="1"/>
  <c r="AM383" i="2"/>
  <c r="AQ383" i="2" s="1"/>
  <c r="N1119" i="2"/>
  <c r="AM1119" i="2"/>
  <c r="AQ1119" i="2" s="1"/>
  <c r="N192" i="2"/>
  <c r="AH192" i="2" s="1"/>
  <c r="R192" i="2" s="1"/>
  <c r="AM192" i="2"/>
  <c r="AQ192" i="2" s="1"/>
  <c r="AM341" i="2"/>
  <c r="AQ341" i="2" s="1"/>
  <c r="N412" i="2"/>
  <c r="AM412" i="2"/>
  <c r="AQ412" i="2" s="1"/>
  <c r="N707" i="2"/>
  <c r="AM707" i="2"/>
  <c r="AQ707" i="2" s="1"/>
  <c r="N257" i="2"/>
  <c r="AM257" i="2"/>
  <c r="AQ257" i="2" s="1"/>
  <c r="AM1399" i="2"/>
  <c r="AQ1399" i="2" s="1"/>
  <c r="N230" i="2"/>
  <c r="AM230" i="2"/>
  <c r="AQ230" i="2" s="1"/>
  <c r="N767" i="2"/>
  <c r="AD767" i="2" s="1"/>
  <c r="O767" i="2" s="1"/>
  <c r="AM767" i="2"/>
  <c r="AQ767" i="2" s="1"/>
  <c r="N735" i="2"/>
  <c r="AM735" i="2"/>
  <c r="AQ735" i="2" s="1"/>
  <c r="AM738" i="2"/>
  <c r="AQ738" i="2" s="1"/>
  <c r="AM1132" i="2"/>
  <c r="AQ1132" i="2" s="1"/>
  <c r="AM203" i="2"/>
  <c r="AQ203" i="2" s="1"/>
  <c r="AM824" i="2"/>
  <c r="AQ824" i="2" s="1"/>
  <c r="AM1169" i="2"/>
  <c r="AQ1169" i="2" s="1"/>
  <c r="N1185" i="2"/>
  <c r="AM1185" i="2"/>
  <c r="AQ1185" i="2" s="1"/>
  <c r="N1156" i="2"/>
  <c r="AM1156" i="2"/>
  <c r="AQ1156" i="2" s="1"/>
  <c r="AM685" i="2"/>
  <c r="AQ685" i="2" s="1"/>
  <c r="AM868" i="2"/>
  <c r="AQ868" i="2" s="1"/>
  <c r="AM558" i="2"/>
  <c r="AQ558" i="2" s="1"/>
  <c r="AM859" i="2"/>
  <c r="AQ859" i="2" s="1"/>
  <c r="AM279" i="2"/>
  <c r="AQ279" i="2" s="1"/>
  <c r="AM553" i="2"/>
  <c r="AQ553" i="2" s="1"/>
  <c r="N1036" i="2"/>
  <c r="AM1036" i="2"/>
  <c r="AQ1036" i="2" s="1"/>
  <c r="N761" i="2"/>
  <c r="AF761" i="2" s="1"/>
  <c r="AM761" i="2"/>
  <c r="AQ761" i="2" s="1"/>
  <c r="N645" i="2"/>
  <c r="AM645" i="2"/>
  <c r="AQ645" i="2" s="1"/>
  <c r="N1070" i="2"/>
  <c r="AH1070" i="2" s="1"/>
  <c r="R1070" i="2" s="1"/>
  <c r="AM1070" i="2"/>
  <c r="AQ1070" i="2" s="1"/>
  <c r="N1184" i="2"/>
  <c r="AH1184" i="2" s="1"/>
  <c r="R1184" i="2" s="1"/>
  <c r="AM1184" i="2"/>
  <c r="AQ1184" i="2" s="1"/>
  <c r="AM1131" i="2"/>
  <c r="AQ1131" i="2" s="1"/>
  <c r="AM146" i="2"/>
  <c r="AQ146" i="2" s="1"/>
  <c r="AM101" i="2"/>
  <c r="AQ101" i="2" s="1"/>
  <c r="AM206" i="2"/>
  <c r="AQ206" i="2" s="1"/>
  <c r="AM620" i="2"/>
  <c r="AQ620" i="2" s="1"/>
  <c r="AM1198" i="2"/>
  <c r="AQ1198" i="2" s="1"/>
  <c r="N1436" i="2"/>
  <c r="AD1436" i="2" s="1"/>
  <c r="O1436" i="2" s="1"/>
  <c r="AM1436" i="2"/>
  <c r="AQ1436" i="2" s="1"/>
  <c r="AM565" i="2"/>
  <c r="AQ565" i="2" s="1"/>
  <c r="N1190" i="2"/>
  <c r="AD1190" i="2" s="1"/>
  <c r="O1190" i="2" s="1"/>
  <c r="AM1190" i="2"/>
  <c r="AQ1190" i="2" s="1"/>
  <c r="AM440" i="2"/>
  <c r="AQ440" i="2" s="1"/>
  <c r="N684" i="2"/>
  <c r="AF684" i="2" s="1"/>
  <c r="AM684" i="2"/>
  <c r="AQ684" i="2" s="1"/>
  <c r="AM1015" i="2"/>
  <c r="AQ1015" i="2" s="1"/>
  <c r="AM1123" i="2"/>
  <c r="AQ1123" i="2" s="1"/>
  <c r="N416" i="2"/>
  <c r="AM416" i="2"/>
  <c r="AQ416" i="2" s="1"/>
  <c r="AM256" i="2"/>
  <c r="AQ256" i="2" s="1"/>
  <c r="AM596" i="2"/>
  <c r="AQ596" i="2" s="1"/>
  <c r="AM716" i="2"/>
  <c r="AQ716" i="2" s="1"/>
  <c r="N465" i="2"/>
  <c r="AE465" i="2" s="1"/>
  <c r="Q465" i="2" s="1"/>
  <c r="AM465" i="2"/>
  <c r="AQ465" i="2" s="1"/>
  <c r="AM295" i="2"/>
  <c r="AQ295" i="2" s="1"/>
  <c r="AM833" i="2"/>
  <c r="AQ833" i="2" s="1"/>
  <c r="AM28" i="2"/>
  <c r="AQ28" i="2" s="1"/>
  <c r="N802" i="2"/>
  <c r="AF802" i="2" s="1"/>
  <c r="AM802" i="2"/>
  <c r="AQ802" i="2" s="1"/>
  <c r="AM644" i="2"/>
  <c r="AQ644" i="2" s="1"/>
  <c r="AM1165" i="2"/>
  <c r="AQ1165" i="2" s="1"/>
  <c r="AM957" i="2"/>
  <c r="AQ957" i="2" s="1"/>
  <c r="AM1397" i="2"/>
  <c r="AQ1397" i="2" s="1"/>
  <c r="AM1014" i="2"/>
  <c r="AQ1014" i="2" s="1"/>
  <c r="AM386" i="2"/>
  <c r="AQ386" i="2" s="1"/>
  <c r="AM561" i="2"/>
  <c r="AQ561" i="2" s="1"/>
  <c r="N17" i="2"/>
  <c r="AE17" i="2" s="1"/>
  <c r="Q17" i="2" s="1"/>
  <c r="AM17" i="2"/>
  <c r="AQ17" i="2" s="1"/>
  <c r="AM525" i="2"/>
  <c r="AQ525" i="2" s="1"/>
  <c r="AM976" i="2"/>
  <c r="AQ976" i="2" s="1"/>
  <c r="AM836" i="2"/>
  <c r="AQ836" i="2" s="1"/>
  <c r="AM913" i="2"/>
  <c r="AQ913" i="2" s="1"/>
  <c r="AM1130" i="2"/>
  <c r="AQ1130" i="2" s="1"/>
  <c r="AM588" i="2"/>
  <c r="AQ588" i="2" s="1"/>
  <c r="AM344" i="2"/>
  <c r="AQ344" i="2" s="1"/>
  <c r="AM1066" i="2"/>
  <c r="AQ1066" i="2" s="1"/>
  <c r="AM1104" i="2"/>
  <c r="AQ1104" i="2" s="1"/>
  <c r="AM282" i="2"/>
  <c r="AQ282" i="2" s="1"/>
  <c r="AM1094" i="2"/>
  <c r="AQ1094" i="2" s="1"/>
  <c r="AM563" i="2"/>
  <c r="AQ563" i="2" s="1"/>
  <c r="AM819" i="2"/>
  <c r="AQ819" i="2" s="1"/>
  <c r="N628" i="2"/>
  <c r="AM628" i="2"/>
  <c r="AQ628" i="2" s="1"/>
  <c r="AM1049" i="2"/>
  <c r="AQ1049" i="2" s="1"/>
  <c r="AM956" i="2"/>
  <c r="AQ956" i="2" s="1"/>
  <c r="AM500" i="2"/>
  <c r="AQ500" i="2" s="1"/>
  <c r="AM1245" i="2"/>
  <c r="AQ1245" i="2" s="1"/>
  <c r="AM236" i="2"/>
  <c r="AQ236" i="2" s="1"/>
  <c r="AM1394" i="2"/>
  <c r="AQ1394" i="2" s="1"/>
  <c r="AM1344" i="2"/>
  <c r="AQ1344" i="2" s="1"/>
  <c r="N1273" i="2"/>
  <c r="AM1273" i="2"/>
  <c r="AQ1273" i="2" s="1"/>
  <c r="N1314" i="2"/>
  <c r="AM1314" i="2"/>
  <c r="AQ1314" i="2" s="1"/>
  <c r="N590" i="2"/>
  <c r="AM590" i="2"/>
  <c r="AQ590" i="2" s="1"/>
  <c r="AM742" i="2"/>
  <c r="AQ742" i="2" s="1"/>
  <c r="AM714" i="2"/>
  <c r="AQ714" i="2" s="1"/>
  <c r="AM830" i="2"/>
  <c r="AQ830" i="2" s="1"/>
  <c r="AM1186" i="2"/>
  <c r="AQ1186" i="2" s="1"/>
  <c r="AH910" i="2"/>
  <c r="R910" i="2" s="1"/>
  <c r="AD910" i="2"/>
  <c r="O910" i="2" s="1"/>
  <c r="AF910" i="2"/>
  <c r="AE910" i="2"/>
  <c r="Q910" i="2" s="1"/>
  <c r="N680" i="2"/>
  <c r="AM680" i="2"/>
  <c r="AQ680" i="2" s="1"/>
  <c r="AE613" i="2"/>
  <c r="Q613" i="2" s="1"/>
  <c r="AD556" i="2"/>
  <c r="O556" i="2" s="1"/>
  <c r="AH556" i="2"/>
  <c r="R556" i="2" s="1"/>
  <c r="AF556" i="2"/>
  <c r="AE556" i="2"/>
  <c r="Q556" i="2" s="1"/>
  <c r="AM805" i="2"/>
  <c r="AQ805" i="2" s="1"/>
  <c r="AH855" i="2"/>
  <c r="R855" i="2" s="1"/>
  <c r="AF855" i="2"/>
  <c r="AE855" i="2"/>
  <c r="Q855" i="2" s="1"/>
  <c r="AD855" i="2"/>
  <c r="O855" i="2" s="1"/>
  <c r="AH1137" i="2"/>
  <c r="R1137" i="2" s="1"/>
  <c r="AM892" i="2"/>
  <c r="AQ892" i="2" s="1"/>
  <c r="AD1311" i="2"/>
  <c r="O1311" i="2" s="1"/>
  <c r="AM856" i="2"/>
  <c r="AQ856" i="2" s="1"/>
  <c r="AM379" i="2"/>
  <c r="AQ379" i="2" s="1"/>
  <c r="AM1068" i="2"/>
  <c r="AQ1068" i="2" s="1"/>
  <c r="AM41" i="2"/>
  <c r="AQ41" i="2" s="1"/>
  <c r="AM531" i="2"/>
  <c r="AQ531" i="2" s="1"/>
  <c r="AM445" i="2"/>
  <c r="AQ445" i="2" s="1"/>
  <c r="AM162" i="2"/>
  <c r="AQ162" i="2" s="1"/>
  <c r="AM983" i="2"/>
  <c r="AQ983" i="2" s="1"/>
  <c r="AD208" i="2"/>
  <c r="O208" i="2" s="1"/>
  <c r="AE208" i="2"/>
  <c r="Q208" i="2" s="1"/>
  <c r="AF208" i="2"/>
  <c r="AH208" i="2"/>
  <c r="R208" i="2" s="1"/>
  <c r="N918" i="2"/>
  <c r="AM918" i="2"/>
  <c r="AQ918" i="2" s="1"/>
  <c r="AM447" i="2"/>
  <c r="AQ447" i="2" s="1"/>
  <c r="N109" i="2"/>
  <c r="AM109" i="2"/>
  <c r="AQ109" i="2" s="1"/>
  <c r="AM708" i="2"/>
  <c r="AQ708" i="2" s="1"/>
  <c r="AM917" i="2"/>
  <c r="AQ917" i="2" s="1"/>
  <c r="N800" i="2"/>
  <c r="AM800" i="2"/>
  <c r="AQ800" i="2" s="1"/>
  <c r="N1223" i="2"/>
  <c r="AM1223" i="2"/>
  <c r="AQ1223" i="2" s="1"/>
  <c r="N1316" i="2"/>
  <c r="AM1316" i="2"/>
  <c r="AQ1316" i="2" s="1"/>
  <c r="N615" i="2"/>
  <c r="AM615" i="2"/>
  <c r="AQ615" i="2" s="1"/>
  <c r="AM1248" i="2"/>
  <c r="AQ1248" i="2" s="1"/>
  <c r="AM448" i="2"/>
  <c r="AQ448" i="2" s="1"/>
  <c r="AM418" i="2"/>
  <c r="AQ418" i="2" s="1"/>
  <c r="N1134" i="2"/>
  <c r="AM1134" i="2"/>
  <c r="AQ1134" i="2" s="1"/>
  <c r="AM1336" i="2"/>
  <c r="AQ1336" i="2" s="1"/>
  <c r="AM1100" i="2"/>
  <c r="AQ1100" i="2" s="1"/>
  <c r="AM1281" i="2"/>
  <c r="AQ1281" i="2" s="1"/>
  <c r="AM793" i="2"/>
  <c r="AQ793" i="2" s="1"/>
  <c r="N949" i="2"/>
  <c r="AE949" i="2" s="1"/>
  <c r="Q949" i="2" s="1"/>
  <c r="AM949" i="2"/>
  <c r="AQ949" i="2" s="1"/>
  <c r="AM227" i="2"/>
  <c r="AQ227" i="2" s="1"/>
  <c r="AM417" i="2"/>
  <c r="AQ417" i="2" s="1"/>
  <c r="AM1196" i="2"/>
  <c r="AQ1196" i="2" s="1"/>
  <c r="AM199" i="2"/>
  <c r="AQ199" i="2" s="1"/>
  <c r="AM1271" i="2"/>
  <c r="AQ1271" i="2" s="1"/>
  <c r="AM589" i="2"/>
  <c r="AQ589" i="2" s="1"/>
  <c r="AM309" i="2"/>
  <c r="AQ309" i="2" s="1"/>
  <c r="N202" i="2"/>
  <c r="AD202" i="2" s="1"/>
  <c r="O202" i="2" s="1"/>
  <c r="AM202" i="2"/>
  <c r="AQ202" i="2" s="1"/>
  <c r="AM551" i="2"/>
  <c r="AQ551" i="2" s="1"/>
  <c r="N105" i="2"/>
  <c r="AD105" i="2" s="1"/>
  <c r="O105" i="2" s="1"/>
  <c r="AM105" i="2"/>
  <c r="AQ105" i="2" s="1"/>
  <c r="N598" i="2"/>
  <c r="AE598" i="2" s="1"/>
  <c r="Q598" i="2" s="1"/>
  <c r="AM598" i="2"/>
  <c r="AQ598" i="2" s="1"/>
  <c r="Z678" i="3"/>
  <c r="M678" i="3" s="1"/>
  <c r="Y923" i="3"/>
  <c r="L923" i="3" s="1"/>
  <c r="O923" i="3" s="1"/>
  <c r="Y193" i="3"/>
  <c r="L193" i="3" s="1"/>
  <c r="O193" i="3" s="1"/>
  <c r="AM1275" i="2"/>
  <c r="AQ1275" i="2" s="1"/>
  <c r="Y69" i="3"/>
  <c r="L69" i="3" s="1"/>
  <c r="O69" i="3" s="1"/>
  <c r="Y291" i="3"/>
  <c r="L291" i="3" s="1"/>
  <c r="O291" i="3" s="1"/>
  <c r="N709" i="2"/>
  <c r="AM709" i="2"/>
  <c r="AQ709" i="2" s="1"/>
  <c r="AM986" i="2"/>
  <c r="AQ986" i="2" s="1"/>
  <c r="AM674" i="2"/>
  <c r="AQ674" i="2" s="1"/>
  <c r="AM254" i="2"/>
  <c r="AQ254" i="2" s="1"/>
  <c r="AM1212" i="2"/>
  <c r="AQ1212" i="2" s="1"/>
  <c r="N640" i="2"/>
  <c r="AM640" i="2"/>
  <c r="AQ640" i="2" s="1"/>
  <c r="AM762" i="2"/>
  <c r="AQ762" i="2" s="1"/>
  <c r="N326" i="2"/>
  <c r="AM326" i="2"/>
  <c r="AQ326" i="2" s="1"/>
  <c r="N370" i="2"/>
  <c r="AM370" i="2"/>
  <c r="AQ370" i="2" s="1"/>
  <c r="AM1109" i="2"/>
  <c r="AQ1109" i="2" s="1"/>
  <c r="N1372" i="2"/>
  <c r="AM1372" i="2"/>
  <c r="AQ1372" i="2" s="1"/>
  <c r="AM1379" i="2"/>
  <c r="AQ1379" i="2" s="1"/>
  <c r="AM81" i="2"/>
  <c r="AQ81" i="2" s="1"/>
  <c r="AM894" i="2"/>
  <c r="AQ894" i="2" s="1"/>
  <c r="AM923" i="2"/>
  <c r="AQ923" i="2" s="1"/>
  <c r="AM59" i="2"/>
  <c r="AQ59" i="2" s="1"/>
  <c r="AM1030" i="2"/>
  <c r="AQ1030" i="2" s="1"/>
  <c r="N554" i="2"/>
  <c r="AM554" i="2"/>
  <c r="AQ554" i="2" s="1"/>
  <c r="AM656" i="2"/>
  <c r="AQ656" i="2" s="1"/>
  <c r="AM191" i="2"/>
  <c r="AQ191" i="2" s="1"/>
  <c r="AM1338" i="2"/>
  <c r="AQ1338" i="2" s="1"/>
  <c r="N972" i="2"/>
  <c r="AM972" i="2"/>
  <c r="AQ972" i="2" s="1"/>
  <c r="AM502" i="2"/>
  <c r="AQ502" i="2" s="1"/>
  <c r="AM621" i="2"/>
  <c r="AQ621" i="2" s="1"/>
  <c r="AM1065" i="2"/>
  <c r="AQ1065" i="2" s="1"/>
  <c r="N291" i="2"/>
  <c r="AM291" i="2"/>
  <c r="AQ291" i="2" s="1"/>
  <c r="AM1255" i="2"/>
  <c r="AQ1255" i="2" s="1"/>
  <c r="AM1102" i="2"/>
  <c r="AQ1102" i="2" s="1"/>
  <c r="AM1061" i="2"/>
  <c r="AQ1061" i="2" s="1"/>
  <c r="N861" i="2"/>
  <c r="AM861" i="2"/>
  <c r="AQ861" i="2" s="1"/>
  <c r="AM854" i="2"/>
  <c r="AQ854" i="2" s="1"/>
  <c r="AM1362" i="2"/>
  <c r="AQ1362" i="2" s="1"/>
  <c r="AM1368" i="2"/>
  <c r="AQ1368" i="2" s="1"/>
  <c r="AM1367" i="2"/>
  <c r="AQ1367" i="2" s="1"/>
  <c r="AM1393" i="2"/>
  <c r="AQ1393" i="2" s="1"/>
  <c r="AM1404" i="2"/>
  <c r="AQ1404" i="2" s="1"/>
  <c r="AM649" i="2"/>
  <c r="AQ649" i="2" s="1"/>
  <c r="AM1125" i="2"/>
  <c r="AQ1125" i="2" s="1"/>
  <c r="AM1007" i="2"/>
  <c r="AQ1007" i="2" s="1"/>
  <c r="N948" i="2"/>
  <c r="AM948" i="2"/>
  <c r="AQ948" i="2" s="1"/>
  <c r="AM1330" i="2"/>
  <c r="AQ1330" i="2" s="1"/>
  <c r="N717" i="2"/>
  <c r="AM717" i="2"/>
  <c r="AQ717" i="2" s="1"/>
  <c r="N491" i="2"/>
  <c r="AF491" i="2" s="1"/>
  <c r="AM491" i="2"/>
  <c r="AQ491" i="2" s="1"/>
  <c r="AM773" i="2"/>
  <c r="AQ773" i="2" s="1"/>
  <c r="AM827" i="2"/>
  <c r="AQ827" i="2" s="1"/>
  <c r="AM912" i="2"/>
  <c r="AQ912" i="2" s="1"/>
  <c r="AM287" i="2"/>
  <c r="AQ287" i="2" s="1"/>
  <c r="N173" i="2"/>
  <c r="AM173" i="2"/>
  <c r="AQ173" i="2" s="1"/>
  <c r="AM860" i="2"/>
  <c r="AQ860" i="2" s="1"/>
  <c r="AM461" i="2"/>
  <c r="AQ461" i="2" s="1"/>
  <c r="AH1122" i="2"/>
  <c r="R1122" i="2" s="1"/>
  <c r="AD139" i="2"/>
  <c r="O139" i="2" s="1"/>
  <c r="AF139" i="2"/>
  <c r="N1251" i="2"/>
  <c r="AM1251" i="2"/>
  <c r="AQ1251" i="2" s="1"/>
  <c r="AM857" i="2"/>
  <c r="AQ857" i="2" s="1"/>
  <c r="AM1160" i="2"/>
  <c r="AQ1160" i="2" s="1"/>
  <c r="AM404" i="2"/>
  <c r="AQ404" i="2" s="1"/>
  <c r="AM947" i="2"/>
  <c r="AQ947" i="2" s="1"/>
  <c r="AM642" i="2"/>
  <c r="AQ642" i="2" s="1"/>
  <c r="AM898" i="2"/>
  <c r="AQ898" i="2" s="1"/>
  <c r="AE710" i="2"/>
  <c r="Q710" i="2" s="1"/>
  <c r="AH713" i="2"/>
  <c r="R713" i="2" s="1"/>
  <c r="AF713" i="2"/>
  <c r="AE713" i="2"/>
  <c r="Q713" i="2" s="1"/>
  <c r="AM261" i="2"/>
  <c r="AQ261" i="2" s="1"/>
  <c r="AF353" i="2"/>
  <c r="AD353" i="2"/>
  <c r="O353" i="2" s="1"/>
  <c r="AE353" i="2"/>
  <c r="Q353" i="2" s="1"/>
  <c r="AM1371" i="2"/>
  <c r="AQ1371" i="2" s="1"/>
  <c r="N442" i="2"/>
  <c r="AE442" i="2" s="1"/>
  <c r="Q442" i="2" s="1"/>
  <c r="AM442" i="2"/>
  <c r="AQ442" i="2" s="1"/>
  <c r="AM1433" i="2"/>
  <c r="AQ1433" i="2" s="1"/>
  <c r="AM591" i="2"/>
  <c r="AQ591" i="2" s="1"/>
  <c r="AM1002" i="2"/>
  <c r="AQ1002" i="2" s="1"/>
  <c r="AM1166" i="2"/>
  <c r="AQ1166" i="2" s="1"/>
  <c r="N863" i="2"/>
  <c r="AF863" i="2" s="1"/>
  <c r="AM863" i="2"/>
  <c r="AQ863" i="2" s="1"/>
  <c r="N169" i="2"/>
  <c r="AM169" i="2"/>
  <c r="AQ169" i="2" s="1"/>
  <c r="AM1159" i="2"/>
  <c r="AQ1159" i="2" s="1"/>
  <c r="N1194" i="2"/>
  <c r="AF1194" i="2" s="1"/>
  <c r="AM1194" i="2"/>
  <c r="AQ1194" i="2" s="1"/>
  <c r="AM1360" i="2"/>
  <c r="AQ1360" i="2" s="1"/>
  <c r="AM1179" i="2"/>
  <c r="AQ1179" i="2" s="1"/>
  <c r="AM569" i="2"/>
  <c r="AQ569" i="2" s="1"/>
  <c r="AM1366" i="2"/>
  <c r="AQ1366" i="2" s="1"/>
  <c r="N1249" i="2"/>
  <c r="AM1249" i="2"/>
  <c r="AQ1249" i="2" s="1"/>
  <c r="N1162" i="2"/>
  <c r="AM1162" i="2"/>
  <c r="AQ1162" i="2" s="1"/>
  <c r="AM1392" i="2"/>
  <c r="AQ1392" i="2" s="1"/>
  <c r="AM748" i="2"/>
  <c r="AQ748" i="2" s="1"/>
  <c r="N675" i="2"/>
  <c r="AM675" i="2"/>
  <c r="AQ675" i="2" s="1"/>
  <c r="N237" i="2"/>
  <c r="AM237" i="2"/>
  <c r="AQ237" i="2" s="1"/>
  <c r="N1370" i="2"/>
  <c r="AH1370" i="2" s="1"/>
  <c r="R1370" i="2" s="1"/>
  <c r="AM1370" i="2"/>
  <c r="AQ1370" i="2" s="1"/>
  <c r="AM1011" i="2"/>
  <c r="AQ1011" i="2" s="1"/>
  <c r="AM1375" i="2"/>
  <c r="AQ1375" i="2" s="1"/>
  <c r="N1286" i="2"/>
  <c r="AM1286" i="2"/>
  <c r="AQ1286" i="2" s="1"/>
  <c r="AM1227" i="2"/>
  <c r="AQ1227" i="2" s="1"/>
  <c r="AM1074" i="2"/>
  <c r="AQ1074" i="2" s="1"/>
  <c r="AM429" i="2"/>
  <c r="AQ429" i="2" s="1"/>
  <c r="AM550" i="2"/>
  <c r="AQ550" i="2" s="1"/>
  <c r="N224" i="2"/>
  <c r="AM224" i="2"/>
  <c r="AQ224" i="2" s="1"/>
  <c r="AM971" i="2"/>
  <c r="AQ971" i="2" s="1"/>
  <c r="AM1193" i="2"/>
  <c r="AQ1193" i="2" s="1"/>
  <c r="AM78" i="2"/>
  <c r="AQ78" i="2" s="1"/>
  <c r="AM1409" i="2"/>
  <c r="AQ1409" i="2" s="1"/>
  <c r="AM799" i="2"/>
  <c r="AQ799" i="2" s="1"/>
  <c r="AM1219" i="2"/>
  <c r="AQ1219" i="2" s="1"/>
  <c r="AM283" i="2"/>
  <c r="AQ283" i="2" s="1"/>
  <c r="AM148" i="2"/>
  <c r="AQ148" i="2" s="1"/>
  <c r="AM1103" i="2"/>
  <c r="AQ1103" i="2" s="1"/>
  <c r="AM290" i="2"/>
  <c r="AQ290" i="2" s="1"/>
  <c r="AM1077" i="2"/>
  <c r="AQ1077" i="2" s="1"/>
  <c r="AM1428" i="2"/>
  <c r="AQ1428" i="2" s="1"/>
  <c r="N885" i="2"/>
  <c r="AH885" i="2" s="1"/>
  <c r="R885" i="2" s="1"/>
  <c r="AM885" i="2"/>
  <c r="AQ885" i="2" s="1"/>
  <c r="AM1218" i="2"/>
  <c r="AQ1218" i="2" s="1"/>
  <c r="AM1034" i="2"/>
  <c r="AQ1034" i="2" s="1"/>
  <c r="AM239" i="2"/>
  <c r="AQ239" i="2" s="1"/>
  <c r="N1421" i="2"/>
  <c r="AH1421" i="2" s="1"/>
  <c r="R1421" i="2" s="1"/>
  <c r="AM1421" i="2"/>
  <c r="AQ1421" i="2" s="1"/>
  <c r="AM504" i="2"/>
  <c r="AQ504" i="2" s="1"/>
  <c r="AM1361" i="2"/>
  <c r="AQ1361" i="2" s="1"/>
  <c r="N1419" i="2"/>
  <c r="AM1419" i="2"/>
  <c r="AQ1419" i="2" s="1"/>
  <c r="AM231" i="2"/>
  <c r="AQ231" i="2" s="1"/>
  <c r="N355" i="2"/>
  <c r="AM355" i="2"/>
  <c r="AQ355" i="2" s="1"/>
  <c r="AM970" i="2"/>
  <c r="AQ970" i="2" s="1"/>
  <c r="N196" i="2"/>
  <c r="AM196" i="2"/>
  <c r="AQ196" i="2" s="1"/>
  <c r="AM1043" i="2"/>
  <c r="AQ1043" i="2" s="1"/>
  <c r="N1121" i="2"/>
  <c r="AM1121" i="2"/>
  <c r="AQ1121" i="2" s="1"/>
  <c r="AM1300" i="2"/>
  <c r="AQ1300" i="2" s="1"/>
  <c r="AM1313" i="2"/>
  <c r="AQ1313" i="2" s="1"/>
  <c r="AM837" i="2"/>
  <c r="AQ837" i="2" s="1"/>
  <c r="AM646" i="2"/>
  <c r="AQ646" i="2" s="1"/>
  <c r="AM1183" i="2"/>
  <c r="AQ1183" i="2" s="1"/>
  <c r="AM1304" i="2"/>
  <c r="AQ1304" i="2" s="1"/>
  <c r="AE869" i="2"/>
  <c r="Q869" i="2" s="1"/>
  <c r="AD869" i="2"/>
  <c r="O869" i="2" s="1"/>
  <c r="AM581" i="2"/>
  <c r="AQ581" i="2" s="1"/>
  <c r="AM587" i="2"/>
  <c r="AQ587" i="2" s="1"/>
  <c r="N346" i="2"/>
  <c r="AM346" i="2"/>
  <c r="AQ346" i="2" s="1"/>
  <c r="Z945" i="3"/>
  <c r="M945" i="3" s="1"/>
  <c r="Y509" i="3"/>
  <c r="L509" i="3" s="1"/>
  <c r="O509" i="3" s="1"/>
  <c r="Y985" i="3"/>
  <c r="L985" i="3" s="1"/>
  <c r="O985" i="3" s="1"/>
  <c r="Y87" i="3"/>
  <c r="L87" i="3" s="1"/>
  <c r="O87" i="3" s="1"/>
  <c r="Z256" i="3"/>
  <c r="M256" i="3" s="1"/>
  <c r="Y986" i="3"/>
  <c r="L986" i="3" s="1"/>
  <c r="O986" i="3" s="1"/>
  <c r="Z1017" i="3"/>
  <c r="M1017" i="3" s="1"/>
  <c r="Y1017" i="3"/>
  <c r="L1017" i="3" s="1"/>
  <c r="O1017" i="3" s="1"/>
  <c r="Y498" i="3"/>
  <c r="L498" i="3" s="1"/>
  <c r="O498" i="3" s="1"/>
  <c r="Z498" i="3"/>
  <c r="M498" i="3" s="1"/>
  <c r="Y348" i="3"/>
  <c r="L348" i="3" s="1"/>
  <c r="O348" i="3" s="1"/>
  <c r="Z348" i="3"/>
  <c r="M348" i="3" s="1"/>
  <c r="Z539" i="3"/>
  <c r="M539" i="3" s="1"/>
  <c r="Y539" i="3"/>
  <c r="L539" i="3" s="1"/>
  <c r="O539" i="3" s="1"/>
  <c r="Z44" i="3"/>
  <c r="M44" i="3" s="1"/>
  <c r="Y44" i="3"/>
  <c r="L44" i="3" s="1"/>
  <c r="O44" i="3" s="1"/>
  <c r="Z1074" i="3"/>
  <c r="M1074" i="3" s="1"/>
  <c r="Y1074" i="3"/>
  <c r="L1074" i="3" s="1"/>
  <c r="O1074" i="3" s="1"/>
  <c r="Y1139" i="3"/>
  <c r="L1139" i="3" s="1"/>
  <c r="O1139" i="3" s="1"/>
  <c r="Z1139" i="3"/>
  <c r="M1139" i="3" s="1"/>
  <c r="Y284" i="3"/>
  <c r="L284" i="3" s="1"/>
  <c r="O284" i="3" s="1"/>
  <c r="Y1421" i="3"/>
  <c r="L1421" i="3" s="1"/>
  <c r="O1421" i="3" s="1"/>
  <c r="Z1315" i="3"/>
  <c r="M1315" i="3" s="1"/>
  <c r="Z538" i="3"/>
  <c r="M538" i="3" s="1"/>
  <c r="Y1133" i="3"/>
  <c r="L1133" i="3" s="1"/>
  <c r="O1133" i="3" s="1"/>
  <c r="Y1010" i="3"/>
  <c r="L1010" i="3" s="1"/>
  <c r="O1010" i="3" s="1"/>
  <c r="Y678" i="3"/>
  <c r="L678" i="3" s="1"/>
  <c r="O678" i="3" s="1"/>
  <c r="Y611" i="3"/>
  <c r="L611" i="3" s="1"/>
  <c r="O611" i="3" s="1"/>
  <c r="Y265" i="3"/>
  <c r="L265" i="3" s="1"/>
  <c r="O265" i="3" s="1"/>
  <c r="Z1198" i="3"/>
  <c r="M1198" i="3" s="1"/>
  <c r="Y955" i="3"/>
  <c r="L955" i="3" s="1"/>
  <c r="O955" i="3" s="1"/>
  <c r="Z1329" i="3"/>
  <c r="M1329" i="3" s="1"/>
  <c r="Y1329" i="3"/>
  <c r="L1329" i="3" s="1"/>
  <c r="O1329" i="3" s="1"/>
  <c r="Z672" i="3"/>
  <c r="M672" i="3" s="1"/>
  <c r="Y672" i="3"/>
  <c r="L672" i="3" s="1"/>
  <c r="O672" i="3" s="1"/>
  <c r="Z234" i="3"/>
  <c r="M234" i="3" s="1"/>
  <c r="Y234" i="3"/>
  <c r="L234" i="3" s="1"/>
  <c r="O234" i="3" s="1"/>
  <c r="Y15" i="3"/>
  <c r="L15" i="3" s="1"/>
  <c r="O15" i="3" s="1"/>
  <c r="Z15" i="3"/>
  <c r="M15" i="3" s="1"/>
  <c r="Z179" i="3"/>
  <c r="M179" i="3" s="1"/>
  <c r="Y179" i="3"/>
  <c r="L179" i="3" s="1"/>
  <c r="O179" i="3" s="1"/>
  <c r="Z1157" i="3"/>
  <c r="M1157" i="3" s="1"/>
  <c r="Y1157" i="3"/>
  <c r="L1157" i="3" s="1"/>
  <c r="O1157" i="3" s="1"/>
  <c r="Y893" i="3"/>
  <c r="L893" i="3" s="1"/>
  <c r="O893" i="3" s="1"/>
  <c r="Z893" i="3"/>
  <c r="M893" i="3" s="1"/>
  <c r="Z537" i="3"/>
  <c r="M537" i="3" s="1"/>
  <c r="Y537" i="3"/>
  <c r="L537" i="3" s="1"/>
  <c r="O537" i="3" s="1"/>
  <c r="Y494" i="3"/>
  <c r="L494" i="3" s="1"/>
  <c r="O494" i="3" s="1"/>
  <c r="Z494" i="3"/>
  <c r="M494" i="3" s="1"/>
  <c r="Y1348" i="3"/>
  <c r="L1348" i="3" s="1"/>
  <c r="O1348" i="3" s="1"/>
  <c r="Z1348" i="3"/>
  <c r="M1348" i="3" s="1"/>
  <c r="Z526" i="3"/>
  <c r="M526" i="3" s="1"/>
  <c r="Y526" i="3"/>
  <c r="L526" i="3" s="1"/>
  <c r="O526" i="3" s="1"/>
  <c r="Y535" i="3"/>
  <c r="L535" i="3" s="1"/>
  <c r="O535" i="3" s="1"/>
  <c r="Z535" i="3"/>
  <c r="M535" i="3" s="1"/>
  <c r="Y738" i="3"/>
  <c r="L738" i="3" s="1"/>
  <c r="O738" i="3" s="1"/>
  <c r="Z738" i="3"/>
  <c r="M738" i="3" s="1"/>
  <c r="Y448" i="3"/>
  <c r="L448" i="3" s="1"/>
  <c r="O448" i="3" s="1"/>
  <c r="Z448" i="3"/>
  <c r="M448" i="3" s="1"/>
  <c r="Y1194" i="3"/>
  <c r="L1194" i="3" s="1"/>
  <c r="O1194" i="3" s="1"/>
  <c r="Z1194" i="3"/>
  <c r="M1194" i="3" s="1"/>
  <c r="Z1279" i="3"/>
  <c r="M1279" i="3" s="1"/>
  <c r="Y1279" i="3"/>
  <c r="L1279" i="3" s="1"/>
  <c r="O1279" i="3" s="1"/>
  <c r="Z1138" i="3"/>
  <c r="M1138" i="3" s="1"/>
  <c r="Y1138" i="3"/>
  <c r="L1138" i="3" s="1"/>
  <c r="O1138" i="3" s="1"/>
  <c r="Y951" i="3"/>
  <c r="L951" i="3" s="1"/>
  <c r="O951" i="3" s="1"/>
  <c r="Z951" i="3"/>
  <c r="M951" i="3" s="1"/>
  <c r="Z838" i="3"/>
  <c r="M838" i="3" s="1"/>
  <c r="Y838" i="3"/>
  <c r="L838" i="3" s="1"/>
  <c r="O838" i="3" s="1"/>
  <c r="Y1041" i="3"/>
  <c r="L1041" i="3" s="1"/>
  <c r="O1041" i="3" s="1"/>
  <c r="Z1041" i="3"/>
  <c r="M1041" i="3" s="1"/>
  <c r="Z858" i="3"/>
  <c r="M858" i="3" s="1"/>
  <c r="Y858" i="3"/>
  <c r="L858" i="3" s="1"/>
  <c r="O858" i="3" s="1"/>
  <c r="Y322" i="3"/>
  <c r="L322" i="3" s="1"/>
  <c r="O322" i="3" s="1"/>
  <c r="Z322" i="3"/>
  <c r="M322" i="3" s="1"/>
  <c r="Z281" i="3"/>
  <c r="M281" i="3" s="1"/>
  <c r="Y281" i="3"/>
  <c r="L281" i="3" s="1"/>
  <c r="O281" i="3" s="1"/>
  <c r="Y1165" i="3"/>
  <c r="L1165" i="3" s="1"/>
  <c r="O1165" i="3" s="1"/>
  <c r="Z1165" i="3"/>
  <c r="M1165" i="3" s="1"/>
  <c r="Y1248" i="3"/>
  <c r="L1248" i="3" s="1"/>
  <c r="O1248" i="3" s="1"/>
  <c r="Z1248" i="3"/>
  <c r="M1248" i="3" s="1"/>
  <c r="Y504" i="3"/>
  <c r="L504" i="3" s="1"/>
  <c r="O504" i="3" s="1"/>
  <c r="Z504" i="3"/>
  <c r="M504" i="3" s="1"/>
  <c r="Z463" i="3"/>
  <c r="M463" i="3" s="1"/>
  <c r="Y463" i="3"/>
  <c r="L463" i="3" s="1"/>
  <c r="O463" i="3" s="1"/>
  <c r="Z1131" i="3"/>
  <c r="M1131" i="3" s="1"/>
  <c r="Y1131" i="3"/>
  <c r="L1131" i="3" s="1"/>
  <c r="O1131" i="3" s="1"/>
  <c r="Y228" i="3"/>
  <c r="L228" i="3" s="1"/>
  <c r="O228" i="3" s="1"/>
  <c r="Z228" i="3"/>
  <c r="M228" i="3" s="1"/>
  <c r="Z1162" i="3"/>
  <c r="M1162" i="3" s="1"/>
  <c r="Y1162" i="3"/>
  <c r="L1162" i="3" s="1"/>
  <c r="O1162" i="3" s="1"/>
  <c r="Y802" i="3"/>
  <c r="L802" i="3" s="1"/>
  <c r="O802" i="3" s="1"/>
  <c r="Z802" i="3"/>
  <c r="M802" i="3" s="1"/>
  <c r="Y349" i="3"/>
  <c r="L349" i="3" s="1"/>
  <c r="O349" i="3" s="1"/>
  <c r="Z349" i="3"/>
  <c r="M349" i="3" s="1"/>
  <c r="Y39" i="3"/>
  <c r="L39" i="3" s="1"/>
  <c r="O39" i="3" s="1"/>
  <c r="Z39" i="3"/>
  <c r="M39" i="3" s="1"/>
  <c r="Z1032" i="3"/>
  <c r="M1032" i="3" s="1"/>
  <c r="Y1032" i="3"/>
  <c r="L1032" i="3" s="1"/>
  <c r="O1032" i="3" s="1"/>
  <c r="Y677" i="3"/>
  <c r="L677" i="3" s="1"/>
  <c r="O677" i="3" s="1"/>
  <c r="Z677" i="3"/>
  <c r="M677" i="3" s="1"/>
  <c r="Z203" i="3"/>
  <c r="M203" i="3" s="1"/>
  <c r="Y203" i="3"/>
  <c r="L203" i="3" s="1"/>
  <c r="O203" i="3" s="1"/>
  <c r="Y288" i="3"/>
  <c r="L288" i="3" s="1"/>
  <c r="O288" i="3" s="1"/>
  <c r="Z288" i="3"/>
  <c r="M288" i="3" s="1"/>
  <c r="Y1430" i="3"/>
  <c r="L1430" i="3" s="1"/>
  <c r="O1430" i="3" s="1"/>
  <c r="Z1430" i="3"/>
  <c r="M1430" i="3" s="1"/>
  <c r="Z229" i="3"/>
  <c r="M229" i="3" s="1"/>
  <c r="Y229" i="3"/>
  <c r="L229" i="3" s="1"/>
  <c r="O229" i="3" s="1"/>
  <c r="Z99" i="3"/>
  <c r="M99" i="3" s="1"/>
  <c r="Y99" i="3"/>
  <c r="L99" i="3" s="1"/>
  <c r="O99" i="3" s="1"/>
  <c r="Y1213" i="3"/>
  <c r="L1213" i="3" s="1"/>
  <c r="O1213" i="3" s="1"/>
  <c r="Z1213" i="3"/>
  <c r="M1213" i="3" s="1"/>
  <c r="Y375" i="3"/>
  <c r="L375" i="3" s="1"/>
  <c r="O375" i="3" s="1"/>
  <c r="Z375" i="3"/>
  <c r="M375" i="3" s="1"/>
  <c r="Y439" i="3"/>
  <c r="L439" i="3" s="1"/>
  <c r="O439" i="3" s="1"/>
  <c r="Z439" i="3"/>
  <c r="M439" i="3" s="1"/>
  <c r="Y1220" i="3"/>
  <c r="L1220" i="3" s="1"/>
  <c r="O1220" i="3" s="1"/>
  <c r="Z1220" i="3"/>
  <c r="M1220" i="3" s="1"/>
  <c r="Z20" i="3"/>
  <c r="M20" i="3" s="1"/>
  <c r="Y20" i="3"/>
  <c r="L20" i="3" s="1"/>
  <c r="O20" i="3" s="1"/>
  <c r="Z522" i="3"/>
  <c r="M522" i="3" s="1"/>
  <c r="Y522" i="3"/>
  <c r="L522" i="3" s="1"/>
  <c r="O522" i="3" s="1"/>
  <c r="Z1037" i="3"/>
  <c r="M1037" i="3" s="1"/>
  <c r="Y1037" i="3"/>
  <c r="L1037" i="3" s="1"/>
  <c r="O1037" i="3" s="1"/>
  <c r="Z928" i="3"/>
  <c r="M928" i="3" s="1"/>
  <c r="Y928" i="3"/>
  <c r="L928" i="3" s="1"/>
  <c r="O928" i="3" s="1"/>
  <c r="Y825" i="3"/>
  <c r="L825" i="3" s="1"/>
  <c r="O825" i="3" s="1"/>
  <c r="Z825" i="3"/>
  <c r="M825" i="3" s="1"/>
  <c r="Z942" i="3"/>
  <c r="M942" i="3" s="1"/>
  <c r="Y942" i="3"/>
  <c r="L942" i="3" s="1"/>
  <c r="O942" i="3" s="1"/>
  <c r="Z521" i="3"/>
  <c r="M521" i="3" s="1"/>
  <c r="Y521" i="3"/>
  <c r="L521" i="3" s="1"/>
  <c r="O521" i="3" s="1"/>
  <c r="Y325" i="3"/>
  <c r="L325" i="3" s="1"/>
  <c r="O325" i="3" s="1"/>
  <c r="Z325" i="3"/>
  <c r="M325" i="3" s="1"/>
  <c r="Y379" i="3"/>
  <c r="L379" i="3" s="1"/>
  <c r="O379" i="3" s="1"/>
  <c r="Z379" i="3"/>
  <c r="M379" i="3" s="1"/>
  <c r="Y983" i="3"/>
  <c r="L983" i="3" s="1"/>
  <c r="O983" i="3" s="1"/>
  <c r="Z983" i="3"/>
  <c r="M983" i="3" s="1"/>
  <c r="Y138" i="3"/>
  <c r="L138" i="3" s="1"/>
  <c r="O138" i="3" s="1"/>
  <c r="Z138" i="3"/>
  <c r="M138" i="3" s="1"/>
  <c r="Z820" i="3"/>
  <c r="M820" i="3" s="1"/>
  <c r="Y820" i="3"/>
  <c r="L820" i="3" s="1"/>
  <c r="O820" i="3" s="1"/>
  <c r="Z168" i="3"/>
  <c r="M168" i="3" s="1"/>
  <c r="Y168" i="3"/>
  <c r="L168" i="3" s="1"/>
  <c r="O168" i="3" s="1"/>
  <c r="Y593" i="3"/>
  <c r="L593" i="3" s="1"/>
  <c r="O593" i="3" s="1"/>
  <c r="Z593" i="3"/>
  <c r="M593" i="3" s="1"/>
  <c r="Y1009" i="3"/>
  <c r="L1009" i="3" s="1"/>
  <c r="O1009" i="3" s="1"/>
  <c r="Z1009" i="3"/>
  <c r="M1009" i="3" s="1"/>
  <c r="Z749" i="3"/>
  <c r="M749" i="3" s="1"/>
  <c r="Y733" i="3"/>
  <c r="L733" i="3" s="1"/>
  <c r="O733" i="3" s="1"/>
  <c r="Z1284" i="3"/>
  <c r="M1284" i="3" s="1"/>
  <c r="Y201" i="3"/>
  <c r="L201" i="3" s="1"/>
  <c r="O201" i="3" s="1"/>
  <c r="Z193" i="3"/>
  <c r="M193" i="3" s="1"/>
  <c r="Z1391" i="3"/>
  <c r="M1391" i="3" s="1"/>
  <c r="Z1215" i="3"/>
  <c r="M1215" i="3" s="1"/>
  <c r="Z1042" i="3"/>
  <c r="M1042" i="3" s="1"/>
  <c r="Z1152" i="3"/>
  <c r="M1152" i="3" s="1"/>
  <c r="Z864" i="3"/>
  <c r="M864" i="3" s="1"/>
  <c r="Y236" i="3"/>
  <c r="L236" i="3" s="1"/>
  <c r="O236" i="3" s="1"/>
  <c r="Y444" i="3"/>
  <c r="L444" i="3" s="1"/>
  <c r="O444" i="3" s="1"/>
  <c r="Y137" i="3"/>
  <c r="L137" i="3" s="1"/>
  <c r="O137" i="3" s="1"/>
  <c r="Y50" i="3"/>
  <c r="L50" i="3" s="1"/>
  <c r="O50" i="3" s="1"/>
  <c r="Z885" i="3"/>
  <c r="M885" i="3" s="1"/>
  <c r="Z69" i="3"/>
  <c r="M69" i="3" s="1"/>
  <c r="Y1187" i="3"/>
  <c r="L1187" i="3" s="1"/>
  <c r="O1187" i="3" s="1"/>
  <c r="Z923" i="3"/>
  <c r="M923" i="3" s="1"/>
  <c r="Y867" i="3"/>
  <c r="L867" i="3" s="1"/>
  <c r="O867" i="3" s="1"/>
  <c r="Z1048" i="3"/>
  <c r="M1048" i="3" s="1"/>
  <c r="Z25" i="3"/>
  <c r="M25" i="3" s="1"/>
  <c r="Y29" i="3"/>
  <c r="L29" i="3" s="1"/>
  <c r="O29" i="3" s="1"/>
  <c r="Z74" i="3"/>
  <c r="M74" i="3" s="1"/>
  <c r="Y1072" i="3"/>
  <c r="L1072" i="3" s="1"/>
  <c r="O1072" i="3" s="1"/>
  <c r="Z134" i="3"/>
  <c r="M134" i="3" s="1"/>
  <c r="Y405" i="3"/>
  <c r="L405" i="3" s="1"/>
  <c r="O405" i="3" s="1"/>
  <c r="Y435" i="3"/>
  <c r="L435" i="3" s="1"/>
  <c r="O435" i="3" s="1"/>
  <c r="Y687" i="3"/>
  <c r="L687" i="3" s="1"/>
  <c r="O687" i="3" s="1"/>
  <c r="Z344" i="3"/>
  <c r="M344" i="3" s="1"/>
  <c r="Z1366" i="3"/>
  <c r="M1366" i="3" s="1"/>
  <c r="Z48" i="3"/>
  <c r="M48" i="3" s="1"/>
  <c r="Y1229" i="3"/>
  <c r="L1229" i="3" s="1"/>
  <c r="O1229" i="3" s="1"/>
  <c r="Z1229" i="3"/>
  <c r="M1229" i="3" s="1"/>
  <c r="Y922" i="3"/>
  <c r="L922" i="3" s="1"/>
  <c r="O922" i="3" s="1"/>
  <c r="AH379" i="2"/>
  <c r="R379" i="2" s="1"/>
  <c r="AF379" i="2"/>
  <c r="Z1340" i="3"/>
  <c r="M1340" i="3" s="1"/>
  <c r="Y1340" i="3"/>
  <c r="L1340" i="3" s="1"/>
  <c r="O1340" i="3" s="1"/>
  <c r="Y827" i="3"/>
  <c r="L827" i="3" s="1"/>
  <c r="O827" i="3" s="1"/>
  <c r="Z1031" i="3"/>
  <c r="M1031" i="3" s="1"/>
  <c r="Y712" i="3"/>
  <c r="L712" i="3" s="1"/>
  <c r="O712" i="3" s="1"/>
  <c r="Z219" i="3"/>
  <c r="M219" i="3" s="1"/>
  <c r="Y909" i="3"/>
  <c r="L909" i="3" s="1"/>
  <c r="O909" i="3" s="1"/>
  <c r="Y947" i="3"/>
  <c r="L947" i="3" s="1"/>
  <c r="O947" i="3" s="1"/>
  <c r="Y443" i="3"/>
  <c r="L443" i="3" s="1"/>
  <c r="O443" i="3" s="1"/>
  <c r="Z17" i="3"/>
  <c r="M17" i="3" s="1"/>
  <c r="Z1304" i="3"/>
  <c r="M1304" i="3" s="1"/>
  <c r="Y1304" i="3"/>
  <c r="L1304" i="3" s="1"/>
  <c r="O1304" i="3" s="1"/>
  <c r="Y1019" i="3"/>
  <c r="L1019" i="3" s="1"/>
  <c r="O1019" i="3" s="1"/>
  <c r="Z1308" i="3"/>
  <c r="M1308" i="3" s="1"/>
  <c r="Y864" i="3"/>
  <c r="L864" i="3" s="1"/>
  <c r="O864" i="3" s="1"/>
  <c r="Y564" i="3"/>
  <c r="L564" i="3" s="1"/>
  <c r="O564" i="3" s="1"/>
  <c r="Z298" i="3"/>
  <c r="M298" i="3" s="1"/>
  <c r="Y1075" i="3"/>
  <c r="L1075" i="3" s="1"/>
  <c r="O1075" i="3" s="1"/>
  <c r="Z101" i="3"/>
  <c r="M101" i="3" s="1"/>
  <c r="Y194" i="3"/>
  <c r="L194" i="3" s="1"/>
  <c r="O194" i="3" s="1"/>
  <c r="Y621" i="3"/>
  <c r="L621" i="3" s="1"/>
  <c r="O621" i="3" s="1"/>
  <c r="Y1012" i="3"/>
  <c r="L1012" i="3" s="1"/>
  <c r="O1012" i="3" s="1"/>
  <c r="Y976" i="3"/>
  <c r="L976" i="3" s="1"/>
  <c r="O976" i="3" s="1"/>
  <c r="Y797" i="3"/>
  <c r="L797" i="3" s="1"/>
  <c r="O797" i="3" s="1"/>
  <c r="Z1154" i="3"/>
  <c r="M1154" i="3" s="1"/>
  <c r="Z355" i="3"/>
  <c r="M355" i="3" s="1"/>
  <c r="Y771" i="3"/>
  <c r="L771" i="3" s="1"/>
  <c r="O771" i="3" s="1"/>
  <c r="Y774" i="3"/>
  <c r="L774" i="3" s="1"/>
  <c r="O774" i="3" s="1"/>
  <c r="Y591" i="3"/>
  <c r="L591" i="3" s="1"/>
  <c r="O591" i="3" s="1"/>
  <c r="Y599" i="3"/>
  <c r="L599" i="3" s="1"/>
  <c r="O599" i="3" s="1"/>
  <c r="Z1281" i="3"/>
  <c r="M1281" i="3" s="1"/>
  <c r="Z1225" i="3"/>
  <c r="M1225" i="3" s="1"/>
  <c r="Z1187" i="3"/>
  <c r="M1187" i="3" s="1"/>
  <c r="Z87" i="3"/>
  <c r="M87" i="3" s="1"/>
  <c r="Y1373" i="3"/>
  <c r="L1373" i="3" s="1"/>
  <c r="O1373" i="3" s="1"/>
  <c r="Y471" i="3"/>
  <c r="L471" i="3" s="1"/>
  <c r="O471" i="3" s="1"/>
  <c r="Y1039" i="3"/>
  <c r="L1039" i="3" s="1"/>
  <c r="O1039" i="3" s="1"/>
  <c r="Z1039" i="3"/>
  <c r="M1039" i="3" s="1"/>
  <c r="Z85" i="3"/>
  <c r="M85" i="3" s="1"/>
  <c r="Z1214" i="3"/>
  <c r="M1214" i="3" s="1"/>
  <c r="Y1214" i="3"/>
  <c r="L1214" i="3" s="1"/>
  <c r="O1214" i="3" s="1"/>
  <c r="Z1271" i="3"/>
  <c r="M1271" i="3" s="1"/>
  <c r="Y1152" i="3"/>
  <c r="L1152" i="3" s="1"/>
  <c r="O1152" i="3" s="1"/>
  <c r="Z946" i="3"/>
  <c r="M946" i="3" s="1"/>
  <c r="Y1127" i="3"/>
  <c r="L1127" i="3" s="1"/>
  <c r="O1127" i="3" s="1"/>
  <c r="Y1240" i="3"/>
  <c r="L1240" i="3" s="1"/>
  <c r="O1240" i="3" s="1"/>
  <c r="Y1065" i="3"/>
  <c r="L1065" i="3" s="1"/>
  <c r="O1065" i="3" s="1"/>
  <c r="Y1372" i="3"/>
  <c r="L1372" i="3" s="1"/>
  <c r="O1372" i="3" s="1"/>
  <c r="Z1372" i="3"/>
  <c r="M1372" i="3" s="1"/>
  <c r="Y279" i="3"/>
  <c r="L279" i="3" s="1"/>
  <c r="O279" i="3" s="1"/>
  <c r="Z279" i="3"/>
  <c r="M279" i="3" s="1"/>
  <c r="Y1167" i="3"/>
  <c r="L1167" i="3" s="1"/>
  <c r="O1167" i="3" s="1"/>
  <c r="Z1167" i="3"/>
  <c r="M1167" i="3" s="1"/>
  <c r="Y416" i="3"/>
  <c r="L416" i="3" s="1"/>
  <c r="O416" i="3" s="1"/>
  <c r="Z416" i="3"/>
  <c r="M416" i="3" s="1"/>
  <c r="Z249" i="3"/>
  <c r="M249" i="3" s="1"/>
  <c r="Y249" i="3"/>
  <c r="L249" i="3" s="1"/>
  <c r="O249" i="3" s="1"/>
  <c r="Y55" i="3"/>
  <c r="L55" i="3" s="1"/>
  <c r="O55" i="3" s="1"/>
  <c r="Y409" i="3"/>
  <c r="L409" i="3" s="1"/>
  <c r="O409" i="3" s="1"/>
  <c r="Z409" i="3"/>
  <c r="M409" i="3" s="1"/>
  <c r="Z918" i="3"/>
  <c r="M918" i="3" s="1"/>
  <c r="Y918" i="3"/>
  <c r="L918" i="3" s="1"/>
  <c r="O918" i="3" s="1"/>
  <c r="Z912" i="3"/>
  <c r="M912" i="3" s="1"/>
  <c r="Y912" i="3"/>
  <c r="L912" i="3" s="1"/>
  <c r="O912" i="3" s="1"/>
  <c r="Z553" i="3"/>
  <c r="M553" i="3" s="1"/>
  <c r="Y553" i="3"/>
  <c r="L553" i="3" s="1"/>
  <c r="O553" i="3" s="1"/>
  <c r="Z1273" i="3"/>
  <c r="M1273" i="3" s="1"/>
  <c r="Y1273" i="3"/>
  <c r="L1273" i="3" s="1"/>
  <c r="O1273" i="3" s="1"/>
  <c r="Y491" i="3"/>
  <c r="L491" i="3" s="1"/>
  <c r="O491" i="3" s="1"/>
  <c r="Z491" i="3"/>
  <c r="M491" i="3" s="1"/>
  <c r="Y239" i="3"/>
  <c r="L239" i="3" s="1"/>
  <c r="O239" i="3" s="1"/>
  <c r="Y1159" i="3"/>
  <c r="L1159" i="3" s="1"/>
  <c r="O1159" i="3" s="1"/>
  <c r="Y1097" i="3"/>
  <c r="L1097" i="3" s="1"/>
  <c r="O1097" i="3" s="1"/>
  <c r="Z1375" i="3"/>
  <c r="M1375" i="3" s="1"/>
  <c r="Y171" i="3"/>
  <c r="L171" i="3" s="1"/>
  <c r="O171" i="3" s="1"/>
  <c r="Z1000" i="3"/>
  <c r="M1000" i="3" s="1"/>
  <c r="Y297" i="3"/>
  <c r="L297" i="3" s="1"/>
  <c r="O297" i="3" s="1"/>
  <c r="Z674" i="3"/>
  <c r="M674" i="3" s="1"/>
  <c r="Y747" i="3"/>
  <c r="L747" i="3" s="1"/>
  <c r="O747" i="3" s="1"/>
  <c r="Z285" i="3"/>
  <c r="M285" i="3" s="1"/>
  <c r="Z705" i="3"/>
  <c r="M705" i="3" s="1"/>
  <c r="Y809" i="3"/>
  <c r="L809" i="3" s="1"/>
  <c r="O809" i="3" s="1"/>
  <c r="Z435" i="3"/>
  <c r="M435" i="3" s="1"/>
  <c r="Y1259" i="3"/>
  <c r="L1259" i="3" s="1"/>
  <c r="O1259" i="3" s="1"/>
  <c r="Y620" i="3"/>
  <c r="L620" i="3" s="1"/>
  <c r="O620" i="3" s="1"/>
  <c r="Z669" i="3"/>
  <c r="M669" i="3" s="1"/>
  <c r="Z53" i="3"/>
  <c r="M53" i="3" s="1"/>
  <c r="Y48" i="3"/>
  <c r="L48" i="3" s="1"/>
  <c r="O48" i="3" s="1"/>
  <c r="Y849" i="3"/>
  <c r="L849" i="3" s="1"/>
  <c r="O849" i="3" s="1"/>
  <c r="Z849" i="3"/>
  <c r="M849" i="3" s="1"/>
  <c r="Y475" i="3"/>
  <c r="L475" i="3" s="1"/>
  <c r="O475" i="3" s="1"/>
  <c r="Z475" i="3"/>
  <c r="M475" i="3" s="1"/>
  <c r="Y739" i="3"/>
  <c r="L739" i="3" s="1"/>
  <c r="O739" i="3" s="1"/>
  <c r="Z739" i="3"/>
  <c r="M739" i="3" s="1"/>
  <c r="Y713" i="3"/>
  <c r="L713" i="3" s="1"/>
  <c r="O713" i="3" s="1"/>
  <c r="Z713" i="3"/>
  <c r="M713" i="3" s="1"/>
  <c r="Y729" i="3"/>
  <c r="L729" i="3" s="1"/>
  <c r="O729" i="3" s="1"/>
  <c r="Z729" i="3"/>
  <c r="M729" i="3" s="1"/>
  <c r="Y566" i="3"/>
  <c r="L566" i="3" s="1"/>
  <c r="O566" i="3" s="1"/>
  <c r="Y327" i="3"/>
  <c r="L327" i="3" s="1"/>
  <c r="O327" i="3" s="1"/>
  <c r="Z327" i="3"/>
  <c r="M327" i="3" s="1"/>
  <c r="Z251" i="3"/>
  <c r="M251" i="3" s="1"/>
  <c r="Y251" i="3"/>
  <c r="L251" i="3" s="1"/>
  <c r="O251" i="3" s="1"/>
  <c r="Y699" i="3"/>
  <c r="L699" i="3" s="1"/>
  <c r="O699" i="3" s="1"/>
  <c r="Z699" i="3"/>
  <c r="M699" i="3" s="1"/>
  <c r="Y941" i="3"/>
  <c r="L941" i="3" s="1"/>
  <c r="O941" i="3" s="1"/>
  <c r="Z941" i="3"/>
  <c r="M941" i="3" s="1"/>
  <c r="Y1192" i="3"/>
  <c r="L1192" i="3" s="1"/>
  <c r="O1192" i="3" s="1"/>
  <c r="Z1192" i="3"/>
  <c r="M1192" i="3" s="1"/>
  <c r="Y763" i="3"/>
  <c r="L763" i="3" s="1"/>
  <c r="O763" i="3" s="1"/>
  <c r="Z763" i="3"/>
  <c r="M763" i="3" s="1"/>
  <c r="Y1068" i="3"/>
  <c r="L1068" i="3" s="1"/>
  <c r="O1068" i="3" s="1"/>
  <c r="Z1068" i="3"/>
  <c r="M1068" i="3" s="1"/>
  <c r="Z777" i="3"/>
  <c r="M777" i="3" s="1"/>
  <c r="Y777" i="3"/>
  <c r="L777" i="3" s="1"/>
  <c r="O777" i="3" s="1"/>
  <c r="Z388" i="3"/>
  <c r="M388" i="3" s="1"/>
  <c r="Y388" i="3"/>
  <c r="L388" i="3" s="1"/>
  <c r="O388" i="3" s="1"/>
  <c r="Z1378" i="3"/>
  <c r="M1378" i="3" s="1"/>
  <c r="Y1378" i="3"/>
  <c r="L1378" i="3" s="1"/>
  <c r="O1378" i="3" s="1"/>
  <c r="Z1004" i="3"/>
  <c r="M1004" i="3" s="1"/>
  <c r="Y1004" i="3"/>
  <c r="L1004" i="3" s="1"/>
  <c r="O1004" i="3" s="1"/>
  <c r="Z196" i="3"/>
  <c r="M196" i="3" s="1"/>
  <c r="Y196" i="3"/>
  <c r="L196" i="3" s="1"/>
  <c r="O196" i="3" s="1"/>
  <c r="Y530" i="3"/>
  <c r="L530" i="3" s="1"/>
  <c r="O530" i="3" s="1"/>
  <c r="Z530" i="3"/>
  <c r="M530" i="3" s="1"/>
  <c r="Z1123" i="3"/>
  <c r="M1123" i="3" s="1"/>
  <c r="Y1123" i="3"/>
  <c r="L1123" i="3" s="1"/>
  <c r="O1123" i="3" s="1"/>
  <c r="Z701" i="3"/>
  <c r="M701" i="3" s="1"/>
  <c r="Y701" i="3"/>
  <c r="L701" i="3" s="1"/>
  <c r="O701" i="3" s="1"/>
  <c r="Z947" i="3"/>
  <c r="M947" i="3" s="1"/>
  <c r="Y1254" i="3"/>
  <c r="L1254" i="3" s="1"/>
  <c r="O1254" i="3" s="1"/>
  <c r="Z1254" i="3"/>
  <c r="M1254" i="3" s="1"/>
  <c r="Y146" i="3"/>
  <c r="L146" i="3" s="1"/>
  <c r="O146" i="3" s="1"/>
  <c r="Y856" i="3"/>
  <c r="L856" i="3" s="1"/>
  <c r="O856" i="3" s="1"/>
  <c r="Z856" i="3"/>
  <c r="M856" i="3" s="1"/>
  <c r="Y495" i="3"/>
  <c r="L495" i="3" s="1"/>
  <c r="O495" i="3" s="1"/>
  <c r="Z495" i="3"/>
  <c r="M495" i="3" s="1"/>
  <c r="Y167" i="3"/>
  <c r="L167" i="3" s="1"/>
  <c r="O167" i="3" s="1"/>
  <c r="Z14" i="3"/>
  <c r="M14" i="3" s="1"/>
  <c r="Y14" i="3"/>
  <c r="L14" i="3" s="1"/>
  <c r="O14" i="3" s="1"/>
  <c r="Y102" i="3"/>
  <c r="L102" i="3" s="1"/>
  <c r="O102" i="3" s="1"/>
  <c r="Z102" i="3"/>
  <c r="M102" i="3" s="1"/>
  <c r="Y592" i="3"/>
  <c r="L592" i="3" s="1"/>
  <c r="O592" i="3" s="1"/>
  <c r="Z592" i="3"/>
  <c r="M592" i="3" s="1"/>
  <c r="Y255" i="3"/>
  <c r="L255" i="3" s="1"/>
  <c r="O255" i="3" s="1"/>
  <c r="Z255" i="3"/>
  <c r="M255" i="3" s="1"/>
  <c r="Z286" i="3"/>
  <c r="M286" i="3" s="1"/>
  <c r="Y286" i="3"/>
  <c r="L286" i="3" s="1"/>
  <c r="O286" i="3" s="1"/>
  <c r="Z73" i="3"/>
  <c r="M73" i="3" s="1"/>
  <c r="Y73" i="3"/>
  <c r="L73" i="3" s="1"/>
  <c r="O73" i="3" s="1"/>
  <c r="Z868" i="3"/>
  <c r="M868" i="3" s="1"/>
  <c r="Y768" i="3"/>
  <c r="L768" i="3" s="1"/>
  <c r="O768" i="3" s="1"/>
  <c r="Y734" i="3"/>
  <c r="L734" i="3" s="1"/>
  <c r="O734" i="3" s="1"/>
  <c r="Y1391" i="3"/>
  <c r="L1391" i="3" s="1"/>
  <c r="O1391" i="3" s="1"/>
  <c r="Y1210" i="3"/>
  <c r="L1210" i="3" s="1"/>
  <c r="O1210" i="3" s="1"/>
  <c r="Z11" i="3"/>
  <c r="M11" i="3" s="1"/>
  <c r="Y1366" i="3"/>
  <c r="L1366" i="3" s="1"/>
  <c r="O1366" i="3" s="1"/>
  <c r="Z50" i="3"/>
  <c r="M50" i="3" s="1"/>
  <c r="Y412" i="3"/>
  <c r="L412" i="3" s="1"/>
  <c r="O412" i="3" s="1"/>
  <c r="Y628" i="3"/>
  <c r="L628" i="3" s="1"/>
  <c r="O628" i="3" s="1"/>
  <c r="Z628" i="3"/>
  <c r="M628" i="3" s="1"/>
  <c r="Z57" i="3"/>
  <c r="M57" i="3" s="1"/>
  <c r="Y57" i="3"/>
  <c r="L57" i="3" s="1"/>
  <c r="O57" i="3" s="1"/>
  <c r="Z762" i="3"/>
  <c r="M762" i="3" s="1"/>
  <c r="Y762" i="3"/>
  <c r="L762" i="3" s="1"/>
  <c r="O762" i="3" s="1"/>
  <c r="Y595" i="3"/>
  <c r="L595" i="3" s="1"/>
  <c r="O595" i="3" s="1"/>
  <c r="Z595" i="3"/>
  <c r="M595" i="3" s="1"/>
  <c r="Z1132" i="3"/>
  <c r="M1132" i="3" s="1"/>
  <c r="Y1132" i="3"/>
  <c r="L1132" i="3" s="1"/>
  <c r="O1132" i="3" s="1"/>
  <c r="Y1316" i="3"/>
  <c r="L1316" i="3" s="1"/>
  <c r="O1316" i="3" s="1"/>
  <c r="Z1316" i="3"/>
  <c r="M1316" i="3" s="1"/>
  <c r="Z1432" i="3"/>
  <c r="M1432" i="3" s="1"/>
  <c r="Y1432" i="3"/>
  <c r="L1432" i="3" s="1"/>
  <c r="O1432" i="3" s="1"/>
  <c r="Z1078" i="3"/>
  <c r="M1078" i="3" s="1"/>
  <c r="Y1078" i="3"/>
  <c r="L1078" i="3" s="1"/>
  <c r="O1078" i="3" s="1"/>
  <c r="Y319" i="3"/>
  <c r="L319" i="3" s="1"/>
  <c r="O319" i="3" s="1"/>
  <c r="Z319" i="3"/>
  <c r="M319" i="3" s="1"/>
  <c r="Y441" i="3"/>
  <c r="L441" i="3" s="1"/>
  <c r="O441" i="3" s="1"/>
  <c r="Z441" i="3"/>
  <c r="M441" i="3" s="1"/>
  <c r="Z1128" i="3"/>
  <c r="M1128" i="3" s="1"/>
  <c r="Y1128" i="3"/>
  <c r="L1128" i="3" s="1"/>
  <c r="O1128" i="3" s="1"/>
  <c r="Y590" i="3"/>
  <c r="L590" i="3" s="1"/>
  <c r="O590" i="3" s="1"/>
  <c r="Z590" i="3"/>
  <c r="M590" i="3" s="1"/>
  <c r="Y1398" i="3"/>
  <c r="L1398" i="3" s="1"/>
  <c r="O1398" i="3" s="1"/>
  <c r="Z1398" i="3"/>
  <c r="M1398" i="3" s="1"/>
  <c r="Z686" i="3"/>
  <c r="M686" i="3" s="1"/>
  <c r="Y686" i="3"/>
  <c r="L686" i="3" s="1"/>
  <c r="O686" i="3" s="1"/>
  <c r="Y342" i="3"/>
  <c r="L342" i="3" s="1"/>
  <c r="O342" i="3" s="1"/>
  <c r="Z342" i="3"/>
  <c r="M342" i="3" s="1"/>
  <c r="Y1286" i="3"/>
  <c r="L1286" i="3" s="1"/>
  <c r="O1286" i="3" s="1"/>
  <c r="Z1286" i="3"/>
  <c r="M1286" i="3" s="1"/>
  <c r="Y892" i="3"/>
  <c r="L892" i="3" s="1"/>
  <c r="O892" i="3" s="1"/>
  <c r="Z892" i="3"/>
  <c r="M892" i="3" s="1"/>
  <c r="Y49" i="3"/>
  <c r="L49" i="3" s="1"/>
  <c r="O49" i="3" s="1"/>
  <c r="Z49" i="3"/>
  <c r="M49" i="3" s="1"/>
  <c r="Z473" i="3"/>
  <c r="M473" i="3" s="1"/>
  <c r="Y1425" i="3"/>
  <c r="L1425" i="3" s="1"/>
  <c r="O1425" i="3" s="1"/>
  <c r="Y718" i="3"/>
  <c r="L718" i="3" s="1"/>
  <c r="O718" i="3" s="1"/>
  <c r="Z1429" i="3"/>
  <c r="M1429" i="3" s="1"/>
  <c r="Y626" i="3"/>
  <c r="L626" i="3" s="1"/>
  <c r="O626" i="3" s="1"/>
  <c r="Y565" i="3"/>
  <c r="L565" i="3" s="1"/>
  <c r="O565" i="3" s="1"/>
  <c r="Z565" i="3"/>
  <c r="M565" i="3" s="1"/>
  <c r="Y1395" i="3"/>
  <c r="L1395" i="3" s="1"/>
  <c r="O1395" i="3" s="1"/>
  <c r="Y1258" i="3"/>
  <c r="L1258" i="3" s="1"/>
  <c r="O1258" i="3" s="1"/>
  <c r="Z1258" i="3"/>
  <c r="M1258" i="3" s="1"/>
  <c r="Y1125" i="3"/>
  <c r="L1125" i="3" s="1"/>
  <c r="O1125" i="3" s="1"/>
  <c r="Z1125" i="3"/>
  <c r="M1125" i="3" s="1"/>
  <c r="Z917" i="3"/>
  <c r="M917" i="3" s="1"/>
  <c r="Y917" i="3"/>
  <c r="L917" i="3" s="1"/>
  <c r="O917" i="3" s="1"/>
  <c r="Z405" i="3"/>
  <c r="M405" i="3" s="1"/>
  <c r="Z315" i="3"/>
  <c r="M315" i="3" s="1"/>
  <c r="Y1184" i="3"/>
  <c r="L1184" i="3" s="1"/>
  <c r="O1184" i="3" s="1"/>
  <c r="Z137" i="3"/>
  <c r="M137" i="3" s="1"/>
  <c r="Z1419" i="3"/>
  <c r="M1419" i="3" s="1"/>
  <c r="Z1071" i="3"/>
  <c r="M1071" i="3" s="1"/>
  <c r="Z1067" i="3"/>
  <c r="M1067" i="3" s="1"/>
  <c r="Z1059" i="3"/>
  <c r="M1059" i="3" s="1"/>
  <c r="Z1362" i="3"/>
  <c r="M1362" i="3" s="1"/>
  <c r="Z579" i="3"/>
  <c r="M579" i="3" s="1"/>
  <c r="Y1190" i="3"/>
  <c r="L1190" i="3" s="1"/>
  <c r="O1190" i="3" s="1"/>
  <c r="Y1154" i="3"/>
  <c r="L1154" i="3" s="1"/>
  <c r="O1154" i="3" s="1"/>
  <c r="Z1242" i="3"/>
  <c r="M1242" i="3" s="1"/>
  <c r="Z1314" i="3"/>
  <c r="M1314" i="3" s="1"/>
  <c r="Z437" i="3"/>
  <c r="M437" i="3" s="1"/>
  <c r="Y437" i="3"/>
  <c r="L437" i="3" s="1"/>
  <c r="O437" i="3" s="1"/>
  <c r="Z236" i="3"/>
  <c r="M236" i="3" s="1"/>
  <c r="Z323" i="3"/>
  <c r="M323" i="3" s="1"/>
  <c r="Y323" i="3"/>
  <c r="L323" i="3" s="1"/>
  <c r="O323" i="3" s="1"/>
  <c r="Z742" i="3"/>
  <c r="M742" i="3" s="1"/>
  <c r="Y742" i="3"/>
  <c r="L742" i="3" s="1"/>
  <c r="O742" i="3" s="1"/>
  <c r="Y1406" i="3"/>
  <c r="L1406" i="3" s="1"/>
  <c r="O1406" i="3" s="1"/>
  <c r="Z1406" i="3"/>
  <c r="M1406" i="3" s="1"/>
  <c r="Y507" i="3"/>
  <c r="L507" i="3" s="1"/>
  <c r="O507" i="3" s="1"/>
  <c r="Z507" i="3"/>
  <c r="M507" i="3" s="1"/>
  <c r="Y1096" i="3"/>
  <c r="L1096" i="3" s="1"/>
  <c r="O1096" i="3" s="1"/>
  <c r="Y1099" i="3"/>
  <c r="L1099" i="3" s="1"/>
  <c r="O1099" i="3" s="1"/>
  <c r="Z1099" i="3"/>
  <c r="M1099" i="3" s="1"/>
  <c r="Y1226" i="3"/>
  <c r="L1226" i="3" s="1"/>
  <c r="O1226" i="3" s="1"/>
  <c r="Z1226" i="3"/>
  <c r="M1226" i="3" s="1"/>
  <c r="Y1433" i="3"/>
  <c r="L1433" i="3" s="1"/>
  <c r="O1433" i="3" s="1"/>
  <c r="Z1433" i="3"/>
  <c r="M1433" i="3" s="1"/>
  <c r="Z23" i="3"/>
  <c r="M23" i="3" s="1"/>
  <c r="Z1180" i="3"/>
  <c r="M1180" i="3" s="1"/>
  <c r="Y1180" i="3"/>
  <c r="L1180" i="3" s="1"/>
  <c r="O1180" i="3" s="1"/>
  <c r="Y224" i="3"/>
  <c r="L224" i="3" s="1"/>
  <c r="O224" i="3" s="1"/>
  <c r="Z224" i="3"/>
  <c r="M224" i="3" s="1"/>
  <c r="Y707" i="3"/>
  <c r="L707" i="3" s="1"/>
  <c r="O707" i="3" s="1"/>
  <c r="Z707" i="3"/>
  <c r="M707" i="3" s="1"/>
  <c r="Z1073" i="3"/>
  <c r="M1073" i="3" s="1"/>
  <c r="Y1073" i="3"/>
  <c r="L1073" i="3" s="1"/>
  <c r="O1073" i="3" s="1"/>
  <c r="Y1218" i="3"/>
  <c r="L1218" i="3" s="1"/>
  <c r="O1218" i="3" s="1"/>
  <c r="Z1218" i="3"/>
  <c r="M1218" i="3" s="1"/>
  <c r="Z81" i="3"/>
  <c r="M81" i="3" s="1"/>
  <c r="Y81" i="3"/>
  <c r="L81" i="3" s="1"/>
  <c r="O81" i="3" s="1"/>
  <c r="Z1436" i="3"/>
  <c r="M1436" i="3" s="1"/>
  <c r="Y1436" i="3"/>
  <c r="L1436" i="3" s="1"/>
  <c r="O1436" i="3" s="1"/>
  <c r="Y799" i="3"/>
  <c r="L799" i="3" s="1"/>
  <c r="O799" i="3" s="1"/>
  <c r="Z799" i="3"/>
  <c r="M799" i="3" s="1"/>
  <c r="Z78" i="3"/>
  <c r="M78" i="3" s="1"/>
  <c r="Y78" i="3"/>
  <c r="L78" i="3" s="1"/>
  <c r="O78" i="3" s="1"/>
  <c r="Z567" i="3"/>
  <c r="M567" i="3" s="1"/>
  <c r="Y567" i="3"/>
  <c r="L567" i="3" s="1"/>
  <c r="O567" i="3" s="1"/>
  <c r="Y584" i="3"/>
  <c r="L584" i="3" s="1"/>
  <c r="O584" i="3" s="1"/>
  <c r="Z584" i="3"/>
  <c r="M584" i="3" s="1"/>
  <c r="Z1129" i="3"/>
  <c r="M1129" i="3" s="1"/>
  <c r="Y1129" i="3"/>
  <c r="L1129" i="3" s="1"/>
  <c r="O1129" i="3" s="1"/>
  <c r="Z508" i="3"/>
  <c r="M508" i="3" s="1"/>
  <c r="Y508" i="3"/>
  <c r="L508" i="3" s="1"/>
  <c r="O508" i="3" s="1"/>
  <c r="Y1018" i="3"/>
  <c r="L1018" i="3" s="1"/>
  <c r="O1018" i="3" s="1"/>
  <c r="Z1018" i="3"/>
  <c r="M1018" i="3" s="1"/>
  <c r="Z909" i="3"/>
  <c r="M909" i="3" s="1"/>
  <c r="Y1243" i="3"/>
  <c r="L1243" i="3" s="1"/>
  <c r="O1243" i="3" s="1"/>
  <c r="Y629" i="3"/>
  <c r="L629" i="3" s="1"/>
  <c r="O629" i="3" s="1"/>
  <c r="Z629" i="3"/>
  <c r="M629" i="3" s="1"/>
  <c r="Y1270" i="3"/>
  <c r="L1270" i="3" s="1"/>
  <c r="O1270" i="3" s="1"/>
  <c r="Z1270" i="3"/>
  <c r="M1270" i="3" s="1"/>
  <c r="Y293" i="3"/>
  <c r="L293" i="3" s="1"/>
  <c r="O293" i="3" s="1"/>
  <c r="Y559" i="3"/>
  <c r="L559" i="3" s="1"/>
  <c r="O559" i="3" s="1"/>
  <c r="Z1223" i="3"/>
  <c r="M1223" i="3" s="1"/>
  <c r="Z1244" i="3"/>
  <c r="M1244" i="3" s="1"/>
  <c r="Y1363" i="3"/>
  <c r="L1363" i="3" s="1"/>
  <c r="O1363" i="3" s="1"/>
  <c r="Z1277" i="3"/>
  <c r="M1277" i="3" s="1"/>
  <c r="Y204" i="3"/>
  <c r="L204" i="3" s="1"/>
  <c r="O204" i="3" s="1"/>
  <c r="Z797" i="3"/>
  <c r="M797" i="3" s="1"/>
  <c r="Y1227" i="3"/>
  <c r="L1227" i="3" s="1"/>
  <c r="O1227" i="3" s="1"/>
  <c r="Y552" i="3"/>
  <c r="L552" i="3" s="1"/>
  <c r="O552" i="3" s="1"/>
  <c r="Y1150" i="3"/>
  <c r="L1150" i="3" s="1"/>
  <c r="O1150" i="3" s="1"/>
  <c r="Z687" i="3"/>
  <c r="M687" i="3" s="1"/>
  <c r="Z1376" i="3"/>
  <c r="M1376" i="3" s="1"/>
  <c r="Z26" i="3"/>
  <c r="M26" i="3" s="1"/>
  <c r="Y26" i="3"/>
  <c r="L26" i="3" s="1"/>
  <c r="O26" i="3" s="1"/>
  <c r="Z254" i="3"/>
  <c r="M254" i="3" s="1"/>
  <c r="Y254" i="3"/>
  <c r="L254" i="3" s="1"/>
  <c r="O254" i="3" s="1"/>
  <c r="Y789" i="3"/>
  <c r="L789" i="3" s="1"/>
  <c r="O789" i="3" s="1"/>
  <c r="Z789" i="3"/>
  <c r="M789" i="3" s="1"/>
  <c r="Z316" i="3"/>
  <c r="M316" i="3" s="1"/>
  <c r="Y316" i="3"/>
  <c r="L316" i="3" s="1"/>
  <c r="O316" i="3" s="1"/>
  <c r="Y492" i="3"/>
  <c r="L492" i="3" s="1"/>
  <c r="O492" i="3" s="1"/>
  <c r="Z581" i="3"/>
  <c r="M581" i="3" s="1"/>
  <c r="Y581" i="3"/>
  <c r="L581" i="3" s="1"/>
  <c r="O581" i="3" s="1"/>
  <c r="Y1276" i="3"/>
  <c r="L1276" i="3" s="1"/>
  <c r="O1276" i="3" s="1"/>
  <c r="Z1276" i="3"/>
  <c r="M1276" i="3" s="1"/>
  <c r="Z911" i="3"/>
  <c r="M911" i="3" s="1"/>
  <c r="Y911" i="3"/>
  <c r="L911" i="3" s="1"/>
  <c r="O911" i="3" s="1"/>
  <c r="Y641" i="3"/>
  <c r="L641" i="3" s="1"/>
  <c r="O641" i="3" s="1"/>
  <c r="Z641" i="3"/>
  <c r="M641" i="3" s="1"/>
  <c r="Z731" i="3"/>
  <c r="M731" i="3" s="1"/>
  <c r="Y731" i="3"/>
  <c r="L731" i="3" s="1"/>
  <c r="O731" i="3" s="1"/>
  <c r="Z1188" i="3"/>
  <c r="M1188" i="3" s="1"/>
  <c r="Y1188" i="3"/>
  <c r="L1188" i="3" s="1"/>
  <c r="O1188" i="3" s="1"/>
  <c r="Z987" i="3"/>
  <c r="M987" i="3" s="1"/>
  <c r="Y987" i="3"/>
  <c r="L987" i="3" s="1"/>
  <c r="O987" i="3" s="1"/>
  <c r="Y46" i="3"/>
  <c r="L46" i="3" s="1"/>
  <c r="O46" i="3" s="1"/>
  <c r="Z46" i="3"/>
  <c r="M46" i="3" s="1"/>
  <c r="Z765" i="3"/>
  <c r="M765" i="3" s="1"/>
  <c r="Y765" i="3"/>
  <c r="L765" i="3" s="1"/>
  <c r="O765" i="3" s="1"/>
  <c r="Z1109" i="3"/>
  <c r="M1109" i="3" s="1"/>
  <c r="Y1109" i="3"/>
  <c r="L1109" i="3" s="1"/>
  <c r="O1109" i="3" s="1"/>
  <c r="Z706" i="3"/>
  <c r="M706" i="3" s="1"/>
  <c r="Y706" i="3"/>
  <c r="L706" i="3" s="1"/>
  <c r="O706" i="3" s="1"/>
  <c r="Z1317" i="3"/>
  <c r="M1317" i="3" s="1"/>
  <c r="Z358" i="3"/>
  <c r="M358" i="3" s="1"/>
  <c r="Y28" i="3"/>
  <c r="L28" i="3" s="1"/>
  <c r="O28" i="3" s="1"/>
  <c r="Z549" i="3"/>
  <c r="M549" i="3" s="1"/>
  <c r="Y549" i="3"/>
  <c r="L549" i="3" s="1"/>
  <c r="O549" i="3" s="1"/>
  <c r="Y886" i="3"/>
  <c r="L886" i="3" s="1"/>
  <c r="O886" i="3" s="1"/>
  <c r="Z588" i="3"/>
  <c r="M588" i="3" s="1"/>
  <c r="Z283" i="3"/>
  <c r="M283" i="3" s="1"/>
  <c r="Y283" i="3"/>
  <c r="L283" i="3" s="1"/>
  <c r="O283" i="3" s="1"/>
  <c r="Z792" i="3"/>
  <c r="M792" i="3" s="1"/>
  <c r="Z503" i="3"/>
  <c r="M503" i="3" s="1"/>
  <c r="Y1036" i="3"/>
  <c r="L1036" i="3" s="1"/>
  <c r="O1036" i="3" s="1"/>
  <c r="Z1036" i="3"/>
  <c r="M1036" i="3" s="1"/>
  <c r="Z1303" i="3"/>
  <c r="M1303" i="3" s="1"/>
  <c r="Y1303" i="3"/>
  <c r="L1303" i="3" s="1"/>
  <c r="O1303" i="3" s="1"/>
  <c r="Z622" i="3"/>
  <c r="M622" i="3" s="1"/>
  <c r="Z980" i="3"/>
  <c r="M980" i="3" s="1"/>
  <c r="Y1282" i="3"/>
  <c r="L1282" i="3" s="1"/>
  <c r="O1282" i="3" s="1"/>
  <c r="Y1222" i="3"/>
  <c r="L1222" i="3" s="1"/>
  <c r="O1222" i="3" s="1"/>
  <c r="Z1161" i="3"/>
  <c r="M1161" i="3" s="1"/>
  <c r="Y287" i="3"/>
  <c r="L287" i="3" s="1"/>
  <c r="O287" i="3" s="1"/>
  <c r="Z599" i="3"/>
  <c r="M599" i="3" s="1"/>
  <c r="Y1149" i="3"/>
  <c r="L1149" i="3" s="1"/>
  <c r="O1149" i="3" s="1"/>
  <c r="Z976" i="3"/>
  <c r="M976" i="3" s="1"/>
  <c r="Z748" i="3"/>
  <c r="M748" i="3" s="1"/>
  <c r="Y41" i="3"/>
  <c r="L41" i="3" s="1"/>
  <c r="O41" i="3" s="1"/>
  <c r="Y1250" i="3"/>
  <c r="L1250" i="3" s="1"/>
  <c r="O1250" i="3" s="1"/>
  <c r="Y805" i="3"/>
  <c r="L805" i="3" s="1"/>
  <c r="O805" i="3" s="1"/>
  <c r="Z192" i="3"/>
  <c r="M192" i="3" s="1"/>
  <c r="Y192" i="3"/>
  <c r="L192" i="3" s="1"/>
  <c r="O192" i="3" s="1"/>
  <c r="Z410" i="3"/>
  <c r="M410" i="3" s="1"/>
  <c r="Y410" i="3"/>
  <c r="L410" i="3" s="1"/>
  <c r="O410" i="3" s="1"/>
  <c r="Y1428" i="3"/>
  <c r="L1428" i="3" s="1"/>
  <c r="O1428" i="3" s="1"/>
  <c r="Y280" i="3"/>
  <c r="L280" i="3" s="1"/>
  <c r="O280" i="3" s="1"/>
  <c r="Z280" i="3"/>
  <c r="M280" i="3" s="1"/>
  <c r="Z927" i="3"/>
  <c r="M927" i="3" s="1"/>
  <c r="Y927" i="3"/>
  <c r="L927" i="3" s="1"/>
  <c r="O927" i="3" s="1"/>
  <c r="Z47" i="3"/>
  <c r="M47" i="3" s="1"/>
  <c r="Y47" i="3"/>
  <c r="L47" i="3" s="1"/>
  <c r="O47" i="3" s="1"/>
  <c r="Y136" i="3"/>
  <c r="L136" i="3" s="1"/>
  <c r="O136" i="3" s="1"/>
  <c r="Z136" i="3"/>
  <c r="M136" i="3" s="1"/>
  <c r="Z646" i="3"/>
  <c r="M646" i="3" s="1"/>
  <c r="Y646" i="3"/>
  <c r="L646" i="3" s="1"/>
  <c r="O646" i="3" s="1"/>
  <c r="Y85" i="3"/>
  <c r="L85" i="3" s="1"/>
  <c r="O85" i="3" s="1"/>
  <c r="Y532" i="3"/>
  <c r="L532" i="3" s="1"/>
  <c r="O532" i="3" s="1"/>
  <c r="Z532" i="3"/>
  <c r="M532" i="3" s="1"/>
  <c r="Y117" i="3"/>
  <c r="L117" i="3" s="1"/>
  <c r="O117" i="3" s="1"/>
  <c r="Z117" i="3"/>
  <c r="M117" i="3" s="1"/>
  <c r="Y614" i="3"/>
  <c r="L614" i="3" s="1"/>
  <c r="O614" i="3" s="1"/>
  <c r="Z614" i="3"/>
  <c r="M614" i="3" s="1"/>
  <c r="Z1158" i="3"/>
  <c r="M1158" i="3" s="1"/>
  <c r="Y1158" i="3"/>
  <c r="L1158" i="3" s="1"/>
  <c r="O1158" i="3" s="1"/>
  <c r="Z353" i="3"/>
  <c r="M353" i="3" s="1"/>
  <c r="Y353" i="3"/>
  <c r="L353" i="3" s="1"/>
  <c r="O353" i="3" s="1"/>
  <c r="Y1306" i="3"/>
  <c r="L1306" i="3" s="1"/>
  <c r="O1306" i="3" s="1"/>
  <c r="Z1306" i="3"/>
  <c r="M1306" i="3" s="1"/>
  <c r="Z380" i="3"/>
  <c r="M380" i="3" s="1"/>
  <c r="Y380" i="3"/>
  <c r="L380" i="3" s="1"/>
  <c r="O380" i="3" s="1"/>
  <c r="Y9" i="3"/>
  <c r="L9" i="3" s="1"/>
  <c r="Z9" i="3"/>
  <c r="M9" i="3" s="1"/>
  <c r="Y953" i="3"/>
  <c r="L953" i="3" s="1"/>
  <c r="O953" i="3" s="1"/>
  <c r="Z953" i="3"/>
  <c r="M953" i="3" s="1"/>
  <c r="Z1090" i="3"/>
  <c r="M1090" i="3" s="1"/>
  <c r="Y1090" i="3"/>
  <c r="L1090" i="3" s="1"/>
  <c r="O1090" i="3" s="1"/>
  <c r="Y1093" i="3"/>
  <c r="L1093" i="3" s="1"/>
  <c r="O1093" i="3" s="1"/>
  <c r="Z1093" i="3"/>
  <c r="M1093" i="3" s="1"/>
  <c r="Y982" i="3"/>
  <c r="L982" i="3" s="1"/>
  <c r="O982" i="3" s="1"/>
  <c r="Z982" i="3"/>
  <c r="M982" i="3" s="1"/>
  <c r="Z1434" i="3"/>
  <c r="M1434" i="3" s="1"/>
  <c r="Y1434" i="3"/>
  <c r="L1434" i="3" s="1"/>
  <c r="O1434" i="3" s="1"/>
  <c r="Z10" i="3"/>
  <c r="M10" i="3" s="1"/>
  <c r="Y10" i="3"/>
  <c r="L10" i="3" s="1"/>
  <c r="O10" i="3" s="1"/>
  <c r="Z1195" i="3"/>
  <c r="M1195" i="3" s="1"/>
  <c r="Y1195" i="3"/>
  <c r="L1195" i="3" s="1"/>
  <c r="O1195" i="3" s="1"/>
  <c r="Y344" i="3"/>
  <c r="L344" i="3" s="1"/>
  <c r="O344" i="3" s="1"/>
  <c r="Z477" i="3"/>
  <c r="M477" i="3" s="1"/>
  <c r="Y477" i="3"/>
  <c r="L477" i="3" s="1"/>
  <c r="O477" i="3" s="1"/>
  <c r="Z807" i="3"/>
  <c r="M807" i="3" s="1"/>
  <c r="Y807" i="3"/>
  <c r="L807" i="3" s="1"/>
  <c r="O807" i="3" s="1"/>
  <c r="Z443" i="3"/>
  <c r="M443" i="3" s="1"/>
  <c r="Y21" i="3"/>
  <c r="L21" i="3" s="1"/>
  <c r="O21" i="3" s="1"/>
  <c r="Y671" i="3"/>
  <c r="L671" i="3" s="1"/>
  <c r="O671" i="3" s="1"/>
  <c r="Z671" i="3"/>
  <c r="M671" i="3" s="1"/>
  <c r="Z598" i="3"/>
  <c r="M598" i="3" s="1"/>
  <c r="Z413" i="3"/>
  <c r="M413" i="3" s="1"/>
  <c r="Y679" i="3"/>
  <c r="L679" i="3" s="1"/>
  <c r="O679" i="3" s="1"/>
  <c r="Y534" i="3"/>
  <c r="L534" i="3" s="1"/>
  <c r="O534" i="3" s="1"/>
  <c r="Z534" i="3"/>
  <c r="M534" i="3" s="1"/>
  <c r="Y269" i="3"/>
  <c r="L269" i="3" s="1"/>
  <c r="O269" i="3" s="1"/>
  <c r="Y528" i="3"/>
  <c r="L528" i="3" s="1"/>
  <c r="O528" i="3" s="1"/>
  <c r="Z528" i="3"/>
  <c r="M528" i="3" s="1"/>
  <c r="Z1045" i="3"/>
  <c r="M1045" i="3" s="1"/>
  <c r="Y1045" i="3"/>
  <c r="L1045" i="3" s="1"/>
  <c r="O1045" i="3" s="1"/>
  <c r="Y461" i="3"/>
  <c r="L461" i="3" s="1"/>
  <c r="O461" i="3" s="1"/>
  <c r="Z461" i="3"/>
  <c r="M461" i="3" s="1"/>
  <c r="Z106" i="3"/>
  <c r="M106" i="3" s="1"/>
  <c r="Y106" i="3"/>
  <c r="L106" i="3" s="1"/>
  <c r="O106" i="3" s="1"/>
  <c r="Y84" i="3"/>
  <c r="L84" i="3" s="1"/>
  <c r="O84" i="3" s="1"/>
  <c r="Z84" i="3"/>
  <c r="M84" i="3" s="1"/>
  <c r="Z591" i="3"/>
  <c r="M591" i="3" s="1"/>
  <c r="Y716" i="3"/>
  <c r="L716" i="3" s="1"/>
  <c r="O716" i="3" s="1"/>
  <c r="Z737" i="3"/>
  <c r="M737" i="3" s="1"/>
  <c r="Y1183" i="3"/>
  <c r="L1183" i="3" s="1"/>
  <c r="O1183" i="3" s="1"/>
  <c r="Y681" i="3"/>
  <c r="L681" i="3" s="1"/>
  <c r="O681" i="3" s="1"/>
  <c r="Z834" i="3"/>
  <c r="M834" i="3" s="1"/>
  <c r="Z1120" i="3"/>
  <c r="M1120" i="3" s="1"/>
  <c r="Z1033" i="3"/>
  <c r="M1033" i="3" s="1"/>
  <c r="Y1033" i="3"/>
  <c r="L1033" i="3" s="1"/>
  <c r="O1033" i="3" s="1"/>
  <c r="Z1119" i="3"/>
  <c r="M1119" i="3" s="1"/>
  <c r="Y1119" i="3"/>
  <c r="L1119" i="3" s="1"/>
  <c r="O1119" i="3" s="1"/>
  <c r="Y899" i="3"/>
  <c r="L899" i="3" s="1"/>
  <c r="O899" i="3" s="1"/>
  <c r="Z899" i="3"/>
  <c r="M899" i="3" s="1"/>
  <c r="Y1046" i="3"/>
  <c r="L1046" i="3" s="1"/>
  <c r="O1046" i="3" s="1"/>
  <c r="Z1046" i="3"/>
  <c r="M1046" i="3" s="1"/>
  <c r="Y1163" i="3"/>
  <c r="L1163" i="3" s="1"/>
  <c r="O1163" i="3" s="1"/>
  <c r="Z51" i="3"/>
  <c r="M51" i="3" s="1"/>
  <c r="Y51" i="3"/>
  <c r="L51" i="3" s="1"/>
  <c r="O51" i="3" s="1"/>
  <c r="Z1076" i="3"/>
  <c r="M1076" i="3" s="1"/>
  <c r="Y1076" i="3"/>
  <c r="L1076" i="3" s="1"/>
  <c r="O1076" i="3" s="1"/>
  <c r="Y520" i="3"/>
  <c r="L520" i="3" s="1"/>
  <c r="O520" i="3" s="1"/>
  <c r="Z520" i="3"/>
  <c r="M520" i="3" s="1"/>
  <c r="Z852" i="3"/>
  <c r="M852" i="3" s="1"/>
  <c r="Y852" i="3"/>
  <c r="L852" i="3" s="1"/>
  <c r="O852" i="3" s="1"/>
  <c r="Y132" i="3"/>
  <c r="L132" i="3" s="1"/>
  <c r="O132" i="3" s="1"/>
  <c r="Z132" i="3"/>
  <c r="M132" i="3" s="1"/>
  <c r="Z474" i="3"/>
  <c r="M474" i="3" s="1"/>
  <c r="Y474" i="3"/>
  <c r="L474" i="3" s="1"/>
  <c r="O474" i="3" s="1"/>
  <c r="Z759" i="3"/>
  <c r="M759" i="3" s="1"/>
  <c r="Y759" i="3"/>
  <c r="L759" i="3" s="1"/>
  <c r="O759" i="3" s="1"/>
  <c r="Y1299" i="3"/>
  <c r="L1299" i="3" s="1"/>
  <c r="O1299" i="3" s="1"/>
  <c r="Z1299" i="3"/>
  <c r="M1299" i="3" s="1"/>
  <c r="Y736" i="3"/>
  <c r="L736" i="3" s="1"/>
  <c r="O736" i="3" s="1"/>
  <c r="Z736" i="3"/>
  <c r="M736" i="3" s="1"/>
  <c r="Y644" i="3"/>
  <c r="L644" i="3" s="1"/>
  <c r="O644" i="3" s="1"/>
  <c r="Z644" i="3"/>
  <c r="M644" i="3" s="1"/>
  <c r="Y208" i="3"/>
  <c r="L208" i="3" s="1"/>
  <c r="O208" i="3" s="1"/>
  <c r="Z208" i="3"/>
  <c r="M208" i="3" s="1"/>
  <c r="Y282" i="3"/>
  <c r="L282" i="3" s="1"/>
  <c r="O282" i="3" s="1"/>
  <c r="Z282" i="3"/>
  <c r="M282" i="3" s="1"/>
  <c r="Z1130" i="3"/>
  <c r="M1130" i="3" s="1"/>
  <c r="Y1130" i="3"/>
  <c r="L1130" i="3" s="1"/>
  <c r="O1130" i="3" s="1"/>
  <c r="Z267" i="3"/>
  <c r="M267" i="3" s="1"/>
  <c r="Y267" i="3"/>
  <c r="L267" i="3" s="1"/>
  <c r="O267" i="3" s="1"/>
  <c r="Y419" i="3"/>
  <c r="L419" i="3" s="1"/>
  <c r="O419" i="3" s="1"/>
  <c r="Z419" i="3"/>
  <c r="M419" i="3" s="1"/>
  <c r="Y749" i="3"/>
  <c r="L749" i="3" s="1"/>
  <c r="O749" i="3" s="1"/>
  <c r="Y352" i="3"/>
  <c r="L352" i="3" s="1"/>
  <c r="O352" i="3" s="1"/>
  <c r="Y1404" i="3"/>
  <c r="L1404" i="3" s="1"/>
  <c r="O1404" i="3" s="1"/>
  <c r="Z610" i="3"/>
  <c r="M610" i="3" s="1"/>
  <c r="Y610" i="3"/>
  <c r="L610" i="3" s="1"/>
  <c r="O610" i="3" s="1"/>
  <c r="Y111" i="3"/>
  <c r="L111" i="3" s="1"/>
  <c r="O111" i="3" s="1"/>
  <c r="Y1307" i="3"/>
  <c r="L1307" i="3" s="1"/>
  <c r="O1307" i="3" s="1"/>
  <c r="Z1307" i="3"/>
  <c r="M1307" i="3" s="1"/>
  <c r="Y819" i="3"/>
  <c r="L819" i="3" s="1"/>
  <c r="O819" i="3" s="1"/>
  <c r="Z819" i="3"/>
  <c r="M819" i="3" s="1"/>
  <c r="Z190" i="3"/>
  <c r="M190" i="3" s="1"/>
  <c r="Z115" i="3"/>
  <c r="M115" i="3" s="1"/>
  <c r="Y115" i="3"/>
  <c r="L115" i="3" s="1"/>
  <c r="O115" i="3" s="1"/>
  <c r="Y1160" i="3"/>
  <c r="L1160" i="3" s="1"/>
  <c r="O1160" i="3" s="1"/>
  <c r="Z1160" i="3"/>
  <c r="M1160" i="3" s="1"/>
  <c r="Z1330" i="3"/>
  <c r="M1330" i="3" s="1"/>
  <c r="Y1330" i="3"/>
  <c r="L1330" i="3" s="1"/>
  <c r="O1330" i="3" s="1"/>
  <c r="Y466" i="3"/>
  <c r="L466" i="3" s="1"/>
  <c r="O466" i="3" s="1"/>
  <c r="Z466" i="3"/>
  <c r="M466" i="3" s="1"/>
  <c r="Z433" i="3"/>
  <c r="M433" i="3" s="1"/>
  <c r="Y433" i="3"/>
  <c r="L433" i="3" s="1"/>
  <c r="O433" i="3" s="1"/>
  <c r="Y505" i="3"/>
  <c r="L505" i="3" s="1"/>
  <c r="O505" i="3" s="1"/>
  <c r="Z505" i="3"/>
  <c r="M505" i="3" s="1"/>
  <c r="Y43" i="3"/>
  <c r="L43" i="3" s="1"/>
  <c r="O43" i="3" s="1"/>
  <c r="Z43" i="3"/>
  <c r="M43" i="3" s="1"/>
  <c r="Z1280" i="3"/>
  <c r="M1280" i="3" s="1"/>
  <c r="Y1280" i="3"/>
  <c r="L1280" i="3" s="1"/>
  <c r="O1280" i="3" s="1"/>
  <c r="Y1426" i="3"/>
  <c r="L1426" i="3" s="1"/>
  <c r="O1426" i="3" s="1"/>
  <c r="Z1426" i="3"/>
  <c r="M1426" i="3" s="1"/>
  <c r="Z1216" i="3"/>
  <c r="M1216" i="3" s="1"/>
  <c r="Y1216" i="3"/>
  <c r="L1216" i="3" s="1"/>
  <c r="O1216" i="3" s="1"/>
  <c r="Z898" i="3"/>
  <c r="M898" i="3" s="1"/>
  <c r="Y898" i="3"/>
  <c r="L898" i="3" s="1"/>
  <c r="O898" i="3" s="1"/>
  <c r="Z1002" i="3"/>
  <c r="M1002" i="3" s="1"/>
  <c r="Y1002" i="3"/>
  <c r="L1002" i="3" s="1"/>
  <c r="O1002" i="3" s="1"/>
  <c r="Z1091" i="3"/>
  <c r="M1091" i="3" s="1"/>
  <c r="Y1091" i="3"/>
  <c r="L1091" i="3" s="1"/>
  <c r="O1091" i="3" s="1"/>
  <c r="Y1035" i="3"/>
  <c r="L1035" i="3" s="1"/>
  <c r="O1035" i="3" s="1"/>
  <c r="Z1035" i="3"/>
  <c r="M1035" i="3" s="1"/>
  <c r="Y981" i="3"/>
  <c r="L981" i="3" s="1"/>
  <c r="O981" i="3" s="1"/>
  <c r="Z981" i="3"/>
  <c r="M981" i="3" s="1"/>
  <c r="Z231" i="3"/>
  <c r="M231" i="3" s="1"/>
  <c r="Y231" i="3"/>
  <c r="L231" i="3" s="1"/>
  <c r="O231" i="3" s="1"/>
  <c r="Z460" i="3"/>
  <c r="M460" i="3" s="1"/>
  <c r="Y460" i="3"/>
  <c r="L460" i="3" s="1"/>
  <c r="O460" i="3" s="1"/>
  <c r="Y685" i="3"/>
  <c r="L685" i="3" s="1"/>
  <c r="O685" i="3" s="1"/>
  <c r="Z685" i="3"/>
  <c r="M685" i="3" s="1"/>
  <c r="Z1344" i="3"/>
  <c r="M1344" i="3" s="1"/>
  <c r="Y1344" i="3"/>
  <c r="L1344" i="3" s="1"/>
  <c r="O1344" i="3" s="1"/>
  <c r="Z586" i="3"/>
  <c r="M586" i="3" s="1"/>
  <c r="Y586" i="3"/>
  <c r="L586" i="3" s="1"/>
  <c r="O586" i="3" s="1"/>
  <c r="Y1102" i="3"/>
  <c r="L1102" i="3" s="1"/>
  <c r="O1102" i="3" s="1"/>
  <c r="Z1102" i="3"/>
  <c r="M1102" i="3" s="1"/>
  <c r="Z1196" i="3"/>
  <c r="M1196" i="3" s="1"/>
  <c r="Y56" i="3"/>
  <c r="L56" i="3" s="1"/>
  <c r="O56" i="3" s="1"/>
  <c r="Z291" i="3"/>
  <c r="M291" i="3" s="1"/>
  <c r="Y143" i="3"/>
  <c r="L143" i="3" s="1"/>
  <c r="O143" i="3" s="1"/>
  <c r="Z143" i="3"/>
  <c r="M143" i="3" s="1"/>
  <c r="Y531" i="3"/>
  <c r="L531" i="3" s="1"/>
  <c r="O531" i="3" s="1"/>
  <c r="Z741" i="3"/>
  <c r="M741" i="3" s="1"/>
  <c r="Z1401" i="2"/>
  <c r="L1401" i="2" s="1"/>
  <c r="AB1401" i="2"/>
  <c r="M1401" i="2" s="1"/>
  <c r="AC1401" i="2" s="1"/>
  <c r="Y1401" i="2"/>
  <c r="AA1401" i="2" s="1"/>
  <c r="AJ1401" i="2"/>
  <c r="AB18" i="2"/>
  <c r="M18" i="2" s="1"/>
  <c r="AC18" i="2" s="1"/>
  <c r="Y18" i="2"/>
  <c r="AA18" i="2" s="1"/>
  <c r="AJ18" i="2"/>
  <c r="Z18" i="2"/>
  <c r="L18" i="2" s="1"/>
  <c r="AB737" i="2"/>
  <c r="M737" i="2" s="1"/>
  <c r="AC737" i="2" s="1"/>
  <c r="AJ737" i="2"/>
  <c r="Z737" i="2"/>
  <c r="L737" i="2" s="1"/>
  <c r="Y737" i="2"/>
  <c r="AA737" i="2" s="1"/>
  <c r="Z492" i="2"/>
  <c r="L492" i="2" s="1"/>
  <c r="AB492" i="2"/>
  <c r="M492" i="2" s="1"/>
  <c r="AC492" i="2" s="1"/>
  <c r="AJ492" i="2"/>
  <c r="Y492" i="2"/>
  <c r="AA492" i="2" s="1"/>
  <c r="Z431" i="2"/>
  <c r="L431" i="2" s="1"/>
  <c r="Y431" i="2"/>
  <c r="AA431" i="2" s="1"/>
  <c r="AB431" i="2"/>
  <c r="M431" i="2" s="1"/>
  <c r="AC431" i="2" s="1"/>
  <c r="AJ431" i="2"/>
  <c r="AB83" i="2"/>
  <c r="M83" i="2" s="1"/>
  <c r="AC83" i="2" s="1"/>
  <c r="Y83" i="2"/>
  <c r="AA83" i="2" s="1"/>
  <c r="AB1363" i="2"/>
  <c r="M1363" i="2" s="1"/>
  <c r="AC1363" i="2" s="1"/>
  <c r="AJ1363" i="2"/>
  <c r="Y1363" i="2"/>
  <c r="AA1363" i="2" s="1"/>
  <c r="Z1363" i="2"/>
  <c r="L1363" i="2" s="1"/>
  <c r="AJ1279" i="2"/>
  <c r="Z1279" i="2"/>
  <c r="L1279" i="2" s="1"/>
  <c r="AB1279" i="2"/>
  <c r="M1279" i="2" s="1"/>
  <c r="AC1279" i="2" s="1"/>
  <c r="Y1279" i="2"/>
  <c r="AA1279" i="2" s="1"/>
  <c r="AJ1036" i="2"/>
  <c r="Y1036" i="2"/>
  <c r="AA1036" i="2" s="1"/>
  <c r="Z1036" i="2"/>
  <c r="L1036" i="2" s="1"/>
  <c r="Z999" i="2"/>
  <c r="L999" i="2" s="1"/>
  <c r="AJ999" i="2"/>
  <c r="AB999" i="2"/>
  <c r="M999" i="2" s="1"/>
  <c r="AC999" i="2" s="1"/>
  <c r="Y999" i="2"/>
  <c r="AA999" i="2" s="1"/>
  <c r="AJ1254" i="2"/>
  <c r="Z1254" i="2"/>
  <c r="L1254" i="2" s="1"/>
  <c r="Y1254" i="2"/>
  <c r="AA1254" i="2" s="1"/>
  <c r="AB1254" i="2"/>
  <c r="M1254" i="2" s="1"/>
  <c r="AC1254" i="2" s="1"/>
  <c r="AJ915" i="2"/>
  <c r="Z915" i="2"/>
  <c r="L915" i="2" s="1"/>
  <c r="Y915" i="2"/>
  <c r="AA915" i="2" s="1"/>
  <c r="AB915" i="2"/>
  <c r="M915" i="2" s="1"/>
  <c r="AC915" i="2" s="1"/>
  <c r="Z763" i="2"/>
  <c r="L763" i="2" s="1"/>
  <c r="AB763" i="2"/>
  <c r="M763" i="2" s="1"/>
  <c r="AC763" i="2" s="1"/>
  <c r="AJ763" i="2"/>
  <c r="Y763" i="2"/>
  <c r="AA763" i="2" s="1"/>
  <c r="AB580" i="2"/>
  <c r="M580" i="2" s="1"/>
  <c r="AC580" i="2" s="1"/>
  <c r="Z580" i="2"/>
  <c r="L580" i="2" s="1"/>
  <c r="AJ580" i="2"/>
  <c r="AJ1270" i="2"/>
  <c r="AB1270" i="2"/>
  <c r="M1270" i="2" s="1"/>
  <c r="AC1270" i="2" s="1"/>
  <c r="Y1270" i="2"/>
  <c r="AA1270" i="2" s="1"/>
  <c r="Z1270" i="2"/>
  <c r="L1270" i="2" s="1"/>
  <c r="Y110" i="2"/>
  <c r="AA110" i="2" s="1"/>
  <c r="AJ110" i="2"/>
  <c r="Z110" i="2"/>
  <c r="L110" i="2" s="1"/>
  <c r="AB110" i="2"/>
  <c r="M110" i="2" s="1"/>
  <c r="AC110" i="2" s="1"/>
  <c r="AB1242" i="2"/>
  <c r="M1242" i="2" s="1"/>
  <c r="AC1242" i="2" s="1"/>
  <c r="AJ1242" i="2"/>
  <c r="Z1242" i="2"/>
  <c r="L1242" i="2" s="1"/>
  <c r="AB1374" i="2"/>
  <c r="M1374" i="2" s="1"/>
  <c r="AC1374" i="2" s="1"/>
  <c r="Z1374" i="2"/>
  <c r="L1374" i="2" s="1"/>
  <c r="AJ1374" i="2"/>
  <c r="AJ257" i="2"/>
  <c r="Y257" i="2"/>
  <c r="AA257" i="2" s="1"/>
  <c r="Z257" i="2"/>
  <c r="L257" i="2" s="1"/>
  <c r="AJ1256" i="2"/>
  <c r="Z1256" i="2"/>
  <c r="L1256" i="2" s="1"/>
  <c r="AB1256" i="2"/>
  <c r="M1256" i="2" s="1"/>
  <c r="AC1256" i="2" s="1"/>
  <c r="Y1256" i="2"/>
  <c r="AA1256" i="2" s="1"/>
  <c r="Z977" i="2"/>
  <c r="L977" i="2" s="1"/>
  <c r="Y977" i="2"/>
  <c r="AA977" i="2" s="1"/>
  <c r="AJ164" i="2"/>
  <c r="AB164" i="2"/>
  <c r="M164" i="2" s="1"/>
  <c r="AC164" i="2" s="1"/>
  <c r="Y164" i="2"/>
  <c r="AA164" i="2" s="1"/>
  <c r="Z766" i="5"/>
  <c r="Z1256" i="5"/>
  <c r="Z1258" i="5"/>
  <c r="Z446" i="5"/>
  <c r="Z1301" i="5"/>
  <c r="Z24" i="5"/>
  <c r="Z886" i="5"/>
  <c r="Z530" i="5"/>
  <c r="Z22" i="5"/>
  <c r="Z281" i="5"/>
  <c r="Y1215" i="3"/>
  <c r="L1215" i="3" s="1"/>
  <c r="O1215" i="3" s="1"/>
  <c r="Z1390" i="5"/>
  <c r="W285" i="5"/>
  <c r="X285" i="5"/>
  <c r="Y285" i="5"/>
  <c r="M300" i="5"/>
  <c r="Z831" i="5"/>
  <c r="X1338" i="5"/>
  <c r="W1338" i="5"/>
  <c r="Y1338" i="5"/>
  <c r="M1350" i="5"/>
  <c r="Y142" i="3"/>
  <c r="L142" i="3" s="1"/>
  <c r="O142" i="3" s="1"/>
  <c r="Z43" i="5"/>
  <c r="Z527" i="5"/>
  <c r="Z1282" i="5"/>
  <c r="Z829" i="5"/>
  <c r="Z824" i="5"/>
  <c r="Z524" i="5"/>
  <c r="Z678" i="5"/>
  <c r="Z466" i="5"/>
  <c r="Z323" i="5"/>
  <c r="Z131" i="5"/>
  <c r="Z1180" i="5"/>
  <c r="Z26" i="5"/>
  <c r="R569" i="5"/>
  <c r="F569" i="5" s="1"/>
  <c r="Q569" i="5"/>
  <c r="P569" i="5"/>
  <c r="Z834" i="5"/>
  <c r="T535" i="5"/>
  <c r="U535" i="5"/>
  <c r="V535" i="5"/>
  <c r="T623" i="5"/>
  <c r="U623" i="5"/>
  <c r="V623" i="5"/>
  <c r="Y40" i="3"/>
  <c r="L40" i="3" s="1"/>
  <c r="O40" i="3" s="1"/>
  <c r="Z939" i="5"/>
  <c r="Z879" i="5"/>
  <c r="Z412" i="5"/>
  <c r="Z772" i="5"/>
  <c r="Z1244" i="5"/>
  <c r="Z227" i="5"/>
  <c r="Z416" i="5"/>
  <c r="Z1239" i="5"/>
  <c r="Z52" i="5"/>
  <c r="Z1300" i="5"/>
  <c r="X569" i="5"/>
  <c r="W569" i="5"/>
  <c r="Y569" i="5"/>
  <c r="M570" i="5"/>
  <c r="Z1307" i="5"/>
  <c r="Y1062" i="5"/>
  <c r="W1062" i="5"/>
  <c r="X1062" i="5"/>
  <c r="M1080" i="5"/>
  <c r="Z1078" i="5"/>
  <c r="Z1010" i="5"/>
  <c r="Z344" i="5"/>
  <c r="U683" i="5"/>
  <c r="V683" i="5"/>
  <c r="T683" i="5"/>
  <c r="AB489" i="2"/>
  <c r="M489" i="2" s="1"/>
  <c r="AC489" i="2" s="1"/>
  <c r="AJ489" i="2"/>
  <c r="Z489" i="2"/>
  <c r="L489" i="2" s="1"/>
  <c r="Y489" i="2"/>
  <c r="AA489" i="2" s="1"/>
  <c r="AB288" i="2"/>
  <c r="M288" i="2" s="1"/>
  <c r="AC288" i="2" s="1"/>
  <c r="AJ288" i="2"/>
  <c r="Y288" i="2"/>
  <c r="AA288" i="2" s="1"/>
  <c r="Z288" i="2"/>
  <c r="L288" i="2" s="1"/>
  <c r="AJ1259" i="2"/>
  <c r="Z1259" i="2"/>
  <c r="L1259" i="2" s="1"/>
  <c r="AB1259" i="2"/>
  <c r="M1259" i="2" s="1"/>
  <c r="AC1259" i="2" s="1"/>
  <c r="Y1259" i="2"/>
  <c r="AA1259" i="2" s="1"/>
  <c r="AB1135" i="2"/>
  <c r="M1135" i="2" s="1"/>
  <c r="AC1135" i="2" s="1"/>
  <c r="AJ1135" i="2"/>
  <c r="Z1135" i="2"/>
  <c r="L1135" i="2" s="1"/>
  <c r="Y1135" i="2"/>
  <c r="AA1135" i="2" s="1"/>
  <c r="Z1029" i="2"/>
  <c r="L1029" i="2" s="1"/>
  <c r="AB1029" i="2"/>
  <c r="M1029" i="2" s="1"/>
  <c r="AC1029" i="2" s="1"/>
  <c r="Y1029" i="2"/>
  <c r="AA1029" i="2" s="1"/>
  <c r="AJ1029" i="2"/>
  <c r="Y888" i="2"/>
  <c r="AA888" i="2" s="1"/>
  <c r="AB888" i="2"/>
  <c r="M888" i="2" s="1"/>
  <c r="AC888" i="2" s="1"/>
  <c r="Z888" i="2"/>
  <c r="L888" i="2" s="1"/>
  <c r="AJ888" i="2"/>
  <c r="AJ40" i="2"/>
  <c r="AB40" i="2"/>
  <c r="M40" i="2" s="1"/>
  <c r="AC40" i="2" s="1"/>
  <c r="Z40" i="2"/>
  <c r="L40" i="2" s="1"/>
  <c r="Y40" i="2"/>
  <c r="AA40" i="2" s="1"/>
  <c r="Y1093" i="2"/>
  <c r="AA1093" i="2" s="1"/>
  <c r="AJ1093" i="2"/>
  <c r="Z1093" i="2"/>
  <c r="L1093" i="2" s="1"/>
  <c r="AB1093" i="2"/>
  <c r="M1093" i="2" s="1"/>
  <c r="AC1093" i="2" s="1"/>
  <c r="Y1041" i="2"/>
  <c r="AA1041" i="2" s="1"/>
  <c r="AB1041" i="2"/>
  <c r="M1041" i="2" s="1"/>
  <c r="AC1041" i="2" s="1"/>
  <c r="AJ1041" i="2"/>
  <c r="Z1041" i="2"/>
  <c r="L1041" i="2" s="1"/>
  <c r="AB953" i="2"/>
  <c r="M953" i="2" s="1"/>
  <c r="AC953" i="2" s="1"/>
  <c r="Y953" i="2"/>
  <c r="AA953" i="2" s="1"/>
  <c r="AJ953" i="2"/>
  <c r="Z953" i="2"/>
  <c r="L953" i="2" s="1"/>
  <c r="Y137" i="2"/>
  <c r="AA137" i="2" s="1"/>
  <c r="AJ137" i="2"/>
  <c r="AB137" i="2"/>
  <c r="M137" i="2" s="1"/>
  <c r="AC137" i="2" s="1"/>
  <c r="Z137" i="2"/>
  <c r="L137" i="2" s="1"/>
  <c r="AJ795" i="2"/>
  <c r="AB795" i="2"/>
  <c r="M795" i="2" s="1"/>
  <c r="AC795" i="2" s="1"/>
  <c r="Z795" i="2"/>
  <c r="L795" i="2" s="1"/>
  <c r="Y1389" i="2"/>
  <c r="AA1389" i="2" s="1"/>
  <c r="AJ1389" i="2"/>
  <c r="Z1389" i="2"/>
  <c r="L1389" i="2" s="1"/>
  <c r="AB1389" i="2"/>
  <c r="M1389" i="2" s="1"/>
  <c r="AC1389" i="2" s="1"/>
  <c r="AB916" i="2"/>
  <c r="M916" i="2" s="1"/>
  <c r="AC916" i="2" s="1"/>
  <c r="Y1272" i="2"/>
  <c r="AA1272" i="2" s="1"/>
  <c r="Z1272" i="2"/>
  <c r="L1272" i="2" s="1"/>
  <c r="AJ1272" i="2"/>
  <c r="AB1272" i="2"/>
  <c r="M1272" i="2" s="1"/>
  <c r="AC1272" i="2" s="1"/>
  <c r="Z382" i="2"/>
  <c r="L382" i="2" s="1"/>
  <c r="AJ382" i="2"/>
  <c r="AB382" i="2"/>
  <c r="M382" i="2" s="1"/>
  <c r="AC382" i="2" s="1"/>
  <c r="Y945" i="2"/>
  <c r="AA945" i="2" s="1"/>
  <c r="AB945" i="2"/>
  <c r="M945" i="2" s="1"/>
  <c r="AC945" i="2" s="1"/>
  <c r="AJ945" i="2"/>
  <c r="Z945" i="2"/>
  <c r="L945" i="2" s="1"/>
  <c r="Y767" i="3"/>
  <c r="L767" i="3" s="1"/>
  <c r="O767" i="3" s="1"/>
  <c r="Y438" i="3"/>
  <c r="L438" i="3" s="1"/>
  <c r="O438" i="3" s="1"/>
  <c r="Z897" i="3"/>
  <c r="M897" i="3" s="1"/>
  <c r="Y1003" i="3"/>
  <c r="L1003" i="3" s="1"/>
  <c r="O1003" i="3" s="1"/>
  <c r="Z1003" i="3"/>
  <c r="M1003" i="3" s="1"/>
  <c r="Y999" i="3"/>
  <c r="L999" i="3" s="1"/>
  <c r="O999" i="3" s="1"/>
  <c r="Z999" i="3"/>
  <c r="M999" i="3" s="1"/>
  <c r="Z525" i="3"/>
  <c r="M525" i="3" s="1"/>
  <c r="Y525" i="3"/>
  <c r="L525" i="3" s="1"/>
  <c r="O525" i="3" s="1"/>
  <c r="Z464" i="3"/>
  <c r="M464" i="3" s="1"/>
  <c r="Y464" i="3"/>
  <c r="L464" i="3" s="1"/>
  <c r="O464" i="3" s="1"/>
  <c r="Y328" i="3"/>
  <c r="L328" i="3" s="1"/>
  <c r="O328" i="3" s="1"/>
  <c r="Z328" i="3"/>
  <c r="M328" i="3" s="1"/>
  <c r="Y268" i="3"/>
  <c r="L268" i="3" s="1"/>
  <c r="O268" i="3" s="1"/>
  <c r="Z268" i="3"/>
  <c r="M268" i="3" s="1"/>
  <c r="Z264" i="3"/>
  <c r="M264" i="3" s="1"/>
  <c r="Y264" i="3"/>
  <c r="L264" i="3" s="1"/>
  <c r="O264" i="3" s="1"/>
  <c r="Y885" i="3"/>
  <c r="L885" i="3" s="1"/>
  <c r="O885" i="3" s="1"/>
  <c r="Y682" i="3"/>
  <c r="L682" i="3" s="1"/>
  <c r="O682" i="3" s="1"/>
  <c r="Z1211" i="3"/>
  <c r="M1211" i="3" s="1"/>
  <c r="Y1211" i="3"/>
  <c r="L1211" i="3" s="1"/>
  <c r="O1211" i="3" s="1"/>
  <c r="Y1169" i="3"/>
  <c r="L1169" i="3" s="1"/>
  <c r="O1169" i="3" s="1"/>
  <c r="Z1169" i="3"/>
  <c r="M1169" i="3" s="1"/>
  <c r="Y915" i="3"/>
  <c r="L915" i="3" s="1"/>
  <c r="O915" i="3" s="1"/>
  <c r="Z915" i="3"/>
  <c r="M915" i="3" s="1"/>
  <c r="Y775" i="3"/>
  <c r="L775" i="3" s="1"/>
  <c r="O775" i="3" s="1"/>
  <c r="Z775" i="3"/>
  <c r="M775" i="3" s="1"/>
  <c r="Y324" i="3"/>
  <c r="L324" i="3" s="1"/>
  <c r="O324" i="3" s="1"/>
  <c r="Z324" i="3"/>
  <c r="M324" i="3" s="1"/>
  <c r="Y290" i="3"/>
  <c r="L290" i="3" s="1"/>
  <c r="O290" i="3" s="1"/>
  <c r="Z290" i="3"/>
  <c r="M290" i="3" s="1"/>
  <c r="Y13" i="3"/>
  <c r="L13" i="3" s="1"/>
  <c r="O13" i="3" s="1"/>
  <c r="Z13" i="3"/>
  <c r="M13" i="3" s="1"/>
  <c r="Z863" i="3"/>
  <c r="M863" i="3" s="1"/>
  <c r="Z793" i="3"/>
  <c r="M793" i="3" s="1"/>
  <c r="Y369" i="3"/>
  <c r="L369" i="3" s="1"/>
  <c r="O369" i="3" s="1"/>
  <c r="Y163" i="3"/>
  <c r="L163" i="3" s="1"/>
  <c r="O163" i="3" s="1"/>
  <c r="Z293" i="3"/>
  <c r="M293" i="3" s="1"/>
  <c r="Y1104" i="3"/>
  <c r="L1104" i="3" s="1"/>
  <c r="O1104" i="3" s="1"/>
  <c r="Z1104" i="3"/>
  <c r="M1104" i="3" s="1"/>
  <c r="Y1061" i="3"/>
  <c r="L1061" i="3" s="1"/>
  <c r="O1061" i="3" s="1"/>
  <c r="Z1061" i="3"/>
  <c r="M1061" i="3" s="1"/>
  <c r="Y1030" i="3"/>
  <c r="L1030" i="3" s="1"/>
  <c r="O1030" i="3" s="1"/>
  <c r="Z1030" i="3"/>
  <c r="M1030" i="3" s="1"/>
  <c r="Z889" i="3"/>
  <c r="M889" i="3" s="1"/>
  <c r="Y889" i="3"/>
  <c r="L889" i="3" s="1"/>
  <c r="O889" i="3" s="1"/>
  <c r="Y639" i="3"/>
  <c r="L639" i="3" s="1"/>
  <c r="O639" i="3" s="1"/>
  <c r="Z639" i="3"/>
  <c r="M639" i="3" s="1"/>
  <c r="Z625" i="3"/>
  <c r="M625" i="3" s="1"/>
  <c r="Y625" i="3"/>
  <c r="L625" i="3" s="1"/>
  <c r="O625" i="3" s="1"/>
  <c r="Y404" i="3"/>
  <c r="L404" i="3" s="1"/>
  <c r="O404" i="3" s="1"/>
  <c r="Z404" i="3"/>
  <c r="M404" i="3" s="1"/>
  <c r="Z312" i="3"/>
  <c r="M312" i="3" s="1"/>
  <c r="Y312" i="3"/>
  <c r="L312" i="3" s="1"/>
  <c r="O312" i="3" s="1"/>
  <c r="Y1369" i="3"/>
  <c r="L1369" i="3" s="1"/>
  <c r="O1369" i="3" s="1"/>
  <c r="Z1369" i="3"/>
  <c r="M1369" i="3" s="1"/>
  <c r="Z1336" i="3"/>
  <c r="M1336" i="3" s="1"/>
  <c r="Y1336" i="3"/>
  <c r="L1336" i="3" s="1"/>
  <c r="O1336" i="3" s="1"/>
  <c r="Y1199" i="3"/>
  <c r="L1199" i="3" s="1"/>
  <c r="O1199" i="3" s="1"/>
  <c r="Z867" i="3"/>
  <c r="M867" i="3" s="1"/>
  <c r="Z1011" i="3"/>
  <c r="M1011" i="3" s="1"/>
  <c r="Z373" i="3"/>
  <c r="M373" i="3" s="1"/>
  <c r="Z320" i="3"/>
  <c r="M320" i="3" s="1"/>
  <c r="Z1122" i="3"/>
  <c r="M1122" i="3" s="1"/>
  <c r="Y1122" i="3"/>
  <c r="L1122" i="3" s="1"/>
  <c r="O1122" i="3" s="1"/>
  <c r="Y881" i="3"/>
  <c r="L881" i="3" s="1"/>
  <c r="O881" i="3" s="1"/>
  <c r="Z881" i="3"/>
  <c r="M881" i="3" s="1"/>
  <c r="Z859" i="3"/>
  <c r="M859" i="3" s="1"/>
  <c r="Y859" i="3"/>
  <c r="L859" i="3" s="1"/>
  <c r="O859" i="3" s="1"/>
  <c r="Z828" i="3"/>
  <c r="M828" i="3" s="1"/>
  <c r="Y828" i="3"/>
  <c r="L828" i="3" s="1"/>
  <c r="O828" i="3" s="1"/>
  <c r="Y617" i="3"/>
  <c r="L617" i="3" s="1"/>
  <c r="O617" i="3" s="1"/>
  <c r="Z617" i="3"/>
  <c r="M617" i="3" s="1"/>
  <c r="Z809" i="3"/>
  <c r="M809" i="3" s="1"/>
  <c r="Y1361" i="3"/>
  <c r="L1361" i="3" s="1"/>
  <c r="O1361" i="3" s="1"/>
  <c r="Z1245" i="3"/>
  <c r="M1245" i="3" s="1"/>
  <c r="Z564" i="3"/>
  <c r="M564" i="3" s="1"/>
  <c r="Z1048" i="2"/>
  <c r="L1048" i="2" s="1"/>
  <c r="Y1048" i="2"/>
  <c r="AA1048" i="2" s="1"/>
  <c r="AJ1048" i="2"/>
  <c r="AB1048" i="2"/>
  <c r="M1048" i="2" s="1"/>
  <c r="AC1048" i="2" s="1"/>
  <c r="Z386" i="3"/>
  <c r="M386" i="3" s="1"/>
  <c r="Y386" i="3"/>
  <c r="L386" i="3" s="1"/>
  <c r="O386" i="3" s="1"/>
  <c r="Y434" i="3"/>
  <c r="L434" i="3" s="1"/>
  <c r="O434" i="3" s="1"/>
  <c r="Z434" i="3"/>
  <c r="M434" i="3" s="1"/>
  <c r="Y704" i="3"/>
  <c r="L704" i="3" s="1"/>
  <c r="O704" i="3" s="1"/>
  <c r="Z704" i="3"/>
  <c r="M704" i="3" s="1"/>
  <c r="Y88" i="3"/>
  <c r="L88" i="3" s="1"/>
  <c r="O88" i="3" s="1"/>
  <c r="Z88" i="3"/>
  <c r="M88" i="3" s="1"/>
  <c r="Z259" i="3"/>
  <c r="M259" i="3" s="1"/>
  <c r="Z479" i="3"/>
  <c r="M479" i="3" s="1"/>
  <c r="Y162" i="3"/>
  <c r="L162" i="3" s="1"/>
  <c r="O162" i="3" s="1"/>
  <c r="Z162" i="3"/>
  <c r="M162" i="3" s="1"/>
  <c r="Y1342" i="3"/>
  <c r="L1342" i="3" s="1"/>
  <c r="O1342" i="3" s="1"/>
  <c r="Z1342" i="3"/>
  <c r="M1342" i="3" s="1"/>
  <c r="Z189" i="3"/>
  <c r="M189" i="3" s="1"/>
  <c r="Y189" i="3"/>
  <c r="L189" i="3" s="1"/>
  <c r="O189" i="3" s="1"/>
  <c r="Z1427" i="3"/>
  <c r="M1427" i="3" s="1"/>
  <c r="Y1427" i="3"/>
  <c r="L1427" i="3" s="1"/>
  <c r="O1427" i="3" s="1"/>
  <c r="Y1407" i="3"/>
  <c r="L1407" i="3" s="1"/>
  <c r="O1407" i="3" s="1"/>
  <c r="Z1407" i="3"/>
  <c r="M1407" i="3" s="1"/>
  <c r="Y1399" i="3"/>
  <c r="L1399" i="3" s="1"/>
  <c r="O1399" i="3" s="1"/>
  <c r="Z1399" i="3"/>
  <c r="M1399" i="3" s="1"/>
  <c r="Z174" i="3"/>
  <c r="M174" i="3" s="1"/>
  <c r="Y174" i="3"/>
  <c r="L174" i="3" s="1"/>
  <c r="O174" i="3" s="1"/>
  <c r="Y170" i="3"/>
  <c r="L170" i="3" s="1"/>
  <c r="O170" i="3" s="1"/>
  <c r="Z170" i="3"/>
  <c r="M170" i="3" s="1"/>
  <c r="Z1135" i="3"/>
  <c r="M1135" i="3" s="1"/>
  <c r="Y1135" i="3"/>
  <c r="L1135" i="3" s="1"/>
  <c r="O1135" i="3" s="1"/>
  <c r="Z442" i="3"/>
  <c r="M442" i="3" s="1"/>
  <c r="Y442" i="3"/>
  <c r="L442" i="3" s="1"/>
  <c r="O442" i="3" s="1"/>
  <c r="Z449" i="3"/>
  <c r="M449" i="3" s="1"/>
  <c r="Y449" i="3"/>
  <c r="L449" i="3" s="1"/>
  <c r="O449" i="3" s="1"/>
  <c r="Y263" i="3"/>
  <c r="L263" i="3" s="1"/>
  <c r="O263" i="3" s="1"/>
  <c r="Z263" i="3"/>
  <c r="M263" i="3" s="1"/>
  <c r="Y418" i="3"/>
  <c r="L418" i="3" s="1"/>
  <c r="O418" i="3" s="1"/>
  <c r="Z418" i="3"/>
  <c r="M418" i="3" s="1"/>
  <c r="Z414" i="3"/>
  <c r="M414" i="3" s="1"/>
  <c r="Y414" i="3"/>
  <c r="L414" i="3" s="1"/>
  <c r="O414" i="3" s="1"/>
  <c r="Z406" i="3"/>
  <c r="M406" i="3" s="1"/>
  <c r="Y406" i="3"/>
  <c r="L406" i="3" s="1"/>
  <c r="O406" i="3" s="1"/>
  <c r="Z402" i="3"/>
  <c r="M402" i="3" s="1"/>
  <c r="Y402" i="3"/>
  <c r="L402" i="3" s="1"/>
  <c r="O402" i="3" s="1"/>
  <c r="Z383" i="3"/>
  <c r="M383" i="3" s="1"/>
  <c r="Y383" i="3"/>
  <c r="L383" i="3" s="1"/>
  <c r="O383" i="3" s="1"/>
  <c r="Z209" i="3"/>
  <c r="M209" i="3" s="1"/>
  <c r="Y209" i="3"/>
  <c r="L209" i="3" s="1"/>
  <c r="O209" i="3" s="1"/>
  <c r="Z197" i="3"/>
  <c r="M197" i="3" s="1"/>
  <c r="Y197" i="3"/>
  <c r="L197" i="3" s="1"/>
  <c r="O197" i="3" s="1"/>
  <c r="Y1423" i="3"/>
  <c r="L1423" i="3" s="1"/>
  <c r="O1423" i="3" s="1"/>
  <c r="Z1423" i="3"/>
  <c r="M1423" i="3" s="1"/>
  <c r="Z58" i="3"/>
  <c r="M58" i="3" s="1"/>
  <c r="Y58" i="3"/>
  <c r="L58" i="3" s="1"/>
  <c r="O58" i="3" s="1"/>
  <c r="Z1313" i="3"/>
  <c r="M1313" i="3" s="1"/>
  <c r="Y1313" i="3"/>
  <c r="L1313" i="3" s="1"/>
  <c r="O1313" i="3" s="1"/>
  <c r="Y804" i="3"/>
  <c r="L804" i="3" s="1"/>
  <c r="O804" i="3" s="1"/>
  <c r="Z804" i="3"/>
  <c r="M804" i="3" s="1"/>
  <c r="Z501" i="3"/>
  <c r="M501" i="3" s="1"/>
  <c r="Y501" i="3"/>
  <c r="L501" i="3" s="1"/>
  <c r="O501" i="3" s="1"/>
  <c r="Z551" i="3"/>
  <c r="M551" i="3" s="1"/>
  <c r="Y700" i="3"/>
  <c r="L700" i="3" s="1"/>
  <c r="O700" i="3" s="1"/>
  <c r="AE672" i="2"/>
  <c r="Q672" i="2" s="1"/>
  <c r="Z171" i="3"/>
  <c r="M171" i="3" s="1"/>
  <c r="Y1161" i="3"/>
  <c r="L1161" i="3" s="1"/>
  <c r="O1161" i="3" s="1"/>
  <c r="AF347" i="2"/>
  <c r="Z1124" i="3"/>
  <c r="M1124" i="3" s="1"/>
  <c r="Y1124" i="3"/>
  <c r="L1124" i="3" s="1"/>
  <c r="O1124" i="3" s="1"/>
  <c r="Z387" i="3"/>
  <c r="M387" i="3" s="1"/>
  <c r="Y387" i="3"/>
  <c r="L387" i="3" s="1"/>
  <c r="O387" i="3" s="1"/>
  <c r="Y1367" i="3"/>
  <c r="L1367" i="3" s="1"/>
  <c r="O1367" i="3" s="1"/>
  <c r="Z1367" i="3"/>
  <c r="M1367" i="3" s="1"/>
  <c r="Z238" i="3"/>
  <c r="M238" i="3" s="1"/>
  <c r="Y238" i="3"/>
  <c r="L238" i="3" s="1"/>
  <c r="O238" i="3" s="1"/>
  <c r="Z149" i="3"/>
  <c r="M149" i="3" s="1"/>
  <c r="Y149" i="3"/>
  <c r="L149" i="3" s="1"/>
  <c r="O149" i="3" s="1"/>
  <c r="Y141" i="3"/>
  <c r="L141" i="3" s="1"/>
  <c r="O141" i="3" s="1"/>
  <c r="Z141" i="3"/>
  <c r="M141" i="3" s="1"/>
  <c r="Y116" i="3"/>
  <c r="L116" i="3" s="1"/>
  <c r="O116" i="3" s="1"/>
  <c r="Z116" i="3"/>
  <c r="M116" i="3" s="1"/>
  <c r="Y112" i="3"/>
  <c r="L112" i="3" s="1"/>
  <c r="O112" i="3" s="1"/>
  <c r="Z112" i="3"/>
  <c r="M112" i="3" s="1"/>
  <c r="Z100" i="3"/>
  <c r="M100" i="3" s="1"/>
  <c r="Y100" i="3"/>
  <c r="L100" i="3" s="1"/>
  <c r="O100" i="3" s="1"/>
  <c r="AD1071" i="2"/>
  <c r="O1071" i="2" s="1"/>
  <c r="Z467" i="3"/>
  <c r="M467" i="3" s="1"/>
  <c r="Y467" i="3"/>
  <c r="L467" i="3" s="1"/>
  <c r="O467" i="3" s="1"/>
  <c r="Y1334" i="3"/>
  <c r="L1334" i="3" s="1"/>
  <c r="O1334" i="3" s="1"/>
  <c r="Y1284" i="3"/>
  <c r="L1284" i="3" s="1"/>
  <c r="O1284" i="3" s="1"/>
  <c r="Z1288" i="3"/>
  <c r="M1288" i="3" s="1"/>
  <c r="Z1371" i="3"/>
  <c r="M1371" i="3" s="1"/>
  <c r="Y1371" i="3"/>
  <c r="L1371" i="3" s="1"/>
  <c r="O1371" i="3" s="1"/>
  <c r="Z1338" i="3"/>
  <c r="M1338" i="3" s="1"/>
  <c r="Y1338" i="3"/>
  <c r="L1338" i="3" s="1"/>
  <c r="O1338" i="3" s="1"/>
  <c r="Y230" i="3"/>
  <c r="L230" i="3" s="1"/>
  <c r="O230" i="3" s="1"/>
  <c r="Z230" i="3"/>
  <c r="M230" i="3" s="1"/>
  <c r="Y226" i="3"/>
  <c r="L226" i="3" s="1"/>
  <c r="O226" i="3" s="1"/>
  <c r="Z226" i="3"/>
  <c r="M226" i="3" s="1"/>
  <c r="Z222" i="3"/>
  <c r="M222" i="3" s="1"/>
  <c r="Y222" i="3"/>
  <c r="L222" i="3" s="1"/>
  <c r="O222" i="3" s="1"/>
  <c r="Y205" i="3"/>
  <c r="L205" i="3" s="1"/>
  <c r="O205" i="3" s="1"/>
  <c r="Z205" i="3"/>
  <c r="M205" i="3" s="1"/>
  <c r="Y1431" i="3"/>
  <c r="L1431" i="3" s="1"/>
  <c r="O1431" i="3" s="1"/>
  <c r="Z1431" i="3"/>
  <c r="M1431" i="3" s="1"/>
  <c r="Z178" i="3"/>
  <c r="M178" i="3" s="1"/>
  <c r="Y178" i="3"/>
  <c r="L178" i="3" s="1"/>
  <c r="O178" i="3" s="1"/>
  <c r="Y129" i="3"/>
  <c r="L129" i="3" s="1"/>
  <c r="O129" i="3" s="1"/>
  <c r="Z129" i="3"/>
  <c r="M129" i="3" s="1"/>
  <c r="Z108" i="3"/>
  <c r="M108" i="3" s="1"/>
  <c r="Y108" i="3"/>
  <c r="L108" i="3" s="1"/>
  <c r="O108" i="3" s="1"/>
  <c r="Y79" i="3"/>
  <c r="L79" i="3" s="1"/>
  <c r="O79" i="3" s="1"/>
  <c r="Z79" i="3"/>
  <c r="M79" i="3" s="1"/>
  <c r="Y71" i="3"/>
  <c r="L71" i="3" s="1"/>
  <c r="O71" i="3" s="1"/>
  <c r="Z71" i="3"/>
  <c r="M71" i="3" s="1"/>
  <c r="Y54" i="3"/>
  <c r="L54" i="3" s="1"/>
  <c r="O54" i="3" s="1"/>
  <c r="Z54" i="3"/>
  <c r="M54" i="3" s="1"/>
  <c r="AE659" i="2"/>
  <c r="Q659" i="2" s="1"/>
  <c r="Z113" i="3"/>
  <c r="M113" i="3" s="1"/>
  <c r="F379" i="5"/>
  <c r="F1347" i="5"/>
  <c r="Z948" i="5"/>
  <c r="Z926" i="5"/>
  <c r="Z949" i="5"/>
  <c r="Z1427" i="5"/>
  <c r="Z659" i="5"/>
  <c r="Z1149" i="5"/>
  <c r="Z438" i="5"/>
  <c r="Z1366" i="5"/>
  <c r="Z1275" i="5"/>
  <c r="Z1246" i="5"/>
  <c r="Z326" i="5"/>
  <c r="Z1359" i="5"/>
  <c r="Z1283" i="5"/>
  <c r="Z220" i="5"/>
  <c r="Z1315" i="5"/>
  <c r="Z82" i="5"/>
  <c r="Z343" i="5"/>
  <c r="Z341" i="5"/>
  <c r="Z136" i="5"/>
  <c r="Z1288" i="5"/>
  <c r="Z401" i="5"/>
  <c r="Z1168" i="5"/>
  <c r="Z1329" i="5"/>
  <c r="Z647" i="5"/>
  <c r="Z410" i="5"/>
  <c r="Z431" i="5"/>
  <c r="Z734" i="5"/>
  <c r="Z1312" i="5"/>
  <c r="Z76" i="5"/>
  <c r="Z408" i="5"/>
  <c r="Z763" i="5"/>
  <c r="X141" i="5"/>
  <c r="W141" i="5"/>
  <c r="Y141" i="5"/>
  <c r="Z116" i="5"/>
  <c r="Z1318" i="5"/>
  <c r="Z192" i="5"/>
  <c r="Z762" i="5"/>
  <c r="AJ1229" i="2"/>
  <c r="Z1229" i="2"/>
  <c r="L1229" i="2" s="1"/>
  <c r="Y1229" i="2"/>
  <c r="AA1229" i="2" s="1"/>
  <c r="AB1229" i="2"/>
  <c r="M1229" i="2" s="1"/>
  <c r="AC1229" i="2" s="1"/>
  <c r="F611" i="5"/>
  <c r="Z1126" i="5"/>
  <c r="Z99" i="5"/>
  <c r="Z257" i="5"/>
  <c r="Z1004" i="5"/>
  <c r="Z460" i="5"/>
  <c r="Z1103" i="5"/>
  <c r="Z820" i="5"/>
  <c r="Z498" i="5"/>
  <c r="Z1151" i="5"/>
  <c r="Z1407" i="5"/>
  <c r="Z882" i="5"/>
  <c r="Z1425" i="5"/>
  <c r="Z1034" i="5"/>
  <c r="Z1129" i="5"/>
  <c r="Z765" i="5"/>
  <c r="Z196" i="5"/>
  <c r="Z1157" i="5"/>
  <c r="F376" i="5"/>
  <c r="Z477" i="5"/>
  <c r="Z947" i="5"/>
  <c r="Z1130" i="5"/>
  <c r="Z404" i="5"/>
  <c r="Y1313" i="5"/>
  <c r="W1313" i="5"/>
  <c r="X1313" i="5"/>
  <c r="M1320" i="5"/>
  <c r="Z1093" i="5"/>
  <c r="Z946" i="5"/>
  <c r="Z13" i="5"/>
  <c r="Z532" i="5"/>
  <c r="Z703" i="5"/>
  <c r="R10" i="5"/>
  <c r="F10" i="5" s="1"/>
  <c r="P10" i="5"/>
  <c r="Q10" i="5"/>
  <c r="W10" i="5"/>
  <c r="X10" i="5"/>
  <c r="Y10" i="5"/>
  <c r="C1440" i="2"/>
  <c r="Y4" i="2" s="1"/>
  <c r="AE592" i="2"/>
  <c r="Q592" i="2" s="1"/>
  <c r="AJ88" i="2"/>
  <c r="Y88" i="2"/>
  <c r="AA88" i="2" s="1"/>
  <c r="AB88" i="2"/>
  <c r="M88" i="2" s="1"/>
  <c r="AC88" i="2" s="1"/>
  <c r="Z88" i="2"/>
  <c r="L88" i="2" s="1"/>
  <c r="Z44" i="2"/>
  <c r="L44" i="2" s="1"/>
  <c r="AJ44" i="2"/>
  <c r="Y44" i="2"/>
  <c r="AA44" i="2" s="1"/>
  <c r="AB44" i="2"/>
  <c r="M44" i="2" s="1"/>
  <c r="AC44" i="2" s="1"/>
  <c r="AE1348" i="2"/>
  <c r="Q1348" i="2" s="1"/>
  <c r="Z1389" i="3"/>
  <c r="M1389" i="3" s="1"/>
  <c r="Y1389" i="3"/>
  <c r="L1389" i="3" s="1"/>
  <c r="O1389" i="3" s="1"/>
  <c r="Y1405" i="3"/>
  <c r="L1405" i="3" s="1"/>
  <c r="O1405" i="3" s="1"/>
  <c r="Z1405" i="3"/>
  <c r="M1405" i="3" s="1"/>
  <c r="Z220" i="3"/>
  <c r="M220" i="3" s="1"/>
  <c r="Y220" i="3"/>
  <c r="L220" i="3" s="1"/>
  <c r="O220" i="3" s="1"/>
  <c r="Y16" i="3"/>
  <c r="L16" i="3" s="1"/>
  <c r="O16" i="3" s="1"/>
  <c r="Z16" i="3"/>
  <c r="M16" i="3" s="1"/>
  <c r="Z139" i="3"/>
  <c r="M139" i="3" s="1"/>
  <c r="Y139" i="3"/>
  <c r="L139" i="3" s="1"/>
  <c r="O139" i="3" s="1"/>
  <c r="Y232" i="3"/>
  <c r="L232" i="3" s="1"/>
  <c r="O232" i="3" s="1"/>
  <c r="Z232" i="3"/>
  <c r="M232" i="3" s="1"/>
  <c r="Z1403" i="3"/>
  <c r="M1403" i="3" s="1"/>
  <c r="Y1403" i="3"/>
  <c r="L1403" i="3" s="1"/>
  <c r="O1403" i="3" s="1"/>
  <c r="Z199" i="3"/>
  <c r="M199" i="3" s="1"/>
  <c r="Y199" i="3"/>
  <c r="L199" i="3" s="1"/>
  <c r="O199" i="3" s="1"/>
  <c r="Z191" i="3"/>
  <c r="M191" i="3" s="1"/>
  <c r="Y191" i="3"/>
  <c r="L191" i="3" s="1"/>
  <c r="O191" i="3" s="1"/>
  <c r="Y1396" i="3"/>
  <c r="L1396" i="3" s="1"/>
  <c r="O1396" i="3" s="1"/>
  <c r="Z1396" i="3"/>
  <c r="M1396" i="3" s="1"/>
  <c r="Y131" i="3"/>
  <c r="L131" i="3" s="1"/>
  <c r="O131" i="3" s="1"/>
  <c r="Z131" i="3"/>
  <c r="M131" i="3" s="1"/>
  <c r="Z1424" i="3"/>
  <c r="M1424" i="3" s="1"/>
  <c r="Y1424" i="3"/>
  <c r="L1424" i="3" s="1"/>
  <c r="O1424" i="3" s="1"/>
  <c r="Z195" i="3"/>
  <c r="M195" i="3" s="1"/>
  <c r="Y195" i="3"/>
  <c r="L195" i="3" s="1"/>
  <c r="O195" i="3" s="1"/>
  <c r="Y1400" i="3"/>
  <c r="L1400" i="3" s="1"/>
  <c r="O1400" i="3" s="1"/>
  <c r="Z1400" i="3"/>
  <c r="M1400" i="3" s="1"/>
  <c r="Z176" i="3"/>
  <c r="M176" i="3" s="1"/>
  <c r="Y656" i="3"/>
  <c r="L656" i="3" s="1"/>
  <c r="O656" i="3" s="1"/>
  <c r="Z656" i="3"/>
  <c r="M656" i="3" s="1"/>
  <c r="Z1341" i="3"/>
  <c r="M1341" i="3" s="1"/>
  <c r="Y1341" i="3"/>
  <c r="L1341" i="3" s="1"/>
  <c r="O1341" i="3" s="1"/>
  <c r="Y1337" i="3"/>
  <c r="L1337" i="3" s="1"/>
  <c r="O1337" i="3" s="1"/>
  <c r="Z1337" i="3"/>
  <c r="M1337" i="3" s="1"/>
  <c r="Z159" i="3"/>
  <c r="M159" i="3" s="1"/>
  <c r="Y159" i="3"/>
  <c r="L159" i="3" s="1"/>
  <c r="O159" i="3" s="1"/>
  <c r="Z1349" i="3"/>
  <c r="M1349" i="3" s="1"/>
  <c r="Y1349" i="3"/>
  <c r="L1349" i="3" s="1"/>
  <c r="O1349" i="3" s="1"/>
  <c r="Y147" i="3"/>
  <c r="L147" i="3" s="1"/>
  <c r="O147" i="3" s="1"/>
  <c r="Z147" i="3"/>
  <c r="M147" i="3" s="1"/>
  <c r="Y175" i="3"/>
  <c r="L175" i="3" s="1"/>
  <c r="O175" i="3" s="1"/>
  <c r="Z175" i="3"/>
  <c r="M175" i="3" s="1"/>
  <c r="Y764" i="3"/>
  <c r="L764" i="3" s="1"/>
  <c r="O764" i="3" s="1"/>
  <c r="Z764" i="3"/>
  <c r="M764" i="3" s="1"/>
  <c r="Y1401" i="3"/>
  <c r="L1401" i="3" s="1"/>
  <c r="O1401" i="3" s="1"/>
  <c r="Z1401" i="3"/>
  <c r="M1401" i="3" s="1"/>
  <c r="Y1422" i="3"/>
  <c r="L1422" i="3" s="1"/>
  <c r="O1422" i="3" s="1"/>
  <c r="Z1422" i="3"/>
  <c r="M1422" i="3" s="1"/>
  <c r="Y166" i="3"/>
  <c r="L166" i="3" s="1"/>
  <c r="O166" i="3" s="1"/>
  <c r="Z166" i="3"/>
  <c r="M166" i="3" s="1"/>
  <c r="AB1091" i="2"/>
  <c r="M1091" i="2" s="1"/>
  <c r="AC1091" i="2" s="1"/>
  <c r="AJ1091" i="2"/>
  <c r="Y1091" i="2"/>
  <c r="AA1091" i="2" s="1"/>
  <c r="Z1091" i="2"/>
  <c r="L1091" i="2" s="1"/>
  <c r="Y1302" i="2"/>
  <c r="AA1302" i="2" s="1"/>
  <c r="Z1302" i="2"/>
  <c r="L1302" i="2" s="1"/>
  <c r="AB1302" i="2"/>
  <c r="M1302" i="2" s="1"/>
  <c r="AC1302" i="2" s="1"/>
  <c r="AJ1302" i="2"/>
  <c r="AJ896" i="2"/>
  <c r="AB896" i="2"/>
  <c r="M896" i="2" s="1"/>
  <c r="AC896" i="2" s="1"/>
  <c r="Y896" i="2"/>
  <c r="AA896" i="2" s="1"/>
  <c r="Z896" i="2"/>
  <c r="L896" i="2" s="1"/>
  <c r="AB318" i="2"/>
  <c r="M318" i="2" s="1"/>
  <c r="AC318" i="2" s="1"/>
  <c r="AJ318" i="2"/>
  <c r="Z318" i="2"/>
  <c r="L318" i="2" s="1"/>
  <c r="Y318" i="2"/>
  <c r="AA318" i="2" s="1"/>
  <c r="Y584" i="2"/>
  <c r="AA584" i="2" s="1"/>
  <c r="AB584" i="2"/>
  <c r="M584" i="2" s="1"/>
  <c r="AC584" i="2" s="1"/>
  <c r="AJ584" i="2"/>
  <c r="Z584" i="2"/>
  <c r="L584" i="2" s="1"/>
  <c r="J600" i="2"/>
  <c r="AJ893" i="2"/>
  <c r="AB893" i="2"/>
  <c r="M893" i="2" s="1"/>
  <c r="AC893" i="2" s="1"/>
  <c r="Y893" i="2"/>
  <c r="AA893" i="2" s="1"/>
  <c r="Z893" i="2"/>
  <c r="L893" i="2" s="1"/>
  <c r="AJ834" i="2"/>
  <c r="Z834" i="2"/>
  <c r="L834" i="2" s="1"/>
  <c r="Y834" i="2"/>
  <c r="AA834" i="2" s="1"/>
  <c r="AB834" i="2"/>
  <c r="M834" i="2" s="1"/>
  <c r="AC834" i="2" s="1"/>
  <c r="AB316" i="2"/>
  <c r="M316" i="2" s="1"/>
  <c r="AC316" i="2" s="1"/>
  <c r="Z316" i="2"/>
  <c r="L316" i="2" s="1"/>
  <c r="Y316" i="2"/>
  <c r="AA316" i="2" s="1"/>
  <c r="AJ316" i="2"/>
  <c r="AH535" i="2"/>
  <c r="R535" i="2" s="1"/>
  <c r="AB1225" i="2"/>
  <c r="M1225" i="2" s="1"/>
  <c r="AC1225" i="2" s="1"/>
  <c r="Y1225" i="2"/>
  <c r="AA1225" i="2" s="1"/>
  <c r="Z1225" i="2"/>
  <c r="L1225" i="2" s="1"/>
  <c r="AJ1225" i="2"/>
  <c r="Y1090" i="2"/>
  <c r="AA1090" i="2" s="1"/>
  <c r="AJ1090" i="2"/>
  <c r="Z1090" i="2"/>
  <c r="L1090" i="2" s="1"/>
  <c r="AB1090" i="2"/>
  <c r="M1090" i="2" s="1"/>
  <c r="AC1090" i="2" s="1"/>
  <c r="AE1422" i="2"/>
  <c r="Q1422" i="2" s="1"/>
  <c r="AH1154" i="2"/>
  <c r="R1154" i="2" s="1"/>
  <c r="Y1252" i="3"/>
  <c r="L1252" i="3" s="1"/>
  <c r="O1252" i="3" s="1"/>
  <c r="Z1252" i="3"/>
  <c r="M1252" i="3" s="1"/>
  <c r="Z648" i="3"/>
  <c r="M648" i="3" s="1"/>
  <c r="Y648" i="3"/>
  <c r="L648" i="3" s="1"/>
  <c r="O648" i="3" s="1"/>
  <c r="Z1094" i="3"/>
  <c r="M1094" i="3" s="1"/>
  <c r="Y1094" i="3"/>
  <c r="L1094" i="3" s="1"/>
  <c r="O1094" i="3" s="1"/>
  <c r="Z321" i="3"/>
  <c r="M321" i="3" s="1"/>
  <c r="Y321" i="3"/>
  <c r="L321" i="3" s="1"/>
  <c r="O321" i="3" s="1"/>
  <c r="Z1191" i="3"/>
  <c r="M1191" i="3" s="1"/>
  <c r="Y1191" i="3"/>
  <c r="L1191" i="3" s="1"/>
  <c r="O1191" i="3" s="1"/>
  <c r="Y468" i="3"/>
  <c r="L468" i="3" s="1"/>
  <c r="O468" i="3" s="1"/>
  <c r="Z468" i="3"/>
  <c r="M468" i="3" s="1"/>
  <c r="Y22" i="3"/>
  <c r="L22" i="3" s="1"/>
  <c r="O22" i="3" s="1"/>
  <c r="Z22" i="3"/>
  <c r="M22" i="3" s="1"/>
  <c r="Z446" i="3"/>
  <c r="M446" i="3" s="1"/>
  <c r="Y446" i="3"/>
  <c r="L446" i="3" s="1"/>
  <c r="O446" i="3" s="1"/>
  <c r="AD131" i="2" l="1"/>
  <c r="O131" i="2" s="1"/>
  <c r="AE131" i="2"/>
  <c r="Q131" i="2" s="1"/>
  <c r="AF1253" i="2"/>
  <c r="AD463" i="2"/>
  <c r="O463" i="2" s="1"/>
  <c r="AE327" i="2"/>
  <c r="Q327" i="2" s="1"/>
  <c r="AF619" i="2"/>
  <c r="AH327" i="2"/>
  <c r="R327" i="2" s="1"/>
  <c r="AF327" i="2"/>
  <c r="AF947" i="2"/>
  <c r="AH1064" i="2"/>
  <c r="R1064" i="2" s="1"/>
  <c r="AE947" i="2"/>
  <c r="Q947" i="2" s="1"/>
  <c r="J448" i="2"/>
  <c r="X448" i="2"/>
  <c r="R916" i="5"/>
  <c r="F916" i="5" s="1"/>
  <c r="Q916" i="5"/>
  <c r="P916" i="5"/>
  <c r="X9" i="5"/>
  <c r="Y9" i="5"/>
  <c r="W9" i="5"/>
  <c r="X322" i="2"/>
  <c r="J322" i="2"/>
  <c r="Y322" i="5"/>
  <c r="X322" i="5"/>
  <c r="W322" i="5"/>
  <c r="P204" i="5"/>
  <c r="Q204" i="5"/>
  <c r="R204" i="5"/>
  <c r="F204" i="5" s="1"/>
  <c r="J354" i="2"/>
  <c r="X354" i="2"/>
  <c r="W354" i="5"/>
  <c r="Y354" i="5"/>
  <c r="X354" i="5"/>
  <c r="W269" i="5"/>
  <c r="Y269" i="5"/>
  <c r="X269" i="5"/>
  <c r="Y1213" i="5"/>
  <c r="X1213" i="5"/>
  <c r="W1213" i="5"/>
  <c r="Y916" i="5"/>
  <c r="X916" i="5"/>
  <c r="W916" i="5"/>
  <c r="Z1196" i="5"/>
  <c r="Q322" i="5"/>
  <c r="R322" i="5"/>
  <c r="F322" i="5" s="1"/>
  <c r="P322" i="5"/>
  <c r="X204" i="5"/>
  <c r="W204" i="5"/>
  <c r="Y204" i="5"/>
  <c r="X1066" i="2"/>
  <c r="J1066" i="2"/>
  <c r="X448" i="5"/>
  <c r="Y448" i="5"/>
  <c r="W448" i="5"/>
  <c r="Y1209" i="5"/>
  <c r="X1209" i="5"/>
  <c r="W1209" i="5"/>
  <c r="T9" i="5"/>
  <c r="U9" i="5"/>
  <c r="V9" i="5"/>
  <c r="U1196" i="5"/>
  <c r="T1196" i="5"/>
  <c r="V1196" i="5"/>
  <c r="X688" i="2"/>
  <c r="J688" i="2"/>
  <c r="X688" i="5"/>
  <c r="Y688" i="5"/>
  <c r="W688" i="5"/>
  <c r="X375" i="5"/>
  <c r="W375" i="5"/>
  <c r="Y375" i="5"/>
  <c r="R448" i="5"/>
  <c r="F448" i="5" s="1"/>
  <c r="P448" i="5"/>
  <c r="Q448" i="5"/>
  <c r="Y1213" i="2"/>
  <c r="AA1213" i="2" s="1"/>
  <c r="AB1213" i="2"/>
  <c r="M1213" i="2" s="1"/>
  <c r="Z1213" i="2"/>
  <c r="L1213" i="2" s="1"/>
  <c r="AJ1213" i="2"/>
  <c r="R1209" i="5"/>
  <c r="F1209" i="5" s="1"/>
  <c r="Q1209" i="5"/>
  <c r="P1209" i="5"/>
  <c r="X440" i="2"/>
  <c r="J440" i="2"/>
  <c r="R688" i="5"/>
  <c r="F688" i="5" s="1"/>
  <c r="P688" i="5"/>
  <c r="Q688" i="5"/>
  <c r="R375" i="5"/>
  <c r="F375" i="5" s="1"/>
  <c r="Q375" i="5"/>
  <c r="P375" i="5"/>
  <c r="Q550" i="5"/>
  <c r="R550" i="5"/>
  <c r="F550" i="5" s="1"/>
  <c r="P550" i="5"/>
  <c r="W261" i="5"/>
  <c r="X261" i="5"/>
  <c r="Y261" i="5"/>
  <c r="Q952" i="5"/>
  <c r="P952" i="5"/>
  <c r="R952" i="5"/>
  <c r="F952" i="5" s="1"/>
  <c r="Z501" i="5"/>
  <c r="R912" i="5"/>
  <c r="F912" i="5" s="1"/>
  <c r="P912" i="5"/>
  <c r="Q912" i="5"/>
  <c r="X1245" i="2"/>
  <c r="J1245" i="2"/>
  <c r="X558" i="2"/>
  <c r="J558" i="2"/>
  <c r="J1306" i="2"/>
  <c r="X1306" i="2"/>
  <c r="X550" i="5"/>
  <c r="Y550" i="5"/>
  <c r="W550" i="5"/>
  <c r="Q261" i="5"/>
  <c r="P261" i="5"/>
  <c r="R261" i="5"/>
  <c r="F261" i="5" s="1"/>
  <c r="X952" i="5"/>
  <c r="W952" i="5"/>
  <c r="Y952" i="5"/>
  <c r="W912" i="5"/>
  <c r="X912" i="5"/>
  <c r="Y912" i="5"/>
  <c r="X1066" i="5"/>
  <c r="W1066" i="5"/>
  <c r="Y1066" i="5"/>
  <c r="X859" i="2"/>
  <c r="J859" i="2"/>
  <c r="X269" i="2"/>
  <c r="J269" i="2"/>
  <c r="V521" i="5"/>
  <c r="U521" i="5"/>
  <c r="T521" i="5"/>
  <c r="Z521" i="5" s="1"/>
  <c r="X440" i="5"/>
  <c r="Y440" i="5"/>
  <c r="W440" i="5"/>
  <c r="R1392" i="5"/>
  <c r="F1392" i="5" s="1"/>
  <c r="Q1392" i="5"/>
  <c r="P1392" i="5"/>
  <c r="X86" i="5"/>
  <c r="Y86" i="5"/>
  <c r="W86" i="5"/>
  <c r="W826" i="5"/>
  <c r="X826" i="5"/>
  <c r="Y826" i="5"/>
  <c r="X676" i="2"/>
  <c r="J676" i="2"/>
  <c r="R1066" i="5"/>
  <c r="F1066" i="5" s="1"/>
  <c r="Q1066" i="5"/>
  <c r="P1066" i="5"/>
  <c r="AC1213" i="2"/>
  <c r="N1213" i="2" s="1"/>
  <c r="Q956" i="5"/>
  <c r="R956" i="5"/>
  <c r="F956" i="5" s="1"/>
  <c r="P956" i="5"/>
  <c r="Q440" i="5"/>
  <c r="P440" i="5"/>
  <c r="R440" i="5"/>
  <c r="F440" i="5" s="1"/>
  <c r="W1392" i="5"/>
  <c r="Y1392" i="5"/>
  <c r="X1392" i="5"/>
  <c r="M1410" i="5"/>
  <c r="Q86" i="5"/>
  <c r="R86" i="5"/>
  <c r="F86" i="5" s="1"/>
  <c r="P86" i="5"/>
  <c r="P826" i="5"/>
  <c r="R826" i="5"/>
  <c r="F826" i="5" s="1"/>
  <c r="Q826" i="5"/>
  <c r="R354" i="5"/>
  <c r="F354" i="5" s="1"/>
  <c r="P354" i="5"/>
  <c r="Q354" i="5"/>
  <c r="P269" i="5"/>
  <c r="R269" i="5"/>
  <c r="F269" i="5" s="1"/>
  <c r="Q269" i="5"/>
  <c r="Q1213" i="5"/>
  <c r="R1213" i="5"/>
  <c r="F1213" i="5" s="1"/>
  <c r="P1213" i="5"/>
  <c r="Y956" i="5"/>
  <c r="W956" i="5"/>
  <c r="X956" i="5"/>
  <c r="AE1064" i="2"/>
  <c r="Q1064" i="2" s="1"/>
  <c r="AH1247" i="2"/>
  <c r="R1247" i="2" s="1"/>
  <c r="AF1154" i="2"/>
  <c r="AE838" i="2"/>
  <c r="Q838" i="2" s="1"/>
  <c r="AE80" i="2"/>
  <c r="Q80" i="2" s="1"/>
  <c r="AF1012" i="2"/>
  <c r="AD143" i="2"/>
  <c r="O143" i="2" s="1"/>
  <c r="AD1154" i="2"/>
  <c r="O1154" i="2" s="1"/>
  <c r="AF1064" i="2"/>
  <c r="AF683" i="2"/>
  <c r="AH683" i="2"/>
  <c r="R683" i="2" s="1"/>
  <c r="AE683" i="2"/>
  <c r="Q683" i="2" s="1"/>
  <c r="AD683" i="2"/>
  <c r="O683" i="2" s="1"/>
  <c r="AF136" i="2"/>
  <c r="AF1122" i="2"/>
  <c r="AF790" i="2"/>
  <c r="AE769" i="2"/>
  <c r="Q769" i="2" s="1"/>
  <c r="AH1012" i="2"/>
  <c r="R1012" i="2" s="1"/>
  <c r="AF1434" i="2"/>
  <c r="AH1308" i="2"/>
  <c r="R1308" i="2" s="1"/>
  <c r="AE535" i="2"/>
  <c r="Q535" i="2" s="1"/>
  <c r="AF1211" i="2"/>
  <c r="AE790" i="2"/>
  <c r="Q790" i="2" s="1"/>
  <c r="AF535" i="2"/>
  <c r="AD560" i="2"/>
  <c r="O560" i="2" s="1"/>
  <c r="AD769" i="2"/>
  <c r="O769" i="2" s="1"/>
  <c r="Z678" i="2"/>
  <c r="L678" i="2" s="1"/>
  <c r="AJ678" i="2"/>
  <c r="AB678" i="2"/>
  <c r="M678" i="2" s="1"/>
  <c r="AC678" i="2" s="1"/>
  <c r="N678" i="2" s="1"/>
  <c r="AF678" i="2" s="1"/>
  <c r="Y678" i="2"/>
  <c r="AA678" i="2" s="1"/>
  <c r="AF1137" i="2"/>
  <c r="AE1215" i="2"/>
  <c r="Q1215" i="2" s="1"/>
  <c r="AH1253" i="2"/>
  <c r="R1253" i="2" s="1"/>
  <c r="AD1133" i="2"/>
  <c r="O1133" i="2" s="1"/>
  <c r="AD1137" i="2"/>
  <c r="O1137" i="2" s="1"/>
  <c r="AD1253" i="2"/>
  <c r="O1253" i="2" s="1"/>
  <c r="AD625" i="2"/>
  <c r="O625" i="2" s="1"/>
  <c r="AH1133" i="2"/>
  <c r="R1133" i="2" s="1"/>
  <c r="AH347" i="2"/>
  <c r="R347" i="2" s="1"/>
  <c r="AD672" i="2"/>
  <c r="O672" i="2" s="1"/>
  <c r="AD449" i="2"/>
  <c r="O449" i="2" s="1"/>
  <c r="AD1215" i="2"/>
  <c r="O1215" i="2" s="1"/>
  <c r="AE1004" i="2"/>
  <c r="Q1004" i="2" s="1"/>
  <c r="AE433" i="2"/>
  <c r="Q433" i="2" s="1"/>
  <c r="AH625" i="2"/>
  <c r="R625" i="2" s="1"/>
  <c r="AF520" i="2"/>
  <c r="AF1133" i="2"/>
  <c r="AE1311" i="2"/>
  <c r="Q1311" i="2" s="1"/>
  <c r="AH1215" i="2"/>
  <c r="R1215" i="2" s="1"/>
  <c r="AH373" i="2"/>
  <c r="R373" i="2" s="1"/>
  <c r="AD297" i="2"/>
  <c r="O297" i="2" s="1"/>
  <c r="AF1071" i="2"/>
  <c r="AD347" i="2"/>
  <c r="O347" i="2" s="1"/>
  <c r="AF672" i="2"/>
  <c r="AH1341" i="2"/>
  <c r="R1341" i="2" s="1"/>
  <c r="AE1071" i="2"/>
  <c r="Q1071" i="2" s="1"/>
  <c r="AE284" i="2"/>
  <c r="Q284" i="2" s="1"/>
  <c r="AF1311" i="2"/>
  <c r="AH433" i="2"/>
  <c r="R433" i="2" s="1"/>
  <c r="AE625" i="2"/>
  <c r="Q625" i="2" s="1"/>
  <c r="Z42" i="2"/>
  <c r="L42" i="2" s="1"/>
  <c r="Y42" i="2"/>
  <c r="AA42" i="2" s="1"/>
  <c r="AB42" i="2"/>
  <c r="M42" i="2" s="1"/>
  <c r="AC42" i="2" s="1"/>
  <c r="N42" i="2" s="1"/>
  <c r="AJ42" i="2"/>
  <c r="Z89" i="2"/>
  <c r="L89" i="2" s="1"/>
  <c r="Y89" i="2"/>
  <c r="AA89" i="2" s="1"/>
  <c r="AF560" i="2"/>
  <c r="AD373" i="2"/>
  <c r="O373" i="2" s="1"/>
  <c r="AE200" i="2"/>
  <c r="Q200" i="2" s="1"/>
  <c r="AF1158" i="2"/>
  <c r="AE560" i="2"/>
  <c r="Q560" i="2" s="1"/>
  <c r="AE373" i="2"/>
  <c r="Q373" i="2" s="1"/>
  <c r="AE527" i="2"/>
  <c r="Q527" i="2" s="1"/>
  <c r="AE380" i="2"/>
  <c r="Q380" i="2" s="1"/>
  <c r="AH1211" i="2"/>
  <c r="R1211" i="2" s="1"/>
  <c r="AF107" i="2"/>
  <c r="AF928" i="2"/>
  <c r="AD1122" i="2"/>
  <c r="O1122" i="2" s="1"/>
  <c r="F1380" i="5"/>
  <c r="Z891" i="5"/>
  <c r="AH432" i="2"/>
  <c r="R432" i="2" s="1"/>
  <c r="AD1062" i="2"/>
  <c r="O1062" i="2" s="1"/>
  <c r="AE779" i="2"/>
  <c r="Q779" i="2" s="1"/>
  <c r="AF267" i="2"/>
  <c r="Z712" i="5"/>
  <c r="Z86" i="2"/>
  <c r="L86" i="2" s="1"/>
  <c r="AJ86" i="2"/>
  <c r="AB86" i="2"/>
  <c r="M86" i="2" s="1"/>
  <c r="AC86" i="2" s="1"/>
  <c r="N86" i="2" s="1"/>
  <c r="Y86" i="2"/>
  <c r="AA86" i="2" s="1"/>
  <c r="T106" i="5"/>
  <c r="U106" i="5"/>
  <c r="V106" i="5"/>
  <c r="AF592" i="2"/>
  <c r="AE432" i="2"/>
  <c r="Q432" i="2" s="1"/>
  <c r="AE777" i="2"/>
  <c r="Q777" i="2" s="1"/>
  <c r="AF779" i="2"/>
  <c r="AE1062" i="2"/>
  <c r="Q1062" i="2" s="1"/>
  <c r="V761" i="5"/>
  <c r="AB411" i="2"/>
  <c r="M411" i="2" s="1"/>
  <c r="AC411" i="2" s="1"/>
  <c r="N411" i="2" s="1"/>
  <c r="Y411" i="2"/>
  <c r="AA411" i="2" s="1"/>
  <c r="AB1010" i="2"/>
  <c r="M1010" i="2" s="1"/>
  <c r="Y1010" i="2"/>
  <c r="AA1010" i="2" s="1"/>
  <c r="AJ1010" i="2"/>
  <c r="Z1010" i="2"/>
  <c r="L1010" i="2" s="1"/>
  <c r="AC1010" i="2"/>
  <c r="N1010" i="2" s="1"/>
  <c r="AE1010" i="2" s="1"/>
  <c r="Q1010" i="2" s="1"/>
  <c r="AF838" i="2"/>
  <c r="AE975" i="2"/>
  <c r="Q975" i="2" s="1"/>
  <c r="AF374" i="2"/>
  <c r="AH25" i="2"/>
  <c r="R25" i="2" s="1"/>
  <c r="AD838" i="2"/>
  <c r="O838" i="2" s="1"/>
  <c r="AD1434" i="2"/>
  <c r="O1434" i="2" s="1"/>
  <c r="AH253" i="2"/>
  <c r="R253" i="2" s="1"/>
  <c r="AF479" i="2"/>
  <c r="AD1244" i="2"/>
  <c r="O1244" i="2" s="1"/>
  <c r="AE1217" i="2"/>
  <c r="Q1217" i="2" s="1"/>
  <c r="AD1012" i="2"/>
  <c r="O1012" i="2" s="1"/>
  <c r="AH975" i="2"/>
  <c r="R975" i="2" s="1"/>
  <c r="AF1217" i="2"/>
  <c r="AH1400" i="2"/>
  <c r="R1400" i="2" s="1"/>
  <c r="AD433" i="2"/>
  <c r="O433" i="2" s="1"/>
  <c r="AD947" i="2"/>
  <c r="O947" i="2" s="1"/>
  <c r="V75" i="5"/>
  <c r="Z1421" i="5"/>
  <c r="Z415" i="5"/>
  <c r="Z1360" i="5"/>
  <c r="U761" i="5"/>
  <c r="Z761" i="5" s="1"/>
  <c r="Z198" i="5"/>
  <c r="Z1310" i="5"/>
  <c r="Z74" i="5"/>
  <c r="Z597" i="2"/>
  <c r="L597" i="2" s="1"/>
  <c r="AB597" i="2"/>
  <c r="M597" i="2" s="1"/>
  <c r="AC597" i="2" s="1"/>
  <c r="N597" i="2" s="1"/>
  <c r="AD597" i="2" s="1"/>
  <c r="O597" i="2" s="1"/>
  <c r="U1131" i="5"/>
  <c r="T1131" i="5"/>
  <c r="V1131" i="5"/>
  <c r="V1007" i="5"/>
  <c r="T1007" i="5"/>
  <c r="U1007" i="5"/>
  <c r="Y624" i="2"/>
  <c r="AA624" i="2" s="1"/>
  <c r="AJ624" i="2"/>
  <c r="AB624" i="2"/>
  <c r="M624" i="2" s="1"/>
  <c r="AC624" i="2" s="1"/>
  <c r="N624" i="2" s="1"/>
  <c r="Z624" i="2"/>
  <c r="L624" i="2" s="1"/>
  <c r="Z912" i="2"/>
  <c r="L912" i="2" s="1"/>
  <c r="AB912" i="2"/>
  <c r="M912" i="2" s="1"/>
  <c r="AC912" i="2" s="1"/>
  <c r="N912" i="2" s="1"/>
  <c r="Y912" i="2"/>
  <c r="AA912" i="2" s="1"/>
  <c r="AJ912" i="2"/>
  <c r="Z1304" i="5"/>
  <c r="U1398" i="5"/>
  <c r="T1398" i="5"/>
  <c r="V1398" i="5"/>
  <c r="T45" i="5"/>
  <c r="U45" i="5"/>
  <c r="V45" i="5"/>
  <c r="X41" i="5"/>
  <c r="Y41" i="5"/>
  <c r="W41" i="5"/>
  <c r="X55" i="2"/>
  <c r="J55" i="2"/>
  <c r="J43" i="2"/>
  <c r="X43" i="2"/>
  <c r="T44" i="5"/>
  <c r="V44" i="5"/>
  <c r="U44" i="5"/>
  <c r="R41" i="5"/>
  <c r="F41" i="5" s="1"/>
  <c r="Q41" i="5"/>
  <c r="P41" i="5"/>
  <c r="Z1134" i="5"/>
  <c r="AB1246" i="2"/>
  <c r="M1246" i="2" s="1"/>
  <c r="AC1246" i="2" s="1"/>
  <c r="N1246" i="2" s="1"/>
  <c r="Z1246" i="2"/>
  <c r="L1246" i="2" s="1"/>
  <c r="AJ1246" i="2"/>
  <c r="Y1246" i="2"/>
  <c r="AA1246" i="2" s="1"/>
  <c r="Z1180" i="2"/>
  <c r="L1180" i="2" s="1"/>
  <c r="Y1180" i="2"/>
  <c r="AA1180" i="2" s="1"/>
  <c r="Y168" i="2"/>
  <c r="AA168" i="2" s="1"/>
  <c r="AB168" i="2"/>
  <c r="M168" i="2" s="1"/>
  <c r="AC168" i="2" s="1"/>
  <c r="N168" i="2" s="1"/>
  <c r="AE168" i="2" s="1"/>
  <c r="Q168" i="2" s="1"/>
  <c r="AJ168" i="2"/>
  <c r="Z168" i="2"/>
  <c r="L168" i="2" s="1"/>
  <c r="U522" i="5"/>
  <c r="V522" i="5"/>
  <c r="T522" i="5"/>
  <c r="T533" i="5"/>
  <c r="V533" i="5"/>
  <c r="U533" i="5"/>
  <c r="AJ586" i="2"/>
  <c r="J22" i="2"/>
  <c r="X22" i="2"/>
  <c r="V18" i="5"/>
  <c r="T18" i="5"/>
  <c r="U18" i="5"/>
  <c r="J20" i="2"/>
  <c r="X20" i="2"/>
  <c r="U14" i="5"/>
  <c r="T14" i="5"/>
  <c r="V14" i="5"/>
  <c r="Z133" i="5"/>
  <c r="Z1253" i="5"/>
  <c r="Z237" i="5"/>
  <c r="Z645" i="5"/>
  <c r="Z700" i="5"/>
  <c r="Z525" i="5"/>
  <c r="Z774" i="5"/>
  <c r="Z586" i="5"/>
  <c r="Z239" i="5"/>
  <c r="Z987" i="5"/>
  <c r="Y1282" i="2"/>
  <c r="AA1282" i="2" s="1"/>
  <c r="AJ1282" i="2"/>
  <c r="Z1282" i="2"/>
  <c r="L1282" i="2" s="1"/>
  <c r="AB1282" i="2"/>
  <c r="M1282" i="2" s="1"/>
  <c r="AC1282" i="2" s="1"/>
  <c r="N1282" i="2" s="1"/>
  <c r="V624" i="5"/>
  <c r="U624" i="5"/>
  <c r="T624" i="5"/>
  <c r="Z1136" i="5"/>
  <c r="T400" i="5"/>
  <c r="U400" i="5"/>
  <c r="V400" i="5"/>
  <c r="AJ1034" i="2"/>
  <c r="Z1034" i="2"/>
  <c r="L1034" i="2" s="1"/>
  <c r="AB1034" i="2"/>
  <c r="M1034" i="2" s="1"/>
  <c r="AC1034" i="2" s="1"/>
  <c r="N1034" i="2" s="1"/>
  <c r="Y1034" i="2"/>
  <c r="AA1034" i="2" s="1"/>
  <c r="Z580" i="5"/>
  <c r="V447" i="5"/>
  <c r="U447" i="5"/>
  <c r="T447" i="5"/>
  <c r="AJ1407" i="2"/>
  <c r="AB1407" i="2"/>
  <c r="M1407" i="2" s="1"/>
  <c r="AC1407" i="2" s="1"/>
  <c r="N1407" i="2" s="1"/>
  <c r="Y1407" i="2"/>
  <c r="AA1407" i="2" s="1"/>
  <c r="Z1407" i="2"/>
  <c r="L1407" i="2" s="1"/>
  <c r="V42" i="5"/>
  <c r="U42" i="5"/>
  <c r="T42" i="5"/>
  <c r="Z1403" i="2"/>
  <c r="L1403" i="2" s="1"/>
  <c r="Y1403" i="2"/>
  <c r="AA1403" i="2" s="1"/>
  <c r="AB1403" i="2"/>
  <c r="M1403" i="2" s="1"/>
  <c r="AC1403" i="2" s="1"/>
  <c r="N1403" i="2" s="1"/>
  <c r="AJ1403" i="2"/>
  <c r="T1319" i="5"/>
  <c r="U1319" i="5"/>
  <c r="V1319" i="5"/>
  <c r="Z704" i="5"/>
  <c r="Z1097" i="5"/>
  <c r="U1016" i="5"/>
  <c r="T1016" i="5"/>
  <c r="V1016" i="5"/>
  <c r="Z297" i="5"/>
  <c r="Z1317" i="5"/>
  <c r="AJ223" i="2"/>
  <c r="Z223" i="2"/>
  <c r="L223" i="2" s="1"/>
  <c r="Y223" i="2"/>
  <c r="AA223" i="2" s="1"/>
  <c r="AB223" i="2"/>
  <c r="M223" i="2" s="1"/>
  <c r="AC223" i="2" s="1"/>
  <c r="N223" i="2" s="1"/>
  <c r="AD223" i="2" s="1"/>
  <c r="O223" i="2" s="1"/>
  <c r="Z705" i="2"/>
  <c r="L705" i="2" s="1"/>
  <c r="AJ705" i="2"/>
  <c r="AB705" i="2"/>
  <c r="M705" i="2" s="1"/>
  <c r="AC705" i="2" s="1"/>
  <c r="N705" i="2" s="1"/>
  <c r="AE705" i="2" s="1"/>
  <c r="Q705" i="2" s="1"/>
  <c r="Y705" i="2"/>
  <c r="AA705" i="2" s="1"/>
  <c r="AF143" i="2"/>
  <c r="AE143" i="2"/>
  <c r="Q143" i="2" s="1"/>
  <c r="Z1360" i="2"/>
  <c r="L1360" i="2" s="1"/>
  <c r="AB1360" i="2"/>
  <c r="M1360" i="2" s="1"/>
  <c r="AC1360" i="2" s="1"/>
  <c r="N1360" i="2" s="1"/>
  <c r="AE1360" i="2" s="1"/>
  <c r="Q1360" i="2" s="1"/>
  <c r="AJ1360" i="2"/>
  <c r="Y1360" i="2"/>
  <c r="AA1360" i="2" s="1"/>
  <c r="Z776" i="2"/>
  <c r="L776" i="2" s="1"/>
  <c r="AJ776" i="2"/>
  <c r="AB776" i="2"/>
  <c r="M776" i="2" s="1"/>
  <c r="AC776" i="2" s="1"/>
  <c r="N776" i="2" s="1"/>
  <c r="Y776" i="2"/>
  <c r="AA776" i="2" s="1"/>
  <c r="AB1061" i="2"/>
  <c r="M1061" i="2" s="1"/>
  <c r="AC1061" i="2" s="1"/>
  <c r="N1061" i="2" s="1"/>
  <c r="Y1061" i="2"/>
  <c r="AA1061" i="2" s="1"/>
  <c r="Z1061" i="2"/>
  <c r="L1061" i="2" s="1"/>
  <c r="AJ1061" i="2"/>
  <c r="Y357" i="2"/>
  <c r="AA357" i="2" s="1"/>
  <c r="AB357" i="2"/>
  <c r="M357" i="2" s="1"/>
  <c r="AC357" i="2" s="1"/>
  <c r="N357" i="2" s="1"/>
  <c r="Z357" i="2"/>
  <c r="L357" i="2" s="1"/>
  <c r="AJ357" i="2"/>
  <c r="AD1101" i="2"/>
  <c r="O1101" i="2" s="1"/>
  <c r="AH1101" i="2"/>
  <c r="R1101" i="2" s="1"/>
  <c r="AH314" i="2"/>
  <c r="R314" i="2" s="1"/>
  <c r="AD520" i="2"/>
  <c r="O520" i="2" s="1"/>
  <c r="AE520" i="2"/>
  <c r="Q520" i="2" s="1"/>
  <c r="AB821" i="2"/>
  <c r="M821" i="2" s="1"/>
  <c r="AC821" i="2" s="1"/>
  <c r="N821" i="2" s="1"/>
  <c r="Y821" i="2"/>
  <c r="AA821" i="2" s="1"/>
  <c r="Z821" i="2"/>
  <c r="L821" i="2" s="1"/>
  <c r="AJ821" i="2"/>
  <c r="AB410" i="2"/>
  <c r="M410" i="2" s="1"/>
  <c r="AC410" i="2" s="1"/>
  <c r="N410" i="2" s="1"/>
  <c r="AH410" i="2" s="1"/>
  <c r="R410" i="2" s="1"/>
  <c r="AJ410" i="2"/>
  <c r="Y410" i="2"/>
  <c r="AA410" i="2" s="1"/>
  <c r="Z410" i="2"/>
  <c r="L410" i="2" s="1"/>
  <c r="AJ1197" i="2"/>
  <c r="Y1197" i="2"/>
  <c r="AA1197" i="2" s="1"/>
  <c r="AB1197" i="2"/>
  <c r="M1197" i="2" s="1"/>
  <c r="AC1197" i="2" s="1"/>
  <c r="N1197" i="2" s="1"/>
  <c r="Z1197" i="2"/>
  <c r="L1197" i="2" s="1"/>
  <c r="Z585" i="2"/>
  <c r="L585" i="2" s="1"/>
  <c r="Y585" i="2"/>
  <c r="AA585" i="2" s="1"/>
  <c r="AJ585" i="2"/>
  <c r="AB585" i="2"/>
  <c r="M585" i="2" s="1"/>
  <c r="AC585" i="2" s="1"/>
  <c r="N585" i="2" s="1"/>
  <c r="AB941" i="2"/>
  <c r="M941" i="2" s="1"/>
  <c r="Z941" i="2"/>
  <c r="L941" i="2" s="1"/>
  <c r="AJ941" i="2"/>
  <c r="Y941" i="2"/>
  <c r="AA941" i="2" s="1"/>
  <c r="AC941" i="2"/>
  <c r="N941" i="2" s="1"/>
  <c r="AJ589" i="2"/>
  <c r="AB589" i="2"/>
  <c r="M589" i="2" s="1"/>
  <c r="AC589" i="2" s="1"/>
  <c r="N589" i="2" s="1"/>
  <c r="AD589" i="2" s="1"/>
  <c r="O589" i="2" s="1"/>
  <c r="Z589" i="2"/>
  <c r="L589" i="2" s="1"/>
  <c r="Y589" i="2"/>
  <c r="AA589" i="2" s="1"/>
  <c r="Z1018" i="2"/>
  <c r="L1018" i="2" s="1"/>
  <c r="AJ1018" i="2"/>
  <c r="AB1018" i="2"/>
  <c r="M1018" i="2" s="1"/>
  <c r="AC1018" i="2" s="1"/>
  <c r="N1018" i="2" s="1"/>
  <c r="AD1018" i="2" s="1"/>
  <c r="O1018" i="2" s="1"/>
  <c r="Y1018" i="2"/>
  <c r="AA1018" i="2" s="1"/>
  <c r="AJ1366" i="2"/>
  <c r="Z1366" i="2"/>
  <c r="L1366" i="2" s="1"/>
  <c r="Y1366" i="2"/>
  <c r="AA1366" i="2" s="1"/>
  <c r="AB1366" i="2"/>
  <c r="M1366" i="2" s="1"/>
  <c r="AC1366" i="2" s="1"/>
  <c r="N1366" i="2" s="1"/>
  <c r="AF1366" i="2" s="1"/>
  <c r="Y1014" i="2"/>
  <c r="AA1014" i="2" s="1"/>
  <c r="Z1014" i="2"/>
  <c r="L1014" i="2" s="1"/>
  <c r="AB1014" i="2"/>
  <c r="M1014" i="2" s="1"/>
  <c r="AC1014" i="2" s="1"/>
  <c r="N1014" i="2" s="1"/>
  <c r="AJ1014" i="2"/>
  <c r="AF1126" i="2"/>
  <c r="AD1126" i="2"/>
  <c r="O1126" i="2" s="1"/>
  <c r="AE1126" i="2"/>
  <c r="Q1126" i="2" s="1"/>
  <c r="AH1126" i="2"/>
  <c r="R1126" i="2" s="1"/>
  <c r="AB99" i="2"/>
  <c r="M99" i="2" s="1"/>
  <c r="AC99" i="2" s="1"/>
  <c r="N99" i="2" s="1"/>
  <c r="Z99" i="2"/>
  <c r="L99" i="2" s="1"/>
  <c r="Y99" i="2"/>
  <c r="AA99" i="2" s="1"/>
  <c r="AJ99" i="2"/>
  <c r="Y101" i="2"/>
  <c r="AA101" i="2" s="1"/>
  <c r="Z101" i="2"/>
  <c r="L101" i="2" s="1"/>
  <c r="AJ101" i="2"/>
  <c r="AB101" i="2"/>
  <c r="M101" i="2" s="1"/>
  <c r="AC101" i="2" s="1"/>
  <c r="N101" i="2" s="1"/>
  <c r="AD101" i="2" s="1"/>
  <c r="O101" i="2" s="1"/>
  <c r="Z595" i="2"/>
  <c r="L595" i="2" s="1"/>
  <c r="AJ595" i="2"/>
  <c r="AB595" i="2"/>
  <c r="M595" i="2" s="1"/>
  <c r="AC595" i="2" s="1"/>
  <c r="N595" i="2" s="1"/>
  <c r="AH595" i="2" s="1"/>
  <c r="R595" i="2" s="1"/>
  <c r="Y595" i="2"/>
  <c r="AA595" i="2" s="1"/>
  <c r="Z176" i="2"/>
  <c r="L176" i="2" s="1"/>
  <c r="Y176" i="2"/>
  <c r="AA176" i="2" s="1"/>
  <c r="AB176" i="2"/>
  <c r="M176" i="2" s="1"/>
  <c r="AC176" i="2" s="1"/>
  <c r="N176" i="2" s="1"/>
  <c r="AJ176" i="2"/>
  <c r="AB1128" i="2"/>
  <c r="M1128" i="2" s="1"/>
  <c r="AC1128" i="2" s="1"/>
  <c r="N1128" i="2" s="1"/>
  <c r="AJ1128" i="2"/>
  <c r="Y1128" i="2"/>
  <c r="AA1128" i="2" s="1"/>
  <c r="Z1128" i="2"/>
  <c r="L1128" i="2" s="1"/>
  <c r="Z103" i="2"/>
  <c r="L103" i="2" s="1"/>
  <c r="Y103" i="2"/>
  <c r="AA103" i="2" s="1"/>
  <c r="AJ103" i="2"/>
  <c r="AB103" i="2"/>
  <c r="M103" i="2" s="1"/>
  <c r="AC103" i="2" s="1"/>
  <c r="N103" i="2" s="1"/>
  <c r="AB290" i="2"/>
  <c r="M290" i="2" s="1"/>
  <c r="AJ290" i="2"/>
  <c r="Z290" i="2"/>
  <c r="L290" i="2" s="1"/>
  <c r="Y290" i="2"/>
  <c r="AA290" i="2" s="1"/>
  <c r="AC290" i="2"/>
  <c r="N290" i="2" s="1"/>
  <c r="AE579" i="2"/>
  <c r="Q579" i="2" s="1"/>
  <c r="AF579" i="2"/>
  <c r="AD579" i="2"/>
  <c r="O579" i="2" s="1"/>
  <c r="AH579" i="2"/>
  <c r="R579" i="2" s="1"/>
  <c r="Z894" i="2"/>
  <c r="L894" i="2" s="1"/>
  <c r="Y894" i="2"/>
  <c r="AA894" i="2" s="1"/>
  <c r="AJ894" i="2"/>
  <c r="AB894" i="2"/>
  <c r="M894" i="2" s="1"/>
  <c r="AC894" i="2" s="1"/>
  <c r="N894" i="2" s="1"/>
  <c r="AD894" i="2" s="1"/>
  <c r="O894" i="2" s="1"/>
  <c r="Y1409" i="2"/>
  <c r="AA1409" i="2" s="1"/>
  <c r="AJ1409" i="2"/>
  <c r="Z1409" i="2"/>
  <c r="L1409" i="2" s="1"/>
  <c r="AB1409" i="2"/>
  <c r="M1409" i="2" s="1"/>
  <c r="AC1409" i="2" s="1"/>
  <c r="N1409" i="2" s="1"/>
  <c r="Y586" i="2"/>
  <c r="AA586" i="2" s="1"/>
  <c r="Z1245" i="5"/>
  <c r="Z1333" i="5"/>
  <c r="V265" i="5"/>
  <c r="T265" i="5"/>
  <c r="U265" i="5"/>
  <c r="V384" i="5"/>
  <c r="T384" i="5"/>
  <c r="U384" i="5"/>
  <c r="V1286" i="5"/>
  <c r="T1286" i="5"/>
  <c r="U1286" i="5"/>
  <c r="AB324" i="2"/>
  <c r="M324" i="2" s="1"/>
  <c r="AC324" i="2" s="1"/>
  <c r="N324" i="2" s="1"/>
  <c r="Y324" i="2"/>
  <c r="AA324" i="2" s="1"/>
  <c r="AJ324" i="2"/>
  <c r="Z324" i="2"/>
  <c r="L324" i="2" s="1"/>
  <c r="U958" i="5"/>
  <c r="T958" i="5"/>
  <c r="V958" i="5"/>
  <c r="AB532" i="2"/>
  <c r="M532" i="2" s="1"/>
  <c r="AC532" i="2" s="1"/>
  <c r="N532" i="2" s="1"/>
  <c r="Y532" i="2"/>
  <c r="AA532" i="2" s="1"/>
  <c r="AJ532" i="2"/>
  <c r="Z532" i="2"/>
  <c r="L532" i="2" s="1"/>
  <c r="Z999" i="5"/>
  <c r="AE775" i="2"/>
  <c r="Q775" i="2" s="1"/>
  <c r="AH775" i="2"/>
  <c r="R775" i="2" s="1"/>
  <c r="AD775" i="2"/>
  <c r="O775" i="2" s="1"/>
  <c r="AF775" i="2"/>
  <c r="V411" i="5"/>
  <c r="U411" i="5"/>
  <c r="T411" i="5"/>
  <c r="AJ1368" i="2"/>
  <c r="AB1368" i="2"/>
  <c r="M1368" i="2" s="1"/>
  <c r="AC1368" i="2" s="1"/>
  <c r="N1368" i="2" s="1"/>
  <c r="Z1368" i="2"/>
  <c r="L1368" i="2" s="1"/>
  <c r="Y1368" i="2"/>
  <c r="AA1368" i="2" s="1"/>
  <c r="T1089" i="5"/>
  <c r="U1089" i="5"/>
  <c r="V1089" i="5"/>
  <c r="Z104" i="5"/>
  <c r="U657" i="5"/>
  <c r="T657" i="5"/>
  <c r="V657" i="5"/>
  <c r="T731" i="5"/>
  <c r="V731" i="5"/>
  <c r="U731" i="5"/>
  <c r="AB1315" i="2"/>
  <c r="M1315" i="2" s="1"/>
  <c r="AC1315" i="2" s="1"/>
  <c r="N1315" i="2" s="1"/>
  <c r="AJ1315" i="2"/>
  <c r="Z1315" i="2"/>
  <c r="L1315" i="2" s="1"/>
  <c r="Y1315" i="2"/>
  <c r="AA1315" i="2" s="1"/>
  <c r="V893" i="5"/>
  <c r="U893" i="5"/>
  <c r="T893" i="5"/>
  <c r="V1197" i="5"/>
  <c r="T1197" i="5"/>
  <c r="U1197" i="5"/>
  <c r="V1303" i="5"/>
  <c r="T1303" i="5"/>
  <c r="U1303" i="5"/>
  <c r="AH1150" i="2"/>
  <c r="R1150" i="2" s="1"/>
  <c r="AE1150" i="2"/>
  <c r="Q1150" i="2" s="1"/>
  <c r="AD1150" i="2"/>
  <c r="O1150" i="2" s="1"/>
  <c r="AF1150" i="2"/>
  <c r="Z1242" i="5"/>
  <c r="Z651" i="5"/>
  <c r="Z1220" i="5"/>
  <c r="Z352" i="5"/>
  <c r="Z1302" i="5"/>
  <c r="AB981" i="2"/>
  <c r="M981" i="2" s="1"/>
  <c r="AC981" i="2" s="1"/>
  <c r="N981" i="2" s="1"/>
  <c r="Y981" i="2"/>
  <c r="AA981" i="2" s="1"/>
  <c r="AJ981" i="2"/>
  <c r="Z981" i="2"/>
  <c r="L981" i="2" s="1"/>
  <c r="AD376" i="2"/>
  <c r="O376" i="2" s="1"/>
  <c r="AH376" i="2"/>
  <c r="R376" i="2" s="1"/>
  <c r="AF376" i="2"/>
  <c r="AE376" i="2"/>
  <c r="Q376" i="2" s="1"/>
  <c r="Z837" i="5"/>
  <c r="T1164" i="5"/>
  <c r="U1164" i="5"/>
  <c r="V1164" i="5"/>
  <c r="AB1367" i="2"/>
  <c r="M1367" i="2" s="1"/>
  <c r="Y1367" i="2"/>
  <c r="AA1367" i="2" s="1"/>
  <c r="Z1367" i="2"/>
  <c r="L1367" i="2" s="1"/>
  <c r="AJ1367" i="2"/>
  <c r="AC1367" i="2"/>
  <c r="N1367" i="2" s="1"/>
  <c r="AD1367" i="2" s="1"/>
  <c r="O1367" i="2" s="1"/>
  <c r="U592" i="5"/>
  <c r="T592" i="5"/>
  <c r="V592" i="5"/>
  <c r="AJ206" i="2"/>
  <c r="AB206" i="2"/>
  <c r="M206" i="2" s="1"/>
  <c r="AC206" i="2" s="1"/>
  <c r="N206" i="2" s="1"/>
  <c r="AF206" i="2" s="1"/>
  <c r="Z206" i="2"/>
  <c r="L206" i="2" s="1"/>
  <c r="Y206" i="2"/>
  <c r="AA206" i="2" s="1"/>
  <c r="Z289" i="5"/>
  <c r="U897" i="5"/>
  <c r="Z897" i="5" s="1"/>
  <c r="V897" i="5"/>
  <c r="T897" i="5"/>
  <c r="U650" i="5"/>
  <c r="T650" i="5"/>
  <c r="V650" i="5"/>
  <c r="AJ1399" i="2"/>
  <c r="Y1399" i="2"/>
  <c r="AA1399" i="2" s="1"/>
  <c r="AB1399" i="2"/>
  <c r="M1399" i="2" s="1"/>
  <c r="AC1399" i="2" s="1"/>
  <c r="N1399" i="2" s="1"/>
  <c r="AD1399" i="2" s="1"/>
  <c r="O1399" i="2" s="1"/>
  <c r="Z1399" i="2"/>
  <c r="L1399" i="2" s="1"/>
  <c r="T779" i="5"/>
  <c r="U779" i="5"/>
  <c r="V779" i="5"/>
  <c r="Z779" i="5" s="1"/>
  <c r="V552" i="5"/>
  <c r="U552" i="5"/>
  <c r="T552" i="5"/>
  <c r="Z731" i="5"/>
  <c r="U1404" i="5"/>
  <c r="V1404" i="5"/>
  <c r="T1404" i="5"/>
  <c r="T462" i="5"/>
  <c r="Z462" i="5" s="1"/>
  <c r="V462" i="5"/>
  <c r="U462" i="5"/>
  <c r="AJ1139" i="2"/>
  <c r="Y1139" i="2"/>
  <c r="AA1139" i="2" s="1"/>
  <c r="AB1139" i="2"/>
  <c r="M1139" i="2" s="1"/>
  <c r="AC1139" i="2" s="1"/>
  <c r="N1139" i="2" s="1"/>
  <c r="Z1139" i="2"/>
  <c r="L1139" i="2" s="1"/>
  <c r="Y529" i="2"/>
  <c r="AA529" i="2" s="1"/>
  <c r="AJ529" i="2"/>
  <c r="AB529" i="2"/>
  <c r="M529" i="2" s="1"/>
  <c r="AC529" i="2" s="1"/>
  <c r="N529" i="2" s="1"/>
  <c r="Z529" i="2"/>
  <c r="L529" i="2" s="1"/>
  <c r="T617" i="5"/>
  <c r="V617" i="5"/>
  <c r="U617" i="5"/>
  <c r="Z384" i="5"/>
  <c r="T729" i="5"/>
  <c r="V729" i="5"/>
  <c r="U729" i="5"/>
  <c r="U588" i="5"/>
  <c r="T588" i="5"/>
  <c r="V588" i="5"/>
  <c r="U1062" i="5"/>
  <c r="V1062" i="5"/>
  <c r="T1062" i="5"/>
  <c r="V1059" i="5"/>
  <c r="U1059" i="5"/>
  <c r="T1059" i="5"/>
  <c r="Z411" i="5"/>
  <c r="U1276" i="5"/>
  <c r="T1276" i="5"/>
  <c r="V1276" i="5"/>
  <c r="Z1089" i="5"/>
  <c r="V1101" i="5"/>
  <c r="T1101" i="5"/>
  <c r="U1101" i="5"/>
  <c r="AB629" i="2"/>
  <c r="M629" i="2" s="1"/>
  <c r="AC629" i="2" s="1"/>
  <c r="N629" i="2" s="1"/>
  <c r="AJ629" i="2"/>
  <c r="Z629" i="2"/>
  <c r="L629" i="2" s="1"/>
  <c r="Y629" i="2"/>
  <c r="AA629" i="2" s="1"/>
  <c r="Y703" i="2"/>
  <c r="AA703" i="2" s="1"/>
  <c r="AB703" i="2"/>
  <c r="M703" i="2" s="1"/>
  <c r="AC703" i="2" s="1"/>
  <c r="N703" i="2" s="1"/>
  <c r="Z703" i="2"/>
  <c r="L703" i="2" s="1"/>
  <c r="AJ703" i="2"/>
  <c r="V233" i="5"/>
  <c r="T233" i="5"/>
  <c r="U233" i="5"/>
  <c r="AJ436" i="2"/>
  <c r="AB436" i="2"/>
  <c r="M436" i="2" s="1"/>
  <c r="AC436" i="2" s="1"/>
  <c r="N436" i="2" s="1"/>
  <c r="Y436" i="2"/>
  <c r="AA436" i="2" s="1"/>
  <c r="Z436" i="2"/>
  <c r="L436" i="2" s="1"/>
  <c r="AB476" i="2"/>
  <c r="M476" i="2" s="1"/>
  <c r="AC476" i="2" s="1"/>
  <c r="N476" i="2" s="1"/>
  <c r="AJ476" i="2"/>
  <c r="Y476" i="2"/>
  <c r="AA476" i="2" s="1"/>
  <c r="Z476" i="2"/>
  <c r="L476" i="2" s="1"/>
  <c r="V1063" i="5"/>
  <c r="U1063" i="5"/>
  <c r="T1063" i="5"/>
  <c r="V1409" i="5"/>
  <c r="U1409" i="5"/>
  <c r="T1409" i="5"/>
  <c r="AD881" i="2"/>
  <c r="O881" i="2" s="1"/>
  <c r="Z1371" i="5"/>
  <c r="V327" i="5"/>
  <c r="U327" i="5"/>
  <c r="T327" i="5"/>
  <c r="Z1286" i="5"/>
  <c r="Z641" i="5"/>
  <c r="Z1064" i="5"/>
  <c r="T1076" i="5"/>
  <c r="U1076" i="5"/>
  <c r="V1076" i="5"/>
  <c r="V495" i="5"/>
  <c r="U495" i="5"/>
  <c r="T495" i="5"/>
  <c r="U1156" i="5"/>
  <c r="T1156" i="5"/>
  <c r="V1156" i="5"/>
  <c r="Z1186" i="5"/>
  <c r="AB114" i="2"/>
  <c r="M114" i="2" s="1"/>
  <c r="AC114" i="2" s="1"/>
  <c r="N114" i="2" s="1"/>
  <c r="Z114" i="2"/>
  <c r="L114" i="2" s="1"/>
  <c r="Y114" i="2"/>
  <c r="AA114" i="2" s="1"/>
  <c r="AJ114" i="2"/>
  <c r="Z520" i="5"/>
  <c r="T413" i="5"/>
  <c r="V413" i="5"/>
  <c r="U413" i="5"/>
  <c r="Z588" i="2"/>
  <c r="L588" i="2" s="1"/>
  <c r="AJ588" i="2"/>
  <c r="Y588" i="2"/>
  <c r="AA588" i="2" s="1"/>
  <c r="AB588" i="2"/>
  <c r="M588" i="2" s="1"/>
  <c r="AC588" i="2" s="1"/>
  <c r="N588" i="2" s="1"/>
  <c r="Z444" i="5"/>
  <c r="AJ564" i="2"/>
  <c r="AB564" i="2"/>
  <c r="M564" i="2" s="1"/>
  <c r="AC564" i="2" s="1"/>
  <c r="N564" i="2" s="1"/>
  <c r="Y564" i="2"/>
  <c r="AA564" i="2" s="1"/>
  <c r="Z564" i="2"/>
  <c r="L564" i="2" s="1"/>
  <c r="Z1404" i="5"/>
  <c r="T1389" i="5"/>
  <c r="V1389" i="5"/>
  <c r="U1389" i="5"/>
  <c r="Z893" i="5"/>
  <c r="Z1303" i="5"/>
  <c r="T1121" i="5"/>
  <c r="U1121" i="5"/>
  <c r="V1121" i="5"/>
  <c r="Z556" i="5"/>
  <c r="AH235" i="2"/>
  <c r="R235" i="2" s="1"/>
  <c r="AE235" i="2"/>
  <c r="Q235" i="2" s="1"/>
  <c r="AD235" i="2"/>
  <c r="O235" i="2" s="1"/>
  <c r="AF235" i="2"/>
  <c r="AE339" i="2"/>
  <c r="Q339" i="2" s="1"/>
  <c r="AE653" i="2"/>
  <c r="Q653" i="2" s="1"/>
  <c r="AE1078" i="2"/>
  <c r="Q1078" i="2" s="1"/>
  <c r="AD527" i="2"/>
  <c r="O527" i="2" s="1"/>
  <c r="Z10" i="2"/>
  <c r="L10" i="2" s="1"/>
  <c r="AB10" i="2"/>
  <c r="M10" i="2" s="1"/>
  <c r="AC10" i="2" s="1"/>
  <c r="N10" i="2" s="1"/>
  <c r="AD10" i="2" s="1"/>
  <c r="O10" i="2" s="1"/>
  <c r="Y10" i="2"/>
  <c r="Z3" i="2"/>
  <c r="AJ10" i="2"/>
  <c r="Y3" i="2"/>
  <c r="AB3" i="2"/>
  <c r="Z382" i="5"/>
  <c r="Z1247" i="5"/>
  <c r="Z589" i="5"/>
  <c r="Z629" i="5"/>
  <c r="Z1030" i="5"/>
  <c r="M870" i="5"/>
  <c r="Z866" i="5"/>
  <c r="Z865" i="5"/>
  <c r="Z759" i="5"/>
  <c r="Z819" i="5"/>
  <c r="Z537" i="5"/>
  <c r="Z677" i="5"/>
  <c r="Z1339" i="5"/>
  <c r="Z830" i="2"/>
  <c r="L830" i="2" s="1"/>
  <c r="Y830" i="2"/>
  <c r="AA830" i="2" s="1"/>
  <c r="AJ830" i="2"/>
  <c r="AB830" i="2"/>
  <c r="M830" i="2" s="1"/>
  <c r="AC830" i="2" s="1"/>
  <c r="N830" i="2" s="1"/>
  <c r="AB1362" i="2"/>
  <c r="M1362" i="2" s="1"/>
  <c r="AC1362" i="2" s="1"/>
  <c r="N1362" i="2" s="1"/>
  <c r="Y1362" i="2"/>
  <c r="AA1362" i="2" s="1"/>
  <c r="Z1362" i="2"/>
  <c r="L1362" i="2" s="1"/>
  <c r="AJ1362" i="2"/>
  <c r="Y1168" i="2"/>
  <c r="AA1168" i="2" s="1"/>
  <c r="AB1168" i="2"/>
  <c r="M1168" i="2" s="1"/>
  <c r="AC1168" i="2" s="1"/>
  <c r="N1168" i="2" s="1"/>
  <c r="AH1168" i="2" s="1"/>
  <c r="R1168" i="2" s="1"/>
  <c r="Z1168" i="2"/>
  <c r="L1168" i="2" s="1"/>
  <c r="AJ1168" i="2"/>
  <c r="AD1013" i="2"/>
  <c r="O1013" i="2" s="1"/>
  <c r="AH1013" i="2"/>
  <c r="R1013" i="2" s="1"/>
  <c r="AF1013" i="2"/>
  <c r="AE1013" i="2"/>
  <c r="Q1013" i="2" s="1"/>
  <c r="T238" i="5"/>
  <c r="V238" i="5"/>
  <c r="U238" i="5"/>
  <c r="U1241" i="5"/>
  <c r="T1241" i="5"/>
  <c r="V1241" i="5"/>
  <c r="AB415" i="2"/>
  <c r="M415" i="2" s="1"/>
  <c r="AC415" i="2" s="1"/>
  <c r="N415" i="2" s="1"/>
  <c r="AE415" i="2" s="1"/>
  <c r="Q415" i="2" s="1"/>
  <c r="AJ415" i="2"/>
  <c r="Y415" i="2"/>
  <c r="AA415" i="2" s="1"/>
  <c r="Z415" i="2"/>
  <c r="L415" i="2" s="1"/>
  <c r="U1284" i="5"/>
  <c r="T1284" i="5"/>
  <c r="V1284" i="5"/>
  <c r="AF1424" i="2"/>
  <c r="AH779" i="2"/>
  <c r="R779" i="2" s="1"/>
  <c r="AH592" i="2"/>
  <c r="R592" i="2" s="1"/>
  <c r="AF1062" i="2"/>
  <c r="AE375" i="2"/>
  <c r="Q375" i="2" s="1"/>
  <c r="AD1317" i="2"/>
  <c r="O1317" i="2" s="1"/>
  <c r="AF281" i="2"/>
  <c r="AE493" i="2"/>
  <c r="Q493" i="2" s="1"/>
  <c r="AD759" i="2"/>
  <c r="O759" i="2" s="1"/>
  <c r="AH527" i="2"/>
  <c r="R527" i="2" s="1"/>
  <c r="AF1004" i="2"/>
  <c r="Z715" i="5"/>
  <c r="Z773" i="5"/>
  <c r="Z143" i="5"/>
  <c r="Z1419" i="5"/>
  <c r="Z474" i="5"/>
  <c r="Z1120" i="5"/>
  <c r="Z883" i="5"/>
  <c r="Z1032" i="5"/>
  <c r="Z776" i="5"/>
  <c r="Z1072" i="5"/>
  <c r="Y287" i="2"/>
  <c r="AA287" i="2" s="1"/>
  <c r="AB287" i="2"/>
  <c r="M287" i="2" s="1"/>
  <c r="AC287" i="2" s="1"/>
  <c r="N287" i="2" s="1"/>
  <c r="Z287" i="2"/>
  <c r="L287" i="2" s="1"/>
  <c r="AJ287" i="2"/>
  <c r="AB238" i="2"/>
  <c r="M238" i="2" s="1"/>
  <c r="AC238" i="2" s="1"/>
  <c r="N238" i="2" s="1"/>
  <c r="Z238" i="2"/>
  <c r="L238" i="2" s="1"/>
  <c r="AJ238" i="2"/>
  <c r="Y238" i="2"/>
  <c r="AA238" i="2" s="1"/>
  <c r="T1040" i="5"/>
  <c r="U1040" i="5"/>
  <c r="V1040" i="5"/>
  <c r="Z299" i="5"/>
  <c r="AJ924" i="2"/>
  <c r="Z924" i="2"/>
  <c r="L924" i="2" s="1"/>
  <c r="AB924" i="2"/>
  <c r="M924" i="2" s="1"/>
  <c r="AC924" i="2" s="1"/>
  <c r="N924" i="2" s="1"/>
  <c r="Y924" i="2"/>
  <c r="AA924" i="2" s="1"/>
  <c r="AB145" i="2"/>
  <c r="M145" i="2" s="1"/>
  <c r="AC145" i="2" s="1"/>
  <c r="N145" i="2" s="1"/>
  <c r="AJ145" i="2"/>
  <c r="Z145" i="2"/>
  <c r="L145" i="2" s="1"/>
  <c r="Y145" i="2"/>
  <c r="AA145" i="2" s="1"/>
  <c r="AJ417" i="2"/>
  <c r="AB417" i="2"/>
  <c r="M417" i="2" s="1"/>
  <c r="AC417" i="2" s="1"/>
  <c r="N417" i="2" s="1"/>
  <c r="AH417" i="2" s="1"/>
  <c r="R417" i="2" s="1"/>
  <c r="Z417" i="2"/>
  <c r="L417" i="2" s="1"/>
  <c r="Y417" i="2"/>
  <c r="AA417" i="2" s="1"/>
  <c r="Y1199" i="2"/>
  <c r="AA1199" i="2" s="1"/>
  <c r="AJ1199" i="2"/>
  <c r="AB1199" i="2"/>
  <c r="M1199" i="2" s="1"/>
  <c r="AC1199" i="2" s="1"/>
  <c r="N1199" i="2" s="1"/>
  <c r="Z1199" i="2"/>
  <c r="L1199" i="2" s="1"/>
  <c r="V509" i="5"/>
  <c r="T509" i="5"/>
  <c r="U509" i="5"/>
  <c r="U714" i="5"/>
  <c r="V714" i="5"/>
  <c r="T714" i="5"/>
  <c r="AB550" i="2"/>
  <c r="M550" i="2" s="1"/>
  <c r="AC550" i="2" s="1"/>
  <c r="N550" i="2" s="1"/>
  <c r="AJ550" i="2"/>
  <c r="Z550" i="2"/>
  <c r="L550" i="2" s="1"/>
  <c r="Y550" i="2"/>
  <c r="AA550" i="2" s="1"/>
  <c r="V1431" i="5"/>
  <c r="U1431" i="5"/>
  <c r="T1431" i="5"/>
  <c r="T1011" i="5"/>
  <c r="U1011" i="5"/>
  <c r="V1011" i="5"/>
  <c r="R370" i="5"/>
  <c r="F370" i="5" s="1"/>
  <c r="Q370" i="5"/>
  <c r="P370" i="5"/>
  <c r="V383" i="5"/>
  <c r="T383" i="5"/>
  <c r="U383" i="5"/>
  <c r="Y745" i="2"/>
  <c r="AA745" i="2" s="1"/>
  <c r="Z745" i="2"/>
  <c r="L745" i="2" s="1"/>
  <c r="AJ745" i="2"/>
  <c r="AB745" i="2"/>
  <c r="M745" i="2" s="1"/>
  <c r="AC745" i="2" s="1"/>
  <c r="N745" i="2" s="1"/>
  <c r="Z1042" i="5"/>
  <c r="AE1424" i="2"/>
  <c r="Q1424" i="2" s="1"/>
  <c r="AF929" i="2"/>
  <c r="Z1184" i="5"/>
  <c r="AH1391" i="2"/>
  <c r="R1391" i="2" s="1"/>
  <c r="AH1004" i="2"/>
  <c r="R1004" i="2" s="1"/>
  <c r="AD552" i="2"/>
  <c r="O552" i="2" s="1"/>
  <c r="Y1002" i="2"/>
  <c r="AA1002" i="2" s="1"/>
  <c r="Z1361" i="5"/>
  <c r="Z718" i="5"/>
  <c r="T471" i="5"/>
  <c r="U471" i="5"/>
  <c r="V471" i="5"/>
  <c r="Z1009" i="5"/>
  <c r="V585" i="5"/>
  <c r="U585" i="5"/>
  <c r="T585" i="5"/>
  <c r="V1071" i="5"/>
  <c r="U1071" i="5"/>
  <c r="T1071" i="5"/>
  <c r="Y628" i="5"/>
  <c r="X628" i="5"/>
  <c r="W628" i="5"/>
  <c r="Z473" i="5"/>
  <c r="T896" i="5"/>
  <c r="U896" i="5"/>
  <c r="V896" i="5"/>
  <c r="V914" i="5"/>
  <c r="U914" i="5"/>
  <c r="T914" i="5"/>
  <c r="Z405" i="5"/>
  <c r="Z346" i="5"/>
  <c r="Z148" i="5"/>
  <c r="Z1227" i="2"/>
  <c r="L1227" i="2" s="1"/>
  <c r="AJ1227" i="2"/>
  <c r="AB1227" i="2"/>
  <c r="M1227" i="2" s="1"/>
  <c r="AC1227" i="2" s="1"/>
  <c r="N1227" i="2" s="1"/>
  <c r="Y1227" i="2"/>
  <c r="AA1227" i="2" s="1"/>
  <c r="Z686" i="5"/>
  <c r="Z387" i="5"/>
  <c r="Z1272" i="5"/>
  <c r="W370" i="5"/>
  <c r="X370" i="5"/>
  <c r="Y370" i="5"/>
  <c r="T699" i="5"/>
  <c r="U699" i="5"/>
  <c r="V699" i="5"/>
  <c r="T768" i="5"/>
  <c r="U768" i="5"/>
  <c r="V768" i="5"/>
  <c r="F780" i="5"/>
  <c r="T733" i="5"/>
  <c r="U733" i="5"/>
  <c r="V733" i="5"/>
  <c r="Z951" i="2"/>
  <c r="L951" i="2" s="1"/>
  <c r="Y951" i="2"/>
  <c r="AA951" i="2" s="1"/>
  <c r="AB951" i="2"/>
  <c r="M951" i="2" s="1"/>
  <c r="AC951" i="2" s="1"/>
  <c r="N951" i="2" s="1"/>
  <c r="AH951" i="2" s="1"/>
  <c r="R951" i="2" s="1"/>
  <c r="AJ951" i="2"/>
  <c r="U295" i="5"/>
  <c r="V295" i="5"/>
  <c r="T295" i="5"/>
  <c r="F300" i="5"/>
  <c r="AH552" i="2"/>
  <c r="R552" i="2" s="1"/>
  <c r="Z389" i="5"/>
  <c r="Z971" i="5"/>
  <c r="Y1276" i="2"/>
  <c r="AA1276" i="2" s="1"/>
  <c r="AB1276" i="2"/>
  <c r="M1276" i="2" s="1"/>
  <c r="AC1276" i="2" s="1"/>
  <c r="N1276" i="2" s="1"/>
  <c r="Z1276" i="2"/>
  <c r="L1276" i="2" s="1"/>
  <c r="AJ1276" i="2"/>
  <c r="T593" i="5"/>
  <c r="V593" i="5"/>
  <c r="U593" i="5"/>
  <c r="AJ282" i="2"/>
  <c r="AB282" i="2"/>
  <c r="M282" i="2" s="1"/>
  <c r="AC282" i="2" s="1"/>
  <c r="N282" i="2" s="1"/>
  <c r="Y282" i="2"/>
  <c r="AA282" i="2" s="1"/>
  <c r="Z282" i="2"/>
  <c r="L282" i="2" s="1"/>
  <c r="Q628" i="5"/>
  <c r="R628" i="5"/>
  <c r="F628" i="5" s="1"/>
  <c r="P628" i="5"/>
  <c r="AJ1069" i="2"/>
  <c r="AB1069" i="2"/>
  <c r="M1069" i="2" s="1"/>
  <c r="AC1069" i="2" s="1"/>
  <c r="N1069" i="2" s="1"/>
  <c r="Z1069" i="2"/>
  <c r="L1069" i="2" s="1"/>
  <c r="Y1069" i="2"/>
  <c r="AA1069" i="2" s="1"/>
  <c r="T1192" i="5"/>
  <c r="U1192" i="5"/>
  <c r="V1192" i="5"/>
  <c r="Z1041" i="5"/>
  <c r="V381" i="5"/>
  <c r="U381" i="5"/>
  <c r="T381" i="5"/>
  <c r="AE1437" i="2"/>
  <c r="Q1437" i="2" s="1"/>
  <c r="AF1437" i="2"/>
  <c r="AD1437" i="2"/>
  <c r="O1437" i="2" s="1"/>
  <c r="AH1437" i="2"/>
  <c r="R1437" i="2" s="1"/>
  <c r="Z1241" i="5"/>
  <c r="Z1221" i="5"/>
  <c r="U1005" i="5"/>
  <c r="V1005" i="5"/>
  <c r="T1005" i="5"/>
  <c r="T1012" i="5"/>
  <c r="U1012" i="5"/>
  <c r="V1012" i="5"/>
  <c r="Z1395" i="5"/>
  <c r="Z25" i="5"/>
  <c r="Z16" i="2"/>
  <c r="L16" i="2" s="1"/>
  <c r="Y16" i="2"/>
  <c r="AA16" i="2" s="1"/>
  <c r="AJ16" i="2"/>
  <c r="AB16" i="2"/>
  <c r="M16" i="2" s="1"/>
  <c r="AC16" i="2" s="1"/>
  <c r="N16" i="2" s="1"/>
  <c r="AD16" i="2" s="1"/>
  <c r="O16" i="2" s="1"/>
  <c r="AF926" i="2"/>
  <c r="AD926" i="2"/>
  <c r="O926" i="2" s="1"/>
  <c r="AE926" i="2"/>
  <c r="Q926" i="2" s="1"/>
  <c r="AH926" i="2"/>
  <c r="R926" i="2" s="1"/>
  <c r="AE141" i="2"/>
  <c r="Q141" i="2" s="1"/>
  <c r="AD141" i="2"/>
  <c r="O141" i="2" s="1"/>
  <c r="AF141" i="2"/>
  <c r="AH141" i="2"/>
  <c r="R141" i="2" s="1"/>
  <c r="AD21" i="2"/>
  <c r="O21" i="2" s="1"/>
  <c r="AF21" i="2"/>
  <c r="AF131" i="2"/>
  <c r="AD1078" i="2"/>
  <c r="O1078" i="2" s="1"/>
  <c r="AF1348" i="2"/>
  <c r="AD1269" i="2"/>
  <c r="O1269" i="2" s="1"/>
  <c r="AE107" i="2"/>
  <c r="Q107" i="2" s="1"/>
  <c r="AH1333" i="2"/>
  <c r="R1333" i="2" s="1"/>
  <c r="AE56" i="2"/>
  <c r="Q56" i="2" s="1"/>
  <c r="AD1240" i="2"/>
  <c r="O1240" i="2" s="1"/>
  <c r="AH297" i="2"/>
  <c r="R297" i="2" s="1"/>
  <c r="AH1078" i="2"/>
  <c r="R1078" i="2" s="1"/>
  <c r="AE747" i="2"/>
  <c r="Q747" i="2" s="1"/>
  <c r="AF297" i="2"/>
  <c r="AD438" i="2"/>
  <c r="O438" i="2" s="1"/>
  <c r="AE1269" i="2"/>
  <c r="Q1269" i="2" s="1"/>
  <c r="AD107" i="2"/>
  <c r="O107" i="2" s="1"/>
  <c r="AF372" i="2"/>
  <c r="AH194" i="2"/>
  <c r="R194" i="2" s="1"/>
  <c r="AD497" i="2"/>
  <c r="O497" i="2" s="1"/>
  <c r="AD380" i="2"/>
  <c r="O380" i="2" s="1"/>
  <c r="AH339" i="2"/>
  <c r="R339" i="2" s="1"/>
  <c r="AE251" i="2"/>
  <c r="Q251" i="2" s="1"/>
  <c r="AF80" i="2"/>
  <c r="AH380" i="2"/>
  <c r="R380" i="2" s="1"/>
  <c r="AH342" i="2"/>
  <c r="R342" i="2" s="1"/>
  <c r="AF552" i="2"/>
  <c r="AF1247" i="2"/>
  <c r="Z1331" i="5"/>
  <c r="Z596" i="5"/>
  <c r="Z609" i="5"/>
  <c r="Z828" i="5"/>
  <c r="Z880" i="5"/>
  <c r="Z1405" i="5"/>
  <c r="Z1378" i="5"/>
  <c r="Z560" i="5"/>
  <c r="Z643" i="5"/>
  <c r="Z403" i="5"/>
  <c r="Z1379" i="5"/>
  <c r="Z267" i="5"/>
  <c r="Z349" i="5"/>
  <c r="Z355" i="5"/>
  <c r="Z1278" i="5"/>
  <c r="Z745" i="5"/>
  <c r="Z1077" i="5"/>
  <c r="Z1135" i="5"/>
  <c r="Z653" i="5"/>
  <c r="Z168" i="5"/>
  <c r="Z658" i="5"/>
  <c r="Z566" i="5"/>
  <c r="Z465" i="5"/>
  <c r="Z1280" i="5"/>
  <c r="Z399" i="5"/>
  <c r="Z1299" i="5"/>
  <c r="Z291" i="5"/>
  <c r="Z253" i="5"/>
  <c r="Z430" i="5"/>
  <c r="Z1043" i="5"/>
  <c r="Z340" i="5"/>
  <c r="Z595" i="5"/>
  <c r="Z1240" i="5"/>
  <c r="AH1432" i="2"/>
  <c r="R1432" i="2" s="1"/>
  <c r="AE1432" i="2"/>
  <c r="Q1432" i="2" s="1"/>
  <c r="AF1432" i="2"/>
  <c r="AD1432" i="2"/>
  <c r="O1432" i="2" s="1"/>
  <c r="AH977" i="2"/>
  <c r="R977" i="2" s="1"/>
  <c r="AD977" i="2"/>
  <c r="O977" i="2" s="1"/>
  <c r="AF977" i="2"/>
  <c r="AE977" i="2"/>
  <c r="Q977" i="2" s="1"/>
  <c r="AD374" i="2"/>
  <c r="O374" i="2" s="1"/>
  <c r="AF1308" i="2"/>
  <c r="AD975" i="2"/>
  <c r="O975" i="2" s="1"/>
  <c r="AH251" i="2"/>
  <c r="R251" i="2" s="1"/>
  <c r="AF105" i="2"/>
  <c r="AH17" i="2"/>
  <c r="R17" i="2" s="1"/>
  <c r="AD706" i="2"/>
  <c r="O706" i="2" s="1"/>
  <c r="AE759" i="2"/>
  <c r="Q759" i="2" s="1"/>
  <c r="AF1391" i="2"/>
  <c r="AH21" i="2"/>
  <c r="R21" i="2" s="1"/>
  <c r="AE1308" i="2"/>
  <c r="Q1308" i="2" s="1"/>
  <c r="AF251" i="2"/>
  <c r="AF204" i="2"/>
  <c r="AE79" i="2"/>
  <c r="Q79" i="2" s="1"/>
  <c r="AH759" i="2"/>
  <c r="R759" i="2" s="1"/>
  <c r="AE1391" i="2"/>
  <c r="Q1391" i="2" s="1"/>
  <c r="AE982" i="2"/>
  <c r="Q982" i="2" s="1"/>
  <c r="AE21" i="2"/>
  <c r="Q21" i="2" s="1"/>
  <c r="AF982" i="2"/>
  <c r="AE204" i="2"/>
  <c r="Q204" i="2" s="1"/>
  <c r="AD1287" i="2"/>
  <c r="O1287" i="2" s="1"/>
  <c r="AH79" i="2"/>
  <c r="R79" i="2" s="1"/>
  <c r="M30" i="5"/>
  <c r="Z798" i="5"/>
  <c r="Z209" i="5"/>
  <c r="Z895" i="5"/>
  <c r="J51" i="2"/>
  <c r="X51" i="2"/>
  <c r="R1433" i="5"/>
  <c r="F1433" i="5" s="1"/>
  <c r="Q1433" i="5"/>
  <c r="P1433" i="5"/>
  <c r="X144" i="5"/>
  <c r="W144" i="5"/>
  <c r="Y144" i="5"/>
  <c r="Q199" i="5"/>
  <c r="R199" i="5"/>
  <c r="F199" i="5" s="1"/>
  <c r="P199" i="5"/>
  <c r="Q254" i="5"/>
  <c r="R254" i="5"/>
  <c r="F254" i="5" s="1"/>
  <c r="P254" i="5"/>
  <c r="Y325" i="5"/>
  <c r="W325" i="5"/>
  <c r="X325" i="5"/>
  <c r="X315" i="2"/>
  <c r="J315" i="2"/>
  <c r="Q490" i="5"/>
  <c r="P490" i="5"/>
  <c r="R490" i="5"/>
  <c r="F490" i="5" s="1"/>
  <c r="Q563" i="5"/>
  <c r="R563" i="5"/>
  <c r="F563" i="5" s="1"/>
  <c r="P563" i="5"/>
  <c r="Q555" i="5"/>
  <c r="R555" i="5"/>
  <c r="F555" i="5" s="1"/>
  <c r="P555" i="5"/>
  <c r="W626" i="5"/>
  <c r="X626" i="5"/>
  <c r="Y626" i="5"/>
  <c r="Q616" i="5"/>
  <c r="P616" i="5"/>
  <c r="R616" i="5"/>
  <c r="F616" i="5" s="1"/>
  <c r="W685" i="5"/>
  <c r="Y685" i="5"/>
  <c r="X685" i="5"/>
  <c r="P673" i="5"/>
  <c r="R673" i="5"/>
  <c r="F673" i="5" s="1"/>
  <c r="Q673" i="5"/>
  <c r="Y283" i="2"/>
  <c r="AA283" i="2" s="1"/>
  <c r="Z283" i="2"/>
  <c r="L283" i="2" s="1"/>
  <c r="AB283" i="2"/>
  <c r="M283" i="2" s="1"/>
  <c r="AC283" i="2" s="1"/>
  <c r="N283" i="2" s="1"/>
  <c r="AJ283" i="2"/>
  <c r="Q850" i="5"/>
  <c r="R850" i="5"/>
  <c r="F850" i="5" s="1"/>
  <c r="P850" i="5"/>
  <c r="W988" i="5"/>
  <c r="X988" i="5"/>
  <c r="Y988" i="5"/>
  <c r="Q1210" i="5"/>
  <c r="R1210" i="5"/>
  <c r="F1210" i="5" s="1"/>
  <c r="P1210" i="5"/>
  <c r="P1344" i="5"/>
  <c r="R1344" i="5"/>
  <c r="F1344" i="5" s="1"/>
  <c r="Q1344" i="5"/>
  <c r="Y911" i="5"/>
  <c r="W911" i="5"/>
  <c r="X911" i="5"/>
  <c r="M930" i="5"/>
  <c r="X864" i="5"/>
  <c r="Y864" i="5"/>
  <c r="W864" i="5"/>
  <c r="P1029" i="5"/>
  <c r="R1029" i="5"/>
  <c r="F1029" i="5" s="1"/>
  <c r="Q1029" i="5"/>
  <c r="AJ1153" i="2"/>
  <c r="AB1153" i="2"/>
  <c r="M1153" i="2" s="1"/>
  <c r="AC1153" i="2" s="1"/>
  <c r="N1153" i="2" s="1"/>
  <c r="Y1153" i="2"/>
  <c r="AA1153" i="2" s="1"/>
  <c r="Z1153" i="2"/>
  <c r="L1153" i="2" s="1"/>
  <c r="X538" i="5"/>
  <c r="Y538" i="5"/>
  <c r="W538" i="5"/>
  <c r="P597" i="5"/>
  <c r="R597" i="5"/>
  <c r="F597" i="5" s="1"/>
  <c r="Q597" i="5"/>
  <c r="Z1367" i="5"/>
  <c r="Z1158" i="5"/>
  <c r="Q53" i="5"/>
  <c r="R53" i="5"/>
  <c r="F53" i="5" s="1"/>
  <c r="P53" i="5"/>
  <c r="X87" i="2"/>
  <c r="J87" i="2"/>
  <c r="J203" i="2"/>
  <c r="X203" i="2"/>
  <c r="R266" i="5"/>
  <c r="F266" i="5" s="1"/>
  <c r="Q266" i="5"/>
  <c r="P266" i="5"/>
  <c r="Y258" i="5"/>
  <c r="X258" i="5"/>
  <c r="W258" i="5"/>
  <c r="X329" i="5"/>
  <c r="W329" i="5"/>
  <c r="Y329" i="5"/>
  <c r="Q311" i="5"/>
  <c r="R311" i="5"/>
  <c r="F311" i="5" s="1"/>
  <c r="P311" i="5"/>
  <c r="X443" i="2"/>
  <c r="J443" i="2"/>
  <c r="Y508" i="5"/>
  <c r="X508" i="5"/>
  <c r="W508" i="5"/>
  <c r="W494" i="5"/>
  <c r="Y494" i="5"/>
  <c r="X494" i="5"/>
  <c r="J561" i="2"/>
  <c r="X561" i="2"/>
  <c r="P553" i="5"/>
  <c r="R553" i="5"/>
  <c r="F553" i="5" s="1"/>
  <c r="Q553" i="5"/>
  <c r="J622" i="2"/>
  <c r="X622" i="2"/>
  <c r="J681" i="2"/>
  <c r="X681" i="2"/>
  <c r="J744" i="2"/>
  <c r="X744" i="2"/>
  <c r="Q803" i="5"/>
  <c r="R803" i="5"/>
  <c r="F803" i="5" s="1"/>
  <c r="P803" i="5"/>
  <c r="Y985" i="2"/>
  <c r="AA985" i="2" s="1"/>
  <c r="AJ985" i="2"/>
  <c r="AB985" i="2"/>
  <c r="M985" i="2" s="1"/>
  <c r="AC985" i="2" s="1"/>
  <c r="N985" i="2" s="1"/>
  <c r="Z985" i="2"/>
  <c r="L985" i="2" s="1"/>
  <c r="Q923" i="5"/>
  <c r="P923" i="5"/>
  <c r="R923" i="5"/>
  <c r="F923" i="5" s="1"/>
  <c r="Y1224" i="5"/>
  <c r="W1224" i="5"/>
  <c r="X1224" i="5"/>
  <c r="X1210" i="2"/>
  <c r="J1210" i="2"/>
  <c r="J1344" i="2"/>
  <c r="X1344" i="2"/>
  <c r="J1035" i="2"/>
  <c r="X1035" i="2"/>
  <c r="J1216" i="2"/>
  <c r="X1216" i="2"/>
  <c r="P921" i="5"/>
  <c r="Q921" i="5"/>
  <c r="R921" i="5"/>
  <c r="F921" i="5" s="1"/>
  <c r="J1108" i="2"/>
  <c r="X1108" i="2"/>
  <c r="X858" i="2"/>
  <c r="J858" i="2"/>
  <c r="X172" i="2"/>
  <c r="J172" i="2"/>
  <c r="J180" i="2" s="1"/>
  <c r="X884" i="2"/>
  <c r="J884" i="2"/>
  <c r="X1397" i="2"/>
  <c r="J1397" i="2"/>
  <c r="J1410" i="2" s="1"/>
  <c r="Q166" i="5"/>
  <c r="P166" i="5"/>
  <c r="R166" i="5"/>
  <c r="F166" i="5" s="1"/>
  <c r="R943" i="5"/>
  <c r="F943" i="5" s="1"/>
  <c r="P943" i="5"/>
  <c r="Q943" i="5"/>
  <c r="T795" i="5"/>
  <c r="V795" i="5"/>
  <c r="U795" i="5"/>
  <c r="Z1104" i="5"/>
  <c r="Q87" i="5"/>
  <c r="P87" i="5"/>
  <c r="R87" i="5"/>
  <c r="F87" i="5" s="1"/>
  <c r="J189" i="2"/>
  <c r="X189" i="2"/>
  <c r="J252" i="2"/>
  <c r="X252" i="2"/>
  <c r="J321" i="2"/>
  <c r="X321" i="2"/>
  <c r="J311" i="2"/>
  <c r="X311" i="2"/>
  <c r="X508" i="2"/>
  <c r="J508" i="2"/>
  <c r="X569" i="2"/>
  <c r="J569" i="2"/>
  <c r="R561" i="5"/>
  <c r="F561" i="5" s="1"/>
  <c r="Q561" i="5"/>
  <c r="P561" i="5"/>
  <c r="X553" i="2"/>
  <c r="J553" i="2"/>
  <c r="Q622" i="5"/>
  <c r="P622" i="5"/>
  <c r="R622" i="5"/>
  <c r="F622" i="5" s="1"/>
  <c r="R614" i="5"/>
  <c r="F614" i="5" s="1"/>
  <c r="Q614" i="5"/>
  <c r="P614" i="5"/>
  <c r="AB677" i="2"/>
  <c r="M677" i="2" s="1"/>
  <c r="AC677" i="2" s="1"/>
  <c r="N677" i="2" s="1"/>
  <c r="Z677" i="2"/>
  <c r="L677" i="2" s="1"/>
  <c r="AJ677" i="2"/>
  <c r="Y677" i="2"/>
  <c r="AA677" i="2" s="1"/>
  <c r="Q738" i="5"/>
  <c r="P738" i="5"/>
  <c r="R738" i="5"/>
  <c r="F738" i="5" s="1"/>
  <c r="Y807" i="5"/>
  <c r="W807" i="5"/>
  <c r="X807" i="5"/>
  <c r="Y799" i="5"/>
  <c r="X799" i="5"/>
  <c r="W799" i="5"/>
  <c r="X791" i="2"/>
  <c r="J791" i="2"/>
  <c r="X1155" i="5"/>
  <c r="W1155" i="5"/>
  <c r="Y1155" i="5"/>
  <c r="R1212" i="5"/>
  <c r="F1212" i="5" s="1"/>
  <c r="Q1212" i="5"/>
  <c r="P1212" i="5"/>
  <c r="W1340" i="5"/>
  <c r="Y1340" i="5"/>
  <c r="X1340" i="5"/>
  <c r="R1279" i="5"/>
  <c r="F1279" i="5" s="1"/>
  <c r="P1279" i="5"/>
  <c r="Q1279" i="5"/>
  <c r="R1273" i="5"/>
  <c r="F1273" i="5" s="1"/>
  <c r="Q1273" i="5"/>
  <c r="P1273" i="5"/>
  <c r="X862" i="5"/>
  <c r="Y862" i="5"/>
  <c r="W862" i="5"/>
  <c r="W469" i="5"/>
  <c r="X469" i="5"/>
  <c r="Y469" i="5"/>
  <c r="R711" i="5"/>
  <c r="F711" i="5" s="1"/>
  <c r="Q711" i="5"/>
  <c r="P711" i="5"/>
  <c r="X957" i="5"/>
  <c r="Y957" i="5"/>
  <c r="W957" i="5"/>
  <c r="W1179" i="5"/>
  <c r="Y1179" i="5"/>
  <c r="X1179" i="5"/>
  <c r="M1200" i="5"/>
  <c r="Y223" i="5"/>
  <c r="W223" i="5"/>
  <c r="X223" i="5"/>
  <c r="Z432" i="5"/>
  <c r="P502" i="5"/>
  <c r="Q502" i="5"/>
  <c r="R502" i="5"/>
  <c r="F502" i="5" s="1"/>
  <c r="W551" i="5"/>
  <c r="Y551" i="5"/>
  <c r="X551" i="5"/>
  <c r="P746" i="5"/>
  <c r="Q746" i="5"/>
  <c r="R746" i="5"/>
  <c r="F746" i="5" s="1"/>
  <c r="X797" i="5"/>
  <c r="W797" i="5"/>
  <c r="Y797" i="5"/>
  <c r="W791" i="5"/>
  <c r="X791" i="5"/>
  <c r="Y791" i="5"/>
  <c r="Q917" i="5"/>
  <c r="R917" i="5"/>
  <c r="F917" i="5" s="1"/>
  <c r="P917" i="5"/>
  <c r="Q976" i="5"/>
  <c r="P976" i="5"/>
  <c r="R976" i="5"/>
  <c r="F976" i="5" s="1"/>
  <c r="X1281" i="5"/>
  <c r="W1281" i="5"/>
  <c r="Y1281" i="5"/>
  <c r="AB1209" i="2"/>
  <c r="M1209" i="2" s="1"/>
  <c r="AC1209" i="2" s="1"/>
  <c r="N1209" i="2" s="1"/>
  <c r="AJ1209" i="2"/>
  <c r="Z1209" i="2"/>
  <c r="L1209" i="2" s="1"/>
  <c r="Y1209" i="2"/>
  <c r="AA1209" i="2" s="1"/>
  <c r="P941" i="5"/>
  <c r="Q941" i="5"/>
  <c r="R941" i="5"/>
  <c r="F941" i="5" s="1"/>
  <c r="Z110" i="5"/>
  <c r="Z892" i="5"/>
  <c r="Z296" i="5"/>
  <c r="Z598" i="5"/>
  <c r="X39" i="5"/>
  <c r="Y39" i="5"/>
  <c r="W39" i="5"/>
  <c r="Q57" i="5"/>
  <c r="P57" i="5"/>
  <c r="R57" i="5"/>
  <c r="F57" i="5" s="1"/>
  <c r="J77" i="2"/>
  <c r="X77" i="2"/>
  <c r="Y138" i="5"/>
  <c r="X138" i="5"/>
  <c r="W138" i="5"/>
  <c r="W268" i="5"/>
  <c r="X268" i="5"/>
  <c r="Y268" i="5"/>
  <c r="X260" i="5"/>
  <c r="Y260" i="5"/>
  <c r="W260" i="5"/>
  <c r="R250" i="5"/>
  <c r="F250" i="5" s="1"/>
  <c r="P250" i="5"/>
  <c r="Q250" i="5"/>
  <c r="Q319" i="5"/>
  <c r="R319" i="5"/>
  <c r="F319" i="5" s="1"/>
  <c r="P319" i="5"/>
  <c r="X309" i="5"/>
  <c r="Y309" i="5"/>
  <c r="W309" i="5"/>
  <c r="Y445" i="5"/>
  <c r="X445" i="5"/>
  <c r="W445" i="5"/>
  <c r="R437" i="5"/>
  <c r="F437" i="5" s="1"/>
  <c r="Q437" i="5"/>
  <c r="P437" i="5"/>
  <c r="P506" i="5"/>
  <c r="R506" i="5"/>
  <c r="F506" i="5" s="1"/>
  <c r="Q506" i="5"/>
  <c r="X496" i="5"/>
  <c r="Y496" i="5"/>
  <c r="W496" i="5"/>
  <c r="Q567" i="5"/>
  <c r="P567" i="5"/>
  <c r="R567" i="5"/>
  <c r="F567" i="5" s="1"/>
  <c r="J559" i="2"/>
  <c r="X559" i="2"/>
  <c r="J551" i="2"/>
  <c r="X551" i="2"/>
  <c r="W620" i="5"/>
  <c r="Y620" i="5"/>
  <c r="X620" i="5"/>
  <c r="Y610" i="5"/>
  <c r="X610" i="5"/>
  <c r="W610" i="5"/>
  <c r="Q679" i="5"/>
  <c r="P679" i="5"/>
  <c r="R679" i="5"/>
  <c r="F679" i="5" s="1"/>
  <c r="X669" i="5"/>
  <c r="Y669" i="5"/>
  <c r="W669" i="5"/>
  <c r="X740" i="5"/>
  <c r="W740" i="5"/>
  <c r="Y740" i="5"/>
  <c r="Y809" i="5"/>
  <c r="W809" i="5"/>
  <c r="X809" i="5"/>
  <c r="Q801" i="5"/>
  <c r="P801" i="5"/>
  <c r="R801" i="5"/>
  <c r="F801" i="5" s="1"/>
  <c r="AB280" i="2"/>
  <c r="M280" i="2" s="1"/>
  <c r="AC280" i="2" s="1"/>
  <c r="N280" i="2" s="1"/>
  <c r="AF280" i="2" s="1"/>
  <c r="Y280" i="2"/>
  <c r="AA280" i="2" s="1"/>
  <c r="AJ280" i="2"/>
  <c r="Z280" i="2"/>
  <c r="L280" i="2" s="1"/>
  <c r="X793" i="5"/>
  <c r="W793" i="5"/>
  <c r="Y793" i="5"/>
  <c r="J923" i="2"/>
  <c r="X923" i="2"/>
  <c r="X984" i="2"/>
  <c r="J984" i="2"/>
  <c r="W1159" i="5"/>
  <c r="X1159" i="5"/>
  <c r="Y1159" i="5"/>
  <c r="X1218" i="5"/>
  <c r="Y1218" i="5"/>
  <c r="W1218" i="5"/>
  <c r="Q1271" i="5"/>
  <c r="R1271" i="5"/>
  <c r="F1271" i="5" s="1"/>
  <c r="P1271" i="5"/>
  <c r="P1336" i="5"/>
  <c r="R1336" i="5"/>
  <c r="F1336" i="5" s="1"/>
  <c r="Q1336" i="5"/>
  <c r="J1167" i="2"/>
  <c r="X1167" i="2"/>
  <c r="X1090" i="5"/>
  <c r="Y1090" i="5"/>
  <c r="W1090" i="5"/>
  <c r="M1110" i="5"/>
  <c r="X1102" i="2"/>
  <c r="J1102" i="2"/>
  <c r="J1047" i="2"/>
  <c r="X1047" i="2"/>
  <c r="W172" i="5"/>
  <c r="X172" i="5"/>
  <c r="Y172" i="5"/>
  <c r="Y534" i="5"/>
  <c r="W534" i="5"/>
  <c r="X534" i="5"/>
  <c r="P884" i="5"/>
  <c r="R884" i="5"/>
  <c r="F884" i="5" s="1"/>
  <c r="Q884" i="5"/>
  <c r="J959" i="2"/>
  <c r="X959" i="2"/>
  <c r="Q359" i="5"/>
  <c r="R359" i="5"/>
  <c r="F359" i="5" s="1"/>
  <c r="P359" i="5"/>
  <c r="M540" i="5"/>
  <c r="Y53" i="5"/>
  <c r="W53" i="5"/>
  <c r="X53" i="5"/>
  <c r="W266" i="5"/>
  <c r="X266" i="5"/>
  <c r="Y266" i="5"/>
  <c r="R258" i="5"/>
  <c r="F258" i="5" s="1"/>
  <c r="Q258" i="5"/>
  <c r="P258" i="5"/>
  <c r="Q329" i="5"/>
  <c r="R329" i="5"/>
  <c r="F329" i="5" s="1"/>
  <c r="P329" i="5"/>
  <c r="Y311" i="5"/>
  <c r="X311" i="5"/>
  <c r="W311" i="5"/>
  <c r="R508" i="5"/>
  <c r="F508" i="5" s="1"/>
  <c r="P508" i="5"/>
  <c r="Q508" i="5"/>
  <c r="Q494" i="5"/>
  <c r="R494" i="5"/>
  <c r="F494" i="5" s="1"/>
  <c r="P494" i="5"/>
  <c r="X553" i="5"/>
  <c r="W553" i="5"/>
  <c r="Y553" i="5"/>
  <c r="X803" i="5"/>
  <c r="Y803" i="5"/>
  <c r="W803" i="5"/>
  <c r="V1163" i="5"/>
  <c r="T1163" i="5"/>
  <c r="U1163" i="5"/>
  <c r="AB742" i="2"/>
  <c r="M742" i="2" s="1"/>
  <c r="AC742" i="2" s="1"/>
  <c r="N742" i="2" s="1"/>
  <c r="AJ742" i="2"/>
  <c r="Y742" i="2"/>
  <c r="AA742" i="2" s="1"/>
  <c r="Z742" i="2"/>
  <c r="L742" i="2" s="1"/>
  <c r="J850" i="2"/>
  <c r="X850" i="2"/>
  <c r="J988" i="2"/>
  <c r="X988" i="2"/>
  <c r="P1224" i="5"/>
  <c r="Q1224" i="5"/>
  <c r="R1224" i="5"/>
  <c r="F1224" i="5" s="1"/>
  <c r="J1226" i="2"/>
  <c r="X1226" i="2"/>
  <c r="X921" i="5"/>
  <c r="Y921" i="5"/>
  <c r="W921" i="5"/>
  <c r="Y166" i="5"/>
  <c r="W166" i="5"/>
  <c r="X166" i="5"/>
  <c r="W943" i="5"/>
  <c r="Y943" i="5"/>
  <c r="X943" i="5"/>
  <c r="J47" i="2"/>
  <c r="X47" i="2"/>
  <c r="Y59" i="5"/>
  <c r="W59" i="5"/>
  <c r="X59" i="5"/>
  <c r="X146" i="2"/>
  <c r="J146" i="2"/>
  <c r="U142" i="5"/>
  <c r="V142" i="5"/>
  <c r="T142" i="5"/>
  <c r="Z447" i="2"/>
  <c r="L447" i="2" s="1"/>
  <c r="Y447" i="2"/>
  <c r="AA447" i="2" s="1"/>
  <c r="AJ447" i="2"/>
  <c r="AB447" i="2"/>
  <c r="M447" i="2" s="1"/>
  <c r="AC447" i="2" s="1"/>
  <c r="N447" i="2" s="1"/>
  <c r="AF447" i="2" s="1"/>
  <c r="Y439" i="2"/>
  <c r="AA439" i="2" s="1"/>
  <c r="AB439" i="2"/>
  <c r="M439" i="2" s="1"/>
  <c r="AC439" i="2" s="1"/>
  <c r="N439" i="2" s="1"/>
  <c r="AJ439" i="2"/>
  <c r="Z439" i="2"/>
  <c r="L439" i="2" s="1"/>
  <c r="Y561" i="5"/>
  <c r="W561" i="5"/>
  <c r="X561" i="5"/>
  <c r="Y622" i="5"/>
  <c r="X622" i="5"/>
  <c r="W622" i="5"/>
  <c r="X614" i="5"/>
  <c r="Y614" i="5"/>
  <c r="W614" i="5"/>
  <c r="R681" i="5"/>
  <c r="F681" i="5" s="1"/>
  <c r="P681" i="5"/>
  <c r="Q681" i="5"/>
  <c r="W671" i="5"/>
  <c r="X671" i="5"/>
  <c r="Y671" i="5"/>
  <c r="Q744" i="5"/>
  <c r="P744" i="5"/>
  <c r="R744" i="5"/>
  <c r="F744" i="5" s="1"/>
  <c r="Y732" i="5"/>
  <c r="X732" i="5"/>
  <c r="W732" i="5"/>
  <c r="J803" i="2"/>
  <c r="X803" i="2"/>
  <c r="X925" i="5"/>
  <c r="Y925" i="5"/>
  <c r="W925" i="5"/>
  <c r="X986" i="5"/>
  <c r="Y986" i="5"/>
  <c r="W986" i="5"/>
  <c r="J1092" i="2"/>
  <c r="X1092" i="2"/>
  <c r="X1222" i="2"/>
  <c r="J1222" i="2"/>
  <c r="Q1348" i="5"/>
  <c r="R1348" i="5"/>
  <c r="F1348" i="5" s="1"/>
  <c r="P1348" i="5"/>
  <c r="Y982" i="5"/>
  <c r="W982" i="5"/>
  <c r="X982" i="5"/>
  <c r="J1106" i="2"/>
  <c r="X1106" i="2"/>
  <c r="J1338" i="2"/>
  <c r="X1338" i="2"/>
  <c r="Y1031" i="5"/>
  <c r="W1031" i="5"/>
  <c r="X1031" i="5"/>
  <c r="R915" i="5"/>
  <c r="F915" i="5" s="1"/>
  <c r="Q915" i="5"/>
  <c r="P915" i="5"/>
  <c r="J536" i="2"/>
  <c r="X536" i="2"/>
  <c r="Q835" i="5"/>
  <c r="R835" i="5"/>
  <c r="F835" i="5" s="1"/>
  <c r="P835" i="5"/>
  <c r="Y1252" i="5"/>
  <c r="W1252" i="5"/>
  <c r="X1252" i="5"/>
  <c r="M1260" i="5"/>
  <c r="W583" i="5"/>
  <c r="X583" i="5"/>
  <c r="Y583" i="5"/>
  <c r="M600" i="5"/>
  <c r="M330" i="5"/>
  <c r="U224" i="5"/>
  <c r="V224" i="5"/>
  <c r="T224" i="5"/>
  <c r="AB256" i="2"/>
  <c r="M256" i="2" s="1"/>
  <c r="AC256" i="2" s="1"/>
  <c r="N256" i="2" s="1"/>
  <c r="Y256" i="2"/>
  <c r="AA256" i="2" s="1"/>
  <c r="Z256" i="2"/>
  <c r="L256" i="2" s="1"/>
  <c r="AJ256" i="2"/>
  <c r="X51" i="5"/>
  <c r="Y51" i="5"/>
  <c r="W51" i="5"/>
  <c r="Y77" i="5"/>
  <c r="X77" i="5"/>
  <c r="W77" i="5"/>
  <c r="J138" i="2"/>
  <c r="X138" i="2"/>
  <c r="Y264" i="5"/>
  <c r="X264" i="5"/>
  <c r="W264" i="5"/>
  <c r="J250" i="2"/>
  <c r="X250" i="2"/>
  <c r="W315" i="5"/>
  <c r="X315" i="5"/>
  <c r="Y315" i="5"/>
  <c r="W378" i="5"/>
  <c r="X378" i="5"/>
  <c r="Y378" i="5"/>
  <c r="M390" i="5"/>
  <c r="X506" i="2"/>
  <c r="J506" i="2"/>
  <c r="J496" i="2"/>
  <c r="X496" i="2"/>
  <c r="J567" i="2"/>
  <c r="X567" i="2"/>
  <c r="Q559" i="5"/>
  <c r="R559" i="5"/>
  <c r="F559" i="5" s="1"/>
  <c r="P559" i="5"/>
  <c r="J610" i="2"/>
  <c r="X610" i="2"/>
  <c r="X669" i="2"/>
  <c r="J669" i="2"/>
  <c r="W736" i="5"/>
  <c r="X736" i="5"/>
  <c r="Y736" i="5"/>
  <c r="Q805" i="5"/>
  <c r="R805" i="5"/>
  <c r="F805" i="5" s="1"/>
  <c r="P805" i="5"/>
  <c r="J986" i="2"/>
  <c r="X986" i="2"/>
  <c r="W1092" i="5"/>
  <c r="Y1092" i="5"/>
  <c r="X1092" i="5"/>
  <c r="W1222" i="5"/>
  <c r="Y1222" i="5"/>
  <c r="X1222" i="5"/>
  <c r="X1269" i="5"/>
  <c r="W1269" i="5"/>
  <c r="Y1269" i="5"/>
  <c r="M1290" i="5"/>
  <c r="R856" i="5"/>
  <c r="F856" i="5" s="1"/>
  <c r="P856" i="5"/>
  <c r="Q856" i="5"/>
  <c r="J1104" i="2"/>
  <c r="X1104" i="2"/>
  <c r="J854" i="2"/>
  <c r="X854" i="2"/>
  <c r="X1098" i="2"/>
  <c r="J1098" i="2"/>
  <c r="Q1039" i="5"/>
  <c r="R1039" i="5"/>
  <c r="F1039" i="5" s="1"/>
  <c r="P1039" i="5"/>
  <c r="X972" i="5"/>
  <c r="W972" i="5"/>
  <c r="Y972" i="5"/>
  <c r="X536" i="5"/>
  <c r="W536" i="5"/>
  <c r="Y536" i="5"/>
  <c r="X1065" i="5"/>
  <c r="W1065" i="5"/>
  <c r="Y1065" i="5"/>
  <c r="Y642" i="5"/>
  <c r="W642" i="5"/>
  <c r="X642" i="5"/>
  <c r="J1006" i="2"/>
  <c r="X1006" i="2"/>
  <c r="Z1375" i="5"/>
  <c r="Z1036" i="5"/>
  <c r="Z1373" i="5"/>
  <c r="P39" i="5"/>
  <c r="Q39" i="5"/>
  <c r="R39" i="5"/>
  <c r="F39" i="5" s="1"/>
  <c r="Y57" i="5"/>
  <c r="X57" i="5"/>
  <c r="W57" i="5"/>
  <c r="Q138" i="5"/>
  <c r="P138" i="5"/>
  <c r="R138" i="5"/>
  <c r="F138" i="5" s="1"/>
  <c r="P268" i="5"/>
  <c r="Q268" i="5"/>
  <c r="R268" i="5"/>
  <c r="F268" i="5" s="1"/>
  <c r="P260" i="5"/>
  <c r="Q260" i="5"/>
  <c r="R260" i="5"/>
  <c r="F260" i="5" s="1"/>
  <c r="W250" i="5"/>
  <c r="Y250" i="5"/>
  <c r="X250" i="5"/>
  <c r="W319" i="5"/>
  <c r="Y319" i="5"/>
  <c r="X319" i="5"/>
  <c r="Q309" i="5"/>
  <c r="R309" i="5"/>
  <c r="F309" i="5" s="1"/>
  <c r="P309" i="5"/>
  <c r="R445" i="5"/>
  <c r="F445" i="5" s="1"/>
  <c r="P445" i="5"/>
  <c r="Q445" i="5"/>
  <c r="Y437" i="5"/>
  <c r="W437" i="5"/>
  <c r="X437" i="5"/>
  <c r="X506" i="5"/>
  <c r="Y506" i="5"/>
  <c r="W506" i="5"/>
  <c r="P496" i="5"/>
  <c r="R496" i="5"/>
  <c r="F496" i="5" s="1"/>
  <c r="Q496" i="5"/>
  <c r="W567" i="5"/>
  <c r="X567" i="5"/>
  <c r="Y567" i="5"/>
  <c r="Q620" i="5"/>
  <c r="R620" i="5"/>
  <c r="F620" i="5" s="1"/>
  <c r="P620" i="5"/>
  <c r="R610" i="5"/>
  <c r="F610" i="5" s="1"/>
  <c r="P610" i="5"/>
  <c r="Q610" i="5"/>
  <c r="X679" i="5"/>
  <c r="W679" i="5"/>
  <c r="Y679" i="5"/>
  <c r="R669" i="5"/>
  <c r="F669" i="5" s="1"/>
  <c r="P669" i="5"/>
  <c r="Q669" i="5"/>
  <c r="R740" i="5"/>
  <c r="F740" i="5" s="1"/>
  <c r="Q740" i="5"/>
  <c r="P740" i="5"/>
  <c r="P809" i="5"/>
  <c r="R809" i="5"/>
  <c r="F809" i="5" s="1"/>
  <c r="Q809" i="5"/>
  <c r="Y801" i="5"/>
  <c r="X801" i="5"/>
  <c r="W801" i="5"/>
  <c r="Q793" i="5"/>
  <c r="R793" i="5"/>
  <c r="F793" i="5" s="1"/>
  <c r="P793" i="5"/>
  <c r="Q1159" i="5"/>
  <c r="P1159" i="5"/>
  <c r="R1159" i="5"/>
  <c r="F1159" i="5" s="1"/>
  <c r="P1218" i="5"/>
  <c r="R1218" i="5"/>
  <c r="F1218" i="5" s="1"/>
  <c r="Q1218" i="5"/>
  <c r="X1271" i="5"/>
  <c r="Y1271" i="5"/>
  <c r="W1271" i="5"/>
  <c r="Y1336" i="5"/>
  <c r="X1336" i="5"/>
  <c r="W1336" i="5"/>
  <c r="R1090" i="5"/>
  <c r="F1090" i="5" s="1"/>
  <c r="P1090" i="5"/>
  <c r="Q1090" i="5"/>
  <c r="V1330" i="5"/>
  <c r="U1330" i="5"/>
  <c r="T1330" i="5"/>
  <c r="Q172" i="5"/>
  <c r="R172" i="5"/>
  <c r="F172" i="5" s="1"/>
  <c r="P172" i="5"/>
  <c r="P534" i="5"/>
  <c r="R534" i="5"/>
  <c r="F534" i="5" s="1"/>
  <c r="Q534" i="5"/>
  <c r="W884" i="5"/>
  <c r="X884" i="5"/>
  <c r="Y884" i="5"/>
  <c r="M900" i="5"/>
  <c r="X359" i="5"/>
  <c r="Y359" i="5"/>
  <c r="W359" i="5"/>
  <c r="M360" i="5"/>
  <c r="T539" i="5"/>
  <c r="V539" i="5"/>
  <c r="U539" i="5"/>
  <c r="R47" i="5"/>
  <c r="F47" i="5" s="1"/>
  <c r="Q47" i="5"/>
  <c r="P47" i="5"/>
  <c r="X59" i="2"/>
  <c r="J59" i="2"/>
  <c r="J142" i="2"/>
  <c r="X142" i="2"/>
  <c r="X189" i="5"/>
  <c r="W189" i="5"/>
  <c r="Y189" i="5"/>
  <c r="R262" i="5"/>
  <c r="F262" i="5" s="1"/>
  <c r="P262" i="5"/>
  <c r="Q262" i="5"/>
  <c r="Y252" i="5"/>
  <c r="W252" i="5"/>
  <c r="X252" i="5"/>
  <c r="X317" i="2"/>
  <c r="J317" i="2"/>
  <c r="X386" i="2"/>
  <c r="J386" i="2"/>
  <c r="P435" i="5"/>
  <c r="R435" i="5"/>
  <c r="F435" i="5" s="1"/>
  <c r="Q435" i="5"/>
  <c r="P504" i="5"/>
  <c r="R504" i="5"/>
  <c r="F504" i="5" s="1"/>
  <c r="Q504" i="5"/>
  <c r="W565" i="5"/>
  <c r="X565" i="5"/>
  <c r="Y565" i="5"/>
  <c r="P557" i="5"/>
  <c r="R557" i="5"/>
  <c r="F557" i="5" s="1"/>
  <c r="Q557" i="5"/>
  <c r="X549" i="2"/>
  <c r="J549" i="2"/>
  <c r="J618" i="2"/>
  <c r="X618" i="2"/>
  <c r="P748" i="5"/>
  <c r="Q748" i="5"/>
  <c r="R748" i="5"/>
  <c r="F748" i="5" s="1"/>
  <c r="J732" i="2"/>
  <c r="X732" i="2"/>
  <c r="J799" i="2"/>
  <c r="X799" i="2"/>
  <c r="Z1163" i="5"/>
  <c r="R970" i="5"/>
  <c r="F970" i="5" s="1"/>
  <c r="P970" i="5"/>
  <c r="Q970" i="5"/>
  <c r="J1218" i="2"/>
  <c r="X1218" i="2"/>
  <c r="J1271" i="2"/>
  <c r="X1271" i="2"/>
  <c r="R927" i="5"/>
  <c r="F927" i="5" s="1"/>
  <c r="P927" i="5"/>
  <c r="Q927" i="5"/>
  <c r="R1334" i="5"/>
  <c r="F1334" i="5" s="1"/>
  <c r="P1334" i="5"/>
  <c r="Q1334" i="5"/>
  <c r="Y658" i="2"/>
  <c r="AA658" i="2" s="1"/>
  <c r="AJ658" i="2"/>
  <c r="AB658" i="2"/>
  <c r="M658" i="2" s="1"/>
  <c r="AC658" i="2" s="1"/>
  <c r="N658" i="2" s="1"/>
  <c r="AE658" i="2" s="1"/>
  <c r="Q658" i="2" s="1"/>
  <c r="Z658" i="2"/>
  <c r="L658" i="2" s="1"/>
  <c r="Q919" i="5"/>
  <c r="R919" i="5"/>
  <c r="F919" i="5" s="1"/>
  <c r="P919" i="5"/>
  <c r="X978" i="2"/>
  <c r="J978" i="2"/>
  <c r="X1275" i="2"/>
  <c r="J1275" i="2"/>
  <c r="J538" i="2"/>
  <c r="X538" i="2"/>
  <c r="P1132" i="5"/>
  <c r="Q1132" i="5"/>
  <c r="R1132" i="5"/>
  <c r="F1132" i="5" s="1"/>
  <c r="W654" i="5"/>
  <c r="X654" i="5"/>
  <c r="Y654" i="5"/>
  <c r="X1437" i="5"/>
  <c r="W1437" i="5"/>
  <c r="Y1437" i="5"/>
  <c r="AH463" i="2"/>
  <c r="R463" i="2" s="1"/>
  <c r="AE463" i="2"/>
  <c r="Q463" i="2" s="1"/>
  <c r="V1162" i="5"/>
  <c r="U1162" i="5"/>
  <c r="T1162" i="5"/>
  <c r="P59" i="5"/>
  <c r="R59" i="5"/>
  <c r="F59" i="5" s="1"/>
  <c r="Q59" i="5"/>
  <c r="X262" i="2"/>
  <c r="J262" i="2"/>
  <c r="X329" i="2"/>
  <c r="J329" i="2"/>
  <c r="R317" i="5"/>
  <c r="F317" i="5" s="1"/>
  <c r="P317" i="5"/>
  <c r="Q317" i="5"/>
  <c r="Y386" i="5"/>
  <c r="X386" i="5"/>
  <c r="W386" i="5"/>
  <c r="X443" i="5"/>
  <c r="Y443" i="5"/>
  <c r="W443" i="5"/>
  <c r="X435" i="2"/>
  <c r="J435" i="2"/>
  <c r="R500" i="5"/>
  <c r="F500" i="5" s="1"/>
  <c r="Q500" i="5"/>
  <c r="P500" i="5"/>
  <c r="X565" i="2"/>
  <c r="J565" i="2"/>
  <c r="Y549" i="5"/>
  <c r="X549" i="5"/>
  <c r="W549" i="5"/>
  <c r="W618" i="5"/>
  <c r="X618" i="5"/>
  <c r="Y618" i="5"/>
  <c r="Y681" i="5"/>
  <c r="W681" i="5"/>
  <c r="X681" i="5"/>
  <c r="Q671" i="5"/>
  <c r="R671" i="5"/>
  <c r="F671" i="5" s="1"/>
  <c r="P671" i="5"/>
  <c r="X744" i="5"/>
  <c r="W744" i="5"/>
  <c r="Y744" i="5"/>
  <c r="P732" i="5"/>
  <c r="R732" i="5"/>
  <c r="F732" i="5" s="1"/>
  <c r="Q732" i="5"/>
  <c r="Z687" i="2"/>
  <c r="L687" i="2" s="1"/>
  <c r="Y687" i="2"/>
  <c r="AA687" i="2" s="1"/>
  <c r="AJ687" i="2"/>
  <c r="AB687" i="2"/>
  <c r="M687" i="2" s="1"/>
  <c r="AC687" i="2" s="1"/>
  <c r="N687" i="2" s="1"/>
  <c r="P925" i="5"/>
  <c r="Q925" i="5"/>
  <c r="R925" i="5"/>
  <c r="F925" i="5" s="1"/>
  <c r="R986" i="5"/>
  <c r="F986" i="5" s="1"/>
  <c r="P986" i="5"/>
  <c r="Q986" i="5"/>
  <c r="X1281" i="2"/>
  <c r="J1281" i="2"/>
  <c r="Y1348" i="5"/>
  <c r="W1348" i="5"/>
  <c r="X1348" i="5"/>
  <c r="R982" i="5"/>
  <c r="F982" i="5" s="1"/>
  <c r="Q982" i="5"/>
  <c r="P982" i="5"/>
  <c r="P1031" i="5"/>
  <c r="R1031" i="5"/>
  <c r="F1031" i="5" s="1"/>
  <c r="Q1031" i="5"/>
  <c r="X915" i="5"/>
  <c r="Y915" i="5"/>
  <c r="W915" i="5"/>
  <c r="W835" i="5"/>
  <c r="X835" i="5"/>
  <c r="Y835" i="5"/>
  <c r="R1252" i="5"/>
  <c r="F1252" i="5" s="1"/>
  <c r="F1260" i="5" s="1"/>
  <c r="Q1252" i="5"/>
  <c r="P1252" i="5"/>
  <c r="Q583" i="5"/>
  <c r="R583" i="5"/>
  <c r="F583" i="5" s="1"/>
  <c r="P583" i="5"/>
  <c r="Z219" i="2"/>
  <c r="L219" i="2" s="1"/>
  <c r="AJ219" i="2"/>
  <c r="AB219" i="2"/>
  <c r="M219" i="2" s="1"/>
  <c r="AC219" i="2" s="1"/>
  <c r="N219" i="2" s="1"/>
  <c r="AD219" i="2" s="1"/>
  <c r="O219" i="2" s="1"/>
  <c r="Y219" i="2"/>
  <c r="AA219" i="2" s="1"/>
  <c r="R51" i="5"/>
  <c r="F51" i="5" s="1"/>
  <c r="Q51" i="5"/>
  <c r="P51" i="5"/>
  <c r="P77" i="5"/>
  <c r="R77" i="5"/>
  <c r="F77" i="5" s="1"/>
  <c r="Q77" i="5"/>
  <c r="Q264" i="5"/>
  <c r="P264" i="5"/>
  <c r="R264" i="5"/>
  <c r="F264" i="5" s="1"/>
  <c r="Q315" i="5"/>
  <c r="R315" i="5"/>
  <c r="F315" i="5" s="1"/>
  <c r="P315" i="5"/>
  <c r="R378" i="5"/>
  <c r="F378" i="5" s="1"/>
  <c r="Q378" i="5"/>
  <c r="P378" i="5"/>
  <c r="X559" i="5"/>
  <c r="W559" i="5"/>
  <c r="Y559" i="5"/>
  <c r="Y626" i="2"/>
  <c r="AA626" i="2" s="1"/>
  <c r="AB626" i="2"/>
  <c r="M626" i="2" s="1"/>
  <c r="AC626" i="2" s="1"/>
  <c r="N626" i="2" s="1"/>
  <c r="AJ626" i="2"/>
  <c r="Z626" i="2"/>
  <c r="L626" i="2" s="1"/>
  <c r="R736" i="5"/>
  <c r="F736" i="5" s="1"/>
  <c r="P736" i="5"/>
  <c r="Q736" i="5"/>
  <c r="X805" i="5"/>
  <c r="W805" i="5"/>
  <c r="Y805" i="5"/>
  <c r="AB920" i="2"/>
  <c r="M920" i="2" s="1"/>
  <c r="AC920" i="2" s="1"/>
  <c r="N920" i="2" s="1"/>
  <c r="Y920" i="2"/>
  <c r="AA920" i="2" s="1"/>
  <c r="Z920" i="2"/>
  <c r="L920" i="2" s="1"/>
  <c r="AJ920" i="2"/>
  <c r="AJ1163" i="2"/>
  <c r="Z1163" i="2"/>
  <c r="L1163" i="2" s="1"/>
  <c r="Y1163" i="2"/>
  <c r="AA1163" i="2" s="1"/>
  <c r="AB1163" i="2"/>
  <c r="M1163" i="2" s="1"/>
  <c r="AC1163" i="2" s="1"/>
  <c r="N1163" i="2" s="1"/>
  <c r="AD1181" i="2"/>
  <c r="O1181" i="2" s="1"/>
  <c r="AF1181" i="2"/>
  <c r="X925" i="2"/>
  <c r="J925" i="2"/>
  <c r="Q1092" i="5"/>
  <c r="P1092" i="5"/>
  <c r="R1092" i="5"/>
  <c r="F1092" i="5" s="1"/>
  <c r="R1222" i="5"/>
  <c r="F1222" i="5" s="1"/>
  <c r="Q1222" i="5"/>
  <c r="P1222" i="5"/>
  <c r="Q1269" i="5"/>
  <c r="R1269" i="5"/>
  <c r="F1269" i="5" s="1"/>
  <c r="P1269" i="5"/>
  <c r="X856" i="5"/>
  <c r="Y856" i="5"/>
  <c r="W856" i="5"/>
  <c r="W1039" i="5"/>
  <c r="X1039" i="5"/>
  <c r="Y1039" i="5"/>
  <c r="Q972" i="5"/>
  <c r="P972" i="5"/>
  <c r="R972" i="5"/>
  <c r="F972" i="5" s="1"/>
  <c r="R536" i="5"/>
  <c r="F536" i="5" s="1"/>
  <c r="Q536" i="5"/>
  <c r="P536" i="5"/>
  <c r="P1065" i="5"/>
  <c r="Q1065" i="5"/>
  <c r="R1065" i="5"/>
  <c r="F1065" i="5" s="1"/>
  <c r="Q642" i="5"/>
  <c r="P642" i="5"/>
  <c r="R642" i="5"/>
  <c r="F642" i="5" s="1"/>
  <c r="Y1433" i="5"/>
  <c r="W1433" i="5"/>
  <c r="X1433" i="5"/>
  <c r="P144" i="5"/>
  <c r="Q144" i="5"/>
  <c r="R144" i="5"/>
  <c r="F144" i="5" s="1"/>
  <c r="W199" i="5"/>
  <c r="Y199" i="5"/>
  <c r="X199" i="5"/>
  <c r="X264" i="2"/>
  <c r="J264" i="2"/>
  <c r="X254" i="5"/>
  <c r="Y254" i="5"/>
  <c r="W254" i="5"/>
  <c r="R325" i="5"/>
  <c r="F325" i="5" s="1"/>
  <c r="Q325" i="5"/>
  <c r="P325" i="5"/>
  <c r="J378" i="2"/>
  <c r="X378" i="2"/>
  <c r="X441" i="2"/>
  <c r="J441" i="2"/>
  <c r="AJ429" i="2"/>
  <c r="AB429" i="2"/>
  <c r="M429" i="2" s="1"/>
  <c r="AC429" i="2" s="1"/>
  <c r="N429" i="2" s="1"/>
  <c r="Z429" i="2"/>
  <c r="L429" i="2" s="1"/>
  <c r="Y429" i="2"/>
  <c r="AA429" i="2" s="1"/>
  <c r="J502" i="2"/>
  <c r="X502" i="2"/>
  <c r="W490" i="5"/>
  <c r="Y490" i="5"/>
  <c r="X490" i="5"/>
  <c r="Y563" i="5"/>
  <c r="X563" i="5"/>
  <c r="W563" i="5"/>
  <c r="Y555" i="5"/>
  <c r="W555" i="5"/>
  <c r="X555" i="5"/>
  <c r="P626" i="5"/>
  <c r="Q626" i="5"/>
  <c r="R626" i="5"/>
  <c r="F626" i="5" s="1"/>
  <c r="W616" i="5"/>
  <c r="Y616" i="5"/>
  <c r="X616" i="5"/>
  <c r="P685" i="5"/>
  <c r="Q685" i="5"/>
  <c r="R685" i="5"/>
  <c r="F685" i="5" s="1"/>
  <c r="X673" i="5"/>
  <c r="Y673" i="5"/>
  <c r="W673" i="5"/>
  <c r="X746" i="2"/>
  <c r="J746" i="2"/>
  <c r="J736" i="2"/>
  <c r="X736" i="2"/>
  <c r="J805" i="2"/>
  <c r="X805" i="2"/>
  <c r="X797" i="2"/>
  <c r="J797" i="2"/>
  <c r="Y850" i="5"/>
  <c r="W850" i="5"/>
  <c r="X850" i="5"/>
  <c r="R988" i="5"/>
  <c r="F988" i="5" s="1"/>
  <c r="P988" i="5"/>
  <c r="Q988" i="5"/>
  <c r="J970" i="2"/>
  <c r="X970" i="2"/>
  <c r="J1224" i="2"/>
  <c r="X1224" i="2"/>
  <c r="W1210" i="5"/>
  <c r="X1210" i="5"/>
  <c r="Y1210" i="5"/>
  <c r="Y1344" i="5"/>
  <c r="W1344" i="5"/>
  <c r="X1344" i="5"/>
  <c r="R911" i="5"/>
  <c r="F911" i="5" s="1"/>
  <c r="P911" i="5"/>
  <c r="Q911" i="5"/>
  <c r="Q864" i="5"/>
  <c r="P864" i="5"/>
  <c r="R864" i="5"/>
  <c r="F864" i="5" s="1"/>
  <c r="W1029" i="5"/>
  <c r="Y1029" i="5"/>
  <c r="X1029" i="5"/>
  <c r="J913" i="2"/>
  <c r="X913" i="2"/>
  <c r="J1169" i="2"/>
  <c r="X1169" i="2"/>
  <c r="P538" i="5"/>
  <c r="R538" i="5"/>
  <c r="F538" i="5" s="1"/>
  <c r="Q538" i="5"/>
  <c r="X768" i="2"/>
  <c r="J768" i="2"/>
  <c r="X1132" i="2"/>
  <c r="J1132" i="2"/>
  <c r="W597" i="5"/>
  <c r="X597" i="5"/>
  <c r="Y597" i="5"/>
  <c r="J764" i="2"/>
  <c r="X764" i="2"/>
  <c r="W47" i="5"/>
  <c r="X47" i="5"/>
  <c r="Y47" i="5"/>
  <c r="Q189" i="5"/>
  <c r="R189" i="5"/>
  <c r="F189" i="5" s="1"/>
  <c r="P189" i="5"/>
  <c r="Y262" i="5"/>
  <c r="X262" i="5"/>
  <c r="W262" i="5"/>
  <c r="R252" i="5"/>
  <c r="F252" i="5" s="1"/>
  <c r="P252" i="5"/>
  <c r="Q252" i="5"/>
  <c r="Y435" i="5"/>
  <c r="X435" i="5"/>
  <c r="W435" i="5"/>
  <c r="W504" i="5"/>
  <c r="X504" i="5"/>
  <c r="Y504" i="5"/>
  <c r="R565" i="5"/>
  <c r="F565" i="5" s="1"/>
  <c r="P565" i="5"/>
  <c r="Q565" i="5"/>
  <c r="Y557" i="5"/>
  <c r="W557" i="5"/>
  <c r="X557" i="5"/>
  <c r="Y748" i="5"/>
  <c r="X748" i="5"/>
  <c r="W748" i="5"/>
  <c r="J793" i="2"/>
  <c r="X793" i="2"/>
  <c r="Y923" i="5"/>
  <c r="X923" i="5"/>
  <c r="W923" i="5"/>
  <c r="X970" i="5"/>
  <c r="W970" i="5"/>
  <c r="Y970" i="5"/>
  <c r="X927" i="5"/>
  <c r="W927" i="5"/>
  <c r="Y927" i="5"/>
  <c r="Y1334" i="5"/>
  <c r="W1334" i="5"/>
  <c r="X1334" i="5"/>
  <c r="J1037" i="2"/>
  <c r="X1037" i="2"/>
  <c r="Y919" i="5"/>
  <c r="X919" i="5"/>
  <c r="W919" i="5"/>
  <c r="Y1132" i="5"/>
  <c r="W1132" i="5"/>
  <c r="X1132" i="5"/>
  <c r="Q654" i="5"/>
  <c r="R654" i="5"/>
  <c r="F654" i="5" s="1"/>
  <c r="P654" i="5"/>
  <c r="Q1437" i="5"/>
  <c r="R1437" i="5"/>
  <c r="F1437" i="5" s="1"/>
  <c r="P1437" i="5"/>
  <c r="U973" i="5"/>
  <c r="T973" i="5"/>
  <c r="V973" i="5"/>
  <c r="X53" i="2"/>
  <c r="J53" i="2"/>
  <c r="Y87" i="5"/>
  <c r="W87" i="5"/>
  <c r="X87" i="5"/>
  <c r="J195" i="2"/>
  <c r="X195" i="2"/>
  <c r="Y317" i="5"/>
  <c r="W317" i="5"/>
  <c r="X317" i="5"/>
  <c r="P386" i="5"/>
  <c r="Q386" i="5"/>
  <c r="R386" i="5"/>
  <c r="F386" i="5" s="1"/>
  <c r="Q443" i="5"/>
  <c r="P443" i="5"/>
  <c r="R443" i="5"/>
  <c r="F443" i="5" s="1"/>
  <c r="X500" i="5"/>
  <c r="Y500" i="5"/>
  <c r="W500" i="5"/>
  <c r="X557" i="2"/>
  <c r="J557" i="2"/>
  <c r="Q549" i="5"/>
  <c r="R549" i="5"/>
  <c r="F549" i="5" s="1"/>
  <c r="P549" i="5"/>
  <c r="P618" i="5"/>
  <c r="R618" i="5"/>
  <c r="F618" i="5" s="1"/>
  <c r="Q618" i="5"/>
  <c r="X748" i="2"/>
  <c r="J748" i="2"/>
  <c r="Y738" i="5"/>
  <c r="X738" i="5"/>
  <c r="W738" i="5"/>
  <c r="P807" i="5"/>
  <c r="R807" i="5"/>
  <c r="F807" i="5" s="1"/>
  <c r="Q807" i="5"/>
  <c r="Q799" i="5"/>
  <c r="R799" i="5"/>
  <c r="F799" i="5" s="1"/>
  <c r="P799" i="5"/>
  <c r="Y1220" i="2"/>
  <c r="AA1220" i="2" s="1"/>
  <c r="AB1220" i="2"/>
  <c r="M1220" i="2" s="1"/>
  <c r="AC1220" i="2" s="1"/>
  <c r="N1220" i="2" s="1"/>
  <c r="AH1220" i="2" s="1"/>
  <c r="R1220" i="2" s="1"/>
  <c r="Z1220" i="2"/>
  <c r="L1220" i="2" s="1"/>
  <c r="AJ1220" i="2"/>
  <c r="X917" i="2"/>
  <c r="J917" i="2"/>
  <c r="X976" i="2"/>
  <c r="J976" i="2"/>
  <c r="P1155" i="5"/>
  <c r="Q1155" i="5"/>
  <c r="R1155" i="5"/>
  <c r="F1155" i="5" s="1"/>
  <c r="Y1212" i="5"/>
  <c r="X1212" i="5"/>
  <c r="W1212" i="5"/>
  <c r="R1340" i="5"/>
  <c r="F1340" i="5" s="1"/>
  <c r="P1340" i="5"/>
  <c r="Q1340" i="5"/>
  <c r="W1279" i="5"/>
  <c r="Y1279" i="5"/>
  <c r="X1279" i="5"/>
  <c r="AB621" i="2"/>
  <c r="M621" i="2" s="1"/>
  <c r="AC621" i="2" s="1"/>
  <c r="N621" i="2" s="1"/>
  <c r="AJ621" i="2"/>
  <c r="Z621" i="2"/>
  <c r="L621" i="2" s="1"/>
  <c r="Y621" i="2"/>
  <c r="AA621" i="2" s="1"/>
  <c r="J1045" i="2"/>
  <c r="X1045" i="2"/>
  <c r="W1273" i="5"/>
  <c r="X1273" i="5"/>
  <c r="Y1273" i="5"/>
  <c r="P862" i="5"/>
  <c r="Q862" i="5"/>
  <c r="R862" i="5"/>
  <c r="F862" i="5" s="1"/>
  <c r="Q469" i="5"/>
  <c r="P469" i="5"/>
  <c r="R469" i="5"/>
  <c r="F469" i="5" s="1"/>
  <c r="W711" i="5"/>
  <c r="Y711" i="5"/>
  <c r="X711" i="5"/>
  <c r="R957" i="5"/>
  <c r="F957" i="5" s="1"/>
  <c r="P957" i="5"/>
  <c r="Q957" i="5"/>
  <c r="P1179" i="5"/>
  <c r="Q1179" i="5"/>
  <c r="R1179" i="5"/>
  <c r="F1179" i="5" s="1"/>
  <c r="P223" i="5"/>
  <c r="Q223" i="5"/>
  <c r="R223" i="5"/>
  <c r="F223" i="5" s="1"/>
  <c r="Z1160" i="5"/>
  <c r="T747" i="5"/>
  <c r="V747" i="5"/>
  <c r="U747" i="5"/>
  <c r="X39" i="2"/>
  <c r="J39" i="2"/>
  <c r="J57" i="2"/>
  <c r="X57" i="2"/>
  <c r="J144" i="2"/>
  <c r="X144" i="2"/>
  <c r="X268" i="2"/>
  <c r="J268" i="2"/>
  <c r="J254" i="2"/>
  <c r="X254" i="2"/>
  <c r="J319" i="2"/>
  <c r="X319" i="2"/>
  <c r="X309" i="2"/>
  <c r="J309" i="2"/>
  <c r="J445" i="2"/>
  <c r="X445" i="2"/>
  <c r="W502" i="5"/>
  <c r="X502" i="5"/>
  <c r="Y502" i="5"/>
  <c r="J490" i="2"/>
  <c r="X490" i="2"/>
  <c r="X563" i="2"/>
  <c r="J563" i="2"/>
  <c r="Q551" i="5"/>
  <c r="R551" i="5"/>
  <c r="F551" i="5" s="1"/>
  <c r="P551" i="5"/>
  <c r="X620" i="2"/>
  <c r="J620" i="2"/>
  <c r="X673" i="2"/>
  <c r="J673" i="2"/>
  <c r="X746" i="5"/>
  <c r="Y746" i="5"/>
  <c r="W746" i="5"/>
  <c r="J809" i="2"/>
  <c r="X809" i="2"/>
  <c r="Q797" i="5"/>
  <c r="P797" i="5"/>
  <c r="R797" i="5"/>
  <c r="F797" i="5" s="1"/>
  <c r="T797" i="5" s="1"/>
  <c r="AB1427" i="2"/>
  <c r="M1427" i="2" s="1"/>
  <c r="AC1427" i="2" s="1"/>
  <c r="N1427" i="2" s="1"/>
  <c r="AE1427" i="2" s="1"/>
  <c r="Q1427" i="2" s="1"/>
  <c r="Y1427" i="2"/>
  <c r="AA1427" i="2" s="1"/>
  <c r="Z1427" i="2"/>
  <c r="L1427" i="2" s="1"/>
  <c r="AJ1427" i="2"/>
  <c r="P791" i="5"/>
  <c r="Q791" i="5"/>
  <c r="R791" i="5"/>
  <c r="F791" i="5" s="1"/>
  <c r="Y917" i="5"/>
  <c r="X917" i="5"/>
  <c r="W917" i="5"/>
  <c r="W976" i="5"/>
  <c r="X976" i="5"/>
  <c r="Y976" i="5"/>
  <c r="X1155" i="2"/>
  <c r="J1155" i="2"/>
  <c r="Q1281" i="5"/>
  <c r="P1281" i="5"/>
  <c r="R1281" i="5"/>
  <c r="F1281" i="5" s="1"/>
  <c r="J1340" i="2"/>
  <c r="X1340" i="2"/>
  <c r="X1277" i="2"/>
  <c r="J1277" i="2"/>
  <c r="X1214" i="2"/>
  <c r="J1214" i="2"/>
  <c r="J1161" i="2"/>
  <c r="X1161" i="2"/>
  <c r="J469" i="2"/>
  <c r="X469" i="2"/>
  <c r="J473" i="2"/>
  <c r="X473" i="2"/>
  <c r="W941" i="5"/>
  <c r="X941" i="5"/>
  <c r="Y941" i="5"/>
  <c r="J467" i="2"/>
  <c r="X467" i="2"/>
  <c r="AF74" i="2"/>
  <c r="AH74" i="2"/>
  <c r="R74" i="2" s="1"/>
  <c r="AD74" i="2"/>
  <c r="O74" i="2" s="1"/>
  <c r="AE74" i="2"/>
  <c r="Q74" i="2" s="1"/>
  <c r="AE1334" i="2"/>
  <c r="Q1334" i="2" s="1"/>
  <c r="AH1334" i="2"/>
  <c r="R1334" i="2" s="1"/>
  <c r="AD1334" i="2"/>
  <c r="O1334" i="2" s="1"/>
  <c r="AF1334" i="2"/>
  <c r="AE1063" i="2"/>
  <c r="Q1063" i="2" s="1"/>
  <c r="AD1063" i="2"/>
  <c r="O1063" i="2" s="1"/>
  <c r="AF1063" i="2"/>
  <c r="AH1063" i="2"/>
  <c r="R1063" i="2" s="1"/>
  <c r="J840" i="2"/>
  <c r="AF1195" i="2"/>
  <c r="AH1195" i="2"/>
  <c r="R1195" i="2" s="1"/>
  <c r="AE1195" i="2"/>
  <c r="Q1195" i="2" s="1"/>
  <c r="AJ1015" i="2"/>
  <c r="Z1015" i="2"/>
  <c r="L1015" i="2" s="1"/>
  <c r="J300" i="2"/>
  <c r="AB586" i="2"/>
  <c r="M586" i="2" s="1"/>
  <c r="AC586" i="2" s="1"/>
  <c r="N586" i="2" s="1"/>
  <c r="AH384" i="2"/>
  <c r="R384" i="2" s="1"/>
  <c r="AE384" i="2"/>
  <c r="Q384" i="2" s="1"/>
  <c r="AF384" i="2"/>
  <c r="AD384" i="2"/>
  <c r="O384" i="2" s="1"/>
  <c r="AF1280" i="2"/>
  <c r="AH1280" i="2"/>
  <c r="R1280" i="2" s="1"/>
  <c r="AE1280" i="2"/>
  <c r="Q1280" i="2" s="1"/>
  <c r="AD1280" i="2"/>
  <c r="O1280" i="2" s="1"/>
  <c r="AE839" i="2"/>
  <c r="Q839" i="2" s="1"/>
  <c r="AH839" i="2"/>
  <c r="R839" i="2" s="1"/>
  <c r="AF839" i="2"/>
  <c r="AH731" i="2"/>
  <c r="R731" i="2" s="1"/>
  <c r="AD731" i="2"/>
  <c r="O731" i="2" s="1"/>
  <c r="AE731" i="2"/>
  <c r="Q731" i="2" s="1"/>
  <c r="AF731" i="2"/>
  <c r="Z1123" i="2"/>
  <c r="L1123" i="2" s="1"/>
  <c r="Y1123" i="2"/>
  <c r="AA1123" i="2" s="1"/>
  <c r="AB1123" i="2"/>
  <c r="M1123" i="2" s="1"/>
  <c r="AC1123" i="2" s="1"/>
  <c r="N1123" i="2" s="1"/>
  <c r="AJ1123" i="2"/>
  <c r="AF52" i="2"/>
  <c r="AF25" i="2"/>
  <c r="AD1038" i="2"/>
  <c r="O1038" i="2" s="1"/>
  <c r="AD267" i="2"/>
  <c r="O267" i="2" s="1"/>
  <c r="AH472" i="2"/>
  <c r="R472" i="2" s="1"/>
  <c r="AD1307" i="2"/>
  <c r="O1307" i="2" s="1"/>
  <c r="AE449" i="2"/>
  <c r="Q449" i="2" s="1"/>
  <c r="AF1341" i="2"/>
  <c r="AF493" i="2"/>
  <c r="T75" i="5"/>
  <c r="Z75" i="5" s="1"/>
  <c r="AF413" i="2"/>
  <c r="AJ599" i="2"/>
  <c r="Z599" i="2"/>
  <c r="L599" i="2" s="1"/>
  <c r="AB599" i="2"/>
  <c r="M599" i="2" s="1"/>
  <c r="AC599" i="2" s="1"/>
  <c r="N599" i="2" s="1"/>
  <c r="AF599" i="2" s="1"/>
  <c r="Y599" i="2"/>
  <c r="AA599" i="2" s="1"/>
  <c r="Y940" i="2"/>
  <c r="AA940" i="2" s="1"/>
  <c r="AB940" i="2"/>
  <c r="M940" i="2" s="1"/>
  <c r="AC940" i="2" s="1"/>
  <c r="N940" i="2" s="1"/>
  <c r="AD940" i="2" s="1"/>
  <c r="O940" i="2" s="1"/>
  <c r="AJ940" i="2"/>
  <c r="Z940" i="2"/>
  <c r="L940" i="2" s="1"/>
  <c r="T255" i="5"/>
  <c r="V255" i="5"/>
  <c r="U255" i="5"/>
  <c r="AJ293" i="2"/>
  <c r="Z293" i="2"/>
  <c r="L293" i="2" s="1"/>
  <c r="Y293" i="2"/>
  <c r="AA293" i="2" s="1"/>
  <c r="AB293" i="2"/>
  <c r="M293" i="2" s="1"/>
  <c r="AC293" i="2" s="1"/>
  <c r="N293" i="2" s="1"/>
  <c r="AD293" i="2" s="1"/>
  <c r="O293" i="2" s="1"/>
  <c r="Z1429" i="5"/>
  <c r="AB989" i="2"/>
  <c r="M989" i="2" s="1"/>
  <c r="AC989" i="2" s="1"/>
  <c r="N989" i="2" s="1"/>
  <c r="AF989" i="2" s="1"/>
  <c r="Y989" i="2"/>
  <c r="AA989" i="2" s="1"/>
  <c r="AJ989" i="2"/>
  <c r="Z989" i="2"/>
  <c r="L989" i="2" s="1"/>
  <c r="Z1398" i="2"/>
  <c r="L1398" i="2" s="1"/>
  <c r="AB1398" i="2"/>
  <c r="M1398" i="2" s="1"/>
  <c r="AC1398" i="2" s="1"/>
  <c r="N1398" i="2" s="1"/>
  <c r="AH1398" i="2" s="1"/>
  <c r="R1398" i="2" s="1"/>
  <c r="AJ1398" i="2"/>
  <c r="Y1398" i="2"/>
  <c r="AA1398" i="2" s="1"/>
  <c r="AD342" i="2"/>
  <c r="O342" i="2" s="1"/>
  <c r="AE342" i="2"/>
  <c r="Q342" i="2" s="1"/>
  <c r="Z58" i="2"/>
  <c r="L58" i="2" s="1"/>
  <c r="Y58" i="2"/>
  <c r="AA58" i="2" s="1"/>
  <c r="AB58" i="2"/>
  <c r="M58" i="2" s="1"/>
  <c r="AC58" i="2" s="1"/>
  <c r="N58" i="2" s="1"/>
  <c r="AJ58" i="2"/>
  <c r="AB299" i="2"/>
  <c r="M299" i="2" s="1"/>
  <c r="AC299" i="2" s="1"/>
  <c r="N299" i="2" s="1"/>
  <c r="AF299" i="2" s="1"/>
  <c r="Z299" i="2"/>
  <c r="L299" i="2" s="1"/>
  <c r="Y299" i="2"/>
  <c r="AA299" i="2" s="1"/>
  <c r="AJ299" i="2"/>
  <c r="AH652" i="2"/>
  <c r="R652" i="2" s="1"/>
  <c r="AD652" i="2"/>
  <c r="O652" i="2" s="1"/>
  <c r="AE652" i="2"/>
  <c r="Q652" i="2" s="1"/>
  <c r="Y521" i="2"/>
  <c r="AA521" i="2" s="1"/>
  <c r="AJ521" i="2"/>
  <c r="Z521" i="2"/>
  <c r="L521" i="2" s="1"/>
  <c r="AB521" i="2"/>
  <c r="M521" i="2" s="1"/>
  <c r="AC521" i="2" s="1"/>
  <c r="N521" i="2" s="1"/>
  <c r="AE52" i="2"/>
  <c r="Q52" i="2" s="1"/>
  <c r="AE1333" i="2"/>
  <c r="Q1333" i="2" s="1"/>
  <c r="AD111" i="2"/>
  <c r="O111" i="2" s="1"/>
  <c r="AE1307" i="2"/>
  <c r="Q1307" i="2" s="1"/>
  <c r="AF472" i="2"/>
  <c r="AH1307" i="2"/>
  <c r="R1307" i="2" s="1"/>
  <c r="AH1312" i="2"/>
  <c r="R1312" i="2" s="1"/>
  <c r="AH493" i="2"/>
  <c r="R493" i="2" s="1"/>
  <c r="Z282" i="5"/>
  <c r="Z1127" i="5"/>
  <c r="Z1070" i="5"/>
  <c r="Z1274" i="5"/>
  <c r="Z461" i="5"/>
  <c r="Y952" i="2"/>
  <c r="AA952" i="2" s="1"/>
  <c r="AJ952" i="2"/>
  <c r="Z952" i="2"/>
  <c r="L952" i="2" s="1"/>
  <c r="AB952" i="2"/>
  <c r="M952" i="2" s="1"/>
  <c r="AC952" i="2" s="1"/>
  <c r="N952" i="2" s="1"/>
  <c r="Z709" i="5"/>
  <c r="Y1392" i="2"/>
  <c r="AA1392" i="2" s="1"/>
  <c r="AJ1392" i="2"/>
  <c r="AB1392" i="2"/>
  <c r="M1392" i="2" s="1"/>
  <c r="AC1392" i="2" s="1"/>
  <c r="N1392" i="2" s="1"/>
  <c r="Z1392" i="2"/>
  <c r="L1392" i="2" s="1"/>
  <c r="Z656" i="5"/>
  <c r="Z1131" i="2"/>
  <c r="L1131" i="2" s="1"/>
  <c r="Y1131" i="2"/>
  <c r="AA1131" i="2" s="1"/>
  <c r="AJ1131" i="2"/>
  <c r="AB1131" i="2"/>
  <c r="M1131" i="2" s="1"/>
  <c r="AC1131" i="2" s="1"/>
  <c r="N1131" i="2" s="1"/>
  <c r="AE1131" i="2" s="1"/>
  <c r="Q1131" i="2" s="1"/>
  <c r="Z1044" i="5"/>
  <c r="Z1002" i="2"/>
  <c r="L1002" i="2" s="1"/>
  <c r="AB1002" i="2"/>
  <c r="M1002" i="2" s="1"/>
  <c r="AC1002" i="2" s="1"/>
  <c r="N1002" i="2" s="1"/>
  <c r="AE1002" i="2" s="1"/>
  <c r="Q1002" i="2" s="1"/>
  <c r="AF862" i="2"/>
  <c r="AH116" i="2"/>
  <c r="R116" i="2" s="1"/>
  <c r="AH653" i="2"/>
  <c r="R653" i="2" s="1"/>
  <c r="AF284" i="2"/>
  <c r="AF1312" i="2"/>
  <c r="AH659" i="2"/>
  <c r="R659" i="2" s="1"/>
  <c r="AD1400" i="2"/>
  <c r="O1400" i="2" s="1"/>
  <c r="AF1400" i="2"/>
  <c r="AD1247" i="2"/>
  <c r="O1247" i="2" s="1"/>
  <c r="Z1422" i="5"/>
  <c r="AF652" i="2"/>
  <c r="Y852" i="2"/>
  <c r="AA852" i="2" s="1"/>
  <c r="AB852" i="2"/>
  <c r="M852" i="2" s="1"/>
  <c r="AC852" i="2" s="1"/>
  <c r="N852" i="2" s="1"/>
  <c r="Z852" i="2"/>
  <c r="L852" i="2" s="1"/>
  <c r="AJ852" i="2"/>
  <c r="Y1371" i="2"/>
  <c r="AA1371" i="2" s="1"/>
  <c r="AB1371" i="2"/>
  <c r="M1371" i="2" s="1"/>
  <c r="AC1371" i="2" s="1"/>
  <c r="N1371" i="2" s="1"/>
  <c r="AF1371" i="2" s="1"/>
  <c r="Z1371" i="2"/>
  <c r="L1371" i="2" s="1"/>
  <c r="AJ1371" i="2"/>
  <c r="AJ383" i="2"/>
  <c r="Y383" i="2"/>
  <c r="AA383" i="2" s="1"/>
  <c r="AB383" i="2"/>
  <c r="M383" i="2" s="1"/>
  <c r="AC383" i="2" s="1"/>
  <c r="N383" i="2" s="1"/>
  <c r="AF383" i="2" s="1"/>
  <c r="Z383" i="2"/>
  <c r="L383" i="2" s="1"/>
  <c r="AB531" i="2"/>
  <c r="M531" i="2" s="1"/>
  <c r="AC531" i="2" s="1"/>
  <c r="N531" i="2" s="1"/>
  <c r="AJ531" i="2"/>
  <c r="Z531" i="2"/>
  <c r="L531" i="2" s="1"/>
  <c r="Y531" i="2"/>
  <c r="AA531" i="2" s="1"/>
  <c r="AB388" i="2"/>
  <c r="M388" i="2" s="1"/>
  <c r="AC388" i="2" s="1"/>
  <c r="N388" i="2" s="1"/>
  <c r="AE388" i="2" s="1"/>
  <c r="Q388" i="2" s="1"/>
  <c r="Y388" i="2"/>
  <c r="AA388" i="2" s="1"/>
  <c r="Z388" i="2"/>
  <c r="L388" i="2" s="1"/>
  <c r="AJ388" i="2"/>
  <c r="Z102" i="2"/>
  <c r="L102" i="2" s="1"/>
  <c r="AJ102" i="2"/>
  <c r="Y102" i="2"/>
  <c r="AA102" i="2" s="1"/>
  <c r="AB102" i="2"/>
  <c r="M102" i="2" s="1"/>
  <c r="AC102" i="2" s="1"/>
  <c r="N102" i="2" s="1"/>
  <c r="Y649" i="2"/>
  <c r="AA649" i="2" s="1"/>
  <c r="Z649" i="2"/>
  <c r="L649" i="2" s="1"/>
  <c r="AB649" i="2"/>
  <c r="M649" i="2" s="1"/>
  <c r="AC649" i="2" s="1"/>
  <c r="N649" i="2" s="1"/>
  <c r="AJ649" i="2"/>
  <c r="Z1182" i="2"/>
  <c r="L1182" i="2" s="1"/>
  <c r="Y1182" i="2"/>
  <c r="AA1182" i="2" s="1"/>
  <c r="AJ1182" i="2"/>
  <c r="AB1182" i="2"/>
  <c r="M1182" i="2" s="1"/>
  <c r="AC1182" i="2" s="1"/>
  <c r="N1182" i="2" s="1"/>
  <c r="AJ1129" i="2"/>
  <c r="Z1129" i="2"/>
  <c r="L1129" i="2" s="1"/>
  <c r="Y1129" i="2"/>
  <c r="AA1129" i="2" s="1"/>
  <c r="AB1129" i="2"/>
  <c r="M1129" i="2" s="1"/>
  <c r="AC1129" i="2" s="1"/>
  <c r="N1129" i="2" s="1"/>
  <c r="AD507" i="2"/>
  <c r="O507" i="2" s="1"/>
  <c r="AH507" i="2"/>
  <c r="R507" i="2" s="1"/>
  <c r="AE507" i="2"/>
  <c r="Q507" i="2" s="1"/>
  <c r="AF507" i="2"/>
  <c r="Y118" i="2"/>
  <c r="AA118" i="2" s="1"/>
  <c r="Z118" i="2"/>
  <c r="L118" i="2" s="1"/>
  <c r="AB118" i="2"/>
  <c r="M118" i="2" s="1"/>
  <c r="AC118" i="2" s="1"/>
  <c r="N118" i="2" s="1"/>
  <c r="AJ118" i="2"/>
  <c r="AJ352" i="2"/>
  <c r="Y352" i="2"/>
  <c r="AA352" i="2" s="1"/>
  <c r="Z352" i="2"/>
  <c r="L352" i="2" s="1"/>
  <c r="AB352" i="2"/>
  <c r="M352" i="2" s="1"/>
  <c r="AC352" i="2" s="1"/>
  <c r="N352" i="2" s="1"/>
  <c r="AH352" i="2" s="1"/>
  <c r="R352" i="2" s="1"/>
  <c r="AJ956" i="2"/>
  <c r="Y956" i="2"/>
  <c r="AA956" i="2" s="1"/>
  <c r="Z956" i="2"/>
  <c r="L956" i="2" s="1"/>
  <c r="AB956" i="2"/>
  <c r="M956" i="2" s="1"/>
  <c r="AC956" i="2" s="1"/>
  <c r="N956" i="2" s="1"/>
  <c r="AJ1255" i="2"/>
  <c r="Y1255" i="2"/>
  <c r="AA1255" i="2" s="1"/>
  <c r="AB1255" i="2"/>
  <c r="M1255" i="2" s="1"/>
  <c r="AC1255" i="2" s="1"/>
  <c r="N1255" i="2" s="1"/>
  <c r="Z1255" i="2"/>
  <c r="L1255" i="2" s="1"/>
  <c r="Y1420" i="2"/>
  <c r="AA1420" i="2" s="1"/>
  <c r="AJ1420" i="2"/>
  <c r="Z1420" i="2"/>
  <c r="L1420" i="2" s="1"/>
  <c r="AB1420" i="2"/>
  <c r="M1420" i="2" s="1"/>
  <c r="AC1420" i="2" s="1"/>
  <c r="N1420" i="2" s="1"/>
  <c r="AH1420" i="2" s="1"/>
  <c r="R1420" i="2" s="1"/>
  <c r="AD1017" i="2"/>
  <c r="O1017" i="2" s="1"/>
  <c r="Z177" i="2"/>
  <c r="L177" i="2" s="1"/>
  <c r="AJ177" i="2"/>
  <c r="Y177" i="2"/>
  <c r="AA177" i="2" s="1"/>
  <c r="AB177" i="2"/>
  <c r="M177" i="2" s="1"/>
  <c r="AC177" i="2" s="1"/>
  <c r="N177" i="2" s="1"/>
  <c r="AF177" i="2" s="1"/>
  <c r="AB826" i="2"/>
  <c r="M826" i="2" s="1"/>
  <c r="AC826" i="2" s="1"/>
  <c r="N826" i="2" s="1"/>
  <c r="Z826" i="2"/>
  <c r="L826" i="2" s="1"/>
  <c r="Y826" i="2"/>
  <c r="AA826" i="2" s="1"/>
  <c r="AJ826" i="2"/>
  <c r="AJ1192" i="2"/>
  <c r="Z1192" i="2"/>
  <c r="L1192" i="2" s="1"/>
  <c r="AB1192" i="2"/>
  <c r="M1192" i="2" s="1"/>
  <c r="AC1192" i="2" s="1"/>
  <c r="N1192" i="2" s="1"/>
  <c r="AF1192" i="2" s="1"/>
  <c r="Y1192" i="2"/>
  <c r="AA1192" i="2" s="1"/>
  <c r="Z1408" i="2"/>
  <c r="L1408" i="2" s="1"/>
  <c r="AJ1408" i="2"/>
  <c r="AB1408" i="2"/>
  <c r="M1408" i="2" s="1"/>
  <c r="AC1408" i="2" s="1"/>
  <c r="N1408" i="2" s="1"/>
  <c r="AF1408" i="2" s="1"/>
  <c r="Y1408" i="2"/>
  <c r="AA1408" i="2" s="1"/>
  <c r="AJ419" i="2"/>
  <c r="Z419" i="2"/>
  <c r="L419" i="2" s="1"/>
  <c r="AB419" i="2"/>
  <c r="M419" i="2" s="1"/>
  <c r="AC419" i="2" s="1"/>
  <c r="N419" i="2" s="1"/>
  <c r="Y419" i="2"/>
  <c r="AA419" i="2" s="1"/>
  <c r="AD222" i="2"/>
  <c r="O222" i="2" s="1"/>
  <c r="AE222" i="2"/>
  <c r="Q222" i="2" s="1"/>
  <c r="AH222" i="2"/>
  <c r="R222" i="2" s="1"/>
  <c r="AF222" i="2"/>
  <c r="Z285" i="2"/>
  <c r="L285" i="2" s="1"/>
  <c r="AJ285" i="2"/>
  <c r="AB285" i="2"/>
  <c r="M285" i="2" s="1"/>
  <c r="AC285" i="2" s="1"/>
  <c r="N285" i="2" s="1"/>
  <c r="Y285" i="2"/>
  <c r="AA285" i="2" s="1"/>
  <c r="Z344" i="2"/>
  <c r="L344" i="2" s="1"/>
  <c r="Y344" i="2"/>
  <c r="AA344" i="2" s="1"/>
  <c r="AJ344" i="2"/>
  <c r="AB344" i="2"/>
  <c r="M344" i="2" s="1"/>
  <c r="AC344" i="2" s="1"/>
  <c r="N344" i="2" s="1"/>
  <c r="AH706" i="2"/>
  <c r="R706" i="2" s="1"/>
  <c r="AE706" i="2"/>
  <c r="Q706" i="2" s="1"/>
  <c r="Y1196" i="2"/>
  <c r="AA1196" i="2" s="1"/>
  <c r="AB1196" i="2"/>
  <c r="M1196" i="2" s="1"/>
  <c r="AC1196" i="2" s="1"/>
  <c r="N1196" i="2" s="1"/>
  <c r="AF1196" i="2" s="1"/>
  <c r="AJ1196" i="2"/>
  <c r="Z1196" i="2"/>
  <c r="L1196" i="2" s="1"/>
  <c r="AJ1365" i="2"/>
  <c r="AB1365" i="2"/>
  <c r="M1365" i="2" s="1"/>
  <c r="AC1365" i="2" s="1"/>
  <c r="N1365" i="2" s="1"/>
  <c r="Z1365" i="2"/>
  <c r="L1365" i="2" s="1"/>
  <c r="Y1365" i="2"/>
  <c r="AA1365" i="2" s="1"/>
  <c r="AJ596" i="2"/>
  <c r="Y596" i="2"/>
  <c r="AA596" i="2" s="1"/>
  <c r="Z596" i="2"/>
  <c r="L596" i="2" s="1"/>
  <c r="AB596" i="2"/>
  <c r="M596" i="2" s="1"/>
  <c r="AC596" i="2" s="1"/>
  <c r="N596" i="2" s="1"/>
  <c r="AF1017" i="2"/>
  <c r="AB641" i="2"/>
  <c r="M641" i="2" s="1"/>
  <c r="AC641" i="2" s="1"/>
  <c r="N641" i="2" s="1"/>
  <c r="AF641" i="2" s="1"/>
  <c r="Z641" i="2"/>
  <c r="L641" i="2" s="1"/>
  <c r="Y641" i="2"/>
  <c r="AA641" i="2" s="1"/>
  <c r="AJ641" i="2"/>
  <c r="AB1011" i="2"/>
  <c r="M1011" i="2" s="1"/>
  <c r="AC1011" i="2" s="1"/>
  <c r="N1011" i="2" s="1"/>
  <c r="AE1011" i="2" s="1"/>
  <c r="Q1011" i="2" s="1"/>
  <c r="Y1011" i="2"/>
  <c r="AA1011" i="2" s="1"/>
  <c r="Z1011" i="2"/>
  <c r="L1011" i="2" s="1"/>
  <c r="AJ1011" i="2"/>
  <c r="AJ1257" i="2"/>
  <c r="Y1257" i="2"/>
  <c r="AA1257" i="2" s="1"/>
  <c r="Z1257" i="2"/>
  <c r="L1257" i="2" s="1"/>
  <c r="AB1257" i="2"/>
  <c r="M1257" i="2" s="1"/>
  <c r="AC1257" i="2" s="1"/>
  <c r="N1257" i="2" s="1"/>
  <c r="AD1257" i="2" s="1"/>
  <c r="O1257" i="2" s="1"/>
  <c r="Y1361" i="2"/>
  <c r="AA1361" i="2" s="1"/>
  <c r="Z1361" i="2"/>
  <c r="L1361" i="2" s="1"/>
  <c r="AJ1361" i="2"/>
  <c r="AB1361" i="2"/>
  <c r="M1361" i="2" s="1"/>
  <c r="AC1361" i="2" s="1"/>
  <c r="N1361" i="2" s="1"/>
  <c r="AB879" i="2"/>
  <c r="M879" i="2" s="1"/>
  <c r="AC879" i="2" s="1"/>
  <c r="N879" i="2" s="1"/>
  <c r="AF879" i="2" s="1"/>
  <c r="Y879" i="2"/>
  <c r="AA879" i="2" s="1"/>
  <c r="AJ879" i="2"/>
  <c r="Z879" i="2"/>
  <c r="L879" i="2" s="1"/>
  <c r="AE523" i="2"/>
  <c r="Q523" i="2" s="1"/>
  <c r="AF523" i="2"/>
  <c r="AH523" i="2"/>
  <c r="R523" i="2" s="1"/>
  <c r="AD523" i="2"/>
  <c r="O523" i="2" s="1"/>
  <c r="Y100" i="2"/>
  <c r="AA100" i="2" s="1"/>
  <c r="AB100" i="2"/>
  <c r="M100" i="2" s="1"/>
  <c r="AC100" i="2" s="1"/>
  <c r="N100" i="2" s="1"/>
  <c r="AJ100" i="2"/>
  <c r="Z100" i="2"/>
  <c r="L100" i="2" s="1"/>
  <c r="AJ643" i="2"/>
  <c r="Y643" i="2"/>
  <c r="AA643" i="2" s="1"/>
  <c r="AB643" i="2"/>
  <c r="M643" i="2" s="1"/>
  <c r="AC643" i="2" s="1"/>
  <c r="N643" i="2" s="1"/>
  <c r="Z643" i="2"/>
  <c r="L643" i="2" s="1"/>
  <c r="AB702" i="2"/>
  <c r="M702" i="2" s="1"/>
  <c r="AC702" i="2" s="1"/>
  <c r="N702" i="2" s="1"/>
  <c r="Y702" i="2"/>
  <c r="AA702" i="2" s="1"/>
  <c r="Z702" i="2"/>
  <c r="L702" i="2" s="1"/>
  <c r="AJ702" i="2"/>
  <c r="AF702" i="2"/>
  <c r="Y1188" i="2"/>
  <c r="AA1188" i="2" s="1"/>
  <c r="AJ1188" i="2"/>
  <c r="AB1188" i="2"/>
  <c r="M1188" i="2" s="1"/>
  <c r="AC1188" i="2" s="1"/>
  <c r="N1188" i="2" s="1"/>
  <c r="Z1188" i="2"/>
  <c r="L1188" i="2" s="1"/>
  <c r="Y1300" i="2"/>
  <c r="AA1300" i="2" s="1"/>
  <c r="AJ1300" i="2"/>
  <c r="AB1300" i="2"/>
  <c r="M1300" i="2" s="1"/>
  <c r="AC1300" i="2" s="1"/>
  <c r="N1300" i="2" s="1"/>
  <c r="Z1300" i="2"/>
  <c r="L1300" i="2" s="1"/>
  <c r="AF1423" i="2"/>
  <c r="AE1423" i="2"/>
  <c r="Q1423" i="2" s="1"/>
  <c r="AH1423" i="2"/>
  <c r="R1423" i="2" s="1"/>
  <c r="AD1423" i="2"/>
  <c r="O1423" i="2" s="1"/>
  <c r="AB468" i="2"/>
  <c r="M468" i="2" s="1"/>
  <c r="AC468" i="2" s="1"/>
  <c r="N468" i="2" s="1"/>
  <c r="AJ468" i="2"/>
  <c r="Y468" i="2"/>
  <c r="AA468" i="2" s="1"/>
  <c r="Z468" i="2"/>
  <c r="L468" i="2" s="1"/>
  <c r="Z704" i="2"/>
  <c r="L704" i="2" s="1"/>
  <c r="Y704" i="2"/>
  <c r="AA704" i="2" s="1"/>
  <c r="AB704" i="2"/>
  <c r="M704" i="2" s="1"/>
  <c r="AC704" i="2" s="1"/>
  <c r="N704" i="2" s="1"/>
  <c r="AF704" i="2" s="1"/>
  <c r="AJ704" i="2"/>
  <c r="AB1076" i="2"/>
  <c r="M1076" i="2" s="1"/>
  <c r="AC1076" i="2" s="1"/>
  <c r="N1076" i="2" s="1"/>
  <c r="Z1076" i="2"/>
  <c r="L1076" i="2" s="1"/>
  <c r="AJ1076" i="2"/>
  <c r="Y1076" i="2"/>
  <c r="AA1076" i="2" s="1"/>
  <c r="AE1017" i="2"/>
  <c r="Q1017" i="2" s="1"/>
  <c r="AD413" i="2"/>
  <c r="O413" i="2" s="1"/>
  <c r="AE413" i="2"/>
  <c r="Q413" i="2" s="1"/>
  <c r="Y409" i="2"/>
  <c r="AA409" i="2" s="1"/>
  <c r="Z409" i="2"/>
  <c r="L409" i="2" s="1"/>
  <c r="AB409" i="2"/>
  <c r="M409" i="2" s="1"/>
  <c r="AC409" i="2" s="1"/>
  <c r="N409" i="2" s="1"/>
  <c r="AJ409" i="2"/>
  <c r="Y773" i="2"/>
  <c r="AA773" i="2" s="1"/>
  <c r="Z773" i="2"/>
  <c r="L773" i="2" s="1"/>
  <c r="AB773" i="2"/>
  <c r="M773" i="2" s="1"/>
  <c r="AC773" i="2" s="1"/>
  <c r="N773" i="2" s="1"/>
  <c r="AH773" i="2" s="1"/>
  <c r="R773" i="2" s="1"/>
  <c r="AJ773" i="2"/>
  <c r="Y958" i="2"/>
  <c r="AA958" i="2" s="1"/>
  <c r="AJ958" i="2"/>
  <c r="Z958" i="2"/>
  <c r="L958" i="2" s="1"/>
  <c r="AB958" i="2"/>
  <c r="M958" i="2" s="1"/>
  <c r="AC958" i="2" s="1"/>
  <c r="N958" i="2" s="1"/>
  <c r="Y1005" i="2"/>
  <c r="AA1005" i="2" s="1"/>
  <c r="Z1005" i="2"/>
  <c r="L1005" i="2" s="1"/>
  <c r="AJ1005" i="2"/>
  <c r="AB1005" i="2"/>
  <c r="M1005" i="2" s="1"/>
  <c r="AC1005" i="2" s="1"/>
  <c r="N1005" i="2" s="1"/>
  <c r="Z1310" i="2"/>
  <c r="L1310" i="2" s="1"/>
  <c r="AJ1310" i="2"/>
  <c r="AB1310" i="2"/>
  <c r="M1310" i="2" s="1"/>
  <c r="AC1310" i="2" s="1"/>
  <c r="N1310" i="2" s="1"/>
  <c r="AE1310" i="2" s="1"/>
  <c r="Q1310" i="2" s="1"/>
  <c r="Y1310" i="2"/>
  <c r="AA1310" i="2" s="1"/>
  <c r="AJ1125" i="2"/>
  <c r="AB1125" i="2"/>
  <c r="M1125" i="2" s="1"/>
  <c r="AC1125" i="2" s="1"/>
  <c r="N1125" i="2" s="1"/>
  <c r="Z1125" i="2"/>
  <c r="L1125" i="2" s="1"/>
  <c r="Y1125" i="2"/>
  <c r="AA1125" i="2" s="1"/>
  <c r="AJ1406" i="2"/>
  <c r="Y1406" i="2"/>
  <c r="AA1406" i="2" s="1"/>
  <c r="Z1406" i="2"/>
  <c r="L1406" i="2" s="1"/>
  <c r="AB1406" i="2"/>
  <c r="M1406" i="2" s="1"/>
  <c r="AC1406" i="2" s="1"/>
  <c r="N1406" i="2" s="1"/>
  <c r="AF314" i="2"/>
  <c r="AD314" i="2"/>
  <c r="O314" i="2" s="1"/>
  <c r="Y171" i="2"/>
  <c r="AA171" i="2" s="1"/>
  <c r="AJ171" i="2"/>
  <c r="AB171" i="2"/>
  <c r="M171" i="2" s="1"/>
  <c r="AC171" i="2" s="1"/>
  <c r="N171" i="2" s="1"/>
  <c r="Z171" i="2"/>
  <c r="L171" i="2" s="1"/>
  <c r="AB639" i="2"/>
  <c r="M639" i="2" s="1"/>
  <c r="AC639" i="2" s="1"/>
  <c r="N639" i="2" s="1"/>
  <c r="Y639" i="2"/>
  <c r="AA639" i="2" s="1"/>
  <c r="AJ639" i="2"/>
  <c r="Z639" i="2"/>
  <c r="L639" i="2" s="1"/>
  <c r="Y718" i="2"/>
  <c r="AA718" i="2" s="1"/>
  <c r="AB718" i="2"/>
  <c r="M718" i="2" s="1"/>
  <c r="AC718" i="2" s="1"/>
  <c r="N718" i="2" s="1"/>
  <c r="AJ718" i="2"/>
  <c r="Z718" i="2"/>
  <c r="L718" i="2" s="1"/>
  <c r="Z712" i="2"/>
  <c r="L712" i="2" s="1"/>
  <c r="AB712" i="2"/>
  <c r="M712" i="2" s="1"/>
  <c r="AC712" i="2" s="1"/>
  <c r="N712" i="2" s="1"/>
  <c r="AF712" i="2" s="1"/>
  <c r="Y712" i="2"/>
  <c r="AA712" i="2" s="1"/>
  <c r="AJ712" i="2"/>
  <c r="AB822" i="2"/>
  <c r="M822" i="2" s="1"/>
  <c r="AC822" i="2" s="1"/>
  <c r="N822" i="2" s="1"/>
  <c r="AH822" i="2" s="1"/>
  <c r="R822" i="2" s="1"/>
  <c r="Z822" i="2"/>
  <c r="L822" i="2" s="1"/>
  <c r="AJ822" i="2"/>
  <c r="Y822" i="2"/>
  <c r="AA822" i="2" s="1"/>
  <c r="AE497" i="2"/>
  <c r="Q497" i="2" s="1"/>
  <c r="AD401" i="2"/>
  <c r="O401" i="2" s="1"/>
  <c r="AD310" i="2"/>
  <c r="O310" i="2" s="1"/>
  <c r="AF497" i="2"/>
  <c r="AH310" i="2"/>
  <c r="R310" i="2" s="1"/>
  <c r="Z1123" i="5"/>
  <c r="Z1391" i="5"/>
  <c r="Z1223" i="5"/>
  <c r="Z1370" i="5"/>
  <c r="Z853" i="5"/>
  <c r="Z1309" i="5"/>
  <c r="Z804" i="5"/>
  <c r="Z1154" i="5"/>
  <c r="Z711" i="2"/>
  <c r="L711" i="2" s="1"/>
  <c r="AB711" i="2"/>
  <c r="M711" i="2" s="1"/>
  <c r="AC711" i="2" s="1"/>
  <c r="N711" i="2" s="1"/>
  <c r="AJ711" i="2"/>
  <c r="Y711" i="2"/>
  <c r="AA711" i="2" s="1"/>
  <c r="U989" i="5"/>
  <c r="T989" i="5"/>
  <c r="V989" i="5"/>
  <c r="Z919" i="2"/>
  <c r="L919" i="2" s="1"/>
  <c r="AB919" i="2"/>
  <c r="M919" i="2" s="1"/>
  <c r="AC919" i="2" s="1"/>
  <c r="N919" i="2" s="1"/>
  <c r="Y919" i="2"/>
  <c r="AA919" i="2" s="1"/>
  <c r="AJ919" i="2"/>
  <c r="V118" i="5"/>
  <c r="T118" i="5"/>
  <c r="U118" i="5"/>
  <c r="Z824" i="2"/>
  <c r="L824" i="2" s="1"/>
  <c r="Y824" i="2"/>
  <c r="AA824" i="2" s="1"/>
  <c r="AB824" i="2"/>
  <c r="M824" i="2" s="1"/>
  <c r="AC824" i="2" s="1"/>
  <c r="N824" i="2" s="1"/>
  <c r="AD824" i="2" s="1"/>
  <c r="O824" i="2" s="1"/>
  <c r="AJ824" i="2"/>
  <c r="AJ1166" i="2"/>
  <c r="Y1166" i="2"/>
  <c r="AA1166" i="2" s="1"/>
  <c r="AB1166" i="2"/>
  <c r="M1166" i="2" s="1"/>
  <c r="AC1166" i="2" s="1"/>
  <c r="N1166" i="2" s="1"/>
  <c r="AF1166" i="2" s="1"/>
  <c r="Z1166" i="2"/>
  <c r="L1166" i="2" s="1"/>
  <c r="T899" i="5"/>
  <c r="U899" i="5"/>
  <c r="V899" i="5"/>
  <c r="V173" i="5"/>
  <c r="T173" i="5"/>
  <c r="U173" i="5"/>
  <c r="Z476" i="5"/>
  <c r="T1045" i="5"/>
  <c r="V1045" i="5"/>
  <c r="U1045" i="5"/>
  <c r="Z1378" i="2"/>
  <c r="L1378" i="2" s="1"/>
  <c r="AJ1378" i="2"/>
  <c r="AB1378" i="2"/>
  <c r="M1378" i="2" s="1"/>
  <c r="AC1378" i="2" s="1"/>
  <c r="N1378" i="2" s="1"/>
  <c r="Y1378" i="2"/>
  <c r="AA1378" i="2" s="1"/>
  <c r="AB899" i="2"/>
  <c r="M899" i="2" s="1"/>
  <c r="AC899" i="2" s="1"/>
  <c r="N899" i="2" s="1"/>
  <c r="Y899" i="2"/>
  <c r="AA899" i="2" s="1"/>
  <c r="Z899" i="2"/>
  <c r="L899" i="2" s="1"/>
  <c r="AJ899" i="2"/>
  <c r="AF104" i="2"/>
  <c r="AH104" i="2"/>
  <c r="R104" i="2" s="1"/>
  <c r="AD104" i="2"/>
  <c r="O104" i="2" s="1"/>
  <c r="AE104" i="2"/>
  <c r="Q104" i="2" s="1"/>
  <c r="AB494" i="2"/>
  <c r="M494" i="2" s="1"/>
  <c r="AC494" i="2" s="1"/>
  <c r="N494" i="2" s="1"/>
  <c r="AJ494" i="2"/>
  <c r="Y494" i="2"/>
  <c r="AA494" i="2" s="1"/>
  <c r="Z494" i="2"/>
  <c r="L494" i="2" s="1"/>
  <c r="Y1433" i="2"/>
  <c r="AA1433" i="2" s="1"/>
  <c r="AJ1433" i="2"/>
  <c r="Z1433" i="2"/>
  <c r="L1433" i="2" s="1"/>
  <c r="AB1433" i="2"/>
  <c r="M1433" i="2" s="1"/>
  <c r="AC1433" i="2" s="1"/>
  <c r="N1433" i="2" s="1"/>
  <c r="AH1433" i="2" s="1"/>
  <c r="R1433" i="2" s="1"/>
  <c r="U312" i="5"/>
  <c r="V312" i="5"/>
  <c r="T312" i="5"/>
  <c r="Y909" i="2"/>
  <c r="AA909" i="2" s="1"/>
  <c r="AB909" i="2"/>
  <c r="M909" i="2" s="1"/>
  <c r="AC909" i="2" s="1"/>
  <c r="N909" i="2" s="1"/>
  <c r="AE909" i="2" s="1"/>
  <c r="Q909" i="2" s="1"/>
  <c r="AJ909" i="2"/>
  <c r="Z909" i="2"/>
  <c r="L909" i="2" s="1"/>
  <c r="AJ611" i="2"/>
  <c r="AB611" i="2"/>
  <c r="M611" i="2" s="1"/>
  <c r="AC611" i="2" s="1"/>
  <c r="N611" i="2" s="1"/>
  <c r="Z611" i="2"/>
  <c r="L611" i="2" s="1"/>
  <c r="Y611" i="2"/>
  <c r="AA611" i="2" s="1"/>
  <c r="AB350" i="2"/>
  <c r="M350" i="2" s="1"/>
  <c r="Z350" i="2"/>
  <c r="L350" i="2" s="1"/>
  <c r="AJ350" i="2"/>
  <c r="Y350" i="2"/>
  <c r="AA350" i="2" s="1"/>
  <c r="AC350" i="2"/>
  <c r="N350" i="2" s="1"/>
  <c r="Z1018" i="5"/>
  <c r="AB583" i="2"/>
  <c r="M583" i="2" s="1"/>
  <c r="AC583" i="2" s="1"/>
  <c r="N583" i="2" s="1"/>
  <c r="Y583" i="2"/>
  <c r="AA583" i="2" s="1"/>
  <c r="Z583" i="2"/>
  <c r="L583" i="2" s="1"/>
  <c r="AJ583" i="2"/>
  <c r="Z1159" i="2"/>
  <c r="L1159" i="2" s="1"/>
  <c r="AJ1159" i="2"/>
  <c r="AB1159" i="2"/>
  <c r="M1159" i="2" s="1"/>
  <c r="AC1159" i="2" s="1"/>
  <c r="N1159" i="2" s="1"/>
  <c r="AH1159" i="2" s="1"/>
  <c r="R1159" i="2" s="1"/>
  <c r="Y1159" i="2"/>
  <c r="AA1159" i="2" s="1"/>
  <c r="Y1252" i="2"/>
  <c r="AA1252" i="2" s="1"/>
  <c r="AB1252" i="2"/>
  <c r="M1252" i="2" s="1"/>
  <c r="AC1252" i="2" s="1"/>
  <c r="N1252" i="2" s="1"/>
  <c r="Z1252" i="2"/>
  <c r="L1252" i="2" s="1"/>
  <c r="AJ1252" i="2"/>
  <c r="Y715" i="2"/>
  <c r="AA715" i="2" s="1"/>
  <c r="AJ715" i="2"/>
  <c r="AB715" i="2"/>
  <c r="M715" i="2" s="1"/>
  <c r="AC715" i="2" s="1"/>
  <c r="N715" i="2" s="1"/>
  <c r="Z715" i="2"/>
  <c r="L715" i="2" s="1"/>
  <c r="Z836" i="2"/>
  <c r="L836" i="2" s="1"/>
  <c r="Y836" i="2"/>
  <c r="AA836" i="2" s="1"/>
  <c r="AB836" i="2"/>
  <c r="M836" i="2" s="1"/>
  <c r="AC836" i="2" s="1"/>
  <c r="N836" i="2" s="1"/>
  <c r="AJ836" i="2"/>
  <c r="AB500" i="2"/>
  <c r="M500" i="2" s="1"/>
  <c r="Y500" i="2"/>
  <c r="AA500" i="2" s="1"/>
  <c r="Z500" i="2"/>
  <c r="L500" i="2" s="1"/>
  <c r="AJ500" i="2"/>
  <c r="AC500" i="2"/>
  <c r="N500" i="2" s="1"/>
  <c r="AH500" i="2" s="1"/>
  <c r="R500" i="2" s="1"/>
  <c r="U646" i="5"/>
  <c r="V646" i="5"/>
  <c r="T646" i="5"/>
  <c r="U1074" i="5"/>
  <c r="T1074" i="5"/>
  <c r="V1074" i="5"/>
  <c r="F1080" i="5"/>
  <c r="Z1139" i="5"/>
  <c r="AB671" i="2"/>
  <c r="M671" i="2" s="1"/>
  <c r="AC671" i="2" s="1"/>
  <c r="N671" i="2" s="1"/>
  <c r="AF671" i="2" s="1"/>
  <c r="AJ671" i="2"/>
  <c r="Z671" i="2"/>
  <c r="L671" i="2" s="1"/>
  <c r="Y671" i="2"/>
  <c r="AA671" i="2" s="1"/>
  <c r="U1216" i="5"/>
  <c r="T1216" i="5"/>
  <c r="V1216" i="5"/>
  <c r="AJ1376" i="2"/>
  <c r="Y1376" i="2"/>
  <c r="AA1376" i="2" s="1"/>
  <c r="Z1376" i="2"/>
  <c r="L1376" i="2" s="1"/>
  <c r="AB1376" i="2"/>
  <c r="M1376" i="2" s="1"/>
  <c r="AC1376" i="2" s="1"/>
  <c r="N1376" i="2" s="1"/>
  <c r="Y1067" i="2"/>
  <c r="AA1067" i="2" s="1"/>
  <c r="Z1067" i="2"/>
  <c r="L1067" i="2" s="1"/>
  <c r="AB1067" i="2"/>
  <c r="M1067" i="2" s="1"/>
  <c r="AC1067" i="2" s="1"/>
  <c r="N1067" i="2" s="1"/>
  <c r="AF1067" i="2" s="1"/>
  <c r="AJ1067" i="2"/>
  <c r="Y738" i="2"/>
  <c r="AA738" i="2" s="1"/>
  <c r="AJ738" i="2"/>
  <c r="Z738" i="2"/>
  <c r="L738" i="2" s="1"/>
  <c r="AB738" i="2"/>
  <c r="M738" i="2" s="1"/>
  <c r="AC738" i="2" s="1"/>
  <c r="N738" i="2" s="1"/>
  <c r="AH738" i="2" s="1"/>
  <c r="R738" i="2" s="1"/>
  <c r="Z1436" i="5"/>
  <c r="Z687" i="5"/>
  <c r="Y1165" i="2"/>
  <c r="AA1165" i="2" s="1"/>
  <c r="AJ1165" i="2"/>
  <c r="Z1165" i="2"/>
  <c r="L1165" i="2" s="1"/>
  <c r="AB1165" i="2"/>
  <c r="M1165" i="2" s="1"/>
  <c r="AC1165" i="2" s="1"/>
  <c r="N1165" i="2" s="1"/>
  <c r="Y1079" i="2"/>
  <c r="AA1079" i="2" s="1"/>
  <c r="Z1079" i="2"/>
  <c r="L1079" i="2" s="1"/>
  <c r="AJ1079" i="2"/>
  <c r="AB1079" i="2"/>
  <c r="M1079" i="2" s="1"/>
  <c r="AC1079" i="2" s="1"/>
  <c r="N1079" i="2" s="1"/>
  <c r="U1374" i="5"/>
  <c r="V1374" i="5"/>
  <c r="T1374" i="5"/>
  <c r="Z320" i="5"/>
  <c r="U554" i="5"/>
  <c r="T554" i="5"/>
  <c r="V554" i="5"/>
  <c r="Y1186" i="2"/>
  <c r="AA1186" i="2" s="1"/>
  <c r="AJ1186" i="2"/>
  <c r="AB1186" i="2"/>
  <c r="M1186" i="2" s="1"/>
  <c r="AC1186" i="2" s="1"/>
  <c r="N1186" i="2" s="1"/>
  <c r="Z1186" i="2"/>
  <c r="L1186" i="2" s="1"/>
  <c r="U321" i="5"/>
  <c r="T321" i="5"/>
  <c r="V321" i="5"/>
  <c r="Z955" i="5"/>
  <c r="Z1198" i="5"/>
  <c r="Z1006" i="5"/>
  <c r="AJ1077" i="2"/>
  <c r="AB1077" i="2"/>
  <c r="M1077" i="2" s="1"/>
  <c r="AC1077" i="2" s="1"/>
  <c r="N1077" i="2" s="1"/>
  <c r="Y1077" i="2"/>
  <c r="AA1077" i="2" s="1"/>
  <c r="Z1077" i="2"/>
  <c r="L1077" i="2" s="1"/>
  <c r="Z434" i="2"/>
  <c r="L434" i="2" s="1"/>
  <c r="Y434" i="2"/>
  <c r="AA434" i="2" s="1"/>
  <c r="AB434" i="2"/>
  <c r="M434" i="2" s="1"/>
  <c r="AC434" i="2" s="1"/>
  <c r="N434" i="2" s="1"/>
  <c r="AF434" i="2" s="1"/>
  <c r="AJ434" i="2"/>
  <c r="V1100" i="5"/>
  <c r="T1100" i="5"/>
  <c r="U1100" i="5"/>
  <c r="Z1108" i="5"/>
  <c r="Z940" i="5"/>
  <c r="V1377" i="5"/>
  <c r="U1377" i="5"/>
  <c r="T1377" i="5"/>
  <c r="V1420" i="5"/>
  <c r="T1420" i="5"/>
  <c r="U1420" i="5"/>
  <c r="Z1098" i="5"/>
  <c r="Z1255" i="5"/>
  <c r="Z293" i="5"/>
  <c r="Y851" i="2"/>
  <c r="AA851" i="2" s="1"/>
  <c r="AB851" i="2"/>
  <c r="M851" i="2" s="1"/>
  <c r="AC851" i="2" s="1"/>
  <c r="N851" i="2" s="1"/>
  <c r="AJ851" i="2"/>
  <c r="Z851" i="2"/>
  <c r="L851" i="2" s="1"/>
  <c r="Z768" i="5"/>
  <c r="Y1000" i="2"/>
  <c r="AA1000" i="2" s="1"/>
  <c r="AJ1000" i="2"/>
  <c r="Z1000" i="2"/>
  <c r="L1000" i="2" s="1"/>
  <c r="AB1000" i="2"/>
  <c r="M1000" i="2" s="1"/>
  <c r="AC1000" i="2" s="1"/>
  <c r="N1000" i="2" s="1"/>
  <c r="AB1359" i="2"/>
  <c r="M1359" i="2" s="1"/>
  <c r="AC1359" i="2" s="1"/>
  <c r="N1359" i="2" s="1"/>
  <c r="AD1359" i="2" s="1"/>
  <c r="O1359" i="2" s="1"/>
  <c r="Y1359" i="2"/>
  <c r="AA1359" i="2" s="1"/>
  <c r="AJ1359" i="2"/>
  <c r="Z1359" i="2"/>
  <c r="L1359" i="2" s="1"/>
  <c r="AJ1127" i="2"/>
  <c r="Z1127" i="2"/>
  <c r="L1127" i="2" s="1"/>
  <c r="AB1127" i="2"/>
  <c r="M1127" i="2" s="1"/>
  <c r="AC1127" i="2" s="1"/>
  <c r="N1127" i="2" s="1"/>
  <c r="Y1127" i="2"/>
  <c r="AA1127" i="2" s="1"/>
  <c r="AE807" i="2"/>
  <c r="Q807" i="2" s="1"/>
  <c r="AH807" i="2"/>
  <c r="R807" i="2" s="1"/>
  <c r="AF807" i="2"/>
  <c r="AD807" i="2"/>
  <c r="O807" i="2" s="1"/>
  <c r="AB477" i="2"/>
  <c r="M477" i="2" s="1"/>
  <c r="AC477" i="2" s="1"/>
  <c r="N477" i="2" s="1"/>
  <c r="AF477" i="2" s="1"/>
  <c r="Y477" i="2"/>
  <c r="AA477" i="2" s="1"/>
  <c r="Z477" i="2"/>
  <c r="L477" i="2" s="1"/>
  <c r="AJ477" i="2"/>
  <c r="AE881" i="2"/>
  <c r="Q881" i="2" s="1"/>
  <c r="AH881" i="2"/>
  <c r="R881" i="2" s="1"/>
  <c r="AH772" i="2"/>
  <c r="R772" i="2" s="1"/>
  <c r="AD772" i="2"/>
  <c r="O772" i="2" s="1"/>
  <c r="AE772" i="2"/>
  <c r="Q772" i="2" s="1"/>
  <c r="AF772" i="2"/>
  <c r="Z648" i="2"/>
  <c r="L648" i="2" s="1"/>
  <c r="Y648" i="2"/>
  <c r="AA648" i="2" s="1"/>
  <c r="AB648" i="2"/>
  <c r="M648" i="2" s="1"/>
  <c r="AC648" i="2" s="1"/>
  <c r="N648" i="2" s="1"/>
  <c r="AJ648" i="2"/>
  <c r="AB892" i="2"/>
  <c r="M892" i="2" s="1"/>
  <c r="Z892" i="2"/>
  <c r="L892" i="2" s="1"/>
  <c r="Y892" i="2"/>
  <c r="AA892" i="2" s="1"/>
  <c r="AJ892" i="2"/>
  <c r="AC892" i="2"/>
  <c r="N892" i="2" s="1"/>
  <c r="AH892" i="2" s="1"/>
  <c r="R892" i="2" s="1"/>
  <c r="Z1299" i="2"/>
  <c r="L1299" i="2" s="1"/>
  <c r="AJ1299" i="2"/>
  <c r="AB1299" i="2"/>
  <c r="M1299" i="2" s="1"/>
  <c r="AC1299" i="2" s="1"/>
  <c r="N1299" i="2" s="1"/>
  <c r="Y1299" i="2"/>
  <c r="AA1299" i="2" s="1"/>
  <c r="AJ886" i="2"/>
  <c r="Z886" i="2"/>
  <c r="L886" i="2" s="1"/>
  <c r="Y886" i="2"/>
  <c r="AA886" i="2" s="1"/>
  <c r="AB886" i="2"/>
  <c r="M886" i="2" s="1"/>
  <c r="AC886" i="2" s="1"/>
  <c r="N886" i="2" s="1"/>
  <c r="Z1179" i="2"/>
  <c r="L1179" i="2" s="1"/>
  <c r="Y1179" i="2"/>
  <c r="AA1179" i="2" s="1"/>
  <c r="AJ1179" i="2"/>
  <c r="AB1179" i="2"/>
  <c r="M1179" i="2" s="1"/>
  <c r="AC1179" i="2" s="1"/>
  <c r="N1179" i="2" s="1"/>
  <c r="AE1179" i="2" s="1"/>
  <c r="Q1179" i="2" s="1"/>
  <c r="AH359" i="2"/>
  <c r="R359" i="2" s="1"/>
  <c r="AD359" i="2"/>
  <c r="O359" i="2" s="1"/>
  <c r="AD225" i="2"/>
  <c r="O225" i="2" s="1"/>
  <c r="AF225" i="2"/>
  <c r="AH225" i="2"/>
  <c r="R225" i="2" s="1"/>
  <c r="AE225" i="2"/>
  <c r="Q225" i="2" s="1"/>
  <c r="Y642" i="2"/>
  <c r="AA642" i="2" s="1"/>
  <c r="Z642" i="2"/>
  <c r="L642" i="2" s="1"/>
  <c r="AJ642" i="2"/>
  <c r="AB642" i="2"/>
  <c r="M642" i="2" s="1"/>
  <c r="AC642" i="2" s="1"/>
  <c r="N642" i="2" s="1"/>
  <c r="Y475" i="2"/>
  <c r="AA475" i="2" s="1"/>
  <c r="AJ475" i="2"/>
  <c r="AB475" i="2"/>
  <c r="M475" i="2" s="1"/>
  <c r="AC475" i="2" s="1"/>
  <c r="N475" i="2" s="1"/>
  <c r="Z475" i="2"/>
  <c r="L475" i="2" s="1"/>
  <c r="AJ833" i="2"/>
  <c r="AB833" i="2"/>
  <c r="M833" i="2" s="1"/>
  <c r="AC833" i="2" s="1"/>
  <c r="N833" i="2" s="1"/>
  <c r="Y833" i="2"/>
  <c r="AA833" i="2" s="1"/>
  <c r="Z833" i="2"/>
  <c r="L833" i="2" s="1"/>
  <c r="Y957" i="2"/>
  <c r="AA957" i="2" s="1"/>
  <c r="AJ957" i="2"/>
  <c r="Z957" i="2"/>
  <c r="L957" i="2" s="1"/>
  <c r="AB957" i="2"/>
  <c r="M957" i="2" s="1"/>
  <c r="AC957" i="2" s="1"/>
  <c r="N957" i="2" s="1"/>
  <c r="Z699" i="2"/>
  <c r="L699" i="2" s="1"/>
  <c r="Y699" i="2"/>
  <c r="AA699" i="2" s="1"/>
  <c r="AB699" i="2"/>
  <c r="M699" i="2" s="1"/>
  <c r="AC699" i="2" s="1"/>
  <c r="N699" i="2" s="1"/>
  <c r="AF699" i="2" s="1"/>
  <c r="AJ699" i="2"/>
  <c r="AB534" i="2"/>
  <c r="M534" i="2" s="1"/>
  <c r="AJ534" i="2"/>
  <c r="Y534" i="2"/>
  <c r="AA534" i="2" s="1"/>
  <c r="Z534" i="2"/>
  <c r="L534" i="2" s="1"/>
  <c r="AC534" i="2"/>
  <c r="N534" i="2" s="1"/>
  <c r="AH534" i="2" s="1"/>
  <c r="R534" i="2" s="1"/>
  <c r="AD1096" i="2"/>
  <c r="O1096" i="2" s="1"/>
  <c r="AE1096" i="2"/>
  <c r="Q1096" i="2" s="1"/>
  <c r="AF1096" i="2"/>
  <c r="AH1096" i="2"/>
  <c r="R1096" i="2" s="1"/>
  <c r="AJ890" i="2"/>
  <c r="Y890" i="2"/>
  <c r="AA890" i="2" s="1"/>
  <c r="Z890" i="2"/>
  <c r="L890" i="2" s="1"/>
  <c r="AB890" i="2"/>
  <c r="M890" i="2" s="1"/>
  <c r="AC890" i="2" s="1"/>
  <c r="N890" i="2" s="1"/>
  <c r="AE890" i="2" s="1"/>
  <c r="Q890" i="2" s="1"/>
  <c r="AB1008" i="2"/>
  <c r="M1008" i="2" s="1"/>
  <c r="AC1008" i="2" s="1"/>
  <c r="N1008" i="2" s="1"/>
  <c r="AF1008" i="2" s="1"/>
  <c r="Y1008" i="2"/>
  <c r="AA1008" i="2" s="1"/>
  <c r="AJ1008" i="2"/>
  <c r="Z1008" i="2"/>
  <c r="L1008" i="2" s="1"/>
  <c r="AB587" i="2"/>
  <c r="M587" i="2" s="1"/>
  <c r="AC587" i="2" s="1"/>
  <c r="N587" i="2" s="1"/>
  <c r="Y587" i="2"/>
  <c r="AA587" i="2" s="1"/>
  <c r="AJ587" i="2"/>
  <c r="Z587" i="2"/>
  <c r="L587" i="2" s="1"/>
  <c r="Z823" i="2"/>
  <c r="L823" i="2" s="1"/>
  <c r="AJ823" i="2"/>
  <c r="AB823" i="2"/>
  <c r="M823" i="2" s="1"/>
  <c r="AC823" i="2" s="1"/>
  <c r="N823" i="2" s="1"/>
  <c r="Y823" i="2"/>
  <c r="AA823" i="2" s="1"/>
  <c r="AB943" i="2"/>
  <c r="M943" i="2" s="1"/>
  <c r="AC943" i="2" s="1"/>
  <c r="N943" i="2" s="1"/>
  <c r="AF943" i="2" s="1"/>
  <c r="Z943" i="2"/>
  <c r="L943" i="2" s="1"/>
  <c r="Y943" i="2"/>
  <c r="AA943" i="2" s="1"/>
  <c r="AJ943" i="2"/>
  <c r="Z701" i="2"/>
  <c r="L701" i="2" s="1"/>
  <c r="Y701" i="2"/>
  <c r="AA701" i="2" s="1"/>
  <c r="AJ701" i="2"/>
  <c r="AB701" i="2"/>
  <c r="M701" i="2" s="1"/>
  <c r="AC701" i="2" s="1"/>
  <c r="N701" i="2" s="1"/>
  <c r="AH979" i="2"/>
  <c r="R979" i="2" s="1"/>
  <c r="AD979" i="2"/>
  <c r="O979" i="2" s="1"/>
  <c r="AF979" i="2"/>
  <c r="AE979" i="2"/>
  <c r="Q979" i="2" s="1"/>
  <c r="AB591" i="2"/>
  <c r="M591" i="2" s="1"/>
  <c r="AC591" i="2" s="1"/>
  <c r="N591" i="2" s="1"/>
  <c r="AD591" i="2" s="1"/>
  <c r="O591" i="2" s="1"/>
  <c r="AJ591" i="2"/>
  <c r="Z591" i="2"/>
  <c r="L591" i="2" s="1"/>
  <c r="Y591" i="2"/>
  <c r="AA591" i="2" s="1"/>
  <c r="Z239" i="2"/>
  <c r="L239" i="2" s="1"/>
  <c r="AJ239" i="2"/>
  <c r="Y239" i="2"/>
  <c r="AA239" i="2" s="1"/>
  <c r="AB239" i="2"/>
  <c r="M239" i="2" s="1"/>
  <c r="AC239" i="2" s="1"/>
  <c r="N239" i="2" s="1"/>
  <c r="Z471" i="2"/>
  <c r="L471" i="2" s="1"/>
  <c r="AB471" i="2"/>
  <c r="M471" i="2" s="1"/>
  <c r="AC471" i="2" s="1"/>
  <c r="N471" i="2" s="1"/>
  <c r="AJ471" i="2"/>
  <c r="Y471" i="2"/>
  <c r="AA471" i="2" s="1"/>
  <c r="AB292" i="2"/>
  <c r="M292" i="2" s="1"/>
  <c r="AC292" i="2" s="1"/>
  <c r="N292" i="2" s="1"/>
  <c r="AD292" i="2" s="1"/>
  <c r="O292" i="2" s="1"/>
  <c r="Z292" i="2"/>
  <c r="L292" i="2" s="1"/>
  <c r="Y292" i="2"/>
  <c r="AA292" i="2" s="1"/>
  <c r="AJ292" i="2"/>
  <c r="Z656" i="2"/>
  <c r="L656" i="2" s="1"/>
  <c r="AB656" i="2"/>
  <c r="M656" i="2" s="1"/>
  <c r="AC656" i="2" s="1"/>
  <c r="N656" i="2" s="1"/>
  <c r="AJ656" i="2"/>
  <c r="Y656" i="2"/>
  <c r="AA656" i="2" s="1"/>
  <c r="AJ646" i="2"/>
  <c r="AB646" i="2"/>
  <c r="M646" i="2" s="1"/>
  <c r="AC646" i="2" s="1"/>
  <c r="N646" i="2" s="1"/>
  <c r="Y646" i="2"/>
  <c r="AA646" i="2" s="1"/>
  <c r="Z646" i="2"/>
  <c r="L646" i="2" s="1"/>
  <c r="AJ286" i="2"/>
  <c r="Y286" i="2"/>
  <c r="AA286" i="2" s="1"/>
  <c r="AB286" i="2"/>
  <c r="M286" i="2" s="1"/>
  <c r="AC286" i="2" s="1"/>
  <c r="N286" i="2" s="1"/>
  <c r="AE286" i="2" s="1"/>
  <c r="Q286" i="2" s="1"/>
  <c r="Z286" i="2"/>
  <c r="L286" i="2" s="1"/>
  <c r="Z825" i="2"/>
  <c r="L825" i="2" s="1"/>
  <c r="Y825" i="2"/>
  <c r="AA825" i="2" s="1"/>
  <c r="AJ825" i="2"/>
  <c r="AB825" i="2"/>
  <c r="M825" i="2" s="1"/>
  <c r="AC825" i="2" s="1"/>
  <c r="N825" i="2" s="1"/>
  <c r="Z835" i="2"/>
  <c r="L835" i="2" s="1"/>
  <c r="Y835" i="2"/>
  <c r="AA835" i="2" s="1"/>
  <c r="AJ835" i="2"/>
  <c r="AB835" i="2"/>
  <c r="M835" i="2" s="1"/>
  <c r="AC835" i="2" s="1"/>
  <c r="N835" i="2" s="1"/>
  <c r="AD835" i="2" s="1"/>
  <c r="O835" i="2" s="1"/>
  <c r="AF747" i="2"/>
  <c r="AD747" i="2"/>
  <c r="O747" i="2" s="1"/>
  <c r="AD710" i="2"/>
  <c r="O710" i="2" s="1"/>
  <c r="AH710" i="2"/>
  <c r="R710" i="2" s="1"/>
  <c r="AE863" i="2"/>
  <c r="Q863" i="2" s="1"/>
  <c r="AE192" i="2"/>
  <c r="Q192" i="2" s="1"/>
  <c r="Z72" i="5"/>
  <c r="Z1119" i="5"/>
  <c r="AJ1046" i="2"/>
  <c r="AB1046" i="2"/>
  <c r="M1046" i="2" s="1"/>
  <c r="AC1046" i="2" s="1"/>
  <c r="N1046" i="2" s="1"/>
  <c r="Z1046" i="2"/>
  <c r="L1046" i="2" s="1"/>
  <c r="Y1046" i="2"/>
  <c r="AA1046" i="2" s="1"/>
  <c r="Z468" i="5"/>
  <c r="AB1393" i="2"/>
  <c r="M1393" i="2" s="1"/>
  <c r="AJ1393" i="2"/>
  <c r="Z1393" i="2"/>
  <c r="L1393" i="2" s="1"/>
  <c r="Y1393" i="2"/>
  <c r="AA1393" i="2" s="1"/>
  <c r="AC1393" i="2"/>
  <c r="N1393" i="2" s="1"/>
  <c r="AF1393" i="2" s="1"/>
  <c r="AJ1075" i="2"/>
  <c r="AB1075" i="2"/>
  <c r="M1075" i="2" s="1"/>
  <c r="AC1075" i="2" s="1"/>
  <c r="N1075" i="2" s="1"/>
  <c r="Z1075" i="2"/>
  <c r="L1075" i="2" s="1"/>
  <c r="Y1075" i="2"/>
  <c r="AA1075" i="2" s="1"/>
  <c r="Y729" i="2"/>
  <c r="AA729" i="2" s="1"/>
  <c r="Z729" i="2"/>
  <c r="L729" i="2" s="1"/>
  <c r="AJ729" i="2"/>
  <c r="AB729" i="2"/>
  <c r="M729" i="2" s="1"/>
  <c r="AC729" i="2" s="1"/>
  <c r="N729" i="2" s="1"/>
  <c r="Z489" i="5"/>
  <c r="AJ832" i="2"/>
  <c r="AB832" i="2"/>
  <c r="M832" i="2" s="1"/>
  <c r="AC832" i="2" s="1"/>
  <c r="N832" i="2" s="1"/>
  <c r="Z832" i="2"/>
  <c r="L832" i="2" s="1"/>
  <c r="Y832" i="2"/>
  <c r="AA832" i="2" s="1"/>
  <c r="U1248" i="5"/>
  <c r="T1248" i="5"/>
  <c r="V1248" i="5"/>
  <c r="Z1332" i="5"/>
  <c r="Z1138" i="5"/>
  <c r="Z579" i="5"/>
  <c r="V1219" i="5"/>
  <c r="T1219" i="5"/>
  <c r="U1219" i="5"/>
  <c r="U225" i="5"/>
  <c r="T225" i="5"/>
  <c r="V225" i="5"/>
  <c r="Z625" i="5"/>
  <c r="Z777" i="5"/>
  <c r="Z1408" i="5"/>
  <c r="Z627" i="2"/>
  <c r="L627" i="2" s="1"/>
  <c r="Y627" i="2"/>
  <c r="AA627" i="2" s="1"/>
  <c r="AB627" i="2"/>
  <c r="M627" i="2" s="1"/>
  <c r="AC627" i="2" s="1"/>
  <c r="N627" i="2" s="1"/>
  <c r="AJ627" i="2"/>
  <c r="Z135" i="5"/>
  <c r="Z101" i="5"/>
  <c r="Z1337" i="5"/>
  <c r="Z113" i="5"/>
  <c r="Z1073" i="5"/>
  <c r="Z1048" i="5"/>
  <c r="Z1423" i="5"/>
  <c r="T166" i="5"/>
  <c r="U166" i="5"/>
  <c r="V166" i="5"/>
  <c r="Z1401" i="5"/>
  <c r="Z1211" i="5"/>
  <c r="Z640" i="5"/>
  <c r="Z1363" i="5"/>
  <c r="Z194" i="5"/>
  <c r="Z760" i="5"/>
  <c r="Z89" i="5"/>
  <c r="Z1061" i="5"/>
  <c r="Z1133" i="5"/>
  <c r="Z287" i="5"/>
  <c r="T894" i="5"/>
  <c r="V894" i="5"/>
  <c r="F900" i="5"/>
  <c r="U894" i="5"/>
  <c r="Z1017" i="5"/>
  <c r="Y849" i="2"/>
  <c r="AA849" i="2" s="1"/>
  <c r="Z849" i="2"/>
  <c r="L849" i="2" s="1"/>
  <c r="AJ849" i="2"/>
  <c r="AB849" i="2"/>
  <c r="M849" i="2" s="1"/>
  <c r="AC849" i="2" s="1"/>
  <c r="N849" i="2" s="1"/>
  <c r="AH849" i="2" s="1"/>
  <c r="R849" i="2" s="1"/>
  <c r="Z1107" i="5"/>
  <c r="AJ582" i="2"/>
  <c r="Z582" i="2"/>
  <c r="L582" i="2" s="1"/>
  <c r="Y582" i="2"/>
  <c r="AA582" i="2" s="1"/>
  <c r="AB582" i="2"/>
  <c r="M582" i="2" s="1"/>
  <c r="AC582" i="2" s="1"/>
  <c r="N582" i="2" s="1"/>
  <c r="Z1249" i="5"/>
  <c r="AB1319" i="2"/>
  <c r="M1319" i="2" s="1"/>
  <c r="AJ1319" i="2"/>
  <c r="Y1319" i="2"/>
  <c r="AA1319" i="2" s="1"/>
  <c r="Z1319" i="2"/>
  <c r="L1319" i="2" s="1"/>
  <c r="AC1319" i="2"/>
  <c r="N1319" i="2" s="1"/>
  <c r="AJ495" i="2"/>
  <c r="Z495" i="2"/>
  <c r="L495" i="2" s="1"/>
  <c r="AB495" i="2"/>
  <c r="M495" i="2" s="1"/>
  <c r="AC495" i="2" s="1"/>
  <c r="N495" i="2" s="1"/>
  <c r="Y495" i="2"/>
  <c r="AA495" i="2" s="1"/>
  <c r="AJ1042" i="2"/>
  <c r="Z1042" i="2"/>
  <c r="L1042" i="2" s="1"/>
  <c r="Y1042" i="2"/>
  <c r="AA1042" i="2" s="1"/>
  <c r="AB1042" i="2"/>
  <c r="M1042" i="2" s="1"/>
  <c r="AC1042" i="2" s="1"/>
  <c r="N1042" i="2" s="1"/>
  <c r="AE1042" i="2" s="1"/>
  <c r="Q1042" i="2" s="1"/>
  <c r="Z294" i="5"/>
  <c r="AB1030" i="2"/>
  <c r="M1030" i="2" s="1"/>
  <c r="AC1030" i="2" s="1"/>
  <c r="N1030" i="2" s="1"/>
  <c r="Z1030" i="2"/>
  <c r="L1030" i="2" s="1"/>
  <c r="Y1030" i="2"/>
  <c r="AA1030" i="2" s="1"/>
  <c r="AJ1030" i="2"/>
  <c r="AD1033" i="2"/>
  <c r="O1033" i="2" s="1"/>
  <c r="AF1033" i="2"/>
  <c r="AH1033" i="2"/>
  <c r="R1033" i="2" s="1"/>
  <c r="AE1033" i="2"/>
  <c r="Q1033" i="2" s="1"/>
  <c r="AB159" i="2"/>
  <c r="M159" i="2" s="1"/>
  <c r="AC159" i="2" s="1"/>
  <c r="N159" i="2" s="1"/>
  <c r="AF159" i="2" s="1"/>
  <c r="AJ159" i="2"/>
  <c r="Z159" i="2"/>
  <c r="L159" i="2" s="1"/>
  <c r="Y159" i="2"/>
  <c r="AA159" i="2" s="1"/>
  <c r="T796" i="5"/>
  <c r="V796" i="5"/>
  <c r="U796" i="5"/>
  <c r="Z558" i="5"/>
  <c r="Z868" i="2"/>
  <c r="L868" i="2" s="1"/>
  <c r="Y868" i="2"/>
  <c r="AA868" i="2" s="1"/>
  <c r="AJ868" i="2"/>
  <c r="AB868" i="2"/>
  <c r="M868" i="2" s="1"/>
  <c r="AC868" i="2" s="1"/>
  <c r="N868" i="2" s="1"/>
  <c r="AH868" i="2" s="1"/>
  <c r="R868" i="2" s="1"/>
  <c r="AH867" i="2"/>
  <c r="R867" i="2" s="1"/>
  <c r="AF867" i="2"/>
  <c r="AE867" i="2"/>
  <c r="Q867" i="2" s="1"/>
  <c r="AD867" i="2"/>
  <c r="O867" i="2" s="1"/>
  <c r="AE866" i="2"/>
  <c r="Q866" i="2" s="1"/>
  <c r="AD866" i="2"/>
  <c r="O866" i="2" s="1"/>
  <c r="AH866" i="2"/>
  <c r="R866" i="2" s="1"/>
  <c r="AF866" i="2"/>
  <c r="AE105" i="2"/>
  <c r="Q105" i="2" s="1"/>
  <c r="AD465" i="2"/>
  <c r="O465" i="2" s="1"/>
  <c r="Z1187" i="2"/>
  <c r="L1187" i="2" s="1"/>
  <c r="Y1187" i="2"/>
  <c r="AA1187" i="2" s="1"/>
  <c r="AB1187" i="2"/>
  <c r="M1187" i="2" s="1"/>
  <c r="AC1187" i="2" s="1"/>
  <c r="N1187" i="2" s="1"/>
  <c r="AJ1187" i="2"/>
  <c r="J1200" i="2"/>
  <c r="AH105" i="2"/>
  <c r="R105" i="2" s="1"/>
  <c r="AH202" i="2"/>
  <c r="R202" i="2" s="1"/>
  <c r="AH802" i="2"/>
  <c r="R802" i="2" s="1"/>
  <c r="AH929" i="2"/>
  <c r="R929" i="2" s="1"/>
  <c r="AD929" i="2"/>
  <c r="O929" i="2" s="1"/>
  <c r="AH1239" i="2"/>
  <c r="R1239" i="2" s="1"/>
  <c r="AE1239" i="2"/>
  <c r="Q1239" i="2" s="1"/>
  <c r="AF1239" i="2"/>
  <c r="AD1239" i="2"/>
  <c r="O1239" i="2" s="1"/>
  <c r="AD404" i="2"/>
  <c r="O404" i="2" s="1"/>
  <c r="AH404" i="2"/>
  <c r="R404" i="2" s="1"/>
  <c r="AE404" i="2"/>
  <c r="Q404" i="2" s="1"/>
  <c r="AF404" i="2"/>
  <c r="AF202" i="2"/>
  <c r="AE202" i="2"/>
  <c r="Q202" i="2" s="1"/>
  <c r="AE1283" i="2"/>
  <c r="Q1283" i="2" s="1"/>
  <c r="AE889" i="2"/>
  <c r="Q889" i="2" s="1"/>
  <c r="AH889" i="2"/>
  <c r="R889" i="2" s="1"/>
  <c r="AD889" i="2"/>
  <c r="O889" i="2" s="1"/>
  <c r="AF554" i="2"/>
  <c r="AH554" i="2"/>
  <c r="R554" i="2" s="1"/>
  <c r="AD554" i="2"/>
  <c r="O554" i="2" s="1"/>
  <c r="AF1036" i="2"/>
  <c r="AD1036" i="2"/>
  <c r="O1036" i="2" s="1"/>
  <c r="AH1036" i="2"/>
  <c r="R1036" i="2" s="1"/>
  <c r="AH1405" i="2"/>
  <c r="R1405" i="2" s="1"/>
  <c r="AE1405" i="2"/>
  <c r="Q1405" i="2" s="1"/>
  <c r="AE1095" i="2"/>
  <c r="Q1095" i="2" s="1"/>
  <c r="AD1095" i="2"/>
  <c r="O1095" i="2" s="1"/>
  <c r="AF1095" i="2"/>
  <c r="AD1120" i="2"/>
  <c r="O1120" i="2" s="1"/>
  <c r="AE1120" i="2"/>
  <c r="Q1120" i="2" s="1"/>
  <c r="AE464" i="2"/>
  <c r="Q464" i="2" s="1"/>
  <c r="AF464" i="2"/>
  <c r="AH464" i="2"/>
  <c r="R464" i="2" s="1"/>
  <c r="AE1168" i="2"/>
  <c r="Q1168" i="2" s="1"/>
  <c r="AD1168" i="2"/>
  <c r="O1168" i="2" s="1"/>
  <c r="AH808" i="2"/>
  <c r="R808" i="2" s="1"/>
  <c r="AF808" i="2"/>
  <c r="AF470" i="2"/>
  <c r="AH1301" i="2"/>
  <c r="R1301" i="2" s="1"/>
  <c r="AF1120" i="2"/>
  <c r="AF645" i="2"/>
  <c r="AD645" i="2"/>
  <c r="O645" i="2" s="1"/>
  <c r="AF1156" i="2"/>
  <c r="AE1156" i="2"/>
  <c r="Q1156" i="2" s="1"/>
  <c r="AD1156" i="2"/>
  <c r="O1156" i="2" s="1"/>
  <c r="AH1399" i="2"/>
  <c r="R1399" i="2" s="1"/>
  <c r="AH1158" i="2"/>
  <c r="R1158" i="2" s="1"/>
  <c r="AD1158" i="2"/>
  <c r="O1158" i="2" s="1"/>
  <c r="AH470" i="2"/>
  <c r="R470" i="2" s="1"/>
  <c r="AE470" i="2"/>
  <c r="Q470" i="2" s="1"/>
  <c r="AD1289" i="2"/>
  <c r="O1289" i="2" s="1"/>
  <c r="AH1289" i="2"/>
  <c r="R1289" i="2" s="1"/>
  <c r="AE719" i="2"/>
  <c r="Q719" i="2" s="1"/>
  <c r="AF719" i="2"/>
  <c r="AH719" i="2"/>
  <c r="R719" i="2" s="1"/>
  <c r="AF1168" i="2"/>
  <c r="AE808" i="2"/>
  <c r="Q808" i="2" s="1"/>
  <c r="AH1120" i="2"/>
  <c r="R1120" i="2" s="1"/>
  <c r="AH462" i="2"/>
  <c r="R462" i="2" s="1"/>
  <c r="AD1405" i="2"/>
  <c r="O1405" i="2" s="1"/>
  <c r="AH1095" i="2"/>
  <c r="R1095" i="2" s="1"/>
  <c r="AF1399" i="2"/>
  <c r="AH767" i="2"/>
  <c r="R767" i="2" s="1"/>
  <c r="AH1109" i="2"/>
  <c r="R1109" i="2" s="1"/>
  <c r="AH131" i="2"/>
  <c r="R131" i="2" s="1"/>
  <c r="AD52" i="2"/>
  <c r="O52" i="2" s="1"/>
  <c r="AD25" i="2"/>
  <c r="O25" i="2" s="1"/>
  <c r="AH1424" i="2"/>
  <c r="R1424" i="2" s="1"/>
  <c r="AD839" i="2"/>
  <c r="O839" i="2" s="1"/>
  <c r="AD1348" i="2"/>
  <c r="O1348" i="2" s="1"/>
  <c r="AH1434" i="2"/>
  <c r="R1434" i="2" s="1"/>
  <c r="AD339" i="2"/>
  <c r="O339" i="2" s="1"/>
  <c r="AF1269" i="2"/>
  <c r="AD432" i="2"/>
  <c r="O432" i="2" s="1"/>
  <c r="AF653" i="2"/>
  <c r="AF1333" i="2"/>
  <c r="AD284" i="2"/>
  <c r="O284" i="2" s="1"/>
  <c r="AD472" i="2"/>
  <c r="O472" i="2" s="1"/>
  <c r="AE374" i="2"/>
  <c r="Q374" i="2" s="1"/>
  <c r="AH449" i="2"/>
  <c r="R449" i="2" s="1"/>
  <c r="AE1312" i="2"/>
  <c r="Q1312" i="2" s="1"/>
  <c r="AF659" i="2"/>
  <c r="AH804" i="2"/>
  <c r="R804" i="2" s="1"/>
  <c r="AE1211" i="2"/>
  <c r="Q1211" i="2" s="1"/>
  <c r="AF192" i="2"/>
  <c r="AD281" i="2"/>
  <c r="O281" i="2" s="1"/>
  <c r="AD192" i="2"/>
  <c r="O192" i="2" s="1"/>
  <c r="AE281" i="2"/>
  <c r="Q281" i="2" s="1"/>
  <c r="AH1217" i="2"/>
  <c r="R1217" i="2" s="1"/>
  <c r="AF223" i="2"/>
  <c r="AE804" i="2"/>
  <c r="Q804" i="2" s="1"/>
  <c r="AD80" i="2"/>
  <c r="O80" i="2" s="1"/>
  <c r="AH267" i="2"/>
  <c r="R267" i="2" s="1"/>
  <c r="AD682" i="2"/>
  <c r="O682" i="2" s="1"/>
  <c r="AH401" i="2"/>
  <c r="R401" i="2" s="1"/>
  <c r="AH1436" i="2"/>
  <c r="R1436" i="2" s="1"/>
  <c r="AD17" i="2"/>
  <c r="O17" i="2" s="1"/>
  <c r="AD1421" i="2"/>
  <c r="O1421" i="2" s="1"/>
  <c r="AH1283" i="2"/>
  <c r="R1283" i="2" s="1"/>
  <c r="Z137" i="5"/>
  <c r="Z478" i="5"/>
  <c r="Z1251" i="5"/>
  <c r="Z1270" i="5"/>
  <c r="Z439" i="5"/>
  <c r="Z1150" i="5"/>
  <c r="Z983" i="5"/>
  <c r="AD862" i="2"/>
  <c r="O862" i="2" s="1"/>
  <c r="AF116" i="2"/>
  <c r="AE111" i="2"/>
  <c r="Q111" i="2" s="1"/>
  <c r="AH375" i="2"/>
  <c r="R375" i="2" s="1"/>
  <c r="AE862" i="2"/>
  <c r="Q862" i="2" s="1"/>
  <c r="AD777" i="2"/>
  <c r="O777" i="2" s="1"/>
  <c r="AD253" i="2"/>
  <c r="O253" i="2" s="1"/>
  <c r="AE116" i="2"/>
  <c r="Q116" i="2" s="1"/>
  <c r="AF111" i="2"/>
  <c r="AH928" i="2"/>
  <c r="R928" i="2" s="1"/>
  <c r="AE401" i="2"/>
  <c r="Q401" i="2" s="1"/>
  <c r="AF375" i="2"/>
  <c r="AE1341" i="2"/>
  <c r="Q1341" i="2" s="1"/>
  <c r="AD1283" i="2"/>
  <c r="O1283" i="2" s="1"/>
  <c r="AH175" i="2"/>
  <c r="R175" i="2" s="1"/>
  <c r="AF950" i="2"/>
  <c r="AE554" i="2"/>
  <c r="Q554" i="2" s="1"/>
  <c r="AF17" i="2"/>
  <c r="AE1070" i="2"/>
  <c r="Q1070" i="2" s="1"/>
  <c r="Z1191" i="5"/>
  <c r="Z417" i="5"/>
  <c r="Z823" i="5"/>
  <c r="Z858" i="5"/>
  <c r="Z644" i="5"/>
  <c r="Z710" i="5"/>
  <c r="AE253" i="2"/>
  <c r="Q253" i="2" s="1"/>
  <c r="AH777" i="2"/>
  <c r="R777" i="2" s="1"/>
  <c r="AE928" i="2"/>
  <c r="Q928" i="2" s="1"/>
  <c r="AF310" i="2"/>
  <c r="AD761" i="2"/>
  <c r="O761" i="2" s="1"/>
  <c r="Z1185" i="5"/>
  <c r="Z1402" i="5"/>
  <c r="Z860" i="5"/>
  <c r="Z357" i="5"/>
  <c r="Z351" i="5"/>
  <c r="Z771" i="5"/>
  <c r="Z836" i="5"/>
  <c r="Z503" i="5"/>
  <c r="Z171" i="5"/>
  <c r="Z350" i="5"/>
  <c r="AJ1377" i="2"/>
  <c r="Z1377" i="2"/>
  <c r="L1377" i="2" s="1"/>
  <c r="AB1377" i="2"/>
  <c r="M1377" i="2" s="1"/>
  <c r="AC1377" i="2" s="1"/>
  <c r="N1377" i="2" s="1"/>
  <c r="Y1377" i="2"/>
  <c r="AA1377" i="2" s="1"/>
  <c r="Z372" i="5"/>
  <c r="AJ1032" i="2"/>
  <c r="Y1032" i="2"/>
  <c r="AA1032" i="2" s="1"/>
  <c r="AB1032" i="2"/>
  <c r="M1032" i="2" s="1"/>
  <c r="AC1032" i="2" s="1"/>
  <c r="N1032" i="2" s="1"/>
  <c r="AF1032" i="2" s="1"/>
  <c r="Z1032" i="2"/>
  <c r="L1032" i="2" s="1"/>
  <c r="Z1190" i="5"/>
  <c r="Z1182" i="5"/>
  <c r="Y898" i="2"/>
  <c r="AA898" i="2" s="1"/>
  <c r="AJ898" i="2"/>
  <c r="Z898" i="2"/>
  <c r="L898" i="2" s="1"/>
  <c r="AB898" i="2"/>
  <c r="M898" i="2" s="1"/>
  <c r="AC898" i="2" s="1"/>
  <c r="N898" i="2" s="1"/>
  <c r="T855" i="5"/>
  <c r="U855" i="5"/>
  <c r="V855" i="5"/>
  <c r="Y827" i="2"/>
  <c r="AA827" i="2" s="1"/>
  <c r="Z827" i="2"/>
  <c r="L827" i="2" s="1"/>
  <c r="AJ827" i="2"/>
  <c r="AB827" i="2"/>
  <c r="M827" i="2" s="1"/>
  <c r="AC827" i="2" s="1"/>
  <c r="N827" i="2" s="1"/>
  <c r="Z385" i="5"/>
  <c r="Z853" i="2"/>
  <c r="L853" i="2" s="1"/>
  <c r="Y853" i="2"/>
  <c r="AA853" i="2" s="1"/>
  <c r="AB853" i="2"/>
  <c r="M853" i="2" s="1"/>
  <c r="AC853" i="2" s="1"/>
  <c r="N853" i="2" s="1"/>
  <c r="AJ853" i="2"/>
  <c r="AJ614" i="2"/>
  <c r="Y614" i="2"/>
  <c r="AA614" i="2" s="1"/>
  <c r="AB614" i="2"/>
  <c r="M614" i="2" s="1"/>
  <c r="AC614" i="2" s="1"/>
  <c r="N614" i="2" s="1"/>
  <c r="Z614" i="2"/>
  <c r="L614" i="2" s="1"/>
  <c r="AJ644" i="2"/>
  <c r="AB644" i="2"/>
  <c r="M644" i="2" s="1"/>
  <c r="AC644" i="2" s="1"/>
  <c r="N644" i="2" s="1"/>
  <c r="Z644" i="2"/>
  <c r="L644" i="2" s="1"/>
  <c r="Y644" i="2"/>
  <c r="AA644" i="2" s="1"/>
  <c r="AJ1402" i="2"/>
  <c r="Y1402" i="2"/>
  <c r="AA1402" i="2" s="1"/>
  <c r="AB1402" i="2"/>
  <c r="M1402" i="2" s="1"/>
  <c r="AC1402" i="2" s="1"/>
  <c r="N1402" i="2" s="1"/>
  <c r="Z1402" i="2"/>
  <c r="L1402" i="2" s="1"/>
  <c r="Y446" i="2"/>
  <c r="AA446" i="2" s="1"/>
  <c r="AB446" i="2"/>
  <c r="M446" i="2" s="1"/>
  <c r="AC446" i="2" s="1"/>
  <c r="N446" i="2" s="1"/>
  <c r="AJ446" i="2"/>
  <c r="Z446" i="2"/>
  <c r="L446" i="2" s="1"/>
  <c r="AB828" i="2"/>
  <c r="M828" i="2" s="1"/>
  <c r="AC828" i="2" s="1"/>
  <c r="N828" i="2" s="1"/>
  <c r="AF828" i="2" s="1"/>
  <c r="Y828" i="2"/>
  <c r="AA828" i="2" s="1"/>
  <c r="Z828" i="2"/>
  <c r="L828" i="2" s="1"/>
  <c r="AJ828" i="2"/>
  <c r="Z369" i="5"/>
  <c r="AB328" i="2"/>
  <c r="M328" i="2" s="1"/>
  <c r="AC328" i="2" s="1"/>
  <c r="N328" i="2" s="1"/>
  <c r="AF328" i="2" s="1"/>
  <c r="Z328" i="2"/>
  <c r="L328" i="2" s="1"/>
  <c r="AJ328" i="2"/>
  <c r="Y328" i="2"/>
  <c r="AA328" i="2" s="1"/>
  <c r="Z829" i="2"/>
  <c r="L829" i="2" s="1"/>
  <c r="AJ829" i="2"/>
  <c r="Y829" i="2"/>
  <c r="AA829" i="2" s="1"/>
  <c r="AB829" i="2"/>
  <c r="M829" i="2" s="1"/>
  <c r="AC829" i="2" s="1"/>
  <c r="N829" i="2" s="1"/>
  <c r="AB1364" i="2"/>
  <c r="M1364" i="2" s="1"/>
  <c r="AC1364" i="2" s="1"/>
  <c r="N1364" i="2" s="1"/>
  <c r="AH1364" i="2" s="1"/>
  <c r="R1364" i="2" s="1"/>
  <c r="AJ1364" i="2"/>
  <c r="Z1364" i="2"/>
  <c r="L1364" i="2" s="1"/>
  <c r="Y1364" i="2"/>
  <c r="AA1364" i="2" s="1"/>
  <c r="AJ593" i="2"/>
  <c r="AB593" i="2"/>
  <c r="M593" i="2" s="1"/>
  <c r="AC593" i="2" s="1"/>
  <c r="N593" i="2" s="1"/>
  <c r="Y593" i="2"/>
  <c r="AA593" i="2" s="1"/>
  <c r="Z593" i="2"/>
  <c r="L593" i="2" s="1"/>
  <c r="AB371" i="2"/>
  <c r="M371" i="2" s="1"/>
  <c r="AC371" i="2" s="1"/>
  <c r="N371" i="2" s="1"/>
  <c r="AJ371" i="2"/>
  <c r="Y371" i="2"/>
  <c r="AA371" i="2" s="1"/>
  <c r="Z371" i="2"/>
  <c r="L371" i="2" s="1"/>
  <c r="Z737" i="5"/>
  <c r="AB883" i="2"/>
  <c r="M883" i="2" s="1"/>
  <c r="AC883" i="2" s="1"/>
  <c r="N883" i="2" s="1"/>
  <c r="AH883" i="2" s="1"/>
  <c r="R883" i="2" s="1"/>
  <c r="Z883" i="2"/>
  <c r="L883" i="2" s="1"/>
  <c r="AJ883" i="2"/>
  <c r="Y883" i="2"/>
  <c r="AA883" i="2" s="1"/>
  <c r="Z1100" i="2"/>
  <c r="L1100" i="2" s="1"/>
  <c r="AJ1100" i="2"/>
  <c r="Y1100" i="2"/>
  <c r="AA1100" i="2" s="1"/>
  <c r="AB1100" i="2"/>
  <c r="M1100" i="2" s="1"/>
  <c r="AC1100" i="2" s="1"/>
  <c r="N1100" i="2" s="1"/>
  <c r="AE1100" i="2" s="1"/>
  <c r="Q1100" i="2" s="1"/>
  <c r="Y1016" i="2"/>
  <c r="AA1016" i="2" s="1"/>
  <c r="AJ1016" i="2"/>
  <c r="AB1016" i="2"/>
  <c r="M1016" i="2" s="1"/>
  <c r="AC1016" i="2" s="1"/>
  <c r="N1016" i="2" s="1"/>
  <c r="Z1016" i="2"/>
  <c r="L1016" i="2" s="1"/>
  <c r="Z388" i="5"/>
  <c r="Y1336" i="2"/>
  <c r="AA1336" i="2" s="1"/>
  <c r="AJ1336" i="2"/>
  <c r="AB1336" i="2"/>
  <c r="M1336" i="2" s="1"/>
  <c r="AC1336" i="2" s="1"/>
  <c r="N1336" i="2" s="1"/>
  <c r="AF1336" i="2" s="1"/>
  <c r="Z1336" i="2"/>
  <c r="L1336" i="2" s="1"/>
  <c r="Z1099" i="5"/>
  <c r="AJ1313" i="2"/>
  <c r="Y1313" i="2"/>
  <c r="AA1313" i="2" s="1"/>
  <c r="AB1313" i="2"/>
  <c r="M1313" i="2" s="1"/>
  <c r="AC1313" i="2" s="1"/>
  <c r="N1313" i="2" s="1"/>
  <c r="AE1313" i="2" s="1"/>
  <c r="Q1313" i="2" s="1"/>
  <c r="Z1313" i="2"/>
  <c r="L1313" i="2" s="1"/>
  <c r="Z1311" i="5"/>
  <c r="Z147" i="5"/>
  <c r="Z980" i="5"/>
  <c r="Z969" i="5"/>
  <c r="J900" i="2"/>
  <c r="Z1305" i="5"/>
  <c r="Z348" i="5"/>
  <c r="Z289" i="2"/>
  <c r="L289" i="2" s="1"/>
  <c r="AJ289" i="2"/>
  <c r="AB289" i="2"/>
  <c r="M289" i="2" s="1"/>
  <c r="AC289" i="2" s="1"/>
  <c r="N289" i="2" s="1"/>
  <c r="Y289" i="2"/>
  <c r="AA289" i="2" s="1"/>
  <c r="Z142" i="5"/>
  <c r="Z429" i="5"/>
  <c r="Z619" i="5"/>
  <c r="Z459" i="5"/>
  <c r="AJ385" i="2"/>
  <c r="Z385" i="2"/>
  <c r="L385" i="2" s="1"/>
  <c r="AB385" i="2"/>
  <c r="M385" i="2" s="1"/>
  <c r="AC385" i="2" s="1"/>
  <c r="N385" i="2" s="1"/>
  <c r="Y385" i="2"/>
  <c r="AA385" i="2" s="1"/>
  <c r="Z929" i="5"/>
  <c r="AH897" i="2"/>
  <c r="R897" i="2" s="1"/>
  <c r="AD897" i="2"/>
  <c r="O897" i="2" s="1"/>
  <c r="AE19" i="2"/>
  <c r="Q19" i="2" s="1"/>
  <c r="AH19" i="2"/>
  <c r="R19" i="2" s="1"/>
  <c r="AD19" i="2"/>
  <c r="O19" i="2" s="1"/>
  <c r="AD89" i="2"/>
  <c r="O89" i="2" s="1"/>
  <c r="AF89" i="2"/>
  <c r="AE89" i="2"/>
  <c r="Q89" i="2" s="1"/>
  <c r="AD927" i="2"/>
  <c r="O927" i="2" s="1"/>
  <c r="AF927" i="2"/>
  <c r="AH927" i="2"/>
  <c r="R927" i="2" s="1"/>
  <c r="AE76" i="2"/>
  <c r="Q76" i="2" s="1"/>
  <c r="AF76" i="2"/>
  <c r="AD76" i="2"/>
  <c r="O76" i="2" s="1"/>
  <c r="AE1395" i="2"/>
  <c r="Q1395" i="2" s="1"/>
  <c r="AH1395" i="2"/>
  <c r="R1395" i="2" s="1"/>
  <c r="AD1395" i="2"/>
  <c r="O1395" i="2" s="1"/>
  <c r="AF1395" i="2"/>
  <c r="AH89" i="2"/>
  <c r="R89" i="2" s="1"/>
  <c r="AF85" i="2"/>
  <c r="AD85" i="2"/>
  <c r="O85" i="2" s="1"/>
  <c r="AH85" i="2"/>
  <c r="R85" i="2" s="1"/>
  <c r="AE806" i="2"/>
  <c r="Q806" i="2" s="1"/>
  <c r="AD806" i="2"/>
  <c r="O806" i="2" s="1"/>
  <c r="AF806" i="2"/>
  <c r="AD1422" i="2"/>
  <c r="O1422" i="2" s="1"/>
  <c r="AH1422" i="2"/>
  <c r="R1422" i="2" s="1"/>
  <c r="AE221" i="2"/>
  <c r="Q221" i="2" s="1"/>
  <c r="AD221" i="2"/>
  <c r="O221" i="2" s="1"/>
  <c r="AH221" i="2"/>
  <c r="R221" i="2" s="1"/>
  <c r="AH670" i="2"/>
  <c r="R670" i="2" s="1"/>
  <c r="AE670" i="2"/>
  <c r="Q670" i="2" s="1"/>
  <c r="AF670" i="2"/>
  <c r="AE657" i="2"/>
  <c r="Q657" i="2" s="1"/>
  <c r="AD657" i="2"/>
  <c r="O657" i="2" s="1"/>
  <c r="AF657" i="2"/>
  <c r="AF1347" i="2"/>
  <c r="AD1347" i="2"/>
  <c r="O1347" i="2" s="1"/>
  <c r="AE1347" i="2"/>
  <c r="Q1347" i="2" s="1"/>
  <c r="AH1347" i="2"/>
  <c r="R1347" i="2" s="1"/>
  <c r="AE356" i="2"/>
  <c r="Q356" i="2" s="1"/>
  <c r="AF356" i="2"/>
  <c r="AH356" i="2"/>
  <c r="R356" i="2" s="1"/>
  <c r="AE69" i="2"/>
  <c r="Q69" i="2" s="1"/>
  <c r="AH69" i="2"/>
  <c r="R69" i="2" s="1"/>
  <c r="AD69" i="2"/>
  <c r="O69" i="2" s="1"/>
  <c r="AF198" i="2"/>
  <c r="AE198" i="2"/>
  <c r="Q198" i="2" s="1"/>
  <c r="AD198" i="2"/>
  <c r="O198" i="2" s="1"/>
  <c r="AE1044" i="2"/>
  <c r="Q1044" i="2" s="1"/>
  <c r="AH1044" i="2"/>
  <c r="R1044" i="2" s="1"/>
  <c r="AF1044" i="2"/>
  <c r="AD1044" i="2"/>
  <c r="O1044" i="2" s="1"/>
  <c r="AB674" i="2"/>
  <c r="M674" i="2" s="1"/>
  <c r="AC674" i="2" s="1"/>
  <c r="N674" i="2" s="1"/>
  <c r="Z674" i="2"/>
  <c r="L674" i="2" s="1"/>
  <c r="Y674" i="2"/>
  <c r="AA674" i="2" s="1"/>
  <c r="AJ674" i="2"/>
  <c r="Y325" i="2"/>
  <c r="AA325" i="2" s="1"/>
  <c r="AB325" i="2"/>
  <c r="M325" i="2" s="1"/>
  <c r="AC325" i="2" s="1"/>
  <c r="N325" i="2" s="1"/>
  <c r="AJ325" i="2"/>
  <c r="Z325" i="2"/>
  <c r="L325" i="2" s="1"/>
  <c r="AF1301" i="2"/>
  <c r="AE1301" i="2"/>
  <c r="Q1301" i="2" s="1"/>
  <c r="AE865" i="2"/>
  <c r="Q865" i="2" s="1"/>
  <c r="AH865" i="2"/>
  <c r="R865" i="2" s="1"/>
  <c r="AD865" i="2"/>
  <c r="O865" i="2" s="1"/>
  <c r="AE1288" i="2"/>
  <c r="Q1288" i="2" s="1"/>
  <c r="AH1288" i="2"/>
  <c r="R1288" i="2" s="1"/>
  <c r="AF1288" i="2"/>
  <c r="AD1303" i="2"/>
  <c r="O1303" i="2" s="1"/>
  <c r="AF1303" i="2"/>
  <c r="AH1303" i="2"/>
  <c r="R1303" i="2" s="1"/>
  <c r="AH147" i="2"/>
  <c r="R147" i="2" s="1"/>
  <c r="AD1288" i="2"/>
  <c r="O1288" i="2" s="1"/>
  <c r="AF798" i="2"/>
  <c r="AE528" i="2"/>
  <c r="Q528" i="2" s="1"/>
  <c r="AF28" i="2"/>
  <c r="AH28" i="2"/>
  <c r="R28" i="2" s="1"/>
  <c r="AE295" i="2"/>
  <c r="Q295" i="2" s="1"/>
  <c r="AD295" i="2"/>
  <c r="O295" i="2" s="1"/>
  <c r="AB1375" i="2"/>
  <c r="M1375" i="2" s="1"/>
  <c r="AC1375" i="2" s="1"/>
  <c r="N1375" i="2" s="1"/>
  <c r="Y1375" i="2"/>
  <c r="AA1375" i="2" s="1"/>
  <c r="AJ1375" i="2"/>
  <c r="Z1375" i="2"/>
  <c r="L1375" i="2" s="1"/>
  <c r="J1380" i="2"/>
  <c r="Z444" i="2"/>
  <c r="L444" i="2" s="1"/>
  <c r="Y444" i="2"/>
  <c r="AA444" i="2" s="1"/>
  <c r="AB444" i="2"/>
  <c r="M444" i="2" s="1"/>
  <c r="AC444" i="2" s="1"/>
  <c r="N444" i="2" s="1"/>
  <c r="AJ444" i="2"/>
  <c r="AE1003" i="2"/>
  <c r="Q1003" i="2" s="1"/>
  <c r="AF1003" i="2"/>
  <c r="AD1003" i="2"/>
  <c r="O1003" i="2" s="1"/>
  <c r="AH161" i="2"/>
  <c r="R161" i="2" s="1"/>
  <c r="AE161" i="2"/>
  <c r="Q161" i="2" s="1"/>
  <c r="AF161" i="2"/>
  <c r="AF730" i="2"/>
  <c r="AE730" i="2"/>
  <c r="Q730" i="2" s="1"/>
  <c r="AD1189" i="2"/>
  <c r="O1189" i="2" s="1"/>
  <c r="AH1189" i="2"/>
  <c r="R1189" i="2" s="1"/>
  <c r="AF1189" i="2"/>
  <c r="AE651" i="2"/>
  <c r="Q651" i="2" s="1"/>
  <c r="AF651" i="2"/>
  <c r="AD313" i="2"/>
  <c r="O313" i="2" s="1"/>
  <c r="AE313" i="2"/>
  <c r="Q313" i="2" s="1"/>
  <c r="AH313" i="2"/>
  <c r="R313" i="2" s="1"/>
  <c r="AE954" i="2"/>
  <c r="Q954" i="2" s="1"/>
  <c r="AD954" i="2"/>
  <c r="O954" i="2" s="1"/>
  <c r="AF954" i="2"/>
  <c r="AF969" i="2"/>
  <c r="AH969" i="2"/>
  <c r="R969" i="2" s="1"/>
  <c r="AH820" i="2"/>
  <c r="R820" i="2" s="1"/>
  <c r="AF820" i="2"/>
  <c r="AE1369" i="2"/>
  <c r="Q1369" i="2" s="1"/>
  <c r="AH1369" i="2"/>
  <c r="R1369" i="2" s="1"/>
  <c r="AF1425" i="2"/>
  <c r="AH76" i="2"/>
  <c r="R76" i="2" s="1"/>
  <c r="AE927" i="2"/>
  <c r="Q927" i="2" s="1"/>
  <c r="AF19" i="2"/>
  <c r="AF865" i="2"/>
  <c r="AD730" i="2"/>
  <c r="O730" i="2" s="1"/>
  <c r="AE294" i="2"/>
  <c r="Q294" i="2" s="1"/>
  <c r="AD294" i="2"/>
  <c r="O294" i="2" s="1"/>
  <c r="AF294" i="2"/>
  <c r="Y1040" i="2"/>
  <c r="AA1040" i="2" s="1"/>
  <c r="Z1040" i="2"/>
  <c r="L1040" i="2" s="1"/>
  <c r="AB1040" i="2"/>
  <c r="M1040" i="2" s="1"/>
  <c r="AC1040" i="2" s="1"/>
  <c r="N1040" i="2" s="1"/>
  <c r="AJ1040" i="2"/>
  <c r="AB1241" i="2"/>
  <c r="M1241" i="2" s="1"/>
  <c r="AC1241" i="2" s="1"/>
  <c r="N1241" i="2" s="1"/>
  <c r="AH1241" i="2" s="1"/>
  <c r="R1241" i="2" s="1"/>
  <c r="Y1241" i="2"/>
  <c r="AA1241" i="2" s="1"/>
  <c r="Z1241" i="2"/>
  <c r="L1241" i="2" s="1"/>
  <c r="AJ1241" i="2"/>
  <c r="AB129" i="2"/>
  <c r="M129" i="2" s="1"/>
  <c r="AC129" i="2" s="1"/>
  <c r="N129" i="2" s="1"/>
  <c r="Z129" i="2"/>
  <c r="L129" i="2" s="1"/>
  <c r="AJ129" i="2"/>
  <c r="Y129" i="2"/>
  <c r="AA129" i="2" s="1"/>
  <c r="Y509" i="2"/>
  <c r="AA509" i="2" s="1"/>
  <c r="Z509" i="2"/>
  <c r="L509" i="2" s="1"/>
  <c r="AJ509" i="2"/>
  <c r="AB509" i="2"/>
  <c r="M509" i="2" s="1"/>
  <c r="AC509" i="2" s="1"/>
  <c r="N509" i="2" s="1"/>
  <c r="Z819" i="2"/>
  <c r="L819" i="2" s="1"/>
  <c r="AB819" i="2"/>
  <c r="M819" i="2" s="1"/>
  <c r="AC819" i="2" s="1"/>
  <c r="N819" i="2" s="1"/>
  <c r="Y819" i="2"/>
  <c r="AA819" i="2" s="1"/>
  <c r="AJ819" i="2"/>
  <c r="Z102" i="5"/>
  <c r="Z288" i="5"/>
  <c r="Z869" i="5"/>
  <c r="Y860" i="2"/>
  <c r="AA860" i="2" s="1"/>
  <c r="AB860" i="2"/>
  <c r="M860" i="2" s="1"/>
  <c r="AC860" i="2" s="1"/>
  <c r="N860" i="2" s="1"/>
  <c r="AJ860" i="2"/>
  <c r="Z860" i="2"/>
  <c r="L860" i="2" s="1"/>
  <c r="J870" i="2"/>
  <c r="AB714" i="2"/>
  <c r="M714" i="2" s="1"/>
  <c r="AC714" i="2" s="1"/>
  <c r="N714" i="2" s="1"/>
  <c r="Z714" i="2"/>
  <c r="L714" i="2" s="1"/>
  <c r="Y714" i="2"/>
  <c r="AA714" i="2" s="1"/>
  <c r="AJ714" i="2"/>
  <c r="T1349" i="5"/>
  <c r="V1349" i="5"/>
  <c r="U1349" i="5"/>
  <c r="Z190" i="5"/>
  <c r="AD613" i="2"/>
  <c r="O613" i="2" s="1"/>
  <c r="AF613" i="2"/>
  <c r="Y778" i="2"/>
  <c r="AA778" i="2" s="1"/>
  <c r="Z778" i="2"/>
  <c r="L778" i="2" s="1"/>
  <c r="AB778" i="2"/>
  <c r="M778" i="2" s="1"/>
  <c r="AC778" i="2" s="1"/>
  <c r="N778" i="2" s="1"/>
  <c r="AJ778" i="2"/>
  <c r="Z674" i="5"/>
  <c r="U328" i="5"/>
  <c r="V328" i="5"/>
  <c r="T328" i="5"/>
  <c r="Z1212" i="2"/>
  <c r="L1212" i="2" s="1"/>
  <c r="AJ1212" i="2"/>
  <c r="AB1212" i="2"/>
  <c r="M1212" i="2" s="1"/>
  <c r="AC1212" i="2" s="1"/>
  <c r="N1212" i="2" s="1"/>
  <c r="Y1212" i="2"/>
  <c r="AA1212" i="2" s="1"/>
  <c r="Z219" i="5"/>
  <c r="AB555" i="2"/>
  <c r="M555" i="2" s="1"/>
  <c r="Z555" i="2"/>
  <c r="L555" i="2" s="1"/>
  <c r="AJ555" i="2"/>
  <c r="Y555" i="2"/>
  <c r="AA555" i="2" s="1"/>
  <c r="AC555" i="2"/>
  <c r="N555" i="2" s="1"/>
  <c r="AF555" i="2" s="1"/>
  <c r="Z80" i="5"/>
  <c r="Z1214" i="5"/>
  <c r="Z129" i="5"/>
  <c r="AF739" i="2"/>
  <c r="AE739" i="2"/>
  <c r="Q739" i="2" s="1"/>
  <c r="AH739" i="2"/>
  <c r="R739" i="2" s="1"/>
  <c r="AD739" i="2"/>
  <c r="O739" i="2" s="1"/>
  <c r="AE369" i="2"/>
  <c r="Q369" i="2" s="1"/>
  <c r="AF369" i="2"/>
  <c r="AH369" i="2"/>
  <c r="R369" i="2" s="1"/>
  <c r="AD369" i="2"/>
  <c r="O369" i="2" s="1"/>
  <c r="Z341" i="2"/>
  <c r="L341" i="2" s="1"/>
  <c r="AJ341" i="2"/>
  <c r="AB341" i="2"/>
  <c r="M341" i="2" s="1"/>
  <c r="AC341" i="2" s="1"/>
  <c r="N341" i="2" s="1"/>
  <c r="Y341" i="2"/>
  <c r="AA341" i="2" s="1"/>
  <c r="AB1073" i="2"/>
  <c r="M1073" i="2" s="1"/>
  <c r="AC1073" i="2" s="1"/>
  <c r="N1073" i="2" s="1"/>
  <c r="AJ1073" i="2"/>
  <c r="Y1073" i="2"/>
  <c r="AA1073" i="2" s="1"/>
  <c r="Z1073" i="2"/>
  <c r="L1073" i="2" s="1"/>
  <c r="AJ231" i="2"/>
  <c r="Z231" i="2"/>
  <c r="L231" i="2" s="1"/>
  <c r="Y231" i="2"/>
  <c r="AA231" i="2" s="1"/>
  <c r="AB231" i="2"/>
  <c r="M231" i="2" s="1"/>
  <c r="AC231" i="2" s="1"/>
  <c r="N231" i="2" s="1"/>
  <c r="Z741" i="2"/>
  <c r="L741" i="2" s="1"/>
  <c r="Y741" i="2"/>
  <c r="AA741" i="2" s="1"/>
  <c r="AB741" i="2"/>
  <c r="M741" i="2" s="1"/>
  <c r="AC741" i="2" s="1"/>
  <c r="N741" i="2" s="1"/>
  <c r="AF741" i="2" s="1"/>
  <c r="AJ741" i="2"/>
  <c r="V1153" i="5"/>
  <c r="T1153" i="5"/>
  <c r="U1153" i="5"/>
  <c r="Z910" i="5"/>
  <c r="Y1304" i="2"/>
  <c r="AA1304" i="2" s="1"/>
  <c r="Z1304" i="2"/>
  <c r="L1304" i="2" s="1"/>
  <c r="AJ1304" i="2"/>
  <c r="AB1304" i="2"/>
  <c r="M1304" i="2" s="1"/>
  <c r="AC1304" i="2" s="1"/>
  <c r="N1304" i="2" s="1"/>
  <c r="Y1065" i="2"/>
  <c r="AA1065" i="2" s="1"/>
  <c r="AJ1065" i="2"/>
  <c r="AB1065" i="2"/>
  <c r="M1065" i="2" s="1"/>
  <c r="AC1065" i="2" s="1"/>
  <c r="N1065" i="2" s="1"/>
  <c r="Z1065" i="2"/>
  <c r="L1065" i="2" s="1"/>
  <c r="U977" i="5"/>
  <c r="V977" i="5"/>
  <c r="T977" i="5"/>
  <c r="Z472" i="5"/>
  <c r="AB837" i="2"/>
  <c r="M837" i="2" s="1"/>
  <c r="AC837" i="2" s="1"/>
  <c r="N837" i="2" s="1"/>
  <c r="Z837" i="2"/>
  <c r="L837" i="2" s="1"/>
  <c r="AJ837" i="2"/>
  <c r="Y837" i="2"/>
  <c r="AA837" i="2" s="1"/>
  <c r="Z591" i="5"/>
  <c r="Z838" i="5"/>
  <c r="V1187" i="5"/>
  <c r="T1187" i="5"/>
  <c r="U1187" i="5"/>
  <c r="Z461" i="2"/>
  <c r="L461" i="2" s="1"/>
  <c r="Y461" i="2"/>
  <c r="AA461" i="2" s="1"/>
  <c r="AB461" i="2"/>
  <c r="M461" i="2" s="1"/>
  <c r="AC461" i="2" s="1"/>
  <c r="N461" i="2" s="1"/>
  <c r="AF461" i="2" s="1"/>
  <c r="AJ461" i="2"/>
  <c r="Z670" i="5"/>
  <c r="Z82" i="2"/>
  <c r="L82" i="2" s="1"/>
  <c r="AB82" i="2"/>
  <c r="M82" i="2" s="1"/>
  <c r="AC82" i="2" s="1"/>
  <c r="N82" i="2" s="1"/>
  <c r="AJ82" i="2"/>
  <c r="Y82" i="2"/>
  <c r="AA82" i="2" s="1"/>
  <c r="Z568" i="5"/>
  <c r="Y407" i="2"/>
  <c r="AA407" i="2" s="1"/>
  <c r="Z407" i="2"/>
  <c r="L407" i="2" s="1"/>
  <c r="AJ407" i="2"/>
  <c r="AB407" i="2"/>
  <c r="M407" i="2" s="1"/>
  <c r="AC407" i="2" s="1"/>
  <c r="N407" i="2" s="1"/>
  <c r="AB381" i="2"/>
  <c r="M381" i="2" s="1"/>
  <c r="Y381" i="2"/>
  <c r="AA381" i="2" s="1"/>
  <c r="Z381" i="2"/>
  <c r="L381" i="2" s="1"/>
  <c r="AJ381" i="2"/>
  <c r="AC381" i="2"/>
  <c r="N381" i="2" s="1"/>
  <c r="Y539" i="2"/>
  <c r="AA539" i="2" s="1"/>
  <c r="AJ539" i="2"/>
  <c r="AB539" i="2"/>
  <c r="M539" i="2" s="1"/>
  <c r="AC539" i="2" s="1"/>
  <c r="N539" i="2" s="1"/>
  <c r="Z539" i="2"/>
  <c r="L539" i="2" s="1"/>
  <c r="Z887" i="2"/>
  <c r="L887" i="2" s="1"/>
  <c r="AB887" i="2"/>
  <c r="M887" i="2" s="1"/>
  <c r="AC887" i="2" s="1"/>
  <c r="N887" i="2" s="1"/>
  <c r="AJ887" i="2"/>
  <c r="Y887" i="2"/>
  <c r="AA887" i="2" s="1"/>
  <c r="Y616" i="2"/>
  <c r="AA616" i="2" s="1"/>
  <c r="Z616" i="2"/>
  <c r="L616" i="2" s="1"/>
  <c r="AB616" i="2"/>
  <c r="M616" i="2" s="1"/>
  <c r="AC616" i="2" s="1"/>
  <c r="N616" i="2" s="1"/>
  <c r="AJ616" i="2"/>
  <c r="AJ760" i="2"/>
  <c r="Z760" i="2"/>
  <c r="L760" i="2" s="1"/>
  <c r="Y760" i="2"/>
  <c r="AA760" i="2" s="1"/>
  <c r="AB760" i="2"/>
  <c r="M760" i="2" s="1"/>
  <c r="AC760" i="2" s="1"/>
  <c r="N760" i="2" s="1"/>
  <c r="AE1036" i="2"/>
  <c r="Q1036" i="2" s="1"/>
  <c r="AD442" i="2"/>
  <c r="O442" i="2" s="1"/>
  <c r="AH204" i="2"/>
  <c r="R204" i="2" s="1"/>
  <c r="AD1067" i="2"/>
  <c r="O1067" i="2" s="1"/>
  <c r="AF949" i="2"/>
  <c r="AE223" i="2"/>
  <c r="Q223" i="2" s="1"/>
  <c r="AH1198" i="2"/>
  <c r="R1198" i="2" s="1"/>
  <c r="AE1404" i="2"/>
  <c r="Q1404" i="2" s="1"/>
  <c r="AE1184" i="2"/>
  <c r="Q1184" i="2" s="1"/>
  <c r="Z1217" i="5"/>
  <c r="Z790" i="5"/>
  <c r="Z778" i="5"/>
  <c r="Z1342" i="5"/>
  <c r="Z789" i="5"/>
  <c r="AF804" i="2"/>
  <c r="AH949" i="2"/>
  <c r="R949" i="2" s="1"/>
  <c r="AE645" i="2"/>
  <c r="Q645" i="2" s="1"/>
  <c r="AE1287" i="2"/>
  <c r="Q1287" i="2" s="1"/>
  <c r="AF79" i="2"/>
  <c r="AF1287" i="2"/>
  <c r="Z84" i="5"/>
  <c r="Z49" i="5"/>
  <c r="Z499" i="5"/>
  <c r="Z1109" i="5"/>
  <c r="Z519" i="5"/>
  <c r="Z434" i="5"/>
  <c r="Z358" i="5"/>
  <c r="AD1019" i="2"/>
  <c r="O1019" i="2" s="1"/>
  <c r="AH1019" i="2"/>
  <c r="R1019" i="2" s="1"/>
  <c r="AF1019" i="2"/>
  <c r="AE1019" i="2"/>
  <c r="Q1019" i="2" s="1"/>
  <c r="AD949" i="2"/>
  <c r="O949" i="2" s="1"/>
  <c r="AH645" i="2"/>
  <c r="R645" i="2" s="1"/>
  <c r="AF1015" i="2"/>
  <c r="Z145" i="5"/>
  <c r="Z165" i="5"/>
  <c r="Z1193" i="5"/>
  <c r="Z436" i="5"/>
  <c r="Z924" i="5"/>
  <c r="Z627" i="5"/>
  <c r="Z1343" i="5"/>
  <c r="Z234" i="5"/>
  <c r="Z1243" i="5"/>
  <c r="Z839" i="5"/>
  <c r="Z857" i="5"/>
  <c r="Z1001" i="5"/>
  <c r="Z419" i="5"/>
  <c r="Z318" i="5"/>
  <c r="Z377" i="5"/>
  <c r="U1124" i="5"/>
  <c r="V1124" i="5"/>
  <c r="T1124" i="5"/>
  <c r="Z314" i="5"/>
  <c r="Z1399" i="5"/>
  <c r="Z1019" i="5"/>
  <c r="Z1394" i="5"/>
  <c r="Z648" i="5"/>
  <c r="Z706" i="5"/>
  <c r="AF358" i="2"/>
  <c r="AD358" i="2"/>
  <c r="O358" i="2" s="1"/>
  <c r="AE358" i="2"/>
  <c r="Q358" i="2" s="1"/>
  <c r="AH358" i="2"/>
  <c r="R358" i="2" s="1"/>
  <c r="Z507" i="5"/>
  <c r="Z280" i="5"/>
  <c r="Z1013" i="5"/>
  <c r="T1397" i="5"/>
  <c r="U1397" i="5"/>
  <c r="V1397" i="5"/>
  <c r="Y133" i="2"/>
  <c r="AA133" i="2" s="1"/>
  <c r="AJ133" i="2"/>
  <c r="Z133" i="2"/>
  <c r="L133" i="2" s="1"/>
  <c r="AB133" i="2"/>
  <c r="M133" i="2" s="1"/>
  <c r="AC133" i="2" s="1"/>
  <c r="N133" i="2" s="1"/>
  <c r="AE133" i="2" s="1"/>
  <c r="Q133" i="2" s="1"/>
  <c r="AJ1164" i="2"/>
  <c r="Y1164" i="2"/>
  <c r="AA1164" i="2" s="1"/>
  <c r="AB1164" i="2"/>
  <c r="M1164" i="2" s="1"/>
  <c r="AC1164" i="2" s="1"/>
  <c r="N1164" i="2" s="1"/>
  <c r="Z1164" i="2"/>
  <c r="L1164" i="2" s="1"/>
  <c r="Z868" i="5"/>
  <c r="Z1060" i="5"/>
  <c r="Z898" i="5"/>
  <c r="Z685" i="2"/>
  <c r="L685" i="2" s="1"/>
  <c r="AJ685" i="2"/>
  <c r="Y685" i="2"/>
  <c r="AA685" i="2" s="1"/>
  <c r="AB685" i="2"/>
  <c r="M685" i="2" s="1"/>
  <c r="AC685" i="2" s="1"/>
  <c r="N685" i="2" s="1"/>
  <c r="AF685" i="2" s="1"/>
  <c r="Z414" i="5"/>
  <c r="V920" i="5"/>
  <c r="U920" i="5"/>
  <c r="T920" i="5"/>
  <c r="Z464" i="5"/>
  <c r="Z1125" i="5"/>
  <c r="Z493" i="5"/>
  <c r="Z1046" i="5"/>
  <c r="Z1403" i="5"/>
  <c r="Z1335" i="5"/>
  <c r="AJ1043" i="2"/>
  <c r="Z1043" i="2"/>
  <c r="L1043" i="2" s="1"/>
  <c r="AB1043" i="2"/>
  <c r="M1043" i="2" s="1"/>
  <c r="AC1043" i="2" s="1"/>
  <c r="N1043" i="2" s="1"/>
  <c r="Y1043" i="2"/>
  <c r="AA1043" i="2" s="1"/>
  <c r="T615" i="5"/>
  <c r="V615" i="5"/>
  <c r="U615" i="5"/>
  <c r="AJ1219" i="2"/>
  <c r="Z1219" i="2"/>
  <c r="L1219" i="2" s="1"/>
  <c r="Y1219" i="2"/>
  <c r="AA1219" i="2" s="1"/>
  <c r="AB1219" i="2"/>
  <c r="M1219" i="2" s="1"/>
  <c r="AC1219" i="2" s="1"/>
  <c r="N1219" i="2" s="1"/>
  <c r="Z945" i="5"/>
  <c r="T1194" i="5"/>
  <c r="V1194" i="5"/>
  <c r="U1194" i="5"/>
  <c r="U984" i="5"/>
  <c r="T984" i="5"/>
  <c r="V984" i="5"/>
  <c r="T339" i="5"/>
  <c r="U339" i="5"/>
  <c r="V339" i="5"/>
  <c r="V1426" i="5"/>
  <c r="T1426" i="5"/>
  <c r="U1426" i="5"/>
  <c r="Z716" i="2"/>
  <c r="L716" i="2" s="1"/>
  <c r="Y716" i="2"/>
  <c r="AA716" i="2" s="1"/>
  <c r="AJ716" i="2"/>
  <c r="AB716" i="2"/>
  <c r="M716" i="2" s="1"/>
  <c r="AC716" i="2" s="1"/>
  <c r="N716" i="2" s="1"/>
  <c r="AB882" i="2"/>
  <c r="M882" i="2" s="1"/>
  <c r="AC882" i="2" s="1"/>
  <c r="N882" i="2" s="1"/>
  <c r="Z882" i="2"/>
  <c r="L882" i="2" s="1"/>
  <c r="AJ882" i="2"/>
  <c r="Y882" i="2"/>
  <c r="AA882" i="2" s="1"/>
  <c r="Z1059" i="2"/>
  <c r="L1059" i="2" s="1"/>
  <c r="AJ1059" i="2"/>
  <c r="AB1059" i="2"/>
  <c r="M1059" i="2" s="1"/>
  <c r="AC1059" i="2" s="1"/>
  <c r="N1059" i="2" s="1"/>
  <c r="Y1059" i="2"/>
  <c r="AA1059" i="2" s="1"/>
  <c r="J1080" i="2"/>
  <c r="AJ679" i="2"/>
  <c r="AB679" i="2"/>
  <c r="M679" i="2" s="1"/>
  <c r="AC679" i="2" s="1"/>
  <c r="N679" i="2" s="1"/>
  <c r="Z679" i="2"/>
  <c r="L679" i="2" s="1"/>
  <c r="J690" i="2"/>
  <c r="Y679" i="2"/>
  <c r="AA679" i="2" s="1"/>
  <c r="Z231" i="5"/>
  <c r="Y279" i="2"/>
  <c r="AA279" i="2" s="1"/>
  <c r="AB279" i="2"/>
  <c r="M279" i="2" s="1"/>
  <c r="AC279" i="2" s="1"/>
  <c r="N279" i="2" s="1"/>
  <c r="AJ279" i="2"/>
  <c r="Z279" i="2"/>
  <c r="L279" i="2" s="1"/>
  <c r="Z1074" i="2"/>
  <c r="L1074" i="2" s="1"/>
  <c r="AB1074" i="2"/>
  <c r="M1074" i="2" s="1"/>
  <c r="AC1074" i="2" s="1"/>
  <c r="N1074" i="2" s="1"/>
  <c r="AJ1074" i="2"/>
  <c r="Y1074" i="2"/>
  <c r="AA1074" i="2" s="1"/>
  <c r="U797" i="5"/>
  <c r="AJ459" i="2"/>
  <c r="Z459" i="2"/>
  <c r="L459" i="2" s="1"/>
  <c r="AB459" i="2"/>
  <c r="M459" i="2" s="1"/>
  <c r="AC459" i="2" s="1"/>
  <c r="N459" i="2" s="1"/>
  <c r="Y459" i="2"/>
  <c r="AA459" i="2" s="1"/>
  <c r="J480" i="2"/>
  <c r="AJ323" i="2"/>
  <c r="Y323" i="2"/>
  <c r="AA323" i="2" s="1"/>
  <c r="AB323" i="2"/>
  <c r="M323" i="2" s="1"/>
  <c r="AC323" i="2" s="1"/>
  <c r="N323" i="2" s="1"/>
  <c r="Z323" i="2"/>
  <c r="L323" i="2" s="1"/>
  <c r="V467" i="5"/>
  <c r="T467" i="5"/>
  <c r="U467" i="5"/>
  <c r="F480" i="5"/>
  <c r="V676" i="5"/>
  <c r="T676" i="5"/>
  <c r="U676" i="5"/>
  <c r="Z504" i="2"/>
  <c r="L504" i="2" s="1"/>
  <c r="AJ504" i="2"/>
  <c r="AB504" i="2"/>
  <c r="M504" i="2" s="1"/>
  <c r="AC504" i="2" s="1"/>
  <c r="N504" i="2" s="1"/>
  <c r="Y504" i="2"/>
  <c r="AA504" i="2" s="1"/>
  <c r="J510" i="2"/>
  <c r="Z1215" i="5"/>
  <c r="Z1067" i="5"/>
  <c r="AB71" i="2"/>
  <c r="M71" i="2" s="1"/>
  <c r="AC71" i="2" s="1"/>
  <c r="N71" i="2" s="1"/>
  <c r="Y71" i="2"/>
  <c r="AA71" i="2" s="1"/>
  <c r="AJ71" i="2"/>
  <c r="Z71" i="2"/>
  <c r="L71" i="2" s="1"/>
  <c r="Y437" i="2"/>
  <c r="AA437" i="2" s="1"/>
  <c r="Z437" i="2"/>
  <c r="L437" i="2" s="1"/>
  <c r="AJ437" i="2"/>
  <c r="AB437" i="2"/>
  <c r="M437" i="2" s="1"/>
  <c r="AC437" i="2" s="1"/>
  <c r="N437" i="2" s="1"/>
  <c r="J450" i="2"/>
  <c r="V1188" i="5"/>
  <c r="T1188" i="5"/>
  <c r="U1188" i="5"/>
  <c r="F1200" i="5"/>
  <c r="Z1285" i="5"/>
  <c r="AB179" i="2"/>
  <c r="M179" i="2" s="1"/>
  <c r="AC179" i="2" s="1"/>
  <c r="N179" i="2" s="1"/>
  <c r="AF179" i="2" s="1"/>
  <c r="Y179" i="2"/>
  <c r="AA179" i="2" s="1"/>
  <c r="AJ179" i="2"/>
  <c r="Z179" i="2"/>
  <c r="L179" i="2" s="1"/>
  <c r="T1406" i="5"/>
  <c r="U1406" i="5"/>
  <c r="V1406" i="5"/>
  <c r="U324" i="5"/>
  <c r="V324" i="5"/>
  <c r="T324" i="5"/>
  <c r="T1095" i="5"/>
  <c r="V1095" i="5"/>
  <c r="U1095" i="5"/>
  <c r="Z230" i="5"/>
  <c r="Z85" i="5"/>
  <c r="Z50" i="5"/>
  <c r="Z179" i="5"/>
  <c r="Z83" i="5"/>
  <c r="Z177" i="5"/>
  <c r="Z175" i="5"/>
  <c r="Z769" i="5"/>
  <c r="AB1258" i="2"/>
  <c r="M1258" i="2" s="1"/>
  <c r="AC1258" i="2" s="1"/>
  <c r="N1258" i="2" s="1"/>
  <c r="AF1258" i="2" s="1"/>
  <c r="AJ1258" i="2"/>
  <c r="Y1258" i="2"/>
  <c r="AA1258" i="2" s="1"/>
  <c r="Z1258" i="2"/>
  <c r="L1258" i="2" s="1"/>
  <c r="AJ418" i="2"/>
  <c r="Z418" i="2"/>
  <c r="L418" i="2" s="1"/>
  <c r="AB418" i="2"/>
  <c r="M418" i="2" s="1"/>
  <c r="AC418" i="2" s="1"/>
  <c r="N418" i="2" s="1"/>
  <c r="Y418" i="2"/>
  <c r="AA418" i="2" s="1"/>
  <c r="U719" i="5"/>
  <c r="V719" i="5"/>
  <c r="T719" i="5"/>
  <c r="F720" i="5"/>
  <c r="Z762" i="2"/>
  <c r="L762" i="2" s="1"/>
  <c r="AB762" i="2"/>
  <c r="M762" i="2" s="1"/>
  <c r="AC762" i="2" s="1"/>
  <c r="N762" i="2" s="1"/>
  <c r="Y762" i="2"/>
  <c r="AA762" i="2" s="1"/>
  <c r="AJ762" i="2"/>
  <c r="J780" i="2"/>
  <c r="Z880" i="2"/>
  <c r="L880" i="2" s="1"/>
  <c r="AB880" i="2"/>
  <c r="M880" i="2" s="1"/>
  <c r="AC880" i="2" s="1"/>
  <c r="N880" i="2" s="1"/>
  <c r="AJ880" i="2"/>
  <c r="Y880" i="2"/>
  <c r="AA880" i="2" s="1"/>
  <c r="Y227" i="2"/>
  <c r="AA227" i="2" s="1"/>
  <c r="Z227" i="2"/>
  <c r="L227" i="2" s="1"/>
  <c r="AB227" i="2"/>
  <c r="M227" i="2" s="1"/>
  <c r="AC227" i="2" s="1"/>
  <c r="N227" i="2" s="1"/>
  <c r="AJ227" i="2"/>
  <c r="AB946" i="2"/>
  <c r="M946" i="2" s="1"/>
  <c r="AC946" i="2" s="1"/>
  <c r="N946" i="2" s="1"/>
  <c r="Y946" i="2"/>
  <c r="AA946" i="2" s="1"/>
  <c r="AJ946" i="2"/>
  <c r="Z946" i="2"/>
  <c r="L946" i="2" s="1"/>
  <c r="U222" i="5"/>
  <c r="T222" i="5"/>
  <c r="V222" i="5"/>
  <c r="Z735" i="5"/>
  <c r="Z1285" i="2"/>
  <c r="L1285" i="2" s="1"/>
  <c r="AJ1285" i="2"/>
  <c r="AB1285" i="2"/>
  <c r="M1285" i="2" s="1"/>
  <c r="AC1285" i="2" s="1"/>
  <c r="N1285" i="2" s="1"/>
  <c r="Y1285" i="2"/>
  <c r="AA1285" i="2" s="1"/>
  <c r="Y414" i="2"/>
  <c r="AA414" i="2" s="1"/>
  <c r="AJ414" i="2"/>
  <c r="Z414" i="2"/>
  <c r="L414" i="2" s="1"/>
  <c r="J420" i="2"/>
  <c r="AB414" i="2"/>
  <c r="M414" i="2" s="1"/>
  <c r="AC414" i="2" s="1"/>
  <c r="N414" i="2" s="1"/>
  <c r="T353" i="5"/>
  <c r="U353" i="5"/>
  <c r="V353" i="5"/>
  <c r="U1166" i="5"/>
  <c r="V1166" i="5"/>
  <c r="T1166" i="5"/>
  <c r="F1170" i="5"/>
  <c r="Z740" i="2"/>
  <c r="L740" i="2" s="1"/>
  <c r="Y740" i="2"/>
  <c r="AA740" i="2" s="1"/>
  <c r="AJ740" i="2"/>
  <c r="AB740" i="2"/>
  <c r="M740" i="2" s="1"/>
  <c r="AC740" i="2" s="1"/>
  <c r="N740" i="2" s="1"/>
  <c r="AH740" i="2" s="1"/>
  <c r="R740" i="2" s="1"/>
  <c r="T590" i="5"/>
  <c r="V590" i="5"/>
  <c r="U590" i="5"/>
  <c r="V655" i="5"/>
  <c r="U655" i="5"/>
  <c r="T655" i="5"/>
  <c r="AJ1278" i="2"/>
  <c r="AB1278" i="2"/>
  <c r="M1278" i="2" s="1"/>
  <c r="AC1278" i="2" s="1"/>
  <c r="N1278" i="2" s="1"/>
  <c r="Z1278" i="2"/>
  <c r="L1278" i="2" s="1"/>
  <c r="Y1278" i="2"/>
  <c r="AA1278" i="2" s="1"/>
  <c r="Z623" i="5"/>
  <c r="Z1339" i="2"/>
  <c r="L1339" i="2" s="1"/>
  <c r="AB1339" i="2"/>
  <c r="M1339" i="2" s="1"/>
  <c r="AC1339" i="2" s="1"/>
  <c r="N1339" i="2" s="1"/>
  <c r="Y1339" i="2"/>
  <c r="AA1339" i="2" s="1"/>
  <c r="AJ1339" i="2"/>
  <c r="AJ340" i="2"/>
  <c r="Z340" i="2"/>
  <c r="L340" i="2" s="1"/>
  <c r="AB340" i="2"/>
  <c r="M340" i="2" s="1"/>
  <c r="AC340" i="2" s="1"/>
  <c r="N340" i="2" s="1"/>
  <c r="J360" i="2"/>
  <c r="Y340" i="2"/>
  <c r="AA340" i="2" s="1"/>
  <c r="Z522" i="2"/>
  <c r="L522" i="2" s="1"/>
  <c r="AB522" i="2"/>
  <c r="M522" i="2" s="1"/>
  <c r="AC522" i="2" s="1"/>
  <c r="N522" i="2" s="1"/>
  <c r="AJ522" i="2"/>
  <c r="Y522" i="2"/>
  <c r="AA522" i="2" s="1"/>
  <c r="J540" i="2"/>
  <c r="AB1149" i="2"/>
  <c r="M1149" i="2" s="1"/>
  <c r="AC1149" i="2" s="1"/>
  <c r="N1149" i="2" s="1"/>
  <c r="AJ1149" i="2"/>
  <c r="Z1149" i="2"/>
  <c r="L1149" i="2" s="1"/>
  <c r="Y1149" i="2"/>
  <c r="AA1149" i="2" s="1"/>
  <c r="V442" i="5"/>
  <c r="T442" i="5"/>
  <c r="U442" i="5"/>
  <c r="AB73" i="2"/>
  <c r="M73" i="2" s="1"/>
  <c r="AC73" i="2" s="1"/>
  <c r="N73" i="2" s="1"/>
  <c r="Y73" i="2"/>
  <c r="AA73" i="2" s="1"/>
  <c r="AJ73" i="2"/>
  <c r="Z73" i="2"/>
  <c r="L73" i="2" s="1"/>
  <c r="AB1331" i="2"/>
  <c r="M1331" i="2" s="1"/>
  <c r="AC1331" i="2" s="1"/>
  <c r="N1331" i="2" s="1"/>
  <c r="Z1331" i="2"/>
  <c r="L1331" i="2" s="1"/>
  <c r="Y1331" i="2"/>
  <c r="AA1331" i="2" s="1"/>
  <c r="AJ1331" i="2"/>
  <c r="J1350" i="2"/>
  <c r="AJ794" i="2"/>
  <c r="AB794" i="2"/>
  <c r="M794" i="2" s="1"/>
  <c r="AC794" i="2" s="1"/>
  <c r="N794" i="2" s="1"/>
  <c r="Y794" i="2"/>
  <c r="AA794" i="2" s="1"/>
  <c r="Z794" i="2"/>
  <c r="L794" i="2" s="1"/>
  <c r="Y654" i="2"/>
  <c r="AA654" i="2" s="1"/>
  <c r="Z654" i="2"/>
  <c r="L654" i="2" s="1"/>
  <c r="J660" i="2"/>
  <c r="AB654" i="2"/>
  <c r="M654" i="2" s="1"/>
  <c r="AC654" i="2" s="1"/>
  <c r="N654" i="2" s="1"/>
  <c r="AJ654" i="2"/>
  <c r="Z537" i="2"/>
  <c r="L537" i="2" s="1"/>
  <c r="AB537" i="2"/>
  <c r="M537" i="2" s="1"/>
  <c r="AC537" i="2" s="1"/>
  <c r="N537" i="2" s="1"/>
  <c r="AF537" i="2" s="1"/>
  <c r="AJ537" i="2"/>
  <c r="Y537" i="2"/>
  <c r="AA537" i="2" s="1"/>
  <c r="Z81" i="5"/>
  <c r="U406" i="5"/>
  <c r="V406" i="5"/>
  <c r="T406" i="5"/>
  <c r="F420" i="5"/>
  <c r="AB163" i="2"/>
  <c r="M163" i="2" s="1"/>
  <c r="AC163" i="2" s="1"/>
  <c r="N163" i="2" s="1"/>
  <c r="AH163" i="2" s="1"/>
  <c r="R163" i="2" s="1"/>
  <c r="Z163" i="2"/>
  <c r="L163" i="2" s="1"/>
  <c r="AJ163" i="2"/>
  <c r="Y163" i="2"/>
  <c r="AA163" i="2" s="1"/>
  <c r="Z1091" i="5"/>
  <c r="Z767" i="5"/>
  <c r="Z890" i="5"/>
  <c r="Z479" i="5"/>
  <c r="T621" i="5"/>
  <c r="U621" i="5"/>
  <c r="V621" i="5"/>
  <c r="AD568" i="2"/>
  <c r="O568" i="2" s="1"/>
  <c r="AF568" i="2"/>
  <c r="AH568" i="2"/>
  <c r="R568" i="2" s="1"/>
  <c r="AE568" i="2"/>
  <c r="Q568" i="2" s="1"/>
  <c r="Z708" i="5"/>
  <c r="T1106" i="5"/>
  <c r="V1106" i="5"/>
  <c r="U1106" i="5"/>
  <c r="F1110" i="5"/>
  <c r="AB1343" i="2"/>
  <c r="M1343" i="2" s="1"/>
  <c r="AJ1343" i="2"/>
  <c r="Z1343" i="2"/>
  <c r="L1343" i="2" s="1"/>
  <c r="Y1343" i="2"/>
  <c r="AA1343" i="2" s="1"/>
  <c r="AC1343" i="2"/>
  <c r="N1343" i="2" s="1"/>
  <c r="AF1343" i="2" s="1"/>
  <c r="Z1248" i="2"/>
  <c r="L1248" i="2" s="1"/>
  <c r="Y1248" i="2"/>
  <c r="AA1248" i="2" s="1"/>
  <c r="AJ1248" i="2"/>
  <c r="AB1248" i="2"/>
  <c r="M1248" i="2" s="1"/>
  <c r="AC1248" i="2" s="1"/>
  <c r="N1248" i="2" s="1"/>
  <c r="AE1248" i="2" s="1"/>
  <c r="Q1248" i="2" s="1"/>
  <c r="J1260" i="2"/>
  <c r="AE479" i="2"/>
  <c r="Q479" i="2" s="1"/>
  <c r="AH479" i="2"/>
  <c r="R479" i="2" s="1"/>
  <c r="Y1094" i="2"/>
  <c r="AA1094" i="2" s="1"/>
  <c r="AB1094" i="2"/>
  <c r="M1094" i="2" s="1"/>
  <c r="AC1094" i="2" s="1"/>
  <c r="N1094" i="2" s="1"/>
  <c r="Z1094" i="2"/>
  <c r="L1094" i="2" s="1"/>
  <c r="AJ1094" i="2"/>
  <c r="U1314" i="5"/>
  <c r="T1314" i="5"/>
  <c r="V1314" i="5"/>
  <c r="F1320" i="5"/>
  <c r="AJ134" i="2"/>
  <c r="Z134" i="2"/>
  <c r="L134" i="2" s="1"/>
  <c r="AB134" i="2"/>
  <c r="M134" i="2" s="1"/>
  <c r="AC134" i="2" s="1"/>
  <c r="N134" i="2" s="1"/>
  <c r="AH134" i="2" s="1"/>
  <c r="R134" i="2" s="1"/>
  <c r="Y134" i="2"/>
  <c r="AA134" i="2" s="1"/>
  <c r="AB530" i="2"/>
  <c r="M530" i="2" s="1"/>
  <c r="AC530" i="2" s="1"/>
  <c r="N530" i="2" s="1"/>
  <c r="AJ530" i="2"/>
  <c r="Z530" i="2"/>
  <c r="L530" i="2" s="1"/>
  <c r="Y530" i="2"/>
  <c r="AA530" i="2" s="1"/>
  <c r="Z1306" i="5"/>
  <c r="V950" i="5"/>
  <c r="T950" i="5"/>
  <c r="U950" i="5"/>
  <c r="AJ708" i="2"/>
  <c r="Z708" i="2"/>
  <c r="L708" i="2" s="1"/>
  <c r="Y708" i="2"/>
  <c r="AA708" i="2" s="1"/>
  <c r="J720" i="2"/>
  <c r="AB708" i="2"/>
  <c r="M708" i="2" s="1"/>
  <c r="AC708" i="2" s="1"/>
  <c r="N708" i="2" s="1"/>
  <c r="AH708" i="2" s="1"/>
  <c r="R708" i="2" s="1"/>
  <c r="T441" i="5"/>
  <c r="U441" i="5"/>
  <c r="V441" i="5"/>
  <c r="AB801" i="2"/>
  <c r="M801" i="2" s="1"/>
  <c r="AC801" i="2" s="1"/>
  <c r="N801" i="2" s="1"/>
  <c r="AF801" i="2" s="1"/>
  <c r="Z801" i="2"/>
  <c r="L801" i="2" s="1"/>
  <c r="Y801" i="2"/>
  <c r="AA801" i="2" s="1"/>
  <c r="AJ801" i="2"/>
  <c r="AB749" i="2"/>
  <c r="M749" i="2" s="1"/>
  <c r="AC749" i="2" s="1"/>
  <c r="N749" i="2" s="1"/>
  <c r="Z749" i="2"/>
  <c r="L749" i="2" s="1"/>
  <c r="AJ749" i="2"/>
  <c r="Y749" i="2"/>
  <c r="AA749" i="2" s="1"/>
  <c r="AB734" i="2"/>
  <c r="M734" i="2" s="1"/>
  <c r="Z734" i="2"/>
  <c r="L734" i="2" s="1"/>
  <c r="AJ734" i="2"/>
  <c r="Y734" i="2"/>
  <c r="AA734" i="2" s="1"/>
  <c r="AC734" i="2"/>
  <c r="N734" i="2" s="1"/>
  <c r="U111" i="5"/>
  <c r="V111" i="5"/>
  <c r="T111" i="5"/>
  <c r="U680" i="5"/>
  <c r="T680" i="5"/>
  <c r="V680" i="5"/>
  <c r="AD75" i="2"/>
  <c r="O75" i="2" s="1"/>
  <c r="AF75" i="2"/>
  <c r="AH75" i="2"/>
  <c r="R75" i="2" s="1"/>
  <c r="AE75" i="2"/>
  <c r="Q75" i="2" s="1"/>
  <c r="T730" i="5"/>
  <c r="V730" i="5"/>
  <c r="U730" i="5"/>
  <c r="V1038" i="5"/>
  <c r="U1038" i="5"/>
  <c r="T1038" i="5"/>
  <c r="Z802" i="5"/>
  <c r="U985" i="5"/>
  <c r="T985" i="5"/>
  <c r="V985" i="5"/>
  <c r="AE921" i="2"/>
  <c r="Q921" i="2" s="1"/>
  <c r="AE617" i="2"/>
  <c r="Q617" i="2" s="1"/>
  <c r="AF617" i="2"/>
  <c r="AH617" i="2"/>
  <c r="R617" i="2" s="1"/>
  <c r="AF524" i="2"/>
  <c r="AE524" i="2"/>
  <c r="Q524" i="2" s="1"/>
  <c r="AD524" i="2"/>
  <c r="O524" i="2" s="1"/>
  <c r="AH524" i="2"/>
  <c r="R524" i="2" s="1"/>
  <c r="AF15" i="2"/>
  <c r="AD15" i="2"/>
  <c r="O15" i="2" s="1"/>
  <c r="AH594" i="2"/>
  <c r="R594" i="2" s="1"/>
  <c r="AF594" i="2"/>
  <c r="AE594" i="2"/>
  <c r="Q594" i="2" s="1"/>
  <c r="AE1191" i="2"/>
  <c r="Q1191" i="2" s="1"/>
  <c r="AD1191" i="2"/>
  <c r="O1191" i="2" s="1"/>
  <c r="AF1191" i="2"/>
  <c r="AH1191" i="2"/>
  <c r="R1191" i="2" s="1"/>
  <c r="AE499" i="2"/>
  <c r="Q499" i="2" s="1"/>
  <c r="AD499" i="2"/>
  <c r="O499" i="2" s="1"/>
  <c r="AH499" i="2"/>
  <c r="R499" i="2" s="1"/>
  <c r="AH944" i="2"/>
  <c r="R944" i="2" s="1"/>
  <c r="AF944" i="2"/>
  <c r="AE944" i="2"/>
  <c r="Q944" i="2" s="1"/>
  <c r="AE1180" i="2"/>
  <c r="Q1180" i="2" s="1"/>
  <c r="AD1180" i="2"/>
  <c r="O1180" i="2" s="1"/>
  <c r="AH1180" i="2"/>
  <c r="R1180" i="2" s="1"/>
  <c r="AH770" i="2"/>
  <c r="R770" i="2" s="1"/>
  <c r="AF770" i="2"/>
  <c r="AD770" i="2"/>
  <c r="O770" i="2" s="1"/>
  <c r="AE770" i="2"/>
  <c r="Q770" i="2" s="1"/>
  <c r="AF1138" i="2"/>
  <c r="AE1138" i="2"/>
  <c r="Q1138" i="2" s="1"/>
  <c r="AH1138" i="2"/>
  <c r="R1138" i="2" s="1"/>
  <c r="AF345" i="2"/>
  <c r="AD345" i="2"/>
  <c r="O345" i="2" s="1"/>
  <c r="AE345" i="2"/>
  <c r="Q345" i="2" s="1"/>
  <c r="AH345" i="2"/>
  <c r="R345" i="2" s="1"/>
  <c r="AE266" i="2"/>
  <c r="Q266" i="2" s="1"/>
  <c r="AF266" i="2"/>
  <c r="AH266" i="2"/>
  <c r="R266" i="2" s="1"/>
  <c r="AF733" i="2"/>
  <c r="AE733" i="2"/>
  <c r="Q733" i="2" s="1"/>
  <c r="AD733" i="2"/>
  <c r="O733" i="2" s="1"/>
  <c r="AE312" i="2"/>
  <c r="Q312" i="2" s="1"/>
  <c r="AH312" i="2"/>
  <c r="R312" i="2" s="1"/>
  <c r="AD312" i="2"/>
  <c r="O312" i="2" s="1"/>
  <c r="AE955" i="2"/>
  <c r="Q955" i="2" s="1"/>
  <c r="AH955" i="2"/>
  <c r="R955" i="2" s="1"/>
  <c r="AF955" i="2"/>
  <c r="AF320" i="2"/>
  <c r="AE320" i="2"/>
  <c r="Q320" i="2" s="1"/>
  <c r="AH320" i="2"/>
  <c r="R320" i="2" s="1"/>
  <c r="AD831" i="2"/>
  <c r="O831" i="2" s="1"/>
  <c r="AH831" i="2"/>
  <c r="R831" i="2" s="1"/>
  <c r="AE831" i="2"/>
  <c r="Q831" i="2" s="1"/>
  <c r="AE438" i="2"/>
  <c r="Q438" i="2" s="1"/>
  <c r="AH438" i="2"/>
  <c r="R438" i="2" s="1"/>
  <c r="AE147" i="2"/>
  <c r="Q147" i="2" s="1"/>
  <c r="AF147" i="2"/>
  <c r="AF160" i="2"/>
  <c r="AD160" i="2"/>
  <c r="O160" i="2" s="1"/>
  <c r="AE160" i="2"/>
  <c r="Q160" i="2" s="1"/>
  <c r="AH160" i="2"/>
  <c r="R160" i="2" s="1"/>
  <c r="AF237" i="2"/>
  <c r="AH237" i="2"/>
  <c r="R237" i="2" s="1"/>
  <c r="AE1194" i="2"/>
  <c r="Q1194" i="2" s="1"/>
  <c r="AH1194" i="2"/>
  <c r="R1194" i="2" s="1"/>
  <c r="AD1194" i="2"/>
  <c r="O1194" i="2" s="1"/>
  <c r="AE169" i="2"/>
  <c r="Q169" i="2" s="1"/>
  <c r="AH169" i="2"/>
  <c r="R169" i="2" s="1"/>
  <c r="AD169" i="2"/>
  <c r="O169" i="2" s="1"/>
  <c r="AE1223" i="2"/>
  <c r="Q1223" i="2" s="1"/>
  <c r="AF1223" i="2"/>
  <c r="AD109" i="2"/>
  <c r="O109" i="2" s="1"/>
  <c r="AF109" i="2"/>
  <c r="AH766" i="2"/>
  <c r="R766" i="2" s="1"/>
  <c r="AF766" i="2"/>
  <c r="AD405" i="2"/>
  <c r="O405" i="2" s="1"/>
  <c r="AE796" i="2"/>
  <c r="Q796" i="2" s="1"/>
  <c r="AF796" i="2"/>
  <c r="AH796" i="2"/>
  <c r="R796" i="2" s="1"/>
  <c r="AE1001" i="2"/>
  <c r="Q1001" i="2" s="1"/>
  <c r="AH1001" i="2"/>
  <c r="R1001" i="2" s="1"/>
  <c r="AH10" i="2"/>
  <c r="R10" i="2" s="1"/>
  <c r="AE10" i="2"/>
  <c r="Q10" i="2" s="1"/>
  <c r="AF10" i="2"/>
  <c r="AD406" i="2"/>
  <c r="O406" i="2" s="1"/>
  <c r="AF406" i="2"/>
  <c r="AE406" i="2"/>
  <c r="Q406" i="2" s="1"/>
  <c r="AH406" i="2"/>
  <c r="R406" i="2" s="1"/>
  <c r="AD434" i="2"/>
  <c r="O434" i="2" s="1"/>
  <c r="AE1329" i="2"/>
  <c r="Q1329" i="2" s="1"/>
  <c r="AE233" i="2"/>
  <c r="Q233" i="2" s="1"/>
  <c r="AH233" i="2"/>
  <c r="R233" i="2" s="1"/>
  <c r="AF233" i="2"/>
  <c r="AF349" i="2"/>
  <c r="AE349" i="2"/>
  <c r="Q349" i="2" s="1"/>
  <c r="AD349" i="2"/>
  <c r="O349" i="2" s="1"/>
  <c r="AE820" i="2"/>
  <c r="Q820" i="2" s="1"/>
  <c r="AD820" i="2"/>
  <c r="O820" i="2" s="1"/>
  <c r="AE895" i="2"/>
  <c r="Q895" i="2" s="1"/>
  <c r="AH895" i="2"/>
  <c r="R895" i="2" s="1"/>
  <c r="AD895" i="2"/>
  <c r="O895" i="2" s="1"/>
  <c r="AE1250" i="2"/>
  <c r="Q1250" i="2" s="1"/>
  <c r="AD1250" i="2"/>
  <c r="O1250" i="2" s="1"/>
  <c r="AF1250" i="2"/>
  <c r="AF169" i="2"/>
  <c r="AH491" i="2"/>
  <c r="R491" i="2" s="1"/>
  <c r="AE1421" i="2"/>
  <c r="Q1421" i="2" s="1"/>
  <c r="AF1428" i="2"/>
  <c r="AF106" i="2"/>
  <c r="AE106" i="2"/>
  <c r="Q106" i="2" s="1"/>
  <c r="AH106" i="2"/>
  <c r="R106" i="2" s="1"/>
  <c r="AD106" i="2"/>
  <c r="O106" i="2" s="1"/>
  <c r="AB170" i="2"/>
  <c r="M170" i="2" s="1"/>
  <c r="AC170" i="2" s="1"/>
  <c r="N170" i="2" s="1"/>
  <c r="Y170" i="2"/>
  <c r="AA170" i="2" s="1"/>
  <c r="AJ170" i="2"/>
  <c r="Z170" i="2"/>
  <c r="L170" i="2" s="1"/>
  <c r="AB11" i="2"/>
  <c r="M11" i="2" s="1"/>
  <c r="AC11" i="2" s="1"/>
  <c r="N11" i="2" s="1"/>
  <c r="Y11" i="2"/>
  <c r="AA11" i="2" s="1"/>
  <c r="Z11" i="2"/>
  <c r="L11" i="2" s="1"/>
  <c r="AJ11" i="2"/>
  <c r="Z14" i="2"/>
  <c r="L14" i="2" s="1"/>
  <c r="AB14" i="2"/>
  <c r="M14" i="2" s="1"/>
  <c r="AC14" i="2" s="1"/>
  <c r="N14" i="2" s="1"/>
  <c r="Y14" i="2"/>
  <c r="AA14" i="2" s="1"/>
  <c r="AJ14" i="2"/>
  <c r="AH259" i="2"/>
  <c r="R259" i="2" s="1"/>
  <c r="AE259" i="2"/>
  <c r="Q259" i="2" s="1"/>
  <c r="AF259" i="2"/>
  <c r="AD259" i="2"/>
  <c r="O259" i="2" s="1"/>
  <c r="Y174" i="2"/>
  <c r="AA174" i="2" s="1"/>
  <c r="Z174" i="2"/>
  <c r="L174" i="2" s="1"/>
  <c r="AJ174" i="2"/>
  <c r="AB174" i="2"/>
  <c r="M174" i="2" s="1"/>
  <c r="AC174" i="2" s="1"/>
  <c r="N174" i="2" s="1"/>
  <c r="AF174" i="2" s="1"/>
  <c r="AD166" i="2"/>
  <c r="O166" i="2" s="1"/>
  <c r="AE166" i="2"/>
  <c r="Q166" i="2" s="1"/>
  <c r="AH166" i="2"/>
  <c r="R166" i="2" s="1"/>
  <c r="AF166" i="2"/>
  <c r="Z716" i="5"/>
  <c r="Z1161" i="5"/>
  <c r="Z1035" i="5"/>
  <c r="Z1338" i="5"/>
  <c r="Z407" i="5"/>
  <c r="Z1372" i="5"/>
  <c r="T1000" i="5"/>
  <c r="U1000" i="5"/>
  <c r="V1000" i="5"/>
  <c r="AF1421" i="2"/>
  <c r="AD885" i="2"/>
  <c r="O885" i="2" s="1"/>
  <c r="Z19" i="5"/>
  <c r="Z70" i="5"/>
  <c r="Z40" i="5"/>
  <c r="Z17" i="5"/>
  <c r="AF885" i="2"/>
  <c r="AF1184" i="2"/>
  <c r="V114" i="5"/>
  <c r="U114" i="5"/>
  <c r="T114" i="5"/>
  <c r="AF598" i="2"/>
  <c r="AE885" i="2"/>
  <c r="Q885" i="2" s="1"/>
  <c r="AE206" i="2"/>
  <c r="Q206" i="2" s="1"/>
  <c r="AD1184" i="2"/>
  <c r="O1184" i="2" s="1"/>
  <c r="Z56" i="5"/>
  <c r="Z28" i="5"/>
  <c r="Z229" i="5"/>
  <c r="Z55" i="5"/>
  <c r="Z161" i="5"/>
  <c r="Z1313" i="5"/>
  <c r="V913" i="5"/>
  <c r="T913" i="5"/>
  <c r="U913" i="5"/>
  <c r="AJ1429" i="2"/>
  <c r="Z1429" i="2"/>
  <c r="L1429" i="2" s="1"/>
  <c r="AB1429" i="2"/>
  <c r="M1429" i="2" s="1"/>
  <c r="AC1429" i="2" s="1"/>
  <c r="N1429" i="2" s="1"/>
  <c r="Y1429" i="2"/>
  <c r="AA1429" i="2" s="1"/>
  <c r="Z683" i="5"/>
  <c r="Z535" i="5"/>
  <c r="Z285" i="5"/>
  <c r="U1003" i="5"/>
  <c r="V1003" i="5"/>
  <c r="T1003" i="5"/>
  <c r="F1020" i="5"/>
  <c r="V1225" i="5"/>
  <c r="U1225" i="5"/>
  <c r="T1225" i="5"/>
  <c r="F1230" i="5"/>
  <c r="F360" i="5"/>
  <c r="V347" i="5"/>
  <c r="T347" i="5"/>
  <c r="U347" i="5"/>
  <c r="Z832" i="5"/>
  <c r="T649" i="5"/>
  <c r="U649" i="5"/>
  <c r="V649" i="5"/>
  <c r="F660" i="5"/>
  <c r="V1396" i="5"/>
  <c r="T1396" i="5"/>
  <c r="U1396" i="5"/>
  <c r="F1410" i="5"/>
  <c r="AD261" i="2"/>
  <c r="O261" i="2" s="1"/>
  <c r="AH261" i="2"/>
  <c r="R261" i="2" s="1"/>
  <c r="AE261" i="2"/>
  <c r="Q261" i="2" s="1"/>
  <c r="AF261" i="2"/>
  <c r="Z221" i="5"/>
  <c r="R48" i="5"/>
  <c r="F48" i="5" s="1"/>
  <c r="Q48" i="5"/>
  <c r="P48" i="5"/>
  <c r="X117" i="5"/>
  <c r="Y117" i="5"/>
  <c r="W117" i="5"/>
  <c r="X201" i="2"/>
  <c r="J201" i="2"/>
  <c r="X193" i="5"/>
  <c r="Y193" i="5"/>
  <c r="W193" i="5"/>
  <c r="P228" i="5"/>
  <c r="R228" i="5"/>
  <c r="F228" i="5" s="1"/>
  <c r="Q228" i="5"/>
  <c r="U159" i="5"/>
  <c r="T159" i="5"/>
  <c r="V159" i="5"/>
  <c r="F180" i="5"/>
  <c r="V146" i="5"/>
  <c r="U146" i="5"/>
  <c r="T146" i="5"/>
  <c r="R130" i="5"/>
  <c r="F130" i="5" s="1"/>
  <c r="Q130" i="5"/>
  <c r="P130" i="5"/>
  <c r="X48" i="2"/>
  <c r="J48" i="2"/>
  <c r="J117" i="2"/>
  <c r="X117" i="2"/>
  <c r="Q201" i="5"/>
  <c r="P201" i="5"/>
  <c r="R201" i="5"/>
  <c r="F201" i="5" s="1"/>
  <c r="T167" i="5"/>
  <c r="U167" i="5"/>
  <c r="V167" i="5"/>
  <c r="X132" i="2"/>
  <c r="J132" i="2"/>
  <c r="Z169" i="5"/>
  <c r="Y112" i="5"/>
  <c r="M120" i="5"/>
  <c r="W112" i="5"/>
  <c r="X112" i="5"/>
  <c r="Q46" i="5"/>
  <c r="P46" i="5"/>
  <c r="R46" i="5"/>
  <c r="F46" i="5" s="1"/>
  <c r="X119" i="5"/>
  <c r="Y119" i="5"/>
  <c r="W119" i="5"/>
  <c r="AJ258" i="2"/>
  <c r="AB258" i="2"/>
  <c r="M258" i="2" s="1"/>
  <c r="AC258" i="2" s="1"/>
  <c r="N258" i="2" s="1"/>
  <c r="Y258" i="2"/>
  <c r="AA258" i="2" s="1"/>
  <c r="Z258" i="2"/>
  <c r="L258" i="2" s="1"/>
  <c r="R132" i="5"/>
  <c r="F132" i="5" s="1"/>
  <c r="Q132" i="5"/>
  <c r="P132" i="5"/>
  <c r="Z176" i="5"/>
  <c r="AE167" i="2"/>
  <c r="Q167" i="2" s="1"/>
  <c r="AF167" i="2"/>
  <c r="AH167" i="2"/>
  <c r="R167" i="2" s="1"/>
  <c r="AD167" i="2"/>
  <c r="O167" i="2" s="1"/>
  <c r="P54" i="5"/>
  <c r="Q54" i="5"/>
  <c r="R54" i="5"/>
  <c r="F54" i="5" s="1"/>
  <c r="Q115" i="5"/>
  <c r="R115" i="5"/>
  <c r="F115" i="5" s="1"/>
  <c r="P115" i="5"/>
  <c r="W205" i="5"/>
  <c r="X205" i="5"/>
  <c r="Y205" i="5"/>
  <c r="Y232" i="5"/>
  <c r="W232" i="5"/>
  <c r="X232" i="5"/>
  <c r="T226" i="5"/>
  <c r="U226" i="5"/>
  <c r="V226" i="5"/>
  <c r="AB113" i="2"/>
  <c r="M113" i="2" s="1"/>
  <c r="AC113" i="2" s="1"/>
  <c r="N113" i="2" s="1"/>
  <c r="AH113" i="2" s="1"/>
  <c r="R113" i="2" s="1"/>
  <c r="Z113" i="2"/>
  <c r="L113" i="2" s="1"/>
  <c r="AJ113" i="2"/>
  <c r="Y113" i="2"/>
  <c r="AA113" i="2" s="1"/>
  <c r="J130" i="2"/>
  <c r="X130" i="2"/>
  <c r="W78" i="5"/>
  <c r="Y78" i="5"/>
  <c r="M90" i="5"/>
  <c r="X78" i="5"/>
  <c r="X207" i="2"/>
  <c r="J207" i="2"/>
  <c r="J197" i="2"/>
  <c r="X197" i="2"/>
  <c r="R236" i="5"/>
  <c r="F236" i="5" s="1"/>
  <c r="Q236" i="5"/>
  <c r="P236" i="5"/>
  <c r="J249" i="2"/>
  <c r="X249" i="2"/>
  <c r="P27" i="5"/>
  <c r="Q27" i="5"/>
  <c r="R27" i="5"/>
  <c r="F27" i="5" s="1"/>
  <c r="X149" i="2"/>
  <c r="J149" i="2"/>
  <c r="Z162" i="2"/>
  <c r="L162" i="2" s="1"/>
  <c r="Y162" i="2"/>
  <c r="AA162" i="2" s="1"/>
  <c r="AB162" i="2"/>
  <c r="M162" i="2" s="1"/>
  <c r="AC162" i="2" s="1"/>
  <c r="N162" i="2" s="1"/>
  <c r="AJ162" i="2"/>
  <c r="J78" i="2"/>
  <c r="X78" i="2"/>
  <c r="Y207" i="5"/>
  <c r="X207" i="5"/>
  <c r="W207" i="5"/>
  <c r="P197" i="5"/>
  <c r="R197" i="5"/>
  <c r="F197" i="5" s="1"/>
  <c r="Q197" i="5"/>
  <c r="J236" i="2"/>
  <c r="X236" i="2"/>
  <c r="Y249" i="5"/>
  <c r="M270" i="5"/>
  <c r="X249" i="5"/>
  <c r="W249" i="5"/>
  <c r="X115" i="2"/>
  <c r="J115" i="2"/>
  <c r="V251" i="5"/>
  <c r="T251" i="5"/>
  <c r="U251" i="5"/>
  <c r="AJ29" i="2"/>
  <c r="Z29" i="2"/>
  <c r="L29" i="2" s="1"/>
  <c r="Y29" i="2"/>
  <c r="AA29" i="2" s="1"/>
  <c r="AB29" i="2"/>
  <c r="M29" i="2" s="1"/>
  <c r="AC29" i="2" s="1"/>
  <c r="N29" i="2" s="1"/>
  <c r="Y165" i="2"/>
  <c r="AA165" i="2" s="1"/>
  <c r="AB165" i="2"/>
  <c r="M165" i="2" s="1"/>
  <c r="AC165" i="2" s="1"/>
  <c r="N165" i="2" s="1"/>
  <c r="AJ165" i="2"/>
  <c r="Z165" i="2"/>
  <c r="L165" i="2" s="1"/>
  <c r="W54" i="5"/>
  <c r="X54" i="5"/>
  <c r="Y54" i="5"/>
  <c r="W115" i="5"/>
  <c r="X115" i="5"/>
  <c r="Y115" i="5"/>
  <c r="R205" i="5"/>
  <c r="F205" i="5" s="1"/>
  <c r="Q205" i="5"/>
  <c r="P205" i="5"/>
  <c r="AJ191" i="2"/>
  <c r="AB191" i="2"/>
  <c r="M191" i="2" s="1"/>
  <c r="AC191" i="2" s="1"/>
  <c r="N191" i="2" s="1"/>
  <c r="Z191" i="2"/>
  <c r="L191" i="2" s="1"/>
  <c r="Y191" i="2"/>
  <c r="AA191" i="2" s="1"/>
  <c r="X27" i="2"/>
  <c r="J27" i="2"/>
  <c r="Z141" i="5"/>
  <c r="V191" i="5"/>
  <c r="T191" i="5"/>
  <c r="U191" i="5"/>
  <c r="P78" i="5"/>
  <c r="Q78" i="5"/>
  <c r="R78" i="5"/>
  <c r="F78" i="5" s="1"/>
  <c r="W236" i="5"/>
  <c r="Y236" i="5"/>
  <c r="X236" i="5"/>
  <c r="X27" i="5"/>
  <c r="W27" i="5"/>
  <c r="Y27" i="5"/>
  <c r="P207" i="5"/>
  <c r="Q207" i="5"/>
  <c r="R207" i="5"/>
  <c r="F207" i="5" s="1"/>
  <c r="X197" i="5"/>
  <c r="W197" i="5"/>
  <c r="Y197" i="5"/>
  <c r="R249" i="5"/>
  <c r="F249" i="5" s="1"/>
  <c r="Q249" i="5"/>
  <c r="P249" i="5"/>
  <c r="R12" i="5"/>
  <c r="F12" i="5" s="1"/>
  <c r="Q12" i="5"/>
  <c r="P12" i="5"/>
  <c r="X54" i="2"/>
  <c r="J54" i="2"/>
  <c r="Z199" i="2"/>
  <c r="L199" i="2" s="1"/>
  <c r="Y199" i="2"/>
  <c r="AA199" i="2" s="1"/>
  <c r="AJ199" i="2"/>
  <c r="AB199" i="2"/>
  <c r="M199" i="2" s="1"/>
  <c r="AC199" i="2" s="1"/>
  <c r="N199" i="2" s="1"/>
  <c r="AH199" i="2" s="1"/>
  <c r="R199" i="2" s="1"/>
  <c r="X232" i="2"/>
  <c r="J232" i="2"/>
  <c r="J46" i="2"/>
  <c r="X46" i="2"/>
  <c r="X119" i="2"/>
  <c r="J119" i="2"/>
  <c r="AJ209" i="2"/>
  <c r="Y209" i="2"/>
  <c r="AA209" i="2" s="1"/>
  <c r="Z209" i="2"/>
  <c r="L209" i="2" s="1"/>
  <c r="AB209" i="2"/>
  <c r="M209" i="2" s="1"/>
  <c r="AC209" i="2" s="1"/>
  <c r="N209" i="2" s="1"/>
  <c r="U195" i="5"/>
  <c r="T195" i="5"/>
  <c r="V195" i="5"/>
  <c r="V174" i="5"/>
  <c r="T174" i="5"/>
  <c r="U174" i="5"/>
  <c r="U208" i="5"/>
  <c r="T208" i="5"/>
  <c r="V208" i="5"/>
  <c r="AB260" i="2"/>
  <c r="M260" i="2" s="1"/>
  <c r="AC260" i="2" s="1"/>
  <c r="N260" i="2" s="1"/>
  <c r="AJ260" i="2"/>
  <c r="Z260" i="2"/>
  <c r="L260" i="2" s="1"/>
  <c r="Y260" i="2"/>
  <c r="AA260" i="2" s="1"/>
  <c r="R149" i="5"/>
  <c r="F149" i="5" s="1"/>
  <c r="P149" i="5"/>
  <c r="Q149" i="5"/>
  <c r="X48" i="5"/>
  <c r="Y48" i="5"/>
  <c r="W48" i="5"/>
  <c r="R117" i="5"/>
  <c r="F117" i="5" s="1"/>
  <c r="Q117" i="5"/>
  <c r="P117" i="5"/>
  <c r="Q193" i="5"/>
  <c r="P193" i="5"/>
  <c r="R193" i="5"/>
  <c r="F193" i="5" s="1"/>
  <c r="X228" i="5"/>
  <c r="Y228" i="5"/>
  <c r="W228" i="5"/>
  <c r="M240" i="5"/>
  <c r="Z88" i="5"/>
  <c r="AB26" i="2"/>
  <c r="M26" i="2" s="1"/>
  <c r="AC26" i="2" s="1"/>
  <c r="N26" i="2" s="1"/>
  <c r="AF26" i="2" s="1"/>
  <c r="AJ26" i="2"/>
  <c r="Y26" i="2"/>
  <c r="AA26" i="2" s="1"/>
  <c r="Z26" i="2"/>
  <c r="L26" i="2" s="1"/>
  <c r="W1438" i="2"/>
  <c r="X12" i="2"/>
  <c r="J12" i="2"/>
  <c r="X130" i="5"/>
  <c r="W130" i="5"/>
  <c r="Y130" i="5"/>
  <c r="M150" i="5"/>
  <c r="Z256" i="5"/>
  <c r="V203" i="5"/>
  <c r="T203" i="5"/>
  <c r="U203" i="5"/>
  <c r="M210" i="5"/>
  <c r="Y201" i="5"/>
  <c r="W201" i="5"/>
  <c r="X201" i="5"/>
  <c r="X193" i="2"/>
  <c r="J193" i="2"/>
  <c r="J228" i="2"/>
  <c r="X228" i="2"/>
  <c r="U206" i="5"/>
  <c r="V206" i="5"/>
  <c r="T206" i="5"/>
  <c r="W12" i="5"/>
  <c r="X12" i="5"/>
  <c r="Y12" i="5"/>
  <c r="Z24" i="2"/>
  <c r="L24" i="2" s="1"/>
  <c r="AJ24" i="2"/>
  <c r="Y24" i="2"/>
  <c r="AA24" i="2" s="1"/>
  <c r="AB24" i="2"/>
  <c r="M24" i="2" s="1"/>
  <c r="AC24" i="2" s="1"/>
  <c r="N24" i="2" s="1"/>
  <c r="V140" i="5"/>
  <c r="T140" i="5"/>
  <c r="U140" i="5"/>
  <c r="Q112" i="5"/>
  <c r="P112" i="5"/>
  <c r="R112" i="5"/>
  <c r="F112" i="5" s="1"/>
  <c r="X46" i="5"/>
  <c r="Y46" i="5"/>
  <c r="W46" i="5"/>
  <c r="M60" i="5"/>
  <c r="Q119" i="5"/>
  <c r="R119" i="5"/>
  <c r="F119" i="5" s="1"/>
  <c r="P119" i="5"/>
  <c r="X205" i="2"/>
  <c r="J205" i="2"/>
  <c r="W132" i="5"/>
  <c r="Y132" i="5"/>
  <c r="X132" i="5"/>
  <c r="X112" i="2"/>
  <c r="J112" i="2"/>
  <c r="V160" i="5"/>
  <c r="T160" i="5"/>
  <c r="U160" i="5"/>
  <c r="R232" i="5"/>
  <c r="F232" i="5" s="1"/>
  <c r="P232" i="5"/>
  <c r="Q232" i="5"/>
  <c r="W149" i="5"/>
  <c r="Y149" i="5"/>
  <c r="X149" i="5"/>
  <c r="AH863" i="2"/>
  <c r="R863" i="2" s="1"/>
  <c r="AH109" i="2"/>
  <c r="R109" i="2" s="1"/>
  <c r="AH1156" i="2"/>
  <c r="R1156" i="2" s="1"/>
  <c r="AF1370" i="2"/>
  <c r="AE1370" i="2"/>
  <c r="Q1370" i="2" s="1"/>
  <c r="AF1190" i="2"/>
  <c r="AH295" i="2"/>
  <c r="R295" i="2" s="1"/>
  <c r="AD28" i="2"/>
  <c r="O28" i="2" s="1"/>
  <c r="AD1193" i="2"/>
  <c r="O1193" i="2" s="1"/>
  <c r="AH921" i="2"/>
  <c r="R921" i="2" s="1"/>
  <c r="AE1426" i="2"/>
  <c r="Q1426" i="2" s="1"/>
  <c r="AF1426" i="2"/>
  <c r="AF1240" i="2"/>
  <c r="AF1070" i="2"/>
  <c r="AD1002" i="2"/>
  <c r="O1002" i="2" s="1"/>
  <c r="AE109" i="2"/>
  <c r="Q109" i="2" s="1"/>
  <c r="AD1370" i="2"/>
  <c r="O1370" i="2" s="1"/>
  <c r="AD598" i="2"/>
  <c r="O598" i="2" s="1"/>
  <c r="AH684" i="2"/>
  <c r="R684" i="2" s="1"/>
  <c r="AE28" i="2"/>
  <c r="Q28" i="2" s="1"/>
  <c r="AD921" i="2"/>
  <c r="O921" i="2" s="1"/>
  <c r="AD1426" i="2"/>
  <c r="O1426" i="2" s="1"/>
  <c r="AE1428" i="2"/>
  <c r="Q1428" i="2" s="1"/>
  <c r="AH1240" i="2"/>
  <c r="R1240" i="2" s="1"/>
  <c r="AD1428" i="2"/>
  <c r="O1428" i="2" s="1"/>
  <c r="AD1070" i="2"/>
  <c r="O1070" i="2" s="1"/>
  <c r="AD863" i="2"/>
  <c r="O863" i="2" s="1"/>
  <c r="AH761" i="2"/>
  <c r="R761" i="2" s="1"/>
  <c r="AH598" i="2"/>
  <c r="R598" i="2" s="1"/>
  <c r="AF295" i="2"/>
  <c r="AE761" i="2"/>
  <c r="Q761" i="2" s="1"/>
  <c r="AD650" i="2"/>
  <c r="O650" i="2" s="1"/>
  <c r="AF650" i="2"/>
  <c r="AH650" i="2"/>
  <c r="R650" i="2" s="1"/>
  <c r="AE650" i="2"/>
  <c r="Q650" i="2" s="1"/>
  <c r="AF474" i="2"/>
  <c r="AE474" i="2"/>
  <c r="Q474" i="2" s="1"/>
  <c r="AH474" i="2"/>
  <c r="R474" i="2" s="1"/>
  <c r="AD474" i="2"/>
  <c r="O474" i="2" s="1"/>
  <c r="AE45" i="2"/>
  <c r="Q45" i="2" s="1"/>
  <c r="AF45" i="2"/>
  <c r="AD45" i="2"/>
  <c r="O45" i="2" s="1"/>
  <c r="AH45" i="2"/>
  <c r="R45" i="2" s="1"/>
  <c r="AF1435" i="2"/>
  <c r="AE1435" i="2"/>
  <c r="Q1435" i="2" s="1"/>
  <c r="AH1435" i="2"/>
  <c r="R1435" i="2" s="1"/>
  <c r="AD1435" i="2"/>
  <c r="O1435" i="2" s="1"/>
  <c r="AF789" i="2"/>
  <c r="AH789" i="2"/>
  <c r="R789" i="2" s="1"/>
  <c r="AE789" i="2"/>
  <c r="Q789" i="2" s="1"/>
  <c r="AD789" i="2"/>
  <c r="O789" i="2" s="1"/>
  <c r="AE72" i="2"/>
  <c r="Q72" i="2" s="1"/>
  <c r="AH72" i="2"/>
  <c r="R72" i="2" s="1"/>
  <c r="AD72" i="2"/>
  <c r="O72" i="2" s="1"/>
  <c r="AF72" i="2"/>
  <c r="AH377" i="2"/>
  <c r="R377" i="2" s="1"/>
  <c r="AE377" i="2"/>
  <c r="Q377" i="2" s="1"/>
  <c r="AF377" i="2"/>
  <c r="AD377" i="2"/>
  <c r="O377" i="2" s="1"/>
  <c r="AD1274" i="2"/>
  <c r="O1274" i="2" s="1"/>
  <c r="AE1274" i="2"/>
  <c r="Q1274" i="2" s="1"/>
  <c r="AH1274" i="2"/>
  <c r="R1274" i="2" s="1"/>
  <c r="AF1274" i="2"/>
  <c r="N1225" i="2"/>
  <c r="AE1225" i="2" s="1"/>
  <c r="Q1225" i="2" s="1"/>
  <c r="AM1225" i="2"/>
  <c r="AQ1225" i="2" s="1"/>
  <c r="N1091" i="2"/>
  <c r="AH1091" i="2" s="1"/>
  <c r="R1091" i="2" s="1"/>
  <c r="AM1091" i="2"/>
  <c r="AQ1091" i="2" s="1"/>
  <c r="N316" i="2"/>
  <c r="AF316" i="2" s="1"/>
  <c r="AM316" i="2"/>
  <c r="AQ316" i="2" s="1"/>
  <c r="N834" i="2"/>
  <c r="AH834" i="2" s="1"/>
  <c r="R834" i="2" s="1"/>
  <c r="AM834" i="2"/>
  <c r="AQ834" i="2" s="1"/>
  <c r="N318" i="2"/>
  <c r="AF318" i="2" s="1"/>
  <c r="AM318" i="2"/>
  <c r="AQ318" i="2" s="1"/>
  <c r="N896" i="2"/>
  <c r="AE896" i="2" s="1"/>
  <c r="Q896" i="2" s="1"/>
  <c r="AM896" i="2"/>
  <c r="AQ896" i="2" s="1"/>
  <c r="N1302" i="2"/>
  <c r="AF1302" i="2" s="1"/>
  <c r="AM1302" i="2"/>
  <c r="AQ1302" i="2" s="1"/>
  <c r="N1272" i="2"/>
  <c r="AH1272" i="2" s="1"/>
  <c r="R1272" i="2" s="1"/>
  <c r="AM1272" i="2"/>
  <c r="AQ1272" i="2" s="1"/>
  <c r="N795" i="2"/>
  <c r="AF795" i="2" s="1"/>
  <c r="AM795" i="2"/>
  <c r="AQ795" i="2" s="1"/>
  <c r="N1041" i="2"/>
  <c r="AH1041" i="2" s="1"/>
  <c r="R1041" i="2" s="1"/>
  <c r="AM1041" i="2"/>
  <c r="AQ1041" i="2" s="1"/>
  <c r="AM1155" i="2"/>
  <c r="AQ1155" i="2" s="1"/>
  <c r="AM54" i="2"/>
  <c r="AQ54" i="2" s="1"/>
  <c r="N888" i="2"/>
  <c r="AF888" i="2" s="1"/>
  <c r="AM888" i="2"/>
  <c r="AQ888" i="2" s="1"/>
  <c r="N1029" i="2"/>
  <c r="AH1029" i="2" s="1"/>
  <c r="R1029" i="2" s="1"/>
  <c r="AM1029" i="2"/>
  <c r="AQ1029" i="2" s="1"/>
  <c r="N1135" i="2"/>
  <c r="AM1135" i="2"/>
  <c r="AQ1135" i="2" s="1"/>
  <c r="N288" i="2"/>
  <c r="AD288" i="2" s="1"/>
  <c r="O288" i="2" s="1"/>
  <c r="AM288" i="2"/>
  <c r="AQ288" i="2" s="1"/>
  <c r="N489" i="2"/>
  <c r="AF489" i="2" s="1"/>
  <c r="AM489" i="2"/>
  <c r="AQ489" i="2" s="1"/>
  <c r="N1374" i="2"/>
  <c r="AH1374" i="2" s="1"/>
  <c r="R1374" i="2" s="1"/>
  <c r="AM1374" i="2"/>
  <c r="AQ1374" i="2" s="1"/>
  <c r="N110" i="2"/>
  <c r="AF110" i="2" s="1"/>
  <c r="AM110" i="2"/>
  <c r="AQ110" i="2" s="1"/>
  <c r="N763" i="2"/>
  <c r="AE763" i="2" s="1"/>
  <c r="Q763" i="2" s="1"/>
  <c r="AM763" i="2"/>
  <c r="AQ763" i="2" s="1"/>
  <c r="N1254" i="2"/>
  <c r="AF1254" i="2" s="1"/>
  <c r="AM1254" i="2"/>
  <c r="AQ1254" i="2" s="1"/>
  <c r="N492" i="2"/>
  <c r="AE492" i="2" s="1"/>
  <c r="Q492" i="2" s="1"/>
  <c r="AM492" i="2"/>
  <c r="AQ492" i="2" s="1"/>
  <c r="N1401" i="2"/>
  <c r="AD1401" i="2" s="1"/>
  <c r="O1401" i="2" s="1"/>
  <c r="AM1401" i="2"/>
  <c r="AQ1401" i="2" s="1"/>
  <c r="AH346" i="2"/>
  <c r="R346" i="2" s="1"/>
  <c r="AF346" i="2"/>
  <c r="AD346" i="2"/>
  <c r="O346" i="2" s="1"/>
  <c r="AE346" i="2"/>
  <c r="Q346" i="2" s="1"/>
  <c r="AF1121" i="2"/>
  <c r="AE1121" i="2"/>
  <c r="Q1121" i="2" s="1"/>
  <c r="AH1121" i="2"/>
  <c r="R1121" i="2" s="1"/>
  <c r="AD1121" i="2"/>
  <c r="O1121" i="2" s="1"/>
  <c r="AF196" i="2"/>
  <c r="AH196" i="2"/>
  <c r="R196" i="2" s="1"/>
  <c r="AD196" i="2"/>
  <c r="O196" i="2" s="1"/>
  <c r="AE196" i="2"/>
  <c r="Q196" i="2" s="1"/>
  <c r="AE355" i="2"/>
  <c r="Q355" i="2" s="1"/>
  <c r="AF355" i="2"/>
  <c r="AD355" i="2"/>
  <c r="O355" i="2" s="1"/>
  <c r="AH355" i="2"/>
  <c r="R355" i="2" s="1"/>
  <c r="AF1419" i="2"/>
  <c r="AD1419" i="2"/>
  <c r="O1419" i="2" s="1"/>
  <c r="AE1419" i="2"/>
  <c r="Q1419" i="2" s="1"/>
  <c r="AH1419" i="2"/>
  <c r="R1419" i="2" s="1"/>
  <c r="AD290" i="2"/>
  <c r="O290" i="2" s="1"/>
  <c r="AH290" i="2"/>
  <c r="R290" i="2" s="1"/>
  <c r="AF290" i="2"/>
  <c r="AE290" i="2"/>
  <c r="Q290" i="2" s="1"/>
  <c r="AH148" i="2"/>
  <c r="R148" i="2" s="1"/>
  <c r="AD148" i="2"/>
  <c r="O148" i="2" s="1"/>
  <c r="AF148" i="2"/>
  <c r="AE148" i="2"/>
  <c r="Q148" i="2" s="1"/>
  <c r="AH1193" i="2"/>
  <c r="R1193" i="2" s="1"/>
  <c r="AE1193" i="2"/>
  <c r="Q1193" i="2" s="1"/>
  <c r="AH224" i="2"/>
  <c r="R224" i="2" s="1"/>
  <c r="AD224" i="2"/>
  <c r="O224" i="2" s="1"/>
  <c r="AF224" i="2"/>
  <c r="AE224" i="2"/>
  <c r="Q224" i="2" s="1"/>
  <c r="AE675" i="2"/>
  <c r="Q675" i="2" s="1"/>
  <c r="AH675" i="2"/>
  <c r="R675" i="2" s="1"/>
  <c r="AF675" i="2"/>
  <c r="AD675" i="2"/>
  <c r="O675" i="2" s="1"/>
  <c r="AF1392" i="2"/>
  <c r="AE1392" i="2"/>
  <c r="Q1392" i="2" s="1"/>
  <c r="AD1392" i="2"/>
  <c r="O1392" i="2" s="1"/>
  <c r="AH1392" i="2"/>
  <c r="R1392" i="2" s="1"/>
  <c r="AH1249" i="2"/>
  <c r="R1249" i="2" s="1"/>
  <c r="AF1249" i="2"/>
  <c r="AD1249" i="2"/>
  <c r="O1249" i="2" s="1"/>
  <c r="AE1249" i="2"/>
  <c r="Q1249" i="2" s="1"/>
  <c r="AF1360" i="2"/>
  <c r="AF1002" i="2"/>
  <c r="AH1002" i="2"/>
  <c r="R1002" i="2" s="1"/>
  <c r="AE1134" i="2"/>
  <c r="Q1134" i="2" s="1"/>
  <c r="AF1134" i="2"/>
  <c r="AD1134" i="2"/>
  <c r="O1134" i="2" s="1"/>
  <c r="AH1134" i="2"/>
  <c r="R1134" i="2" s="1"/>
  <c r="AD615" i="2"/>
  <c r="O615" i="2" s="1"/>
  <c r="AF615" i="2"/>
  <c r="AH615" i="2"/>
  <c r="R615" i="2" s="1"/>
  <c r="AE615" i="2"/>
  <c r="Q615" i="2" s="1"/>
  <c r="AH1223" i="2"/>
  <c r="R1223" i="2" s="1"/>
  <c r="AD1223" i="2"/>
  <c r="O1223" i="2" s="1"/>
  <c r="AE918" i="2"/>
  <c r="Q918" i="2" s="1"/>
  <c r="AH918" i="2"/>
  <c r="R918" i="2" s="1"/>
  <c r="AD918" i="2"/>
  <c r="O918" i="2" s="1"/>
  <c r="AF918" i="2"/>
  <c r="AD41" i="2"/>
  <c r="O41" i="2" s="1"/>
  <c r="AE41" i="2"/>
  <c r="Q41" i="2" s="1"/>
  <c r="AH41" i="2"/>
  <c r="R41" i="2" s="1"/>
  <c r="AF41" i="2"/>
  <c r="AH1068" i="2"/>
  <c r="R1068" i="2" s="1"/>
  <c r="AD1068" i="2"/>
  <c r="O1068" i="2" s="1"/>
  <c r="AE1068" i="2"/>
  <c r="Q1068" i="2" s="1"/>
  <c r="AF1068" i="2"/>
  <c r="AF892" i="2"/>
  <c r="AH680" i="2"/>
  <c r="R680" i="2" s="1"/>
  <c r="AF680" i="2"/>
  <c r="AE680" i="2"/>
  <c r="Q680" i="2" s="1"/>
  <c r="AD680" i="2"/>
  <c r="O680" i="2" s="1"/>
  <c r="AH1314" i="2"/>
  <c r="R1314" i="2" s="1"/>
  <c r="AE1314" i="2"/>
  <c r="Q1314" i="2" s="1"/>
  <c r="AD1314" i="2"/>
  <c r="O1314" i="2" s="1"/>
  <c r="AF1314" i="2"/>
  <c r="AE1049" i="2"/>
  <c r="Q1049" i="2" s="1"/>
  <c r="AF1049" i="2"/>
  <c r="AH1049" i="2"/>
  <c r="R1049" i="2" s="1"/>
  <c r="AD1049" i="2"/>
  <c r="O1049" i="2" s="1"/>
  <c r="AH1130" i="2"/>
  <c r="R1130" i="2" s="1"/>
  <c r="AD1130" i="2"/>
  <c r="O1130" i="2" s="1"/>
  <c r="AF1130" i="2"/>
  <c r="AE1130" i="2"/>
  <c r="Q1130" i="2" s="1"/>
  <c r="AH525" i="2"/>
  <c r="R525" i="2" s="1"/>
  <c r="AF525" i="2"/>
  <c r="AE525" i="2"/>
  <c r="Q525" i="2" s="1"/>
  <c r="AD525" i="2"/>
  <c r="O525" i="2" s="1"/>
  <c r="AD684" i="2"/>
  <c r="O684" i="2" s="1"/>
  <c r="AE684" i="2"/>
  <c r="Q684" i="2" s="1"/>
  <c r="AH1190" i="2"/>
  <c r="R1190" i="2" s="1"/>
  <c r="AE1190" i="2"/>
  <c r="Q1190" i="2" s="1"/>
  <c r="AE1436" i="2"/>
  <c r="Q1436" i="2" s="1"/>
  <c r="AF1436" i="2"/>
  <c r="AH101" i="2"/>
  <c r="R101" i="2" s="1"/>
  <c r="AF738" i="2"/>
  <c r="AD738" i="2"/>
  <c r="O738" i="2" s="1"/>
  <c r="AE767" i="2"/>
  <c r="Q767" i="2" s="1"/>
  <c r="AF767" i="2"/>
  <c r="AD707" i="2"/>
  <c r="O707" i="2" s="1"/>
  <c r="AF707" i="2"/>
  <c r="AE707" i="2"/>
  <c r="Q707" i="2" s="1"/>
  <c r="AH707" i="2"/>
  <c r="R707" i="2" s="1"/>
  <c r="AD1119" i="2"/>
  <c r="O1119" i="2" s="1"/>
  <c r="AH1119" i="2"/>
  <c r="R1119" i="2" s="1"/>
  <c r="AF1119" i="2"/>
  <c r="AE1119" i="2"/>
  <c r="Q1119" i="2" s="1"/>
  <c r="AE1346" i="2"/>
  <c r="Q1346" i="2" s="1"/>
  <c r="AH1346" i="2"/>
  <c r="R1346" i="2" s="1"/>
  <c r="AD1346" i="2"/>
  <c r="O1346" i="2" s="1"/>
  <c r="AF1346" i="2"/>
  <c r="AH1018" i="2"/>
  <c r="R1018" i="2" s="1"/>
  <c r="AE298" i="2"/>
  <c r="Q298" i="2" s="1"/>
  <c r="AD298" i="2"/>
  <c r="O298" i="2" s="1"/>
  <c r="AF298" i="2"/>
  <c r="AH298" i="2"/>
  <c r="R298" i="2" s="1"/>
  <c r="AE792" i="2"/>
  <c r="Q792" i="2" s="1"/>
  <c r="AF792" i="2"/>
  <c r="AD792" i="2"/>
  <c r="O792" i="2" s="1"/>
  <c r="AH792" i="2"/>
  <c r="R792" i="2" s="1"/>
  <c r="AF897" i="2"/>
  <c r="AE897" i="2"/>
  <c r="Q897" i="2" s="1"/>
  <c r="AD891" i="2"/>
  <c r="O891" i="2" s="1"/>
  <c r="AH891" i="2"/>
  <c r="R891" i="2" s="1"/>
  <c r="AE891" i="2"/>
  <c r="Q891" i="2" s="1"/>
  <c r="AF891" i="2"/>
  <c r="AE766" i="2"/>
  <c r="Q766" i="2" s="1"/>
  <c r="AD766" i="2"/>
  <c r="O766" i="2" s="1"/>
  <c r="AE405" i="2"/>
  <c r="Q405" i="2" s="1"/>
  <c r="AH405" i="2"/>
  <c r="R405" i="2" s="1"/>
  <c r="AD1318" i="2"/>
  <c r="O1318" i="2" s="1"/>
  <c r="AE1318" i="2"/>
  <c r="Q1318" i="2" s="1"/>
  <c r="AF1318" i="2"/>
  <c r="AH1318" i="2"/>
  <c r="R1318" i="2" s="1"/>
  <c r="AQ10" i="2"/>
  <c r="AM201" i="2"/>
  <c r="AQ201" i="2" s="1"/>
  <c r="N893" i="2"/>
  <c r="AH893" i="2" s="1"/>
  <c r="R893" i="2" s="1"/>
  <c r="AM893" i="2"/>
  <c r="AQ893" i="2" s="1"/>
  <c r="AM1006" i="2"/>
  <c r="AQ1006" i="2" s="1"/>
  <c r="N44" i="2"/>
  <c r="AH44" i="2" s="1"/>
  <c r="R44" i="2" s="1"/>
  <c r="AM44" i="2"/>
  <c r="AQ44" i="2" s="1"/>
  <c r="N382" i="2"/>
  <c r="AF382" i="2" s="1"/>
  <c r="AM382" i="2"/>
  <c r="AQ382" i="2" s="1"/>
  <c r="N916" i="2"/>
  <c r="AH916" i="2" s="1"/>
  <c r="R916" i="2" s="1"/>
  <c r="AM916" i="2"/>
  <c r="AQ916" i="2" s="1"/>
  <c r="N953" i="2"/>
  <c r="AM953" i="2"/>
  <c r="AQ953" i="2" s="1"/>
  <c r="N40" i="2"/>
  <c r="AE40" i="2" s="1"/>
  <c r="Q40" i="2" s="1"/>
  <c r="AM40" i="2"/>
  <c r="AQ40" i="2" s="1"/>
  <c r="AM506" i="2"/>
  <c r="AQ506" i="2" s="1"/>
  <c r="N999" i="2"/>
  <c r="AE999" i="2" s="1"/>
  <c r="Q999" i="2" s="1"/>
  <c r="AM999" i="2"/>
  <c r="AQ999" i="2" s="1"/>
  <c r="N431" i="2"/>
  <c r="AF431" i="2" s="1"/>
  <c r="AM431" i="2"/>
  <c r="AQ431" i="2" s="1"/>
  <c r="N737" i="2"/>
  <c r="AD737" i="2" s="1"/>
  <c r="O737" i="2" s="1"/>
  <c r="AM737" i="2"/>
  <c r="AQ737" i="2" s="1"/>
  <c r="N18" i="2"/>
  <c r="AM18" i="2"/>
  <c r="AQ18" i="2" s="1"/>
  <c r="AD1160" i="2"/>
  <c r="O1160" i="2" s="1"/>
  <c r="AH1160" i="2"/>
  <c r="R1160" i="2" s="1"/>
  <c r="AE1160" i="2"/>
  <c r="Q1160" i="2" s="1"/>
  <c r="AF1160" i="2"/>
  <c r="AE1251" i="2"/>
  <c r="Q1251" i="2" s="1"/>
  <c r="AH1251" i="2"/>
  <c r="R1251" i="2" s="1"/>
  <c r="AF1251" i="2"/>
  <c r="AD1251" i="2"/>
  <c r="O1251" i="2" s="1"/>
  <c r="AD717" i="2"/>
  <c r="O717" i="2" s="1"/>
  <c r="AE717" i="2"/>
  <c r="Q717" i="2" s="1"/>
  <c r="AH717" i="2"/>
  <c r="R717" i="2" s="1"/>
  <c r="AF717" i="2"/>
  <c r="AF948" i="2"/>
  <c r="AE948" i="2"/>
  <c r="Q948" i="2" s="1"/>
  <c r="AD948" i="2"/>
  <c r="O948" i="2" s="1"/>
  <c r="AH948" i="2"/>
  <c r="R948" i="2" s="1"/>
  <c r="AH1404" i="2"/>
  <c r="R1404" i="2" s="1"/>
  <c r="AD1404" i="2"/>
  <c r="O1404" i="2" s="1"/>
  <c r="AF1367" i="2"/>
  <c r="AD861" i="2"/>
  <c r="O861" i="2" s="1"/>
  <c r="AF861" i="2"/>
  <c r="AE861" i="2"/>
  <c r="Q861" i="2" s="1"/>
  <c r="AH861" i="2"/>
  <c r="R861" i="2" s="1"/>
  <c r="AF291" i="2"/>
  <c r="AE291" i="2"/>
  <c r="Q291" i="2" s="1"/>
  <c r="AD291" i="2"/>
  <c r="O291" i="2" s="1"/>
  <c r="AH291" i="2"/>
  <c r="R291" i="2" s="1"/>
  <c r="AE972" i="2"/>
  <c r="Q972" i="2" s="1"/>
  <c r="AH972" i="2"/>
  <c r="R972" i="2" s="1"/>
  <c r="AF972" i="2"/>
  <c r="AD972" i="2"/>
  <c r="O972" i="2" s="1"/>
  <c r="AH894" i="2"/>
  <c r="R894" i="2" s="1"/>
  <c r="AE1379" i="2"/>
  <c r="Q1379" i="2" s="1"/>
  <c r="AF1379" i="2"/>
  <c r="AD1379" i="2"/>
  <c r="O1379" i="2" s="1"/>
  <c r="AH1379" i="2"/>
  <c r="R1379" i="2" s="1"/>
  <c r="AF1109" i="2"/>
  <c r="AE1109" i="2"/>
  <c r="Q1109" i="2" s="1"/>
  <c r="AD326" i="2"/>
  <c r="O326" i="2" s="1"/>
  <c r="AF326" i="2"/>
  <c r="AE326" i="2"/>
  <c r="Q326" i="2" s="1"/>
  <c r="AH326" i="2"/>
  <c r="R326" i="2" s="1"/>
  <c r="AE640" i="2"/>
  <c r="Q640" i="2" s="1"/>
  <c r="AH640" i="2"/>
  <c r="R640" i="2" s="1"/>
  <c r="AF640" i="2"/>
  <c r="AD640" i="2"/>
  <c r="O640" i="2" s="1"/>
  <c r="AE939" i="2"/>
  <c r="Q939" i="2" s="1"/>
  <c r="AF939" i="2"/>
  <c r="AD939" i="2"/>
  <c r="O939" i="2" s="1"/>
  <c r="AH939" i="2"/>
  <c r="R939" i="2" s="1"/>
  <c r="AF1407" i="2"/>
  <c r="AE1407" i="2"/>
  <c r="Q1407" i="2" s="1"/>
  <c r="AH1407" i="2"/>
  <c r="R1407" i="2" s="1"/>
  <c r="AD1407" i="2"/>
  <c r="O1407" i="2" s="1"/>
  <c r="AH705" i="2"/>
  <c r="R705" i="2" s="1"/>
  <c r="AE478" i="2"/>
  <c r="Q478" i="2" s="1"/>
  <c r="AH478" i="2"/>
  <c r="R478" i="2" s="1"/>
  <c r="AD478" i="2"/>
  <c r="O478" i="2" s="1"/>
  <c r="AF478" i="2"/>
  <c r="AE1398" i="2"/>
  <c r="Q1398" i="2" s="1"/>
  <c r="AD175" i="2"/>
  <c r="O175" i="2" s="1"/>
  <c r="AE175" i="2"/>
  <c r="Q175" i="2" s="1"/>
  <c r="AE1396" i="2"/>
  <c r="Q1396" i="2" s="1"/>
  <c r="AF1396" i="2"/>
  <c r="AH1396" i="2"/>
  <c r="R1396" i="2" s="1"/>
  <c r="AD1396" i="2"/>
  <c r="O1396" i="2" s="1"/>
  <c r="AD526" i="2"/>
  <c r="O526" i="2" s="1"/>
  <c r="AH526" i="2"/>
  <c r="R526" i="2" s="1"/>
  <c r="AF526" i="2"/>
  <c r="AE526" i="2"/>
  <c r="Q526" i="2" s="1"/>
  <c r="AF743" i="2"/>
  <c r="AH743" i="2"/>
  <c r="R743" i="2" s="1"/>
  <c r="AE743" i="2"/>
  <c r="Q743" i="2" s="1"/>
  <c r="AD743" i="2"/>
  <c r="O743" i="2" s="1"/>
  <c r="AD651" i="2"/>
  <c r="O651" i="2" s="1"/>
  <c r="AH651" i="2"/>
  <c r="R651" i="2" s="1"/>
  <c r="AF1329" i="2"/>
  <c r="AH1329" i="2"/>
  <c r="R1329" i="2" s="1"/>
  <c r="AD1329" i="2"/>
  <c r="O1329" i="2" s="1"/>
  <c r="AD1342" i="2"/>
  <c r="O1342" i="2" s="1"/>
  <c r="AF1342" i="2"/>
  <c r="AE1342" i="2"/>
  <c r="Q1342" i="2" s="1"/>
  <c r="AH1342" i="2"/>
  <c r="R1342" i="2" s="1"/>
  <c r="AD765" i="2"/>
  <c r="O765" i="2" s="1"/>
  <c r="AF765" i="2"/>
  <c r="AH765" i="2"/>
  <c r="R765" i="2" s="1"/>
  <c r="AE765" i="2"/>
  <c r="Q765" i="2" s="1"/>
  <c r="AE835" i="2"/>
  <c r="Q835" i="2" s="1"/>
  <c r="AF1317" i="2"/>
  <c r="AE1317" i="2"/>
  <c r="Q1317" i="2" s="1"/>
  <c r="AH1425" i="2"/>
  <c r="R1425" i="2" s="1"/>
  <c r="AE1425" i="2"/>
  <c r="Q1425" i="2" s="1"/>
  <c r="AE136" i="2"/>
  <c r="Q136" i="2" s="1"/>
  <c r="AH136" i="2"/>
  <c r="R136" i="2" s="1"/>
  <c r="AF200" i="2"/>
  <c r="AD200" i="2"/>
  <c r="O200" i="2" s="1"/>
  <c r="AD776" i="2"/>
  <c r="O776" i="2" s="1"/>
  <c r="AE776" i="2"/>
  <c r="Q776" i="2" s="1"/>
  <c r="AH776" i="2"/>
  <c r="R776" i="2" s="1"/>
  <c r="AF776" i="2"/>
  <c r="AF1089" i="2"/>
  <c r="AH1089" i="2"/>
  <c r="R1089" i="2" s="1"/>
  <c r="AD1089" i="2"/>
  <c r="O1089" i="2" s="1"/>
  <c r="AE1089" i="2"/>
  <c r="Q1089" i="2" s="1"/>
  <c r="AH798" i="2"/>
  <c r="R798" i="2" s="1"/>
  <c r="AD798" i="2"/>
  <c r="O798" i="2" s="1"/>
  <c r="AH909" i="2"/>
  <c r="R909" i="2" s="1"/>
  <c r="AF909" i="2"/>
  <c r="AE1289" i="2"/>
  <c r="Q1289" i="2" s="1"/>
  <c r="AF1289" i="2"/>
  <c r="AF408" i="2"/>
  <c r="AD408" i="2"/>
  <c r="O408" i="2" s="1"/>
  <c r="AH408" i="2"/>
  <c r="R408" i="2" s="1"/>
  <c r="AE408" i="2"/>
  <c r="Q408" i="2" s="1"/>
  <c r="AH15" i="2"/>
  <c r="R15" i="2" s="1"/>
  <c r="AE15" i="2"/>
  <c r="Q15" i="2" s="1"/>
  <c r="AH599" i="2"/>
  <c r="R599" i="2" s="1"/>
  <c r="AE599" i="2"/>
  <c r="Q599" i="2" s="1"/>
  <c r="AD612" i="2"/>
  <c r="O612" i="2" s="1"/>
  <c r="AF612" i="2"/>
  <c r="AE612" i="2"/>
  <c r="Q612" i="2" s="1"/>
  <c r="AH612" i="2"/>
  <c r="R612" i="2" s="1"/>
  <c r="AH655" i="2"/>
  <c r="R655" i="2" s="1"/>
  <c r="AF655" i="2"/>
  <c r="AD655" i="2"/>
  <c r="O655" i="2" s="1"/>
  <c r="AE655" i="2"/>
  <c r="Q655" i="2" s="1"/>
  <c r="N1048" i="2"/>
  <c r="AD1048" i="2" s="1"/>
  <c r="O1048" i="2" s="1"/>
  <c r="AM1048" i="2"/>
  <c r="AQ1048" i="2" s="1"/>
  <c r="AM1210" i="2"/>
  <c r="AQ1210" i="2" s="1"/>
  <c r="AM622" i="2"/>
  <c r="AQ622" i="2" s="1"/>
  <c r="N1259" i="2"/>
  <c r="AH1259" i="2" s="1"/>
  <c r="R1259" i="2" s="1"/>
  <c r="AM1259" i="2"/>
  <c r="AQ1259" i="2" s="1"/>
  <c r="N1270" i="2"/>
  <c r="AD1270" i="2" s="1"/>
  <c r="O1270" i="2" s="1"/>
  <c r="AM1270" i="2"/>
  <c r="AQ1270" i="2" s="1"/>
  <c r="N580" i="2"/>
  <c r="AH580" i="2" s="1"/>
  <c r="R580" i="2" s="1"/>
  <c r="AM580" i="2"/>
  <c r="AQ580" i="2" s="1"/>
  <c r="N915" i="2"/>
  <c r="AE915" i="2" s="1"/>
  <c r="Q915" i="2" s="1"/>
  <c r="AM915" i="2"/>
  <c r="AQ915" i="2" s="1"/>
  <c r="N1279" i="2"/>
  <c r="AD1279" i="2" s="1"/>
  <c r="O1279" i="2" s="1"/>
  <c r="AM1279" i="2"/>
  <c r="AQ1279" i="2" s="1"/>
  <c r="N1363" i="2"/>
  <c r="AE1363" i="2" s="1"/>
  <c r="Q1363" i="2" s="1"/>
  <c r="AM1363" i="2"/>
  <c r="AQ1363" i="2" s="1"/>
  <c r="AD581" i="2"/>
  <c r="O581" i="2" s="1"/>
  <c r="AE581" i="2"/>
  <c r="Q581" i="2" s="1"/>
  <c r="AH581" i="2"/>
  <c r="R581" i="2" s="1"/>
  <c r="AF581" i="2"/>
  <c r="AH1183" i="2"/>
  <c r="R1183" i="2" s="1"/>
  <c r="AD1183" i="2"/>
  <c r="O1183" i="2" s="1"/>
  <c r="AF1183" i="2"/>
  <c r="AE1183" i="2"/>
  <c r="Q1183" i="2" s="1"/>
  <c r="AH1300" i="2"/>
  <c r="R1300" i="2" s="1"/>
  <c r="AF1300" i="2"/>
  <c r="AD1300" i="2"/>
  <c r="O1300" i="2" s="1"/>
  <c r="AE1300" i="2"/>
  <c r="Q1300" i="2" s="1"/>
  <c r="AD1103" i="2"/>
  <c r="O1103" i="2" s="1"/>
  <c r="AH1103" i="2"/>
  <c r="R1103" i="2" s="1"/>
  <c r="AF1103" i="2"/>
  <c r="AE1103" i="2"/>
  <c r="Q1103" i="2" s="1"/>
  <c r="AF971" i="2"/>
  <c r="AD971" i="2"/>
  <c r="O971" i="2" s="1"/>
  <c r="AE971" i="2"/>
  <c r="Q971" i="2" s="1"/>
  <c r="AH971" i="2"/>
  <c r="R971" i="2" s="1"/>
  <c r="AD1286" i="2"/>
  <c r="O1286" i="2" s="1"/>
  <c r="AH1286" i="2"/>
  <c r="R1286" i="2" s="1"/>
  <c r="AF1286" i="2"/>
  <c r="AE1286" i="2"/>
  <c r="Q1286" i="2" s="1"/>
  <c r="AE237" i="2"/>
  <c r="Q237" i="2" s="1"/>
  <c r="AD237" i="2"/>
  <c r="O237" i="2" s="1"/>
  <c r="AF1162" i="2"/>
  <c r="AD1162" i="2"/>
  <c r="O1162" i="2" s="1"/>
  <c r="AE1162" i="2"/>
  <c r="Q1162" i="2" s="1"/>
  <c r="AH1162" i="2"/>
  <c r="R1162" i="2" s="1"/>
  <c r="AF1179" i="2"/>
  <c r="AF442" i="2"/>
  <c r="AH442" i="2"/>
  <c r="R442" i="2" s="1"/>
  <c r="AE173" i="2"/>
  <c r="Q173" i="2" s="1"/>
  <c r="AF173" i="2"/>
  <c r="AD173" i="2"/>
  <c r="O173" i="2" s="1"/>
  <c r="AH173" i="2"/>
  <c r="R173" i="2" s="1"/>
  <c r="AE417" i="2"/>
  <c r="Q417" i="2" s="1"/>
  <c r="AD1316" i="2"/>
  <c r="O1316" i="2" s="1"/>
  <c r="AE1316" i="2"/>
  <c r="Q1316" i="2" s="1"/>
  <c r="AH1316" i="2"/>
  <c r="R1316" i="2" s="1"/>
  <c r="AF1316" i="2"/>
  <c r="AE800" i="2"/>
  <c r="Q800" i="2" s="1"/>
  <c r="AD800" i="2"/>
  <c r="O800" i="2" s="1"/>
  <c r="AH800" i="2"/>
  <c r="R800" i="2" s="1"/>
  <c r="AF800" i="2"/>
  <c r="AF1186" i="2"/>
  <c r="AH1186" i="2"/>
  <c r="R1186" i="2" s="1"/>
  <c r="AD1186" i="2"/>
  <c r="O1186" i="2" s="1"/>
  <c r="AE1186" i="2"/>
  <c r="Q1186" i="2" s="1"/>
  <c r="AF590" i="2"/>
  <c r="AH590" i="2"/>
  <c r="R590" i="2" s="1"/>
  <c r="AD590" i="2"/>
  <c r="O590" i="2" s="1"/>
  <c r="AE590" i="2"/>
  <c r="Q590" i="2" s="1"/>
  <c r="AE1273" i="2"/>
  <c r="Q1273" i="2" s="1"/>
  <c r="AD1273" i="2"/>
  <c r="O1273" i="2" s="1"/>
  <c r="AF1273" i="2"/>
  <c r="AH1273" i="2"/>
  <c r="R1273" i="2" s="1"/>
  <c r="AH1394" i="2"/>
  <c r="R1394" i="2" s="1"/>
  <c r="AE1394" i="2"/>
  <c r="Q1394" i="2" s="1"/>
  <c r="AD1394" i="2"/>
  <c r="O1394" i="2" s="1"/>
  <c r="AF1394" i="2"/>
  <c r="AD628" i="2"/>
  <c r="O628" i="2" s="1"/>
  <c r="AH628" i="2"/>
  <c r="R628" i="2" s="1"/>
  <c r="AF628" i="2"/>
  <c r="AE628" i="2"/>
  <c r="Q628" i="2" s="1"/>
  <c r="AE802" i="2"/>
  <c r="Q802" i="2" s="1"/>
  <c r="AD802" i="2"/>
  <c r="O802" i="2" s="1"/>
  <c r="AF465" i="2"/>
  <c r="AH465" i="2"/>
  <c r="R465" i="2" s="1"/>
  <c r="AE416" i="2"/>
  <c r="Q416" i="2" s="1"/>
  <c r="AH416" i="2"/>
  <c r="R416" i="2" s="1"/>
  <c r="AF416" i="2"/>
  <c r="AD416" i="2"/>
  <c r="O416" i="2" s="1"/>
  <c r="AD1015" i="2"/>
  <c r="O1015" i="2" s="1"/>
  <c r="AH1015" i="2"/>
  <c r="R1015" i="2" s="1"/>
  <c r="AD1198" i="2"/>
  <c r="O1198" i="2" s="1"/>
  <c r="AE1198" i="2"/>
  <c r="Q1198" i="2" s="1"/>
  <c r="AD1185" i="2"/>
  <c r="O1185" i="2" s="1"/>
  <c r="AF1185" i="2"/>
  <c r="AH1185" i="2"/>
  <c r="R1185" i="2" s="1"/>
  <c r="AE1185" i="2"/>
  <c r="Q1185" i="2" s="1"/>
  <c r="AE824" i="2"/>
  <c r="Q824" i="2" s="1"/>
  <c r="AE735" i="2"/>
  <c r="Q735" i="2" s="1"/>
  <c r="AH735" i="2"/>
  <c r="R735" i="2" s="1"/>
  <c r="AF735" i="2"/>
  <c r="AD735" i="2"/>
  <c r="O735" i="2" s="1"/>
  <c r="AF230" i="2"/>
  <c r="AH230" i="2"/>
  <c r="R230" i="2" s="1"/>
  <c r="AD230" i="2"/>
  <c r="O230" i="2" s="1"/>
  <c r="AE230" i="2"/>
  <c r="Q230" i="2" s="1"/>
  <c r="AD257" i="2"/>
  <c r="O257" i="2" s="1"/>
  <c r="AF257" i="2"/>
  <c r="AE257" i="2"/>
  <c r="Q257" i="2" s="1"/>
  <c r="AH257" i="2"/>
  <c r="R257" i="2" s="1"/>
  <c r="AD412" i="2"/>
  <c r="O412" i="2" s="1"/>
  <c r="AF412" i="2"/>
  <c r="AE412" i="2"/>
  <c r="Q412" i="2" s="1"/>
  <c r="AH412" i="2"/>
  <c r="R412" i="2" s="1"/>
  <c r="AD1390" i="2"/>
  <c r="O1390" i="2" s="1"/>
  <c r="AF1390" i="2"/>
  <c r="AH1390" i="2"/>
  <c r="R1390" i="2" s="1"/>
  <c r="AE1390" i="2"/>
  <c r="Q1390" i="2" s="1"/>
  <c r="AD1010" i="2"/>
  <c r="O1010" i="2" s="1"/>
  <c r="AH1010" i="2"/>
  <c r="R1010" i="2" s="1"/>
  <c r="AD942" i="2"/>
  <c r="O942" i="2" s="1"/>
  <c r="AF942" i="2"/>
  <c r="AH942" i="2"/>
  <c r="R942" i="2" s="1"/>
  <c r="AE942" i="2"/>
  <c r="Q942" i="2" s="1"/>
  <c r="AH415" i="2"/>
  <c r="R415" i="2" s="1"/>
  <c r="AE623" i="2"/>
  <c r="Q623" i="2" s="1"/>
  <c r="AH623" i="2"/>
  <c r="R623" i="2" s="1"/>
  <c r="AD623" i="2"/>
  <c r="O623" i="2" s="1"/>
  <c r="AF623" i="2"/>
  <c r="AD974" i="2"/>
  <c r="O974" i="2" s="1"/>
  <c r="AF974" i="2"/>
  <c r="AH974" i="2"/>
  <c r="R974" i="2" s="1"/>
  <c r="AE974" i="2"/>
  <c r="Q974" i="2" s="1"/>
  <c r="AD229" i="2"/>
  <c r="O229" i="2" s="1"/>
  <c r="AF229" i="2"/>
  <c r="AH229" i="2"/>
  <c r="R229" i="2" s="1"/>
  <c r="AE229" i="2"/>
  <c r="Q229" i="2" s="1"/>
  <c r="AD1124" i="2"/>
  <c r="O1124" i="2" s="1"/>
  <c r="AF1124" i="2"/>
  <c r="AH1124" i="2"/>
  <c r="R1124" i="2" s="1"/>
  <c r="AD462" i="2"/>
  <c r="O462" i="2" s="1"/>
  <c r="AE462" i="2"/>
  <c r="Q462" i="2" s="1"/>
  <c r="AE1345" i="2"/>
  <c r="Q1345" i="2" s="1"/>
  <c r="AH1345" i="2"/>
  <c r="R1345" i="2" s="1"/>
  <c r="AD1345" i="2"/>
  <c r="O1345" i="2" s="1"/>
  <c r="AF1345" i="2"/>
  <c r="N1090" i="2"/>
  <c r="AD1090" i="2" s="1"/>
  <c r="O1090" i="2" s="1"/>
  <c r="AM1090" i="2"/>
  <c r="AQ1090" i="2" s="1"/>
  <c r="N584" i="2"/>
  <c r="AD584" i="2" s="1"/>
  <c r="O584" i="2" s="1"/>
  <c r="AM584" i="2"/>
  <c r="AQ584" i="2" s="1"/>
  <c r="N88" i="2"/>
  <c r="AH88" i="2" s="1"/>
  <c r="R88" i="2" s="1"/>
  <c r="AM88" i="2"/>
  <c r="AQ88" i="2" s="1"/>
  <c r="N1229" i="2"/>
  <c r="AF1229" i="2" s="1"/>
  <c r="AM1229" i="2"/>
  <c r="AQ1229" i="2" s="1"/>
  <c r="N945" i="2"/>
  <c r="AF945" i="2" s="1"/>
  <c r="AM945" i="2"/>
  <c r="AQ945" i="2" s="1"/>
  <c r="N1389" i="2"/>
  <c r="AM1389" i="2"/>
  <c r="AQ1389" i="2" s="1"/>
  <c r="N137" i="2"/>
  <c r="AF137" i="2" s="1"/>
  <c r="AM137" i="2"/>
  <c r="AQ137" i="2" s="1"/>
  <c r="N1093" i="2"/>
  <c r="AF1093" i="2" s="1"/>
  <c r="AM1093" i="2"/>
  <c r="AQ1093" i="2" s="1"/>
  <c r="AM39" i="2"/>
  <c r="AQ39" i="2" s="1"/>
  <c r="N164" i="2"/>
  <c r="AD164" i="2" s="1"/>
  <c r="O164" i="2" s="1"/>
  <c r="AM164" i="2"/>
  <c r="AQ164" i="2" s="1"/>
  <c r="N1256" i="2"/>
  <c r="AD1256" i="2" s="1"/>
  <c r="O1256" i="2" s="1"/>
  <c r="AM1256" i="2"/>
  <c r="AQ1256" i="2" s="1"/>
  <c r="N1242" i="2"/>
  <c r="AM1242" i="2"/>
  <c r="AQ1242" i="2" s="1"/>
  <c r="N83" i="2"/>
  <c r="AM83" i="2"/>
  <c r="AQ83" i="2" s="1"/>
  <c r="AF857" i="2"/>
  <c r="AD857" i="2"/>
  <c r="O857" i="2" s="1"/>
  <c r="AE857" i="2"/>
  <c r="Q857" i="2" s="1"/>
  <c r="AH857" i="2"/>
  <c r="R857" i="2" s="1"/>
  <c r="AE491" i="2"/>
  <c r="Q491" i="2" s="1"/>
  <c r="AD491" i="2"/>
  <c r="O491" i="2" s="1"/>
  <c r="AE1330" i="2"/>
  <c r="Q1330" i="2" s="1"/>
  <c r="AF1330" i="2"/>
  <c r="AD1330" i="2"/>
  <c r="O1330" i="2" s="1"/>
  <c r="AH1330" i="2"/>
  <c r="R1330" i="2" s="1"/>
  <c r="AD1007" i="2"/>
  <c r="O1007" i="2" s="1"/>
  <c r="AE1007" i="2"/>
  <c r="Q1007" i="2" s="1"/>
  <c r="AF1007" i="2"/>
  <c r="AH1007" i="2"/>
  <c r="R1007" i="2" s="1"/>
  <c r="AD1393" i="2"/>
  <c r="O1393" i="2" s="1"/>
  <c r="AH81" i="2"/>
  <c r="R81" i="2" s="1"/>
  <c r="AF81" i="2"/>
  <c r="AE81" i="2"/>
  <c r="Q81" i="2" s="1"/>
  <c r="AD81" i="2"/>
  <c r="O81" i="2" s="1"/>
  <c r="AE1372" i="2"/>
  <c r="Q1372" i="2" s="1"/>
  <c r="AH1372" i="2"/>
  <c r="R1372" i="2" s="1"/>
  <c r="AF1372" i="2"/>
  <c r="AD1372" i="2"/>
  <c r="O1372" i="2" s="1"/>
  <c r="AH370" i="2"/>
  <c r="R370" i="2" s="1"/>
  <c r="AF370" i="2"/>
  <c r="AD370" i="2"/>
  <c r="O370" i="2" s="1"/>
  <c r="AE370" i="2"/>
  <c r="Q370" i="2" s="1"/>
  <c r="AF709" i="2"/>
  <c r="AH709" i="2"/>
  <c r="R709" i="2" s="1"/>
  <c r="AD709" i="2"/>
  <c r="O709" i="2" s="1"/>
  <c r="AE709" i="2"/>
  <c r="Q709" i="2" s="1"/>
  <c r="AF856" i="2"/>
  <c r="AH856" i="2"/>
  <c r="R856" i="2" s="1"/>
  <c r="AE856" i="2"/>
  <c r="Q856" i="2" s="1"/>
  <c r="AD856" i="2"/>
  <c r="O856" i="2" s="1"/>
  <c r="AD864" i="2"/>
  <c r="O864" i="2" s="1"/>
  <c r="AF864" i="2"/>
  <c r="AH864" i="2"/>
  <c r="R864" i="2" s="1"/>
  <c r="AE864" i="2"/>
  <c r="Q864" i="2" s="1"/>
  <c r="AH940" i="2"/>
  <c r="R940" i="2" s="1"/>
  <c r="AE940" i="2"/>
  <c r="Q940" i="2" s="1"/>
  <c r="AF56" i="2"/>
  <c r="AH56" i="2"/>
  <c r="R56" i="2" s="1"/>
  <c r="AF400" i="2"/>
  <c r="AD400" i="2"/>
  <c r="O400" i="2" s="1"/>
  <c r="AE400" i="2"/>
  <c r="Q400" i="2" s="1"/>
  <c r="AH400" i="2"/>
  <c r="R400" i="2" s="1"/>
  <c r="AD1335" i="2"/>
  <c r="O1335" i="2" s="1"/>
  <c r="AE1335" i="2"/>
  <c r="Q1335" i="2" s="1"/>
  <c r="AH1335" i="2"/>
  <c r="R1335" i="2" s="1"/>
  <c r="AF1335" i="2"/>
  <c r="AE682" i="2"/>
  <c r="Q682" i="2" s="1"/>
  <c r="AH682" i="2"/>
  <c r="R682" i="2" s="1"/>
  <c r="AD1001" i="2"/>
  <c r="O1001" i="2" s="1"/>
  <c r="AF1001" i="2"/>
  <c r="AF220" i="2"/>
  <c r="AH220" i="2"/>
  <c r="R220" i="2" s="1"/>
  <c r="AD220" i="2"/>
  <c r="O220" i="2" s="1"/>
  <c r="AE1038" i="2"/>
  <c r="Q1038" i="2" s="1"/>
  <c r="AF1038" i="2"/>
  <c r="AD969" i="2"/>
  <c r="O969" i="2" s="1"/>
  <c r="AE969" i="2"/>
  <c r="Q969" i="2" s="1"/>
  <c r="AF528" i="2"/>
  <c r="AD528" i="2"/>
  <c r="O528" i="2" s="1"/>
  <c r="AH1105" i="2"/>
  <c r="R1105" i="2" s="1"/>
  <c r="AF1105" i="2"/>
  <c r="AD1105" i="2"/>
  <c r="O1105" i="2" s="1"/>
  <c r="AE1105" i="2"/>
  <c r="Q1105" i="2" s="1"/>
  <c r="AE950" i="2"/>
  <c r="Q950" i="2" s="1"/>
  <c r="AD950" i="2"/>
  <c r="O950" i="2" s="1"/>
  <c r="AF1369" i="2"/>
  <c r="AD1369" i="2"/>
  <c r="O1369" i="2" s="1"/>
  <c r="AD194" i="2"/>
  <c r="O194" i="2" s="1"/>
  <c r="AE194" i="2"/>
  <c r="Q194" i="2" s="1"/>
  <c r="AF84" i="2"/>
  <c r="AE84" i="2"/>
  <c r="Q84" i="2" s="1"/>
  <c r="AH84" i="2"/>
  <c r="R84" i="2" s="1"/>
  <c r="AD84" i="2"/>
  <c r="O84" i="2" s="1"/>
  <c r="AH255" i="2"/>
  <c r="R255" i="2" s="1"/>
  <c r="AF255" i="2"/>
  <c r="AD255" i="2"/>
  <c r="O255" i="2" s="1"/>
  <c r="AE255" i="2"/>
  <c r="Q255" i="2" s="1"/>
  <c r="AF700" i="2"/>
  <c r="AH700" i="2"/>
  <c r="R700" i="2" s="1"/>
  <c r="AD700" i="2"/>
  <c r="O700" i="2" s="1"/>
  <c r="AH1337" i="2"/>
  <c r="R1337" i="2" s="1"/>
  <c r="AF1337" i="2"/>
  <c r="AD1337" i="2"/>
  <c r="O1337" i="2" s="1"/>
  <c r="AD911" i="2"/>
  <c r="O911" i="2" s="1"/>
  <c r="AE911" i="2"/>
  <c r="Q911" i="2" s="1"/>
  <c r="AF911" i="2"/>
  <c r="AH911" i="2"/>
  <c r="R911" i="2" s="1"/>
  <c r="AD372" i="2"/>
  <c r="O372" i="2" s="1"/>
  <c r="AE372" i="2"/>
  <c r="Q372" i="2" s="1"/>
  <c r="AH135" i="2"/>
  <c r="R135" i="2" s="1"/>
  <c r="AD135" i="2"/>
  <c r="O135" i="2" s="1"/>
  <c r="AF135" i="2"/>
  <c r="AE135" i="2"/>
  <c r="Q135" i="2" s="1"/>
  <c r="AF1099" i="2"/>
  <c r="AH1099" i="2"/>
  <c r="R1099" i="2" s="1"/>
  <c r="AD1099" i="2"/>
  <c r="O1099" i="2" s="1"/>
  <c r="AE13" i="2"/>
  <c r="Q13" i="2" s="1"/>
  <c r="AF13" i="2"/>
  <c r="AD13" i="2"/>
  <c r="O13" i="2" s="1"/>
  <c r="AH13" i="2"/>
  <c r="R13" i="2" s="1"/>
  <c r="AE1309" i="2"/>
  <c r="Q1309" i="2" s="1"/>
  <c r="AF1309" i="2"/>
  <c r="AH1309" i="2"/>
  <c r="R1309" i="2" s="1"/>
  <c r="AD1309" i="2"/>
  <c r="O1309" i="2" s="1"/>
  <c r="P9" i="5"/>
  <c r="Z9" i="5" s="1"/>
  <c r="U9" i="2"/>
  <c r="B9" i="2" s="1"/>
  <c r="O9" i="3"/>
  <c r="Z1062" i="5"/>
  <c r="U569" i="5"/>
  <c r="V569" i="5"/>
  <c r="T569" i="5"/>
  <c r="V376" i="5"/>
  <c r="U376" i="5"/>
  <c r="F390" i="5"/>
  <c r="T376" i="5"/>
  <c r="V379" i="5"/>
  <c r="U379" i="5"/>
  <c r="T379" i="5"/>
  <c r="T611" i="5"/>
  <c r="V611" i="5"/>
  <c r="U611" i="5"/>
  <c r="F630" i="5"/>
  <c r="V1347" i="5"/>
  <c r="U1347" i="5"/>
  <c r="F1350" i="5"/>
  <c r="T1347" i="5"/>
  <c r="F30" i="5"/>
  <c r="U10" i="5"/>
  <c r="V10" i="5"/>
  <c r="T10" i="5"/>
  <c r="AB4" i="2"/>
  <c r="AH1440" i="2"/>
  <c r="R1440" i="2" s="1"/>
  <c r="AG1439" i="2"/>
  <c r="Q1439" i="2" s="1"/>
  <c r="Z4" i="2"/>
  <c r="Z9" i="2" s="1"/>
  <c r="L9" i="2" s="1"/>
  <c r="AH1439" i="2"/>
  <c r="R1439" i="2" s="1"/>
  <c r="Y9" i="2"/>
  <c r="AG1440" i="2"/>
  <c r="Q1440" i="2" s="1"/>
  <c r="AD447" i="2" l="1"/>
  <c r="O447" i="2" s="1"/>
  <c r="AF1398" i="2"/>
  <c r="AD599" i="2"/>
  <c r="O599" i="2" s="1"/>
  <c r="AD1398" i="2"/>
  <c r="O1398" i="2" s="1"/>
  <c r="AE894" i="2"/>
  <c r="Q894" i="2" s="1"/>
  <c r="AF1010" i="2"/>
  <c r="AE447" i="2"/>
  <c r="Q447" i="2" s="1"/>
  <c r="AH589" i="2"/>
  <c r="R589" i="2" s="1"/>
  <c r="AF894" i="2"/>
  <c r="AF410" i="2"/>
  <c r="AH447" i="2"/>
  <c r="R447" i="2" s="1"/>
  <c r="AE1371" i="2"/>
  <c r="Q1371" i="2" s="1"/>
  <c r="AD1159" i="2"/>
  <c r="O1159" i="2" s="1"/>
  <c r="AD1371" i="2"/>
  <c r="O1371" i="2" s="1"/>
  <c r="AF293" i="2"/>
  <c r="AH1371" i="2"/>
  <c r="R1371" i="2" s="1"/>
  <c r="AF550" i="2"/>
  <c r="AH550" i="2"/>
  <c r="R550" i="2" s="1"/>
  <c r="AE679" i="2"/>
  <c r="Q679" i="2" s="1"/>
  <c r="AH679" i="2"/>
  <c r="R679" i="2" s="1"/>
  <c r="T826" i="5"/>
  <c r="Z826" i="5" s="1"/>
  <c r="V826" i="5"/>
  <c r="U826" i="5"/>
  <c r="V912" i="5"/>
  <c r="U912" i="5"/>
  <c r="T912" i="5"/>
  <c r="V688" i="5"/>
  <c r="T688" i="5"/>
  <c r="U688" i="5"/>
  <c r="V204" i="5"/>
  <c r="U204" i="5"/>
  <c r="Z204" i="5" s="1"/>
  <c r="T204" i="5"/>
  <c r="T440" i="5"/>
  <c r="U440" i="5"/>
  <c r="V440" i="5"/>
  <c r="U261" i="5"/>
  <c r="V261" i="5"/>
  <c r="T261" i="5"/>
  <c r="AJ1306" i="2"/>
  <c r="Z1306" i="2"/>
  <c r="L1306" i="2" s="1"/>
  <c r="AB1306" i="2"/>
  <c r="M1306" i="2" s="1"/>
  <c r="AC1306" i="2" s="1"/>
  <c r="N1306" i="2" s="1"/>
  <c r="N1320" i="2" s="1"/>
  <c r="Y1306" i="2"/>
  <c r="AA1306" i="2" s="1"/>
  <c r="J1320" i="2"/>
  <c r="U550" i="5"/>
  <c r="V550" i="5"/>
  <c r="T550" i="5"/>
  <c r="Y440" i="2"/>
  <c r="AA440" i="2" s="1"/>
  <c r="Z440" i="2"/>
  <c r="L440" i="2" s="1"/>
  <c r="AB440" i="2"/>
  <c r="M440" i="2" s="1"/>
  <c r="AC440" i="2" s="1"/>
  <c r="N440" i="2" s="1"/>
  <c r="AJ440" i="2"/>
  <c r="AB1066" i="2"/>
  <c r="M1066" i="2" s="1"/>
  <c r="AC1066" i="2" s="1"/>
  <c r="N1066" i="2" s="1"/>
  <c r="AJ1066" i="2"/>
  <c r="Z1066" i="2"/>
  <c r="L1066" i="2" s="1"/>
  <c r="Y1066" i="2"/>
  <c r="AA1066" i="2" s="1"/>
  <c r="V269" i="5"/>
  <c r="U269" i="5"/>
  <c r="Z269" i="5" s="1"/>
  <c r="T269" i="5"/>
  <c r="Z440" i="5"/>
  <c r="U1066" i="5"/>
  <c r="T1066" i="5"/>
  <c r="Z1066" i="5" s="1"/>
  <c r="V1066" i="5"/>
  <c r="AJ558" i="2"/>
  <c r="AB558" i="2"/>
  <c r="M558" i="2" s="1"/>
  <c r="AC558" i="2" s="1"/>
  <c r="N558" i="2" s="1"/>
  <c r="Y558" i="2"/>
  <c r="AA558" i="2" s="1"/>
  <c r="Z558" i="2"/>
  <c r="L558" i="2" s="1"/>
  <c r="T952" i="5"/>
  <c r="V952" i="5"/>
  <c r="U952" i="5"/>
  <c r="V86" i="5"/>
  <c r="T86" i="5"/>
  <c r="Z86" i="5" s="1"/>
  <c r="U86" i="5"/>
  <c r="Z676" i="2"/>
  <c r="L676" i="2" s="1"/>
  <c r="Y676" i="2"/>
  <c r="AA676" i="2" s="1"/>
  <c r="AB676" i="2"/>
  <c r="M676" i="2" s="1"/>
  <c r="AC676" i="2" s="1"/>
  <c r="N676" i="2" s="1"/>
  <c r="AJ676" i="2"/>
  <c r="Z952" i="5"/>
  <c r="AJ688" i="2"/>
  <c r="AB688" i="2"/>
  <c r="M688" i="2" s="1"/>
  <c r="AC688" i="2" s="1"/>
  <c r="N688" i="2" s="1"/>
  <c r="Z688" i="2"/>
  <c r="L688" i="2" s="1"/>
  <c r="Y688" i="2"/>
  <c r="AA688" i="2" s="1"/>
  <c r="AB269" i="2"/>
  <c r="M269" i="2" s="1"/>
  <c r="AC269" i="2" s="1"/>
  <c r="N269" i="2" s="1"/>
  <c r="AF269" i="2" s="1"/>
  <c r="Z269" i="2"/>
  <c r="L269" i="2" s="1"/>
  <c r="Y269" i="2"/>
  <c r="AA269" i="2" s="1"/>
  <c r="AJ269" i="2"/>
  <c r="AJ1245" i="2"/>
  <c r="Z1245" i="2"/>
  <c r="L1245" i="2" s="1"/>
  <c r="Y1245" i="2"/>
  <c r="AA1245" i="2" s="1"/>
  <c r="AB1245" i="2"/>
  <c r="M1245" i="2" s="1"/>
  <c r="AC1245" i="2" s="1"/>
  <c r="N1245" i="2" s="1"/>
  <c r="U448" i="5"/>
  <c r="V448" i="5"/>
  <c r="T448" i="5"/>
  <c r="Z448" i="5" s="1"/>
  <c r="U956" i="5"/>
  <c r="V956" i="5"/>
  <c r="T956" i="5"/>
  <c r="Z956" i="5" s="1"/>
  <c r="U1392" i="5"/>
  <c r="V1392" i="5"/>
  <c r="T1392" i="5"/>
  <c r="Z1392" i="5" s="1"/>
  <c r="V375" i="5"/>
  <c r="U375" i="5"/>
  <c r="Z375" i="5" s="1"/>
  <c r="T375" i="5"/>
  <c r="V1209" i="5"/>
  <c r="T1209" i="5"/>
  <c r="Z1209" i="5" s="1"/>
  <c r="U1209" i="5"/>
  <c r="U916" i="5"/>
  <c r="T916" i="5"/>
  <c r="V916" i="5"/>
  <c r="U354" i="5"/>
  <c r="V354" i="5"/>
  <c r="T354" i="5"/>
  <c r="Z354" i="5" s="1"/>
  <c r="AJ859" i="2"/>
  <c r="AB859" i="2"/>
  <c r="M859" i="2" s="1"/>
  <c r="AC859" i="2" s="1"/>
  <c r="N859" i="2" s="1"/>
  <c r="Y859" i="2"/>
  <c r="AA859" i="2" s="1"/>
  <c r="Z859" i="2"/>
  <c r="L859" i="2" s="1"/>
  <c r="Y322" i="2"/>
  <c r="AA322" i="2" s="1"/>
  <c r="AJ322" i="2"/>
  <c r="Z322" i="2"/>
  <c r="L322" i="2" s="1"/>
  <c r="AB322" i="2"/>
  <c r="M322" i="2" s="1"/>
  <c r="AC322" i="2" s="1"/>
  <c r="N322" i="2" s="1"/>
  <c r="AF322" i="2" s="1"/>
  <c r="Z588" i="5"/>
  <c r="T1213" i="5"/>
  <c r="Z1213" i="5" s="1"/>
  <c r="V1213" i="5"/>
  <c r="U1213" i="5"/>
  <c r="AE1213" i="2"/>
  <c r="Q1213" i="2" s="1"/>
  <c r="AD1213" i="2"/>
  <c r="O1213" i="2" s="1"/>
  <c r="AF1213" i="2"/>
  <c r="AH1213" i="2"/>
  <c r="R1213" i="2" s="1"/>
  <c r="Z912" i="5"/>
  <c r="Z688" i="5"/>
  <c r="T322" i="5"/>
  <c r="Z322" i="5" s="1"/>
  <c r="U322" i="5"/>
  <c r="V322" i="5"/>
  <c r="AJ354" i="2"/>
  <c r="Z354" i="2"/>
  <c r="L354" i="2" s="1"/>
  <c r="Y354" i="2"/>
  <c r="AA354" i="2" s="1"/>
  <c r="AB354" i="2"/>
  <c r="M354" i="2" s="1"/>
  <c r="AC354" i="2" s="1"/>
  <c r="N354" i="2" s="1"/>
  <c r="Z448" i="2"/>
  <c r="L448" i="2" s="1"/>
  <c r="AJ448" i="2"/>
  <c r="Y448" i="2"/>
  <c r="AA448" i="2" s="1"/>
  <c r="AB448" i="2"/>
  <c r="M448" i="2" s="1"/>
  <c r="AC448" i="2" s="1"/>
  <c r="N448" i="2" s="1"/>
  <c r="AH835" i="2"/>
  <c r="R835" i="2" s="1"/>
  <c r="AD705" i="2"/>
  <c r="O705" i="2" s="1"/>
  <c r="AE1018" i="2"/>
  <c r="Q1018" i="2" s="1"/>
  <c r="AE434" i="2"/>
  <c r="Q434" i="2" s="1"/>
  <c r="AH206" i="2"/>
  <c r="R206" i="2" s="1"/>
  <c r="AE1399" i="2"/>
  <c r="Q1399" i="2" s="1"/>
  <c r="AF835" i="2"/>
  <c r="AF705" i="2"/>
  <c r="AF1018" i="2"/>
  <c r="AD417" i="2"/>
  <c r="O417" i="2" s="1"/>
  <c r="AD206" i="2"/>
  <c r="O206" i="2" s="1"/>
  <c r="AH434" i="2"/>
  <c r="R434" i="2" s="1"/>
  <c r="AD595" i="2"/>
  <c r="O595" i="2" s="1"/>
  <c r="AF595" i="2"/>
  <c r="AF417" i="2"/>
  <c r="Z1131" i="5"/>
  <c r="AD678" i="2"/>
  <c r="O678" i="2" s="1"/>
  <c r="AH678" i="2"/>
  <c r="R678" i="2" s="1"/>
  <c r="AE678" i="2"/>
  <c r="Q678" i="2" s="1"/>
  <c r="AE1041" i="2"/>
  <c r="Q1041" i="2" s="1"/>
  <c r="AE410" i="2"/>
  <c r="Q410" i="2" s="1"/>
  <c r="AD550" i="2"/>
  <c r="O550" i="2" s="1"/>
  <c r="AE773" i="2"/>
  <c r="Q773" i="2" s="1"/>
  <c r="AE101" i="2"/>
  <c r="Q101" i="2" s="1"/>
  <c r="AH1360" i="2"/>
  <c r="R1360" i="2" s="1"/>
  <c r="AH1366" i="2"/>
  <c r="R1366" i="2" s="1"/>
  <c r="AH223" i="2"/>
  <c r="R223" i="2" s="1"/>
  <c r="AF951" i="2"/>
  <c r="AD1366" i="2"/>
  <c r="O1366" i="2" s="1"/>
  <c r="AE42" i="2"/>
  <c r="Q42" i="2" s="1"/>
  <c r="AD42" i="2"/>
  <c r="O42" i="2" s="1"/>
  <c r="AH42" i="2"/>
  <c r="R42" i="2" s="1"/>
  <c r="AF42" i="2"/>
  <c r="AD410" i="2"/>
  <c r="O410" i="2" s="1"/>
  <c r="AE550" i="2"/>
  <c r="Q550" i="2" s="1"/>
  <c r="AF101" i="2"/>
  <c r="AD1360" i="2"/>
  <c r="O1360" i="2" s="1"/>
  <c r="AD679" i="2"/>
  <c r="O679" i="2" s="1"/>
  <c r="AE1366" i="2"/>
  <c r="Q1366" i="2" s="1"/>
  <c r="AD951" i="2"/>
  <c r="O951" i="2" s="1"/>
  <c r="AF1042" i="2"/>
  <c r="J810" i="2"/>
  <c r="AE595" i="2"/>
  <c r="Q595" i="2" s="1"/>
  <c r="AH1042" i="2"/>
  <c r="R1042" i="2" s="1"/>
  <c r="AE1364" i="2"/>
  <c r="Q1364" i="2" s="1"/>
  <c r="J330" i="2"/>
  <c r="AH1367" i="2"/>
  <c r="R1367" i="2" s="1"/>
  <c r="AE534" i="2"/>
  <c r="Q534" i="2" s="1"/>
  <c r="AD388" i="2"/>
  <c r="O388" i="2" s="1"/>
  <c r="AH168" i="2"/>
  <c r="R168" i="2" s="1"/>
  <c r="AD168" i="2"/>
  <c r="O168" i="2" s="1"/>
  <c r="AH1336" i="2"/>
  <c r="R1336" i="2" s="1"/>
  <c r="AE589" i="2"/>
  <c r="Q589" i="2" s="1"/>
  <c r="AD534" i="2"/>
  <c r="O534" i="2" s="1"/>
  <c r="AF822" i="2"/>
  <c r="AE1367" i="2"/>
  <c r="Q1367" i="2" s="1"/>
  <c r="AF534" i="2"/>
  <c r="AD1042" i="2"/>
  <c r="O1042" i="2" s="1"/>
  <c r="AF737" i="2"/>
  <c r="AF597" i="2"/>
  <c r="AD286" i="2"/>
  <c r="O286" i="2" s="1"/>
  <c r="AF589" i="2"/>
  <c r="AF1241" i="2"/>
  <c r="AF500" i="2"/>
  <c r="AH1196" i="2"/>
  <c r="R1196" i="2" s="1"/>
  <c r="AH1100" i="2"/>
  <c r="R1100" i="2" s="1"/>
  <c r="AD1011" i="2"/>
  <c r="O1011" i="2" s="1"/>
  <c r="AE738" i="2"/>
  <c r="Q738" i="2" s="1"/>
  <c r="AH1310" i="2"/>
  <c r="R1310" i="2" s="1"/>
  <c r="AF168" i="2"/>
  <c r="Z106" i="5"/>
  <c r="Z896" i="5"/>
  <c r="Z1276" i="5"/>
  <c r="Z624" i="5"/>
  <c r="AE86" i="2"/>
  <c r="Q86" i="2" s="1"/>
  <c r="AD86" i="2"/>
  <c r="O86" i="2" s="1"/>
  <c r="AH86" i="2"/>
  <c r="R86" i="2" s="1"/>
  <c r="AF86" i="2"/>
  <c r="Z42" i="5"/>
  <c r="Z1007" i="5"/>
  <c r="Z14" i="5"/>
  <c r="AH411" i="2"/>
  <c r="R411" i="2" s="1"/>
  <c r="AF411" i="2"/>
  <c r="AD411" i="2"/>
  <c r="O411" i="2" s="1"/>
  <c r="AE411" i="2"/>
  <c r="Q411" i="2" s="1"/>
  <c r="AH1197" i="2"/>
  <c r="R1197" i="2" s="1"/>
  <c r="AD1197" i="2"/>
  <c r="O1197" i="2" s="1"/>
  <c r="AF1197" i="2"/>
  <c r="AE1197" i="2"/>
  <c r="Q1197" i="2" s="1"/>
  <c r="AD1100" i="2"/>
  <c r="O1100" i="2" s="1"/>
  <c r="AF1100" i="2"/>
  <c r="AE951" i="2"/>
  <c r="Q951" i="2" s="1"/>
  <c r="J1110" i="2"/>
  <c r="Z1059" i="5"/>
  <c r="Z1398" i="5"/>
  <c r="Z1121" i="5"/>
  <c r="Z1016" i="5"/>
  <c r="Z44" i="5"/>
  <c r="Z45" i="5"/>
  <c r="AF624" i="2"/>
  <c r="AH624" i="2"/>
  <c r="R624" i="2" s="1"/>
  <c r="AE624" i="2"/>
  <c r="Q624" i="2" s="1"/>
  <c r="AD624" i="2"/>
  <c r="O624" i="2" s="1"/>
  <c r="AD1029" i="2"/>
  <c r="O1029" i="2" s="1"/>
  <c r="AE318" i="2"/>
  <c r="Q318" i="2" s="1"/>
  <c r="AD909" i="2"/>
  <c r="O909" i="2" s="1"/>
  <c r="Z733" i="5"/>
  <c r="Z509" i="5"/>
  <c r="Z1164" i="5"/>
  <c r="AE1302" i="2"/>
  <c r="Q1302" i="2" s="1"/>
  <c r="AH293" i="2"/>
  <c r="R293" i="2" s="1"/>
  <c r="AH219" i="2"/>
  <c r="R219" i="2" s="1"/>
  <c r="AH597" i="2"/>
  <c r="R597" i="2" s="1"/>
  <c r="AE597" i="2"/>
  <c r="Q597" i="2" s="1"/>
  <c r="AH828" i="2"/>
  <c r="R828" i="2" s="1"/>
  <c r="Z238" i="5"/>
  <c r="AD912" i="2"/>
  <c r="O912" i="2" s="1"/>
  <c r="AF912" i="2"/>
  <c r="AH912" i="2"/>
  <c r="R912" i="2" s="1"/>
  <c r="AE912" i="2"/>
  <c r="Q912" i="2" s="1"/>
  <c r="Z18" i="5"/>
  <c r="U41" i="5"/>
  <c r="V41" i="5"/>
  <c r="T41" i="5"/>
  <c r="AB43" i="2"/>
  <c r="M43" i="2" s="1"/>
  <c r="AC43" i="2" s="1"/>
  <c r="N43" i="2" s="1"/>
  <c r="Y43" i="2"/>
  <c r="AA43" i="2" s="1"/>
  <c r="AJ43" i="2"/>
  <c r="Z43" i="2"/>
  <c r="L43" i="2" s="1"/>
  <c r="AJ55" i="2"/>
  <c r="AB55" i="2"/>
  <c r="M55" i="2" s="1"/>
  <c r="AC55" i="2" s="1"/>
  <c r="N55" i="2" s="1"/>
  <c r="AF55" i="2" s="1"/>
  <c r="Y55" i="2"/>
  <c r="AA55" i="2" s="1"/>
  <c r="Z55" i="2"/>
  <c r="L55" i="2" s="1"/>
  <c r="AE1246" i="2"/>
  <c r="Q1246" i="2" s="1"/>
  <c r="AF1246" i="2"/>
  <c r="AD1246" i="2"/>
  <c r="O1246" i="2" s="1"/>
  <c r="AH1246" i="2"/>
  <c r="R1246" i="2" s="1"/>
  <c r="Z447" i="5"/>
  <c r="Z533" i="5"/>
  <c r="Z795" i="5"/>
  <c r="Z522" i="5"/>
  <c r="Z1156" i="5"/>
  <c r="Z400" i="5"/>
  <c r="Z20" i="2"/>
  <c r="L20" i="2" s="1"/>
  <c r="AJ20" i="2"/>
  <c r="AB20" i="2"/>
  <c r="M20" i="2" s="1"/>
  <c r="AC20" i="2" s="1"/>
  <c r="N20" i="2" s="1"/>
  <c r="Y20" i="2"/>
  <c r="AA20" i="2" s="1"/>
  <c r="AB22" i="2"/>
  <c r="M22" i="2" s="1"/>
  <c r="AC22" i="2" s="1"/>
  <c r="N22" i="2" s="1"/>
  <c r="AJ22" i="2"/>
  <c r="Y22" i="2"/>
  <c r="AA22" i="2" s="1"/>
  <c r="Z22" i="2"/>
  <c r="L22" i="2" s="1"/>
  <c r="Z1389" i="5"/>
  <c r="Z617" i="5"/>
  <c r="Z1409" i="5"/>
  <c r="Z1319" i="5"/>
  <c r="Z914" i="5"/>
  <c r="Z1071" i="5"/>
  <c r="Z585" i="5"/>
  <c r="AD1282" i="2"/>
  <c r="O1282" i="2" s="1"/>
  <c r="AE1282" i="2"/>
  <c r="Q1282" i="2" s="1"/>
  <c r="AH1282" i="2"/>
  <c r="R1282" i="2" s="1"/>
  <c r="AF1282" i="2"/>
  <c r="AD103" i="2"/>
  <c r="O103" i="2" s="1"/>
  <c r="AH103" i="2"/>
  <c r="R103" i="2" s="1"/>
  <c r="AE103" i="2"/>
  <c r="Q103" i="2" s="1"/>
  <c r="AF103" i="2"/>
  <c r="AF1034" i="2"/>
  <c r="AE1034" i="2"/>
  <c r="Q1034" i="2" s="1"/>
  <c r="AD1034" i="2"/>
  <c r="O1034" i="2" s="1"/>
  <c r="AH1034" i="2"/>
  <c r="R1034" i="2" s="1"/>
  <c r="AE1403" i="2"/>
  <c r="Q1403" i="2" s="1"/>
  <c r="AH1403" i="2"/>
  <c r="R1403" i="2" s="1"/>
  <c r="AD1403" i="2"/>
  <c r="O1403" i="2" s="1"/>
  <c r="AF1403" i="2"/>
  <c r="Z1005" i="5"/>
  <c r="Z1076" i="5"/>
  <c r="Z592" i="5"/>
  <c r="Z327" i="5"/>
  <c r="Z729" i="5"/>
  <c r="Z650" i="5"/>
  <c r="Z233" i="5"/>
  <c r="Z1101" i="5"/>
  <c r="Z552" i="5"/>
  <c r="Z657" i="5"/>
  <c r="AF1061" i="2"/>
  <c r="AE1061" i="2"/>
  <c r="Q1061" i="2" s="1"/>
  <c r="AH1061" i="2"/>
  <c r="R1061" i="2" s="1"/>
  <c r="AD1061" i="2"/>
  <c r="O1061" i="2" s="1"/>
  <c r="AH99" i="2"/>
  <c r="R99" i="2" s="1"/>
  <c r="AE99" i="2"/>
  <c r="Q99" i="2" s="1"/>
  <c r="AF99" i="2"/>
  <c r="AD99" i="2"/>
  <c r="O99" i="2" s="1"/>
  <c r="AE629" i="2"/>
  <c r="Q629" i="2" s="1"/>
  <c r="AF629" i="2"/>
  <c r="AH629" i="2"/>
  <c r="R629" i="2" s="1"/>
  <c r="AD629" i="2"/>
  <c r="O629" i="2" s="1"/>
  <c r="AH1409" i="2"/>
  <c r="R1409" i="2" s="1"/>
  <c r="AE1409" i="2"/>
  <c r="Q1409" i="2" s="1"/>
  <c r="AD1409" i="2"/>
  <c r="O1409" i="2" s="1"/>
  <c r="AF1409" i="2"/>
  <c r="AH1014" i="2"/>
  <c r="R1014" i="2" s="1"/>
  <c r="AF1014" i="2"/>
  <c r="AD1014" i="2"/>
  <c r="O1014" i="2" s="1"/>
  <c r="AE1014" i="2"/>
  <c r="Q1014" i="2" s="1"/>
  <c r="AF821" i="2"/>
  <c r="AD821" i="2"/>
  <c r="O821" i="2" s="1"/>
  <c r="AH821" i="2"/>
  <c r="R821" i="2" s="1"/>
  <c r="AE821" i="2"/>
  <c r="Q821" i="2" s="1"/>
  <c r="AE941" i="2"/>
  <c r="Q941" i="2" s="1"/>
  <c r="AF941" i="2"/>
  <c r="AD941" i="2"/>
  <c r="O941" i="2" s="1"/>
  <c r="AH941" i="2"/>
  <c r="R941" i="2" s="1"/>
  <c r="AF1128" i="2"/>
  <c r="AH1128" i="2"/>
  <c r="R1128" i="2" s="1"/>
  <c r="AE1128" i="2"/>
  <c r="Q1128" i="2" s="1"/>
  <c r="AD1128" i="2"/>
  <c r="O1128" i="2" s="1"/>
  <c r="AD585" i="2"/>
  <c r="O585" i="2" s="1"/>
  <c r="AH585" i="2"/>
  <c r="R585" i="2" s="1"/>
  <c r="AE585" i="2"/>
  <c r="Q585" i="2" s="1"/>
  <c r="AF585" i="2"/>
  <c r="AE176" i="2"/>
  <c r="Q176" i="2" s="1"/>
  <c r="AD176" i="2"/>
  <c r="O176" i="2" s="1"/>
  <c r="AF176" i="2"/>
  <c r="AH176" i="2"/>
  <c r="R176" i="2" s="1"/>
  <c r="AH357" i="2"/>
  <c r="R357" i="2" s="1"/>
  <c r="AE357" i="2"/>
  <c r="Q357" i="2" s="1"/>
  <c r="AD357" i="2"/>
  <c r="O357" i="2" s="1"/>
  <c r="AF357" i="2"/>
  <c r="AH588" i="2"/>
  <c r="R588" i="2" s="1"/>
  <c r="AD588" i="2"/>
  <c r="O588" i="2" s="1"/>
  <c r="AF588" i="2"/>
  <c r="AE588" i="2"/>
  <c r="Q588" i="2" s="1"/>
  <c r="AH532" i="2"/>
  <c r="R532" i="2" s="1"/>
  <c r="AD532" i="2"/>
  <c r="O532" i="2" s="1"/>
  <c r="AE532" i="2"/>
  <c r="Q532" i="2" s="1"/>
  <c r="AF532" i="2"/>
  <c r="AE703" i="2"/>
  <c r="Q703" i="2" s="1"/>
  <c r="AD703" i="2"/>
  <c r="O703" i="2" s="1"/>
  <c r="AF703" i="2"/>
  <c r="AH703" i="2"/>
  <c r="R703" i="2" s="1"/>
  <c r="AE436" i="2"/>
  <c r="Q436" i="2" s="1"/>
  <c r="AH436" i="2"/>
  <c r="R436" i="2" s="1"/>
  <c r="AD436" i="2"/>
  <c r="O436" i="2" s="1"/>
  <c r="AF436" i="2"/>
  <c r="AE981" i="2"/>
  <c r="Q981" i="2" s="1"/>
  <c r="AH981" i="2"/>
  <c r="R981" i="2" s="1"/>
  <c r="AD981" i="2"/>
  <c r="O981" i="2" s="1"/>
  <c r="AF981" i="2"/>
  <c r="AH1368" i="2"/>
  <c r="R1368" i="2" s="1"/>
  <c r="AF1368" i="2"/>
  <c r="AE1368" i="2"/>
  <c r="Q1368" i="2" s="1"/>
  <c r="AD1368" i="2"/>
  <c r="O1368" i="2" s="1"/>
  <c r="AH114" i="2"/>
  <c r="R114" i="2" s="1"/>
  <c r="AD114" i="2"/>
  <c r="O114" i="2" s="1"/>
  <c r="AE114" i="2"/>
  <c r="Q114" i="2" s="1"/>
  <c r="AF114" i="2"/>
  <c r="AD476" i="2"/>
  <c r="O476" i="2" s="1"/>
  <c r="AH476" i="2"/>
  <c r="R476" i="2" s="1"/>
  <c r="AE476" i="2"/>
  <c r="Q476" i="2" s="1"/>
  <c r="AF476" i="2"/>
  <c r="AD529" i="2"/>
  <c r="O529" i="2" s="1"/>
  <c r="AH529" i="2"/>
  <c r="R529" i="2" s="1"/>
  <c r="AF529" i="2"/>
  <c r="AE529" i="2"/>
  <c r="Q529" i="2" s="1"/>
  <c r="Z593" i="5"/>
  <c r="AF564" i="2"/>
  <c r="AE564" i="2"/>
  <c r="Q564" i="2" s="1"/>
  <c r="AH564" i="2"/>
  <c r="R564" i="2" s="1"/>
  <c r="AD564" i="2"/>
  <c r="O564" i="2" s="1"/>
  <c r="Z1045" i="5"/>
  <c r="AF1315" i="2"/>
  <c r="AH1315" i="2"/>
  <c r="R1315" i="2" s="1"/>
  <c r="AE1315" i="2"/>
  <c r="Q1315" i="2" s="1"/>
  <c r="AD1315" i="2"/>
  <c r="O1315" i="2" s="1"/>
  <c r="Z958" i="5"/>
  <c r="Z413" i="5"/>
  <c r="Z1063" i="5"/>
  <c r="AD1139" i="2"/>
  <c r="O1139" i="2" s="1"/>
  <c r="AH1139" i="2"/>
  <c r="R1139" i="2" s="1"/>
  <c r="AE1139" i="2"/>
  <c r="Q1139" i="2" s="1"/>
  <c r="AF1139" i="2"/>
  <c r="Z495" i="5"/>
  <c r="Z1197" i="5"/>
  <c r="AD324" i="2"/>
  <c r="O324" i="2" s="1"/>
  <c r="AF324" i="2"/>
  <c r="AH324" i="2"/>
  <c r="R324" i="2" s="1"/>
  <c r="AE324" i="2"/>
  <c r="Q324" i="2" s="1"/>
  <c r="Z265" i="5"/>
  <c r="AE1362" i="2"/>
  <c r="Q1362" i="2" s="1"/>
  <c r="AH1362" i="2"/>
  <c r="R1362" i="2" s="1"/>
  <c r="AF1362" i="2"/>
  <c r="AD1362" i="2"/>
  <c r="O1362" i="2" s="1"/>
  <c r="AD1091" i="2"/>
  <c r="O1091" i="2" s="1"/>
  <c r="AD896" i="2"/>
  <c r="O896" i="2" s="1"/>
  <c r="AE1433" i="2"/>
  <c r="Q1433" i="2" s="1"/>
  <c r="AF1220" i="2"/>
  <c r="AH591" i="2"/>
  <c r="R591" i="2" s="1"/>
  <c r="AD849" i="2"/>
  <c r="O849" i="2" s="1"/>
  <c r="AE828" i="2"/>
  <c r="Q828" i="2" s="1"/>
  <c r="AF940" i="2"/>
  <c r="AE219" i="2"/>
  <c r="Q219" i="2" s="1"/>
  <c r="AE916" i="2"/>
  <c r="Q916" i="2" s="1"/>
  <c r="AE1159" i="2"/>
  <c r="Q1159" i="2" s="1"/>
  <c r="AF1433" i="2"/>
  <c r="AF1159" i="2"/>
  <c r="AD1220" i="2"/>
  <c r="O1220" i="2" s="1"/>
  <c r="AD828" i="2"/>
  <c r="O828" i="2" s="1"/>
  <c r="AF219" i="2"/>
  <c r="AE1220" i="2"/>
  <c r="Q1220" i="2" s="1"/>
  <c r="AE591" i="2"/>
  <c r="Q591" i="2" s="1"/>
  <c r="AF1359" i="2"/>
  <c r="J1050" i="2"/>
  <c r="J570" i="2"/>
  <c r="J1170" i="2"/>
  <c r="J1290" i="2"/>
  <c r="J750" i="2"/>
  <c r="AF1374" i="2"/>
  <c r="AH316" i="2"/>
  <c r="R316" i="2" s="1"/>
  <c r="AH1225" i="2"/>
  <c r="R1225" i="2" s="1"/>
  <c r="AE382" i="2"/>
  <c r="Q382" i="2" s="1"/>
  <c r="AH795" i="2"/>
  <c r="R795" i="2" s="1"/>
  <c r="AD1302" i="2"/>
  <c r="O1302" i="2" s="1"/>
  <c r="AD316" i="2"/>
  <c r="O316" i="2" s="1"/>
  <c r="AE795" i="2"/>
  <c r="Q795" i="2" s="1"/>
  <c r="AD492" i="2"/>
  <c r="O492" i="2" s="1"/>
  <c r="AA3" i="2"/>
  <c r="AA10" i="2"/>
  <c r="AD1225" i="2"/>
  <c r="O1225" i="2" s="1"/>
  <c r="AD763" i="2"/>
  <c r="O763" i="2" s="1"/>
  <c r="AD1433" i="2"/>
  <c r="O1433" i="2" s="1"/>
  <c r="F810" i="5"/>
  <c r="Z747" i="5"/>
  <c r="F570" i="5"/>
  <c r="F990" i="5"/>
  <c r="F750" i="5"/>
  <c r="F330" i="5"/>
  <c r="Z471" i="5"/>
  <c r="F960" i="5"/>
  <c r="F930" i="5"/>
  <c r="Z1012" i="5"/>
  <c r="Z1192" i="5"/>
  <c r="Z295" i="5"/>
  <c r="Z989" i="5"/>
  <c r="Z1011" i="5"/>
  <c r="Z714" i="5"/>
  <c r="AF1276" i="2"/>
  <c r="AH1276" i="2"/>
  <c r="R1276" i="2" s="1"/>
  <c r="AH830" i="2"/>
  <c r="R830" i="2" s="1"/>
  <c r="AE830" i="2"/>
  <c r="Q830" i="2" s="1"/>
  <c r="AD830" i="2"/>
  <c r="O830" i="2" s="1"/>
  <c r="AF830" i="2"/>
  <c r="AE282" i="2"/>
  <c r="Q282" i="2" s="1"/>
  <c r="AD282" i="2"/>
  <c r="O282" i="2" s="1"/>
  <c r="AD256" i="2"/>
  <c r="O256" i="2" s="1"/>
  <c r="AH256" i="2"/>
  <c r="R256" i="2" s="1"/>
  <c r="AF256" i="2"/>
  <c r="AE256" i="2"/>
  <c r="Q256" i="2" s="1"/>
  <c r="AF1069" i="2"/>
  <c r="AH1069" i="2"/>
  <c r="R1069" i="2" s="1"/>
  <c r="AE170" i="2"/>
  <c r="Q170" i="2" s="1"/>
  <c r="AH170" i="2"/>
  <c r="R170" i="2" s="1"/>
  <c r="AD639" i="2"/>
  <c r="O639" i="2" s="1"/>
  <c r="AF639" i="2"/>
  <c r="AH639" i="2"/>
  <c r="R639" i="2" s="1"/>
  <c r="AE639" i="2"/>
  <c r="Q639" i="2" s="1"/>
  <c r="AE494" i="2"/>
  <c r="Q494" i="2" s="1"/>
  <c r="AF494" i="2"/>
  <c r="AD494" i="2"/>
  <c r="O494" i="2" s="1"/>
  <c r="AH494" i="2"/>
  <c r="R494" i="2" s="1"/>
  <c r="AD145" i="2"/>
  <c r="O145" i="2" s="1"/>
  <c r="AF145" i="2"/>
  <c r="AH145" i="2"/>
  <c r="R145" i="2" s="1"/>
  <c r="AE145" i="2"/>
  <c r="Q145" i="2" s="1"/>
  <c r="AD287" i="2"/>
  <c r="O287" i="2" s="1"/>
  <c r="AF287" i="2"/>
  <c r="AH287" i="2"/>
  <c r="R287" i="2" s="1"/>
  <c r="AE287" i="2"/>
  <c r="Q287" i="2" s="1"/>
  <c r="AD1227" i="2"/>
  <c r="O1227" i="2" s="1"/>
  <c r="AE1227" i="2"/>
  <c r="Q1227" i="2" s="1"/>
  <c r="AH1227" i="2"/>
  <c r="R1227" i="2" s="1"/>
  <c r="AF1227" i="2"/>
  <c r="AH924" i="2"/>
  <c r="R924" i="2" s="1"/>
  <c r="AE924" i="2"/>
  <c r="Q924" i="2" s="1"/>
  <c r="AD924" i="2"/>
  <c r="O924" i="2" s="1"/>
  <c r="AF924" i="2"/>
  <c r="AE238" i="2"/>
  <c r="Q238" i="2" s="1"/>
  <c r="AD238" i="2"/>
  <c r="O238" i="2" s="1"/>
  <c r="AH238" i="2"/>
  <c r="R238" i="2" s="1"/>
  <c r="AE1091" i="2"/>
  <c r="Q1091" i="2" s="1"/>
  <c r="AD1041" i="2"/>
  <c r="O1041" i="2" s="1"/>
  <c r="AD1272" i="2"/>
  <c r="O1272" i="2" s="1"/>
  <c r="AH737" i="2"/>
  <c r="R737" i="2" s="1"/>
  <c r="AE1393" i="2"/>
  <c r="Q1393" i="2" s="1"/>
  <c r="AF824" i="2"/>
  <c r="AF282" i="2"/>
  <c r="AD1166" i="2"/>
  <c r="O1166" i="2" s="1"/>
  <c r="AF773" i="2"/>
  <c r="AD1069" i="2"/>
  <c r="O1069" i="2" s="1"/>
  <c r="AD1310" i="2"/>
  <c r="O1310" i="2" s="1"/>
  <c r="AH1257" i="2"/>
  <c r="R1257" i="2" s="1"/>
  <c r="AE16" i="2"/>
  <c r="Q16" i="2" s="1"/>
  <c r="AF745" i="2"/>
  <c r="AE745" i="2"/>
  <c r="Q745" i="2" s="1"/>
  <c r="AD745" i="2"/>
  <c r="O745" i="2" s="1"/>
  <c r="AH745" i="2"/>
  <c r="R745" i="2" s="1"/>
  <c r="AF1199" i="2"/>
  <c r="AH1199" i="2"/>
  <c r="R1199" i="2" s="1"/>
  <c r="AD1199" i="2"/>
  <c r="O1199" i="2" s="1"/>
  <c r="AE1199" i="2"/>
  <c r="Q1199" i="2" s="1"/>
  <c r="AF238" i="2"/>
  <c r="AF834" i="2"/>
  <c r="AD834" i="2"/>
  <c r="O834" i="2" s="1"/>
  <c r="AE1272" i="2"/>
  <c r="Q1272" i="2" s="1"/>
  <c r="AD999" i="2"/>
  <c r="O999" i="2" s="1"/>
  <c r="AH658" i="2"/>
  <c r="R658" i="2" s="1"/>
  <c r="AH1393" i="2"/>
  <c r="R1393" i="2" s="1"/>
  <c r="AF415" i="2"/>
  <c r="AH824" i="2"/>
  <c r="R824" i="2" s="1"/>
  <c r="AH282" i="2"/>
  <c r="R282" i="2" s="1"/>
  <c r="AE1166" i="2"/>
  <c r="Q1166" i="2" s="1"/>
  <c r="AD773" i="2"/>
  <c r="O773" i="2" s="1"/>
  <c r="AE1069" i="2"/>
  <c r="Q1069" i="2" s="1"/>
  <c r="AE1196" i="2"/>
  <c r="Q1196" i="2" s="1"/>
  <c r="AF1011" i="2"/>
  <c r="V797" i="5"/>
  <c r="AF1257" i="2"/>
  <c r="AD1276" i="2"/>
  <c r="O1276" i="2" s="1"/>
  <c r="AF16" i="2"/>
  <c r="AF1310" i="2"/>
  <c r="Z539" i="5"/>
  <c r="U628" i="5"/>
  <c r="V628" i="5"/>
  <c r="T628" i="5"/>
  <c r="Z699" i="5"/>
  <c r="Z383" i="5"/>
  <c r="V370" i="5"/>
  <c r="T370" i="5"/>
  <c r="U370" i="5"/>
  <c r="Z1431" i="5"/>
  <c r="Z1040" i="5"/>
  <c r="AF896" i="2"/>
  <c r="AD658" i="2"/>
  <c r="O658" i="2" s="1"/>
  <c r="AD415" i="2"/>
  <c r="O415" i="2" s="1"/>
  <c r="AH1166" i="2"/>
  <c r="R1166" i="2" s="1"/>
  <c r="AD1196" i="2"/>
  <c r="O1196" i="2" s="1"/>
  <c r="AD1131" i="2"/>
  <c r="O1131" i="2" s="1"/>
  <c r="AH1011" i="2"/>
  <c r="R1011" i="2" s="1"/>
  <c r="AE1257" i="2"/>
  <c r="Q1257" i="2" s="1"/>
  <c r="AE1276" i="2"/>
  <c r="Q1276" i="2" s="1"/>
  <c r="AH16" i="2"/>
  <c r="R16" i="2" s="1"/>
  <c r="Z118" i="5"/>
  <c r="J1230" i="2"/>
  <c r="F1050" i="5"/>
  <c r="Z224" i="5"/>
  <c r="Z381" i="5"/>
  <c r="Z1284" i="5"/>
  <c r="AH896" i="2"/>
  <c r="R896" i="2" s="1"/>
  <c r="AF591" i="2"/>
  <c r="AF849" i="2"/>
  <c r="AE293" i="2"/>
  <c r="Q293" i="2" s="1"/>
  <c r="AD280" i="2"/>
  <c r="O280" i="2" s="1"/>
  <c r="AE834" i="2"/>
  <c r="Q834" i="2" s="1"/>
  <c r="AF1041" i="2"/>
  <c r="AF1272" i="2"/>
  <c r="AF999" i="2"/>
  <c r="AF1091" i="2"/>
  <c r="AE945" i="2"/>
  <c r="Q945" i="2" s="1"/>
  <c r="AF170" i="2"/>
  <c r="AE849" i="2"/>
  <c r="Q849" i="2" s="1"/>
  <c r="AD40" i="2"/>
  <c r="O40" i="2" s="1"/>
  <c r="J630" i="2"/>
  <c r="AF44" i="2"/>
  <c r="AF40" i="2"/>
  <c r="AF1248" i="2"/>
  <c r="AD44" i="2"/>
  <c r="O44" i="2" s="1"/>
  <c r="AD916" i="2"/>
  <c r="O916" i="2" s="1"/>
  <c r="AE164" i="2"/>
  <c r="Q164" i="2" s="1"/>
  <c r="AD137" i="2"/>
  <c r="O137" i="2" s="1"/>
  <c r="AH1182" i="2"/>
  <c r="R1182" i="2" s="1"/>
  <c r="AE1182" i="2"/>
  <c r="Q1182" i="2" s="1"/>
  <c r="AD621" i="2"/>
  <c r="O621" i="2" s="1"/>
  <c r="AH621" i="2"/>
  <c r="R621" i="2" s="1"/>
  <c r="AE283" i="2"/>
  <c r="Q283" i="2" s="1"/>
  <c r="AF283" i="2"/>
  <c r="AH742" i="2"/>
  <c r="R742" i="2" s="1"/>
  <c r="AF742" i="2"/>
  <c r="Z1377" i="5"/>
  <c r="Z1330" i="5"/>
  <c r="AF893" i="2"/>
  <c r="AH286" i="2"/>
  <c r="R286" i="2" s="1"/>
  <c r="AD1179" i="2"/>
  <c r="O1179" i="2" s="1"/>
  <c r="AH1067" i="2"/>
  <c r="R1067" i="2" s="1"/>
  <c r="AE621" i="2"/>
  <c r="Q621" i="2" s="1"/>
  <c r="AE500" i="2"/>
  <c r="Q500" i="2" s="1"/>
  <c r="AD742" i="2"/>
  <c r="O742" i="2" s="1"/>
  <c r="AE892" i="2"/>
  <c r="Q892" i="2" s="1"/>
  <c r="AH388" i="2"/>
  <c r="R388" i="2" s="1"/>
  <c r="AE1359" i="2"/>
  <c r="Q1359" i="2" s="1"/>
  <c r="AE584" i="2"/>
  <c r="Q584" i="2" s="1"/>
  <c r="AE893" i="2"/>
  <c r="Q893" i="2" s="1"/>
  <c r="AF286" i="2"/>
  <c r="AH1179" i="2"/>
  <c r="R1179" i="2" s="1"/>
  <c r="AE1067" i="2"/>
  <c r="Q1067" i="2" s="1"/>
  <c r="AF621" i="2"/>
  <c r="AD500" i="2"/>
  <c r="O500" i="2" s="1"/>
  <c r="AE742" i="2"/>
  <c r="Q742" i="2" s="1"/>
  <c r="AD892" i="2"/>
  <c r="O892" i="2" s="1"/>
  <c r="AF1131" i="2"/>
  <c r="AH283" i="2"/>
  <c r="R283" i="2" s="1"/>
  <c r="AF1182" i="2"/>
  <c r="AF388" i="2"/>
  <c r="AF658" i="2"/>
  <c r="AH1359" i="2"/>
  <c r="R1359" i="2" s="1"/>
  <c r="AD893" i="2"/>
  <c r="O893" i="2" s="1"/>
  <c r="AD431" i="2"/>
  <c r="O431" i="2" s="1"/>
  <c r="AD283" i="2"/>
  <c r="O283" i="2" s="1"/>
  <c r="AF883" i="2"/>
  <c r="AF1313" i="2"/>
  <c r="AD1182" i="2"/>
  <c r="O1182" i="2" s="1"/>
  <c r="AH1131" i="2"/>
  <c r="R1131" i="2" s="1"/>
  <c r="AE429" i="2"/>
  <c r="Q429" i="2" s="1"/>
  <c r="AF429" i="2"/>
  <c r="AD429" i="2"/>
  <c r="O429" i="2" s="1"/>
  <c r="AH429" i="2"/>
  <c r="R429" i="2" s="1"/>
  <c r="AH626" i="2"/>
  <c r="R626" i="2" s="1"/>
  <c r="AE626" i="2"/>
  <c r="Q626" i="2" s="1"/>
  <c r="AD626" i="2"/>
  <c r="O626" i="2" s="1"/>
  <c r="AF626" i="2"/>
  <c r="Z984" i="5"/>
  <c r="Y469" i="2"/>
  <c r="AA469" i="2" s="1"/>
  <c r="AJ469" i="2"/>
  <c r="AB469" i="2"/>
  <c r="M469" i="2" s="1"/>
  <c r="AC469" i="2" s="1"/>
  <c r="N469" i="2" s="1"/>
  <c r="Z469" i="2"/>
  <c r="L469" i="2" s="1"/>
  <c r="AB1340" i="2"/>
  <c r="M1340" i="2" s="1"/>
  <c r="AC1340" i="2" s="1"/>
  <c r="N1340" i="2" s="1"/>
  <c r="AF1340" i="2" s="1"/>
  <c r="Y1340" i="2"/>
  <c r="AA1340" i="2" s="1"/>
  <c r="Z1340" i="2"/>
  <c r="L1340" i="2" s="1"/>
  <c r="AJ1340" i="2"/>
  <c r="AB1155" i="2"/>
  <c r="M1155" i="2" s="1"/>
  <c r="AC1155" i="2" s="1"/>
  <c r="N1155" i="2" s="1"/>
  <c r="AE1155" i="2" s="1"/>
  <c r="Q1155" i="2" s="1"/>
  <c r="Z1155" i="2"/>
  <c r="L1155" i="2" s="1"/>
  <c r="AJ1155" i="2"/>
  <c r="Y1155" i="2"/>
  <c r="AA1155" i="2" s="1"/>
  <c r="V791" i="5"/>
  <c r="T791" i="5"/>
  <c r="U791" i="5"/>
  <c r="Z809" i="2"/>
  <c r="L809" i="2" s="1"/>
  <c r="Y809" i="2"/>
  <c r="AA809" i="2" s="1"/>
  <c r="AB809" i="2"/>
  <c r="M809" i="2" s="1"/>
  <c r="AC809" i="2" s="1"/>
  <c r="N809" i="2" s="1"/>
  <c r="AF809" i="2" s="1"/>
  <c r="AJ809" i="2"/>
  <c r="Y673" i="2"/>
  <c r="AA673" i="2" s="1"/>
  <c r="AJ673" i="2"/>
  <c r="Z673" i="2"/>
  <c r="L673" i="2" s="1"/>
  <c r="AB673" i="2"/>
  <c r="M673" i="2" s="1"/>
  <c r="AC673" i="2" s="1"/>
  <c r="N673" i="2" s="1"/>
  <c r="Y309" i="2"/>
  <c r="AA309" i="2" s="1"/>
  <c r="AJ309" i="2"/>
  <c r="Z309" i="2"/>
  <c r="L309" i="2" s="1"/>
  <c r="AB309" i="2"/>
  <c r="M309" i="2" s="1"/>
  <c r="AC309" i="2" s="1"/>
  <c r="N309" i="2" s="1"/>
  <c r="Z39" i="2"/>
  <c r="L39" i="2" s="1"/>
  <c r="Y39" i="2"/>
  <c r="AA39" i="2" s="1"/>
  <c r="AJ39" i="2"/>
  <c r="AB39" i="2"/>
  <c r="M39" i="2" s="1"/>
  <c r="AC39" i="2" s="1"/>
  <c r="N39" i="2" s="1"/>
  <c r="AF39" i="2" s="1"/>
  <c r="Y1045" i="2"/>
  <c r="AA1045" i="2" s="1"/>
  <c r="Z1045" i="2"/>
  <c r="L1045" i="2" s="1"/>
  <c r="AB1045" i="2"/>
  <c r="M1045" i="2" s="1"/>
  <c r="AC1045" i="2" s="1"/>
  <c r="N1045" i="2" s="1"/>
  <c r="AJ1045" i="2"/>
  <c r="AJ917" i="2"/>
  <c r="Z917" i="2"/>
  <c r="L917" i="2" s="1"/>
  <c r="AB917" i="2"/>
  <c r="M917" i="2" s="1"/>
  <c r="AC917" i="2" s="1"/>
  <c r="N917" i="2" s="1"/>
  <c r="Y917" i="2"/>
  <c r="AA917" i="2" s="1"/>
  <c r="T443" i="5"/>
  <c r="V443" i="5"/>
  <c r="U443" i="5"/>
  <c r="U1437" i="5"/>
  <c r="T1437" i="5"/>
  <c r="V1437" i="5"/>
  <c r="AJ1037" i="2"/>
  <c r="Z1037" i="2"/>
  <c r="L1037" i="2" s="1"/>
  <c r="Y1037" i="2"/>
  <c r="AA1037" i="2" s="1"/>
  <c r="AB1037" i="2"/>
  <c r="M1037" i="2" s="1"/>
  <c r="AC1037" i="2" s="1"/>
  <c r="N1037" i="2" s="1"/>
  <c r="V252" i="5"/>
  <c r="T252" i="5"/>
  <c r="U252" i="5"/>
  <c r="Z764" i="2"/>
  <c r="L764" i="2" s="1"/>
  <c r="AJ764" i="2"/>
  <c r="Y764" i="2"/>
  <c r="AA764" i="2" s="1"/>
  <c r="AB764" i="2"/>
  <c r="M764" i="2" s="1"/>
  <c r="AC764" i="2" s="1"/>
  <c r="N764" i="2" s="1"/>
  <c r="AB1132" i="2"/>
  <c r="M1132" i="2" s="1"/>
  <c r="AC1132" i="2" s="1"/>
  <c r="N1132" i="2" s="1"/>
  <c r="N1140" i="2" s="1"/>
  <c r="Z1132" i="2"/>
  <c r="L1132" i="2" s="1"/>
  <c r="Y1132" i="2"/>
  <c r="AA1132" i="2" s="1"/>
  <c r="J1140" i="2"/>
  <c r="AJ1132" i="2"/>
  <c r="AJ1169" i="2"/>
  <c r="Z1169" i="2"/>
  <c r="L1169" i="2" s="1"/>
  <c r="Y1169" i="2"/>
  <c r="AA1169" i="2" s="1"/>
  <c r="AB1169" i="2"/>
  <c r="M1169" i="2" s="1"/>
  <c r="AC1169" i="2" s="1"/>
  <c r="N1169" i="2" s="1"/>
  <c r="T988" i="5"/>
  <c r="V988" i="5"/>
  <c r="U988" i="5"/>
  <c r="Y797" i="2"/>
  <c r="AA797" i="2" s="1"/>
  <c r="Z797" i="2"/>
  <c r="L797" i="2" s="1"/>
  <c r="AB797" i="2"/>
  <c r="M797" i="2" s="1"/>
  <c r="AC797" i="2" s="1"/>
  <c r="N797" i="2" s="1"/>
  <c r="AJ797" i="2"/>
  <c r="Z441" i="2"/>
  <c r="L441" i="2" s="1"/>
  <c r="AB441" i="2"/>
  <c r="M441" i="2" s="1"/>
  <c r="AC441" i="2" s="1"/>
  <c r="N441" i="2" s="1"/>
  <c r="Y441" i="2"/>
  <c r="AA441" i="2" s="1"/>
  <c r="AJ441" i="2"/>
  <c r="U642" i="5"/>
  <c r="T642" i="5"/>
  <c r="V642" i="5"/>
  <c r="U536" i="5"/>
  <c r="V536" i="5"/>
  <c r="T536" i="5"/>
  <c r="V1092" i="5"/>
  <c r="U1092" i="5"/>
  <c r="T1092" i="5"/>
  <c r="V736" i="5"/>
  <c r="U736" i="5"/>
  <c r="T736" i="5"/>
  <c r="T378" i="5"/>
  <c r="V378" i="5"/>
  <c r="U378" i="5"/>
  <c r="U264" i="5"/>
  <c r="V264" i="5"/>
  <c r="T264" i="5"/>
  <c r="V77" i="5"/>
  <c r="U77" i="5"/>
  <c r="T77" i="5"/>
  <c r="T51" i="5"/>
  <c r="U51" i="5"/>
  <c r="V51" i="5"/>
  <c r="T925" i="5"/>
  <c r="V925" i="5"/>
  <c r="U925" i="5"/>
  <c r="T732" i="5"/>
  <c r="V732" i="5"/>
  <c r="U732" i="5"/>
  <c r="U317" i="5"/>
  <c r="V317" i="5"/>
  <c r="T317" i="5"/>
  <c r="Z1162" i="5"/>
  <c r="AJ1275" i="2"/>
  <c r="Z1275" i="2"/>
  <c r="L1275" i="2" s="1"/>
  <c r="AB1275" i="2"/>
  <c r="M1275" i="2" s="1"/>
  <c r="AC1275" i="2" s="1"/>
  <c r="N1275" i="2" s="1"/>
  <c r="Y1275" i="2"/>
  <c r="AA1275" i="2" s="1"/>
  <c r="T927" i="5"/>
  <c r="U927" i="5"/>
  <c r="V927" i="5"/>
  <c r="AB1218" i="2"/>
  <c r="M1218" i="2" s="1"/>
  <c r="AC1218" i="2" s="1"/>
  <c r="N1218" i="2" s="1"/>
  <c r="Z1218" i="2"/>
  <c r="L1218" i="2" s="1"/>
  <c r="AJ1218" i="2"/>
  <c r="Y1218" i="2"/>
  <c r="AA1218" i="2" s="1"/>
  <c r="AB732" i="2"/>
  <c r="M732" i="2" s="1"/>
  <c r="AC732" i="2" s="1"/>
  <c r="N732" i="2" s="1"/>
  <c r="Y732" i="2"/>
  <c r="AA732" i="2" s="1"/>
  <c r="AJ732" i="2"/>
  <c r="Z732" i="2"/>
  <c r="L732" i="2" s="1"/>
  <c r="Y386" i="2"/>
  <c r="AA386" i="2" s="1"/>
  <c r="AB386" i="2"/>
  <c r="M386" i="2" s="1"/>
  <c r="AC386" i="2" s="1"/>
  <c r="N386" i="2" s="1"/>
  <c r="AJ386" i="2"/>
  <c r="Z386" i="2"/>
  <c r="L386" i="2" s="1"/>
  <c r="V172" i="5"/>
  <c r="T172" i="5"/>
  <c r="U172" i="5"/>
  <c r="V610" i="5"/>
  <c r="T610" i="5"/>
  <c r="U610" i="5"/>
  <c r="V268" i="5"/>
  <c r="U268" i="5"/>
  <c r="T268" i="5"/>
  <c r="AJ1006" i="2"/>
  <c r="Y1006" i="2"/>
  <c r="AA1006" i="2" s="1"/>
  <c r="AB1006" i="2"/>
  <c r="M1006" i="2" s="1"/>
  <c r="AC1006" i="2" s="1"/>
  <c r="N1006" i="2" s="1"/>
  <c r="N1020" i="2" s="1"/>
  <c r="Z1006" i="2"/>
  <c r="L1006" i="2" s="1"/>
  <c r="Y1098" i="2"/>
  <c r="AA1098" i="2" s="1"/>
  <c r="Z1098" i="2"/>
  <c r="L1098" i="2" s="1"/>
  <c r="AJ1098" i="2"/>
  <c r="AB1098" i="2"/>
  <c r="M1098" i="2" s="1"/>
  <c r="AC1098" i="2" s="1"/>
  <c r="N1098" i="2" s="1"/>
  <c r="V856" i="5"/>
  <c r="T856" i="5"/>
  <c r="U856" i="5"/>
  <c r="AJ986" i="2"/>
  <c r="AB986" i="2"/>
  <c r="M986" i="2" s="1"/>
  <c r="AC986" i="2" s="1"/>
  <c r="N986" i="2" s="1"/>
  <c r="Z986" i="2"/>
  <c r="L986" i="2" s="1"/>
  <c r="Y986" i="2"/>
  <c r="AA986" i="2" s="1"/>
  <c r="Y669" i="2"/>
  <c r="AA669" i="2" s="1"/>
  <c r="AJ669" i="2"/>
  <c r="AB669" i="2"/>
  <c r="M669" i="2" s="1"/>
  <c r="AC669" i="2" s="1"/>
  <c r="N669" i="2" s="1"/>
  <c r="AF669" i="2" s="1"/>
  <c r="Z669" i="2"/>
  <c r="L669" i="2" s="1"/>
  <c r="AJ567" i="2"/>
  <c r="Z567" i="2"/>
  <c r="L567" i="2" s="1"/>
  <c r="Y567" i="2"/>
  <c r="AA567" i="2" s="1"/>
  <c r="AB567" i="2"/>
  <c r="M567" i="2" s="1"/>
  <c r="AC567" i="2" s="1"/>
  <c r="N567" i="2" s="1"/>
  <c r="AF567" i="2" s="1"/>
  <c r="Y1106" i="2"/>
  <c r="AA1106" i="2" s="1"/>
  <c r="Z1106" i="2"/>
  <c r="L1106" i="2" s="1"/>
  <c r="AJ1106" i="2"/>
  <c r="AB1106" i="2"/>
  <c r="M1106" i="2" s="1"/>
  <c r="AC1106" i="2" s="1"/>
  <c r="N1106" i="2" s="1"/>
  <c r="T1224" i="5"/>
  <c r="V1224" i="5"/>
  <c r="U1224" i="5"/>
  <c r="AJ988" i="2"/>
  <c r="AB988" i="2"/>
  <c r="M988" i="2" s="1"/>
  <c r="AC988" i="2" s="1"/>
  <c r="N988" i="2" s="1"/>
  <c r="Z988" i="2"/>
  <c r="L988" i="2" s="1"/>
  <c r="Y988" i="2"/>
  <c r="AA988" i="2" s="1"/>
  <c r="T329" i="5"/>
  <c r="V329" i="5"/>
  <c r="U329" i="5"/>
  <c r="U258" i="5"/>
  <c r="T258" i="5"/>
  <c r="V258" i="5"/>
  <c r="AB1047" i="2"/>
  <c r="M1047" i="2" s="1"/>
  <c r="AC1047" i="2" s="1"/>
  <c r="N1047" i="2" s="1"/>
  <c r="AF1047" i="2" s="1"/>
  <c r="AJ1047" i="2"/>
  <c r="Y1047" i="2"/>
  <c r="AA1047" i="2" s="1"/>
  <c r="Z1047" i="2"/>
  <c r="L1047" i="2" s="1"/>
  <c r="AB551" i="2"/>
  <c r="M551" i="2" s="1"/>
  <c r="AC551" i="2" s="1"/>
  <c r="N551" i="2" s="1"/>
  <c r="AJ551" i="2"/>
  <c r="Y551" i="2"/>
  <c r="AA551" i="2" s="1"/>
  <c r="Z551" i="2"/>
  <c r="L551" i="2" s="1"/>
  <c r="U711" i="5"/>
  <c r="V711" i="5"/>
  <c r="T711" i="5"/>
  <c r="T1279" i="5"/>
  <c r="V1279" i="5"/>
  <c r="U1279" i="5"/>
  <c r="U614" i="5"/>
  <c r="V614" i="5"/>
  <c r="T614" i="5"/>
  <c r="Y553" i="2"/>
  <c r="AA553" i="2" s="1"/>
  <c r="Z553" i="2"/>
  <c r="L553" i="2" s="1"/>
  <c r="AJ553" i="2"/>
  <c r="AB553" i="2"/>
  <c r="M553" i="2" s="1"/>
  <c r="AC553" i="2" s="1"/>
  <c r="N553" i="2" s="1"/>
  <c r="U561" i="5"/>
  <c r="V561" i="5"/>
  <c r="T561" i="5"/>
  <c r="Y321" i="2"/>
  <c r="AA321" i="2" s="1"/>
  <c r="AB321" i="2"/>
  <c r="M321" i="2" s="1"/>
  <c r="AC321" i="2" s="1"/>
  <c r="N321" i="2" s="1"/>
  <c r="Z321" i="2"/>
  <c r="L321" i="2" s="1"/>
  <c r="AJ321" i="2"/>
  <c r="Z189" i="2"/>
  <c r="L189" i="2" s="1"/>
  <c r="AJ189" i="2"/>
  <c r="Y189" i="2"/>
  <c r="AA189" i="2" s="1"/>
  <c r="AB189" i="2"/>
  <c r="M189" i="2" s="1"/>
  <c r="AC189" i="2" s="1"/>
  <c r="N189" i="2" s="1"/>
  <c r="AF189" i="2" s="1"/>
  <c r="AJ884" i="2"/>
  <c r="Z884" i="2"/>
  <c r="L884" i="2" s="1"/>
  <c r="Y884" i="2"/>
  <c r="AA884" i="2" s="1"/>
  <c r="AB884" i="2"/>
  <c r="M884" i="2" s="1"/>
  <c r="AC884" i="2" s="1"/>
  <c r="N884" i="2" s="1"/>
  <c r="N900" i="2" s="1"/>
  <c r="Y858" i="2"/>
  <c r="AA858" i="2" s="1"/>
  <c r="AJ858" i="2"/>
  <c r="Z858" i="2"/>
  <c r="L858" i="2" s="1"/>
  <c r="AB858" i="2"/>
  <c r="M858" i="2" s="1"/>
  <c r="AC858" i="2" s="1"/>
  <c r="N858" i="2" s="1"/>
  <c r="AF858" i="2" s="1"/>
  <c r="T921" i="5"/>
  <c r="U921" i="5"/>
  <c r="V921" i="5"/>
  <c r="Z1216" i="2"/>
  <c r="L1216" i="2" s="1"/>
  <c r="AB1216" i="2"/>
  <c r="M1216" i="2" s="1"/>
  <c r="AC1216" i="2" s="1"/>
  <c r="N1216" i="2" s="1"/>
  <c r="AF1216" i="2" s="1"/>
  <c r="Y1216" i="2"/>
  <c r="AA1216" i="2" s="1"/>
  <c r="AJ1216" i="2"/>
  <c r="Z1344" i="2"/>
  <c r="L1344" i="2" s="1"/>
  <c r="Y1344" i="2"/>
  <c r="AA1344" i="2" s="1"/>
  <c r="AJ1344" i="2"/>
  <c r="AB1344" i="2"/>
  <c r="M1344" i="2" s="1"/>
  <c r="AC1344" i="2" s="1"/>
  <c r="N1344" i="2" s="1"/>
  <c r="T311" i="5"/>
  <c r="V311" i="5"/>
  <c r="U311" i="5"/>
  <c r="Y203" i="2"/>
  <c r="AA203" i="2" s="1"/>
  <c r="AJ203" i="2"/>
  <c r="AB203" i="2"/>
  <c r="M203" i="2" s="1"/>
  <c r="AC203" i="2" s="1"/>
  <c r="N203" i="2" s="1"/>
  <c r="Z203" i="2"/>
  <c r="L203" i="2" s="1"/>
  <c r="U53" i="5"/>
  <c r="T53" i="5"/>
  <c r="V53" i="5"/>
  <c r="U1029" i="5"/>
  <c r="T1029" i="5"/>
  <c r="V1029" i="5"/>
  <c r="T616" i="5"/>
  <c r="V616" i="5"/>
  <c r="U616" i="5"/>
  <c r="U490" i="5"/>
  <c r="T490" i="5"/>
  <c r="V490" i="5"/>
  <c r="F510" i="5"/>
  <c r="Z315" i="2"/>
  <c r="L315" i="2" s="1"/>
  <c r="AB315" i="2"/>
  <c r="M315" i="2" s="1"/>
  <c r="AC315" i="2" s="1"/>
  <c r="N315" i="2" s="1"/>
  <c r="Y315" i="2"/>
  <c r="AA315" i="2" s="1"/>
  <c r="AJ315" i="2"/>
  <c r="U1433" i="5"/>
  <c r="T1433" i="5"/>
  <c r="V1433" i="5"/>
  <c r="Z554" i="5"/>
  <c r="Y467" i="2"/>
  <c r="AA467" i="2" s="1"/>
  <c r="Z467" i="2"/>
  <c r="L467" i="2" s="1"/>
  <c r="AJ467" i="2"/>
  <c r="AB467" i="2"/>
  <c r="M467" i="2" s="1"/>
  <c r="AC467" i="2" s="1"/>
  <c r="N467" i="2" s="1"/>
  <c r="AJ1277" i="2"/>
  <c r="Z1277" i="2"/>
  <c r="L1277" i="2" s="1"/>
  <c r="Y1277" i="2"/>
  <c r="AA1277" i="2" s="1"/>
  <c r="AB1277" i="2"/>
  <c r="M1277" i="2" s="1"/>
  <c r="AC1277" i="2" s="1"/>
  <c r="N1277" i="2" s="1"/>
  <c r="T1281" i="5"/>
  <c r="V1281" i="5"/>
  <c r="U1281" i="5"/>
  <c r="U551" i="5"/>
  <c r="T551" i="5"/>
  <c r="V551" i="5"/>
  <c r="Y254" i="2"/>
  <c r="AA254" i="2" s="1"/>
  <c r="AB254" i="2"/>
  <c r="M254" i="2" s="1"/>
  <c r="AC254" i="2" s="1"/>
  <c r="N254" i="2" s="1"/>
  <c r="Z254" i="2"/>
  <c r="L254" i="2" s="1"/>
  <c r="AJ254" i="2"/>
  <c r="Y144" i="2"/>
  <c r="AA144" i="2" s="1"/>
  <c r="AJ144" i="2"/>
  <c r="Z144" i="2"/>
  <c r="L144" i="2" s="1"/>
  <c r="AB144" i="2"/>
  <c r="M144" i="2" s="1"/>
  <c r="AC144" i="2" s="1"/>
  <c r="N144" i="2" s="1"/>
  <c r="AF144" i="2" s="1"/>
  <c r="U1179" i="5"/>
  <c r="T1179" i="5"/>
  <c r="V1179" i="5"/>
  <c r="U862" i="5"/>
  <c r="V862" i="5"/>
  <c r="T862" i="5"/>
  <c r="T549" i="5"/>
  <c r="V549" i="5"/>
  <c r="U549" i="5"/>
  <c r="Z973" i="5"/>
  <c r="U189" i="5"/>
  <c r="T189" i="5"/>
  <c r="V189" i="5"/>
  <c r="T538" i="5"/>
  <c r="V538" i="5"/>
  <c r="U538" i="5"/>
  <c r="AB970" i="2"/>
  <c r="M970" i="2" s="1"/>
  <c r="AC970" i="2" s="1"/>
  <c r="N970" i="2" s="1"/>
  <c r="Z970" i="2"/>
  <c r="L970" i="2" s="1"/>
  <c r="AJ970" i="2"/>
  <c r="Y970" i="2"/>
  <c r="AA970" i="2" s="1"/>
  <c r="J990" i="2"/>
  <c r="Z736" i="2"/>
  <c r="L736" i="2" s="1"/>
  <c r="AJ736" i="2"/>
  <c r="AB736" i="2"/>
  <c r="M736" i="2" s="1"/>
  <c r="AC736" i="2" s="1"/>
  <c r="N736" i="2" s="1"/>
  <c r="Y736" i="2"/>
  <c r="AA736" i="2" s="1"/>
  <c r="U626" i="5"/>
  <c r="T626" i="5"/>
  <c r="V626" i="5"/>
  <c r="Z642" i="5"/>
  <c r="U972" i="5"/>
  <c r="T972" i="5"/>
  <c r="V972" i="5"/>
  <c r="Z264" i="5"/>
  <c r="Y565" i="2"/>
  <c r="AA565" i="2" s="1"/>
  <c r="AJ565" i="2"/>
  <c r="AB565" i="2"/>
  <c r="M565" i="2" s="1"/>
  <c r="AC565" i="2" s="1"/>
  <c r="N565" i="2" s="1"/>
  <c r="Z565" i="2"/>
  <c r="L565" i="2" s="1"/>
  <c r="V500" i="5"/>
  <c r="U500" i="5"/>
  <c r="T500" i="5"/>
  <c r="AJ329" i="2"/>
  <c r="Z329" i="2"/>
  <c r="L329" i="2" s="1"/>
  <c r="AB329" i="2"/>
  <c r="M329" i="2" s="1"/>
  <c r="AC329" i="2" s="1"/>
  <c r="N329" i="2" s="1"/>
  <c r="Y329" i="2"/>
  <c r="AA329" i="2" s="1"/>
  <c r="T919" i="5"/>
  <c r="V919" i="5"/>
  <c r="U919" i="5"/>
  <c r="T1334" i="5"/>
  <c r="V1334" i="5"/>
  <c r="U1334" i="5"/>
  <c r="V748" i="5"/>
  <c r="T748" i="5"/>
  <c r="U748" i="5"/>
  <c r="Z618" i="2"/>
  <c r="L618" i="2" s="1"/>
  <c r="Y618" i="2"/>
  <c r="AA618" i="2" s="1"/>
  <c r="AB618" i="2"/>
  <c r="M618" i="2" s="1"/>
  <c r="AC618" i="2" s="1"/>
  <c r="N618" i="2" s="1"/>
  <c r="AF618" i="2" s="1"/>
  <c r="AJ618" i="2"/>
  <c r="V557" i="5"/>
  <c r="U557" i="5"/>
  <c r="T557" i="5"/>
  <c r="V262" i="5"/>
  <c r="U262" i="5"/>
  <c r="T262" i="5"/>
  <c r="U534" i="5"/>
  <c r="T534" i="5"/>
  <c r="V534" i="5"/>
  <c r="F540" i="5"/>
  <c r="U1159" i="5"/>
  <c r="T1159" i="5"/>
  <c r="V1159" i="5"/>
  <c r="V793" i="5"/>
  <c r="U793" i="5"/>
  <c r="T793" i="5"/>
  <c r="U496" i="5"/>
  <c r="V496" i="5"/>
  <c r="T496" i="5"/>
  <c r="V309" i="5"/>
  <c r="U309" i="5"/>
  <c r="T309" i="5"/>
  <c r="U260" i="5"/>
  <c r="T260" i="5"/>
  <c r="V260" i="5"/>
  <c r="T39" i="5"/>
  <c r="U39" i="5"/>
  <c r="V39" i="5"/>
  <c r="Z1104" i="2"/>
  <c r="L1104" i="2" s="1"/>
  <c r="AJ1104" i="2"/>
  <c r="Y1104" i="2"/>
  <c r="AA1104" i="2" s="1"/>
  <c r="AB1104" i="2"/>
  <c r="M1104" i="2" s="1"/>
  <c r="AC1104" i="2" s="1"/>
  <c r="N1104" i="2" s="1"/>
  <c r="U559" i="5"/>
  <c r="V559" i="5"/>
  <c r="T559" i="5"/>
  <c r="AJ250" i="2"/>
  <c r="Z250" i="2"/>
  <c r="L250" i="2" s="1"/>
  <c r="Y250" i="2"/>
  <c r="AA250" i="2" s="1"/>
  <c r="AB250" i="2"/>
  <c r="M250" i="2" s="1"/>
  <c r="AC250" i="2" s="1"/>
  <c r="N250" i="2" s="1"/>
  <c r="U915" i="5"/>
  <c r="T915" i="5"/>
  <c r="V915" i="5"/>
  <c r="V1348" i="5"/>
  <c r="T1348" i="5"/>
  <c r="U1348" i="5"/>
  <c r="AB146" i="2"/>
  <c r="M146" i="2" s="1"/>
  <c r="AC146" i="2" s="1"/>
  <c r="N146" i="2" s="1"/>
  <c r="Z146" i="2"/>
  <c r="L146" i="2" s="1"/>
  <c r="Y146" i="2"/>
  <c r="AA146" i="2" s="1"/>
  <c r="AJ146" i="2"/>
  <c r="Y959" i="2"/>
  <c r="AA959" i="2" s="1"/>
  <c r="AJ959" i="2"/>
  <c r="Z959" i="2"/>
  <c r="L959" i="2" s="1"/>
  <c r="AB959" i="2"/>
  <c r="M959" i="2" s="1"/>
  <c r="AC959" i="2" s="1"/>
  <c r="N959" i="2" s="1"/>
  <c r="AF959" i="2" s="1"/>
  <c r="J960" i="2"/>
  <c r="AB1102" i="2"/>
  <c r="M1102" i="2" s="1"/>
  <c r="AC1102" i="2" s="1"/>
  <c r="N1102" i="2" s="1"/>
  <c r="Z1102" i="2"/>
  <c r="L1102" i="2" s="1"/>
  <c r="AJ1102" i="2"/>
  <c r="Y1102" i="2"/>
  <c r="AA1102" i="2" s="1"/>
  <c r="Z1167" i="2"/>
  <c r="L1167" i="2" s="1"/>
  <c r="AJ1167" i="2"/>
  <c r="Y1167" i="2"/>
  <c r="AA1167" i="2" s="1"/>
  <c r="AB1167" i="2"/>
  <c r="M1167" i="2" s="1"/>
  <c r="AC1167" i="2" s="1"/>
  <c r="N1167" i="2" s="1"/>
  <c r="Y923" i="2"/>
  <c r="AA923" i="2" s="1"/>
  <c r="AB923" i="2"/>
  <c r="M923" i="2" s="1"/>
  <c r="AC923" i="2" s="1"/>
  <c r="N923" i="2" s="1"/>
  <c r="Z923" i="2"/>
  <c r="L923" i="2" s="1"/>
  <c r="AJ923" i="2"/>
  <c r="AE280" i="2"/>
  <c r="Q280" i="2" s="1"/>
  <c r="AH280" i="2"/>
  <c r="R280" i="2" s="1"/>
  <c r="Y77" i="2"/>
  <c r="AA77" i="2" s="1"/>
  <c r="AJ77" i="2"/>
  <c r="Z77" i="2"/>
  <c r="L77" i="2" s="1"/>
  <c r="AB77" i="2"/>
  <c r="M77" i="2" s="1"/>
  <c r="AC77" i="2" s="1"/>
  <c r="N77" i="2" s="1"/>
  <c r="AF77" i="2" s="1"/>
  <c r="U941" i="5"/>
  <c r="V941" i="5"/>
  <c r="T941" i="5"/>
  <c r="V502" i="5"/>
  <c r="U502" i="5"/>
  <c r="T502" i="5"/>
  <c r="V1273" i="5"/>
  <c r="U1273" i="5"/>
  <c r="T1273" i="5"/>
  <c r="U622" i="5"/>
  <c r="V622" i="5"/>
  <c r="T622" i="5"/>
  <c r="Z569" i="2"/>
  <c r="L569" i="2" s="1"/>
  <c r="AJ569" i="2"/>
  <c r="Y569" i="2"/>
  <c r="AA569" i="2" s="1"/>
  <c r="AB569" i="2"/>
  <c r="M569" i="2" s="1"/>
  <c r="AC569" i="2" s="1"/>
  <c r="N569" i="2" s="1"/>
  <c r="T87" i="5"/>
  <c r="V87" i="5"/>
  <c r="U87" i="5"/>
  <c r="AJ1210" i="2"/>
  <c r="Z1210" i="2"/>
  <c r="L1210" i="2" s="1"/>
  <c r="AB1210" i="2"/>
  <c r="M1210" i="2" s="1"/>
  <c r="AC1210" i="2" s="1"/>
  <c r="N1210" i="2" s="1"/>
  <c r="AD1210" i="2" s="1"/>
  <c r="O1210" i="2" s="1"/>
  <c r="Y1210" i="2"/>
  <c r="AA1210" i="2" s="1"/>
  <c r="AJ744" i="2"/>
  <c r="Y744" i="2"/>
  <c r="AA744" i="2" s="1"/>
  <c r="Z744" i="2"/>
  <c r="L744" i="2" s="1"/>
  <c r="AB744" i="2"/>
  <c r="M744" i="2" s="1"/>
  <c r="AC744" i="2" s="1"/>
  <c r="N744" i="2" s="1"/>
  <c r="AF744" i="2" s="1"/>
  <c r="Z622" i="2"/>
  <c r="L622" i="2" s="1"/>
  <c r="Y622" i="2"/>
  <c r="AA622" i="2" s="1"/>
  <c r="AB622" i="2"/>
  <c r="M622" i="2" s="1"/>
  <c r="AC622" i="2" s="1"/>
  <c r="N622" i="2" s="1"/>
  <c r="AF622" i="2" s="1"/>
  <c r="AJ622" i="2"/>
  <c r="AJ443" i="2"/>
  <c r="Y443" i="2"/>
  <c r="AA443" i="2" s="1"/>
  <c r="AB443" i="2"/>
  <c r="M443" i="2" s="1"/>
  <c r="AC443" i="2" s="1"/>
  <c r="N443" i="2" s="1"/>
  <c r="AF443" i="2" s="1"/>
  <c r="Z443" i="2"/>
  <c r="L443" i="2" s="1"/>
  <c r="Y87" i="2"/>
  <c r="AA87" i="2" s="1"/>
  <c r="AB87" i="2"/>
  <c r="M87" i="2" s="1"/>
  <c r="AC87" i="2" s="1"/>
  <c r="N87" i="2" s="1"/>
  <c r="AF87" i="2" s="1"/>
  <c r="Z87" i="2"/>
  <c r="L87" i="2" s="1"/>
  <c r="AJ87" i="2"/>
  <c r="T597" i="5"/>
  <c r="U597" i="5"/>
  <c r="V597" i="5"/>
  <c r="AD1153" i="2"/>
  <c r="O1153" i="2" s="1"/>
  <c r="AE1153" i="2"/>
  <c r="Q1153" i="2" s="1"/>
  <c r="AH1153" i="2"/>
  <c r="R1153" i="2" s="1"/>
  <c r="V1210" i="5"/>
  <c r="U1210" i="5"/>
  <c r="T1210" i="5"/>
  <c r="Z616" i="5"/>
  <c r="V199" i="5"/>
  <c r="T199" i="5"/>
  <c r="U199" i="5"/>
  <c r="J1020" i="2"/>
  <c r="Y473" i="2"/>
  <c r="AA473" i="2" s="1"/>
  <c r="Z473" i="2"/>
  <c r="L473" i="2" s="1"/>
  <c r="AB473" i="2"/>
  <c r="M473" i="2" s="1"/>
  <c r="AC473" i="2" s="1"/>
  <c r="N473" i="2" s="1"/>
  <c r="AF473" i="2" s="1"/>
  <c r="AJ473" i="2"/>
  <c r="AJ1161" i="2"/>
  <c r="Y1161" i="2"/>
  <c r="AA1161" i="2" s="1"/>
  <c r="AB1161" i="2"/>
  <c r="M1161" i="2" s="1"/>
  <c r="AC1161" i="2" s="1"/>
  <c r="N1161" i="2" s="1"/>
  <c r="Z1161" i="2"/>
  <c r="L1161" i="2" s="1"/>
  <c r="Z791" i="5"/>
  <c r="Z620" i="2"/>
  <c r="L620" i="2" s="1"/>
  <c r="AB620" i="2"/>
  <c r="M620" i="2" s="1"/>
  <c r="AC620" i="2" s="1"/>
  <c r="N620" i="2" s="1"/>
  <c r="Y620" i="2"/>
  <c r="AA620" i="2" s="1"/>
  <c r="AJ620" i="2"/>
  <c r="Y490" i="2"/>
  <c r="AA490" i="2" s="1"/>
  <c r="Z490" i="2"/>
  <c r="L490" i="2" s="1"/>
  <c r="AJ490" i="2"/>
  <c r="AB490" i="2"/>
  <c r="M490" i="2" s="1"/>
  <c r="AC490" i="2" s="1"/>
  <c r="N490" i="2" s="1"/>
  <c r="AF490" i="2" s="1"/>
  <c r="AB268" i="2"/>
  <c r="M268" i="2" s="1"/>
  <c r="AC268" i="2" s="1"/>
  <c r="N268" i="2" s="1"/>
  <c r="AF268" i="2" s="1"/>
  <c r="Z268" i="2"/>
  <c r="L268" i="2" s="1"/>
  <c r="Y268" i="2"/>
  <c r="AA268" i="2" s="1"/>
  <c r="AJ268" i="2"/>
  <c r="U223" i="5"/>
  <c r="T223" i="5"/>
  <c r="V223" i="5"/>
  <c r="U957" i="5"/>
  <c r="V957" i="5"/>
  <c r="T957" i="5"/>
  <c r="V469" i="5"/>
  <c r="U469" i="5"/>
  <c r="T469" i="5"/>
  <c r="Y976" i="2"/>
  <c r="AA976" i="2" s="1"/>
  <c r="AJ976" i="2"/>
  <c r="AB976" i="2"/>
  <c r="M976" i="2" s="1"/>
  <c r="AC976" i="2" s="1"/>
  <c r="N976" i="2" s="1"/>
  <c r="Z976" i="2"/>
  <c r="L976" i="2" s="1"/>
  <c r="T807" i="5"/>
  <c r="U807" i="5"/>
  <c r="V807" i="5"/>
  <c r="U618" i="5"/>
  <c r="V618" i="5"/>
  <c r="T618" i="5"/>
  <c r="Y195" i="2"/>
  <c r="AA195" i="2" s="1"/>
  <c r="Z195" i="2"/>
  <c r="L195" i="2" s="1"/>
  <c r="AB195" i="2"/>
  <c r="M195" i="2" s="1"/>
  <c r="AC195" i="2" s="1"/>
  <c r="N195" i="2" s="1"/>
  <c r="AJ195" i="2"/>
  <c r="Z53" i="2"/>
  <c r="L53" i="2" s="1"/>
  <c r="AB53" i="2"/>
  <c r="M53" i="2" s="1"/>
  <c r="AC53" i="2" s="1"/>
  <c r="N53" i="2" s="1"/>
  <c r="Y53" i="2"/>
  <c r="AA53" i="2" s="1"/>
  <c r="AJ53" i="2"/>
  <c r="Y793" i="2"/>
  <c r="AA793" i="2" s="1"/>
  <c r="Z793" i="2"/>
  <c r="L793" i="2" s="1"/>
  <c r="AB793" i="2"/>
  <c r="M793" i="2" s="1"/>
  <c r="AC793" i="2" s="1"/>
  <c r="N793" i="2" s="1"/>
  <c r="AJ793" i="2"/>
  <c r="AB768" i="2"/>
  <c r="M768" i="2" s="1"/>
  <c r="AC768" i="2" s="1"/>
  <c r="N768" i="2" s="1"/>
  <c r="AF768" i="2" s="1"/>
  <c r="Y768" i="2"/>
  <c r="AA768" i="2" s="1"/>
  <c r="Z768" i="2"/>
  <c r="L768" i="2" s="1"/>
  <c r="AJ768" i="2"/>
  <c r="AB913" i="2"/>
  <c r="M913" i="2" s="1"/>
  <c r="AC913" i="2" s="1"/>
  <c r="N913" i="2" s="1"/>
  <c r="AJ913" i="2"/>
  <c r="Y913" i="2"/>
  <c r="AA913" i="2" s="1"/>
  <c r="Z913" i="2"/>
  <c r="L913" i="2" s="1"/>
  <c r="J930" i="2"/>
  <c r="U864" i="5"/>
  <c r="T864" i="5"/>
  <c r="V864" i="5"/>
  <c r="Y746" i="2"/>
  <c r="AA746" i="2" s="1"/>
  <c r="Z746" i="2"/>
  <c r="L746" i="2" s="1"/>
  <c r="AJ746" i="2"/>
  <c r="AB746" i="2"/>
  <c r="M746" i="2" s="1"/>
  <c r="AC746" i="2" s="1"/>
  <c r="N746" i="2" s="1"/>
  <c r="AJ502" i="2"/>
  <c r="Y502" i="2"/>
  <c r="AA502" i="2" s="1"/>
  <c r="AB502" i="2"/>
  <c r="M502" i="2" s="1"/>
  <c r="AC502" i="2" s="1"/>
  <c r="N502" i="2" s="1"/>
  <c r="Z502" i="2"/>
  <c r="L502" i="2" s="1"/>
  <c r="T325" i="5"/>
  <c r="V325" i="5"/>
  <c r="U325" i="5"/>
  <c r="AB264" i="2"/>
  <c r="M264" i="2" s="1"/>
  <c r="AC264" i="2" s="1"/>
  <c r="N264" i="2" s="1"/>
  <c r="Z264" i="2"/>
  <c r="L264" i="2" s="1"/>
  <c r="AJ264" i="2"/>
  <c r="Y264" i="2"/>
  <c r="AA264" i="2" s="1"/>
  <c r="Z536" i="5"/>
  <c r="AF920" i="2"/>
  <c r="AH920" i="2"/>
  <c r="R920" i="2" s="1"/>
  <c r="AD920" i="2"/>
  <c r="O920" i="2" s="1"/>
  <c r="AE920" i="2"/>
  <c r="Q920" i="2" s="1"/>
  <c r="Z378" i="5"/>
  <c r="U315" i="5"/>
  <c r="V315" i="5"/>
  <c r="T315" i="5"/>
  <c r="Z925" i="5"/>
  <c r="V671" i="5"/>
  <c r="U671" i="5"/>
  <c r="T671" i="5"/>
  <c r="AJ435" i="2"/>
  <c r="Y435" i="2"/>
  <c r="AA435" i="2" s="1"/>
  <c r="AB435" i="2"/>
  <c r="M435" i="2" s="1"/>
  <c r="AC435" i="2" s="1"/>
  <c r="N435" i="2" s="1"/>
  <c r="AF435" i="2" s="1"/>
  <c r="Z435" i="2"/>
  <c r="L435" i="2" s="1"/>
  <c r="U59" i="5"/>
  <c r="V59" i="5"/>
  <c r="T59" i="5"/>
  <c r="AB978" i="2"/>
  <c r="M978" i="2" s="1"/>
  <c r="AC978" i="2" s="1"/>
  <c r="N978" i="2" s="1"/>
  <c r="AJ978" i="2"/>
  <c r="Z978" i="2"/>
  <c r="L978" i="2" s="1"/>
  <c r="Y978" i="2"/>
  <c r="AA978" i="2" s="1"/>
  <c r="Z1271" i="2"/>
  <c r="L1271" i="2" s="1"/>
  <c r="Y1271" i="2"/>
  <c r="AA1271" i="2" s="1"/>
  <c r="AJ1271" i="2"/>
  <c r="AB1271" i="2"/>
  <c r="M1271" i="2" s="1"/>
  <c r="AC1271" i="2" s="1"/>
  <c r="N1271" i="2" s="1"/>
  <c r="Y799" i="2"/>
  <c r="AA799" i="2" s="1"/>
  <c r="Z799" i="2"/>
  <c r="L799" i="2" s="1"/>
  <c r="AJ799" i="2"/>
  <c r="AB799" i="2"/>
  <c r="M799" i="2" s="1"/>
  <c r="AC799" i="2" s="1"/>
  <c r="N799" i="2" s="1"/>
  <c r="AJ549" i="2"/>
  <c r="AB549" i="2"/>
  <c r="M549" i="2" s="1"/>
  <c r="AC549" i="2" s="1"/>
  <c r="N549" i="2" s="1"/>
  <c r="Y549" i="2"/>
  <c r="AA549" i="2" s="1"/>
  <c r="Z549" i="2"/>
  <c r="L549" i="2" s="1"/>
  <c r="U435" i="5"/>
  <c r="T435" i="5"/>
  <c r="V435" i="5"/>
  <c r="F450" i="5"/>
  <c r="AJ317" i="2"/>
  <c r="Z317" i="2"/>
  <c r="L317" i="2" s="1"/>
  <c r="Y317" i="2"/>
  <c r="AA317" i="2" s="1"/>
  <c r="AB317" i="2"/>
  <c r="M317" i="2" s="1"/>
  <c r="AC317" i="2" s="1"/>
  <c r="N317" i="2" s="1"/>
  <c r="AB142" i="2"/>
  <c r="M142" i="2" s="1"/>
  <c r="AC142" i="2" s="1"/>
  <c r="N142" i="2" s="1"/>
  <c r="AF142" i="2" s="1"/>
  <c r="Y142" i="2"/>
  <c r="AA142" i="2" s="1"/>
  <c r="AJ142" i="2"/>
  <c r="Z142" i="2"/>
  <c r="L142" i="2" s="1"/>
  <c r="T669" i="5"/>
  <c r="U669" i="5"/>
  <c r="V669" i="5"/>
  <c r="F690" i="5"/>
  <c r="V620" i="5"/>
  <c r="U620" i="5"/>
  <c r="T620" i="5"/>
  <c r="U1039" i="5"/>
  <c r="V1039" i="5"/>
  <c r="T1039" i="5"/>
  <c r="Z496" i="2"/>
  <c r="L496" i="2" s="1"/>
  <c r="AB496" i="2"/>
  <c r="M496" i="2" s="1"/>
  <c r="AC496" i="2" s="1"/>
  <c r="N496" i="2" s="1"/>
  <c r="Y496" i="2"/>
  <c r="AA496" i="2" s="1"/>
  <c r="AJ496" i="2"/>
  <c r="AB138" i="2"/>
  <c r="M138" i="2" s="1"/>
  <c r="AC138" i="2" s="1"/>
  <c r="N138" i="2" s="1"/>
  <c r="AJ138" i="2"/>
  <c r="Z138" i="2"/>
  <c r="L138" i="2" s="1"/>
  <c r="Y138" i="2"/>
  <c r="AA138" i="2" s="1"/>
  <c r="AJ536" i="2"/>
  <c r="Z536" i="2"/>
  <c r="L536" i="2" s="1"/>
  <c r="AB536" i="2"/>
  <c r="M536" i="2" s="1"/>
  <c r="AC536" i="2" s="1"/>
  <c r="N536" i="2" s="1"/>
  <c r="AF536" i="2" s="1"/>
  <c r="Y536" i="2"/>
  <c r="AA536" i="2" s="1"/>
  <c r="Y1338" i="2"/>
  <c r="AA1338" i="2" s="1"/>
  <c r="AB1338" i="2"/>
  <c r="M1338" i="2" s="1"/>
  <c r="AC1338" i="2" s="1"/>
  <c r="N1338" i="2" s="1"/>
  <c r="AJ1338" i="2"/>
  <c r="Z1338" i="2"/>
  <c r="L1338" i="2" s="1"/>
  <c r="AB1092" i="2"/>
  <c r="M1092" i="2" s="1"/>
  <c r="AC1092" i="2" s="1"/>
  <c r="N1092" i="2" s="1"/>
  <c r="AJ1092" i="2"/>
  <c r="Z1092" i="2"/>
  <c r="L1092" i="2" s="1"/>
  <c r="Y1092" i="2"/>
  <c r="AA1092" i="2" s="1"/>
  <c r="AJ803" i="2"/>
  <c r="Z803" i="2"/>
  <c r="L803" i="2" s="1"/>
  <c r="Y803" i="2"/>
  <c r="AA803" i="2" s="1"/>
  <c r="AB803" i="2"/>
  <c r="M803" i="2" s="1"/>
  <c r="AC803" i="2" s="1"/>
  <c r="N803" i="2" s="1"/>
  <c r="V744" i="5"/>
  <c r="Z744" i="5" s="1"/>
  <c r="U744" i="5"/>
  <c r="T744" i="5"/>
  <c r="V681" i="5"/>
  <c r="U681" i="5"/>
  <c r="T681" i="5"/>
  <c r="AF439" i="2"/>
  <c r="AE439" i="2"/>
  <c r="Q439" i="2" s="1"/>
  <c r="AD439" i="2"/>
  <c r="O439" i="2" s="1"/>
  <c r="AH439" i="2"/>
  <c r="R439" i="2" s="1"/>
  <c r="AB850" i="2"/>
  <c r="M850" i="2" s="1"/>
  <c r="AC850" i="2" s="1"/>
  <c r="N850" i="2" s="1"/>
  <c r="AJ850" i="2"/>
  <c r="Z850" i="2"/>
  <c r="L850" i="2" s="1"/>
  <c r="Y850" i="2"/>
  <c r="AA850" i="2" s="1"/>
  <c r="U494" i="5"/>
  <c r="V494" i="5"/>
  <c r="T494" i="5"/>
  <c r="T508" i="5"/>
  <c r="V508" i="5"/>
  <c r="U508" i="5"/>
  <c r="Z258" i="5"/>
  <c r="U359" i="5"/>
  <c r="V359" i="5"/>
  <c r="T359" i="5"/>
  <c r="T1271" i="5"/>
  <c r="V1271" i="5"/>
  <c r="U1271" i="5"/>
  <c r="AB984" i="2"/>
  <c r="M984" i="2" s="1"/>
  <c r="AC984" i="2" s="1"/>
  <c r="N984" i="2" s="1"/>
  <c r="Y984" i="2"/>
  <c r="AA984" i="2" s="1"/>
  <c r="AJ984" i="2"/>
  <c r="Z984" i="2"/>
  <c r="L984" i="2" s="1"/>
  <c r="V801" i="5"/>
  <c r="U801" i="5"/>
  <c r="T801" i="5"/>
  <c r="V679" i="5"/>
  <c r="U679" i="5"/>
  <c r="T679" i="5"/>
  <c r="Z559" i="2"/>
  <c r="L559" i="2" s="1"/>
  <c r="AB559" i="2"/>
  <c r="M559" i="2" s="1"/>
  <c r="AC559" i="2" s="1"/>
  <c r="N559" i="2" s="1"/>
  <c r="Y559" i="2"/>
  <c r="AA559" i="2" s="1"/>
  <c r="AJ559" i="2"/>
  <c r="V506" i="5"/>
  <c r="T506" i="5"/>
  <c r="U506" i="5"/>
  <c r="U437" i="5"/>
  <c r="T437" i="5"/>
  <c r="V437" i="5"/>
  <c r="V319" i="5"/>
  <c r="U319" i="5"/>
  <c r="T319" i="5"/>
  <c r="V250" i="5"/>
  <c r="U250" i="5"/>
  <c r="T250" i="5"/>
  <c r="U57" i="5"/>
  <c r="T57" i="5"/>
  <c r="V57" i="5"/>
  <c r="Z711" i="5"/>
  <c r="T1212" i="5"/>
  <c r="U1212" i="5"/>
  <c r="V1212" i="5"/>
  <c r="Y791" i="2"/>
  <c r="AA791" i="2" s="1"/>
  <c r="AB791" i="2"/>
  <c r="M791" i="2" s="1"/>
  <c r="AC791" i="2" s="1"/>
  <c r="N791" i="2" s="1"/>
  <c r="AF791" i="2" s="1"/>
  <c r="AJ791" i="2"/>
  <c r="Z791" i="2"/>
  <c r="L791" i="2" s="1"/>
  <c r="T738" i="5"/>
  <c r="U738" i="5"/>
  <c r="V738" i="5"/>
  <c r="AE677" i="2"/>
  <c r="Q677" i="2" s="1"/>
  <c r="AD677" i="2"/>
  <c r="O677" i="2" s="1"/>
  <c r="AF677" i="2"/>
  <c r="AH677" i="2"/>
  <c r="R677" i="2" s="1"/>
  <c r="AB311" i="2"/>
  <c r="M311" i="2" s="1"/>
  <c r="AC311" i="2" s="1"/>
  <c r="N311" i="2" s="1"/>
  <c r="AF311" i="2" s="1"/>
  <c r="AJ311" i="2"/>
  <c r="Y311" i="2"/>
  <c r="AA311" i="2" s="1"/>
  <c r="Z311" i="2"/>
  <c r="L311" i="2" s="1"/>
  <c r="AB252" i="2"/>
  <c r="M252" i="2" s="1"/>
  <c r="AC252" i="2" s="1"/>
  <c r="N252" i="2" s="1"/>
  <c r="AF252" i="2" s="1"/>
  <c r="AJ252" i="2"/>
  <c r="Z252" i="2"/>
  <c r="L252" i="2" s="1"/>
  <c r="Y252" i="2"/>
  <c r="AA252" i="2" s="1"/>
  <c r="V943" i="5"/>
  <c r="T943" i="5"/>
  <c r="U943" i="5"/>
  <c r="AB1397" i="2"/>
  <c r="M1397" i="2" s="1"/>
  <c r="Z1397" i="2"/>
  <c r="L1397" i="2" s="1"/>
  <c r="AJ1397" i="2"/>
  <c r="Y1397" i="2"/>
  <c r="AA1397" i="2" s="1"/>
  <c r="AC1397" i="2"/>
  <c r="N1397" i="2" s="1"/>
  <c r="N1410" i="2" s="1"/>
  <c r="Y172" i="2"/>
  <c r="AA172" i="2" s="1"/>
  <c r="Z172" i="2"/>
  <c r="L172" i="2" s="1"/>
  <c r="AJ172" i="2"/>
  <c r="AB172" i="2"/>
  <c r="M172" i="2" s="1"/>
  <c r="AC172" i="2" s="1"/>
  <c r="N172" i="2" s="1"/>
  <c r="N180" i="2" s="1"/>
  <c r="Z921" i="5"/>
  <c r="Z1035" i="2"/>
  <c r="L1035" i="2" s="1"/>
  <c r="AJ1035" i="2"/>
  <c r="Y1035" i="2"/>
  <c r="AA1035" i="2" s="1"/>
  <c r="AB1035" i="2"/>
  <c r="M1035" i="2" s="1"/>
  <c r="AC1035" i="2" s="1"/>
  <c r="N1035" i="2" s="1"/>
  <c r="U923" i="5"/>
  <c r="V923" i="5"/>
  <c r="T923" i="5"/>
  <c r="AH985" i="2"/>
  <c r="R985" i="2" s="1"/>
  <c r="AF985" i="2"/>
  <c r="AE985" i="2"/>
  <c r="Q985" i="2" s="1"/>
  <c r="AD985" i="2"/>
  <c r="O985" i="2" s="1"/>
  <c r="U803" i="5"/>
  <c r="V803" i="5"/>
  <c r="T803" i="5"/>
  <c r="AB561" i="2"/>
  <c r="M561" i="2" s="1"/>
  <c r="Z561" i="2"/>
  <c r="L561" i="2" s="1"/>
  <c r="Y561" i="2"/>
  <c r="AA561" i="2" s="1"/>
  <c r="AJ561" i="2"/>
  <c r="AC561" i="2"/>
  <c r="N561" i="2" s="1"/>
  <c r="V266" i="5"/>
  <c r="T266" i="5"/>
  <c r="U266" i="5"/>
  <c r="AF1153" i="2"/>
  <c r="V1344" i="5"/>
  <c r="T1344" i="5"/>
  <c r="U1344" i="5"/>
  <c r="U563" i="5"/>
  <c r="V563" i="5"/>
  <c r="T563" i="5"/>
  <c r="V254" i="5"/>
  <c r="T254" i="5"/>
  <c r="U254" i="5"/>
  <c r="AJ51" i="2"/>
  <c r="AB51" i="2"/>
  <c r="M51" i="2" s="1"/>
  <c r="AC51" i="2" s="1"/>
  <c r="N51" i="2" s="1"/>
  <c r="AF51" i="2" s="1"/>
  <c r="Z51" i="2"/>
  <c r="L51" i="2" s="1"/>
  <c r="Y51" i="2"/>
  <c r="AA51" i="2" s="1"/>
  <c r="AB1214" i="2"/>
  <c r="M1214" i="2" s="1"/>
  <c r="AC1214" i="2" s="1"/>
  <c r="N1214" i="2" s="1"/>
  <c r="AF1214" i="2" s="1"/>
  <c r="Y1214" i="2"/>
  <c r="AA1214" i="2" s="1"/>
  <c r="AJ1214" i="2"/>
  <c r="Z1214" i="2"/>
  <c r="L1214" i="2" s="1"/>
  <c r="AH1427" i="2"/>
  <c r="R1427" i="2" s="1"/>
  <c r="AF1427" i="2"/>
  <c r="AD1427" i="2"/>
  <c r="O1427" i="2" s="1"/>
  <c r="Z563" i="2"/>
  <c r="L563" i="2" s="1"/>
  <c r="AJ563" i="2"/>
  <c r="AB563" i="2"/>
  <c r="M563" i="2" s="1"/>
  <c r="AC563" i="2" s="1"/>
  <c r="N563" i="2" s="1"/>
  <c r="Y563" i="2"/>
  <c r="AA563" i="2" s="1"/>
  <c r="AB445" i="2"/>
  <c r="M445" i="2" s="1"/>
  <c r="AJ445" i="2"/>
  <c r="Y445" i="2"/>
  <c r="AA445" i="2" s="1"/>
  <c r="Z445" i="2"/>
  <c r="L445" i="2" s="1"/>
  <c r="AC445" i="2"/>
  <c r="N445" i="2" s="1"/>
  <c r="AF445" i="2" s="1"/>
  <c r="AJ319" i="2"/>
  <c r="AB319" i="2"/>
  <c r="M319" i="2" s="1"/>
  <c r="AC319" i="2" s="1"/>
  <c r="N319" i="2" s="1"/>
  <c r="AF319" i="2" s="1"/>
  <c r="Z319" i="2"/>
  <c r="L319" i="2" s="1"/>
  <c r="Y319" i="2"/>
  <c r="AA319" i="2" s="1"/>
  <c r="AJ57" i="2"/>
  <c r="Y57" i="2"/>
  <c r="AA57" i="2" s="1"/>
  <c r="Z57" i="2"/>
  <c r="L57" i="2" s="1"/>
  <c r="AB57" i="2"/>
  <c r="M57" i="2" s="1"/>
  <c r="AC57" i="2" s="1"/>
  <c r="N57" i="2" s="1"/>
  <c r="AF57" i="2" s="1"/>
  <c r="Z862" i="5"/>
  <c r="T1340" i="5"/>
  <c r="U1340" i="5"/>
  <c r="V1340" i="5"/>
  <c r="U1155" i="5"/>
  <c r="V1155" i="5"/>
  <c r="T1155" i="5"/>
  <c r="T799" i="5"/>
  <c r="U799" i="5"/>
  <c r="V799" i="5"/>
  <c r="Z748" i="2"/>
  <c r="L748" i="2" s="1"/>
  <c r="Y748" i="2"/>
  <c r="AA748" i="2" s="1"/>
  <c r="AJ748" i="2"/>
  <c r="AB748" i="2"/>
  <c r="M748" i="2" s="1"/>
  <c r="AC748" i="2" s="1"/>
  <c r="N748" i="2" s="1"/>
  <c r="AJ557" i="2"/>
  <c r="AB557" i="2"/>
  <c r="M557" i="2" s="1"/>
  <c r="AC557" i="2" s="1"/>
  <c r="N557" i="2" s="1"/>
  <c r="AF557" i="2" s="1"/>
  <c r="Z557" i="2"/>
  <c r="L557" i="2" s="1"/>
  <c r="Y557" i="2"/>
  <c r="AA557" i="2" s="1"/>
  <c r="T386" i="5"/>
  <c r="V386" i="5"/>
  <c r="U386" i="5"/>
  <c r="U654" i="5"/>
  <c r="T654" i="5"/>
  <c r="V654" i="5"/>
  <c r="U565" i="5"/>
  <c r="T565" i="5"/>
  <c r="V565" i="5"/>
  <c r="T911" i="5"/>
  <c r="V911" i="5"/>
  <c r="U911" i="5"/>
  <c r="AJ1224" i="2"/>
  <c r="Y1224" i="2"/>
  <c r="AA1224" i="2" s="1"/>
  <c r="AB1224" i="2"/>
  <c r="M1224" i="2" s="1"/>
  <c r="AC1224" i="2" s="1"/>
  <c r="N1224" i="2" s="1"/>
  <c r="Z1224" i="2"/>
  <c r="L1224" i="2" s="1"/>
  <c r="Y805" i="2"/>
  <c r="AA805" i="2" s="1"/>
  <c r="Z805" i="2"/>
  <c r="L805" i="2" s="1"/>
  <c r="AB805" i="2"/>
  <c r="M805" i="2" s="1"/>
  <c r="AC805" i="2" s="1"/>
  <c r="N805" i="2" s="1"/>
  <c r="AJ805" i="2"/>
  <c r="V685" i="5"/>
  <c r="T685" i="5"/>
  <c r="U685" i="5"/>
  <c r="Y378" i="2"/>
  <c r="AA378" i="2" s="1"/>
  <c r="Z378" i="2"/>
  <c r="L378" i="2" s="1"/>
  <c r="AJ378" i="2"/>
  <c r="AB378" i="2"/>
  <c r="M378" i="2" s="1"/>
  <c r="AC378" i="2" s="1"/>
  <c r="N378" i="2" s="1"/>
  <c r="J390" i="2"/>
  <c r="U144" i="5"/>
  <c r="V144" i="5"/>
  <c r="T144" i="5"/>
  <c r="V1065" i="5"/>
  <c r="T1065" i="5"/>
  <c r="U1065" i="5"/>
  <c r="V1269" i="5"/>
  <c r="T1269" i="5"/>
  <c r="U1269" i="5"/>
  <c r="F1290" i="5"/>
  <c r="V1222" i="5"/>
  <c r="T1222" i="5"/>
  <c r="U1222" i="5"/>
  <c r="Y925" i="2"/>
  <c r="AA925" i="2" s="1"/>
  <c r="AJ925" i="2"/>
  <c r="Z925" i="2"/>
  <c r="L925" i="2" s="1"/>
  <c r="AB925" i="2"/>
  <c r="M925" i="2" s="1"/>
  <c r="AC925" i="2" s="1"/>
  <c r="N925" i="2" s="1"/>
  <c r="AF1163" i="2"/>
  <c r="AH1163" i="2"/>
  <c r="R1163" i="2" s="1"/>
  <c r="AD1163" i="2"/>
  <c r="O1163" i="2" s="1"/>
  <c r="AE1163" i="2"/>
  <c r="Q1163" i="2" s="1"/>
  <c r="U583" i="5"/>
  <c r="T583" i="5"/>
  <c r="V583" i="5"/>
  <c r="V1252" i="5"/>
  <c r="T1252" i="5"/>
  <c r="U1252" i="5"/>
  <c r="V1031" i="5"/>
  <c r="U1031" i="5"/>
  <c r="T1031" i="5"/>
  <c r="V982" i="5"/>
  <c r="U982" i="5"/>
  <c r="T982" i="5"/>
  <c r="Z1281" i="2"/>
  <c r="L1281" i="2" s="1"/>
  <c r="Y1281" i="2"/>
  <c r="AA1281" i="2" s="1"/>
  <c r="AJ1281" i="2"/>
  <c r="AB1281" i="2"/>
  <c r="M1281" i="2" s="1"/>
  <c r="AC1281" i="2" s="1"/>
  <c r="N1281" i="2" s="1"/>
  <c r="T986" i="5"/>
  <c r="V986" i="5"/>
  <c r="U986" i="5"/>
  <c r="AE687" i="2"/>
  <c r="Q687" i="2" s="1"/>
  <c r="AD687" i="2"/>
  <c r="O687" i="2" s="1"/>
  <c r="AH687" i="2"/>
  <c r="R687" i="2" s="1"/>
  <c r="AF687" i="2"/>
  <c r="Z317" i="5"/>
  <c r="AJ262" i="2"/>
  <c r="Y262" i="2"/>
  <c r="AA262" i="2" s="1"/>
  <c r="AB262" i="2"/>
  <c r="M262" i="2" s="1"/>
  <c r="AC262" i="2" s="1"/>
  <c r="N262" i="2" s="1"/>
  <c r="Z262" i="2"/>
  <c r="L262" i="2" s="1"/>
  <c r="V1132" i="5"/>
  <c r="F1140" i="5"/>
  <c r="U1132" i="5"/>
  <c r="T1132" i="5"/>
  <c r="Z538" i="2"/>
  <c r="L538" i="2" s="1"/>
  <c r="AJ538" i="2"/>
  <c r="AB538" i="2"/>
  <c r="M538" i="2" s="1"/>
  <c r="AC538" i="2" s="1"/>
  <c r="N538" i="2" s="1"/>
  <c r="Y538" i="2"/>
  <c r="AA538" i="2" s="1"/>
  <c r="V970" i="5"/>
  <c r="T970" i="5"/>
  <c r="U970" i="5"/>
  <c r="U504" i="5"/>
  <c r="T504" i="5"/>
  <c r="V504" i="5"/>
  <c r="AB59" i="2"/>
  <c r="M59" i="2" s="1"/>
  <c r="AC59" i="2" s="1"/>
  <c r="N59" i="2" s="1"/>
  <c r="Z59" i="2"/>
  <c r="L59" i="2" s="1"/>
  <c r="Y59" i="2"/>
  <c r="AA59" i="2" s="1"/>
  <c r="AJ59" i="2"/>
  <c r="U47" i="5"/>
  <c r="V47" i="5"/>
  <c r="T47" i="5"/>
  <c r="V1090" i="5"/>
  <c r="U1090" i="5"/>
  <c r="T1090" i="5"/>
  <c r="V1218" i="5"/>
  <c r="U1218" i="5"/>
  <c r="T1218" i="5"/>
  <c r="V809" i="5"/>
  <c r="U809" i="5"/>
  <c r="T809" i="5"/>
  <c r="U740" i="5"/>
  <c r="T740" i="5"/>
  <c r="V740" i="5"/>
  <c r="Z610" i="5"/>
  <c r="U445" i="5"/>
  <c r="V445" i="5"/>
  <c r="T445" i="5"/>
  <c r="T138" i="5"/>
  <c r="V138" i="5"/>
  <c r="U138" i="5"/>
  <c r="Y854" i="2"/>
  <c r="AA854" i="2" s="1"/>
  <c r="AJ854" i="2"/>
  <c r="AB854" i="2"/>
  <c r="M854" i="2" s="1"/>
  <c r="AC854" i="2" s="1"/>
  <c r="N854" i="2" s="1"/>
  <c r="Z854" i="2"/>
  <c r="L854" i="2" s="1"/>
  <c r="T805" i="5"/>
  <c r="U805" i="5"/>
  <c r="V805" i="5"/>
  <c r="Y610" i="2"/>
  <c r="AA610" i="2" s="1"/>
  <c r="AB610" i="2"/>
  <c r="M610" i="2" s="1"/>
  <c r="AC610" i="2" s="1"/>
  <c r="N610" i="2" s="1"/>
  <c r="AF610" i="2" s="1"/>
  <c r="AJ610" i="2"/>
  <c r="Z610" i="2"/>
  <c r="L610" i="2" s="1"/>
  <c r="AB506" i="2"/>
  <c r="M506" i="2" s="1"/>
  <c r="AC506" i="2" s="1"/>
  <c r="N506" i="2" s="1"/>
  <c r="AH506" i="2" s="1"/>
  <c r="R506" i="2" s="1"/>
  <c r="AJ506" i="2"/>
  <c r="Z506" i="2"/>
  <c r="L506" i="2" s="1"/>
  <c r="Y506" i="2"/>
  <c r="AA506" i="2" s="1"/>
  <c r="U835" i="5"/>
  <c r="V835" i="5"/>
  <c r="T835" i="5"/>
  <c r="F840" i="5"/>
  <c r="Z915" i="5"/>
  <c r="AJ1222" i="2"/>
  <c r="AB1222" i="2"/>
  <c r="M1222" i="2" s="1"/>
  <c r="AC1222" i="2" s="1"/>
  <c r="N1222" i="2" s="1"/>
  <c r="Z1222" i="2"/>
  <c r="L1222" i="2" s="1"/>
  <c r="Y1222" i="2"/>
  <c r="AA1222" i="2" s="1"/>
  <c r="Y47" i="2"/>
  <c r="AA47" i="2" s="1"/>
  <c r="AB47" i="2"/>
  <c r="M47" i="2" s="1"/>
  <c r="AC47" i="2" s="1"/>
  <c r="N47" i="2" s="1"/>
  <c r="Z47" i="2"/>
  <c r="L47" i="2" s="1"/>
  <c r="AJ47" i="2"/>
  <c r="Z1226" i="2"/>
  <c r="L1226" i="2" s="1"/>
  <c r="Y1226" i="2"/>
  <c r="AA1226" i="2" s="1"/>
  <c r="AB1226" i="2"/>
  <c r="M1226" i="2" s="1"/>
  <c r="AC1226" i="2" s="1"/>
  <c r="N1226" i="2" s="1"/>
  <c r="AJ1226" i="2"/>
  <c r="V884" i="5"/>
  <c r="U884" i="5"/>
  <c r="T884" i="5"/>
  <c r="U1336" i="5"/>
  <c r="V1336" i="5"/>
  <c r="T1336" i="5"/>
  <c r="Z679" i="5"/>
  <c r="V567" i="5"/>
  <c r="T567" i="5"/>
  <c r="U567" i="5"/>
  <c r="Z506" i="5"/>
  <c r="Z268" i="5"/>
  <c r="F600" i="5"/>
  <c r="AD1209" i="2"/>
  <c r="O1209" i="2" s="1"/>
  <c r="AE1209" i="2"/>
  <c r="Q1209" i="2" s="1"/>
  <c r="AH1209" i="2"/>
  <c r="R1209" i="2" s="1"/>
  <c r="AF1209" i="2"/>
  <c r="T976" i="5"/>
  <c r="U976" i="5"/>
  <c r="V976" i="5"/>
  <c r="T917" i="5"/>
  <c r="V917" i="5"/>
  <c r="U917" i="5"/>
  <c r="V746" i="5"/>
  <c r="T746" i="5"/>
  <c r="U746" i="5"/>
  <c r="Z1273" i="5"/>
  <c r="Z508" i="2"/>
  <c r="L508" i="2" s="1"/>
  <c r="Y508" i="2"/>
  <c r="AA508" i="2" s="1"/>
  <c r="AB508" i="2"/>
  <c r="M508" i="2" s="1"/>
  <c r="AC508" i="2" s="1"/>
  <c r="N508" i="2" s="1"/>
  <c r="AF508" i="2" s="1"/>
  <c r="AJ508" i="2"/>
  <c r="Z1108" i="2"/>
  <c r="L1108" i="2" s="1"/>
  <c r="Y1108" i="2"/>
  <c r="AA1108" i="2" s="1"/>
  <c r="AJ1108" i="2"/>
  <c r="AB1108" i="2"/>
  <c r="M1108" i="2" s="1"/>
  <c r="AC1108" i="2" s="1"/>
  <c r="N1108" i="2" s="1"/>
  <c r="Z681" i="2"/>
  <c r="L681" i="2" s="1"/>
  <c r="Y681" i="2"/>
  <c r="AA681" i="2" s="1"/>
  <c r="AJ681" i="2"/>
  <c r="AB681" i="2"/>
  <c r="M681" i="2" s="1"/>
  <c r="AC681" i="2" s="1"/>
  <c r="N681" i="2" s="1"/>
  <c r="V553" i="5"/>
  <c r="T553" i="5"/>
  <c r="U553" i="5"/>
  <c r="Z1344" i="5"/>
  <c r="T850" i="5"/>
  <c r="V850" i="5"/>
  <c r="U850" i="5"/>
  <c r="F870" i="5"/>
  <c r="V673" i="5"/>
  <c r="T673" i="5"/>
  <c r="U673" i="5"/>
  <c r="U555" i="5"/>
  <c r="T555" i="5"/>
  <c r="V555" i="5"/>
  <c r="AF409" i="2"/>
  <c r="AE409" i="2"/>
  <c r="Q409" i="2" s="1"/>
  <c r="AD409" i="2"/>
  <c r="O409" i="2" s="1"/>
  <c r="AH409" i="2"/>
  <c r="R409" i="2" s="1"/>
  <c r="AE586" i="2"/>
  <c r="Q586" i="2" s="1"/>
  <c r="AH586" i="2"/>
  <c r="R586" i="2" s="1"/>
  <c r="AD586" i="2"/>
  <c r="O586" i="2" s="1"/>
  <c r="AF586" i="2"/>
  <c r="AD344" i="2"/>
  <c r="O344" i="2" s="1"/>
  <c r="AF344" i="2"/>
  <c r="AE344" i="2"/>
  <c r="Q344" i="2" s="1"/>
  <c r="AH344" i="2"/>
  <c r="R344" i="2" s="1"/>
  <c r="AD826" i="2"/>
  <c r="O826" i="2" s="1"/>
  <c r="AH826" i="2"/>
  <c r="R826" i="2" s="1"/>
  <c r="AF826" i="2"/>
  <c r="AE826" i="2"/>
  <c r="Q826" i="2" s="1"/>
  <c r="AD58" i="2"/>
  <c r="O58" i="2" s="1"/>
  <c r="AE58" i="2"/>
  <c r="Q58" i="2" s="1"/>
  <c r="AH58" i="2"/>
  <c r="R58" i="2" s="1"/>
  <c r="AF58" i="2"/>
  <c r="AE1123" i="2"/>
  <c r="Q1123" i="2" s="1"/>
  <c r="AF1123" i="2"/>
  <c r="AD1123" i="2"/>
  <c r="O1123" i="2" s="1"/>
  <c r="AH1123" i="2"/>
  <c r="R1123" i="2" s="1"/>
  <c r="Z222" i="5"/>
  <c r="Z615" i="5"/>
  <c r="Z1349" i="5"/>
  <c r="AE521" i="2"/>
  <c r="Q521" i="2" s="1"/>
  <c r="AH521" i="2"/>
  <c r="R521" i="2" s="1"/>
  <c r="AD521" i="2"/>
  <c r="O521" i="2" s="1"/>
  <c r="AD531" i="2"/>
  <c r="O531" i="2" s="1"/>
  <c r="AH531" i="2"/>
  <c r="R531" i="2" s="1"/>
  <c r="AF531" i="2"/>
  <c r="AE531" i="2"/>
  <c r="Q531" i="2" s="1"/>
  <c r="AH383" i="2"/>
  <c r="R383" i="2" s="1"/>
  <c r="AE383" i="2"/>
  <c r="Q383" i="2" s="1"/>
  <c r="AD383" i="2"/>
  <c r="O383" i="2" s="1"/>
  <c r="Z321" i="5"/>
  <c r="Z646" i="5"/>
  <c r="AH102" i="2"/>
  <c r="R102" i="2" s="1"/>
  <c r="AF102" i="2"/>
  <c r="AD102" i="2"/>
  <c r="O102" i="2" s="1"/>
  <c r="AE102" i="2"/>
  <c r="Q102" i="2" s="1"/>
  <c r="AE852" i="2"/>
  <c r="Q852" i="2" s="1"/>
  <c r="AH852" i="2"/>
  <c r="R852" i="2" s="1"/>
  <c r="AD852" i="2"/>
  <c r="O852" i="2" s="1"/>
  <c r="AD952" i="2"/>
  <c r="O952" i="2" s="1"/>
  <c r="AE952" i="2"/>
  <c r="Q952" i="2" s="1"/>
  <c r="AH952" i="2"/>
  <c r="R952" i="2" s="1"/>
  <c r="AF852" i="2"/>
  <c r="AF952" i="2"/>
  <c r="AH299" i="2"/>
  <c r="R299" i="2" s="1"/>
  <c r="AD299" i="2"/>
  <c r="O299" i="2" s="1"/>
  <c r="AE299" i="2"/>
  <c r="Q299" i="2" s="1"/>
  <c r="AD989" i="2"/>
  <c r="O989" i="2" s="1"/>
  <c r="AE989" i="2"/>
  <c r="Q989" i="2" s="1"/>
  <c r="AH989" i="2"/>
  <c r="R989" i="2" s="1"/>
  <c r="Z255" i="5"/>
  <c r="AF521" i="2"/>
  <c r="AH1125" i="2"/>
  <c r="R1125" i="2" s="1"/>
  <c r="AE1125" i="2"/>
  <c r="Q1125" i="2" s="1"/>
  <c r="AF1125" i="2"/>
  <c r="AD1125" i="2"/>
  <c r="O1125" i="2" s="1"/>
  <c r="AH596" i="2"/>
  <c r="R596" i="2" s="1"/>
  <c r="AF596" i="2"/>
  <c r="AD596" i="2"/>
  <c r="O596" i="2" s="1"/>
  <c r="AE596" i="2"/>
  <c r="Q596" i="2" s="1"/>
  <c r="AH1361" i="2"/>
  <c r="R1361" i="2" s="1"/>
  <c r="AF1361" i="2"/>
  <c r="AE1361" i="2"/>
  <c r="Q1361" i="2" s="1"/>
  <c r="AD1361" i="2"/>
  <c r="O1361" i="2" s="1"/>
  <c r="AH718" i="2"/>
  <c r="R718" i="2" s="1"/>
  <c r="AD718" i="2"/>
  <c r="O718" i="2" s="1"/>
  <c r="AE718" i="2"/>
  <c r="Q718" i="2" s="1"/>
  <c r="AF718" i="2"/>
  <c r="AF171" i="2"/>
  <c r="AH171" i="2"/>
  <c r="R171" i="2" s="1"/>
  <c r="AE171" i="2"/>
  <c r="Q171" i="2" s="1"/>
  <c r="AD171" i="2"/>
  <c r="O171" i="2" s="1"/>
  <c r="AF643" i="2"/>
  <c r="AD643" i="2"/>
  <c r="O643" i="2" s="1"/>
  <c r="AH643" i="2"/>
  <c r="R643" i="2" s="1"/>
  <c r="AE643" i="2"/>
  <c r="Q643" i="2" s="1"/>
  <c r="AD1255" i="2"/>
  <c r="O1255" i="2" s="1"/>
  <c r="AE1255" i="2"/>
  <c r="Q1255" i="2" s="1"/>
  <c r="AH1255" i="2"/>
  <c r="R1255" i="2" s="1"/>
  <c r="AF1255" i="2"/>
  <c r="AF100" i="2"/>
  <c r="AE100" i="2"/>
  <c r="Q100" i="2" s="1"/>
  <c r="AD100" i="2"/>
  <c r="O100" i="2" s="1"/>
  <c r="AH100" i="2"/>
  <c r="R100" i="2" s="1"/>
  <c r="AE285" i="2"/>
  <c r="Q285" i="2" s="1"/>
  <c r="AF285" i="2"/>
  <c r="AD285" i="2"/>
  <c r="O285" i="2" s="1"/>
  <c r="AH285" i="2"/>
  <c r="R285" i="2" s="1"/>
  <c r="AE649" i="2"/>
  <c r="Q649" i="2" s="1"/>
  <c r="AH649" i="2"/>
  <c r="R649" i="2" s="1"/>
  <c r="AD649" i="2"/>
  <c r="O649" i="2" s="1"/>
  <c r="AF649" i="2"/>
  <c r="AF1076" i="2"/>
  <c r="AH1076" i="2"/>
  <c r="R1076" i="2" s="1"/>
  <c r="AD1076" i="2"/>
  <c r="O1076" i="2" s="1"/>
  <c r="AE1076" i="2"/>
  <c r="Q1076" i="2" s="1"/>
  <c r="AH1365" i="2"/>
  <c r="R1365" i="2" s="1"/>
  <c r="AF1365" i="2"/>
  <c r="AD1365" i="2"/>
  <c r="O1365" i="2" s="1"/>
  <c r="AE1365" i="2"/>
  <c r="Q1365" i="2" s="1"/>
  <c r="AF956" i="2"/>
  <c r="AE956" i="2"/>
  <c r="Q956" i="2" s="1"/>
  <c r="AH956" i="2"/>
  <c r="R956" i="2" s="1"/>
  <c r="AD956" i="2"/>
  <c r="O956" i="2" s="1"/>
  <c r="AE1129" i="2"/>
  <c r="Q1129" i="2" s="1"/>
  <c r="AD1129" i="2"/>
  <c r="O1129" i="2" s="1"/>
  <c r="AF1129" i="2"/>
  <c r="AH1129" i="2"/>
  <c r="R1129" i="2" s="1"/>
  <c r="AD822" i="2"/>
  <c r="O822" i="2" s="1"/>
  <c r="AE822" i="2"/>
  <c r="Q822" i="2" s="1"/>
  <c r="AH712" i="2"/>
  <c r="R712" i="2" s="1"/>
  <c r="AE712" i="2"/>
  <c r="Q712" i="2" s="1"/>
  <c r="AD712" i="2"/>
  <c r="O712" i="2" s="1"/>
  <c r="AF1406" i="2"/>
  <c r="AD1406" i="2"/>
  <c r="O1406" i="2" s="1"/>
  <c r="AE1406" i="2"/>
  <c r="Q1406" i="2" s="1"/>
  <c r="AH1406" i="2"/>
  <c r="R1406" i="2" s="1"/>
  <c r="AH468" i="2"/>
  <c r="R468" i="2" s="1"/>
  <c r="AE468" i="2"/>
  <c r="Q468" i="2" s="1"/>
  <c r="AF468" i="2"/>
  <c r="AD468" i="2"/>
  <c r="O468" i="2" s="1"/>
  <c r="AE879" i="2"/>
  <c r="Q879" i="2" s="1"/>
  <c r="AH879" i="2"/>
  <c r="R879" i="2" s="1"/>
  <c r="AD879" i="2"/>
  <c r="O879" i="2" s="1"/>
  <c r="AF419" i="2"/>
  <c r="AD419" i="2"/>
  <c r="O419" i="2" s="1"/>
  <c r="AE419" i="2"/>
  <c r="Q419" i="2" s="1"/>
  <c r="AH419" i="2"/>
  <c r="R419" i="2" s="1"/>
  <c r="AD1192" i="2"/>
  <c r="O1192" i="2" s="1"/>
  <c r="AH1192" i="2"/>
  <c r="R1192" i="2" s="1"/>
  <c r="AE1192" i="2"/>
  <c r="Q1192" i="2" s="1"/>
  <c r="AH1005" i="2"/>
  <c r="R1005" i="2" s="1"/>
  <c r="AE1005" i="2"/>
  <c r="Q1005" i="2" s="1"/>
  <c r="AD1005" i="2"/>
  <c r="O1005" i="2" s="1"/>
  <c r="AF1005" i="2"/>
  <c r="AF958" i="2"/>
  <c r="AH958" i="2"/>
  <c r="R958" i="2" s="1"/>
  <c r="AE958" i="2"/>
  <c r="Q958" i="2" s="1"/>
  <c r="AD958" i="2"/>
  <c r="O958" i="2" s="1"/>
  <c r="AE1188" i="2"/>
  <c r="Q1188" i="2" s="1"/>
  <c r="AD1188" i="2"/>
  <c r="O1188" i="2" s="1"/>
  <c r="AF1188" i="2"/>
  <c r="AH1188" i="2"/>
  <c r="R1188" i="2" s="1"/>
  <c r="AH702" i="2"/>
  <c r="R702" i="2" s="1"/>
  <c r="AD702" i="2"/>
  <c r="O702" i="2" s="1"/>
  <c r="AE702" i="2"/>
  <c r="Q702" i="2" s="1"/>
  <c r="AE177" i="2"/>
  <c r="Q177" i="2" s="1"/>
  <c r="AH177" i="2"/>
  <c r="R177" i="2" s="1"/>
  <c r="AD177" i="2"/>
  <c r="O177" i="2" s="1"/>
  <c r="AD352" i="2"/>
  <c r="O352" i="2" s="1"/>
  <c r="AE352" i="2"/>
  <c r="Q352" i="2" s="1"/>
  <c r="AF352" i="2"/>
  <c r="AD1420" i="2"/>
  <c r="O1420" i="2" s="1"/>
  <c r="AF1420" i="2"/>
  <c r="AE1420" i="2"/>
  <c r="Q1420" i="2" s="1"/>
  <c r="AD118" i="2"/>
  <c r="O118" i="2" s="1"/>
  <c r="AE118" i="2"/>
  <c r="Q118" i="2" s="1"/>
  <c r="AH118" i="2"/>
  <c r="R118" i="2" s="1"/>
  <c r="AF118" i="2"/>
  <c r="AD704" i="2"/>
  <c r="O704" i="2" s="1"/>
  <c r="AE704" i="2"/>
  <c r="Q704" i="2" s="1"/>
  <c r="AH704" i="2"/>
  <c r="R704" i="2" s="1"/>
  <c r="AE641" i="2"/>
  <c r="Q641" i="2" s="1"/>
  <c r="AH641" i="2"/>
  <c r="R641" i="2" s="1"/>
  <c r="AD641" i="2"/>
  <c r="O641" i="2" s="1"/>
  <c r="AE1408" i="2"/>
  <c r="Q1408" i="2" s="1"/>
  <c r="AH1408" i="2"/>
  <c r="R1408" i="2" s="1"/>
  <c r="AD1408" i="2"/>
  <c r="O1408" i="2" s="1"/>
  <c r="AE1090" i="2"/>
  <c r="Q1090" i="2" s="1"/>
  <c r="AD88" i="2"/>
  <c r="O88" i="2" s="1"/>
  <c r="AD39" i="2"/>
  <c r="O39" i="2" s="1"/>
  <c r="Z1219" i="5"/>
  <c r="Z1374" i="5"/>
  <c r="Z1074" i="5"/>
  <c r="Z590" i="5"/>
  <c r="Z1420" i="5"/>
  <c r="Z1100" i="5"/>
  <c r="Z1216" i="5"/>
  <c r="AE1165" i="2"/>
  <c r="Q1165" i="2" s="1"/>
  <c r="AD1165" i="2"/>
  <c r="O1165" i="2" s="1"/>
  <c r="AF1165" i="2"/>
  <c r="AH1165" i="2"/>
  <c r="R1165" i="2" s="1"/>
  <c r="AE1378" i="2"/>
  <c r="Q1378" i="2" s="1"/>
  <c r="AH1378" i="2"/>
  <c r="R1378" i="2" s="1"/>
  <c r="AD1378" i="2"/>
  <c r="O1378" i="2" s="1"/>
  <c r="AF1378" i="2"/>
  <c r="AF836" i="2"/>
  <c r="AE836" i="2"/>
  <c r="Q836" i="2" s="1"/>
  <c r="AH836" i="2"/>
  <c r="R836" i="2" s="1"/>
  <c r="AD836" i="2"/>
  <c r="O836" i="2" s="1"/>
  <c r="AF1077" i="2"/>
  <c r="AH1077" i="2"/>
  <c r="R1077" i="2" s="1"/>
  <c r="AE1077" i="2"/>
  <c r="Q1077" i="2" s="1"/>
  <c r="AD1077" i="2"/>
  <c r="O1077" i="2" s="1"/>
  <c r="AF851" i="2"/>
  <c r="AD851" i="2"/>
  <c r="O851" i="2" s="1"/>
  <c r="AH851" i="2"/>
  <c r="R851" i="2" s="1"/>
  <c r="AE851" i="2"/>
  <c r="Q851" i="2" s="1"/>
  <c r="AD919" i="2"/>
  <c r="O919" i="2" s="1"/>
  <c r="AF919" i="2"/>
  <c r="AH919" i="2"/>
  <c r="R919" i="2" s="1"/>
  <c r="AE919" i="2"/>
  <c r="Q919" i="2" s="1"/>
  <c r="AH1000" i="2"/>
  <c r="R1000" i="2" s="1"/>
  <c r="AD1000" i="2"/>
  <c r="O1000" i="2" s="1"/>
  <c r="AE1000" i="2"/>
  <c r="Q1000" i="2" s="1"/>
  <c r="AE1079" i="2"/>
  <c r="Q1079" i="2" s="1"/>
  <c r="AD1079" i="2"/>
  <c r="O1079" i="2" s="1"/>
  <c r="AH1079" i="2"/>
  <c r="R1079" i="2" s="1"/>
  <c r="AD671" i="2"/>
  <c r="O671" i="2" s="1"/>
  <c r="AH671" i="2"/>
  <c r="R671" i="2" s="1"/>
  <c r="AE671" i="2"/>
  <c r="Q671" i="2" s="1"/>
  <c r="AH350" i="2"/>
  <c r="R350" i="2" s="1"/>
  <c r="AF350" i="2"/>
  <c r="AD350" i="2"/>
  <c r="O350" i="2" s="1"/>
  <c r="AE350" i="2"/>
  <c r="Q350" i="2" s="1"/>
  <c r="AD899" i="2"/>
  <c r="O899" i="2" s="1"/>
  <c r="AE899" i="2"/>
  <c r="Q899" i="2" s="1"/>
  <c r="AH899" i="2"/>
  <c r="R899" i="2" s="1"/>
  <c r="AE1127" i="2"/>
  <c r="Q1127" i="2" s="1"/>
  <c r="AH1127" i="2"/>
  <c r="R1127" i="2" s="1"/>
  <c r="AD1127" i="2"/>
  <c r="O1127" i="2" s="1"/>
  <c r="AE1376" i="2"/>
  <c r="Q1376" i="2" s="1"/>
  <c r="AD1376" i="2"/>
  <c r="O1376" i="2" s="1"/>
  <c r="AH1376" i="2"/>
  <c r="R1376" i="2" s="1"/>
  <c r="AF1376" i="2"/>
  <c r="AE1252" i="2"/>
  <c r="Q1252" i="2" s="1"/>
  <c r="AH1252" i="2"/>
  <c r="R1252" i="2" s="1"/>
  <c r="AD1252" i="2"/>
  <c r="O1252" i="2" s="1"/>
  <c r="AF899" i="2"/>
  <c r="Z894" i="5"/>
  <c r="AD715" i="2"/>
  <c r="O715" i="2" s="1"/>
  <c r="AH715" i="2"/>
  <c r="R715" i="2" s="1"/>
  <c r="AF715" i="2"/>
  <c r="AE715" i="2"/>
  <c r="Q715" i="2" s="1"/>
  <c r="AF1252" i="2"/>
  <c r="AE583" i="2"/>
  <c r="Q583" i="2" s="1"/>
  <c r="AF583" i="2"/>
  <c r="AD583" i="2"/>
  <c r="O583" i="2" s="1"/>
  <c r="AH583" i="2"/>
  <c r="R583" i="2" s="1"/>
  <c r="Z312" i="5"/>
  <c r="AD711" i="2"/>
  <c r="O711" i="2" s="1"/>
  <c r="AE711" i="2"/>
  <c r="Q711" i="2" s="1"/>
  <c r="AF711" i="2"/>
  <c r="AH711" i="2"/>
  <c r="R711" i="2" s="1"/>
  <c r="AF1127" i="2"/>
  <c r="AF1000" i="2"/>
  <c r="AF1079" i="2"/>
  <c r="AE611" i="2"/>
  <c r="Q611" i="2" s="1"/>
  <c r="AH611" i="2"/>
  <c r="R611" i="2" s="1"/>
  <c r="AD611" i="2"/>
  <c r="O611" i="2" s="1"/>
  <c r="AF611" i="2"/>
  <c r="Z173" i="5"/>
  <c r="Z899" i="5"/>
  <c r="AH471" i="2"/>
  <c r="R471" i="2" s="1"/>
  <c r="AE471" i="2"/>
  <c r="Q471" i="2" s="1"/>
  <c r="AH1299" i="2"/>
  <c r="R1299" i="2" s="1"/>
  <c r="AE1299" i="2"/>
  <c r="Q1299" i="2" s="1"/>
  <c r="AD1299" i="2"/>
  <c r="O1299" i="2" s="1"/>
  <c r="AF1299" i="2"/>
  <c r="N300" i="2"/>
  <c r="AH646" i="2"/>
  <c r="R646" i="2" s="1"/>
  <c r="AD646" i="2"/>
  <c r="O646" i="2" s="1"/>
  <c r="AF646" i="2"/>
  <c r="AE646" i="2"/>
  <c r="Q646" i="2" s="1"/>
  <c r="AE587" i="2"/>
  <c r="Q587" i="2" s="1"/>
  <c r="AF587" i="2"/>
  <c r="AD587" i="2"/>
  <c r="O587" i="2" s="1"/>
  <c r="AH587" i="2"/>
  <c r="R587" i="2" s="1"/>
  <c r="AD239" i="2"/>
  <c r="O239" i="2" s="1"/>
  <c r="AF239" i="2"/>
  <c r="AE239" i="2"/>
  <c r="Q239" i="2" s="1"/>
  <c r="AH239" i="2"/>
  <c r="R239" i="2" s="1"/>
  <c r="AE957" i="2"/>
  <c r="Q957" i="2" s="1"/>
  <c r="AH957" i="2"/>
  <c r="R957" i="2" s="1"/>
  <c r="AF957" i="2"/>
  <c r="AD957" i="2"/>
  <c r="O957" i="2" s="1"/>
  <c r="AH475" i="2"/>
  <c r="R475" i="2" s="1"/>
  <c r="AD475" i="2"/>
  <c r="O475" i="2" s="1"/>
  <c r="AE475" i="2"/>
  <c r="Q475" i="2" s="1"/>
  <c r="AF475" i="2"/>
  <c r="AE44" i="2"/>
  <c r="Q44" i="2" s="1"/>
  <c r="AF916" i="2"/>
  <c r="AH40" i="2"/>
  <c r="R40" i="2" s="1"/>
  <c r="AH999" i="2"/>
  <c r="R999" i="2" s="1"/>
  <c r="AE737" i="2"/>
  <c r="Q737" i="2" s="1"/>
  <c r="AF134" i="2"/>
  <c r="AD170" i="2"/>
  <c r="O170" i="2" s="1"/>
  <c r="AD580" i="2"/>
  <c r="O580" i="2" s="1"/>
  <c r="AD163" i="2"/>
  <c r="O163" i="2" s="1"/>
  <c r="AD656" i="2"/>
  <c r="O656" i="2" s="1"/>
  <c r="AH656" i="2"/>
  <c r="R656" i="2" s="1"/>
  <c r="AF656" i="2"/>
  <c r="AE656" i="2"/>
  <c r="Q656" i="2" s="1"/>
  <c r="AD886" i="2"/>
  <c r="O886" i="2" s="1"/>
  <c r="AE886" i="2"/>
  <c r="Q886" i="2" s="1"/>
  <c r="AF886" i="2"/>
  <c r="AH886" i="2"/>
  <c r="R886" i="2" s="1"/>
  <c r="AE825" i="2"/>
  <c r="Q825" i="2" s="1"/>
  <c r="AD825" i="2"/>
  <c r="O825" i="2" s="1"/>
  <c r="AF825" i="2"/>
  <c r="AH825" i="2"/>
  <c r="R825" i="2" s="1"/>
  <c r="AH642" i="2"/>
  <c r="R642" i="2" s="1"/>
  <c r="AE642" i="2"/>
  <c r="Q642" i="2" s="1"/>
  <c r="AD642" i="2"/>
  <c r="O642" i="2" s="1"/>
  <c r="AF642" i="2"/>
  <c r="AE833" i="2"/>
  <c r="Q833" i="2" s="1"/>
  <c r="AH833" i="2"/>
  <c r="R833" i="2" s="1"/>
  <c r="AD833" i="2"/>
  <c r="O833" i="2" s="1"/>
  <c r="AF833" i="2"/>
  <c r="AF701" i="2"/>
  <c r="AH701" i="2"/>
  <c r="R701" i="2" s="1"/>
  <c r="AD701" i="2"/>
  <c r="O701" i="2" s="1"/>
  <c r="AE701" i="2"/>
  <c r="Q701" i="2" s="1"/>
  <c r="AE1008" i="2"/>
  <c r="Q1008" i="2" s="1"/>
  <c r="AH1008" i="2"/>
  <c r="R1008" i="2" s="1"/>
  <c r="AD1008" i="2"/>
  <c r="O1008" i="2" s="1"/>
  <c r="AD943" i="2"/>
  <c r="O943" i="2" s="1"/>
  <c r="AE943" i="2"/>
  <c r="Q943" i="2" s="1"/>
  <c r="AH943" i="2"/>
  <c r="R943" i="2" s="1"/>
  <c r="AH699" i="2"/>
  <c r="R699" i="2" s="1"/>
  <c r="AD699" i="2"/>
  <c r="O699" i="2" s="1"/>
  <c r="AE699" i="2"/>
  <c r="Q699" i="2" s="1"/>
  <c r="AF292" i="2"/>
  <c r="AH292" i="2"/>
  <c r="R292" i="2" s="1"/>
  <c r="AE292" i="2"/>
  <c r="Q292" i="2" s="1"/>
  <c r="AF471" i="2"/>
  <c r="AD471" i="2"/>
  <c r="O471" i="2" s="1"/>
  <c r="AF648" i="2"/>
  <c r="AH648" i="2"/>
  <c r="R648" i="2" s="1"/>
  <c r="AD648" i="2"/>
  <c r="O648" i="2" s="1"/>
  <c r="AE648" i="2"/>
  <c r="Q648" i="2" s="1"/>
  <c r="AH823" i="2"/>
  <c r="R823" i="2" s="1"/>
  <c r="AE823" i="2"/>
  <c r="Q823" i="2" s="1"/>
  <c r="AD823" i="2"/>
  <c r="O823" i="2" s="1"/>
  <c r="AF823" i="2"/>
  <c r="AF890" i="2"/>
  <c r="AH890" i="2"/>
  <c r="R890" i="2" s="1"/>
  <c r="AD890" i="2"/>
  <c r="O890" i="2" s="1"/>
  <c r="AH477" i="2"/>
  <c r="R477" i="2" s="1"/>
  <c r="AE477" i="2"/>
  <c r="Q477" i="2" s="1"/>
  <c r="AD477" i="2"/>
  <c r="O477" i="2" s="1"/>
  <c r="AH674" i="2"/>
  <c r="R674" i="2" s="1"/>
  <c r="AE674" i="2"/>
  <c r="Q674" i="2" s="1"/>
  <c r="AF674" i="2"/>
  <c r="AD674" i="2"/>
  <c r="O674" i="2" s="1"/>
  <c r="AH495" i="2"/>
  <c r="R495" i="2" s="1"/>
  <c r="AE495" i="2"/>
  <c r="Q495" i="2" s="1"/>
  <c r="AD495" i="2"/>
  <c r="O495" i="2" s="1"/>
  <c r="AF495" i="2"/>
  <c r="AF1030" i="2"/>
  <c r="AD1030" i="2"/>
  <c r="O1030" i="2" s="1"/>
  <c r="AE1030" i="2"/>
  <c r="Q1030" i="2" s="1"/>
  <c r="AH1030" i="2"/>
  <c r="R1030" i="2" s="1"/>
  <c r="AE685" i="2"/>
  <c r="Q685" i="2" s="1"/>
  <c r="AH1258" i="2"/>
  <c r="R1258" i="2" s="1"/>
  <c r="AE883" i="2"/>
  <c r="Q883" i="2" s="1"/>
  <c r="AH1313" i="2"/>
  <c r="R1313" i="2" s="1"/>
  <c r="AE868" i="2"/>
  <c r="Q868" i="2" s="1"/>
  <c r="AE489" i="2"/>
  <c r="Q489" i="2" s="1"/>
  <c r="AH1279" i="2"/>
  <c r="R1279" i="2" s="1"/>
  <c r="AE1401" i="2"/>
  <c r="Q1401" i="2" s="1"/>
  <c r="AD883" i="2"/>
  <c r="O883" i="2" s="1"/>
  <c r="AD1313" i="2"/>
  <c r="O1313" i="2" s="1"/>
  <c r="AF868" i="2"/>
  <c r="AD888" i="2"/>
  <c r="O888" i="2" s="1"/>
  <c r="AE113" i="2"/>
  <c r="Q113" i="2" s="1"/>
  <c r="AD868" i="2"/>
  <c r="O868" i="2" s="1"/>
  <c r="AF832" i="2"/>
  <c r="AE832" i="2"/>
  <c r="Q832" i="2" s="1"/>
  <c r="AD832" i="2"/>
  <c r="O832" i="2" s="1"/>
  <c r="AH832" i="2"/>
  <c r="R832" i="2" s="1"/>
  <c r="AD729" i="2"/>
  <c r="O729" i="2" s="1"/>
  <c r="AE729" i="2"/>
  <c r="Q729" i="2" s="1"/>
  <c r="AH729" i="2"/>
  <c r="R729" i="2" s="1"/>
  <c r="AF729" i="2"/>
  <c r="AE1046" i="2"/>
  <c r="Q1046" i="2" s="1"/>
  <c r="AH1046" i="2"/>
  <c r="R1046" i="2" s="1"/>
  <c r="AF1046" i="2"/>
  <c r="AD1046" i="2"/>
  <c r="O1046" i="2" s="1"/>
  <c r="Z225" i="5"/>
  <c r="AD1075" i="2"/>
  <c r="O1075" i="2" s="1"/>
  <c r="AF1075" i="2"/>
  <c r="AE1075" i="2"/>
  <c r="Q1075" i="2" s="1"/>
  <c r="AH1075" i="2"/>
  <c r="R1075" i="2" s="1"/>
  <c r="AD627" i="2"/>
  <c r="O627" i="2" s="1"/>
  <c r="AH627" i="2"/>
  <c r="R627" i="2" s="1"/>
  <c r="AE627" i="2"/>
  <c r="Q627" i="2" s="1"/>
  <c r="AF627" i="2"/>
  <c r="Z1248" i="5"/>
  <c r="Z166" i="5"/>
  <c r="AF1187" i="2"/>
  <c r="N1200" i="2"/>
  <c r="Z1187" i="5"/>
  <c r="Z1153" i="5"/>
  <c r="AD582" i="2"/>
  <c r="O582" i="2" s="1"/>
  <c r="AH582" i="2"/>
  <c r="R582" i="2" s="1"/>
  <c r="AF582" i="2"/>
  <c r="AE582" i="2"/>
  <c r="Q582" i="2" s="1"/>
  <c r="AD159" i="2"/>
  <c r="O159" i="2" s="1"/>
  <c r="AH159" i="2"/>
  <c r="R159" i="2" s="1"/>
  <c r="AE159" i="2"/>
  <c r="Q159" i="2" s="1"/>
  <c r="AH1319" i="2"/>
  <c r="R1319" i="2" s="1"/>
  <c r="AE1319" i="2"/>
  <c r="Q1319" i="2" s="1"/>
  <c r="AD1319" i="2"/>
  <c r="O1319" i="2" s="1"/>
  <c r="Z796" i="5"/>
  <c r="AF1319" i="2"/>
  <c r="AH1343" i="2"/>
  <c r="R1343" i="2" s="1"/>
  <c r="AE888" i="2"/>
  <c r="Q888" i="2" s="1"/>
  <c r="AH1254" i="2"/>
  <c r="R1254" i="2" s="1"/>
  <c r="AD110" i="2"/>
  <c r="O110" i="2" s="1"/>
  <c r="AH1401" i="2"/>
  <c r="R1401" i="2" s="1"/>
  <c r="AD113" i="2"/>
  <c r="O113" i="2" s="1"/>
  <c r="AD1241" i="2"/>
  <c r="O1241" i="2" s="1"/>
  <c r="AD1248" i="2"/>
  <c r="O1248" i="2" s="1"/>
  <c r="AD740" i="2"/>
  <c r="O740" i="2" s="1"/>
  <c r="AE1187" i="2"/>
  <c r="Q1187" i="2" s="1"/>
  <c r="AH1187" i="2"/>
  <c r="R1187" i="2" s="1"/>
  <c r="AD1187" i="2"/>
  <c r="O1187" i="2" s="1"/>
  <c r="AH489" i="2"/>
  <c r="R489" i="2" s="1"/>
  <c r="AH888" i="2"/>
  <c r="R888" i="2" s="1"/>
  <c r="AF113" i="2"/>
  <c r="AH1248" i="2"/>
  <c r="R1248" i="2" s="1"/>
  <c r="AE1254" i="2"/>
  <c r="Q1254" i="2" s="1"/>
  <c r="AH110" i="2"/>
  <c r="R110" i="2" s="1"/>
  <c r="AF1401" i="2"/>
  <c r="AF1048" i="2"/>
  <c r="AD489" i="2"/>
  <c r="O489" i="2" s="1"/>
  <c r="AD1254" i="2"/>
  <c r="O1254" i="2" s="1"/>
  <c r="AD1343" i="2"/>
  <c r="O1343" i="2" s="1"/>
  <c r="AE882" i="2"/>
  <c r="Q882" i="2" s="1"/>
  <c r="AH882" i="2"/>
  <c r="R882" i="2" s="1"/>
  <c r="AD882" i="2"/>
  <c r="O882" i="2" s="1"/>
  <c r="AF882" i="2"/>
  <c r="AH1048" i="2"/>
  <c r="R1048" i="2" s="1"/>
  <c r="AH288" i="2"/>
  <c r="R288" i="2" s="1"/>
  <c r="AF1029" i="2"/>
  <c r="AF763" i="2"/>
  <c r="AE1374" i="2"/>
  <c r="Q1374" i="2" s="1"/>
  <c r="AF1270" i="2"/>
  <c r="AE431" i="2"/>
  <c r="Q431" i="2" s="1"/>
  <c r="AF492" i="2"/>
  <c r="AE134" i="2"/>
  <c r="Q134" i="2" s="1"/>
  <c r="AE163" i="2"/>
  <c r="Q163" i="2" s="1"/>
  <c r="AH133" i="2"/>
  <c r="R133" i="2" s="1"/>
  <c r="AF1364" i="2"/>
  <c r="AH1302" i="2"/>
  <c r="R1302" i="2" s="1"/>
  <c r="AH318" i="2"/>
  <c r="R318" i="2" s="1"/>
  <c r="AF1225" i="2"/>
  <c r="AH1229" i="2"/>
  <c r="R1229" i="2" s="1"/>
  <c r="AE1048" i="2"/>
  <c r="Q1048" i="2" s="1"/>
  <c r="AH382" i="2"/>
  <c r="R382" i="2" s="1"/>
  <c r="AF288" i="2"/>
  <c r="AE1029" i="2"/>
  <c r="Q1029" i="2" s="1"/>
  <c r="AD795" i="2"/>
  <c r="O795" i="2" s="1"/>
  <c r="AD1093" i="2"/>
  <c r="O1093" i="2" s="1"/>
  <c r="AH763" i="2"/>
  <c r="R763" i="2" s="1"/>
  <c r="AD1374" i="2"/>
  <c r="O1374" i="2" s="1"/>
  <c r="AF915" i="2"/>
  <c r="AH431" i="2"/>
  <c r="R431" i="2" s="1"/>
  <c r="AH492" i="2"/>
  <c r="R492" i="2" s="1"/>
  <c r="AF679" i="2"/>
  <c r="AE1241" i="2"/>
  <c r="Q1241" i="2" s="1"/>
  <c r="AE708" i="2"/>
  <c r="Q708" i="2" s="1"/>
  <c r="AF199" i="2"/>
  <c r="AD134" i="2"/>
  <c r="O134" i="2" s="1"/>
  <c r="AF163" i="2"/>
  <c r="AF133" i="2"/>
  <c r="AD1364" i="2"/>
  <c r="O1364" i="2" s="1"/>
  <c r="AE316" i="2"/>
  <c r="Q316" i="2" s="1"/>
  <c r="AD318" i="2"/>
  <c r="O318" i="2" s="1"/>
  <c r="AD382" i="2"/>
  <c r="O382" i="2" s="1"/>
  <c r="AE288" i="2"/>
  <c r="Q288" i="2" s="1"/>
  <c r="AD133" i="2"/>
  <c r="O133" i="2" s="1"/>
  <c r="AE1256" i="2"/>
  <c r="Q1256" i="2" s="1"/>
  <c r="AE740" i="2"/>
  <c r="Q740" i="2" s="1"/>
  <c r="AE1343" i="2"/>
  <c r="Q1343" i="2" s="1"/>
  <c r="AF740" i="2"/>
  <c r="Z146" i="5"/>
  <c r="Z950" i="5"/>
  <c r="Z1166" i="5"/>
  <c r="AE385" i="2"/>
  <c r="Q385" i="2" s="1"/>
  <c r="AH385" i="2"/>
  <c r="R385" i="2" s="1"/>
  <c r="AD385" i="2"/>
  <c r="O385" i="2" s="1"/>
  <c r="AF385" i="2"/>
  <c r="AE614" i="2"/>
  <c r="Q614" i="2" s="1"/>
  <c r="AH614" i="2"/>
  <c r="R614" i="2" s="1"/>
  <c r="AD614" i="2"/>
  <c r="O614" i="2" s="1"/>
  <c r="AF614" i="2"/>
  <c r="AE593" i="2"/>
  <c r="Q593" i="2" s="1"/>
  <c r="AH593" i="2"/>
  <c r="R593" i="2" s="1"/>
  <c r="AF593" i="2"/>
  <c r="AD593" i="2"/>
  <c r="O593" i="2" s="1"/>
  <c r="AF644" i="2"/>
  <c r="AH644" i="2"/>
  <c r="R644" i="2" s="1"/>
  <c r="AE644" i="2"/>
  <c r="Q644" i="2" s="1"/>
  <c r="AD644" i="2"/>
  <c r="O644" i="2" s="1"/>
  <c r="AF898" i="2"/>
  <c r="AD898" i="2"/>
  <c r="O898" i="2" s="1"/>
  <c r="AE898" i="2"/>
  <c r="Q898" i="2" s="1"/>
  <c r="AH898" i="2"/>
  <c r="R898" i="2" s="1"/>
  <c r="AD371" i="2"/>
  <c r="O371" i="2" s="1"/>
  <c r="AE371" i="2"/>
  <c r="Q371" i="2" s="1"/>
  <c r="AH371" i="2"/>
  <c r="R371" i="2" s="1"/>
  <c r="AF371" i="2"/>
  <c r="AE827" i="2"/>
  <c r="Q827" i="2" s="1"/>
  <c r="AD827" i="2"/>
  <c r="O827" i="2" s="1"/>
  <c r="AF827" i="2"/>
  <c r="AH827" i="2"/>
  <c r="R827" i="2" s="1"/>
  <c r="Z676" i="5"/>
  <c r="Z920" i="5"/>
  <c r="AH289" i="2"/>
  <c r="R289" i="2" s="1"/>
  <c r="AE289" i="2"/>
  <c r="Q289" i="2" s="1"/>
  <c r="AD289" i="2"/>
  <c r="O289" i="2" s="1"/>
  <c r="AE1336" i="2"/>
  <c r="Q1336" i="2" s="1"/>
  <c r="AD1336" i="2"/>
  <c r="O1336" i="2" s="1"/>
  <c r="AE853" i="2"/>
  <c r="Q853" i="2" s="1"/>
  <c r="AD853" i="2"/>
  <c r="O853" i="2" s="1"/>
  <c r="AH853" i="2"/>
  <c r="R853" i="2" s="1"/>
  <c r="AF1016" i="2"/>
  <c r="AD1016" i="2"/>
  <c r="O1016" i="2" s="1"/>
  <c r="AE1016" i="2"/>
  <c r="Q1016" i="2" s="1"/>
  <c r="AH1016" i="2"/>
  <c r="R1016" i="2" s="1"/>
  <c r="AF829" i="2"/>
  <c r="AE829" i="2"/>
  <c r="Q829" i="2" s="1"/>
  <c r="AH829" i="2"/>
  <c r="R829" i="2" s="1"/>
  <c r="AD829" i="2"/>
  <c r="O829" i="2" s="1"/>
  <c r="AE328" i="2"/>
  <c r="Q328" i="2" s="1"/>
  <c r="AH328" i="2"/>
  <c r="R328" i="2" s="1"/>
  <c r="AD328" i="2"/>
  <c r="O328" i="2" s="1"/>
  <c r="AF1402" i="2"/>
  <c r="AE1402" i="2"/>
  <c r="Q1402" i="2" s="1"/>
  <c r="AD1402" i="2"/>
  <c r="O1402" i="2" s="1"/>
  <c r="AH1402" i="2"/>
  <c r="R1402" i="2" s="1"/>
  <c r="AD1032" i="2"/>
  <c r="O1032" i="2" s="1"/>
  <c r="AH1032" i="2"/>
  <c r="R1032" i="2" s="1"/>
  <c r="AE1032" i="2"/>
  <c r="Q1032" i="2" s="1"/>
  <c r="AD1377" i="2"/>
  <c r="O1377" i="2" s="1"/>
  <c r="AH1377" i="2"/>
  <c r="R1377" i="2" s="1"/>
  <c r="AF1377" i="2"/>
  <c r="AE1377" i="2"/>
  <c r="Q1377" i="2" s="1"/>
  <c r="Z977" i="5"/>
  <c r="AF289" i="2"/>
  <c r="AD446" i="2"/>
  <c r="O446" i="2" s="1"/>
  <c r="AE446" i="2"/>
  <c r="Q446" i="2" s="1"/>
  <c r="AH446" i="2"/>
  <c r="R446" i="2" s="1"/>
  <c r="Z855" i="5"/>
  <c r="AF446" i="2"/>
  <c r="AF853" i="2"/>
  <c r="AH714" i="2"/>
  <c r="R714" i="2" s="1"/>
  <c r="AD714" i="2"/>
  <c r="O714" i="2" s="1"/>
  <c r="AE714" i="2"/>
  <c r="Q714" i="2" s="1"/>
  <c r="AF714" i="2"/>
  <c r="AH231" i="2"/>
  <c r="R231" i="2" s="1"/>
  <c r="AD231" i="2"/>
  <c r="O231" i="2" s="1"/>
  <c r="AF231" i="2"/>
  <c r="AE231" i="2"/>
  <c r="Q231" i="2" s="1"/>
  <c r="AE616" i="2"/>
  <c r="Q616" i="2" s="1"/>
  <c r="AH616" i="2"/>
  <c r="R616" i="2" s="1"/>
  <c r="AD616" i="2"/>
  <c r="O616" i="2" s="1"/>
  <c r="AF616" i="2"/>
  <c r="AF1065" i="2"/>
  <c r="AD1065" i="2"/>
  <c r="O1065" i="2" s="1"/>
  <c r="AE1065" i="2"/>
  <c r="Q1065" i="2" s="1"/>
  <c r="AH1065" i="2"/>
  <c r="R1065" i="2" s="1"/>
  <c r="AH860" i="2"/>
  <c r="R860" i="2" s="1"/>
  <c r="AF860" i="2"/>
  <c r="AD860" i="2"/>
  <c r="O860" i="2" s="1"/>
  <c r="AE860" i="2"/>
  <c r="Q860" i="2" s="1"/>
  <c r="AE819" i="2"/>
  <c r="Q819" i="2" s="1"/>
  <c r="AD819" i="2"/>
  <c r="O819" i="2" s="1"/>
  <c r="AH819" i="2"/>
  <c r="R819" i="2" s="1"/>
  <c r="AF819" i="2"/>
  <c r="AH129" i="2"/>
  <c r="R129" i="2" s="1"/>
  <c r="AD129" i="2"/>
  <c r="O129" i="2" s="1"/>
  <c r="AF129" i="2"/>
  <c r="AE129" i="2"/>
  <c r="Q129" i="2" s="1"/>
  <c r="AF1375" i="2"/>
  <c r="AE1375" i="2"/>
  <c r="Q1375" i="2" s="1"/>
  <c r="AD1375" i="2"/>
  <c r="O1375" i="2" s="1"/>
  <c r="AH1375" i="2"/>
  <c r="R1375" i="2" s="1"/>
  <c r="AD325" i="2"/>
  <c r="O325" i="2" s="1"/>
  <c r="AH325" i="2"/>
  <c r="R325" i="2" s="1"/>
  <c r="AE325" i="2"/>
  <c r="Q325" i="2" s="1"/>
  <c r="AF325" i="2"/>
  <c r="AF837" i="2"/>
  <c r="AH837" i="2"/>
  <c r="R837" i="2" s="1"/>
  <c r="AD837" i="2"/>
  <c r="O837" i="2" s="1"/>
  <c r="AE837" i="2"/>
  <c r="Q837" i="2" s="1"/>
  <c r="AD509" i="2"/>
  <c r="O509" i="2" s="1"/>
  <c r="AE509" i="2"/>
  <c r="Q509" i="2" s="1"/>
  <c r="AH509" i="2"/>
  <c r="R509" i="2" s="1"/>
  <c r="AF509" i="2"/>
  <c r="AE1304" i="2"/>
  <c r="Q1304" i="2" s="1"/>
  <c r="AD1304" i="2"/>
  <c r="O1304" i="2" s="1"/>
  <c r="AF1304" i="2"/>
  <c r="AH1304" i="2"/>
  <c r="R1304" i="2" s="1"/>
  <c r="AE341" i="2"/>
  <c r="Q341" i="2" s="1"/>
  <c r="AD341" i="2"/>
  <c r="O341" i="2" s="1"/>
  <c r="AF341" i="2"/>
  <c r="AH341" i="2"/>
  <c r="R341" i="2" s="1"/>
  <c r="AH1212" i="2"/>
  <c r="R1212" i="2" s="1"/>
  <c r="AF1212" i="2"/>
  <c r="AE1212" i="2"/>
  <c r="Q1212" i="2" s="1"/>
  <c r="AD1212" i="2"/>
  <c r="O1212" i="2" s="1"/>
  <c r="Z324" i="5"/>
  <c r="AF539" i="2"/>
  <c r="AD539" i="2"/>
  <c r="O539" i="2" s="1"/>
  <c r="AE539" i="2"/>
  <c r="Q539" i="2" s="1"/>
  <c r="AH539" i="2"/>
  <c r="R539" i="2" s="1"/>
  <c r="AF381" i="2"/>
  <c r="AD381" i="2"/>
  <c r="O381" i="2" s="1"/>
  <c r="AE381" i="2"/>
  <c r="Q381" i="2" s="1"/>
  <c r="AH381" i="2"/>
  <c r="R381" i="2" s="1"/>
  <c r="Z328" i="5"/>
  <c r="AE444" i="2"/>
  <c r="Q444" i="2" s="1"/>
  <c r="AD444" i="2"/>
  <c r="O444" i="2" s="1"/>
  <c r="AH444" i="2"/>
  <c r="R444" i="2" s="1"/>
  <c r="Z441" i="5"/>
  <c r="AH760" i="2"/>
  <c r="R760" i="2" s="1"/>
  <c r="AE760" i="2"/>
  <c r="Q760" i="2" s="1"/>
  <c r="AD760" i="2"/>
  <c r="O760" i="2" s="1"/>
  <c r="AF760" i="2"/>
  <c r="AD887" i="2"/>
  <c r="O887" i="2" s="1"/>
  <c r="AE887" i="2"/>
  <c r="Q887" i="2" s="1"/>
  <c r="AH887" i="2"/>
  <c r="R887" i="2" s="1"/>
  <c r="AE407" i="2"/>
  <c r="Q407" i="2" s="1"/>
  <c r="AF407" i="2"/>
  <c r="AH407" i="2"/>
  <c r="R407" i="2" s="1"/>
  <c r="AD407" i="2"/>
  <c r="O407" i="2" s="1"/>
  <c r="AD778" i="2"/>
  <c r="O778" i="2" s="1"/>
  <c r="AH778" i="2"/>
  <c r="R778" i="2" s="1"/>
  <c r="AE778" i="2"/>
  <c r="Q778" i="2" s="1"/>
  <c r="N840" i="2"/>
  <c r="AF887" i="2"/>
  <c r="AD741" i="2"/>
  <c r="O741" i="2" s="1"/>
  <c r="AE741" i="2"/>
  <c r="Q741" i="2" s="1"/>
  <c r="AH741" i="2"/>
  <c r="R741" i="2" s="1"/>
  <c r="AF444" i="2"/>
  <c r="Z1124" i="5"/>
  <c r="AD82" i="2"/>
  <c r="O82" i="2" s="1"/>
  <c r="AE82" i="2"/>
  <c r="Q82" i="2" s="1"/>
  <c r="AH82" i="2"/>
  <c r="R82" i="2" s="1"/>
  <c r="AF82" i="2"/>
  <c r="AH461" i="2"/>
  <c r="R461" i="2" s="1"/>
  <c r="AE461" i="2"/>
  <c r="Q461" i="2" s="1"/>
  <c r="AD461" i="2"/>
  <c r="O461" i="2" s="1"/>
  <c r="AF1073" i="2"/>
  <c r="AH1073" i="2"/>
  <c r="R1073" i="2" s="1"/>
  <c r="AE1073" i="2"/>
  <c r="Q1073" i="2" s="1"/>
  <c r="AD1073" i="2"/>
  <c r="O1073" i="2" s="1"/>
  <c r="AD555" i="2"/>
  <c r="O555" i="2" s="1"/>
  <c r="AE555" i="2"/>
  <c r="Q555" i="2" s="1"/>
  <c r="AH555" i="2"/>
  <c r="R555" i="2" s="1"/>
  <c r="AF778" i="2"/>
  <c r="AF1040" i="2"/>
  <c r="AD1040" i="2"/>
  <c r="O1040" i="2" s="1"/>
  <c r="AE1040" i="2"/>
  <c r="Q1040" i="2" s="1"/>
  <c r="AH1040" i="2"/>
  <c r="R1040" i="2" s="1"/>
  <c r="Z1106" i="5"/>
  <c r="Z195" i="5"/>
  <c r="AH414" i="2"/>
  <c r="R414" i="2" s="1"/>
  <c r="AE414" i="2"/>
  <c r="Q414" i="2" s="1"/>
  <c r="AF414" i="2"/>
  <c r="N420" i="2"/>
  <c r="AD414" i="2"/>
  <c r="O414" i="2" s="1"/>
  <c r="AH1339" i="2"/>
  <c r="R1339" i="2" s="1"/>
  <c r="AF1339" i="2"/>
  <c r="AE1339" i="2"/>
  <c r="Q1339" i="2" s="1"/>
  <c r="AD1339" i="2"/>
  <c r="O1339" i="2" s="1"/>
  <c r="AH1094" i="2"/>
  <c r="R1094" i="2" s="1"/>
  <c r="AF1094" i="2"/>
  <c r="AD1278" i="2"/>
  <c r="O1278" i="2" s="1"/>
  <c r="AF1278" i="2"/>
  <c r="AE1278" i="2"/>
  <c r="Q1278" i="2" s="1"/>
  <c r="AH1278" i="2"/>
  <c r="R1278" i="2" s="1"/>
  <c r="AF1074" i="2"/>
  <c r="AH1074" i="2"/>
  <c r="R1074" i="2" s="1"/>
  <c r="AE1074" i="2"/>
  <c r="Q1074" i="2" s="1"/>
  <c r="AD1074" i="2"/>
  <c r="O1074" i="2" s="1"/>
  <c r="AD716" i="2"/>
  <c r="O716" i="2" s="1"/>
  <c r="N720" i="2"/>
  <c r="AF716" i="2"/>
  <c r="AH716" i="2"/>
  <c r="R716" i="2" s="1"/>
  <c r="AE716" i="2"/>
  <c r="Q716" i="2" s="1"/>
  <c r="Z1406" i="5"/>
  <c r="Z251" i="5"/>
  <c r="Z226" i="5"/>
  <c r="Z1225" i="5"/>
  <c r="Z913" i="5"/>
  <c r="Z719" i="5"/>
  <c r="Z1194" i="5"/>
  <c r="Z208" i="5"/>
  <c r="Z1188" i="5"/>
  <c r="Z467" i="5"/>
  <c r="Z1397" i="5"/>
  <c r="AH227" i="2"/>
  <c r="R227" i="2" s="1"/>
  <c r="AD227" i="2"/>
  <c r="O227" i="2" s="1"/>
  <c r="AF227" i="2"/>
  <c r="AE227" i="2"/>
  <c r="Q227" i="2" s="1"/>
  <c r="AF504" i="2"/>
  <c r="AD504" i="2"/>
  <c r="O504" i="2" s="1"/>
  <c r="AF437" i="2"/>
  <c r="AH437" i="2"/>
  <c r="R437" i="2" s="1"/>
  <c r="AE437" i="2"/>
  <c r="Q437" i="2" s="1"/>
  <c r="AD437" i="2"/>
  <c r="O437" i="2" s="1"/>
  <c r="AE71" i="2"/>
  <c r="Q71" i="2" s="1"/>
  <c r="AH71" i="2"/>
  <c r="R71" i="2" s="1"/>
  <c r="AD71" i="2"/>
  <c r="O71" i="2" s="1"/>
  <c r="AF71" i="2"/>
  <c r="AH1219" i="2"/>
  <c r="R1219" i="2" s="1"/>
  <c r="AF1219" i="2"/>
  <c r="AD1219" i="2"/>
  <c r="O1219" i="2" s="1"/>
  <c r="AE1219" i="2"/>
  <c r="Q1219" i="2" s="1"/>
  <c r="AD1043" i="2"/>
  <c r="O1043" i="2" s="1"/>
  <c r="AE1043" i="2"/>
  <c r="Q1043" i="2" s="1"/>
  <c r="AF1043" i="2"/>
  <c r="AH1043" i="2"/>
  <c r="R1043" i="2" s="1"/>
  <c r="AF1256" i="2"/>
  <c r="AF1090" i="2"/>
  <c r="AH1090" i="2"/>
  <c r="R1090" i="2" s="1"/>
  <c r="AF88" i="2"/>
  <c r="AE88" i="2"/>
  <c r="Q88" i="2" s="1"/>
  <c r="AD945" i="2"/>
  <c r="O945" i="2" s="1"/>
  <c r="AH39" i="2"/>
  <c r="R39" i="2" s="1"/>
  <c r="AE137" i="2"/>
  <c r="Q137" i="2" s="1"/>
  <c r="AF1389" i="2"/>
  <c r="AH1256" i="2"/>
  <c r="R1256" i="2" s="1"/>
  <c r="AE504" i="2"/>
  <c r="Q504" i="2" s="1"/>
  <c r="AH504" i="2"/>
  <c r="R504" i="2" s="1"/>
  <c r="AE459" i="2"/>
  <c r="Q459" i="2" s="1"/>
  <c r="AD459" i="2"/>
  <c r="O459" i="2" s="1"/>
  <c r="AH459" i="2"/>
  <c r="R459" i="2" s="1"/>
  <c r="AF459" i="2"/>
  <c r="AF1059" i="2"/>
  <c r="AH1059" i="2"/>
  <c r="R1059" i="2" s="1"/>
  <c r="AE1059" i="2"/>
  <c r="Q1059" i="2" s="1"/>
  <c r="AD1059" i="2"/>
  <c r="O1059" i="2" s="1"/>
  <c r="Z680" i="5"/>
  <c r="Z1095" i="5"/>
  <c r="Z797" i="5"/>
  <c r="AE1164" i="2"/>
  <c r="Q1164" i="2" s="1"/>
  <c r="AH1164" i="2"/>
  <c r="R1164" i="2" s="1"/>
  <c r="AD1164" i="2"/>
  <c r="O1164" i="2" s="1"/>
  <c r="AH945" i="2"/>
  <c r="R945" i="2" s="1"/>
  <c r="AH137" i="2"/>
  <c r="R137" i="2" s="1"/>
  <c r="F210" i="5"/>
  <c r="Z985" i="5"/>
  <c r="Z1314" i="5"/>
  <c r="AD179" i="2"/>
  <c r="O179" i="2" s="1"/>
  <c r="AE179" i="2"/>
  <c r="Q179" i="2" s="1"/>
  <c r="AH179" i="2"/>
  <c r="R179" i="2" s="1"/>
  <c r="AF279" i="2"/>
  <c r="AD279" i="2"/>
  <c r="O279" i="2" s="1"/>
  <c r="AH279" i="2"/>
  <c r="R279" i="2" s="1"/>
  <c r="AE279" i="2"/>
  <c r="Q279" i="2" s="1"/>
  <c r="Z1426" i="5"/>
  <c r="Z339" i="5"/>
  <c r="Z111" i="5"/>
  <c r="Z442" i="5"/>
  <c r="AE323" i="2"/>
  <c r="Q323" i="2" s="1"/>
  <c r="AD323" i="2"/>
  <c r="O323" i="2" s="1"/>
  <c r="AH323" i="2"/>
  <c r="R323" i="2" s="1"/>
  <c r="AF323" i="2"/>
  <c r="AH685" i="2"/>
  <c r="R685" i="2" s="1"/>
  <c r="AD685" i="2"/>
  <c r="O685" i="2" s="1"/>
  <c r="AF1164" i="2"/>
  <c r="AE1331" i="2"/>
  <c r="Q1331" i="2" s="1"/>
  <c r="AD1331" i="2"/>
  <c r="O1331" i="2" s="1"/>
  <c r="AD340" i="2"/>
  <c r="O340" i="2" s="1"/>
  <c r="AE340" i="2"/>
  <c r="Q340" i="2" s="1"/>
  <c r="AH340" i="2"/>
  <c r="R340" i="2" s="1"/>
  <c r="AF340" i="2"/>
  <c r="AH794" i="2"/>
  <c r="R794" i="2" s="1"/>
  <c r="AE794" i="2"/>
  <c r="Q794" i="2" s="1"/>
  <c r="AD794" i="2"/>
  <c r="O794" i="2" s="1"/>
  <c r="AF794" i="2"/>
  <c r="AH522" i="2"/>
  <c r="R522" i="2" s="1"/>
  <c r="AD522" i="2"/>
  <c r="O522" i="2" s="1"/>
  <c r="AF522" i="2"/>
  <c r="AE522" i="2"/>
  <c r="Q522" i="2" s="1"/>
  <c r="AF946" i="2"/>
  <c r="AD946" i="2"/>
  <c r="O946" i="2" s="1"/>
  <c r="AE946" i="2"/>
  <c r="Q946" i="2" s="1"/>
  <c r="AH946" i="2"/>
  <c r="R946" i="2" s="1"/>
  <c r="AH762" i="2"/>
  <c r="R762" i="2" s="1"/>
  <c r="AD762" i="2"/>
  <c r="O762" i="2" s="1"/>
  <c r="AE762" i="2"/>
  <c r="Q762" i="2" s="1"/>
  <c r="AF762" i="2"/>
  <c r="AE801" i="2"/>
  <c r="Q801" i="2" s="1"/>
  <c r="AH801" i="2"/>
  <c r="R801" i="2" s="1"/>
  <c r="AD801" i="2"/>
  <c r="O801" i="2" s="1"/>
  <c r="AD1094" i="2"/>
  <c r="O1094" i="2" s="1"/>
  <c r="AE1094" i="2"/>
  <c r="Q1094" i="2" s="1"/>
  <c r="Z406" i="5"/>
  <c r="AD537" i="2"/>
  <c r="O537" i="2" s="1"/>
  <c r="AH537" i="2"/>
  <c r="R537" i="2" s="1"/>
  <c r="AE537" i="2"/>
  <c r="Q537" i="2" s="1"/>
  <c r="AF654" i="2"/>
  <c r="N660" i="2"/>
  <c r="AE654" i="2"/>
  <c r="Q654" i="2" s="1"/>
  <c r="AD654" i="2"/>
  <c r="O654" i="2" s="1"/>
  <c r="AH654" i="2"/>
  <c r="R654" i="2" s="1"/>
  <c r="AD73" i="2"/>
  <c r="O73" i="2" s="1"/>
  <c r="AH73" i="2"/>
  <c r="R73" i="2" s="1"/>
  <c r="AE73" i="2"/>
  <c r="Q73" i="2" s="1"/>
  <c r="AF73" i="2"/>
  <c r="AF1149" i="2"/>
  <c r="AH1149" i="2"/>
  <c r="R1149" i="2" s="1"/>
  <c r="AE1149" i="2"/>
  <c r="Q1149" i="2" s="1"/>
  <c r="AD1149" i="2"/>
  <c r="O1149" i="2" s="1"/>
  <c r="Z655" i="5"/>
  <c r="AF1285" i="2"/>
  <c r="AD1285" i="2"/>
  <c r="O1285" i="2" s="1"/>
  <c r="AH1285" i="2"/>
  <c r="R1285" i="2" s="1"/>
  <c r="AE1285" i="2"/>
  <c r="Q1285" i="2" s="1"/>
  <c r="AE1258" i="2"/>
  <c r="Q1258" i="2" s="1"/>
  <c r="AD1258" i="2"/>
  <c r="O1258" i="2" s="1"/>
  <c r="Z160" i="5"/>
  <c r="Z140" i="5"/>
  <c r="W1438" i="5"/>
  <c r="J1438" i="5" s="1"/>
  <c r="Z1003" i="5"/>
  <c r="Z114" i="5"/>
  <c r="Z1038" i="5"/>
  <c r="AD708" i="2"/>
  <c r="O708" i="2" s="1"/>
  <c r="AF708" i="2"/>
  <c r="AD530" i="2"/>
  <c r="O530" i="2" s="1"/>
  <c r="AH530" i="2"/>
  <c r="R530" i="2" s="1"/>
  <c r="AF530" i="2"/>
  <c r="AE530" i="2"/>
  <c r="Q530" i="2" s="1"/>
  <c r="Z621" i="5"/>
  <c r="Z353" i="5"/>
  <c r="AF418" i="2"/>
  <c r="AE418" i="2"/>
  <c r="Q418" i="2" s="1"/>
  <c r="AD418" i="2"/>
  <c r="O418" i="2" s="1"/>
  <c r="AH418" i="2"/>
  <c r="R418" i="2" s="1"/>
  <c r="AD734" i="2"/>
  <c r="O734" i="2" s="1"/>
  <c r="AE734" i="2"/>
  <c r="Q734" i="2" s="1"/>
  <c r="AF734" i="2"/>
  <c r="AH734" i="2"/>
  <c r="R734" i="2" s="1"/>
  <c r="AF1331" i="2"/>
  <c r="AH1331" i="2"/>
  <c r="R1331" i="2" s="1"/>
  <c r="AE880" i="2"/>
  <c r="Q880" i="2" s="1"/>
  <c r="AH880" i="2"/>
  <c r="R880" i="2" s="1"/>
  <c r="AF880" i="2"/>
  <c r="AD880" i="2"/>
  <c r="O880" i="2" s="1"/>
  <c r="Z649" i="5"/>
  <c r="Z1000" i="5"/>
  <c r="Z730" i="5"/>
  <c r="AE749" i="2"/>
  <c r="Q749" i="2" s="1"/>
  <c r="AH749" i="2"/>
  <c r="R749" i="2" s="1"/>
  <c r="AF749" i="2"/>
  <c r="AD749" i="2"/>
  <c r="O749" i="2" s="1"/>
  <c r="AF191" i="2"/>
  <c r="AE191" i="2"/>
  <c r="Q191" i="2" s="1"/>
  <c r="AD915" i="2"/>
  <c r="O915" i="2" s="1"/>
  <c r="AD1363" i="2"/>
  <c r="O1363" i="2" s="1"/>
  <c r="AH915" i="2"/>
  <c r="R915" i="2" s="1"/>
  <c r="AF1363" i="2"/>
  <c r="AH1270" i="2"/>
  <c r="R1270" i="2" s="1"/>
  <c r="AE1270" i="2"/>
  <c r="Q1270" i="2" s="1"/>
  <c r="AH1363" i="2"/>
  <c r="R1363" i="2" s="1"/>
  <c r="N1380" i="2"/>
  <c r="AE1093" i="2"/>
  <c r="Q1093" i="2" s="1"/>
  <c r="AE1389" i="2"/>
  <c r="Q1389" i="2" s="1"/>
  <c r="AH584" i="2"/>
  <c r="R584" i="2" s="1"/>
  <c r="AE1229" i="2"/>
  <c r="Q1229" i="2" s="1"/>
  <c r="AH164" i="2"/>
  <c r="R164" i="2" s="1"/>
  <c r="AF584" i="2"/>
  <c r="AD1229" i="2"/>
  <c r="O1229" i="2" s="1"/>
  <c r="AH1389" i="2"/>
  <c r="R1389" i="2" s="1"/>
  <c r="AF164" i="2"/>
  <c r="AH1093" i="2"/>
  <c r="R1093" i="2" s="1"/>
  <c r="AD1389" i="2"/>
  <c r="O1389" i="2" s="1"/>
  <c r="AF14" i="2"/>
  <c r="AD14" i="2"/>
  <c r="O14" i="2" s="1"/>
  <c r="AH14" i="2"/>
  <c r="R14" i="2" s="1"/>
  <c r="AE14" i="2"/>
  <c r="Q14" i="2" s="1"/>
  <c r="AH11" i="2"/>
  <c r="R11" i="2" s="1"/>
  <c r="AD11" i="2"/>
  <c r="O11" i="2" s="1"/>
  <c r="AE11" i="2"/>
  <c r="Q11" i="2" s="1"/>
  <c r="AF11" i="2"/>
  <c r="AH174" i="2"/>
  <c r="R174" i="2" s="1"/>
  <c r="AE174" i="2"/>
  <c r="Q174" i="2" s="1"/>
  <c r="AD174" i="2"/>
  <c r="O174" i="2" s="1"/>
  <c r="Z569" i="5"/>
  <c r="Z1396" i="5"/>
  <c r="AD1429" i="2"/>
  <c r="O1429" i="2" s="1"/>
  <c r="AF1429" i="2"/>
  <c r="AH1429" i="2"/>
  <c r="R1429" i="2" s="1"/>
  <c r="AE1429" i="2"/>
  <c r="Q1429" i="2" s="1"/>
  <c r="Z206" i="5"/>
  <c r="Z203" i="5"/>
  <c r="Y1438" i="5"/>
  <c r="W1439" i="5" s="1"/>
  <c r="X1438" i="5"/>
  <c r="L1438" i="5" s="1"/>
  <c r="Z191" i="5"/>
  <c r="Z174" i="5"/>
  <c r="N600" i="2"/>
  <c r="AE1259" i="2"/>
  <c r="Q1259" i="2" s="1"/>
  <c r="AE1279" i="2"/>
  <c r="Q1279" i="2" s="1"/>
  <c r="AE580" i="2"/>
  <c r="Q580" i="2" s="1"/>
  <c r="AD1259" i="2"/>
  <c r="O1259" i="2" s="1"/>
  <c r="AF1279" i="2"/>
  <c r="AF580" i="2"/>
  <c r="Z347" i="5"/>
  <c r="AF1259" i="2"/>
  <c r="AH29" i="2"/>
  <c r="R29" i="2" s="1"/>
  <c r="AE29" i="2"/>
  <c r="Q29" i="2" s="1"/>
  <c r="AD29" i="2"/>
  <c r="O29" i="2" s="1"/>
  <c r="AF29" i="2"/>
  <c r="AE260" i="2"/>
  <c r="Q260" i="2" s="1"/>
  <c r="AH260" i="2"/>
  <c r="R260" i="2" s="1"/>
  <c r="AD260" i="2"/>
  <c r="O260" i="2" s="1"/>
  <c r="AF260" i="2"/>
  <c r="AF258" i="2"/>
  <c r="AE258" i="2"/>
  <c r="Q258" i="2" s="1"/>
  <c r="AD258" i="2"/>
  <c r="O258" i="2" s="1"/>
  <c r="AH258" i="2"/>
  <c r="R258" i="2" s="1"/>
  <c r="V232" i="5"/>
  <c r="U232" i="5"/>
  <c r="T232" i="5"/>
  <c r="T112" i="5"/>
  <c r="U112" i="5"/>
  <c r="V112" i="5"/>
  <c r="F120" i="5"/>
  <c r="Y193" i="2"/>
  <c r="AA193" i="2" s="1"/>
  <c r="Z193" i="2"/>
  <c r="L193" i="2" s="1"/>
  <c r="AB193" i="2"/>
  <c r="M193" i="2" s="1"/>
  <c r="AC193" i="2" s="1"/>
  <c r="N193" i="2" s="1"/>
  <c r="AF193" i="2" s="1"/>
  <c r="AJ193" i="2"/>
  <c r="J210" i="2"/>
  <c r="Z12" i="2"/>
  <c r="L12" i="2" s="1"/>
  <c r="Y12" i="2"/>
  <c r="AA12" i="2" s="1"/>
  <c r="AB12" i="2"/>
  <c r="M12" i="2" s="1"/>
  <c r="AC12" i="2" s="1"/>
  <c r="J30" i="2"/>
  <c r="AJ12" i="2"/>
  <c r="U205" i="5"/>
  <c r="V205" i="5"/>
  <c r="T205" i="5"/>
  <c r="Y115" i="2"/>
  <c r="AA115" i="2" s="1"/>
  <c r="Z115" i="2"/>
  <c r="L115" i="2" s="1"/>
  <c r="AJ115" i="2"/>
  <c r="AB115" i="2"/>
  <c r="M115" i="2" s="1"/>
  <c r="AC115" i="2" s="1"/>
  <c r="N115" i="2" s="1"/>
  <c r="AF115" i="2" s="1"/>
  <c r="V27" i="5"/>
  <c r="T27" i="5"/>
  <c r="U27" i="5"/>
  <c r="Y249" i="2"/>
  <c r="AA249" i="2" s="1"/>
  <c r="Z249" i="2"/>
  <c r="L249" i="2" s="1"/>
  <c r="AJ249" i="2"/>
  <c r="AB249" i="2"/>
  <c r="M249" i="2" s="1"/>
  <c r="AC249" i="2" s="1"/>
  <c r="N249" i="2" s="1"/>
  <c r="AF249" i="2" s="1"/>
  <c r="J270" i="2"/>
  <c r="Z48" i="2"/>
  <c r="L48" i="2" s="1"/>
  <c r="Y48" i="2"/>
  <c r="AA48" i="2" s="1"/>
  <c r="AB48" i="2"/>
  <c r="M48" i="2" s="1"/>
  <c r="AC48" i="2" s="1"/>
  <c r="N48" i="2" s="1"/>
  <c r="AF48" i="2" s="1"/>
  <c r="AJ48" i="2"/>
  <c r="U130" i="5"/>
  <c r="T130" i="5"/>
  <c r="V130" i="5"/>
  <c r="F150" i="5"/>
  <c r="X1438" i="2"/>
  <c r="J1438" i="2" s="1"/>
  <c r="V193" i="5"/>
  <c r="T193" i="5"/>
  <c r="U193" i="5"/>
  <c r="AF209" i="2"/>
  <c r="AH209" i="2"/>
  <c r="R209" i="2" s="1"/>
  <c r="AE209" i="2"/>
  <c r="Q209" i="2" s="1"/>
  <c r="AD209" i="2"/>
  <c r="O209" i="2" s="1"/>
  <c r="AB46" i="2"/>
  <c r="M46" i="2" s="1"/>
  <c r="AC46" i="2" s="1"/>
  <c r="N46" i="2" s="1"/>
  <c r="Z46" i="2"/>
  <c r="L46" i="2" s="1"/>
  <c r="Y46" i="2"/>
  <c r="AA46" i="2" s="1"/>
  <c r="AJ46" i="2"/>
  <c r="J60" i="2"/>
  <c r="AE199" i="2"/>
  <c r="Q199" i="2" s="1"/>
  <c r="AD199" i="2"/>
  <c r="O199" i="2" s="1"/>
  <c r="AB54" i="2"/>
  <c r="M54" i="2" s="1"/>
  <c r="AC54" i="2" s="1"/>
  <c r="N54" i="2" s="1"/>
  <c r="Y54" i="2"/>
  <c r="AA54" i="2" s="1"/>
  <c r="AJ54" i="2"/>
  <c r="Z54" i="2"/>
  <c r="L54" i="2" s="1"/>
  <c r="T249" i="5"/>
  <c r="V249" i="5"/>
  <c r="U249" i="5"/>
  <c r="F270" i="5"/>
  <c r="U207" i="5"/>
  <c r="T207" i="5"/>
  <c r="V207" i="5"/>
  <c r="V78" i="5"/>
  <c r="U78" i="5"/>
  <c r="T78" i="5"/>
  <c r="F90" i="5"/>
  <c r="AD191" i="2"/>
  <c r="O191" i="2" s="1"/>
  <c r="AH191" i="2"/>
  <c r="R191" i="2" s="1"/>
  <c r="U197" i="5"/>
  <c r="T197" i="5"/>
  <c r="V197" i="5"/>
  <c r="AD162" i="2"/>
  <c r="O162" i="2" s="1"/>
  <c r="AH162" i="2"/>
  <c r="R162" i="2" s="1"/>
  <c r="AF162" i="2"/>
  <c r="AE162" i="2"/>
  <c r="Q162" i="2" s="1"/>
  <c r="Z197" i="2"/>
  <c r="L197" i="2" s="1"/>
  <c r="AJ197" i="2"/>
  <c r="AB197" i="2"/>
  <c r="M197" i="2" s="1"/>
  <c r="AC197" i="2" s="1"/>
  <c r="N197" i="2" s="1"/>
  <c r="Y197" i="2"/>
  <c r="AA197" i="2" s="1"/>
  <c r="V115" i="5"/>
  <c r="T115" i="5"/>
  <c r="U115" i="5"/>
  <c r="U228" i="5"/>
  <c r="T228" i="5"/>
  <c r="V228" i="5"/>
  <c r="F240" i="5"/>
  <c r="T48" i="5"/>
  <c r="V48" i="5"/>
  <c r="U48" i="5"/>
  <c r="Y112" i="2"/>
  <c r="AA112" i="2" s="1"/>
  <c r="AJ112" i="2"/>
  <c r="Z112" i="2"/>
  <c r="L112" i="2" s="1"/>
  <c r="AB112" i="2"/>
  <c r="M112" i="2" s="1"/>
  <c r="AC112" i="2" s="1"/>
  <c r="N112" i="2" s="1"/>
  <c r="J120" i="2"/>
  <c r="U119" i="5"/>
  <c r="T119" i="5"/>
  <c r="V119" i="5"/>
  <c r="AD24" i="2"/>
  <c r="O24" i="2" s="1"/>
  <c r="AE24" i="2"/>
  <c r="Q24" i="2" s="1"/>
  <c r="AH24" i="2"/>
  <c r="R24" i="2" s="1"/>
  <c r="T117" i="5"/>
  <c r="U117" i="5"/>
  <c r="V117" i="5"/>
  <c r="AB119" i="2"/>
  <c r="M119" i="2" s="1"/>
  <c r="AC119" i="2" s="1"/>
  <c r="N119" i="2" s="1"/>
  <c r="Z119" i="2"/>
  <c r="L119" i="2" s="1"/>
  <c r="Y119" i="2"/>
  <c r="AA119" i="2" s="1"/>
  <c r="AJ119" i="2"/>
  <c r="U12" i="5"/>
  <c r="V12" i="5"/>
  <c r="T12" i="5"/>
  <c r="Z27" i="2"/>
  <c r="L27" i="2" s="1"/>
  <c r="Y27" i="2"/>
  <c r="AA27" i="2" s="1"/>
  <c r="AB27" i="2"/>
  <c r="M27" i="2" s="1"/>
  <c r="AC27" i="2" s="1"/>
  <c r="N27" i="2" s="1"/>
  <c r="AJ27" i="2"/>
  <c r="AF165" i="2"/>
  <c r="AD165" i="2"/>
  <c r="O165" i="2" s="1"/>
  <c r="AH165" i="2"/>
  <c r="R165" i="2" s="1"/>
  <c r="AE165" i="2"/>
  <c r="Q165" i="2" s="1"/>
  <c r="Y149" i="2"/>
  <c r="AA149" i="2" s="1"/>
  <c r="Z149" i="2"/>
  <c r="L149" i="2" s="1"/>
  <c r="AJ149" i="2"/>
  <c r="AB149" i="2"/>
  <c r="M149" i="2" s="1"/>
  <c r="AC149" i="2" s="1"/>
  <c r="N149" i="2" s="1"/>
  <c r="Z207" i="2"/>
  <c r="L207" i="2" s="1"/>
  <c r="AJ207" i="2"/>
  <c r="AB207" i="2"/>
  <c r="M207" i="2" s="1"/>
  <c r="AC207" i="2" s="1"/>
  <c r="N207" i="2" s="1"/>
  <c r="Y207" i="2"/>
  <c r="AA207" i="2" s="1"/>
  <c r="Y130" i="2"/>
  <c r="AA130" i="2" s="1"/>
  <c r="J150" i="2"/>
  <c r="AB130" i="2"/>
  <c r="M130" i="2" s="1"/>
  <c r="AC130" i="2" s="1"/>
  <c r="N130" i="2" s="1"/>
  <c r="AF130" i="2" s="1"/>
  <c r="Z130" i="2"/>
  <c r="L130" i="2" s="1"/>
  <c r="AJ130" i="2"/>
  <c r="T132" i="5"/>
  <c r="U132" i="5"/>
  <c r="V132" i="5"/>
  <c r="Z167" i="5"/>
  <c r="Z159" i="5"/>
  <c r="Y201" i="2"/>
  <c r="AA201" i="2" s="1"/>
  <c r="AB201" i="2"/>
  <c r="M201" i="2" s="1"/>
  <c r="AC201" i="2" s="1"/>
  <c r="N201" i="2" s="1"/>
  <c r="Z201" i="2"/>
  <c r="L201" i="2" s="1"/>
  <c r="AJ201" i="2"/>
  <c r="Y205" i="2"/>
  <c r="AA205" i="2" s="1"/>
  <c r="AB205" i="2"/>
  <c r="M205" i="2" s="1"/>
  <c r="AC205" i="2" s="1"/>
  <c r="N205" i="2" s="1"/>
  <c r="Z205" i="2"/>
  <c r="L205" i="2" s="1"/>
  <c r="AJ205" i="2"/>
  <c r="AF24" i="2"/>
  <c r="AJ228" i="2"/>
  <c r="Y228" i="2"/>
  <c r="AA228" i="2" s="1"/>
  <c r="AB228" i="2"/>
  <c r="M228" i="2" s="1"/>
  <c r="AC228" i="2" s="1"/>
  <c r="N228" i="2" s="1"/>
  <c r="Z228" i="2"/>
  <c r="L228" i="2" s="1"/>
  <c r="J240" i="2"/>
  <c r="AD26" i="2"/>
  <c r="O26" i="2" s="1"/>
  <c r="AE26" i="2"/>
  <c r="Q26" i="2" s="1"/>
  <c r="AH26" i="2"/>
  <c r="R26" i="2" s="1"/>
  <c r="V149" i="5"/>
  <c r="T149" i="5"/>
  <c r="U149" i="5"/>
  <c r="AB232" i="2"/>
  <c r="M232" i="2" s="1"/>
  <c r="AC232" i="2" s="1"/>
  <c r="N232" i="2" s="1"/>
  <c r="Z232" i="2"/>
  <c r="L232" i="2" s="1"/>
  <c r="Y232" i="2"/>
  <c r="AA232" i="2" s="1"/>
  <c r="AJ232" i="2"/>
  <c r="Z236" i="2"/>
  <c r="L236" i="2" s="1"/>
  <c r="AB236" i="2"/>
  <c r="M236" i="2" s="1"/>
  <c r="AC236" i="2" s="1"/>
  <c r="N236" i="2" s="1"/>
  <c r="Y236" i="2"/>
  <c r="AA236" i="2" s="1"/>
  <c r="AJ236" i="2"/>
  <c r="Z78" i="2"/>
  <c r="L78" i="2" s="1"/>
  <c r="Y78" i="2"/>
  <c r="AA78" i="2" s="1"/>
  <c r="AJ78" i="2"/>
  <c r="AB78" i="2"/>
  <c r="M78" i="2" s="1"/>
  <c r="AC78" i="2" s="1"/>
  <c r="N78" i="2" s="1"/>
  <c r="J90" i="2"/>
  <c r="U236" i="5"/>
  <c r="V236" i="5"/>
  <c r="T236" i="5"/>
  <c r="V54" i="5"/>
  <c r="U54" i="5"/>
  <c r="T54" i="5"/>
  <c r="U46" i="5"/>
  <c r="T46" i="5"/>
  <c r="F60" i="5"/>
  <c r="V46" i="5"/>
  <c r="Y132" i="2"/>
  <c r="AA132" i="2" s="1"/>
  <c r="AJ132" i="2"/>
  <c r="AB132" i="2"/>
  <c r="M132" i="2" s="1"/>
  <c r="AC132" i="2" s="1"/>
  <c r="N132" i="2" s="1"/>
  <c r="Z132" i="2"/>
  <c r="L132" i="2" s="1"/>
  <c r="T201" i="5"/>
  <c r="U201" i="5"/>
  <c r="V201" i="5"/>
  <c r="Z117" i="2"/>
  <c r="L117" i="2" s="1"/>
  <c r="AJ117" i="2"/>
  <c r="Y117" i="2"/>
  <c r="AA117" i="2" s="1"/>
  <c r="AB117" i="2"/>
  <c r="M117" i="2" s="1"/>
  <c r="AC117" i="2" s="1"/>
  <c r="N117" i="2" s="1"/>
  <c r="AF117" i="2" s="1"/>
  <c r="AD83" i="2"/>
  <c r="O83" i="2" s="1"/>
  <c r="AE83" i="2"/>
  <c r="Q83" i="2" s="1"/>
  <c r="AF83" i="2"/>
  <c r="AH83" i="2"/>
  <c r="R83" i="2" s="1"/>
  <c r="AE18" i="2"/>
  <c r="Q18" i="2" s="1"/>
  <c r="AF18" i="2"/>
  <c r="AH18" i="2"/>
  <c r="R18" i="2" s="1"/>
  <c r="AD18" i="2"/>
  <c r="O18" i="2" s="1"/>
  <c r="AF953" i="2"/>
  <c r="AE953" i="2"/>
  <c r="Q953" i="2" s="1"/>
  <c r="AH953" i="2"/>
  <c r="R953" i="2" s="1"/>
  <c r="AD953" i="2"/>
  <c r="O953" i="2" s="1"/>
  <c r="AE110" i="2"/>
  <c r="Q110" i="2" s="1"/>
  <c r="AD1135" i="2"/>
  <c r="O1135" i="2" s="1"/>
  <c r="AE1135" i="2"/>
  <c r="Q1135" i="2" s="1"/>
  <c r="AH1135" i="2"/>
  <c r="R1135" i="2" s="1"/>
  <c r="AF1135" i="2"/>
  <c r="AE1242" i="2"/>
  <c r="Q1242" i="2" s="1"/>
  <c r="AD1242" i="2"/>
  <c r="O1242" i="2" s="1"/>
  <c r="AH1242" i="2"/>
  <c r="R1242" i="2" s="1"/>
  <c r="AF1242" i="2"/>
  <c r="Z379" i="5"/>
  <c r="Z1347" i="5"/>
  <c r="Z611" i="5"/>
  <c r="Z376" i="5"/>
  <c r="Z10" i="5"/>
  <c r="AB9" i="2"/>
  <c r="M9" i="2" s="1"/>
  <c r="AC9" i="2" s="1"/>
  <c r="AH1245" i="2" l="1"/>
  <c r="R1245" i="2" s="1"/>
  <c r="AF1245" i="2"/>
  <c r="AD1245" i="2"/>
  <c r="O1245" i="2" s="1"/>
  <c r="AE1245" i="2"/>
  <c r="Q1245" i="2" s="1"/>
  <c r="N1260" i="2"/>
  <c r="AF354" i="2"/>
  <c r="AH354" i="2"/>
  <c r="R354" i="2" s="1"/>
  <c r="AD354" i="2"/>
  <c r="O354" i="2" s="1"/>
  <c r="AE354" i="2"/>
  <c r="Q354" i="2" s="1"/>
  <c r="N360" i="2"/>
  <c r="AE1066" i="2"/>
  <c r="Q1066" i="2" s="1"/>
  <c r="AD1066" i="2"/>
  <c r="O1066" i="2" s="1"/>
  <c r="AF1066" i="2"/>
  <c r="AH1066" i="2"/>
  <c r="R1066" i="2" s="1"/>
  <c r="N1080" i="2"/>
  <c r="AH688" i="2"/>
  <c r="R688" i="2" s="1"/>
  <c r="AE688" i="2"/>
  <c r="Q688" i="2" s="1"/>
  <c r="AD688" i="2"/>
  <c r="O688" i="2" s="1"/>
  <c r="AF688" i="2"/>
  <c r="AE676" i="2"/>
  <c r="Q676" i="2" s="1"/>
  <c r="AD676" i="2"/>
  <c r="O676" i="2" s="1"/>
  <c r="AH676" i="2"/>
  <c r="R676" i="2" s="1"/>
  <c r="AF676" i="2"/>
  <c r="Z550" i="5"/>
  <c r="Z261" i="5"/>
  <c r="Z916" i="5"/>
  <c r="AE322" i="2"/>
  <c r="Q322" i="2" s="1"/>
  <c r="AH322" i="2"/>
  <c r="R322" i="2" s="1"/>
  <c r="AD322" i="2"/>
  <c r="O322" i="2" s="1"/>
  <c r="AF859" i="2"/>
  <c r="AH859" i="2"/>
  <c r="R859" i="2" s="1"/>
  <c r="AD859" i="2"/>
  <c r="O859" i="2" s="1"/>
  <c r="AE859" i="2"/>
  <c r="Q859" i="2" s="1"/>
  <c r="AH448" i="2"/>
  <c r="R448" i="2" s="1"/>
  <c r="AE448" i="2"/>
  <c r="Q448" i="2" s="1"/>
  <c r="AF448" i="2"/>
  <c r="AD448" i="2"/>
  <c r="O448" i="2" s="1"/>
  <c r="AE269" i="2"/>
  <c r="Q269" i="2" s="1"/>
  <c r="AH269" i="2"/>
  <c r="R269" i="2" s="1"/>
  <c r="AD269" i="2"/>
  <c r="O269" i="2" s="1"/>
  <c r="AF558" i="2"/>
  <c r="AD558" i="2"/>
  <c r="O558" i="2" s="1"/>
  <c r="AE558" i="2"/>
  <c r="Q558" i="2" s="1"/>
  <c r="AH558" i="2"/>
  <c r="R558" i="2" s="1"/>
  <c r="AH440" i="2"/>
  <c r="R440" i="2" s="1"/>
  <c r="AD440" i="2"/>
  <c r="O440" i="2" s="1"/>
  <c r="AE440" i="2"/>
  <c r="Q440" i="2" s="1"/>
  <c r="AF440" i="2"/>
  <c r="AF1306" i="2"/>
  <c r="AE1306" i="2"/>
  <c r="Q1306" i="2" s="1"/>
  <c r="AD1306" i="2"/>
  <c r="O1306" i="2" s="1"/>
  <c r="AH1306" i="2"/>
  <c r="R1306" i="2" s="1"/>
  <c r="Z435" i="5"/>
  <c r="Z618" i="5"/>
  <c r="N960" i="2"/>
  <c r="AD1006" i="2"/>
  <c r="O1006" i="2" s="1"/>
  <c r="AH1210" i="2"/>
  <c r="R1210" i="2" s="1"/>
  <c r="N450" i="2"/>
  <c r="AE39" i="2"/>
  <c r="Q39" i="2" s="1"/>
  <c r="Z622" i="5"/>
  <c r="Z1159" i="5"/>
  <c r="Z534" i="5"/>
  <c r="AF506" i="2"/>
  <c r="Z496" i="5"/>
  <c r="Z500" i="5"/>
  <c r="Z972" i="5"/>
  <c r="Z1179" i="5"/>
  <c r="Z1433" i="5"/>
  <c r="Z490" i="5"/>
  <c r="Z311" i="5"/>
  <c r="Z614" i="5"/>
  <c r="Z41" i="5"/>
  <c r="Z807" i="5"/>
  <c r="Z329" i="5"/>
  <c r="Z1224" i="5"/>
  <c r="Z856" i="5"/>
  <c r="Z927" i="5"/>
  <c r="Z77" i="5"/>
  <c r="Z736" i="5"/>
  <c r="Z1092" i="5"/>
  <c r="Z988" i="5"/>
  <c r="Z252" i="5"/>
  <c r="Z561" i="5"/>
  <c r="Z1279" i="5"/>
  <c r="Z923" i="5"/>
  <c r="Z738" i="5"/>
  <c r="N780" i="2"/>
  <c r="AH55" i="2"/>
  <c r="R55" i="2" s="1"/>
  <c r="AD55" i="2"/>
  <c r="O55" i="2" s="1"/>
  <c r="AE55" i="2"/>
  <c r="Q55" i="2" s="1"/>
  <c r="AE43" i="2"/>
  <c r="Q43" i="2" s="1"/>
  <c r="AF43" i="2"/>
  <c r="AH43" i="2"/>
  <c r="R43" i="2" s="1"/>
  <c r="AD43" i="2"/>
  <c r="O43" i="2" s="1"/>
  <c r="AH22" i="2"/>
  <c r="R22" i="2" s="1"/>
  <c r="AF22" i="2"/>
  <c r="AD22" i="2"/>
  <c r="O22" i="2" s="1"/>
  <c r="AE22" i="2"/>
  <c r="Q22" i="2" s="1"/>
  <c r="AD20" i="2"/>
  <c r="O20" i="2" s="1"/>
  <c r="AH20" i="2"/>
  <c r="R20" i="2" s="1"/>
  <c r="AE20" i="2"/>
  <c r="Q20" i="2" s="1"/>
  <c r="AF20" i="2"/>
  <c r="Z943" i="5"/>
  <c r="Z957" i="5"/>
  <c r="Z370" i="5"/>
  <c r="R1200" i="2"/>
  <c r="Z559" i="5"/>
  <c r="Z1334" i="5"/>
  <c r="Z549" i="5"/>
  <c r="Z1336" i="5"/>
  <c r="Z445" i="5"/>
  <c r="Z970" i="5"/>
  <c r="Z628" i="5"/>
  <c r="Z315" i="5"/>
  <c r="Z47" i="5"/>
  <c r="Z51" i="5"/>
  <c r="Z57" i="5"/>
  <c r="Z669" i="5"/>
  <c r="Z748" i="5"/>
  <c r="Z1212" i="5"/>
  <c r="Z508" i="5"/>
  <c r="Z917" i="5"/>
  <c r="Z1090" i="5"/>
  <c r="Z1155" i="5"/>
  <c r="Z250" i="5"/>
  <c r="N1050" i="2"/>
  <c r="Z850" i="5"/>
  <c r="Z325" i="5"/>
  <c r="Z597" i="5"/>
  <c r="AE506" i="2"/>
  <c r="Q506" i="2" s="1"/>
  <c r="AD506" i="2"/>
  <c r="O506" i="2" s="1"/>
  <c r="N690" i="2"/>
  <c r="N540" i="2"/>
  <c r="R840" i="2"/>
  <c r="Z884" i="5"/>
  <c r="Z805" i="5"/>
  <c r="Z138" i="5"/>
  <c r="Z809" i="5"/>
  <c r="Z986" i="5"/>
  <c r="Z1031" i="5"/>
  <c r="Z1252" i="5"/>
  <c r="N810" i="2"/>
  <c r="Z386" i="5"/>
  <c r="Z803" i="5"/>
  <c r="Z87" i="5"/>
  <c r="Z982" i="5"/>
  <c r="Z685" i="5"/>
  <c r="Z565" i="5"/>
  <c r="Z563" i="5"/>
  <c r="Z319" i="5"/>
  <c r="Z437" i="5"/>
  <c r="Z801" i="5"/>
  <c r="Z59" i="5"/>
  <c r="Z671" i="5"/>
  <c r="Z1210" i="5"/>
  <c r="Z1348" i="5"/>
  <c r="Z793" i="5"/>
  <c r="Z919" i="5"/>
  <c r="Z189" i="5"/>
  <c r="Z553" i="5"/>
  <c r="Z567" i="5"/>
  <c r="Z740" i="5"/>
  <c r="Z504" i="5"/>
  <c r="N480" i="2"/>
  <c r="Z835" i="5"/>
  <c r="Z1218" i="5"/>
  <c r="Z583" i="5"/>
  <c r="Z1222" i="5"/>
  <c r="Z1269" i="5"/>
  <c r="Z1340" i="5"/>
  <c r="Z254" i="5"/>
  <c r="Z681" i="5"/>
  <c r="Z620" i="5"/>
  <c r="N750" i="2"/>
  <c r="Z309" i="5"/>
  <c r="Z262" i="5"/>
  <c r="Z732" i="5"/>
  <c r="AF378" i="2"/>
  <c r="N390" i="2"/>
  <c r="R600" i="2"/>
  <c r="AE622" i="2"/>
  <c r="Q622" i="2" s="1"/>
  <c r="AH1006" i="2"/>
  <c r="R1006" i="2" s="1"/>
  <c r="R1020" i="2" s="1"/>
  <c r="AD622" i="2"/>
  <c r="O622" i="2" s="1"/>
  <c r="AF1210" i="2"/>
  <c r="R1380" i="2"/>
  <c r="R660" i="2"/>
  <c r="R1320" i="2"/>
  <c r="AH622" i="2"/>
  <c r="R622" i="2" s="1"/>
  <c r="AE1210" i="2"/>
  <c r="Q1210" i="2" s="1"/>
  <c r="N1170" i="2"/>
  <c r="R300" i="2"/>
  <c r="R720" i="2"/>
  <c r="AH262" i="2"/>
  <c r="R262" i="2" s="1"/>
  <c r="AF262" i="2"/>
  <c r="AD262" i="2"/>
  <c r="O262" i="2" s="1"/>
  <c r="AE262" i="2"/>
  <c r="Q262" i="2" s="1"/>
  <c r="AD563" i="2"/>
  <c r="O563" i="2" s="1"/>
  <c r="AF563" i="2"/>
  <c r="AH563" i="2"/>
  <c r="R563" i="2" s="1"/>
  <c r="AE563" i="2"/>
  <c r="Q563" i="2" s="1"/>
  <c r="AF988" i="2"/>
  <c r="AE988" i="2"/>
  <c r="Q988" i="2" s="1"/>
  <c r="AH988" i="2"/>
  <c r="R988" i="2" s="1"/>
  <c r="AD988" i="2"/>
  <c r="O988" i="2" s="1"/>
  <c r="AH854" i="2"/>
  <c r="R854" i="2" s="1"/>
  <c r="AD854" i="2"/>
  <c r="O854" i="2" s="1"/>
  <c r="AE854" i="2"/>
  <c r="Q854" i="2" s="1"/>
  <c r="AF854" i="2"/>
  <c r="N870" i="2"/>
  <c r="AD1338" i="2"/>
  <c r="O1338" i="2" s="1"/>
  <c r="AF1338" i="2"/>
  <c r="AE1338" i="2"/>
  <c r="Q1338" i="2" s="1"/>
  <c r="AH1338" i="2"/>
  <c r="R1338" i="2" s="1"/>
  <c r="N1350" i="2"/>
  <c r="AD502" i="2"/>
  <c r="O502" i="2" s="1"/>
  <c r="AF502" i="2"/>
  <c r="AH502" i="2"/>
  <c r="R502" i="2" s="1"/>
  <c r="AE502" i="2"/>
  <c r="Q502" i="2" s="1"/>
  <c r="AH1106" i="2"/>
  <c r="R1106" i="2" s="1"/>
  <c r="AE1106" i="2"/>
  <c r="Q1106" i="2" s="1"/>
  <c r="AF1106" i="2"/>
  <c r="AD1106" i="2"/>
  <c r="O1106" i="2" s="1"/>
  <c r="N1110" i="2"/>
  <c r="AH1224" i="2"/>
  <c r="R1224" i="2" s="1"/>
  <c r="AF1224" i="2"/>
  <c r="AE1224" i="2"/>
  <c r="Q1224" i="2" s="1"/>
  <c r="AD1224" i="2"/>
  <c r="O1224" i="2" s="1"/>
  <c r="N1230" i="2"/>
  <c r="AE496" i="2"/>
  <c r="Q496" i="2" s="1"/>
  <c r="AD496" i="2"/>
  <c r="O496" i="2" s="1"/>
  <c r="AH496" i="2"/>
  <c r="R496" i="2" s="1"/>
  <c r="AF496" i="2"/>
  <c r="N510" i="2"/>
  <c r="AE620" i="2"/>
  <c r="Q620" i="2" s="1"/>
  <c r="AH620" i="2"/>
  <c r="R620" i="2" s="1"/>
  <c r="AD620" i="2"/>
  <c r="O620" i="2" s="1"/>
  <c r="AF620" i="2"/>
  <c r="N630" i="2"/>
  <c r="AH329" i="2"/>
  <c r="R329" i="2" s="1"/>
  <c r="AE329" i="2"/>
  <c r="Q329" i="2" s="1"/>
  <c r="AD329" i="2"/>
  <c r="O329" i="2" s="1"/>
  <c r="N330" i="2"/>
  <c r="AF329" i="2"/>
  <c r="AF1226" i="2"/>
  <c r="AE1226" i="2"/>
  <c r="Q1226" i="2" s="1"/>
  <c r="AH1226" i="2"/>
  <c r="R1226" i="2" s="1"/>
  <c r="AD1226" i="2"/>
  <c r="O1226" i="2" s="1"/>
  <c r="AH195" i="2"/>
  <c r="R195" i="2" s="1"/>
  <c r="AE195" i="2"/>
  <c r="Q195" i="2" s="1"/>
  <c r="AF195" i="2"/>
  <c r="AD195" i="2"/>
  <c r="O195" i="2" s="1"/>
  <c r="AF923" i="2"/>
  <c r="AD923" i="2"/>
  <c r="O923" i="2" s="1"/>
  <c r="AE923" i="2"/>
  <c r="Q923" i="2" s="1"/>
  <c r="AH923" i="2"/>
  <c r="R923" i="2" s="1"/>
  <c r="N930" i="2"/>
  <c r="AE1277" i="2"/>
  <c r="Q1277" i="2" s="1"/>
  <c r="AH1277" i="2"/>
  <c r="R1277" i="2" s="1"/>
  <c r="AD1277" i="2"/>
  <c r="O1277" i="2" s="1"/>
  <c r="AF1277" i="2"/>
  <c r="AD1275" i="2"/>
  <c r="O1275" i="2" s="1"/>
  <c r="AH1275" i="2"/>
  <c r="R1275" i="2" s="1"/>
  <c r="AF1275" i="2"/>
  <c r="AE1275" i="2"/>
  <c r="Q1275" i="2" s="1"/>
  <c r="N1290" i="2"/>
  <c r="Z673" i="5"/>
  <c r="AF1108" i="2"/>
  <c r="AH1108" i="2"/>
  <c r="R1108" i="2" s="1"/>
  <c r="AD1108" i="2"/>
  <c r="O1108" i="2" s="1"/>
  <c r="AE1108" i="2"/>
  <c r="Q1108" i="2" s="1"/>
  <c r="Z976" i="5"/>
  <c r="AF1222" i="2"/>
  <c r="AD1222" i="2"/>
  <c r="O1222" i="2" s="1"/>
  <c r="AH1222" i="2"/>
  <c r="R1222" i="2" s="1"/>
  <c r="AE1222" i="2"/>
  <c r="Q1222" i="2" s="1"/>
  <c r="AD59" i="2"/>
  <c r="O59" i="2" s="1"/>
  <c r="AF59" i="2"/>
  <c r="AH59" i="2"/>
  <c r="R59" i="2" s="1"/>
  <c r="AE59" i="2"/>
  <c r="Q59" i="2" s="1"/>
  <c r="Z1132" i="5"/>
  <c r="AH748" i="2"/>
  <c r="R748" i="2" s="1"/>
  <c r="AF748" i="2"/>
  <c r="AD748" i="2"/>
  <c r="O748" i="2" s="1"/>
  <c r="AE748" i="2"/>
  <c r="Q748" i="2" s="1"/>
  <c r="AD319" i="2"/>
  <c r="O319" i="2" s="1"/>
  <c r="AH319" i="2"/>
  <c r="R319" i="2" s="1"/>
  <c r="AE319" i="2"/>
  <c r="Q319" i="2" s="1"/>
  <c r="AH1214" i="2"/>
  <c r="R1214" i="2" s="1"/>
  <c r="AD1214" i="2"/>
  <c r="O1214" i="2" s="1"/>
  <c r="AE1214" i="2"/>
  <c r="Q1214" i="2" s="1"/>
  <c r="AD51" i="2"/>
  <c r="O51" i="2" s="1"/>
  <c r="AH51" i="2"/>
  <c r="R51" i="2" s="1"/>
  <c r="AE51" i="2"/>
  <c r="Q51" i="2" s="1"/>
  <c r="AH1035" i="2"/>
  <c r="R1035" i="2" s="1"/>
  <c r="AF1035" i="2"/>
  <c r="AE1035" i="2"/>
  <c r="Q1035" i="2" s="1"/>
  <c r="AD1035" i="2"/>
  <c r="O1035" i="2" s="1"/>
  <c r="AE791" i="2"/>
  <c r="Q791" i="2" s="1"/>
  <c r="AH791" i="2"/>
  <c r="R791" i="2" s="1"/>
  <c r="AD791" i="2"/>
  <c r="O791" i="2" s="1"/>
  <c r="AF984" i="2"/>
  <c r="AH984" i="2"/>
  <c r="R984" i="2" s="1"/>
  <c r="AE984" i="2"/>
  <c r="Q984" i="2" s="1"/>
  <c r="AD984" i="2"/>
  <c r="O984" i="2" s="1"/>
  <c r="Z359" i="5"/>
  <c r="AH142" i="2"/>
  <c r="R142" i="2" s="1"/>
  <c r="AD142" i="2"/>
  <c r="O142" i="2" s="1"/>
  <c r="AE142" i="2"/>
  <c r="Q142" i="2" s="1"/>
  <c r="AH746" i="2"/>
  <c r="R746" i="2" s="1"/>
  <c r="AD746" i="2"/>
  <c r="O746" i="2" s="1"/>
  <c r="AE746" i="2"/>
  <c r="Q746" i="2" s="1"/>
  <c r="AF746" i="2"/>
  <c r="AE913" i="2"/>
  <c r="Q913" i="2" s="1"/>
  <c r="AD913" i="2"/>
  <c r="O913" i="2" s="1"/>
  <c r="AH913" i="2"/>
  <c r="R913" i="2" s="1"/>
  <c r="AF913" i="2"/>
  <c r="AH793" i="2"/>
  <c r="R793" i="2" s="1"/>
  <c r="AE793" i="2"/>
  <c r="Q793" i="2" s="1"/>
  <c r="AF793" i="2"/>
  <c r="AD793" i="2"/>
  <c r="O793" i="2" s="1"/>
  <c r="Z469" i="5"/>
  <c r="Z199" i="5"/>
  <c r="Z502" i="5"/>
  <c r="AH1102" i="2"/>
  <c r="R1102" i="2" s="1"/>
  <c r="AD1102" i="2"/>
  <c r="O1102" i="2" s="1"/>
  <c r="AF1102" i="2"/>
  <c r="AE1102" i="2"/>
  <c r="Q1102" i="2" s="1"/>
  <c r="AE565" i="2"/>
  <c r="Q565" i="2" s="1"/>
  <c r="AF565" i="2"/>
  <c r="AH565" i="2"/>
  <c r="R565" i="2" s="1"/>
  <c r="AD565" i="2"/>
  <c r="O565" i="2" s="1"/>
  <c r="Z626" i="5"/>
  <c r="Z538" i="5"/>
  <c r="Z551" i="5"/>
  <c r="Z1281" i="5"/>
  <c r="AE315" i="2"/>
  <c r="Q315" i="2" s="1"/>
  <c r="AF315" i="2"/>
  <c r="AD315" i="2"/>
  <c r="O315" i="2" s="1"/>
  <c r="AH315" i="2"/>
  <c r="R315" i="2" s="1"/>
  <c r="AH1344" i="2"/>
  <c r="R1344" i="2" s="1"/>
  <c r="AD1344" i="2"/>
  <c r="O1344" i="2" s="1"/>
  <c r="AE1344" i="2"/>
  <c r="Q1344" i="2" s="1"/>
  <c r="AF1344" i="2"/>
  <c r="AE1047" i="2"/>
  <c r="Q1047" i="2" s="1"/>
  <c r="AH1047" i="2"/>
  <c r="R1047" i="2" s="1"/>
  <c r="AD1047" i="2"/>
  <c r="O1047" i="2" s="1"/>
  <c r="AF1218" i="2"/>
  <c r="AH1218" i="2"/>
  <c r="R1218" i="2" s="1"/>
  <c r="AE1218" i="2"/>
  <c r="Q1218" i="2" s="1"/>
  <c r="AD1218" i="2"/>
  <c r="O1218" i="2" s="1"/>
  <c r="AD441" i="2"/>
  <c r="O441" i="2" s="1"/>
  <c r="AH441" i="2"/>
  <c r="R441" i="2" s="1"/>
  <c r="AF441" i="2"/>
  <c r="AE441" i="2"/>
  <c r="Q441" i="2" s="1"/>
  <c r="AD797" i="2"/>
  <c r="O797" i="2" s="1"/>
  <c r="AE797" i="2"/>
  <c r="Q797" i="2" s="1"/>
  <c r="AH797" i="2"/>
  <c r="R797" i="2" s="1"/>
  <c r="AH1155" i="2"/>
  <c r="R1155" i="2" s="1"/>
  <c r="AD1155" i="2"/>
  <c r="O1155" i="2" s="1"/>
  <c r="AF1155" i="2"/>
  <c r="Z555" i="5"/>
  <c r="Z746" i="5"/>
  <c r="AD538" i="2"/>
  <c r="O538" i="2" s="1"/>
  <c r="AE538" i="2"/>
  <c r="Q538" i="2" s="1"/>
  <c r="AF538" i="2"/>
  <c r="AH538" i="2"/>
  <c r="R538" i="2" s="1"/>
  <c r="Z144" i="5"/>
  <c r="Z911" i="5"/>
  <c r="Z654" i="5"/>
  <c r="AD557" i="2"/>
  <c r="O557" i="2" s="1"/>
  <c r="AH557" i="2"/>
  <c r="R557" i="2" s="1"/>
  <c r="AE557" i="2"/>
  <c r="Q557" i="2" s="1"/>
  <c r="AD57" i="2"/>
  <c r="O57" i="2" s="1"/>
  <c r="AH57" i="2"/>
  <c r="R57" i="2" s="1"/>
  <c r="AE57" i="2"/>
  <c r="Q57" i="2" s="1"/>
  <c r="AD561" i="2"/>
  <c r="O561" i="2" s="1"/>
  <c r="AE561" i="2"/>
  <c r="Q561" i="2" s="1"/>
  <c r="AF561" i="2"/>
  <c r="AH561" i="2"/>
  <c r="R561" i="2" s="1"/>
  <c r="AE172" i="2"/>
  <c r="Q172" i="2" s="1"/>
  <c r="AH172" i="2"/>
  <c r="R172" i="2" s="1"/>
  <c r="R180" i="2" s="1"/>
  <c r="AD172" i="2"/>
  <c r="O172" i="2" s="1"/>
  <c r="AF172" i="2"/>
  <c r="AE1397" i="2"/>
  <c r="Q1397" i="2" s="1"/>
  <c r="AH1397" i="2"/>
  <c r="R1397" i="2" s="1"/>
  <c r="R1410" i="2" s="1"/>
  <c r="AD1397" i="2"/>
  <c r="O1397" i="2" s="1"/>
  <c r="AF1397" i="2"/>
  <c r="AD252" i="2"/>
  <c r="O252" i="2" s="1"/>
  <c r="AH252" i="2"/>
  <c r="R252" i="2" s="1"/>
  <c r="AE252" i="2"/>
  <c r="Q252" i="2" s="1"/>
  <c r="AD559" i="2"/>
  <c r="O559" i="2" s="1"/>
  <c r="AH559" i="2"/>
  <c r="R559" i="2" s="1"/>
  <c r="AE559" i="2"/>
  <c r="Q559" i="2" s="1"/>
  <c r="Z1039" i="5"/>
  <c r="AE317" i="2"/>
  <c r="Q317" i="2" s="1"/>
  <c r="AH317" i="2"/>
  <c r="R317" i="2" s="1"/>
  <c r="AD317" i="2"/>
  <c r="O317" i="2" s="1"/>
  <c r="AF317" i="2"/>
  <c r="AD799" i="2"/>
  <c r="O799" i="2" s="1"/>
  <c r="AF799" i="2"/>
  <c r="AE799" i="2"/>
  <c r="Q799" i="2" s="1"/>
  <c r="AH799" i="2"/>
  <c r="R799" i="2" s="1"/>
  <c r="AF978" i="2"/>
  <c r="AH978" i="2"/>
  <c r="R978" i="2" s="1"/>
  <c r="AD978" i="2"/>
  <c r="O978" i="2" s="1"/>
  <c r="AE978" i="2"/>
  <c r="Q978" i="2" s="1"/>
  <c r="Z864" i="5"/>
  <c r="AD768" i="2"/>
  <c r="O768" i="2" s="1"/>
  <c r="AH768" i="2"/>
  <c r="R768" i="2" s="1"/>
  <c r="AE768" i="2"/>
  <c r="Q768" i="2" s="1"/>
  <c r="AE53" i="2"/>
  <c r="Q53" i="2" s="1"/>
  <c r="AH53" i="2"/>
  <c r="R53" i="2" s="1"/>
  <c r="AD53" i="2"/>
  <c r="O53" i="2" s="1"/>
  <c r="AF53" i="2"/>
  <c r="AE268" i="2"/>
  <c r="Q268" i="2" s="1"/>
  <c r="AH268" i="2"/>
  <c r="R268" i="2" s="1"/>
  <c r="AD268" i="2"/>
  <c r="O268" i="2" s="1"/>
  <c r="AE1104" i="2"/>
  <c r="Q1104" i="2" s="1"/>
  <c r="AH1104" i="2"/>
  <c r="R1104" i="2" s="1"/>
  <c r="AD1104" i="2"/>
  <c r="O1104" i="2" s="1"/>
  <c r="AF1104" i="2"/>
  <c r="Z260" i="5"/>
  <c r="Z557" i="5"/>
  <c r="AE736" i="2"/>
  <c r="Q736" i="2" s="1"/>
  <c r="AH736" i="2"/>
  <c r="R736" i="2" s="1"/>
  <c r="AD736" i="2"/>
  <c r="O736" i="2" s="1"/>
  <c r="AF970" i="2"/>
  <c r="AD970" i="2"/>
  <c r="O970" i="2" s="1"/>
  <c r="N990" i="2"/>
  <c r="AE970" i="2"/>
  <c r="Q970" i="2" s="1"/>
  <c r="AH970" i="2"/>
  <c r="R970" i="2" s="1"/>
  <c r="AH203" i="2"/>
  <c r="R203" i="2" s="1"/>
  <c r="AD203" i="2"/>
  <c r="O203" i="2" s="1"/>
  <c r="AE203" i="2"/>
  <c r="Q203" i="2" s="1"/>
  <c r="AF203" i="2"/>
  <c r="AH858" i="2"/>
  <c r="R858" i="2" s="1"/>
  <c r="AD858" i="2"/>
  <c r="O858" i="2" s="1"/>
  <c r="AE858" i="2"/>
  <c r="Q858" i="2" s="1"/>
  <c r="AD884" i="2"/>
  <c r="O884" i="2" s="1"/>
  <c r="AF884" i="2"/>
  <c r="AE884" i="2"/>
  <c r="Q884" i="2" s="1"/>
  <c r="AH884" i="2"/>
  <c r="R884" i="2" s="1"/>
  <c r="R900" i="2" s="1"/>
  <c r="AE321" i="2"/>
  <c r="Q321" i="2" s="1"/>
  <c r="AH321" i="2"/>
  <c r="R321" i="2" s="1"/>
  <c r="AF321" i="2"/>
  <c r="AD321" i="2"/>
  <c r="O321" i="2" s="1"/>
  <c r="AF551" i="2"/>
  <c r="AE551" i="2"/>
  <c r="Q551" i="2" s="1"/>
  <c r="AH551" i="2"/>
  <c r="R551" i="2" s="1"/>
  <c r="AD551" i="2"/>
  <c r="O551" i="2" s="1"/>
  <c r="AD1098" i="2"/>
  <c r="O1098" i="2" s="1"/>
  <c r="AH1098" i="2"/>
  <c r="R1098" i="2" s="1"/>
  <c r="AF1098" i="2"/>
  <c r="AE1098" i="2"/>
  <c r="Q1098" i="2" s="1"/>
  <c r="AD386" i="2"/>
  <c r="O386" i="2" s="1"/>
  <c r="AH386" i="2"/>
  <c r="R386" i="2" s="1"/>
  <c r="AE386" i="2"/>
  <c r="Q386" i="2" s="1"/>
  <c r="AF386" i="2"/>
  <c r="AE309" i="2"/>
  <c r="Q309" i="2" s="1"/>
  <c r="AD309" i="2"/>
  <c r="O309" i="2" s="1"/>
  <c r="AF309" i="2"/>
  <c r="AH309" i="2"/>
  <c r="R309" i="2" s="1"/>
  <c r="AD673" i="2"/>
  <c r="O673" i="2" s="1"/>
  <c r="AH673" i="2"/>
  <c r="R673" i="2" s="1"/>
  <c r="AF673" i="2"/>
  <c r="AE673" i="2"/>
  <c r="Q673" i="2" s="1"/>
  <c r="AH1340" i="2"/>
  <c r="R1340" i="2" s="1"/>
  <c r="AE1340" i="2"/>
  <c r="Q1340" i="2" s="1"/>
  <c r="AD1340" i="2"/>
  <c r="O1340" i="2" s="1"/>
  <c r="AD508" i="2"/>
  <c r="O508" i="2" s="1"/>
  <c r="AE508" i="2"/>
  <c r="Q508" i="2" s="1"/>
  <c r="AH508" i="2"/>
  <c r="R508" i="2" s="1"/>
  <c r="AE610" i="2"/>
  <c r="Q610" i="2" s="1"/>
  <c r="AD610" i="2"/>
  <c r="O610" i="2" s="1"/>
  <c r="AH610" i="2"/>
  <c r="R610" i="2" s="1"/>
  <c r="AE1281" i="2"/>
  <c r="Q1281" i="2" s="1"/>
  <c r="AF1281" i="2"/>
  <c r="AH1281" i="2"/>
  <c r="R1281" i="2" s="1"/>
  <c r="AD1281" i="2"/>
  <c r="O1281" i="2" s="1"/>
  <c r="AD378" i="2"/>
  <c r="O378" i="2" s="1"/>
  <c r="AH378" i="2"/>
  <c r="R378" i="2" s="1"/>
  <c r="AE378" i="2"/>
  <c r="Q378" i="2" s="1"/>
  <c r="AF805" i="2"/>
  <c r="AE805" i="2"/>
  <c r="Q805" i="2" s="1"/>
  <c r="AD805" i="2"/>
  <c r="O805" i="2" s="1"/>
  <c r="AH805" i="2"/>
  <c r="R805" i="2" s="1"/>
  <c r="AE311" i="2"/>
  <c r="Q311" i="2" s="1"/>
  <c r="AH311" i="2"/>
  <c r="R311" i="2" s="1"/>
  <c r="AD311" i="2"/>
  <c r="O311" i="2" s="1"/>
  <c r="AE850" i="2"/>
  <c r="Q850" i="2" s="1"/>
  <c r="AD850" i="2"/>
  <c r="O850" i="2" s="1"/>
  <c r="AH850" i="2"/>
  <c r="R850" i="2" s="1"/>
  <c r="AF850" i="2"/>
  <c r="AD803" i="2"/>
  <c r="O803" i="2" s="1"/>
  <c r="AF803" i="2"/>
  <c r="AE803" i="2"/>
  <c r="Q803" i="2" s="1"/>
  <c r="AH803" i="2"/>
  <c r="R803" i="2" s="1"/>
  <c r="AH138" i="2"/>
  <c r="R138" i="2" s="1"/>
  <c r="AF138" i="2"/>
  <c r="AD138" i="2"/>
  <c r="O138" i="2" s="1"/>
  <c r="AE138" i="2"/>
  <c r="Q138" i="2" s="1"/>
  <c r="AF1271" i="2"/>
  <c r="AH1271" i="2"/>
  <c r="R1271" i="2" s="1"/>
  <c r="AE1271" i="2"/>
  <c r="Q1271" i="2" s="1"/>
  <c r="AD1271" i="2"/>
  <c r="O1271" i="2" s="1"/>
  <c r="AH976" i="2"/>
  <c r="R976" i="2" s="1"/>
  <c r="AD976" i="2"/>
  <c r="O976" i="2" s="1"/>
  <c r="AE976" i="2"/>
  <c r="Q976" i="2" s="1"/>
  <c r="AF976" i="2"/>
  <c r="AF1161" i="2"/>
  <c r="AD1161" i="2"/>
  <c r="O1161" i="2" s="1"/>
  <c r="AH1161" i="2"/>
  <c r="R1161" i="2" s="1"/>
  <c r="AE1161" i="2"/>
  <c r="Q1161" i="2" s="1"/>
  <c r="AE87" i="2"/>
  <c r="Q87" i="2" s="1"/>
  <c r="AD87" i="2"/>
  <c r="O87" i="2" s="1"/>
  <c r="AH87" i="2"/>
  <c r="R87" i="2" s="1"/>
  <c r="AD443" i="2"/>
  <c r="O443" i="2" s="1"/>
  <c r="AH443" i="2"/>
  <c r="R443" i="2" s="1"/>
  <c r="AE443" i="2"/>
  <c r="Q443" i="2" s="1"/>
  <c r="AD744" i="2"/>
  <c r="O744" i="2" s="1"/>
  <c r="AE744" i="2"/>
  <c r="Q744" i="2" s="1"/>
  <c r="AH744" i="2"/>
  <c r="R744" i="2" s="1"/>
  <c r="AF569" i="2"/>
  <c r="AE569" i="2"/>
  <c r="Q569" i="2" s="1"/>
  <c r="AD569" i="2"/>
  <c r="O569" i="2" s="1"/>
  <c r="AH569" i="2"/>
  <c r="R569" i="2" s="1"/>
  <c r="AD959" i="2"/>
  <c r="O959" i="2" s="1"/>
  <c r="AH959" i="2"/>
  <c r="R959" i="2" s="1"/>
  <c r="AE959" i="2"/>
  <c r="Q959" i="2" s="1"/>
  <c r="AF146" i="2"/>
  <c r="AH146" i="2"/>
  <c r="R146" i="2" s="1"/>
  <c r="AD146" i="2"/>
  <c r="O146" i="2" s="1"/>
  <c r="AE146" i="2"/>
  <c r="Q146" i="2" s="1"/>
  <c r="AH250" i="2"/>
  <c r="R250" i="2" s="1"/>
  <c r="AD250" i="2"/>
  <c r="O250" i="2" s="1"/>
  <c r="AE250" i="2"/>
  <c r="Q250" i="2" s="1"/>
  <c r="AF250" i="2"/>
  <c r="AE618" i="2"/>
  <c r="Q618" i="2" s="1"/>
  <c r="AD618" i="2"/>
  <c r="O618" i="2" s="1"/>
  <c r="AH618" i="2"/>
  <c r="R618" i="2" s="1"/>
  <c r="AD144" i="2"/>
  <c r="O144" i="2" s="1"/>
  <c r="AH144" i="2"/>
  <c r="R144" i="2" s="1"/>
  <c r="AE144" i="2"/>
  <c r="Q144" i="2" s="1"/>
  <c r="AH254" i="2"/>
  <c r="R254" i="2" s="1"/>
  <c r="AE254" i="2"/>
  <c r="Q254" i="2" s="1"/>
  <c r="AD254" i="2"/>
  <c r="O254" i="2" s="1"/>
  <c r="AF254" i="2"/>
  <c r="AH467" i="2"/>
  <c r="R467" i="2" s="1"/>
  <c r="AD467" i="2"/>
  <c r="O467" i="2" s="1"/>
  <c r="AF467" i="2"/>
  <c r="AE467" i="2"/>
  <c r="Q467" i="2" s="1"/>
  <c r="Z53" i="5"/>
  <c r="AH189" i="2"/>
  <c r="R189" i="2" s="1"/>
  <c r="AD189" i="2"/>
  <c r="O189" i="2" s="1"/>
  <c r="AE189" i="2"/>
  <c r="Q189" i="2" s="1"/>
  <c r="AH553" i="2"/>
  <c r="R553" i="2" s="1"/>
  <c r="AE553" i="2"/>
  <c r="Q553" i="2" s="1"/>
  <c r="AD553" i="2"/>
  <c r="O553" i="2" s="1"/>
  <c r="AF553" i="2"/>
  <c r="AE669" i="2"/>
  <c r="Q669" i="2" s="1"/>
  <c r="AD669" i="2"/>
  <c r="O669" i="2" s="1"/>
  <c r="AH669" i="2"/>
  <c r="R669" i="2" s="1"/>
  <c r="AE986" i="2"/>
  <c r="Q986" i="2" s="1"/>
  <c r="AH986" i="2"/>
  <c r="R986" i="2" s="1"/>
  <c r="AD986" i="2"/>
  <c r="O986" i="2" s="1"/>
  <c r="AF986" i="2"/>
  <c r="Z172" i="5"/>
  <c r="AH1169" i="2"/>
  <c r="R1169" i="2" s="1"/>
  <c r="AF1169" i="2"/>
  <c r="AE1169" i="2"/>
  <c r="Q1169" i="2" s="1"/>
  <c r="AD1169" i="2"/>
  <c r="O1169" i="2" s="1"/>
  <c r="AH1132" i="2"/>
  <c r="R1132" i="2" s="1"/>
  <c r="R1140" i="2" s="1"/>
  <c r="AE1132" i="2"/>
  <c r="Q1132" i="2" s="1"/>
  <c r="AF1132" i="2"/>
  <c r="AD1132" i="2"/>
  <c r="O1132" i="2" s="1"/>
  <c r="AD1037" i="2"/>
  <c r="O1037" i="2" s="1"/>
  <c r="AF1037" i="2"/>
  <c r="AE1037" i="2"/>
  <c r="Q1037" i="2" s="1"/>
  <c r="AH1037" i="2"/>
  <c r="R1037" i="2" s="1"/>
  <c r="AE917" i="2"/>
  <c r="Q917" i="2" s="1"/>
  <c r="AD917" i="2"/>
  <c r="O917" i="2" s="1"/>
  <c r="AH917" i="2"/>
  <c r="R917" i="2" s="1"/>
  <c r="AF917" i="2"/>
  <c r="AF1045" i="2"/>
  <c r="AH1045" i="2"/>
  <c r="R1045" i="2" s="1"/>
  <c r="AE1045" i="2"/>
  <c r="Q1045" i="2" s="1"/>
  <c r="AD1045" i="2"/>
  <c r="O1045" i="2" s="1"/>
  <c r="AH469" i="2"/>
  <c r="R469" i="2" s="1"/>
  <c r="AF469" i="2"/>
  <c r="AE469" i="2"/>
  <c r="Q469" i="2" s="1"/>
  <c r="AD469" i="2"/>
  <c r="O469" i="2" s="1"/>
  <c r="AF681" i="2"/>
  <c r="AD681" i="2"/>
  <c r="O681" i="2" s="1"/>
  <c r="AE681" i="2"/>
  <c r="Q681" i="2" s="1"/>
  <c r="AH681" i="2"/>
  <c r="R681" i="2" s="1"/>
  <c r="AD47" i="2"/>
  <c r="O47" i="2" s="1"/>
  <c r="AE47" i="2"/>
  <c r="Q47" i="2" s="1"/>
  <c r="AH47" i="2"/>
  <c r="R47" i="2" s="1"/>
  <c r="AF47" i="2"/>
  <c r="AF925" i="2"/>
  <c r="AD925" i="2"/>
  <c r="O925" i="2" s="1"/>
  <c r="AH925" i="2"/>
  <c r="R925" i="2" s="1"/>
  <c r="AE925" i="2"/>
  <c r="Q925" i="2" s="1"/>
  <c r="Z1065" i="5"/>
  <c r="Z799" i="5"/>
  <c r="AD445" i="2"/>
  <c r="O445" i="2" s="1"/>
  <c r="AH445" i="2"/>
  <c r="R445" i="2" s="1"/>
  <c r="AE445" i="2"/>
  <c r="Q445" i="2" s="1"/>
  <c r="Z266" i="5"/>
  <c r="AF559" i="2"/>
  <c r="Z1271" i="5"/>
  <c r="Z494" i="5"/>
  <c r="AD1092" i="2"/>
  <c r="O1092" i="2" s="1"/>
  <c r="AF1092" i="2"/>
  <c r="AE1092" i="2"/>
  <c r="Q1092" i="2" s="1"/>
  <c r="AH1092" i="2"/>
  <c r="R1092" i="2" s="1"/>
  <c r="AE536" i="2"/>
  <c r="Q536" i="2" s="1"/>
  <c r="AD536" i="2"/>
  <c r="O536" i="2" s="1"/>
  <c r="AH536" i="2"/>
  <c r="R536" i="2" s="1"/>
  <c r="AH549" i="2"/>
  <c r="R549" i="2" s="1"/>
  <c r="AD549" i="2"/>
  <c r="O549" i="2" s="1"/>
  <c r="AE549" i="2"/>
  <c r="Q549" i="2" s="1"/>
  <c r="AF549" i="2"/>
  <c r="N570" i="2"/>
  <c r="AH435" i="2"/>
  <c r="R435" i="2" s="1"/>
  <c r="AD435" i="2"/>
  <c r="O435" i="2" s="1"/>
  <c r="AE435" i="2"/>
  <c r="Q435" i="2" s="1"/>
  <c r="AH264" i="2"/>
  <c r="R264" i="2" s="1"/>
  <c r="AD264" i="2"/>
  <c r="O264" i="2" s="1"/>
  <c r="AF264" i="2"/>
  <c r="AE264" i="2"/>
  <c r="Q264" i="2" s="1"/>
  <c r="Z223" i="5"/>
  <c r="AE490" i="2"/>
  <c r="Q490" i="2" s="1"/>
  <c r="AD490" i="2"/>
  <c r="O490" i="2" s="1"/>
  <c r="AH490" i="2"/>
  <c r="R490" i="2" s="1"/>
  <c r="AH473" i="2"/>
  <c r="R473" i="2" s="1"/>
  <c r="R480" i="2" s="1"/>
  <c r="AE473" i="2"/>
  <c r="Q473" i="2" s="1"/>
  <c r="AD473" i="2"/>
  <c r="O473" i="2" s="1"/>
  <c r="Z941" i="5"/>
  <c r="AE77" i="2"/>
  <c r="Q77" i="2" s="1"/>
  <c r="AD77" i="2"/>
  <c r="O77" i="2" s="1"/>
  <c r="AH77" i="2"/>
  <c r="R77" i="2" s="1"/>
  <c r="AF1167" i="2"/>
  <c r="AH1167" i="2"/>
  <c r="R1167" i="2" s="1"/>
  <c r="AD1167" i="2"/>
  <c r="O1167" i="2" s="1"/>
  <c r="AE1167" i="2"/>
  <c r="Q1167" i="2" s="1"/>
  <c r="Z39" i="5"/>
  <c r="AF736" i="2"/>
  <c r="Z1029" i="5"/>
  <c r="AD1216" i="2"/>
  <c r="O1216" i="2" s="1"/>
  <c r="AH1216" i="2"/>
  <c r="R1216" i="2" s="1"/>
  <c r="AE1216" i="2"/>
  <c r="Q1216" i="2" s="1"/>
  <c r="AD567" i="2"/>
  <c r="O567" i="2" s="1"/>
  <c r="AH567" i="2"/>
  <c r="R567" i="2" s="1"/>
  <c r="AE567" i="2"/>
  <c r="Q567" i="2" s="1"/>
  <c r="AF1006" i="2"/>
  <c r="AE1006" i="2"/>
  <c r="Q1006" i="2" s="1"/>
  <c r="AE732" i="2"/>
  <c r="Q732" i="2" s="1"/>
  <c r="AH732" i="2"/>
  <c r="R732" i="2" s="1"/>
  <c r="AF732" i="2"/>
  <c r="AD732" i="2"/>
  <c r="O732" i="2" s="1"/>
  <c r="AF797" i="2"/>
  <c r="AD764" i="2"/>
  <c r="O764" i="2" s="1"/>
  <c r="AH764" i="2"/>
  <c r="R764" i="2" s="1"/>
  <c r="AE764" i="2"/>
  <c r="Q764" i="2" s="1"/>
  <c r="AF764" i="2"/>
  <c r="Z1437" i="5"/>
  <c r="H24" i="4" s="1"/>
  <c r="Z443" i="5"/>
  <c r="AD809" i="2"/>
  <c r="O809" i="2" s="1"/>
  <c r="AE809" i="2"/>
  <c r="Q809" i="2" s="1"/>
  <c r="AH809" i="2"/>
  <c r="R809" i="2" s="1"/>
  <c r="R1080" i="2"/>
  <c r="R360" i="2"/>
  <c r="R1260" i="2"/>
  <c r="R420" i="2"/>
  <c r="R960" i="2"/>
  <c r="Z207" i="5"/>
  <c r="Z228" i="5"/>
  <c r="Z193" i="5"/>
  <c r="Z197" i="5"/>
  <c r="Z205" i="5"/>
  <c r="Z232" i="5"/>
  <c r="Z117" i="5"/>
  <c r="Z48" i="5"/>
  <c r="Z46" i="5"/>
  <c r="Z130" i="5"/>
  <c r="Z112" i="5"/>
  <c r="N120" i="2"/>
  <c r="F1440" i="2"/>
  <c r="M1439" i="5"/>
  <c r="Z201" i="5"/>
  <c r="U1438" i="5"/>
  <c r="E1438" i="5" s="1"/>
  <c r="Z119" i="5"/>
  <c r="Z78" i="5"/>
  <c r="Z249" i="5"/>
  <c r="M1438" i="5"/>
  <c r="V1438" i="5"/>
  <c r="T1439" i="5" s="1"/>
  <c r="Z115" i="5"/>
  <c r="Z236" i="5"/>
  <c r="Z149" i="5"/>
  <c r="Z12" i="5"/>
  <c r="AD132" i="2"/>
  <c r="O132" i="2" s="1"/>
  <c r="AE132" i="2"/>
  <c r="Q132" i="2" s="1"/>
  <c r="AH132" i="2"/>
  <c r="R132" i="2" s="1"/>
  <c r="AF132" i="2"/>
  <c r="AH78" i="2"/>
  <c r="R78" i="2" s="1"/>
  <c r="AF78" i="2"/>
  <c r="AE78" i="2"/>
  <c r="Q78" i="2" s="1"/>
  <c r="AD78" i="2"/>
  <c r="O78" i="2" s="1"/>
  <c r="N90" i="2"/>
  <c r="AF149" i="2"/>
  <c r="AH149" i="2"/>
  <c r="R149" i="2" s="1"/>
  <c r="AD149" i="2"/>
  <c r="O149" i="2" s="1"/>
  <c r="AE149" i="2"/>
  <c r="Q149" i="2" s="1"/>
  <c r="AH54" i="2"/>
  <c r="R54" i="2" s="1"/>
  <c r="AE54" i="2"/>
  <c r="Q54" i="2" s="1"/>
  <c r="AD54" i="2"/>
  <c r="O54" i="2" s="1"/>
  <c r="AF54" i="2"/>
  <c r="AF46" i="2"/>
  <c r="N60" i="2"/>
  <c r="AD46" i="2"/>
  <c r="O46" i="2" s="1"/>
  <c r="AE46" i="2"/>
  <c r="Q46" i="2" s="1"/>
  <c r="AH46" i="2"/>
  <c r="R46" i="2" s="1"/>
  <c r="Z27" i="5"/>
  <c r="AE27" i="2"/>
  <c r="Q27" i="2" s="1"/>
  <c r="AD27" i="2"/>
  <c r="O27" i="2" s="1"/>
  <c r="AH27" i="2"/>
  <c r="R27" i="2" s="1"/>
  <c r="AH205" i="2"/>
  <c r="R205" i="2" s="1"/>
  <c r="AE205" i="2"/>
  <c r="Q205" i="2" s="1"/>
  <c r="AD205" i="2"/>
  <c r="O205" i="2" s="1"/>
  <c r="AD207" i="2"/>
  <c r="O207" i="2" s="1"/>
  <c r="AH207" i="2"/>
  <c r="R207" i="2" s="1"/>
  <c r="AE207" i="2"/>
  <c r="Q207" i="2" s="1"/>
  <c r="AD119" i="2"/>
  <c r="O119" i="2" s="1"/>
  <c r="AH119" i="2"/>
  <c r="R119" i="2" s="1"/>
  <c r="AE119" i="2"/>
  <c r="Q119" i="2" s="1"/>
  <c r="AH112" i="2"/>
  <c r="R112" i="2" s="1"/>
  <c r="AD112" i="2"/>
  <c r="O112" i="2" s="1"/>
  <c r="AE112" i="2"/>
  <c r="Q112" i="2" s="1"/>
  <c r="AH197" i="2"/>
  <c r="R197" i="2" s="1"/>
  <c r="AD197" i="2"/>
  <c r="O197" i="2" s="1"/>
  <c r="AE197" i="2"/>
  <c r="Q197" i="2" s="1"/>
  <c r="AJ1438" i="2"/>
  <c r="C1439" i="2" s="1"/>
  <c r="AH193" i="2"/>
  <c r="R193" i="2" s="1"/>
  <c r="AD193" i="2"/>
  <c r="O193" i="2" s="1"/>
  <c r="AE193" i="2"/>
  <c r="Q193" i="2" s="1"/>
  <c r="N210" i="2"/>
  <c r="T1438" i="5"/>
  <c r="C1438" i="5" s="1"/>
  <c r="AD117" i="2"/>
  <c r="O117" i="2" s="1"/>
  <c r="AE117" i="2"/>
  <c r="Q117" i="2" s="1"/>
  <c r="AH117" i="2"/>
  <c r="R117" i="2" s="1"/>
  <c r="AH232" i="2"/>
  <c r="R232" i="2" s="1"/>
  <c r="AF232" i="2"/>
  <c r="AD232" i="2"/>
  <c r="O232" i="2" s="1"/>
  <c r="AE232" i="2"/>
  <c r="Q232" i="2" s="1"/>
  <c r="Z132" i="5"/>
  <c r="AF27" i="2"/>
  <c r="AF119" i="2"/>
  <c r="Z54" i="5"/>
  <c r="AE236" i="2"/>
  <c r="Q236" i="2" s="1"/>
  <c r="AF236" i="2"/>
  <c r="AH236" i="2"/>
  <c r="R236" i="2" s="1"/>
  <c r="AD236" i="2"/>
  <c r="O236" i="2" s="1"/>
  <c r="AF228" i="2"/>
  <c r="AD228" i="2"/>
  <c r="O228" i="2" s="1"/>
  <c r="AH228" i="2"/>
  <c r="R228" i="2" s="1"/>
  <c r="N240" i="2"/>
  <c r="AE228" i="2"/>
  <c r="Q228" i="2" s="1"/>
  <c r="AF205" i="2"/>
  <c r="AF201" i="2"/>
  <c r="AD201" i="2"/>
  <c r="O201" i="2" s="1"/>
  <c r="AH201" i="2"/>
  <c r="R201" i="2" s="1"/>
  <c r="AE201" i="2"/>
  <c r="Q201" i="2" s="1"/>
  <c r="AH130" i="2"/>
  <c r="R130" i="2" s="1"/>
  <c r="AE130" i="2"/>
  <c r="Q130" i="2" s="1"/>
  <c r="AD130" i="2"/>
  <c r="O130" i="2" s="1"/>
  <c r="AF207" i="2"/>
  <c r="AF112" i="2"/>
  <c r="AF197" i="2"/>
  <c r="N150" i="2"/>
  <c r="AH48" i="2"/>
  <c r="R48" i="2" s="1"/>
  <c r="AD48" i="2"/>
  <c r="O48" i="2" s="1"/>
  <c r="AE48" i="2"/>
  <c r="Q48" i="2" s="1"/>
  <c r="AD249" i="2"/>
  <c r="O249" i="2" s="1"/>
  <c r="AE249" i="2"/>
  <c r="Q249" i="2" s="1"/>
  <c r="N270" i="2"/>
  <c r="AH249" i="2"/>
  <c r="R249" i="2" s="1"/>
  <c r="AH115" i="2"/>
  <c r="R115" i="2" s="1"/>
  <c r="AD115" i="2"/>
  <c r="O115" i="2" s="1"/>
  <c r="AE115" i="2"/>
  <c r="Q115" i="2" s="1"/>
  <c r="AM12" i="2"/>
  <c r="AC1438" i="2"/>
  <c r="N1438" i="2" s="1"/>
  <c r="N12" i="2"/>
  <c r="N9" i="2"/>
  <c r="AD9" i="2" s="1"/>
  <c r="O9" i="2" s="1"/>
  <c r="AM9" i="2"/>
  <c r="AQ9" i="2" s="1"/>
  <c r="H12" i="4"/>
  <c r="H23" i="4" l="1"/>
  <c r="H10" i="4"/>
  <c r="H22" i="4"/>
  <c r="H18" i="4"/>
  <c r="H21" i="4"/>
  <c r="R630" i="2"/>
  <c r="H19" i="4"/>
  <c r="H16" i="4"/>
  <c r="H14" i="4"/>
  <c r="H17" i="4"/>
  <c r="H9" i="4"/>
  <c r="H15" i="4"/>
  <c r="H8" i="4"/>
  <c r="H3" i="4"/>
  <c r="R90" i="2"/>
  <c r="R1290" i="2"/>
  <c r="H20" i="4"/>
  <c r="H13" i="4"/>
  <c r="H11" i="4"/>
  <c r="R1170" i="2"/>
  <c r="H7" i="4"/>
  <c r="R1230" i="2"/>
  <c r="R540" i="2"/>
  <c r="R780" i="2"/>
  <c r="R810" i="2"/>
  <c r="R750" i="2"/>
  <c r="R510" i="2"/>
  <c r="R1350" i="2"/>
  <c r="AE9" i="2"/>
  <c r="Q9" i="2" s="1"/>
  <c r="R690" i="2"/>
  <c r="R1050" i="2"/>
  <c r="R390" i="2"/>
  <c r="R1110" i="2"/>
  <c r="R330" i="2"/>
  <c r="R210" i="2"/>
  <c r="R270" i="2"/>
  <c r="R450" i="2"/>
  <c r="R570" i="2"/>
  <c r="R870" i="2"/>
  <c r="H4" i="4"/>
  <c r="R990" i="2"/>
  <c r="R930" i="2"/>
  <c r="H5" i="4"/>
  <c r="H6" i="4"/>
  <c r="R150" i="2"/>
  <c r="F1439" i="5"/>
  <c r="F1439" i="2" s="1"/>
  <c r="W1440" i="5"/>
  <c r="I1439" i="2" s="1"/>
  <c r="AF9" i="2"/>
  <c r="AH9" i="2"/>
  <c r="R9" i="2" s="1"/>
  <c r="F1438" i="5"/>
  <c r="AQ12" i="2"/>
  <c r="AQ1438" i="2" s="1"/>
  <c r="AF1439" i="2" s="1"/>
  <c r="AM1438" i="2"/>
  <c r="R60" i="2"/>
  <c r="R240" i="2"/>
  <c r="AH12" i="2"/>
  <c r="AE12" i="2"/>
  <c r="Q12" i="2" s="1"/>
  <c r="AF12" i="2"/>
  <c r="AD12" i="2"/>
  <c r="O12" i="2" s="1"/>
  <c r="N30" i="2"/>
  <c r="R120" i="2"/>
  <c r="D19" i="1" l="1"/>
  <c r="B19" i="1" s="1"/>
  <c r="M1440" i="5"/>
  <c r="B23" i="1" s="1"/>
  <c r="AA4" i="2" s="1"/>
  <c r="AA9" i="2" s="1"/>
  <c r="AH1438" i="2"/>
  <c r="R12" i="2"/>
  <c r="R30" i="2" s="1"/>
  <c r="Y1440" i="2" l="1"/>
  <c r="I1440" i="2" s="1"/>
  <c r="AI1439" i="2"/>
  <c r="R1438" i="2"/>
</calcChain>
</file>

<file path=xl/sharedStrings.xml><?xml version="1.0" encoding="utf-8"?>
<sst xmlns="http://schemas.openxmlformats.org/spreadsheetml/2006/main" count="8637" uniqueCount="871">
  <si>
    <t>wöchentliche</t>
  </si>
  <si>
    <t>Periode inkl.</t>
  </si>
  <si>
    <t>Sollstd. zeitgl.</t>
  </si>
  <si>
    <t>Ausfallstunden</t>
  </si>
  <si>
    <t>Vorvorjahr</t>
  </si>
  <si>
    <t>Regel 5</t>
  </si>
  <si>
    <t>Sichtbar</t>
  </si>
  <si>
    <t>Anfang</t>
  </si>
  <si>
    <t>AusfallVJ</t>
  </si>
  <si>
    <t>AusfallVVJ</t>
  </si>
  <si>
    <t>Durchschnittlicher Arbeitsausfall der beiden Vergleichsperioden:</t>
  </si>
  <si>
    <t>Durchschnitt</t>
  </si>
  <si>
    <t>a1: bis 18 Mitarbeiter</t>
  </si>
  <si>
    <t>a2: bis 39 Mitarbeiter</t>
  </si>
  <si>
    <t>a3: bis 60 Mitarbeiter</t>
  </si>
  <si>
    <t>a4: bis 81 Mitarbeiter</t>
  </si>
  <si>
    <t>a5: bis 102 Mitarbeiter</t>
  </si>
  <si>
    <t>b1: bis 144 Mitarbeiter</t>
  </si>
  <si>
    <t>b2: bis 186 Mitarbeiter</t>
  </si>
  <si>
    <t>b3: bis 207 Mitarbeiter</t>
  </si>
  <si>
    <t>b4: bis 249 Mitarbeiter</t>
  </si>
  <si>
    <t>b5: bis 291 Mitarbeiter</t>
  </si>
  <si>
    <t>c1: bis 333 Mitarbeiter</t>
  </si>
  <si>
    <t>c2: bis 375 Mitarbeiter</t>
  </si>
  <si>
    <t>c3: bis 417 Mitarbeiter</t>
  </si>
  <si>
    <t>c4: bis 459 Mitarbeiter</t>
  </si>
  <si>
    <t>c5: bis 501 Mitarbeiter</t>
  </si>
  <si>
    <t>d1: bis 564 Mitarbeiter</t>
  </si>
  <si>
    <t>d2: bis 627 Mitarbeiter</t>
  </si>
  <si>
    <t>d3: bis 690 Mitarbeiter</t>
  </si>
  <si>
    <t>d4: bis 753 Mitarbeiter</t>
  </si>
  <si>
    <t>e1: bis 816 Mitarbeiter</t>
  </si>
  <si>
    <t>e2: bis 879 Mitarbeiter</t>
  </si>
  <si>
    <t>e3: bis 942 Mitarbeiter</t>
  </si>
  <si>
    <t>e4: bis 1005 Mitarbeiter</t>
  </si>
  <si>
    <t>Schutzwort:</t>
  </si>
  <si>
    <t>Erste Zeile:</t>
  </si>
  <si>
    <t>Letzte Zeile:</t>
  </si>
  <si>
    <t>Anspruch: 80%</t>
  </si>
  <si>
    <t>Anzahl bezugsberechtigter Mitarbeiter:</t>
  </si>
  <si>
    <t>Anzahl betroffener Mitarbeiter:</t>
  </si>
  <si>
    <t>Arbeitsausfall in Prozent:</t>
  </si>
  <si>
    <t>Kurzarbeitsentschädigung:</t>
  </si>
  <si>
    <t>Total:</t>
  </si>
  <si>
    <t>Kurzarbeit</t>
  </si>
  <si>
    <t>inkl</t>
  </si>
  <si>
    <t>bezahlte/</t>
  </si>
  <si>
    <t>unbezahlte</t>
  </si>
  <si>
    <t>Ansenzen</t>
  </si>
  <si>
    <t>Erfasst</t>
  </si>
  <si>
    <t>Ausfall-Std.</t>
  </si>
  <si>
    <t xml:space="preserve">bare </t>
  </si>
  <si>
    <t>Max. der</t>
  </si>
  <si>
    <t>Spalte</t>
  </si>
  <si>
    <t>Original</t>
  </si>
  <si>
    <t>Eingabefrist</t>
  </si>
  <si>
    <t>Saldo Ende Per.</t>
  </si>
  <si>
    <t>vorherg.</t>
  </si>
  <si>
    <t>laufend</t>
  </si>
  <si>
    <t>Diff.</t>
  </si>
  <si>
    <t>AHV-pflichtiger</t>
  </si>
  <si>
    <t>Mit Versicherten-Nr.</t>
  </si>
  <si>
    <t>AHV-</t>
  </si>
  <si>
    <t>pflichtig</t>
  </si>
  <si>
    <t>AHV-Pflicht ab:</t>
  </si>
  <si>
    <t>Hilfetexte für Saisonale Ausfallstunden</t>
  </si>
  <si>
    <t>Hilfetext</t>
  </si>
  <si>
    <t>Hilfetexttitel</t>
  </si>
  <si>
    <t>In dieser Kolonne sind alle Arbeitnehmer des Betriebes oder der Betriebsabteilung aufzuführen.</t>
  </si>
  <si>
    <t>Termine di presentaz.</t>
  </si>
  <si>
    <t>Einzutragen ist die individuelle, vertraglich vereinbarte Arbeitszeit je Arbeitnehmer, ohne allfällige Vorholzeit. Bei unterschiedlich langen Arbeitszeiten innerhalb eines Jahres ist die für die betreffende Abrechnungsperiode gültige Arbeitszeit einzutragen.</t>
  </si>
  <si>
    <t>Einzutragen sind die tatsächlich gearbeiteten Stunden.</t>
  </si>
  <si>
    <t>Col. 3: Temps de travail hebdomadaire durant la PD</t>
  </si>
  <si>
    <t>Droit à l'indemnité:80%</t>
  </si>
  <si>
    <t>Sollstunden in der zeitgleichen Periode des Vorjahres inklusive Vorholzeit.</t>
  </si>
  <si>
    <t>Sollstunden in der zeitgleichen Periode des vorletzten Jahres inklusive Vorholzeit.</t>
  </si>
  <si>
    <t>Einzutragen sind die bezahlten und unbezahlten Absenzstunden für Ferien, Feiertage, freiwilliges Fernbleiben von der Arbeit, Krankheit, Unfall, Militärdienst usw.</t>
  </si>
  <si>
    <t>Hilfetexte für Abrechnung von Kurzarbeit</t>
  </si>
  <si>
    <t>Einzutragen ist die individuelle, vertraglich vereinbarte Arbeitszeit je arbeitnehmende Person, ohne allfällige Vorholzeit. Bei unterschiedlich langen Arbeitszeiten innerhalb eines Jahres ist die für die betreffende Abrechnungsperiode gültige Arbeitszeit einzutragen.</t>
  </si>
  <si>
    <t>Umfasst die Zahltagsperiode eine, zwei oder vier Wochen, so beträgt die Abrechnungsperiode vier Wochen. In allen übrigen Fällen beträgt die Abrechnungsperiode einen Monat.</t>
  </si>
  <si>
    <t>Die tatsächlich gearbeiteten Stunden inkl. allfällige in dieser Abrechnungsperiode geleisteten Mehrstunden.</t>
  </si>
  <si>
    <t>Sämtliche bezahlten und unbezahlten Absenzen (Ferien, Feiertage, freiwilliges Fernbleiben von der Arbeit, Krankheit, Unfall, Militärdienst usw.) in Stunden.</t>
  </si>
  <si>
    <t>Zulässiger Plus-Stundensaldo gemäss betrieblicher Gleitzeitregelung, max. 20 Arbeitsstunden; darüber liegende Stunden gelten als Mehrstunden.</t>
  </si>
  <si>
    <t>Die Kurzarbeitsentschädigung beträgt für jede arbeitnehmende Person 80 % des Verdienstausfalles.</t>
  </si>
  <si>
    <t>Verdienst Zwischenbeschäftigung</t>
  </si>
  <si>
    <t>Karenzzeit zulasten des Arbeitgebers.</t>
  </si>
  <si>
    <t>Periodo di riferimento dell'anno precedente:</t>
  </si>
  <si>
    <t>Erläuterungen zum Ausfüllen dieses Arbeitsblattes</t>
  </si>
  <si>
    <t>Allgemeine Erläuterungen</t>
  </si>
  <si>
    <t>Erläuterungen bekommen Sie, indem Sie den Cursor in die betreffende Spalte positionieren und gleichzeitig die Tasten "STRG" und "h" drücken. Auf englischen Tastaturen drücken Sie "CTRL" und "h".</t>
  </si>
  <si>
    <t>Damit die in einer Abrechnungsperiode geltend gemachten Ausfallstunden in saisonale (nicht entschädigbare) und wirtschaftlich bedingte (grundsätzlich entschädigbare) verteilt werden können, muss der durchschnittliche Arbeitsausfall in den zeitgleichen Perioden der beiden Vorjahre bekannt sein.</t>
  </si>
  <si>
    <t>Zeitgleiche Perioden der Vorjahre: Wird z.B. Kurzarbeit für den Monat Januar 2009 geltend gemacht, dienen die Monate Januar 2007 und Januar 2008 als Vergleichsperioden.</t>
  </si>
  <si>
    <t>In der geltend gemachten Abrechnungsperiode werden nur diejenigen Ausfallstunden entschädigt, welche den durchschnittlichen Ausfall der beiden Vergleichsmonate überschreiten.</t>
  </si>
  <si>
    <t>Ermittlung des anrechenbaren Stundenverdienstes siehe Broschüre „Info-Service Kurzarbeitsentschädigung“.</t>
  </si>
  <si>
    <t>(max. Fr. 10’500.--). Eingeschlossen sind der Anteil des 13. Monatslohnes, die Ferien- und Feiertagsentschädigung, die vertraglich vereinbarten Zulagen, soweit sie nicht während der Kurzarbeit weiter bezahlt werden oder Entschädigungen für arbeitsbedingte Inkonvenienzen sind.</t>
  </si>
  <si>
    <t>Massgebend ist der vertraglich vereinbarte Lohn in der letzten Zahltagsperiode vor Beginn der Arbeitsausfälle</t>
  </si>
  <si>
    <t>Berechnung: Saldo Ende der vorhergehenden Periode abzüglich Saldo Ende der laufenden Periode.</t>
  </si>
  <si>
    <t>Diese Kolonne wird berechnet, wenn die kantonale Amtsstelle in ihrem Entscheid bezüglich der Saisonalität einen Vorbehalt angebracht hat, wonach die Ausfallstunden, die auf die Saisonalität zurückzuführen sind, nicht entschädigt werden können.</t>
  </si>
  <si>
    <t>Hat die kantonale Amtsstelle in ihrem Entscheid bezüglich der Saisonalität einen Vorbehalt angebracht, ist aufgrund der ausgefallenen Arbeitsstunden in den gleichen Perioden der beiden Vorjahre ein Verteilschlüssel zu ermitteln, nach dem die Ausfallstunden in nicht entschädigbare (saisonale) und grundsätzlich entschädigbare zu verteilen sind. Berechnungsanleitung und Anwendung des Verteilschlüssels finden Sie in der Broschüre „Info-Service Kurzarbeitsentschädigung“ und auf dem Arbeitsblatt 'Saisonale Ausfallstunden'.</t>
  </si>
  <si>
    <t>Hat ein Betrieb weder Mehrstunden aus Vormonaten noch saisonale Ausfallstunden aufzuweisen, entspricht die Kolonne 11 der Kolonne 8.</t>
  </si>
  <si>
    <t>Als Einkommen aus Zwischenbeschäftigung gilt jeder Verdienst aus unselbständiger oder selbständiger Tätigkeit, den ein Kurzarbeitnehmer während seines Arbeitsausfalles zusätzlich erzielt.</t>
  </si>
  <si>
    <t>Der Arbeitgeber der Zwischenbeschäftigung hat dem ursprünglichen Arbeitgeber monatlich das Einkommen aus Zwischenbeschäftigung mitzuteilen (Art. 41 AVIG).</t>
  </si>
  <si>
    <t>+ Verdienst aus Zwischenbeschäftigung (brutto)</t>
  </si>
  <si>
    <t>e-Mail</t>
  </si>
  <si>
    <t>(nur für Gleitzeit)</t>
  </si>
  <si>
    <t>In diese Kolonne nicht übersetzen</t>
  </si>
  <si>
    <t>Testi da tradurre</t>
  </si>
  <si>
    <t>Textes de traduction</t>
  </si>
  <si>
    <t>Nombre trop élevé d'empl. par rapp. à la taille de l'entrepr.</t>
  </si>
  <si>
    <t>Geburts-</t>
  </si>
  <si>
    <t>datum</t>
  </si>
  <si>
    <t>Lohn-</t>
  </si>
  <si>
    <t>bestand-</t>
  </si>
  <si>
    <t>salaire</t>
  </si>
  <si>
    <t>par an</t>
  </si>
  <si>
    <t>Jahres-</t>
  </si>
  <si>
    <t>durchschn.</t>
  </si>
  <si>
    <t>Nombre</t>
  </si>
  <si>
    <t>jours</t>
  </si>
  <si>
    <t>vacances</t>
  </si>
  <si>
    <t>jours de</t>
  </si>
  <si>
    <t>Anzahl bez.</t>
  </si>
  <si>
    <t xml:space="preserve">Monate </t>
  </si>
  <si>
    <t>(12/13)</t>
  </si>
  <si>
    <t>mois p. en c.</t>
  </si>
  <si>
    <t>deutsch</t>
  </si>
  <si>
    <t>französisch</t>
  </si>
  <si>
    <t>italienisch</t>
  </si>
  <si>
    <t>Wählen Sprache</t>
  </si>
  <si>
    <t>choisir langue</t>
  </si>
  <si>
    <t>scegliere lingua</t>
  </si>
  <si>
    <t>allemand</t>
  </si>
  <si>
    <t>tedesco</t>
  </si>
  <si>
    <t>français</t>
  </si>
  <si>
    <t>francese</t>
  </si>
  <si>
    <t>italien</t>
  </si>
  <si>
    <t>italiano</t>
  </si>
  <si>
    <t>Sprache</t>
  </si>
  <si>
    <t>langue</t>
  </si>
  <si>
    <t>lingua</t>
  </si>
  <si>
    <t>Blattnamen maximal 31 Zeichen</t>
  </si>
  <si>
    <t>Stammdaten Betrieb &amp; Abteilung</t>
  </si>
  <si>
    <t>Données base entre.- se. d'exp.</t>
  </si>
  <si>
    <t>Dati aziendale e del settore</t>
  </si>
  <si>
    <t>Stammdaten Mitarbeiter</t>
  </si>
  <si>
    <t>Données de base travailleurs</t>
  </si>
  <si>
    <t>Dati lavoratori</t>
  </si>
  <si>
    <t>Übersetzungstexte</t>
  </si>
  <si>
    <t>Hilfsdaten</t>
  </si>
  <si>
    <t>Données auxiliaires</t>
  </si>
  <si>
    <t>Dati help</t>
  </si>
  <si>
    <t>Header &amp; Footer (Left, Center, Right)</t>
  </si>
  <si>
    <t>Header &amp; Footer Blatt 1</t>
  </si>
  <si>
    <t>&amp;"Arial"&amp;8</t>
  </si>
  <si>
    <t>Arbeitslosenversicherung</t>
  </si>
  <si>
    <t>Assurance-chômage</t>
  </si>
  <si>
    <t>Assicurazione contro la disoccupazione</t>
  </si>
  <si>
    <t>&amp;"Arial"&amp;10&amp;B</t>
  </si>
  <si>
    <t>Stammdaten Betrieb/Betriebsabteilung</t>
  </si>
  <si>
    <t>Données de base de l‘entreprise et du secteur d'exploitation</t>
  </si>
  <si>
    <t>Dati aziendali / del settore</t>
  </si>
  <si>
    <t>Für Fragen dieses Arbeitsblatt betreffend wenden Sie sich bitte an Ihre Arbeitslosenkasse.</t>
  </si>
  <si>
    <t>Si vous avez des questions concernant cette feuille de calcul, veuillez vous adresser à votre caisse de chômage</t>
  </si>
  <si>
    <t xml:space="preserve">Per domande relative al presente foglio di lavoro rivolgersi alla cassa di disoccpuazione competente. </t>
  </si>
  <si>
    <t>&amp;"Arial"&amp;8&amp;D</t>
  </si>
  <si>
    <t>Header &amp; Footer Blatt 2</t>
  </si>
  <si>
    <t xml:space="preserve">Données de base des travailleurs </t>
  </si>
  <si>
    <t>Seite &amp;P</t>
  </si>
  <si>
    <t>Page &amp;P</t>
  </si>
  <si>
    <t>Pagina &amp;P</t>
  </si>
  <si>
    <t>Header &amp; Footer Blatt 3</t>
  </si>
  <si>
    <t>&amp;B&amp;"Arial"&amp;8</t>
  </si>
  <si>
    <t>Konstanten Blatt 1</t>
  </si>
  <si>
    <t>No REE</t>
  </si>
  <si>
    <t>N. RIS</t>
  </si>
  <si>
    <t>Nom de l'entreprise</t>
  </si>
  <si>
    <t>Ragione sociale dell'azienda</t>
  </si>
  <si>
    <t>Rue et No</t>
  </si>
  <si>
    <t>Via/n.</t>
  </si>
  <si>
    <t>NPA</t>
  </si>
  <si>
    <t>Localité</t>
  </si>
  <si>
    <t>Località</t>
  </si>
  <si>
    <t>Personne responsable</t>
  </si>
  <si>
    <t>Persona responsabile</t>
  </si>
  <si>
    <t>No de téléphone</t>
  </si>
  <si>
    <t>Telefono</t>
  </si>
  <si>
    <t>FAX</t>
  </si>
  <si>
    <t>Courriel</t>
  </si>
  <si>
    <t>E-mail</t>
  </si>
  <si>
    <t>Mode de paiement</t>
  </si>
  <si>
    <t>Destinazione dei pagamenti</t>
  </si>
  <si>
    <t>Entreprise / secteur d'exploitation</t>
  </si>
  <si>
    <t>Azienda/settore d'esercizio</t>
  </si>
  <si>
    <t>Période de décompte</t>
  </si>
  <si>
    <t>Periodo di conteggio</t>
  </si>
  <si>
    <t>Délai de saisie</t>
  </si>
  <si>
    <t>Termine di presentazione</t>
  </si>
  <si>
    <t>Taille de l'entreprise</t>
  </si>
  <si>
    <t>Dimensione dell'organico</t>
  </si>
  <si>
    <t>Nombre jours de travail par année</t>
  </si>
  <si>
    <t>Numero di giorni lavorativi per anno</t>
  </si>
  <si>
    <t>Maximum du gain déterminant</t>
  </si>
  <si>
    <t>Guadagno massimo assicurato</t>
  </si>
  <si>
    <t>Jours d'attente</t>
  </si>
  <si>
    <t>Periodo di attesa</t>
  </si>
  <si>
    <t>Taux de coti. AVS/AI/APG/AC %</t>
  </si>
  <si>
    <t>Couleur champs de saisie / sortie</t>
  </si>
  <si>
    <t>Saisie obligatoire</t>
  </si>
  <si>
    <t>Valeur erronée</t>
  </si>
  <si>
    <t>Champ de sortie</t>
  </si>
  <si>
    <t>Mehr Mitarbeiter erfasst als maximale Betriebsgrösse</t>
  </si>
  <si>
    <t>Geben Sie eine Periode im Format MM.JJJJ ein. Beispiel: 02.2009</t>
  </si>
  <si>
    <t>Prière de saisir la période au format MM.AAAA, comme par exemple: 02.2009.</t>
  </si>
  <si>
    <t>Hilfetexte Blatt 4</t>
  </si>
  <si>
    <t>Hilfetexte Blatt 3</t>
  </si>
  <si>
    <t>Inscrire dans cette colonne les noms de tous les travailleurs de l'entreprise ou du secteur d'exploitation.</t>
  </si>
  <si>
    <t>Col. 2: Durée hebdomadaire de travail selon contrat</t>
  </si>
  <si>
    <t>Indiquer le temps de travail individuel convenu par contrat pour chaque employé sans les évtl. heures accomplie d'avance. Si le temps de travail varie pendant l'année, indiquer le temps de travail valable pour la période de décompte concernée.</t>
  </si>
  <si>
    <t>Col. 3: Temps de travail à effectuer pour la même période</t>
  </si>
  <si>
    <t>Temps de travail à effectuer pour la même période de l'avant-dernière année y compris les heures accomplies d'avance.</t>
  </si>
  <si>
    <t>Col. 4: Temps effectif</t>
  </si>
  <si>
    <t>Indiquer le nombre d'heures effectivement accomplies.</t>
  </si>
  <si>
    <t>Indiquer toutes les heures d'absence pour cause de vacances, jours fériés, absence volontaire du travail, maladie, accident, service militaire, etc., payées et non payées.</t>
  </si>
  <si>
    <t>Indiquer les heures de travail perdues. Calcul: col. 3 moins col. 4 et 5.</t>
  </si>
  <si>
    <t>Col. 5: Congés payés/non payés</t>
  </si>
  <si>
    <t>Col. 6: Heures perdues</t>
  </si>
  <si>
    <t>Indications pour remplir cette feuille de calcul</t>
  </si>
  <si>
    <t>Pour la période de décompte où l'employeur fait valoir le droit à l'indemnité en cas de RHT, seules seront indemnisées les heures qui dépassent la perte moyenne des deux périodes de référence.</t>
  </si>
  <si>
    <t>Guida in linea contestuale interattiva per la compilazione de la perdita stagionale</t>
  </si>
  <si>
    <t>col. 2: orario contrattuale settimanale</t>
  </si>
  <si>
    <t>col. 3: ore dovute nel periodo di riferimento</t>
  </si>
  <si>
    <t>col. 4: ore effettive</t>
  </si>
  <si>
    <t>col. 5: assenze pagate / non pagate</t>
  </si>
  <si>
    <t>col. 6: ore perse</t>
  </si>
  <si>
    <t>Guida  in linea contestuale interattiva per la compilazione del foglio di lavoro</t>
  </si>
  <si>
    <t>Numero delle ore di lavoro perse. Calcolo: col. 3 meno le col. 4 e 5.</t>
  </si>
  <si>
    <t xml:space="preserve">Immettere il numero delle ore di assenza dal lavoro pagate e non pagate dal lavoro per vacanze, giorni festivi, assenze volontarie dal lavoro, malattia, infortunio, servizio militare, ecc. </t>
  </si>
  <si>
    <t xml:space="preserve">Immettere il numero delle ore di lavoro effettivamente prestate. </t>
  </si>
  <si>
    <t>Immettere le ore dovute compresa un'eventuale compensazione anticipata del periodo di riferimento di due anni prima.</t>
  </si>
  <si>
    <t xml:space="preserve">Immettere l'orario individuale stabilito contrattualmente per ogni singolo collaboratore senza un'eventuale compensazione anticipata. Se l'orario contrattuale varia entro l'anno, occorre immettere l'orario vigente nel periodo di riferimento interessato. </t>
  </si>
  <si>
    <t xml:space="preserve">Immettere tutti i collaboratori dell'azienda o del settore d'esercizio interessati.  </t>
  </si>
  <si>
    <t xml:space="preserve">Per poter distinguere, in un periodo di conteggio, le ore perse (stagionali) non indennizzabili dalle ore perse (per motivi economici) indennizzabili, occorre essere a conoscenza della perdita di ore di lavoro nei periodi di riferimento dei due anni precedenti. </t>
  </si>
  <si>
    <t xml:space="preserve">Periodi di riferimento degli anni precedenti. Esempio: se viene chiesta l'indennità per lavoro ridotto per il mese di gennaio 2009, i mesi di gennaio degli anni 2007 e 2008 costituiscono i relativi periodi di riferimento. </t>
  </si>
  <si>
    <t xml:space="preserve">Nel periodo di conteggio per cui viene chiesta l'indennità per lavoro ridotto vengono indennizzate esclusivamente le ore perse che superano la media delle ore perse nei due mesi precedenti.  </t>
  </si>
  <si>
    <t>Immettere le ore dovute compresa un'eventuale compensazione anticipata del periodo di riferimento dell'anno precedente.</t>
  </si>
  <si>
    <t>Wählen Sie die  Betriebsgrösse</t>
  </si>
  <si>
    <t>Prière de sélectionner la taille de l'entreprise.</t>
  </si>
  <si>
    <t>Dieser Wert wird automatisch bestimmt, kann aber überschrieben werden</t>
  </si>
  <si>
    <t>Konstanten Blatt 2</t>
  </si>
  <si>
    <t>Azienda / settore d'esercizio</t>
  </si>
  <si>
    <t>No de l'assuré</t>
  </si>
  <si>
    <t>Numero d'assicurato</t>
  </si>
  <si>
    <t>Nom</t>
  </si>
  <si>
    <t>Cognome</t>
  </si>
  <si>
    <t>Prénom</t>
  </si>
  <si>
    <t>Nome</t>
  </si>
  <si>
    <t>Date de</t>
  </si>
  <si>
    <t>Data di</t>
  </si>
  <si>
    <t>naissance</t>
  </si>
  <si>
    <t>nascita</t>
  </si>
  <si>
    <t>Salaire</t>
  </si>
  <si>
    <t>Salario</t>
  </si>
  <si>
    <t>mensuel</t>
  </si>
  <si>
    <t>mensile</t>
  </si>
  <si>
    <t>horaire</t>
  </si>
  <si>
    <t>orario</t>
  </si>
  <si>
    <t>Autres</t>
  </si>
  <si>
    <t>Altre</t>
  </si>
  <si>
    <t>composantes</t>
  </si>
  <si>
    <t>componenti</t>
  </si>
  <si>
    <t>retributivi</t>
  </si>
  <si>
    <t>Moyenne</t>
  </si>
  <si>
    <t>Orario</t>
  </si>
  <si>
    <t>hebd. temps</t>
  </si>
  <si>
    <t>medio</t>
  </si>
  <si>
    <t>de travail</t>
  </si>
  <si>
    <t>settimanale</t>
  </si>
  <si>
    <t>Numero</t>
  </si>
  <si>
    <t>di giorni</t>
  </si>
  <si>
    <t>par année</t>
  </si>
  <si>
    <t>di vacanza</t>
  </si>
  <si>
    <t>fériés</t>
  </si>
  <si>
    <t>festivi</t>
  </si>
  <si>
    <t>Gain horaire</t>
  </si>
  <si>
    <t>à prendre en</t>
  </si>
  <si>
    <t>considération</t>
  </si>
  <si>
    <t>computabile</t>
  </si>
  <si>
    <t>wurde gekürzt</t>
  </si>
  <si>
    <t>a été réduit</t>
  </si>
  <si>
    <t>Konstanten Blatt 3</t>
  </si>
  <si>
    <t>Nom / Prénom</t>
  </si>
  <si>
    <t>Cognome / nome</t>
  </si>
  <si>
    <t>Guadagno</t>
  </si>
  <si>
    <t>à prendre</t>
  </si>
  <si>
    <t>orario com-</t>
  </si>
  <si>
    <t>en cons.</t>
  </si>
  <si>
    <t>putabile</t>
  </si>
  <si>
    <t>du travail</t>
  </si>
  <si>
    <t>selon contrat</t>
  </si>
  <si>
    <t>Hres à eff. par</t>
  </si>
  <si>
    <t>Ore</t>
  </si>
  <si>
    <t>pér. décpte y</t>
  </si>
  <si>
    <t>dovute incl.</t>
  </si>
  <si>
    <t>c.hres acc.d'av.</t>
  </si>
  <si>
    <t>comp. anticip.</t>
  </si>
  <si>
    <t>Temps</t>
  </si>
  <si>
    <t>effectif</t>
  </si>
  <si>
    <t>effettive</t>
  </si>
  <si>
    <t>Congés</t>
  </si>
  <si>
    <t>Assenze</t>
  </si>
  <si>
    <t>payés / non</t>
  </si>
  <si>
    <t>pagate /</t>
  </si>
  <si>
    <t>payés</t>
  </si>
  <si>
    <t>non pagate</t>
  </si>
  <si>
    <t>Solde fin pér.</t>
  </si>
  <si>
    <t>Saldo term. PC</t>
  </si>
  <si>
    <t>préc.</t>
  </si>
  <si>
    <t>prec.</t>
  </si>
  <si>
    <t>(seulement horaire mobile)</t>
  </si>
  <si>
    <t>(solo per orari flessibili)</t>
  </si>
  <si>
    <t>concer.</t>
  </si>
  <si>
    <t>corr.</t>
  </si>
  <si>
    <t>diff.</t>
  </si>
  <si>
    <t>Total heures</t>
  </si>
  <si>
    <t>Ore perse</t>
  </si>
  <si>
    <t>dovute a</t>
  </si>
  <si>
    <t>perdues</t>
  </si>
  <si>
    <t>lavoro ridotto</t>
  </si>
  <si>
    <t>Solde hres</t>
  </si>
  <si>
    <t>Saldo ore</t>
  </si>
  <si>
    <t>en plus mois</t>
  </si>
  <si>
    <t>supplement.</t>
  </si>
  <si>
    <t>précedents</t>
  </si>
  <si>
    <t>mesi prec.</t>
  </si>
  <si>
    <t>Heures</t>
  </si>
  <si>
    <t>perdues à</t>
  </si>
  <si>
    <t>computa-</t>
  </si>
  <si>
    <t>pdr.en cons.</t>
  </si>
  <si>
    <t>bili</t>
  </si>
  <si>
    <t>Perte de</t>
  </si>
  <si>
    <t xml:space="preserve">Perdita di </t>
  </si>
  <si>
    <t>gain</t>
  </si>
  <si>
    <t>guadagno</t>
  </si>
  <si>
    <t>Gain prov.</t>
  </si>
  <si>
    <t>Reddito da</t>
  </si>
  <si>
    <t>occupation</t>
  </si>
  <si>
    <t>occupazione</t>
  </si>
  <si>
    <t>provisoire</t>
  </si>
  <si>
    <t>Header &amp; Footer Blatt 4</t>
  </si>
  <si>
    <t>(Formulaire 716.303.1)</t>
  </si>
  <si>
    <t>Hres perdues imput. fact. sais.</t>
  </si>
  <si>
    <t>Décompte rédu. horaire travail</t>
  </si>
  <si>
    <t xml:space="preserve">Heures perdues imputables à des facteurs saisonniers </t>
  </si>
  <si>
    <t>Décompte concernant la réduction de l’horaire de travail</t>
  </si>
  <si>
    <t>Début / fin de la réduction de l'horaire</t>
  </si>
  <si>
    <t>Perdita stagionale</t>
  </si>
  <si>
    <t>Conteggio sul lavoro ridotto</t>
  </si>
  <si>
    <t>Inizio / fine del lavoro ridotto</t>
  </si>
  <si>
    <t>Konstanten Blatt 4</t>
  </si>
  <si>
    <t>NPA / Localité</t>
  </si>
  <si>
    <t>NPA / località</t>
  </si>
  <si>
    <t>Zeitgleiche Periode des Vorjahres:</t>
  </si>
  <si>
    <t>Même période de l'année précédente:</t>
  </si>
  <si>
    <t>Zeitgleiche Periode des vorletzten Jahres:</t>
  </si>
  <si>
    <t>Durée hebd.</t>
  </si>
  <si>
    <t>Heures à effectuer</t>
  </si>
  <si>
    <t xml:space="preserve">y c. les hres acc. </t>
  </si>
  <si>
    <t>d’avance</t>
  </si>
  <si>
    <t>Congés payés</t>
  </si>
  <si>
    <t>/ non payés</t>
  </si>
  <si>
    <t>Même période de l'avant-dernière année:</t>
  </si>
  <si>
    <t>contrattuale</t>
  </si>
  <si>
    <t>pagate / non</t>
  </si>
  <si>
    <t>pagate</t>
  </si>
  <si>
    <t>Periodo di riferimento di due anni prima:</t>
  </si>
  <si>
    <t>Total Periode</t>
  </si>
  <si>
    <t>Prozentualer Ausfall in der Periode</t>
  </si>
  <si>
    <t>Total période</t>
  </si>
  <si>
    <t>Perte en % pour la période</t>
  </si>
  <si>
    <t>Perte moyenne pour les deux années de référence:</t>
  </si>
  <si>
    <t>Perdita di lavoro in per cento nel periodo</t>
  </si>
  <si>
    <t>Perdita di lavoro media in per cento nei due periodi di riferimento:</t>
  </si>
  <si>
    <t>Ausfall</t>
  </si>
  <si>
    <t>Durchschnitt Vorjahre:</t>
  </si>
  <si>
    <t>Relativer Mehrausfall:</t>
  </si>
  <si>
    <t>Hres perdues</t>
  </si>
  <si>
    <t>imput. à des</t>
  </si>
  <si>
    <t>fact.saisonniers</t>
  </si>
  <si>
    <t>Moyenne année préc.:</t>
  </si>
  <si>
    <t>Pertes supplémentaires:</t>
  </si>
  <si>
    <t>Indemnité en cas de RHT:</t>
  </si>
  <si>
    <t xml:space="preserve">Perdita </t>
  </si>
  <si>
    <t>stagionale</t>
  </si>
  <si>
    <t>ore di lav.</t>
  </si>
  <si>
    <t>Perdita</t>
  </si>
  <si>
    <t>Media anni prec.:</t>
  </si>
  <si>
    <t>Perdita suppl. relativa:</t>
  </si>
  <si>
    <t>Indennità per lavoro ridotto:</t>
  </si>
  <si>
    <t xml:space="preserve">Guida in linea contestuale interattiva per la compilazione del conteggio sul lavoro ridotto </t>
  </si>
  <si>
    <t xml:space="preserve">Per visualizzare il testo della guida relativo ad una cella, posizionare il cursore in una cella qualsiasi della colonna Excel interessata e poi premere CTRL+ h. </t>
  </si>
  <si>
    <t>Per ogni singolo periodo di conteggio devono essere elencati gli estremi di ciascun lavoratore dell'azienda/del settore d'esercizio. La registrazione si effettua indipendentemente dallo stato di avente diritto all’indennità per lavoro ridotto del lavoratore. Per le persone non aventi diritto sono sufficienti le indicazioni contenute nelle col. 1, 4 e 6.</t>
  </si>
  <si>
    <t>È determinante il salario convenuto per contratto nell'ultimo intervallo di pagamento del salario prima dell'inizio della perdita di ore di lavoro.</t>
  </si>
  <si>
    <t xml:space="preserve">(al massimo fr. 10 500.--). Sono comprese la parte proporzionale della 13a mensilità, l'indennità di vacanza e per i giorni festivi e le altre componenti retributive nel momento che continuano ad essere pagate anche durante il periodo di lavoro ridotto o costituiscono indennità d'inconvenienza.  </t>
  </si>
  <si>
    <t>Immettere l'orario individuale stabilito contrattualmente per ogni singolo collaboratore senza un'eventuale compensazione anticipata. Se l'orario contrattuale varia entro l'anno, occorre immettere l'orario vigente nel periodo di riferimento interessato.</t>
  </si>
  <si>
    <t>Numero delle ore di lavoro effettivamente prestate comprese le eventuali ore supplementari prestate nel periodo di conteggio interessato.</t>
  </si>
  <si>
    <t>col. 7: orario flessibile. Saldo al termine del periodo di conteggio precedente</t>
  </si>
  <si>
    <t>Saldo delle ore flessibili a garanzia della flessibilità aziendale e personale (+) fino ad un massimo di 20 ore di lavoro in più; se si supera un'eccedenza di 20 ore, le ore flessibili sono considerate ore straordinarie.</t>
  </si>
  <si>
    <t>col. 7: orario flessibile. Saldo al termine del periodo di conteggio corrente</t>
  </si>
  <si>
    <t>col. 7: orario flessibile. Differenza con segni matematici inversi</t>
  </si>
  <si>
    <t>Calcolo: saldo al termine del periodo di conteggio precedente meno il saldo al termine del periodo di conteggio corrente.</t>
  </si>
  <si>
    <t>col. 8: totale delle ore perse dovute a lavoro ridotto</t>
  </si>
  <si>
    <t>Numero delle ore di lavoro effettivamente perse in seguito alla riduzione del lavoro fino al massimo del numero di ore che risulta dal calcolo seguente: col. 4 meno il totale delle col. 5, 6, e 7 (differenza).</t>
  </si>
  <si>
    <t>col. 9: saldo ore supplementari dei mesi precedenti pagate e non ancora pagate</t>
  </si>
  <si>
    <t>Immettere il numero di ore supplementari prestate nei primi sei mesi anteriori all'inizio del termine quadro biennale e non compensate. Dopo l'inizio del termine quadro occorre immettere tutte le ore supplementari prestate entro il termine quadro e non compensate se risalgono a meno di dodici mesi fa. Tali ore supplementari vanno a ridurre le ore perse computabili (col. 11) a meno che non superano il numero della perdita stagionale di ore di lavoro (col. 10). Ciò significa che i saldi delle ore supplementari vengono compensati con le ore perse computabili prima che vengano ridotte le ore perse computabili. Saldi di ore supplementari che non possono essere compensate pienamente con il numero della perdita stagionale di ore di lavoro computabili sono da riportare al periodo di conteggio successivo.</t>
  </si>
  <si>
    <t>col. 10: perdita stagionale di ore di lavoro</t>
  </si>
  <si>
    <t xml:space="preserve">Questa colonna viene calcolata se il servizio competente cantonale ha incluso nella sua decisione una riserva relativa alla stagionalità. Di conseguenza, le ore di lavoro perse per motivi di stagionalità non saranno indennizzate. </t>
  </si>
  <si>
    <t xml:space="preserve">Differenza tra il totale delle ore perse (col. 8) e le ore perse computabili (col. 11). Si tratta di una colonna di verifica: i saldi delle ore supplementari (col. 9) possono ridurre le ore perse computabili (col. 11) soltanto nella misura in cui queste ultime non sono state compensate dalla perdita stagionale di ore di lavoro. </t>
  </si>
  <si>
    <t>col. 11: ore perse computabili</t>
  </si>
  <si>
    <t xml:space="preserve">Temps d. tr. </t>
  </si>
  <si>
    <t>hebdo.</t>
  </si>
  <si>
    <t>durant la PD</t>
  </si>
  <si>
    <t>Wöchentl.</t>
  </si>
  <si>
    <t>in der AP</t>
  </si>
  <si>
    <t xml:space="preserve">Le ore perse computabili vanno inoltre a ridurre i saldi delle ore supplementari (col. 9) nella misura in cui queste ultime non sono state compensate dalla perdita stagionale di ore di lavoro.  </t>
  </si>
  <si>
    <t xml:space="preserve">In assenza di ore supplementari dai mesi precedenti e di una perdita stagionale di ore di lavoro la col. 11 corrisponde al valore della col. 8. </t>
  </si>
  <si>
    <t>col. 12: perdita di guadagno 100 %</t>
  </si>
  <si>
    <t>Moltiplicazione della col. 11 per la col. 2. Dal totale della colonna viene sottratto il totale del redditto proveniente da un'occupazione provvisoria; la differenza che ne risulta viene moltiplicata per il 6,05%; il risultato così ottenuto corrisponde ai contributi del datore di lavoro alle assicurazioni sociali AVS/AI/IPG/AD. Tale importo viene addizionato al totale della col. 15.</t>
  </si>
  <si>
    <t>col. 13: perdita di guadagno 80 %</t>
  </si>
  <si>
    <t xml:space="preserve">L'indennità per lavoro ridotto corrisponde per ogni lavoratore all'80% della perdita di guadagno. </t>
  </si>
  <si>
    <t>Perdita di guadagno computabile 80% (col. 13)</t>
  </si>
  <si>
    <t>+ reddito da occupazione provvisoria (lordo)</t>
  </si>
  <si>
    <t>-  perdita di guadagno 100% (col. 12)</t>
  </si>
  <si>
    <t>= decurtazione della col. 15</t>
  </si>
  <si>
    <t>col. 14: deduzione periodo di attesa 80 %</t>
  </si>
  <si>
    <t>col. 15: indennità rivendicata</t>
  </si>
  <si>
    <t>Se tutti i presupposti sono adempiuti, la cassa versa l'importo che risulta dalla sottrazione della col. 14 e del reddito derivante da un'occupazione provvisoria dalla col. 13. Al totale della colonna viene aggiunta la rifusione dei contributi del datore di lavoro alle assicurazioni sociali i AVS/AI/IPG/AD.</t>
  </si>
  <si>
    <t>provvisoria</t>
  </si>
  <si>
    <t>Déduction</t>
  </si>
  <si>
    <t>Deduzione</t>
  </si>
  <si>
    <t>periodo</t>
  </si>
  <si>
    <t>d'attesa 80%</t>
  </si>
  <si>
    <t>Bonification</t>
  </si>
  <si>
    <t>Indennità</t>
  </si>
  <si>
    <t>revendiquée</t>
  </si>
  <si>
    <t>rivendicata</t>
  </si>
  <si>
    <t>Total de la page</t>
  </si>
  <si>
    <t xml:space="preserve">N. dei lavoratori aventi diritto all'indennità: </t>
  </si>
  <si>
    <t>Nombre de travailleurs touchés:</t>
  </si>
  <si>
    <t xml:space="preserve">N. dei lavoratori interessati: </t>
  </si>
  <si>
    <t>Perte de travail en pour cent:</t>
  </si>
  <si>
    <t xml:space="preserve">Perdita di lavoro in per cento: </t>
  </si>
  <si>
    <t>Diritto: 80%</t>
  </si>
  <si>
    <t>Max. VV:</t>
  </si>
  <si>
    <t>GA. max:</t>
  </si>
  <si>
    <t>GA mass.:</t>
  </si>
  <si>
    <t>AHV/IV/EO/ALV:</t>
  </si>
  <si>
    <t>AVS/AI/APG/AC:</t>
  </si>
  <si>
    <t>AVS/AI/IPG/AD:</t>
  </si>
  <si>
    <t>Karenzzeit:</t>
  </si>
  <si>
    <t>Délai d'attente:</t>
  </si>
  <si>
    <t>Per. Attesa:</t>
  </si>
  <si>
    <t>Tag(e)</t>
  </si>
  <si>
    <t>jour(s)</t>
  </si>
  <si>
    <t>g./gg.</t>
  </si>
  <si>
    <t>Totale:</t>
  </si>
  <si>
    <t>Konstanten Blatt 5</t>
  </si>
  <si>
    <t>Date</t>
  </si>
  <si>
    <t>Valable du</t>
  </si>
  <si>
    <t>Jours travail</t>
  </si>
  <si>
    <t>per anno</t>
  </si>
  <si>
    <t>Max. du gain</t>
  </si>
  <si>
    <t>déterminant</t>
  </si>
  <si>
    <t>mass. Assicurato</t>
  </si>
  <si>
    <t>Taux de cotisation</t>
  </si>
  <si>
    <t>Nombre de</t>
  </si>
  <si>
    <t>numero di</t>
  </si>
  <si>
    <t>travailleurs</t>
  </si>
  <si>
    <t>collaboratori</t>
  </si>
  <si>
    <t>a1: jusqu'à 18 travailleurs</t>
  </si>
  <si>
    <t>a1: fino a 18 collaboratori</t>
  </si>
  <si>
    <t>a2: jusqu'à 39 travailleurs</t>
  </si>
  <si>
    <t>a2: fino a 39 collaboratori</t>
  </si>
  <si>
    <t>a3: jusqu'à 60 travailleurs</t>
  </si>
  <si>
    <t>a3: fino a 60 collaboratori</t>
  </si>
  <si>
    <t>a4: jusqu'à 81 travailleurs</t>
  </si>
  <si>
    <t>a4: fino a 81 collaboratori</t>
  </si>
  <si>
    <t>a5: jusqu'à 102 travailleurs</t>
  </si>
  <si>
    <t>a5: fino a 102 collaboratori</t>
  </si>
  <si>
    <t>b1: jusqu'à 144 travailleurs</t>
  </si>
  <si>
    <t>b1: fino a 144 collaboratori</t>
  </si>
  <si>
    <t>b2: jusqu'à 186 travailleurs</t>
  </si>
  <si>
    <t>b2: fino a 186 collaboratori</t>
  </si>
  <si>
    <t>b3: jusqu'à 207 travailleurs</t>
  </si>
  <si>
    <t>b3: fino a 207 collaboratori</t>
  </si>
  <si>
    <t>b4: jusqu'à 249 travailleurs</t>
  </si>
  <si>
    <t>b4: fino a 249 collaboratori</t>
  </si>
  <si>
    <t>b5: jusqu'à 291 travailleurs</t>
  </si>
  <si>
    <t>b5: fino a 291 collaboratori</t>
  </si>
  <si>
    <t>c1: jusqu'à 333 travailleurs</t>
  </si>
  <si>
    <t>c1: fino a 333 collaboratori</t>
  </si>
  <si>
    <t>c2: jusqu'à 375 travailleurs</t>
  </si>
  <si>
    <t>c2: fino a 375 collaboratori</t>
  </si>
  <si>
    <t>c3: jusqu'à 417 travailleurs</t>
  </si>
  <si>
    <t>c3: fino a 417 collaboratori</t>
  </si>
  <si>
    <t>c4: jusqu'à 459 travailleurs</t>
  </si>
  <si>
    <t>c4: fino a 459 collaboratori</t>
  </si>
  <si>
    <t>c5: jusqu'à 501 travailleurs</t>
  </si>
  <si>
    <t>c5: fino a 501 collaboratori</t>
  </si>
  <si>
    <t>d1: jusqu'à 564 travailleurs</t>
  </si>
  <si>
    <t>d1: fino a 564 collaboratori</t>
  </si>
  <si>
    <t>d2: jusqu'à 627 travailleurs</t>
  </si>
  <si>
    <t>d2: fino a 627 collaboratori</t>
  </si>
  <si>
    <t>d3: jusqu'à 690 travailleurs</t>
  </si>
  <si>
    <t>d3: fino a 690 collaboratori</t>
  </si>
  <si>
    <t>d4: jusqu'à 753 travailleurs</t>
  </si>
  <si>
    <t>d4: fino a 753 collaboratori</t>
  </si>
  <si>
    <t>e1: jusqu'à 816 travailleurs</t>
  </si>
  <si>
    <t>e1: fino a 816 collaboratori</t>
  </si>
  <si>
    <t>e2: jusqu'à 879 travailleurs</t>
  </si>
  <si>
    <t>e2: fino a 879 collaboratori</t>
  </si>
  <si>
    <t>e3: jusqu'à 942 travailleurs</t>
  </si>
  <si>
    <t>e3: fino a 942 collaboratori</t>
  </si>
  <si>
    <t>e4: jusqu'à 1005 travailleurs</t>
  </si>
  <si>
    <t>e4: fino a 1005 collaboratori</t>
  </si>
  <si>
    <t>Visible</t>
  </si>
  <si>
    <t>début</t>
  </si>
  <si>
    <t>Saisi</t>
  </si>
  <si>
    <t>Première ligne:</t>
  </si>
  <si>
    <t>Dernière ligne:</t>
  </si>
  <si>
    <t>Mot de protection:</t>
  </si>
  <si>
    <t>Cotisations AVS dès le:</t>
  </si>
  <si>
    <t>Version:</t>
  </si>
  <si>
    <t>Titre du texte d'aide</t>
  </si>
  <si>
    <t xml:space="preserve">Titoli della guida in linea contestuale interattiva </t>
  </si>
  <si>
    <t>Texte d'aide</t>
  </si>
  <si>
    <t>Guida in linea contestuale interattiva</t>
  </si>
  <si>
    <t>Spiegazioni generali</t>
  </si>
  <si>
    <t>Col. 1: Nom/Prénom</t>
  </si>
  <si>
    <t>col. 1: cognome/nome</t>
  </si>
  <si>
    <t>Col. 2: Gain horaire à prendre en considération</t>
  </si>
  <si>
    <t>col. 2: guadagno orario computabile</t>
  </si>
  <si>
    <t>Est déterminant le salaire contractuel versé pour la dernière période de paie avant le début de la perte de travail.</t>
  </si>
  <si>
    <t>Jahresd. wöchentl. Normalarbeitsz.</t>
  </si>
  <si>
    <t>Perte trav. imp. à des fact.sais. %</t>
  </si>
  <si>
    <t>Début de la réduction de l'horaire</t>
  </si>
  <si>
    <t>Fin de la réduction de l'horaire</t>
  </si>
  <si>
    <t>Data inizio del lavoro ridotto</t>
  </si>
  <si>
    <t>Data fine del lavoro ridotto</t>
  </si>
  <si>
    <t>Perdita stagionale di ore di lavoro</t>
  </si>
  <si>
    <t>Texte d'aide pour la feuille de calcul "Décompte concernant la réduction de l'horaire de travail"</t>
  </si>
  <si>
    <t>Sur le décompte, il y a lieu de faire figurer, pour chaque période de décompte, tous les travailleurs de l’entreprise ou du secteur d’exploitation, qu’ils soient touchés ou non par la réduction de l’horaire de travail. Pour ceux qui ne sont pas touchés, il suffit d’inscrire les indications les concernant dans les colonnes 1, 4 et 6.</t>
  </si>
  <si>
    <t>(Fr. 10'500.– au maximum). Ce salaire déterminant comprend la part du 13e salaire, les indemnités de vacances et pour jours fériés, les allocations convenues contractuellement, du moment qu'elles ne sont pas versées durant la RHT ou qu'elles représentent des indemnités pour inconvénients liés à l’exécution du travail.</t>
  </si>
  <si>
    <t>Pour déterminer le gain horaire à prendre en considération, voir la brochure intitulée "Info-Service L'indemnité en cas de réduction de l'horaire de travail“.</t>
  </si>
  <si>
    <t>Col. 8: Total des heures perdues</t>
  </si>
  <si>
    <t>Max(D12,0)</t>
  </si>
  <si>
    <t>Mindestausfall 10%</t>
  </si>
  <si>
    <t>nicht erreicht</t>
  </si>
  <si>
    <t>Codice col. delle celle di inp./outp.</t>
  </si>
  <si>
    <t>Immissione obbligatoria</t>
  </si>
  <si>
    <t>Valore erroneo</t>
  </si>
  <si>
    <t>Cella di output</t>
  </si>
  <si>
    <t>Aliquota % contrib. AVS/AI/IPG/AD</t>
  </si>
  <si>
    <t>È stato ins. un num. di coll. che sup. il mass. dell'org.</t>
  </si>
  <si>
    <t>Inserire un periodo nel formato MM.AAAA. Esempio: 02.2009.</t>
  </si>
  <si>
    <t>Selezionare la dimensione dell'azienda.</t>
  </si>
  <si>
    <t>Questo valore è determinato in automatico; può essere sovrascritto.</t>
  </si>
  <si>
    <t>mesi pagati</t>
  </si>
  <si>
    <t>all'anno</t>
  </si>
  <si>
    <t>è stato decurt.</t>
  </si>
  <si>
    <t>barer</t>
  </si>
  <si>
    <t>Totale pagine</t>
  </si>
  <si>
    <t>Totale periodo</t>
  </si>
  <si>
    <t>Orario lavoro</t>
  </si>
  <si>
    <t>settim</t>
  </si>
  <si>
    <t>nel PCont</t>
  </si>
  <si>
    <t>Data</t>
  </si>
  <si>
    <t>Valido dal</t>
  </si>
  <si>
    <t>Giorni lavorativi</t>
  </si>
  <si>
    <t>Aliquota di contribuzione</t>
  </si>
  <si>
    <t>Visibile</t>
  </si>
  <si>
    <t>Inizio</t>
  </si>
  <si>
    <t>Registrato</t>
  </si>
  <si>
    <t>Prima riga:</t>
  </si>
  <si>
    <t>Ultima riga:</t>
  </si>
  <si>
    <t>Codice protezione cartella:</t>
  </si>
  <si>
    <t xml:space="preserve">Soggetto alla contribuzione AVS dal: </t>
  </si>
  <si>
    <t>Versione:</t>
  </si>
  <si>
    <t>col. 3: orario contrattuale settimanale durante il PC</t>
  </si>
  <si>
    <t>Periodo di attesa a carico del datore di lavoro.</t>
  </si>
  <si>
    <t>Heures effectivement perdues en raison de la réduction de l’horaire de travail imposée, mais au maximum, le résultat du calcul suivant: Col. 4 moins le total des colonnes 5, 6, et 7 (Différence).</t>
  </si>
  <si>
    <t>Col. 9: Solde des heures supplémentaires déjà payées et pas encore payées, effectuées les mois précédents</t>
  </si>
  <si>
    <t>Indiquer toutes les heures supplémentaires effectuées les six derniers mois avant le début du délai-cadre de deux ans et qui n'ont pas été compensées par du temps libre. Après le début du délai cadre, compter toutes les heures supplémentaires effectuées pendant ce délai-cadre, mais au plus pendant les douze derniers mois, qui n'ont pas été compensées par du temps libre. Ces heures supplémentaires sont d'abord compensées par les heures perdues imputables à des facteurs saisonniers (col. 10). Le solde éventuel est déduit des heures perdues à prendre en considération (col. 11). Le solde des heures supplémentaires qui n'aura pu être compensé est à reporter sur la période de décompte suivante.</t>
  </si>
  <si>
    <t>Col. 10: Heures perdues imputables à des facteurs saisonniers</t>
  </si>
  <si>
    <t>Cette colonne doit être remplie uniquement si l'autorité cantonale a assorti sa décision d'une réserve concernant la saisonnalité disant que les heures perdues imputables à des facteurs saisonniers ne peuvent être indemnisées.</t>
  </si>
  <si>
    <t>Différence entre le total des heures perdues (col. 8) et les heures perdues à prendre en considération (col. 11). Il s'agit-là d'une colonne de contrôle puisque les soldes des heures supplémentaires (col. 9) ne sont soustraits des heures perdues à prendre en considération (col. 11) que si ces soldes n'ont pu être compensés par les heures perdues imputables à des facteurs saisonniers.</t>
  </si>
  <si>
    <t>Col. 11: Heures perdues à prendre en considération</t>
  </si>
  <si>
    <t>Si l'autorité cantonale a assorti sa décision d'une réserve concernant la saisonnalité, il faut alors déterminer, sur la base des heures de travail perdues pendant les mêmes périodes des deux années précédentes, la clé selon laquelle répartir les heures perdues entre les pertes saisonnières non indemnisables et les pertes en principe indemnisables. Des indications relatives à ce calcul et à l'utilisation de la clé servant à répartir les heures se trouvent dans la brochure intitulée „Info-Service L'indemnité en cas de réduction de l'horaire de travail“ et sur la feuille de calcul 'Heures perdues imputables à des facteurs saisonniers'.</t>
  </si>
  <si>
    <t>Le solde des heures en plus (col. 9) après compensation par les heures perdues imputables à des facteurs saisonniers est porté en déduction des heures perdues à prendre en considération.</t>
  </si>
  <si>
    <t>Si une entreprise n'a ni heures en plus des mois précédents, ni heures perdues imputables à des facteurs saisonniers, la colonne 11 est alors identique à la colonne 8.</t>
  </si>
  <si>
    <t>Col. 12: Perte de gain 100 %</t>
  </si>
  <si>
    <t>Multiplier la colonne 11 par la colonne 2. Le total de cette colonne doit être soustrait du le total du gain provenant d'une activité provisoire et la différence doit être mutlipliée par 6,05%. Le résultat obtenu correspondant à la bonification de la part patronale des cotisation AVS/AI/APG/AC) est ajouté au total de la col. 15.</t>
  </si>
  <si>
    <t>Col. 13: Perte de gain 80 %</t>
  </si>
  <si>
    <t>Pour chaque travailleur, l'indemnité en cas de réduction de l'horaire de travail s'élève à 80% de la perte de gain.</t>
  </si>
  <si>
    <t>Perte de gain à prendre en considération de 80% (col. 13 du décompte)</t>
  </si>
  <si>
    <t>+ revenu provenant d'une occupation provisoire (brut)</t>
  </si>
  <si>
    <t>-  perte de gain 100% (col. 12 du décompte)</t>
  </si>
  <si>
    <t>= Réduction du montant indiqué dans la col. 15 du décompte.</t>
  </si>
  <si>
    <t>Col. 14: Déduction jours d'attente 80 %</t>
  </si>
  <si>
    <t>Col. 15: Bonification revendiquée</t>
  </si>
  <si>
    <t>S13 / 12</t>
  </si>
  <si>
    <t>Pour autant que toutes les autres conditions soient remplies, la caisse bonifie le montant qui résulte de la soustraction suivante: colonne 13 moins colonne 14. Au total de cette colonne s'ajoute la part patronale des cotisations AVS/AI/APG/AC.</t>
  </si>
  <si>
    <t>Il faut porter dans cette colonne le temps de travail individuel, contractuel, pour chaque travailleur, sans les heures effectuées d’avance. Lorsque la durée du travail varie durant l’année, indiquer le temps de travail valable pour la période de décompte concernée.</t>
  </si>
  <si>
    <t>Col. 4: Heures à effectuer pendant la période de décompte y c. les heures accomplies d’avance</t>
  </si>
  <si>
    <t>col. 4: ore dovute inclusa la compensazione anticipata</t>
  </si>
  <si>
    <t xml:space="preserve">Si la période de paie est de une, deux ou quatre semaines, la période de décompte est de quatre semaines. Dans tous les autres cas, la période décompte équivaut à un mois civil. </t>
  </si>
  <si>
    <t>Se il salario è pagato ad intervalli di 1, 2 o 4 settimane, il periodo di conteggio è considerato un periodo di tempo di 4 settimane. In tutti gli altri casi, il periodo di conteggio è di un mese.</t>
  </si>
  <si>
    <t>Col. 5: Durée effective de travail</t>
  </si>
  <si>
    <t>col. 5: ore effettive</t>
  </si>
  <si>
    <t>Heures effectivement accomplies, y compris les heures supplémentaires accomplies éventuellement pendant la période de décompte concernée.</t>
  </si>
  <si>
    <t>Col. 6: Congés payés/non payés</t>
  </si>
  <si>
    <t>col. 6: assenze pagate / non pagate</t>
  </si>
  <si>
    <t>Ensemble des heures d’absences payées et non payées comme les vacances, jours fériés, absences volontaires, maladie, accidents, service militaire, etc.</t>
  </si>
  <si>
    <t>Numero delle ore di assenza dal lavoro pagate e non pagate dal lavoro (per vacanze, giorni festivi, assenze volontarie dal lavoro, malattia, infortunio, servizio militare, ecc.).</t>
  </si>
  <si>
    <t>Col. 7: Horaire mobile. Solde à la fin de la période précédente</t>
  </si>
  <si>
    <t>Le solde des heures en plus autorisé par le régime d’horaire de travail mobile, est de 20 heures au maximum; les heures excédant le solde maximum du nombre d’heures à effectuer sont considérées comme heures en plus.</t>
  </si>
  <si>
    <t>Col. 7: Horaire mobile. Solde à la fin de la période concernée</t>
  </si>
  <si>
    <t>Le solde des heures en plus autorisé selon le régime d’horaire de travail mobile, est de 20 heures au maximum; Les heures excédant le solde maximum du nombre d’heures à effectuer sont considérées comme heures en plus.</t>
  </si>
  <si>
    <t>Col. 7: Horaire mobile. La différence sera inscrite en négatif (signe – ) si la différence est positive, en positif (signe +) si elle est négative.</t>
  </si>
  <si>
    <t>Calcul: Solde à la fin de la période décompte précédente moins le solde à la fin de la période de décompte concernée.</t>
  </si>
  <si>
    <t>Prière de saisir la date au format JJ.MM.AAAA.</t>
  </si>
  <si>
    <t>Geben Sie ein Datum im Format TT.MM.JJJJ ein.</t>
  </si>
  <si>
    <t>(Formular 716.303)</t>
  </si>
  <si>
    <t>(Formulaire 716.303)</t>
  </si>
  <si>
    <t>Gain provenant d’une occupation provisoire</t>
  </si>
  <si>
    <t>Reddito da occupazione provvisoria</t>
  </si>
  <si>
    <t>Par revenu provenant d'une occupation provisoire, il faut entendre tout revenu supplémentaire pour une activité salariée ou indépendante qu'un travailleur obtient durant une interruption de travail en raison de réduction d'horaire.</t>
  </si>
  <si>
    <t>È considerato reddito da occupazione provvisoria ogni reddito supplementare conseguito dal lavoratore, durante il periodo di lavoro ridotto, grazie a un'occupazione provvisoria o un’attività indipendente.</t>
  </si>
  <si>
    <t>L'employeur procurant l'occupation provisoire doit communiquer chaque mois le revenu obtenu à l'employeur habituel (art. 41 LACI).</t>
  </si>
  <si>
    <t>Il datore di lavoro dell'occupazione provvisoria deve comunicare al datore di lavoro originario con periodicità mensile il reddito conseguito, durante il periodo di lavoro ridotto, grazie all’occupazione provvisoria (cfr. art. 41 LADI).</t>
  </si>
  <si>
    <t>Délai d'attente à la charge de l'employeur.</t>
  </si>
  <si>
    <t>Abrechnung von Kurzarbeit</t>
  </si>
  <si>
    <t>Saisonale Ausfallstunden</t>
  </si>
  <si>
    <t>Firmenname</t>
  </si>
  <si>
    <t>Strasse/Nr.</t>
  </si>
  <si>
    <t>Betrieb/Betriebsabteilung</t>
  </si>
  <si>
    <t>Abrechnungsperiode</t>
  </si>
  <si>
    <t>Beginn Kurzarbeit</t>
  </si>
  <si>
    <t>Ende Kurzarbeit</t>
  </si>
  <si>
    <t>Anzahl Arbeitstage/Jahr</t>
  </si>
  <si>
    <t>PLZ</t>
  </si>
  <si>
    <t>Ort</t>
  </si>
  <si>
    <t>Max. massgeb. Verdienst</t>
  </si>
  <si>
    <t>Saisonal bed. Arbeitsausfall %</t>
  </si>
  <si>
    <t>Betrieb / Betriebsabteilung</t>
  </si>
  <si>
    <t>délai d'att.</t>
  </si>
  <si>
    <t>Moy. ann. durée hebd. norm. de tr.</t>
  </si>
  <si>
    <t>Karenztage</t>
  </si>
  <si>
    <t>Beitragssatz AHV/IV/EO/ALV%</t>
  </si>
  <si>
    <t>Versicherten-Nr.</t>
  </si>
  <si>
    <t>Name</t>
  </si>
  <si>
    <t>Vorname</t>
  </si>
  <si>
    <t>Arbeitszeit</t>
  </si>
  <si>
    <t>pro Jahr</t>
  </si>
  <si>
    <t>Vorholzeit</t>
  </si>
  <si>
    <t>Istzeit</t>
  </si>
  <si>
    <t>Bezahlte/</t>
  </si>
  <si>
    <t>Unbezahlte</t>
  </si>
  <si>
    <t>Absenzen</t>
  </si>
  <si>
    <t>Saldo</t>
  </si>
  <si>
    <t>Mehrstd.</t>
  </si>
  <si>
    <t>Vormonate</t>
  </si>
  <si>
    <t>Saisonale</t>
  </si>
  <si>
    <t>ausfall</t>
  </si>
  <si>
    <t>Verdienst</t>
  </si>
  <si>
    <t>Verdienst-</t>
  </si>
  <si>
    <t>100%</t>
  </si>
  <si>
    <t>80%</t>
  </si>
  <si>
    <t>Abzug</t>
  </si>
  <si>
    <t>Beantragte</t>
  </si>
  <si>
    <t>Vergütung</t>
  </si>
  <si>
    <t>anrechen-</t>
  </si>
  <si>
    <t>wöchentl.</t>
  </si>
  <si>
    <t>barer Std.-</t>
  </si>
  <si>
    <t>vertragl.</t>
  </si>
  <si>
    <t>Ferientage</t>
  </si>
  <si>
    <t>Anzahl</t>
  </si>
  <si>
    <t>Monats-</t>
  </si>
  <si>
    <t>lohn</t>
  </si>
  <si>
    <t>Stunden-</t>
  </si>
  <si>
    <t>Sollstd. Abr.-</t>
  </si>
  <si>
    <t>Periode Inkl.</t>
  </si>
  <si>
    <t>Ausfall-</t>
  </si>
  <si>
    <t>stunden</t>
  </si>
  <si>
    <t>total</t>
  </si>
  <si>
    <t>Anrechen-</t>
  </si>
  <si>
    <t>bare Aus-</t>
  </si>
  <si>
    <t>fall-Std.</t>
  </si>
  <si>
    <t>pAA</t>
  </si>
  <si>
    <t>pwAA</t>
  </si>
  <si>
    <t>Datum</t>
  </si>
  <si>
    <t>Arbeitstage</t>
  </si>
  <si>
    <t>pro jahr</t>
  </si>
  <si>
    <t>Max. massgeb.</t>
  </si>
  <si>
    <t>Beitragssatz</t>
  </si>
  <si>
    <t>mit</t>
  </si>
  <si>
    <t>Prämie</t>
  </si>
  <si>
    <t>ohne</t>
  </si>
  <si>
    <t>Zwischen-</t>
  </si>
  <si>
    <t>Beschäftigung</t>
  </si>
  <si>
    <t>Gleitzeit</t>
  </si>
  <si>
    <t>c</t>
  </si>
  <si>
    <t>Name,Vorname</t>
  </si>
  <si>
    <t xml:space="preserve">  FF12</t>
  </si>
  <si>
    <t xml:space="preserve">  deApM</t>
  </si>
  <si>
    <t>Seitentotal</t>
  </si>
  <si>
    <t>Weitere</t>
  </si>
  <si>
    <t>Beginn / Ende der Kurzarbeit</t>
  </si>
  <si>
    <t>Regel 7</t>
  </si>
  <si>
    <t>Regel 9</t>
  </si>
  <si>
    <t>Regel 10</t>
  </si>
  <si>
    <t>Regel 11</t>
  </si>
  <si>
    <t>Regel 12</t>
  </si>
  <si>
    <t>Regel 13</t>
  </si>
  <si>
    <t>Regel 14</t>
  </si>
  <si>
    <t>Vergleichs-</t>
  </si>
  <si>
    <t>wert</t>
  </si>
  <si>
    <t>Regel 10-14</t>
  </si>
  <si>
    <t>Anrechenb.</t>
  </si>
  <si>
    <t>Std.-</t>
  </si>
  <si>
    <t>Prozentualer</t>
  </si>
  <si>
    <t>Arbeitsausfall</t>
  </si>
  <si>
    <t>Proz. Wirts. Bed.</t>
  </si>
  <si>
    <t>Regel 17</t>
  </si>
  <si>
    <t>beschäftigung</t>
  </si>
  <si>
    <t>Mustermann</t>
  </si>
  <si>
    <t>Hans</t>
  </si>
  <si>
    <t>Regel 15</t>
  </si>
  <si>
    <t>Regel 19/20</t>
  </si>
  <si>
    <t>Total</t>
  </si>
  <si>
    <t>Farbcode Ein-/Ausgabefelder</t>
  </si>
  <si>
    <t>Eingabe erforderlich</t>
  </si>
  <si>
    <t>Wert fehlerhaft</t>
  </si>
  <si>
    <t>Ausgabefeld</t>
  </si>
  <si>
    <t>Gültig ab</t>
  </si>
  <si>
    <t>BUR-Nr.</t>
  </si>
  <si>
    <t>Telefon</t>
  </si>
  <si>
    <t>Telefax</t>
  </si>
  <si>
    <t>Zahlungsverbindung</t>
  </si>
  <si>
    <t>Betriebsgrösse</t>
  </si>
  <si>
    <t>Mitarbeiter</t>
  </si>
  <si>
    <t>Media ann. dell'orario di lavoro sett.</t>
  </si>
  <si>
    <t>teile p. Jahr</t>
  </si>
  <si>
    <t>Feiertage</t>
  </si>
  <si>
    <t>Warnungs-</t>
  </si>
  <si>
    <t>anzeige</t>
  </si>
  <si>
    <t>Std.-Verd.</t>
  </si>
  <si>
    <t>aSV</t>
  </si>
  <si>
    <t>Std. Lohn</t>
  </si>
  <si>
    <t>Monatslohn</t>
  </si>
  <si>
    <t>Regel 8</t>
  </si>
  <si>
    <t>bezugsber.</t>
  </si>
  <si>
    <t>bezugs-</t>
  </si>
  <si>
    <t>berechtigte</t>
  </si>
  <si>
    <t>betroffene</t>
  </si>
  <si>
    <t>Sollstd.</t>
  </si>
  <si>
    <t>PLZ/Ort</t>
  </si>
  <si>
    <t>Regel 4</t>
  </si>
  <si>
    <t>Vorjahr</t>
  </si>
  <si>
    <t>vertragliche</t>
  </si>
  <si>
    <t>Cette valeur est générée automatiquement, elle peut cependant être modifiée.</t>
  </si>
  <si>
    <t>Indications d'ordre général</t>
  </si>
  <si>
    <t>Pour obtenir de l'aide, il convient de positionner le curseur dans la colonne du tableau Excel correspondante, puis d’appuyer simultanément sur les touches CTRL+h.</t>
  </si>
  <si>
    <t>Nbre de trav. ayant droit aux indemnités:</t>
  </si>
  <si>
    <t>Même période des années précédentes: Si l'employeur demande l'indemnité en cas de réduction de l'horaire de travail (RHT) par exemple pour le mois de janvier 2009, les mois de janvier 2007 et de janvier 2008 servent de période de référence.</t>
  </si>
  <si>
    <t>Pour pouvoir répartir les heures de travail perdues pendant une période de contrôle entre les pertes imputables à des facteurs saisonniers (et donc non indemnisables) et les pertes imputables à des facteurs économiques (et donc en principe indemnisables), il faut connaître le nombre moyen d'heures perdues pendant la même période des deux années précédentes.</t>
  </si>
  <si>
    <t>Temps de travail à effectuer pour la même période de l'année précédente y compris les heures accomplies d'avance.</t>
  </si>
  <si>
    <t>Inserire una data nel formato GG.MM.AAAA.</t>
  </si>
  <si>
    <t>Per la determinazione del guadagno orario computabile, vedi nell'Info-Service ”Indennità per lavoro ridotto“, consultabile soltanto nel sito Internet www.area-lavoro.ch.</t>
  </si>
  <si>
    <t xml:space="preserve">Se il servizio competente cantonale ha  incluso nella sua decisione una riserva relativa alla stagionalità, occorre determinare una chiave di ripartizione in base ai periodi di riferimento di due anni prima per la ripartizione delle ore perse in ore non indennizzabili (stagionali) e indennizzabili. Istruzioni sul calcolo della chiave di ripartizione e ulteriori informazioni si trovano nell’Info-Service ”Indennità per lavoro ridotto“, consultabile soltanto nel sito Internet www.area-lavoro.ch, e nel foglio di lavoro 'Perdita stagionale'. </t>
  </si>
  <si>
    <t>Perte d'au moins 10%</t>
  </si>
  <si>
    <t>n'a pas été atteinte</t>
  </si>
  <si>
    <t>10% non raggiunta</t>
  </si>
  <si>
    <t>Perdita minima del</t>
  </si>
  <si>
    <t>Perte trav.</t>
  </si>
  <si>
    <t>Bis hier geht die Tabelle, wenn sie grösser wird, Bereich in VLOOKUP anpassen</t>
  </si>
  <si>
    <t>Korrigierte Abrechnung des SECO</t>
  </si>
  <si>
    <t>Décompte du SECO corrigé</t>
  </si>
  <si>
    <t>Conteggio corretto della SECO</t>
  </si>
  <si>
    <t>Seite &amp;P von &amp;N</t>
  </si>
  <si>
    <t>Page &amp;P sur &amp;N</t>
  </si>
  <si>
    <t>Pagina &amp;P di &amp;N</t>
  </si>
  <si>
    <t>&amp;"Arial"&amp;10</t>
  </si>
  <si>
    <t xml:space="preserve">Beilage </t>
  </si>
  <si>
    <t xml:space="preserve">Annexe </t>
  </si>
  <si>
    <t xml:space="preserve">Allegato </t>
  </si>
  <si>
    <t xml:space="preserve"> zu Revisionsverfügung AGK </t>
  </si>
  <si>
    <t xml:space="preserve"> de la décision sur révision AGK </t>
  </si>
  <si>
    <t xml:space="preserve"> decisione revisione AGK </t>
  </si>
  <si>
    <t>Zellen-Hilfetexte auf Blatt 1. Hier damit nicht Macro angepasst werden muss, wenn auf Hilfetexte verschoben</t>
  </si>
  <si>
    <t>&amp;D</t>
  </si>
  <si>
    <t>AHV-pflichtige</t>
  </si>
  <si>
    <t>Abzugsbasis</t>
  </si>
  <si>
    <t>SECO/TCRD/</t>
  </si>
  <si>
    <t>Header &amp; Footer TCRD Blatt 1</t>
  </si>
  <si>
    <t>Header &amp; Footer TCRD Blatt 2</t>
  </si>
  <si>
    <t>Header &amp; Footer TCRD Blatt 3</t>
  </si>
  <si>
    <t>Header &amp; Footer TCRD Blatt 4</t>
  </si>
  <si>
    <t>TCRD Beilage-Nr.</t>
  </si>
  <si>
    <t>No de l'annexe TCRD</t>
  </si>
  <si>
    <t>TCRD N.allegato</t>
  </si>
  <si>
    <t>TCRD Verfügungs-Nr.</t>
  </si>
  <si>
    <t>No de la décision TCRD</t>
  </si>
  <si>
    <t>TCRD N. decisione</t>
  </si>
  <si>
    <t>TCRD Kurzzeichen Inspektor</t>
  </si>
  <si>
    <t>Nom abrégé de l'inspecteur TCRD</t>
  </si>
  <si>
    <t>TCRD Abbreviaz. Ispettore</t>
  </si>
  <si>
    <t>TCRD (0=nein, 1=ja):</t>
  </si>
  <si>
    <t>TCRD (0=non, 1=oui):</t>
  </si>
  <si>
    <t>TCRD (0=no, 1=si):</t>
  </si>
  <si>
    <t>TCRD erste Zeile:</t>
  </si>
  <si>
    <t>TCRD première ligne:</t>
  </si>
  <si>
    <t>TCRD prima riga:</t>
  </si>
  <si>
    <t>TCRD letzte Zeile:</t>
  </si>
  <si>
    <t>TCRD dernière ligne:</t>
  </si>
  <si>
    <t>TCRD ultima riga:</t>
  </si>
  <si>
    <t>Ansprechperson</t>
  </si>
  <si>
    <t>(Modulo 716.303.1)</t>
  </si>
  <si>
    <t>(Modulo 716.303)</t>
  </si>
  <si>
    <t xml:space="preserve">(Formular 716.303.1) </t>
  </si>
  <si>
    <t xml:space="preserve">Arbeitslosenversicherung </t>
  </si>
  <si>
    <t>Stammdaten Mitarbeitende</t>
  </si>
  <si>
    <t>Dieses Formular kann für die gewählte Abrechnungsperiode nicht verwendet werden. Gültigkeit: Abrechnungsperioden Januar bis März 2023.</t>
  </si>
  <si>
    <t>Le présent formulaire ne peut pas être utilisé pour la période de décompte saisie. Validité : périodes de décompte de janvier à mars 2023.</t>
  </si>
  <si>
    <t>Questo modulo non può essere utilizzato per il periodo di conteggio selezionato. Validità: periodi di conteggio da gennaio a marzo 2023.</t>
  </si>
  <si>
    <t xml:space="preserve">Formular anwendbar bei Kurzarbeit (ordentliches Verfahren) - Gültig von Januar bis März 2023 </t>
  </si>
  <si>
    <t>Formulaire applicable en cas de RHT (procédure ordinaire) - Valable de janvier à mars 2023</t>
  </si>
  <si>
    <t xml:space="preserve">Modulo utilizzabile per il lavoro ridotto (procedura ordinaria) - Valido da gennaio a marzo 2023
</t>
  </si>
  <si>
    <t>V4 (01.2023)</t>
  </si>
  <si>
    <t>Sp. 1: Name/Vorname</t>
  </si>
  <si>
    <t>Sp. 2: Vertragliche wöchentliche Arbeitszeit</t>
  </si>
  <si>
    <t>Sp. 3: Sollstunden in der zeitgleichen Periode</t>
  </si>
  <si>
    <t>Sp. 4: Istzeit</t>
  </si>
  <si>
    <t>Sp. 5: Bezahlte/unbezahlte Absenzen</t>
  </si>
  <si>
    <t>Sp. 6: Ausfallstunden</t>
  </si>
  <si>
    <t>Ausgefallene Arbeitsstunden. Berechnung: Sp. 3 abzüglich Sp. 4 und 5.</t>
  </si>
  <si>
    <t>Auf der Abrechnung ist pro Abrechnungsperiode jede arbeitnehmende Person des Betriebes/der Betriebsabteilung aufzuführen, ungeachtet, ob er von Kurzarbeit betroffen ist oder nicht. Für die Nichtbetroffenen genügen die Angaben unter Sp. 1, Sp. 4 und Sp. 6.</t>
  </si>
  <si>
    <t>Sp. 2: Anrechenbarer Stundenverdienst</t>
  </si>
  <si>
    <t>Sp. 3: Wöchentliche Arbeitszeit in der AP</t>
  </si>
  <si>
    <t>Sp. 4: Sollstunden der Abrechnungsperiode inklusive Vorholzeit</t>
  </si>
  <si>
    <t>Sp. 5: Istzeit</t>
  </si>
  <si>
    <t>Sp. 6: Bezahlte/unbezahlte Absenzen</t>
  </si>
  <si>
    <t>Sp. 7: Gleitzeit. Saldo Ende vorhergehende Abrechnungsperiode</t>
  </si>
  <si>
    <t>Sp. 7: Gleitzeit. Saldo Ende laufende Abrechnungsperiode</t>
  </si>
  <si>
    <t>Sp. 7: Gleitzeit. Differenz mit umgekehrten Vorzeichen</t>
  </si>
  <si>
    <t>Sp. 8: Ausfallstunden total</t>
  </si>
  <si>
    <t>Die tatsächlich ausgefallenen, angeordneten Kurzarbeitsstunden, höchstens jedoch die Anzahl Stunden, die sich aus folgender Berechnung ergeben: Sp. 4 abzüglich des Totals von Sp. 5, 6, und 7 (Differenz).</t>
  </si>
  <si>
    <t>Sp. 9: Saldo der ausbezahlten und noch nicht ausbezahlten Mehrstunden aus den Vormonaten</t>
  </si>
  <si>
    <t>Einzutragen sind alle in den sechs Monaten vor Beginn der zweijährigen Rahmenfrist geleisteten und zeitlich nicht ausgeglichenen Mehrstunden. Nach Beginn der Rahmenfrist sind alle innerhalb der Rahmenfrist geleisteten und zeitlich nicht ausgeglichenen Mehrstunden zu erfassen, soweit sie nicht länger als zwölf Monate zurückliegen. Diese Mehrstunden reduzieren die anrechenbaren Ausfallstunden (Sp. 11), soweit sie die nicht entschädigbaren saisonalen Ausfallstunden (Sp. 10) überschreiten; d.h. Mehrstundensaldi werden zuerst durch die saisonalen Ausfallstunden ausgeglichen, bevor die anrechenbaren Ausfallstunden reduziert werden. Mehrstundensaldi, die nicht vollständig durch die saisonalen und anrechenbaren Ausfallstunden ausgeglichen werden können, sind auf die nächste Abrechnungsperiode vorzutragen.</t>
  </si>
  <si>
    <t>Sp. 10: Saisonale Ausfallstunden</t>
  </si>
  <si>
    <t>Differenz zwischen Ausfallstunden total (Sp. 8) und anrechenbaren Ausfallstunden (Sp. 11). Es handelt sich um eine Kontrollspalte, da die Mehrstunden-Saldi (Sp. 9) die anrechenbaren Ausfallstunden (Sp. 11) nur reduzieren, soweit sie noch nicht durch die saisonalen Ausfallstunden getilgt werden konnten.</t>
  </si>
  <si>
    <t>Sp. 11: Anrechenbare Ausfallstunden</t>
  </si>
  <si>
    <t>Die anrechenbaren Ausfallstunden reduzieren sich zudem um die Mehrstundensaldi (Sp. 9), soweit diese nicht durch die saisonalen Ausfallstunden getilgt werden konnten.</t>
  </si>
  <si>
    <t>Sp. 12: Verdienstausfall 100 %</t>
  </si>
  <si>
    <t>Multiplikation der Sp. 11 mit Sp. 2. Das Total dieser Kolonne wird um das Total des Verdienstes aus Zwischenbeschäftigung reduziert und diese Differenz mit 6,05% multipliziert, was die Vergütung der Arbeitgeberbeiträge an die AHV/IV/EO/ALV ergibt. Diese Vergütung wird zum Total der Sp. 15 hinzugezählt.</t>
  </si>
  <si>
    <t>Sp. 13: Verdienstausfall 80 %</t>
  </si>
  <si>
    <t>Anrechenbarer Verdienstausfall 80% (Sp. 13 der Abrechnung)</t>
  </si>
  <si>
    <t>-  Verdienstausfall 100% (Sp. 12 der Abrechnung)</t>
  </si>
  <si>
    <t>= Kürzung von Sp. 15 der Abrechnung.</t>
  </si>
  <si>
    <t>Sp. 14: Abzug Karenztage 80 %</t>
  </si>
  <si>
    <t>Sp. 15: Beantragte Vergütung</t>
  </si>
  <si>
    <t>Sofern alle Voraussetzungen erfüllt sind, vergütet die Kasse den Betrag der sich aus der Subtraktion der Sp. 14 und des Abzugs aus Zwischenbeschäftigung von der Sp. 13 ergibt. Zum Total dieser Kolonne wird die Vergütung der Arbeitgeberbeiträge an AHV/IV/EO/ALV hinzugezählt.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</si>
</sst>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164" formatCode="mm/yyyy"/>
    <numFmt numFmtId="165" formatCode="0.0"/>
    <numFmt numFmtId="166" formatCode="[$SFr.-807]\ #,##0.00"/>
    <numFmt numFmtId="167" formatCode="000\.0000\.0000\.00"/>
    <numFmt numFmtId="168" formatCode="[$-407]mmmm\ yy;@"/>
    <numFmt numFmtId="169" formatCode="0.000%"/>
  </numFmts>
  <fonts count="27" x14ac:knownFonts="1">
    <font>
      <sz val="10"/>
      <name val="Arial"/>
    </font>
    <font>
      <sz val="10"/>
      <name val="Arial"/>
    </font>
    <font>
      <sz val="8"/>
      <name val="Arial"/>
      <family val="2"/>
    </font>
    <font>
      <sz val="6"/>
      <name val="Arial"/>
      <family val="2"/>
    </font>
    <font>
      <sz val="7"/>
      <name val="Arial"/>
      <family val="2"/>
    </font>
    <font>
      <sz val="7"/>
      <name val="Arial"/>
      <family val="2"/>
    </font>
    <font>
      <i/>
      <sz val="7"/>
      <color indexed="55"/>
      <name val="Arial"/>
      <family val="2"/>
    </font>
    <font>
      <sz val="10"/>
      <name val="Arial"/>
      <family val="2"/>
    </font>
    <font>
      <b/>
      <sz val="10"/>
      <name val="Arial"/>
      <family val="2"/>
    </font>
    <font>
      <sz val="8"/>
      <name val="Arial"/>
      <family val="2"/>
    </font>
    <font>
      <b/>
      <sz val="8"/>
      <name val="Arial"/>
      <family val="2"/>
    </font>
    <font>
      <sz val="9"/>
      <name val="Arial"/>
      <family val="2"/>
    </font>
    <font>
      <i/>
      <sz val="9"/>
      <color indexed="55"/>
      <name val="Arial"/>
      <family val="2"/>
    </font>
    <font>
      <sz val="7"/>
      <name val="Arial"/>
      <family val="2"/>
    </font>
    <font>
      <sz val="6"/>
      <name val="Arial"/>
      <family val="2"/>
    </font>
    <font>
      <b/>
      <sz val="7"/>
      <name val="Arial"/>
      <family val="2"/>
    </font>
    <font>
      <b/>
      <sz val="7"/>
      <color indexed="9"/>
      <name val="Arial"/>
      <family val="2"/>
    </font>
    <font>
      <sz val="7.5"/>
      <name val="Arial"/>
      <family val="2"/>
    </font>
    <font>
      <i/>
      <sz val="7.5"/>
      <color indexed="55"/>
      <name val="Arial"/>
      <family val="2"/>
    </font>
    <font>
      <b/>
      <sz val="10"/>
      <color indexed="45"/>
      <name val="Arial"/>
      <family val="2"/>
    </font>
    <font>
      <b/>
      <sz val="8"/>
      <color indexed="45"/>
      <name val="Arial"/>
      <family val="2"/>
    </font>
    <font>
      <b/>
      <sz val="8"/>
      <color indexed="45"/>
      <name val="Arial"/>
      <family val="2"/>
    </font>
    <font>
      <i/>
      <sz val="6.5"/>
      <color indexed="55"/>
      <name val="Arial"/>
      <family val="2"/>
    </font>
    <font>
      <sz val="6.5"/>
      <name val="Arial"/>
      <family val="2"/>
    </font>
    <font>
      <sz val="8"/>
      <name val="Arial"/>
      <family val="2"/>
    </font>
    <font>
      <sz val="11"/>
      <name val="Calibri"/>
      <family val="2"/>
    </font>
    <font>
      <sz val="9"/>
      <color rgb="FFFF0000"/>
      <name val="Arial"/>
      <family val="2"/>
    </font>
  </fonts>
  <fills count="8">
    <fill>
      <patternFill patternType="none"/>
    </fill>
    <fill>
      <patternFill patternType="gray125"/>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41"/>
        <bgColor indexed="64"/>
      </patternFill>
    </fill>
    <fill>
      <patternFill patternType="solid">
        <fgColor indexed="8"/>
        <bgColor indexed="64"/>
      </patternFill>
    </fill>
    <fill>
      <patternFill patternType="solid">
        <fgColor theme="4" tint="0.79998168889431442"/>
        <bgColor indexed="64"/>
      </patternFill>
    </fill>
  </fills>
  <borders count="32">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bottom/>
      <diagonal/>
    </border>
    <border>
      <left style="thin">
        <color indexed="64"/>
      </left>
      <right style="thin">
        <color indexed="64"/>
      </right>
      <top/>
      <bottom style="hair">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style="hair">
        <color indexed="64"/>
      </top>
      <bottom/>
      <diagonal/>
    </border>
    <border>
      <left/>
      <right style="thin">
        <color indexed="64"/>
      </right>
      <top style="hair">
        <color indexed="64"/>
      </top>
      <bottom/>
      <diagonal/>
    </border>
    <border>
      <left style="thin">
        <color indexed="64"/>
      </left>
      <right style="thin">
        <color indexed="64"/>
      </right>
      <top/>
      <bottom style="thin">
        <color indexed="64"/>
      </bottom>
      <diagonal/>
    </border>
    <border>
      <left/>
      <right/>
      <top style="hair">
        <color indexed="64"/>
      </top>
      <bottom/>
      <diagonal/>
    </border>
    <border>
      <left/>
      <right style="thin">
        <color indexed="64"/>
      </right>
      <top/>
      <bottom/>
      <diagonal/>
    </border>
    <border>
      <left/>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64"/>
      </left>
      <right/>
      <top/>
      <bottom style="hair">
        <color indexed="64"/>
      </bottom>
      <diagonal/>
    </border>
    <border>
      <left/>
      <right style="thin">
        <color indexed="64"/>
      </right>
      <top/>
      <bottom style="hair">
        <color indexed="64"/>
      </bottom>
      <diagonal/>
    </border>
  </borders>
  <cellStyleXfs count="1">
    <xf numFmtId="0" fontId="0" fillId="0" borderId="0"/>
  </cellStyleXfs>
  <cellXfs count="400">
    <xf numFmtId="0" fontId="0" fillId="0" borderId="0" xfId="0"/>
    <xf numFmtId="2" fontId="0" fillId="0" borderId="0" xfId="0" applyNumberFormat="1" applyAlignment="1" applyProtection="1">
      <alignment horizontal="right"/>
      <protection hidden="1"/>
    </xf>
    <xf numFmtId="0" fontId="0" fillId="0" borderId="0" xfId="0" applyProtection="1">
      <protection hidden="1"/>
    </xf>
    <xf numFmtId="0" fontId="0" fillId="0" borderId="0" xfId="0" applyNumberFormat="1" applyAlignment="1" applyProtection="1">
      <alignment horizontal="left"/>
    </xf>
    <xf numFmtId="2" fontId="0" fillId="0" borderId="0" xfId="0" applyNumberFormat="1" applyProtection="1"/>
    <xf numFmtId="167" fontId="0" fillId="0" borderId="0" xfId="0" applyNumberFormat="1" applyAlignment="1" applyProtection="1">
      <alignment horizontal="left"/>
    </xf>
    <xf numFmtId="0" fontId="0" fillId="0" borderId="0" xfId="0" applyAlignment="1" applyProtection="1">
      <alignment horizontal="left"/>
    </xf>
    <xf numFmtId="2" fontId="0" fillId="0" borderId="0" xfId="0" applyNumberFormat="1" applyAlignment="1" applyProtection="1">
      <alignment horizontal="right"/>
    </xf>
    <xf numFmtId="165" fontId="0" fillId="0" borderId="0" xfId="0" applyNumberFormat="1" applyAlignment="1" applyProtection="1">
      <alignment horizontal="right"/>
    </xf>
    <xf numFmtId="0" fontId="0" fillId="0" borderId="0" xfId="0" applyProtection="1"/>
    <xf numFmtId="166" fontId="0" fillId="0" borderId="0" xfId="0" applyNumberFormat="1" applyProtection="1"/>
    <xf numFmtId="10" fontId="0" fillId="0" borderId="0" xfId="0" applyNumberFormat="1" applyProtection="1"/>
    <xf numFmtId="1" fontId="0" fillId="0" borderId="0" xfId="0" applyNumberFormat="1" applyAlignment="1" applyProtection="1">
      <alignment horizontal="center"/>
    </xf>
    <xf numFmtId="165" fontId="0" fillId="0" borderId="0" xfId="0" applyNumberFormat="1" applyProtection="1"/>
    <xf numFmtId="14" fontId="0" fillId="0" borderId="0" xfId="0" applyNumberFormat="1" applyProtection="1"/>
    <xf numFmtId="167" fontId="2" fillId="0" borderId="0" xfId="0" applyNumberFormat="1" applyFont="1" applyAlignment="1" applyProtection="1">
      <alignment horizontal="left"/>
    </xf>
    <xf numFmtId="2" fontId="2" fillId="0" borderId="0" xfId="0" applyNumberFormat="1" applyFont="1" applyAlignment="1" applyProtection="1">
      <alignment horizontal="right"/>
    </xf>
    <xf numFmtId="165" fontId="2" fillId="0" borderId="0" xfId="0" applyNumberFormat="1" applyFont="1" applyAlignment="1" applyProtection="1">
      <alignment horizontal="right"/>
    </xf>
    <xf numFmtId="2" fontId="2" fillId="0" borderId="0" xfId="0" applyNumberFormat="1" applyFont="1" applyAlignment="1" applyProtection="1">
      <alignment horizontal="right"/>
      <protection hidden="1"/>
    </xf>
    <xf numFmtId="2" fontId="2" fillId="0" borderId="0" xfId="0" applyNumberFormat="1" applyFont="1" applyProtection="1">
      <protection hidden="1"/>
    </xf>
    <xf numFmtId="2" fontId="0" fillId="0" borderId="0" xfId="0" applyNumberFormat="1" applyProtection="1">
      <protection hidden="1"/>
    </xf>
    <xf numFmtId="0" fontId="2" fillId="0" borderId="0" xfId="0" applyFont="1" applyAlignment="1" applyProtection="1">
      <alignment horizontal="right"/>
    </xf>
    <xf numFmtId="0" fontId="2" fillId="0" borderId="0" xfId="0" applyFont="1" applyAlignment="1" applyProtection="1">
      <alignment horizontal="right"/>
      <protection hidden="1"/>
    </xf>
    <xf numFmtId="0" fontId="0" fillId="0" borderId="0" xfId="0" applyNumberFormat="1" applyAlignment="1" applyProtection="1">
      <alignment horizontal="left"/>
      <protection hidden="1"/>
    </xf>
    <xf numFmtId="14" fontId="0" fillId="0" borderId="0" xfId="0" applyNumberFormat="1" applyProtection="1">
      <protection hidden="1"/>
    </xf>
    <xf numFmtId="165" fontId="0" fillId="0" borderId="0" xfId="0" applyNumberFormat="1" applyProtection="1">
      <protection hidden="1"/>
    </xf>
    <xf numFmtId="166" fontId="0" fillId="0" borderId="0" xfId="0" applyNumberFormat="1" applyProtection="1">
      <protection hidden="1"/>
    </xf>
    <xf numFmtId="10" fontId="0" fillId="0" borderId="0" xfId="0" applyNumberFormat="1" applyProtection="1">
      <protection hidden="1"/>
    </xf>
    <xf numFmtId="2" fontId="2" fillId="0" borderId="0" xfId="0" applyNumberFormat="1" applyFont="1" applyBorder="1" applyAlignment="1" applyProtection="1">
      <alignment horizontal="right"/>
      <protection hidden="1"/>
    </xf>
    <xf numFmtId="2" fontId="0" fillId="0" borderId="0" xfId="0" applyNumberFormat="1" applyBorder="1" applyAlignment="1" applyProtection="1">
      <alignment horizontal="right"/>
      <protection hidden="1"/>
    </xf>
    <xf numFmtId="0" fontId="0" fillId="0" borderId="0" xfId="0" applyBorder="1" applyProtection="1">
      <protection hidden="1"/>
    </xf>
    <xf numFmtId="165" fontId="2" fillId="0" borderId="0" xfId="0" applyNumberFormat="1" applyFont="1" applyBorder="1" applyAlignment="1" applyProtection="1">
      <alignment horizontal="right"/>
      <protection hidden="1"/>
    </xf>
    <xf numFmtId="165" fontId="0" fillId="0" borderId="0" xfId="0" applyNumberFormat="1" applyBorder="1" applyAlignment="1" applyProtection="1">
      <alignment horizontal="right"/>
      <protection hidden="1"/>
    </xf>
    <xf numFmtId="49" fontId="0" fillId="0" borderId="0" xfId="0" applyNumberFormat="1" applyAlignment="1" applyProtection="1">
      <alignment horizontal="right"/>
    </xf>
    <xf numFmtId="49" fontId="0" fillId="0" borderId="0" xfId="0" applyNumberFormat="1" applyAlignment="1" applyProtection="1">
      <alignment horizontal="left"/>
    </xf>
    <xf numFmtId="0" fontId="2" fillId="0" borderId="0" xfId="0" applyFont="1" applyAlignment="1" applyProtection="1"/>
    <xf numFmtId="165" fontId="2" fillId="0" borderId="0" xfId="0" applyNumberFormat="1" applyFont="1" applyAlignment="1" applyProtection="1"/>
    <xf numFmtId="168" fontId="2" fillId="0" borderId="0" xfId="0" applyNumberFormat="1" applyFont="1" applyAlignment="1" applyProtection="1">
      <alignment horizontal="left"/>
    </xf>
    <xf numFmtId="0" fontId="2" fillId="0" borderId="0" xfId="0" applyNumberFormat="1" applyFont="1" applyAlignment="1" applyProtection="1">
      <alignment horizontal="left"/>
    </xf>
    <xf numFmtId="2" fontId="2" fillId="0" borderId="0" xfId="0" applyNumberFormat="1" applyFont="1" applyAlignment="1" applyProtection="1">
      <alignment horizontal="left"/>
    </xf>
    <xf numFmtId="2" fontId="0" fillId="0" borderId="0" xfId="0" applyNumberFormat="1" applyBorder="1" applyAlignment="1" applyProtection="1">
      <alignment horizontal="right"/>
    </xf>
    <xf numFmtId="165" fontId="0" fillId="0" borderId="0" xfId="0" applyNumberFormat="1" applyBorder="1" applyAlignment="1" applyProtection="1">
      <alignment horizontal="right"/>
    </xf>
    <xf numFmtId="2" fontId="0" fillId="0" borderId="0" xfId="0" applyNumberFormat="1" applyFill="1" applyBorder="1" applyAlignment="1" applyProtection="1">
      <alignment horizontal="right"/>
      <protection hidden="1"/>
    </xf>
    <xf numFmtId="165" fontId="0" fillId="0" borderId="0" xfId="0" applyNumberFormat="1" applyFill="1" applyBorder="1" applyAlignment="1" applyProtection="1">
      <alignment horizontal="right"/>
      <protection hidden="1"/>
    </xf>
    <xf numFmtId="2" fontId="2" fillId="0" borderId="0" xfId="0" applyNumberFormat="1" applyFont="1" applyFill="1" applyBorder="1" applyAlignment="1" applyProtection="1">
      <alignment horizontal="left"/>
      <protection hidden="1"/>
    </xf>
    <xf numFmtId="2" fontId="2" fillId="0" borderId="0" xfId="0" applyNumberFormat="1" applyFont="1" applyFill="1" applyBorder="1" applyAlignment="1" applyProtection="1">
      <alignment horizontal="right"/>
      <protection hidden="1"/>
    </xf>
    <xf numFmtId="165" fontId="2" fillId="0" borderId="0" xfId="0" applyNumberFormat="1" applyFont="1" applyAlignment="1" applyProtection="1">
      <alignment horizontal="right"/>
      <protection hidden="1"/>
    </xf>
    <xf numFmtId="0" fontId="2" fillId="0" borderId="0" xfId="0" applyFont="1" applyProtection="1">
      <protection hidden="1"/>
    </xf>
    <xf numFmtId="17" fontId="2" fillId="0" borderId="0" xfId="0" applyNumberFormat="1" applyFont="1" applyAlignment="1" applyProtection="1">
      <alignment horizontal="left"/>
      <protection hidden="1"/>
    </xf>
    <xf numFmtId="0" fontId="2" fillId="0" borderId="0" xfId="0" applyNumberFormat="1" applyFont="1" applyAlignment="1" applyProtection="1">
      <alignment horizontal="left"/>
      <protection hidden="1"/>
    </xf>
    <xf numFmtId="2" fontId="2" fillId="0" borderId="0" xfId="0" applyNumberFormat="1" applyFont="1" applyBorder="1" applyAlignment="1" applyProtection="1">
      <alignment horizontal="left"/>
      <protection hidden="1"/>
    </xf>
    <xf numFmtId="165" fontId="2" fillId="0" borderId="0" xfId="0" applyNumberFormat="1" applyFont="1" applyBorder="1" applyAlignment="1" applyProtection="1">
      <alignment horizontal="left"/>
      <protection hidden="1"/>
    </xf>
    <xf numFmtId="0" fontId="2" fillId="0" borderId="0" xfId="0" applyNumberFormat="1" applyFont="1" applyBorder="1" applyAlignment="1" applyProtection="1">
      <alignment horizontal="left"/>
      <protection hidden="1"/>
    </xf>
    <xf numFmtId="2" fontId="0" fillId="0" borderId="0" xfId="0" applyNumberFormat="1" applyFill="1" applyAlignment="1" applyProtection="1">
      <alignment horizontal="right"/>
      <protection hidden="1"/>
    </xf>
    <xf numFmtId="1" fontId="5" fillId="0" borderId="0" xfId="0" applyNumberFormat="1" applyFont="1" applyFill="1" applyBorder="1" applyAlignment="1" applyProtection="1">
      <alignment horizontal="left"/>
      <protection hidden="1"/>
    </xf>
    <xf numFmtId="2" fontId="3" fillId="0" borderId="0" xfId="0" applyNumberFormat="1" applyFont="1" applyFill="1" applyBorder="1" applyAlignment="1" applyProtection="1">
      <alignment horizontal="left"/>
      <protection hidden="1"/>
    </xf>
    <xf numFmtId="4" fontId="4" fillId="0" borderId="0" xfId="0" applyNumberFormat="1" applyFont="1" applyFill="1" applyBorder="1" applyAlignment="1" applyProtection="1">
      <alignment horizontal="right"/>
      <protection hidden="1"/>
    </xf>
    <xf numFmtId="4" fontId="3" fillId="0" borderId="0" xfId="0" applyNumberFormat="1" applyFont="1" applyFill="1" applyBorder="1" applyAlignment="1" applyProtection="1">
      <alignment horizontal="left" wrapText="1"/>
      <protection hidden="1"/>
    </xf>
    <xf numFmtId="1" fontId="5" fillId="0" borderId="0" xfId="0" applyNumberFormat="1" applyFont="1" applyFill="1" applyBorder="1" applyAlignment="1" applyProtection="1">
      <alignment horizontal="center"/>
      <protection hidden="1"/>
    </xf>
    <xf numFmtId="2" fontId="5" fillId="0" borderId="0" xfId="0" applyNumberFormat="1" applyFont="1" applyAlignment="1" applyProtection="1">
      <alignment horizontal="left"/>
      <protection hidden="1"/>
    </xf>
    <xf numFmtId="2" fontId="5" fillId="0" borderId="0" xfId="0" applyNumberFormat="1" applyFont="1" applyFill="1" applyBorder="1" applyAlignment="1" applyProtection="1">
      <alignment horizontal="center"/>
      <protection hidden="1"/>
    </xf>
    <xf numFmtId="2" fontId="5" fillId="0" borderId="0" xfId="0" applyNumberFormat="1" applyFont="1" applyFill="1" applyBorder="1" applyAlignment="1" applyProtection="1">
      <alignment horizontal="left"/>
      <protection hidden="1"/>
    </xf>
    <xf numFmtId="0" fontId="3" fillId="0" borderId="0" xfId="0" applyNumberFormat="1" applyFont="1" applyFill="1" applyBorder="1" applyAlignment="1" applyProtection="1">
      <alignment horizontal="left"/>
      <protection hidden="1"/>
    </xf>
    <xf numFmtId="4" fontId="2" fillId="0" borderId="0" xfId="0" applyNumberFormat="1" applyFont="1" applyFill="1" applyBorder="1" applyAlignment="1" applyProtection="1">
      <alignment horizontal="right"/>
      <protection hidden="1"/>
    </xf>
    <xf numFmtId="4" fontId="2" fillId="0" borderId="0" xfId="0" applyNumberFormat="1" applyFont="1" applyFill="1" applyBorder="1" applyAlignment="1" applyProtection="1">
      <alignment horizontal="right" wrapText="1"/>
      <protection hidden="1"/>
    </xf>
    <xf numFmtId="4" fontId="2" fillId="0" borderId="0" xfId="0" applyNumberFormat="1" applyFont="1" applyAlignment="1" applyProtection="1">
      <alignment horizontal="right"/>
      <protection hidden="1"/>
    </xf>
    <xf numFmtId="0" fontId="4" fillId="0" borderId="0" xfId="0" applyFont="1" applyAlignment="1" applyProtection="1">
      <alignment horizontal="left"/>
      <protection hidden="1"/>
    </xf>
    <xf numFmtId="2" fontId="4" fillId="0" borderId="0" xfId="0" applyNumberFormat="1" applyFont="1" applyFill="1" applyBorder="1" applyAlignment="1" applyProtection="1">
      <alignment horizontal="left"/>
      <protection hidden="1"/>
    </xf>
    <xf numFmtId="49" fontId="5" fillId="0" borderId="0" xfId="0" applyNumberFormat="1" applyFont="1" applyAlignment="1" applyProtection="1">
      <alignment horizontal="left"/>
      <protection hidden="1"/>
    </xf>
    <xf numFmtId="0" fontId="0" fillId="2" borderId="0" xfId="0" applyFill="1" applyProtection="1"/>
    <xf numFmtId="0" fontId="0" fillId="3" borderId="0" xfId="0" applyFill="1" applyProtection="1"/>
    <xf numFmtId="4" fontId="2" fillId="0" borderId="0" xfId="0" applyNumberFormat="1" applyFont="1" applyBorder="1" applyProtection="1">
      <protection hidden="1"/>
    </xf>
    <xf numFmtId="0" fontId="0" fillId="0" borderId="0" xfId="0" applyFill="1" applyProtection="1"/>
    <xf numFmtId="2" fontId="2" fillId="0" borderId="0" xfId="0" applyNumberFormat="1" applyFont="1" applyAlignment="1" applyProtection="1">
      <alignment horizontal="left"/>
      <protection hidden="1"/>
    </xf>
    <xf numFmtId="4" fontId="2" fillId="0" borderId="0" xfId="0" applyNumberFormat="1" applyFont="1" applyProtection="1"/>
    <xf numFmtId="0" fontId="2" fillId="0" borderId="0" xfId="0" applyNumberFormat="1" applyFont="1" applyBorder="1" applyAlignment="1" applyProtection="1">
      <protection hidden="1"/>
    </xf>
    <xf numFmtId="2" fontId="2" fillId="0" borderId="0" xfId="0" applyNumberFormat="1" applyFont="1" applyBorder="1" applyAlignment="1" applyProtection="1">
      <protection hidden="1"/>
    </xf>
    <xf numFmtId="1" fontId="2" fillId="0" borderId="0" xfId="0" applyNumberFormat="1" applyFont="1" applyFill="1" applyBorder="1" applyAlignment="1" applyProtection="1">
      <alignment horizontal="center"/>
      <protection hidden="1"/>
    </xf>
    <xf numFmtId="0" fontId="4" fillId="0" borderId="0" xfId="0" applyFont="1" applyProtection="1">
      <protection hidden="1"/>
    </xf>
    <xf numFmtId="0" fontId="2" fillId="0" borderId="0" xfId="0" applyFont="1" applyAlignment="1" applyProtection="1">
      <alignment horizontal="left"/>
      <protection hidden="1"/>
    </xf>
    <xf numFmtId="0" fontId="2" fillId="0" borderId="0" xfId="0" applyFont="1" applyAlignment="1" applyProtection="1">
      <alignment horizontal="center"/>
      <protection hidden="1"/>
    </xf>
    <xf numFmtId="1" fontId="2" fillId="0" borderId="0" xfId="0" applyNumberFormat="1" applyFont="1" applyAlignment="1" applyProtection="1">
      <alignment horizontal="center"/>
      <protection hidden="1"/>
    </xf>
    <xf numFmtId="164" fontId="2" fillId="0" borderId="0" xfId="0" applyNumberFormat="1" applyFont="1" applyFill="1" applyAlignment="1" applyProtection="1">
      <alignment horizontal="right"/>
      <protection hidden="1"/>
    </xf>
    <xf numFmtId="164" fontId="5" fillId="0" borderId="0" xfId="0" applyNumberFormat="1" applyFont="1" applyFill="1" applyBorder="1" applyAlignment="1" applyProtection="1">
      <alignment horizontal="left"/>
      <protection hidden="1"/>
    </xf>
    <xf numFmtId="0" fontId="5" fillId="0" borderId="0" xfId="0" applyNumberFormat="1" applyFont="1" applyFill="1" applyBorder="1" applyAlignment="1" applyProtection="1">
      <alignment horizontal="left"/>
      <protection hidden="1"/>
    </xf>
    <xf numFmtId="2" fontId="0" fillId="0" borderId="0" xfId="0" applyNumberFormat="1" applyFill="1" applyBorder="1" applyAlignment="1" applyProtection="1">
      <alignment horizontal="left"/>
    </xf>
    <xf numFmtId="165" fontId="0" fillId="0" borderId="0" xfId="0" applyNumberFormat="1" applyFill="1" applyBorder="1" applyAlignment="1" applyProtection="1">
      <alignment horizontal="left"/>
    </xf>
    <xf numFmtId="0" fontId="4" fillId="0" borderId="0" xfId="0" applyFont="1" applyProtection="1"/>
    <xf numFmtId="0" fontId="4" fillId="0" borderId="0" xfId="0" applyFont="1" applyAlignment="1" applyProtection="1">
      <alignment horizontal="center"/>
      <protection hidden="1"/>
    </xf>
    <xf numFmtId="0" fontId="4" fillId="0" borderId="0" xfId="0" applyFont="1" applyAlignment="1" applyProtection="1">
      <alignment horizontal="right"/>
      <protection hidden="1"/>
    </xf>
    <xf numFmtId="10" fontId="2" fillId="0" borderId="0" xfId="0" applyNumberFormat="1" applyFont="1" applyProtection="1">
      <protection hidden="1"/>
    </xf>
    <xf numFmtId="2" fontId="4" fillId="0" borderId="0" xfId="0" applyNumberFormat="1" applyFont="1" applyAlignment="1" applyProtection="1">
      <alignment horizontal="left"/>
      <protection hidden="1"/>
    </xf>
    <xf numFmtId="4" fontId="4" fillId="0" borderId="1" xfId="0" applyNumberFormat="1" applyFont="1" applyBorder="1" applyAlignment="1" applyProtection="1">
      <alignment horizontal="right"/>
      <protection hidden="1"/>
    </xf>
    <xf numFmtId="10" fontId="2" fillId="0" borderId="0" xfId="0" applyNumberFormat="1" applyFont="1" applyFill="1" applyAlignment="1" applyProtection="1">
      <alignment horizontal="right"/>
      <protection hidden="1"/>
    </xf>
    <xf numFmtId="10" fontId="2" fillId="0" borderId="0" xfId="0" applyNumberFormat="1" applyFont="1" applyAlignment="1" applyProtection="1">
      <alignment horizontal="right"/>
      <protection hidden="1"/>
    </xf>
    <xf numFmtId="0" fontId="4" fillId="0" borderId="0" xfId="0" applyFont="1" applyAlignment="1" applyProtection="1">
      <alignment horizontal="left"/>
    </xf>
    <xf numFmtId="49" fontId="4" fillId="0" borderId="0" xfId="0" applyNumberFormat="1" applyFont="1" applyAlignment="1" applyProtection="1">
      <alignment horizontal="left"/>
      <protection hidden="1"/>
    </xf>
    <xf numFmtId="2" fontId="2" fillId="0" borderId="0" xfId="0" applyNumberFormat="1" applyFont="1" applyProtection="1"/>
    <xf numFmtId="0" fontId="0" fillId="0" borderId="2" xfId="0" applyBorder="1" applyProtection="1"/>
    <xf numFmtId="0" fontId="0" fillId="0" borderId="3" xfId="0" applyBorder="1" applyProtection="1"/>
    <xf numFmtId="49" fontId="8" fillId="0" borderId="4" xfId="0" applyNumberFormat="1" applyFont="1" applyBorder="1" applyAlignment="1" applyProtection="1">
      <alignment horizontal="left"/>
      <protection locked="0"/>
    </xf>
    <xf numFmtId="49" fontId="0" fillId="0" borderId="4" xfId="0" applyNumberFormat="1" applyBorder="1" applyAlignment="1" applyProtection="1">
      <alignment horizontal="left"/>
      <protection locked="0"/>
    </xf>
    <xf numFmtId="0" fontId="0" fillId="0" borderId="5" xfId="0" applyBorder="1" applyProtection="1"/>
    <xf numFmtId="49" fontId="0" fillId="0" borderId="6" xfId="0" applyNumberFormat="1" applyBorder="1" applyAlignment="1" applyProtection="1">
      <alignment horizontal="left"/>
      <protection locked="0"/>
    </xf>
    <xf numFmtId="49" fontId="8" fillId="0" borderId="7" xfId="0" applyNumberFormat="1" applyFont="1" applyBorder="1" applyAlignment="1" applyProtection="1">
      <alignment horizontal="left"/>
      <protection locked="0"/>
    </xf>
    <xf numFmtId="164" fontId="8" fillId="0" borderId="4" xfId="0" applyNumberFormat="1" applyFont="1" applyBorder="1" applyAlignment="1" applyProtection="1">
      <alignment horizontal="left"/>
      <protection locked="0"/>
    </xf>
    <xf numFmtId="14" fontId="0" fillId="0" borderId="4" xfId="0" applyNumberFormat="1" applyBorder="1" applyAlignment="1" applyProtection="1">
      <alignment horizontal="left"/>
      <protection locked="0"/>
    </xf>
    <xf numFmtId="14" fontId="0" fillId="0" borderId="6" xfId="0" applyNumberFormat="1" applyBorder="1" applyAlignment="1" applyProtection="1">
      <alignment horizontal="left"/>
      <protection locked="0"/>
    </xf>
    <xf numFmtId="0" fontId="0" fillId="0" borderId="7" xfId="0" applyBorder="1" applyProtection="1">
      <protection locked="0"/>
    </xf>
    <xf numFmtId="0" fontId="0" fillId="0" borderId="4" xfId="0" applyBorder="1" applyProtection="1">
      <protection locked="0"/>
    </xf>
    <xf numFmtId="0" fontId="0" fillId="0" borderId="6" xfId="0" applyBorder="1" applyProtection="1">
      <protection locked="0"/>
    </xf>
    <xf numFmtId="2" fontId="0" fillId="0" borderId="4" xfId="0" applyNumberFormat="1" applyBorder="1" applyAlignment="1" applyProtection="1">
      <alignment horizontal="left"/>
      <protection locked="0"/>
    </xf>
    <xf numFmtId="165" fontId="0" fillId="0" borderId="4" xfId="0" applyNumberFormat="1" applyBorder="1" applyAlignment="1" applyProtection="1">
      <alignment horizontal="left"/>
      <protection locked="0"/>
    </xf>
    <xf numFmtId="0" fontId="10" fillId="0" borderId="0" xfId="0" applyNumberFormat="1" applyFont="1" applyAlignment="1" applyProtection="1">
      <alignment horizontal="left"/>
    </xf>
    <xf numFmtId="168" fontId="10" fillId="0" borderId="0" xfId="0" applyNumberFormat="1" applyFont="1" applyAlignment="1" applyProtection="1">
      <alignment horizontal="left"/>
    </xf>
    <xf numFmtId="167" fontId="11" fillId="0" borderId="8" xfId="0" applyNumberFormat="1" applyFont="1" applyBorder="1" applyAlignment="1" applyProtection="1">
      <alignment horizontal="left" vertical="center"/>
      <protection locked="0"/>
    </xf>
    <xf numFmtId="14" fontId="11" fillId="0" borderId="8" xfId="0" applyNumberFormat="1" applyFont="1" applyBorder="1" applyAlignment="1" applyProtection="1">
      <alignment horizontal="center" vertical="center"/>
      <protection locked="0"/>
    </xf>
    <xf numFmtId="4" fontId="11" fillId="0" borderId="8" xfId="0" applyNumberFormat="1" applyFont="1" applyBorder="1" applyAlignment="1" applyProtection="1">
      <alignment horizontal="center" vertical="center"/>
      <protection locked="0"/>
    </xf>
    <xf numFmtId="2" fontId="11" fillId="0" borderId="8" xfId="0" applyNumberFormat="1" applyFont="1" applyBorder="1" applyAlignment="1" applyProtection="1">
      <alignment horizontal="center" vertical="center"/>
      <protection locked="0"/>
    </xf>
    <xf numFmtId="165" fontId="11" fillId="0" borderId="8" xfId="0" applyNumberFormat="1" applyFont="1" applyBorder="1" applyAlignment="1" applyProtection="1">
      <alignment horizontal="center" vertical="center"/>
      <protection locked="0"/>
    </xf>
    <xf numFmtId="167" fontId="12" fillId="0" borderId="9" xfId="0" applyNumberFormat="1" applyFont="1" applyBorder="1" applyAlignment="1" applyProtection="1">
      <alignment horizontal="left" vertical="center"/>
    </xf>
    <xf numFmtId="14" fontId="12" fillId="0" borderId="9" xfId="0" applyNumberFormat="1" applyFont="1" applyBorder="1" applyAlignment="1" applyProtection="1">
      <alignment horizontal="center" vertical="center"/>
    </xf>
    <xf numFmtId="4" fontId="12" fillId="0" borderId="9" xfId="0" applyNumberFormat="1" applyFont="1" applyBorder="1" applyAlignment="1" applyProtection="1">
      <alignment horizontal="center" vertical="center"/>
    </xf>
    <xf numFmtId="2" fontId="12" fillId="0" borderId="9" xfId="0" applyNumberFormat="1" applyFont="1" applyBorder="1" applyAlignment="1" applyProtection="1">
      <alignment horizontal="center" vertical="center"/>
    </xf>
    <xf numFmtId="2" fontId="12" fillId="0" borderId="9" xfId="0" applyNumberFormat="1" applyFont="1" applyFill="1" applyBorder="1" applyAlignment="1" applyProtection="1">
      <alignment horizontal="center" vertical="center"/>
    </xf>
    <xf numFmtId="165" fontId="12" fillId="0" borderId="9" xfId="0" applyNumberFormat="1" applyFont="1" applyBorder="1" applyAlignment="1" applyProtection="1">
      <alignment horizontal="center" vertical="center"/>
    </xf>
    <xf numFmtId="0" fontId="2" fillId="0" borderId="0" xfId="0" applyNumberFormat="1" applyFont="1" applyFill="1" applyBorder="1" applyAlignment="1" applyProtection="1">
      <alignment horizontal="left" vertical="center"/>
    </xf>
    <xf numFmtId="2" fontId="2" fillId="0" borderId="0" xfId="0" applyNumberFormat="1" applyFont="1" applyFill="1" applyBorder="1" applyAlignment="1" applyProtection="1">
      <alignment horizontal="left" vertical="center"/>
    </xf>
    <xf numFmtId="2" fontId="11" fillId="0" borderId="0" xfId="0" applyNumberFormat="1" applyFont="1" applyFill="1" applyBorder="1" applyAlignment="1" applyProtection="1">
      <alignment horizontal="left" vertical="center"/>
    </xf>
    <xf numFmtId="0" fontId="0" fillId="0" borderId="10" xfId="0" applyBorder="1" applyAlignment="1" applyProtection="1">
      <alignment vertical="center"/>
      <protection hidden="1"/>
    </xf>
    <xf numFmtId="2" fontId="0" fillId="0" borderId="0" xfId="0" applyNumberFormat="1" applyFill="1" applyAlignment="1" applyProtection="1">
      <alignment horizontal="right" vertical="center"/>
      <protection hidden="1"/>
    </xf>
    <xf numFmtId="4" fontId="4" fillId="0" borderId="8" xfId="0" applyNumberFormat="1" applyFont="1" applyFill="1" applyBorder="1" applyAlignment="1" applyProtection="1">
      <alignment horizontal="left" vertical="center"/>
      <protection locked="0"/>
    </xf>
    <xf numFmtId="4" fontId="6" fillId="0" borderId="11" xfId="0" applyNumberFormat="1" applyFont="1" applyFill="1" applyBorder="1" applyAlignment="1" applyProtection="1">
      <alignment horizontal="left" vertical="center"/>
      <protection hidden="1"/>
    </xf>
    <xf numFmtId="49" fontId="0" fillId="0" borderId="0" xfId="0" applyNumberFormat="1" applyProtection="1"/>
    <xf numFmtId="0" fontId="0" fillId="0" borderId="0" xfId="0" applyAlignment="1" applyProtection="1">
      <alignment horizontal="left"/>
      <protection hidden="1"/>
    </xf>
    <xf numFmtId="14" fontId="0" fillId="0" borderId="0" xfId="0" applyNumberFormat="1" applyAlignment="1" applyProtection="1">
      <alignment horizontal="left"/>
      <protection hidden="1"/>
    </xf>
    <xf numFmtId="4" fontId="4" fillId="0" borderId="12" xfId="0" applyNumberFormat="1" applyFont="1" applyBorder="1" applyAlignment="1" applyProtection="1">
      <alignment horizontal="right"/>
      <protection hidden="1"/>
    </xf>
    <xf numFmtId="165" fontId="4" fillId="0" borderId="13" xfId="0" applyNumberFormat="1" applyFont="1" applyBorder="1" applyAlignment="1" applyProtection="1">
      <alignment horizontal="left"/>
      <protection hidden="1"/>
    </xf>
    <xf numFmtId="2" fontId="4" fillId="0" borderId="14" xfId="0" applyNumberFormat="1" applyFont="1" applyBorder="1" applyAlignment="1" applyProtection="1">
      <alignment horizontal="left"/>
      <protection hidden="1"/>
    </xf>
    <xf numFmtId="165" fontId="4" fillId="0" borderId="15" xfId="0" applyNumberFormat="1" applyFont="1" applyBorder="1" applyAlignment="1" applyProtection="1">
      <alignment horizontal="left"/>
      <protection hidden="1"/>
    </xf>
    <xf numFmtId="2" fontId="4" fillId="0" borderId="16" xfId="0" applyNumberFormat="1" applyFont="1" applyBorder="1" applyAlignment="1" applyProtection="1">
      <alignment horizontal="left"/>
      <protection hidden="1"/>
    </xf>
    <xf numFmtId="4" fontId="4" fillId="0" borderId="12" xfId="0" applyNumberFormat="1" applyFont="1" applyBorder="1" applyProtection="1">
      <protection hidden="1"/>
    </xf>
    <xf numFmtId="2" fontId="4" fillId="0" borderId="17" xfId="0" applyNumberFormat="1" applyFont="1" applyBorder="1" applyAlignment="1" applyProtection="1">
      <alignment horizontal="right"/>
      <protection hidden="1"/>
    </xf>
    <xf numFmtId="165" fontId="4" fillId="0" borderId="17" xfId="0" applyNumberFormat="1" applyFont="1" applyBorder="1" applyAlignment="1" applyProtection="1">
      <alignment horizontal="left"/>
      <protection hidden="1"/>
    </xf>
    <xf numFmtId="165" fontId="4" fillId="0" borderId="17" xfId="0" applyNumberFormat="1" applyFont="1" applyBorder="1" applyAlignment="1" applyProtection="1">
      <alignment horizontal="right"/>
      <protection hidden="1"/>
    </xf>
    <xf numFmtId="165" fontId="4" fillId="0" borderId="14" xfId="0" applyNumberFormat="1" applyFont="1" applyBorder="1" applyAlignment="1" applyProtection="1">
      <alignment horizontal="right"/>
      <protection hidden="1"/>
    </xf>
    <xf numFmtId="2" fontId="4" fillId="0" borderId="18" xfId="0" applyNumberFormat="1" applyFont="1" applyBorder="1" applyAlignment="1" applyProtection="1">
      <alignment horizontal="right"/>
      <protection hidden="1"/>
    </xf>
    <xf numFmtId="165" fontId="4" fillId="0" borderId="18" xfId="0" applyNumberFormat="1" applyFont="1" applyBorder="1" applyAlignment="1" applyProtection="1">
      <alignment horizontal="left"/>
      <protection hidden="1"/>
    </xf>
    <xf numFmtId="165" fontId="4" fillId="0" borderId="18" xfId="0" applyNumberFormat="1" applyFont="1" applyBorder="1" applyAlignment="1" applyProtection="1">
      <alignment horizontal="right"/>
      <protection hidden="1"/>
    </xf>
    <xf numFmtId="165" fontId="4" fillId="0" borderId="16" xfId="0" applyNumberFormat="1" applyFont="1" applyBorder="1" applyAlignment="1" applyProtection="1">
      <alignment horizontal="right"/>
      <protection hidden="1"/>
    </xf>
    <xf numFmtId="0" fontId="4" fillId="0" borderId="17" xfId="0" applyFont="1" applyBorder="1" applyAlignment="1" applyProtection="1">
      <alignment horizontal="right"/>
      <protection hidden="1"/>
    </xf>
    <xf numFmtId="2" fontId="4" fillId="0" borderId="14" xfId="0" applyNumberFormat="1" applyFont="1" applyBorder="1" applyAlignment="1" applyProtection="1">
      <alignment horizontal="right"/>
      <protection hidden="1"/>
    </xf>
    <xf numFmtId="0" fontId="4" fillId="0" borderId="18" xfId="0" applyFont="1" applyBorder="1" applyAlignment="1" applyProtection="1">
      <alignment horizontal="right"/>
      <protection hidden="1"/>
    </xf>
    <xf numFmtId="2" fontId="4" fillId="0" borderId="16" xfId="0" applyNumberFormat="1" applyFont="1" applyBorder="1" applyAlignment="1" applyProtection="1">
      <alignment horizontal="right"/>
      <protection hidden="1"/>
    </xf>
    <xf numFmtId="2" fontId="4" fillId="0" borderId="19" xfId="0" applyNumberFormat="1" applyFont="1" applyBorder="1" applyAlignment="1" applyProtection="1">
      <alignment horizontal="right"/>
      <protection hidden="1"/>
    </xf>
    <xf numFmtId="167" fontId="4" fillId="0" borderId="13" xfId="0" applyNumberFormat="1" applyFont="1" applyBorder="1" applyAlignment="1" applyProtection="1">
      <alignment horizontal="left"/>
      <protection hidden="1"/>
    </xf>
    <xf numFmtId="167" fontId="4" fillId="0" borderId="17" xfId="0" applyNumberFormat="1" applyFont="1" applyBorder="1" applyAlignment="1" applyProtection="1">
      <alignment horizontal="right"/>
      <protection hidden="1"/>
    </xf>
    <xf numFmtId="167" fontId="4" fillId="0" borderId="20" xfId="0" applyNumberFormat="1" applyFont="1" applyBorder="1" applyAlignment="1" applyProtection="1">
      <alignment horizontal="left"/>
      <protection hidden="1"/>
    </xf>
    <xf numFmtId="167" fontId="4" fillId="0" borderId="0" xfId="0" applyNumberFormat="1" applyFont="1" applyBorder="1" applyAlignment="1" applyProtection="1">
      <alignment horizontal="right"/>
      <protection hidden="1"/>
    </xf>
    <xf numFmtId="2" fontId="4" fillId="0" borderId="0" xfId="0" applyNumberFormat="1" applyFont="1" applyBorder="1" applyAlignment="1" applyProtection="1">
      <alignment horizontal="right"/>
      <protection hidden="1"/>
    </xf>
    <xf numFmtId="2" fontId="4" fillId="0" borderId="0" xfId="0" applyNumberFormat="1" applyFont="1" applyBorder="1" applyAlignment="1" applyProtection="1">
      <alignment horizontal="left"/>
      <protection hidden="1"/>
    </xf>
    <xf numFmtId="167" fontId="4" fillId="0" borderId="15" xfId="0" applyNumberFormat="1" applyFont="1" applyBorder="1" applyAlignment="1" applyProtection="1">
      <alignment horizontal="left"/>
      <protection hidden="1"/>
    </xf>
    <xf numFmtId="4" fontId="17" fillId="0" borderId="8" xfId="0" applyNumberFormat="1" applyFont="1" applyFill="1" applyBorder="1" applyAlignment="1" applyProtection="1">
      <alignment horizontal="center" vertical="center"/>
      <protection locked="0"/>
    </xf>
    <xf numFmtId="4" fontId="17" fillId="0" borderId="8" xfId="0" applyNumberFormat="1" applyFont="1" applyBorder="1" applyAlignment="1" applyProtection="1">
      <alignment horizontal="center" vertical="center"/>
      <protection locked="0"/>
    </xf>
    <xf numFmtId="4" fontId="17" fillId="0" borderId="8" xfId="0" applyNumberFormat="1" applyFont="1" applyBorder="1" applyAlignment="1" applyProtection="1">
      <alignment horizontal="right" vertical="center"/>
      <protection locked="0"/>
    </xf>
    <xf numFmtId="4" fontId="17" fillId="0" borderId="8" xfId="0" applyNumberFormat="1" applyFont="1" applyBorder="1" applyAlignment="1" applyProtection="1">
      <alignment vertical="center"/>
      <protection locked="0"/>
    </xf>
    <xf numFmtId="4" fontId="12" fillId="0" borderId="11" xfId="0" applyNumberFormat="1" applyFont="1" applyFill="1" applyBorder="1" applyAlignment="1" applyProtection="1">
      <alignment vertical="center"/>
      <protection hidden="1"/>
    </xf>
    <xf numFmtId="4" fontId="12" fillId="0" borderId="11" xfId="0" applyNumberFormat="1" applyFont="1" applyFill="1" applyBorder="1" applyAlignment="1" applyProtection="1">
      <alignment horizontal="right" vertical="center"/>
      <protection hidden="1"/>
    </xf>
    <xf numFmtId="4" fontId="11" fillId="0" borderId="8" xfId="0" applyNumberFormat="1" applyFont="1" applyFill="1" applyBorder="1" applyAlignment="1" applyProtection="1">
      <alignment vertical="center"/>
      <protection locked="0"/>
    </xf>
    <xf numFmtId="4" fontId="11" fillId="0" borderId="8" xfId="0" applyNumberFormat="1" applyFont="1" applyBorder="1" applyAlignment="1" applyProtection="1">
      <alignment vertical="center"/>
      <protection locked="0"/>
    </xf>
    <xf numFmtId="4" fontId="12" fillId="0" borderId="9" xfId="0" applyNumberFormat="1" applyFont="1" applyFill="1" applyBorder="1" applyAlignment="1" applyProtection="1">
      <alignment horizontal="right" vertical="center"/>
      <protection hidden="1"/>
    </xf>
    <xf numFmtId="2" fontId="4" fillId="0" borderId="21" xfId="0" applyNumberFormat="1" applyFont="1" applyBorder="1" applyAlignment="1" applyProtection="1">
      <alignment horizontal="right"/>
      <protection hidden="1"/>
    </xf>
    <xf numFmtId="2" fontId="9" fillId="0" borderId="0" xfId="0" applyNumberFormat="1" applyFont="1" applyAlignment="1" applyProtection="1">
      <alignment horizontal="right"/>
      <protection hidden="1"/>
    </xf>
    <xf numFmtId="2" fontId="9" fillId="0" borderId="0" xfId="0" applyNumberFormat="1" applyFont="1" applyFill="1" applyAlignment="1" applyProtection="1">
      <alignment horizontal="right"/>
      <protection hidden="1"/>
    </xf>
    <xf numFmtId="1" fontId="0" fillId="0" borderId="0" xfId="0" applyNumberFormat="1" applyAlignment="1" applyProtection="1">
      <alignment horizontal="left"/>
      <protection hidden="1"/>
    </xf>
    <xf numFmtId="0" fontId="0" fillId="4" borderId="0" xfId="0" applyFill="1" applyProtection="1"/>
    <xf numFmtId="0" fontId="19" fillId="0" borderId="3" xfId="0" applyFont="1" applyBorder="1" applyProtection="1"/>
    <xf numFmtId="14" fontId="19" fillId="0" borderId="4" xfId="0" applyNumberFormat="1" applyFont="1" applyBorder="1" applyAlignment="1" applyProtection="1">
      <alignment horizontal="left"/>
      <protection hidden="1"/>
    </xf>
    <xf numFmtId="0" fontId="2" fillId="0" borderId="0" xfId="0" applyNumberFormat="1" applyFont="1" applyAlignment="1" applyProtection="1">
      <alignment horizontal="left"/>
      <protection locked="0"/>
    </xf>
    <xf numFmtId="0" fontId="9" fillId="0" borderId="0" xfId="0" applyFont="1" applyProtection="1">
      <protection hidden="1"/>
    </xf>
    <xf numFmtId="2" fontId="0" fillId="0" borderId="0" xfId="0" applyNumberFormat="1" applyFill="1" applyBorder="1" applyAlignment="1" applyProtection="1">
      <alignment horizontal="center"/>
      <protection hidden="1"/>
    </xf>
    <xf numFmtId="1" fontId="0" fillId="0" borderId="0" xfId="0" applyNumberFormat="1" applyFill="1" applyBorder="1" applyAlignment="1" applyProtection="1">
      <alignment horizontal="center"/>
      <protection hidden="1"/>
    </xf>
    <xf numFmtId="165" fontId="0" fillId="0" borderId="0" xfId="0" applyNumberFormat="1" applyFill="1" applyBorder="1" applyAlignment="1" applyProtection="1">
      <alignment horizontal="center"/>
      <protection hidden="1"/>
    </xf>
    <xf numFmtId="2" fontId="2" fillId="0" borderId="0" xfId="0" applyNumberFormat="1" applyFont="1" applyBorder="1" applyAlignment="1" applyProtection="1">
      <alignment horizontal="center"/>
      <protection hidden="1"/>
    </xf>
    <xf numFmtId="2" fontId="2" fillId="0" borderId="0" xfId="0" applyNumberFormat="1" applyFont="1" applyFill="1" applyBorder="1" applyAlignment="1" applyProtection="1">
      <alignment horizontal="center"/>
      <protection hidden="1"/>
    </xf>
    <xf numFmtId="0" fontId="10" fillId="0" borderId="0" xfId="0" applyFont="1"/>
    <xf numFmtId="0" fontId="9" fillId="0" borderId="0" xfId="0" applyFont="1" applyAlignment="1" applyProtection="1">
      <alignment wrapText="1"/>
    </xf>
    <xf numFmtId="167" fontId="0" fillId="0" borderId="0" xfId="0" applyNumberFormat="1" applyAlignment="1" applyProtection="1">
      <alignment horizontal="left"/>
      <protection locked="0"/>
    </xf>
    <xf numFmtId="2" fontId="0" fillId="0" borderId="0" xfId="0" applyNumberFormat="1" applyProtection="1">
      <protection locked="0"/>
    </xf>
    <xf numFmtId="2" fontId="0" fillId="0" borderId="0" xfId="0" applyNumberFormat="1" applyAlignment="1" applyProtection="1">
      <alignment horizontal="right"/>
      <protection locked="0"/>
    </xf>
    <xf numFmtId="165" fontId="0" fillId="0" borderId="0" xfId="0" applyNumberFormat="1" applyAlignment="1" applyProtection="1">
      <alignment horizontal="right"/>
      <protection locked="0"/>
    </xf>
    <xf numFmtId="165" fontId="0" fillId="0" borderId="0" xfId="0" applyNumberFormat="1" applyProtection="1">
      <protection locked="0"/>
    </xf>
    <xf numFmtId="0" fontId="0" fillId="0" borderId="0" xfId="0" applyAlignment="1" applyProtection="1">
      <alignment horizontal="right"/>
      <protection locked="0"/>
    </xf>
    <xf numFmtId="0" fontId="2" fillId="0" borderId="0" xfId="0" applyFont="1" applyAlignment="1">
      <alignment horizontal="justify"/>
    </xf>
    <xf numFmtId="0" fontId="2" fillId="0" borderId="0" xfId="0" applyFont="1"/>
    <xf numFmtId="2" fontId="2" fillId="0" borderId="0" xfId="0" applyNumberFormat="1" applyFont="1" applyAlignment="1" applyProtection="1">
      <alignment horizontal="center"/>
      <protection locked="0"/>
    </xf>
    <xf numFmtId="165" fontId="2" fillId="0" borderId="0" xfId="0" applyNumberFormat="1" applyFont="1" applyAlignment="1" applyProtection="1">
      <alignment horizontal="center"/>
      <protection locked="0"/>
    </xf>
    <xf numFmtId="0" fontId="2" fillId="0" borderId="0" xfId="0" applyFont="1" applyAlignment="1" applyProtection="1">
      <alignment horizontal="left"/>
      <protection locked="0"/>
    </xf>
    <xf numFmtId="0" fontId="2" fillId="0" borderId="0" xfId="0" applyFont="1" applyAlignment="1" applyProtection="1">
      <alignment horizontal="center"/>
      <protection locked="0"/>
    </xf>
    <xf numFmtId="0" fontId="2" fillId="0" borderId="0" xfId="0" applyNumberFormat="1" applyFont="1" applyAlignment="1" applyProtection="1">
      <alignment horizontal="center"/>
      <protection locked="0"/>
    </xf>
    <xf numFmtId="0" fontId="9" fillId="0" borderId="0" xfId="0" applyNumberFormat="1" applyFont="1" applyProtection="1">
      <protection hidden="1"/>
    </xf>
    <xf numFmtId="0" fontId="2" fillId="0" borderId="0" xfId="0" quotePrefix="1" applyFont="1"/>
    <xf numFmtId="0" fontId="0" fillId="0" borderId="22" xfId="0" applyBorder="1" applyProtection="1"/>
    <xf numFmtId="0" fontId="0" fillId="0" borderId="23" xfId="0" applyBorder="1" applyProtection="1">
      <protection locked="0"/>
    </xf>
    <xf numFmtId="2" fontId="0" fillId="0" borderId="0" xfId="0" applyNumberFormat="1" applyFill="1" applyAlignment="1" applyProtection="1">
      <alignment horizontal="left"/>
      <protection hidden="1"/>
    </xf>
    <xf numFmtId="0" fontId="1" fillId="0" borderId="0" xfId="0" applyFont="1" applyProtection="1">
      <protection hidden="1"/>
    </xf>
    <xf numFmtId="0" fontId="1" fillId="0" borderId="0" xfId="0" applyFont="1" applyProtection="1"/>
    <xf numFmtId="0" fontId="1" fillId="0" borderId="0" xfId="0" applyFont="1"/>
    <xf numFmtId="0" fontId="1" fillId="0" borderId="0" xfId="0" applyFont="1" applyAlignment="1" applyProtection="1">
      <alignment horizontal="justify"/>
      <protection hidden="1"/>
    </xf>
    <xf numFmtId="0" fontId="1" fillId="0" borderId="0" xfId="0" applyFont="1" applyProtection="1">
      <protection locked="0"/>
    </xf>
    <xf numFmtId="0" fontId="0" fillId="0" borderId="0" xfId="0" applyProtection="1">
      <protection locked="0"/>
    </xf>
    <xf numFmtId="49" fontId="0" fillId="0" borderId="0" xfId="0" applyNumberFormat="1" applyProtection="1">
      <protection locked="0"/>
    </xf>
    <xf numFmtId="0" fontId="0" fillId="0" borderId="0" xfId="0" applyNumberFormat="1" applyProtection="1">
      <protection locked="0"/>
    </xf>
    <xf numFmtId="0" fontId="0" fillId="0" borderId="0" xfId="0" applyAlignment="1" applyProtection="1">
      <alignment wrapText="1"/>
      <protection locked="0"/>
    </xf>
    <xf numFmtId="0" fontId="0" fillId="0" borderId="0" xfId="0" quotePrefix="1" applyProtection="1">
      <protection locked="0"/>
    </xf>
    <xf numFmtId="2" fontId="24" fillId="0" borderId="0" xfId="0" applyNumberFormat="1" applyFont="1" applyProtection="1">
      <protection hidden="1"/>
    </xf>
    <xf numFmtId="0" fontId="0" fillId="5" borderId="0" xfId="0" applyFill="1" applyProtection="1"/>
    <xf numFmtId="0" fontId="0" fillId="4" borderId="7" xfId="0" applyFill="1" applyBorder="1" applyAlignment="1" applyProtection="1">
      <alignment horizontal="left"/>
      <protection hidden="1"/>
    </xf>
    <xf numFmtId="166" fontId="0" fillId="4" borderId="4" xfId="0" applyNumberFormat="1" applyFill="1" applyBorder="1" applyAlignment="1" applyProtection="1">
      <alignment horizontal="left"/>
      <protection hidden="1"/>
    </xf>
    <xf numFmtId="10" fontId="0" fillId="4" borderId="4" xfId="0" applyNumberFormat="1" applyFill="1" applyBorder="1" applyAlignment="1" applyProtection="1">
      <alignment horizontal="left"/>
      <protection hidden="1"/>
    </xf>
    <xf numFmtId="0" fontId="2" fillId="0" borderId="0" xfId="0" applyFont="1" applyAlignment="1">
      <alignment horizontal="left"/>
    </xf>
    <xf numFmtId="0" fontId="9" fillId="0" borderId="0" xfId="0" applyFont="1" applyAlignment="1" applyProtection="1">
      <alignment horizontal="left"/>
      <protection hidden="1"/>
    </xf>
    <xf numFmtId="0" fontId="24" fillId="0" borderId="0" xfId="0" applyFont="1" applyProtection="1">
      <protection hidden="1"/>
    </xf>
    <xf numFmtId="0" fontId="2" fillId="4" borderId="12" xfId="0" applyNumberFormat="1" applyFont="1" applyFill="1" applyBorder="1" applyAlignment="1" applyProtection="1">
      <alignment horizontal="left" vertical="center"/>
    </xf>
    <xf numFmtId="0" fontId="2" fillId="4" borderId="12" xfId="0" applyNumberFormat="1" applyFont="1" applyFill="1" applyBorder="1" applyAlignment="1" applyProtection="1">
      <alignment horizontal="center" vertical="center"/>
    </xf>
    <xf numFmtId="1" fontId="2" fillId="4" borderId="12" xfId="0" applyNumberFormat="1" applyFont="1" applyFill="1" applyBorder="1" applyAlignment="1" applyProtection="1">
      <alignment horizontal="center" vertical="center"/>
    </xf>
    <xf numFmtId="0" fontId="2" fillId="4" borderId="10" xfId="0" applyNumberFormat="1" applyFont="1" applyFill="1" applyBorder="1" applyAlignment="1" applyProtection="1">
      <alignment horizontal="left" vertical="center"/>
    </xf>
    <xf numFmtId="0" fontId="2" fillId="4" borderId="10" xfId="0" applyNumberFormat="1" applyFont="1" applyFill="1" applyBorder="1" applyAlignment="1" applyProtection="1">
      <alignment horizontal="center" vertical="center"/>
    </xf>
    <xf numFmtId="2" fontId="2" fillId="4" borderId="10" xfId="0" applyNumberFormat="1" applyFont="1" applyFill="1" applyBorder="1" applyAlignment="1" applyProtection="1">
      <alignment horizontal="center" vertical="center"/>
    </xf>
    <xf numFmtId="0" fontId="2" fillId="4" borderId="24" xfId="0" applyNumberFormat="1" applyFont="1" applyFill="1" applyBorder="1" applyAlignment="1" applyProtection="1">
      <alignment horizontal="left" vertical="center"/>
    </xf>
    <xf numFmtId="0" fontId="2" fillId="4" borderId="24" xfId="0" applyNumberFormat="1" applyFont="1" applyFill="1" applyBorder="1" applyAlignment="1" applyProtection="1">
      <alignment horizontal="center" vertical="center"/>
    </xf>
    <xf numFmtId="2" fontId="2" fillId="4" borderId="24" xfId="0" applyNumberFormat="1" applyFont="1" applyFill="1" applyBorder="1" applyAlignment="1" applyProtection="1">
      <alignment horizontal="center" vertical="center"/>
    </xf>
    <xf numFmtId="2" fontId="11" fillId="4" borderId="8" xfId="0" applyNumberFormat="1" applyFont="1" applyFill="1" applyBorder="1" applyAlignment="1" applyProtection="1">
      <alignment horizontal="center" vertical="center"/>
    </xf>
    <xf numFmtId="1" fontId="2" fillId="4" borderId="10" xfId="0" applyNumberFormat="1" applyFont="1" applyFill="1" applyBorder="1" applyAlignment="1" applyProtection="1">
      <alignment horizontal="center" vertical="center"/>
    </xf>
    <xf numFmtId="0" fontId="7" fillId="0" borderId="0" xfId="0" applyFont="1" applyAlignment="1" applyProtection="1">
      <protection locked="0"/>
    </xf>
    <xf numFmtId="165" fontId="7" fillId="0" borderId="0" xfId="0" applyNumberFormat="1" applyFont="1" applyAlignment="1" applyProtection="1">
      <protection locked="0"/>
    </xf>
    <xf numFmtId="49" fontId="11" fillId="0" borderId="8" xfId="0" applyNumberFormat="1" applyFont="1" applyBorder="1" applyAlignment="1" applyProtection="1">
      <alignment horizontal="left" vertical="center"/>
      <protection locked="0"/>
    </xf>
    <xf numFmtId="0" fontId="24" fillId="0" borderId="0" xfId="0" applyFont="1" applyAlignment="1" applyProtection="1">
      <alignment horizontal="right"/>
      <protection hidden="1"/>
    </xf>
    <xf numFmtId="2" fontId="4" fillId="0" borderId="15" xfId="0" applyNumberFormat="1" applyFont="1" applyBorder="1" applyAlignment="1" applyProtection="1">
      <alignment horizontal="right"/>
      <protection hidden="1"/>
    </xf>
    <xf numFmtId="2" fontId="15" fillId="0" borderId="18" xfId="0" applyNumberFormat="1" applyFont="1" applyBorder="1" applyAlignment="1" applyProtection="1">
      <alignment horizontal="right"/>
      <protection hidden="1"/>
    </xf>
    <xf numFmtId="0" fontId="10" fillId="0" borderId="0" xfId="0" applyNumberFormat="1" applyFont="1" applyAlignment="1" applyProtection="1">
      <alignment horizontal="left"/>
      <protection hidden="1"/>
    </xf>
    <xf numFmtId="49" fontId="0" fillId="0" borderId="0" xfId="0" applyNumberFormat="1" applyAlignment="1" applyProtection="1">
      <alignment horizontal="left"/>
      <protection hidden="1"/>
    </xf>
    <xf numFmtId="165" fontId="0" fillId="0" borderId="0" xfId="0" applyNumberFormat="1" applyAlignment="1" applyProtection="1">
      <alignment horizontal="right"/>
      <protection hidden="1"/>
    </xf>
    <xf numFmtId="0" fontId="2" fillId="0" borderId="0" xfId="0" applyFont="1" applyAlignment="1" applyProtection="1">
      <protection hidden="1"/>
    </xf>
    <xf numFmtId="165" fontId="2" fillId="0" borderId="0" xfId="0" applyNumberFormat="1" applyFont="1" applyAlignment="1" applyProtection="1">
      <alignment horizontal="left"/>
      <protection hidden="1"/>
    </xf>
    <xf numFmtId="49" fontId="2" fillId="0" borderId="0" xfId="0" quotePrefix="1" applyNumberFormat="1" applyFont="1" applyAlignment="1" applyProtection="1">
      <alignment horizontal="left"/>
      <protection hidden="1"/>
    </xf>
    <xf numFmtId="49" fontId="0" fillId="0" borderId="0" xfId="0" applyNumberFormat="1" applyAlignment="1" applyProtection="1">
      <alignment horizontal="right"/>
      <protection hidden="1"/>
    </xf>
    <xf numFmtId="165" fontId="2" fillId="0" borderId="0" xfId="0" applyNumberFormat="1" applyFont="1" applyAlignment="1" applyProtection="1">
      <protection hidden="1"/>
    </xf>
    <xf numFmtId="168" fontId="2" fillId="0" borderId="0" xfId="0" applyNumberFormat="1" applyFont="1" applyAlignment="1" applyProtection="1">
      <alignment horizontal="left"/>
      <protection hidden="1"/>
    </xf>
    <xf numFmtId="0" fontId="2" fillId="0" borderId="0" xfId="0" applyNumberFormat="1" applyFont="1" applyAlignment="1" applyProtection="1">
      <alignment horizontal="left" vertical="center"/>
      <protection hidden="1"/>
    </xf>
    <xf numFmtId="2" fontId="10" fillId="0" borderId="0" xfId="0" applyNumberFormat="1" applyFont="1" applyAlignment="1" applyProtection="1">
      <alignment horizontal="left" vertical="center"/>
      <protection hidden="1"/>
    </xf>
    <xf numFmtId="165" fontId="2" fillId="0" borderId="0" xfId="0" applyNumberFormat="1" applyFont="1" applyAlignment="1" applyProtection="1">
      <alignment horizontal="center" vertical="center"/>
      <protection hidden="1"/>
    </xf>
    <xf numFmtId="2" fontId="2" fillId="0" borderId="0" xfId="0" applyNumberFormat="1" applyFont="1" applyAlignment="1" applyProtection="1">
      <alignment horizontal="right" vertical="center"/>
      <protection hidden="1"/>
    </xf>
    <xf numFmtId="165" fontId="2" fillId="0" borderId="0" xfId="0" applyNumberFormat="1" applyFont="1" applyAlignment="1" applyProtection="1">
      <alignment vertical="center"/>
      <protection hidden="1"/>
    </xf>
    <xf numFmtId="165" fontId="10" fillId="0" borderId="0" xfId="0" applyNumberFormat="1" applyFont="1" applyAlignment="1" applyProtection="1">
      <alignment horizontal="right" vertical="center"/>
      <protection hidden="1"/>
    </xf>
    <xf numFmtId="0" fontId="2" fillId="0" borderId="0" xfId="0" applyFont="1" applyAlignment="1" applyProtection="1">
      <alignment vertical="center"/>
      <protection hidden="1"/>
    </xf>
    <xf numFmtId="0" fontId="2" fillId="0" borderId="0" xfId="0" applyFont="1" applyAlignment="1" applyProtection="1">
      <alignment horizontal="right" vertical="center"/>
      <protection hidden="1"/>
    </xf>
    <xf numFmtId="168" fontId="2" fillId="0" borderId="0" xfId="0" applyNumberFormat="1" applyFont="1" applyAlignment="1" applyProtection="1">
      <alignment horizontal="left" vertical="center"/>
      <protection hidden="1"/>
    </xf>
    <xf numFmtId="2" fontId="10" fillId="0" borderId="0" xfId="0" applyNumberFormat="1" applyFont="1" applyAlignment="1" applyProtection="1">
      <alignment horizontal="right" vertical="center"/>
      <protection hidden="1"/>
    </xf>
    <xf numFmtId="1" fontId="4" fillId="4" borderId="12" xfId="0" applyNumberFormat="1" applyFont="1" applyFill="1" applyBorder="1" applyAlignment="1" applyProtection="1">
      <alignment horizontal="left" vertical="center"/>
      <protection hidden="1"/>
    </xf>
    <xf numFmtId="1" fontId="4" fillId="4" borderId="12" xfId="0" applyNumberFormat="1" applyFont="1" applyFill="1" applyBorder="1" applyAlignment="1" applyProtection="1">
      <alignment horizontal="center" vertical="center"/>
      <protection hidden="1"/>
    </xf>
    <xf numFmtId="0" fontId="0" fillId="0" borderId="0" xfId="0" applyAlignment="1" applyProtection="1">
      <alignment vertical="center"/>
      <protection hidden="1"/>
    </xf>
    <xf numFmtId="0" fontId="3" fillId="4" borderId="10" xfId="0" applyFont="1" applyFill="1" applyBorder="1" applyAlignment="1" applyProtection="1">
      <alignment horizontal="left" vertical="center"/>
      <protection hidden="1"/>
    </xf>
    <xf numFmtId="0" fontId="3" fillId="4" borderId="10" xfId="0" applyNumberFormat="1" applyFont="1" applyFill="1" applyBorder="1" applyAlignment="1" applyProtection="1">
      <alignment horizontal="center" vertical="center"/>
      <protection hidden="1"/>
    </xf>
    <xf numFmtId="165" fontId="3" fillId="4" borderId="10" xfId="0" applyNumberFormat="1" applyFont="1" applyFill="1" applyBorder="1" applyAlignment="1" applyProtection="1">
      <alignment horizontal="center" vertical="center"/>
      <protection hidden="1"/>
    </xf>
    <xf numFmtId="2" fontId="3" fillId="4" borderId="10" xfId="0" applyNumberFormat="1" applyFont="1" applyFill="1" applyBorder="1" applyAlignment="1" applyProtection="1">
      <alignment horizontal="center" vertical="center"/>
      <protection hidden="1"/>
    </xf>
    <xf numFmtId="0" fontId="0" fillId="0" borderId="0" xfId="0" applyAlignment="1" applyProtection="1">
      <alignment horizontal="left" vertical="center"/>
      <protection hidden="1"/>
    </xf>
    <xf numFmtId="167" fontId="3" fillId="4" borderId="10" xfId="0" applyNumberFormat="1" applyFont="1" applyFill="1" applyBorder="1" applyAlignment="1" applyProtection="1">
      <alignment horizontal="left" vertical="center"/>
      <protection hidden="1"/>
    </xf>
    <xf numFmtId="167" fontId="3" fillId="4" borderId="24" xfId="0" applyNumberFormat="1" applyFont="1" applyFill="1" applyBorder="1" applyAlignment="1" applyProtection="1">
      <alignment horizontal="left" vertical="center"/>
      <protection hidden="1"/>
    </xf>
    <xf numFmtId="0" fontId="3" fillId="4" borderId="24" xfId="0" applyNumberFormat="1" applyFont="1" applyFill="1" applyBorder="1" applyAlignment="1" applyProtection="1">
      <alignment horizontal="center" vertical="center"/>
      <protection hidden="1"/>
    </xf>
    <xf numFmtId="165" fontId="3" fillId="4" borderId="24" xfId="0" applyNumberFormat="1" applyFont="1" applyFill="1" applyBorder="1" applyAlignment="1" applyProtection="1">
      <alignment horizontal="center" vertical="center"/>
      <protection hidden="1"/>
    </xf>
    <xf numFmtId="2" fontId="3" fillId="4" borderId="24" xfId="0" applyNumberFormat="1" applyFont="1" applyFill="1" applyBorder="1" applyAlignment="1" applyProtection="1">
      <alignment horizontal="center" vertical="center"/>
      <protection hidden="1"/>
    </xf>
    <xf numFmtId="0" fontId="0" fillId="0" borderId="10" xfId="0" applyBorder="1" applyAlignment="1" applyProtection="1">
      <alignment horizontal="left" vertical="center"/>
      <protection hidden="1"/>
    </xf>
    <xf numFmtId="4" fontId="11" fillId="4" borderId="8" xfId="0" applyNumberFormat="1" applyFont="1" applyFill="1" applyBorder="1" applyAlignment="1" applyProtection="1">
      <alignment horizontal="right" vertical="center"/>
      <protection hidden="1"/>
    </xf>
    <xf numFmtId="0" fontId="2" fillId="0" borderId="25" xfId="0" applyNumberFormat="1" applyFont="1" applyBorder="1" applyAlignment="1" applyProtection="1">
      <alignment horizontal="left" vertical="center"/>
      <protection hidden="1"/>
    </xf>
    <xf numFmtId="2" fontId="4" fillId="0" borderId="26" xfId="0" applyNumberFormat="1" applyFont="1" applyBorder="1" applyAlignment="1" applyProtection="1">
      <alignment horizontal="right" vertical="center"/>
      <protection hidden="1"/>
    </xf>
    <xf numFmtId="4" fontId="4" fillId="0" borderId="1" xfId="0" applyNumberFormat="1" applyFont="1" applyBorder="1" applyAlignment="1" applyProtection="1">
      <alignment horizontal="right" vertical="center"/>
      <protection hidden="1"/>
    </xf>
    <xf numFmtId="2" fontId="4" fillId="0" borderId="10" xfId="0" applyNumberFormat="1" applyFont="1" applyBorder="1" applyAlignment="1" applyProtection="1">
      <alignment horizontal="right" vertical="center"/>
      <protection hidden="1"/>
    </xf>
    <xf numFmtId="0" fontId="0" fillId="0" borderId="20" xfId="0" applyBorder="1" applyAlignment="1" applyProtection="1">
      <alignment vertical="center"/>
      <protection hidden="1"/>
    </xf>
    <xf numFmtId="0" fontId="2" fillId="0" borderId="0" xfId="0" applyFont="1" applyProtection="1">
      <protection locked="0"/>
    </xf>
    <xf numFmtId="0" fontId="2" fillId="0" borderId="25" xfId="0" applyNumberFormat="1" applyFont="1" applyBorder="1" applyAlignment="1" applyProtection="1">
      <alignment horizontal="left"/>
      <protection hidden="1"/>
    </xf>
    <xf numFmtId="2" fontId="4" fillId="0" borderId="26" xfId="0" applyNumberFormat="1" applyFont="1" applyBorder="1" applyAlignment="1" applyProtection="1">
      <alignment horizontal="right"/>
      <protection hidden="1"/>
    </xf>
    <xf numFmtId="2" fontId="4" fillId="0" borderId="10" xfId="0" applyNumberFormat="1" applyFont="1" applyBorder="1" applyAlignment="1" applyProtection="1">
      <alignment horizontal="right"/>
      <protection hidden="1"/>
    </xf>
    <xf numFmtId="0" fontId="0" fillId="0" borderId="20" xfId="0" applyBorder="1" applyProtection="1">
      <protection hidden="1"/>
    </xf>
    <xf numFmtId="0" fontId="2" fillId="0" borderId="0" xfId="0" applyNumberFormat="1" applyFont="1" applyBorder="1" applyAlignment="1" applyProtection="1">
      <alignment horizontal="left" vertical="center"/>
      <protection hidden="1"/>
    </xf>
    <xf numFmtId="0" fontId="9" fillId="0" borderId="0" xfId="0" applyFont="1" applyBorder="1" applyAlignment="1" applyProtection="1">
      <alignment vertical="center"/>
      <protection hidden="1"/>
    </xf>
    <xf numFmtId="4" fontId="4" fillId="0" borderId="12" xfId="0" applyNumberFormat="1" applyFont="1" applyBorder="1" applyAlignment="1" applyProtection="1">
      <alignment horizontal="right" vertical="center"/>
      <protection hidden="1"/>
    </xf>
    <xf numFmtId="167" fontId="4" fillId="0" borderId="0" xfId="0" applyNumberFormat="1" applyFont="1" applyAlignment="1" applyProtection="1">
      <alignment horizontal="left" vertical="center"/>
      <protection hidden="1"/>
    </xf>
    <xf numFmtId="2" fontId="4" fillId="0" borderId="0" xfId="0" applyNumberFormat="1" applyFont="1" applyAlignment="1" applyProtection="1">
      <alignment horizontal="left" vertical="center"/>
      <protection hidden="1"/>
    </xf>
    <xf numFmtId="165" fontId="4" fillId="0" borderId="0" xfId="0" applyNumberFormat="1" applyFont="1" applyAlignment="1" applyProtection="1">
      <alignment horizontal="right" vertical="center"/>
      <protection hidden="1"/>
    </xf>
    <xf numFmtId="2" fontId="4" fillId="0" borderId="0" xfId="0" applyNumberFormat="1" applyFont="1" applyAlignment="1" applyProtection="1">
      <alignment horizontal="right" vertical="center"/>
      <protection hidden="1"/>
    </xf>
    <xf numFmtId="2" fontId="15" fillId="0" borderId="0" xfId="0" applyNumberFormat="1" applyFont="1" applyAlignment="1" applyProtection="1">
      <alignment horizontal="right" vertical="center"/>
      <protection hidden="1"/>
    </xf>
    <xf numFmtId="10" fontId="15" fillId="0" borderId="1" xfId="0" applyNumberFormat="1" applyFont="1" applyBorder="1" applyAlignment="1" applyProtection="1">
      <alignment horizontal="right" vertical="center"/>
      <protection hidden="1"/>
    </xf>
    <xf numFmtId="0" fontId="4" fillId="0" borderId="0" xfId="0" applyFont="1" applyAlignment="1" applyProtection="1">
      <alignment vertical="center"/>
      <protection hidden="1"/>
    </xf>
    <xf numFmtId="0" fontId="4" fillId="0" borderId="0" xfId="0" applyFont="1" applyAlignment="1" applyProtection="1">
      <alignment horizontal="right" vertical="center"/>
      <protection hidden="1"/>
    </xf>
    <xf numFmtId="167" fontId="0" fillId="0" borderId="0" xfId="0" applyNumberFormat="1" applyAlignment="1" applyProtection="1">
      <alignment horizontal="left" vertical="center"/>
      <protection hidden="1"/>
    </xf>
    <xf numFmtId="2" fontId="0" fillId="0" borderId="0" xfId="0" applyNumberFormat="1" applyAlignment="1" applyProtection="1">
      <alignment horizontal="left" vertical="center"/>
      <protection hidden="1"/>
    </xf>
    <xf numFmtId="165" fontId="0" fillId="0" borderId="0" xfId="0" applyNumberFormat="1" applyAlignment="1" applyProtection="1">
      <alignment horizontal="right" vertical="center"/>
      <protection hidden="1"/>
    </xf>
    <xf numFmtId="2" fontId="0" fillId="0" borderId="0" xfId="0" applyNumberFormat="1" applyAlignment="1" applyProtection="1">
      <alignment horizontal="right" vertical="center"/>
      <protection hidden="1"/>
    </xf>
    <xf numFmtId="165" fontId="0" fillId="0" borderId="0" xfId="0" applyNumberFormat="1" applyAlignment="1" applyProtection="1">
      <alignment vertical="center"/>
      <protection hidden="1"/>
    </xf>
    <xf numFmtId="0" fontId="0" fillId="6" borderId="19" xfId="0" applyFill="1" applyBorder="1" applyAlignment="1" applyProtection="1">
      <alignment vertical="center"/>
      <protection hidden="1"/>
    </xf>
    <xf numFmtId="165" fontId="0" fillId="6" borderId="27" xfId="0" applyNumberFormat="1" applyFill="1" applyBorder="1" applyAlignment="1" applyProtection="1">
      <alignment horizontal="right" vertical="center"/>
      <protection hidden="1"/>
    </xf>
    <xf numFmtId="2" fontId="0" fillId="6" borderId="27" xfId="0" applyNumberFormat="1" applyFill="1" applyBorder="1" applyAlignment="1" applyProtection="1">
      <alignment horizontal="right" vertical="center"/>
      <protection hidden="1"/>
    </xf>
    <xf numFmtId="0" fontId="0" fillId="6" borderId="27" xfId="0" applyFill="1" applyBorder="1" applyAlignment="1" applyProtection="1">
      <alignment horizontal="right" vertical="center"/>
      <protection hidden="1"/>
    </xf>
    <xf numFmtId="2" fontId="16" fillId="6" borderId="21" xfId="0" quotePrefix="1" applyNumberFormat="1" applyFont="1" applyFill="1" applyBorder="1" applyAlignment="1" applyProtection="1">
      <alignment horizontal="right" vertical="center"/>
      <protection hidden="1"/>
    </xf>
    <xf numFmtId="10" fontId="16" fillId="6" borderId="1" xfId="0" applyNumberFormat="1" applyFont="1" applyFill="1" applyBorder="1" applyAlignment="1" applyProtection="1">
      <alignment horizontal="right" vertical="center"/>
      <protection hidden="1"/>
    </xf>
    <xf numFmtId="4" fontId="4" fillId="0" borderId="14" xfId="0" applyNumberFormat="1" applyFont="1" applyBorder="1" applyAlignment="1" applyProtection="1">
      <alignment horizontal="right"/>
      <protection hidden="1"/>
    </xf>
    <xf numFmtId="2" fontId="23" fillId="0" borderId="3" xfId="0" applyNumberFormat="1" applyFont="1" applyBorder="1" applyAlignment="1" applyProtection="1">
      <alignment horizontal="right" vertical="center"/>
      <protection locked="0"/>
    </xf>
    <xf numFmtId="2" fontId="23" fillId="0" borderId="28" xfId="0" applyNumberFormat="1" applyFont="1" applyBorder="1" applyAlignment="1" applyProtection="1">
      <alignment horizontal="right" vertical="center"/>
      <protection locked="0"/>
    </xf>
    <xf numFmtId="4" fontId="17" fillId="4" borderId="8" xfId="0" applyNumberFormat="1" applyFont="1" applyFill="1" applyBorder="1" applyAlignment="1" applyProtection="1">
      <alignment horizontal="right" vertical="center"/>
      <protection hidden="1"/>
    </xf>
    <xf numFmtId="2" fontId="3" fillId="4" borderId="10" xfId="0" applyNumberFormat="1" applyFont="1" applyFill="1" applyBorder="1" applyAlignment="1" applyProtection="1">
      <alignment horizontal="center"/>
      <protection hidden="1"/>
    </xf>
    <xf numFmtId="1" fontId="5" fillId="4" borderId="12" xfId="0" applyNumberFormat="1" applyFont="1" applyFill="1" applyBorder="1" applyAlignment="1" applyProtection="1">
      <alignment horizontal="left"/>
      <protection hidden="1"/>
    </xf>
    <xf numFmtId="1" fontId="5" fillId="4" borderId="12" xfId="0" applyNumberFormat="1" applyFont="1" applyFill="1" applyBorder="1" applyAlignment="1" applyProtection="1">
      <alignment horizontal="center"/>
      <protection hidden="1"/>
    </xf>
    <xf numFmtId="1" fontId="5" fillId="4" borderId="13" xfId="0" applyNumberFormat="1" applyFont="1" applyFill="1" applyBorder="1" applyAlignment="1" applyProtection="1">
      <alignment horizontal="center"/>
      <protection hidden="1"/>
    </xf>
    <xf numFmtId="1" fontId="5" fillId="4" borderId="17" xfId="0" applyNumberFormat="1" applyFont="1" applyFill="1" applyBorder="1" applyAlignment="1" applyProtection="1">
      <alignment horizontal="center"/>
      <protection hidden="1"/>
    </xf>
    <xf numFmtId="1" fontId="5" fillId="4" borderId="14" xfId="0" applyNumberFormat="1" applyFont="1" applyFill="1" applyBorder="1" applyAlignment="1" applyProtection="1">
      <alignment horizontal="center"/>
      <protection hidden="1"/>
    </xf>
    <xf numFmtId="0" fontId="3" fillId="4" borderId="10" xfId="0" applyFont="1" applyFill="1" applyBorder="1" applyAlignment="1" applyProtection="1">
      <alignment horizontal="left"/>
      <protection hidden="1"/>
    </xf>
    <xf numFmtId="0" fontId="3" fillId="4" borderId="10" xfId="0" applyNumberFormat="1" applyFont="1" applyFill="1" applyBorder="1" applyAlignment="1" applyProtection="1">
      <alignment horizontal="center"/>
      <protection hidden="1"/>
    </xf>
    <xf numFmtId="165" fontId="3" fillId="4" borderId="10" xfId="0" applyNumberFormat="1" applyFont="1" applyFill="1" applyBorder="1" applyAlignment="1" applyProtection="1">
      <alignment horizontal="center"/>
      <protection hidden="1"/>
    </xf>
    <xf numFmtId="2" fontId="3" fillId="4" borderId="15" xfId="0" applyNumberFormat="1" applyFont="1" applyFill="1" applyBorder="1" applyAlignment="1" applyProtection="1">
      <alignment horizontal="center"/>
      <protection hidden="1"/>
    </xf>
    <xf numFmtId="2" fontId="3" fillId="4" borderId="18" xfId="0" applyNumberFormat="1" applyFont="1" applyFill="1" applyBorder="1" applyAlignment="1" applyProtection="1">
      <alignment horizontal="center"/>
      <protection hidden="1"/>
    </xf>
    <xf numFmtId="2" fontId="3" fillId="4" borderId="16" xfId="0" applyNumberFormat="1" applyFont="1" applyFill="1" applyBorder="1" applyAlignment="1" applyProtection="1">
      <alignment horizontal="center"/>
      <protection hidden="1"/>
    </xf>
    <xf numFmtId="0" fontId="3" fillId="4" borderId="10" xfId="0" applyFont="1" applyFill="1" applyBorder="1" applyAlignment="1" applyProtection="1">
      <alignment horizontal="center"/>
      <protection hidden="1"/>
    </xf>
    <xf numFmtId="167" fontId="3" fillId="4" borderId="10" xfId="0" applyNumberFormat="1" applyFont="1" applyFill="1" applyBorder="1" applyAlignment="1" applyProtection="1">
      <alignment horizontal="left"/>
      <protection hidden="1"/>
    </xf>
    <xf numFmtId="2" fontId="3" fillId="4" borderId="13" xfId="0" applyNumberFormat="1" applyFont="1" applyFill="1" applyBorder="1" applyAlignment="1" applyProtection="1">
      <alignment horizontal="left"/>
      <protection hidden="1"/>
    </xf>
    <xf numFmtId="2" fontId="3" fillId="4" borderId="17" xfId="0" applyNumberFormat="1" applyFont="1" applyFill="1" applyBorder="1" applyAlignment="1" applyProtection="1">
      <alignment horizontal="center"/>
      <protection hidden="1"/>
    </xf>
    <xf numFmtId="2" fontId="3" fillId="4" borderId="12" xfId="0" applyNumberFormat="1" applyFont="1" applyFill="1" applyBorder="1" applyAlignment="1" applyProtection="1">
      <alignment horizontal="center"/>
      <protection hidden="1"/>
    </xf>
    <xf numFmtId="167" fontId="3" fillId="4" borderId="24" xfId="0" applyNumberFormat="1" applyFont="1" applyFill="1" applyBorder="1" applyAlignment="1" applyProtection="1">
      <alignment horizontal="left"/>
      <protection hidden="1"/>
    </xf>
    <xf numFmtId="2" fontId="3" fillId="4" borderId="24" xfId="0" applyNumberFormat="1" applyFont="1" applyFill="1" applyBorder="1" applyAlignment="1" applyProtection="1">
      <alignment horizontal="center"/>
      <protection hidden="1"/>
    </xf>
    <xf numFmtId="0" fontId="3" fillId="4" borderId="24" xfId="0" applyNumberFormat="1" applyFont="1" applyFill="1" applyBorder="1" applyAlignment="1" applyProtection="1">
      <alignment horizontal="center"/>
      <protection hidden="1"/>
    </xf>
    <xf numFmtId="165" fontId="3" fillId="4" borderId="24" xfId="0" applyNumberFormat="1" applyFont="1" applyFill="1" applyBorder="1" applyAlignment="1" applyProtection="1">
      <alignment horizontal="center"/>
      <protection hidden="1"/>
    </xf>
    <xf numFmtId="2" fontId="3" fillId="4" borderId="1" xfId="0" applyNumberFormat="1" applyFont="1" applyFill="1" applyBorder="1" applyAlignment="1" applyProtection="1">
      <alignment horizontal="center"/>
      <protection hidden="1"/>
    </xf>
    <xf numFmtId="2" fontId="3" fillId="4" borderId="1" xfId="0" applyNumberFormat="1" applyFont="1" applyFill="1" applyBorder="1" applyAlignment="1" applyProtection="1">
      <alignment horizontal="left"/>
      <protection hidden="1"/>
    </xf>
    <xf numFmtId="0" fontId="3" fillId="4" borderId="24" xfId="0" applyFont="1" applyFill="1" applyBorder="1" applyAlignment="1" applyProtection="1">
      <alignment horizontal="center"/>
      <protection hidden="1"/>
    </xf>
    <xf numFmtId="4" fontId="18" fillId="0" borderId="9" xfId="0" applyNumberFormat="1" applyFont="1" applyFill="1" applyBorder="1" applyAlignment="1" applyProtection="1">
      <alignment horizontal="left" vertical="center"/>
      <protection hidden="1"/>
    </xf>
    <xf numFmtId="4" fontId="18" fillId="0" borderId="9" xfId="0" applyNumberFormat="1" applyFont="1" applyFill="1" applyBorder="1" applyAlignment="1" applyProtection="1">
      <alignment horizontal="center" vertical="center"/>
      <protection hidden="1"/>
    </xf>
    <xf numFmtId="4" fontId="18" fillId="0" borderId="9" xfId="0" applyNumberFormat="1" applyFont="1" applyFill="1" applyBorder="1" applyAlignment="1" applyProtection="1">
      <alignment horizontal="right" vertical="center"/>
      <protection hidden="1"/>
    </xf>
    <xf numFmtId="4" fontId="18" fillId="0" borderId="9" xfId="0" applyNumberFormat="1" applyFont="1" applyFill="1" applyBorder="1" applyAlignment="1" applyProtection="1">
      <alignment vertical="center"/>
      <protection hidden="1"/>
    </xf>
    <xf numFmtId="2" fontId="22" fillId="0" borderId="2" xfId="0" applyNumberFormat="1" applyFont="1" applyFill="1" applyBorder="1" applyAlignment="1" applyProtection="1">
      <alignment horizontal="right" vertical="center"/>
      <protection hidden="1"/>
    </xf>
    <xf numFmtId="2" fontId="22" fillId="0" borderId="29" xfId="0" applyNumberFormat="1" applyFont="1" applyFill="1" applyBorder="1" applyAlignment="1" applyProtection="1">
      <alignment horizontal="right" vertical="center"/>
      <protection hidden="1"/>
    </xf>
    <xf numFmtId="2" fontId="22" fillId="0" borderId="7" xfId="0" applyNumberFormat="1" applyFont="1" applyFill="1" applyBorder="1" applyAlignment="1" applyProtection="1">
      <alignment vertical="center"/>
      <protection hidden="1"/>
    </xf>
    <xf numFmtId="4" fontId="18" fillId="0" borderId="9" xfId="0" applyNumberFormat="1" applyFont="1" applyBorder="1" applyAlignment="1" applyProtection="1">
      <alignment horizontal="right" vertical="center"/>
      <protection hidden="1"/>
    </xf>
    <xf numFmtId="4" fontId="17" fillId="4" borderId="8" xfId="0" applyNumberFormat="1" applyFont="1" applyFill="1" applyBorder="1" applyAlignment="1" applyProtection="1">
      <alignment vertical="center"/>
      <protection hidden="1"/>
    </xf>
    <xf numFmtId="2" fontId="4" fillId="0" borderId="25" xfId="0" applyNumberFormat="1" applyFont="1" applyBorder="1" applyProtection="1">
      <protection hidden="1"/>
    </xf>
    <xf numFmtId="2" fontId="4" fillId="0" borderId="20" xfId="0" applyNumberFormat="1" applyFont="1" applyBorder="1" applyAlignment="1" applyProtection="1">
      <alignment horizontal="right"/>
      <protection hidden="1"/>
    </xf>
    <xf numFmtId="165" fontId="4" fillId="0" borderId="20" xfId="0" applyNumberFormat="1" applyFont="1" applyBorder="1" applyAlignment="1" applyProtection="1">
      <alignment horizontal="right"/>
      <protection hidden="1"/>
    </xf>
    <xf numFmtId="2" fontId="23" fillId="4" borderId="4" xfId="0" applyNumberFormat="1" applyFont="1" applyFill="1" applyBorder="1" applyAlignment="1" applyProtection="1">
      <alignment vertical="center"/>
      <protection hidden="1"/>
    </xf>
    <xf numFmtId="4" fontId="17" fillId="4" borderId="8" xfId="0" applyNumberFormat="1" applyFont="1" applyFill="1" applyBorder="1" applyAlignment="1" applyProtection="1">
      <alignment horizontal="left" vertical="center"/>
      <protection hidden="1"/>
    </xf>
    <xf numFmtId="4" fontId="17" fillId="4" borderId="8" xfId="0" applyNumberFormat="1" applyFont="1" applyFill="1" applyBorder="1" applyAlignment="1" applyProtection="1">
      <alignment horizontal="center" vertical="center"/>
      <protection hidden="1"/>
    </xf>
    <xf numFmtId="168" fontId="10" fillId="0" borderId="0" xfId="0" applyNumberFormat="1" applyFont="1" applyAlignment="1" applyProtection="1">
      <alignment horizontal="left"/>
      <protection hidden="1"/>
    </xf>
    <xf numFmtId="168" fontId="20" fillId="0" borderId="0" xfId="0" applyNumberFormat="1" applyFont="1" applyAlignment="1" applyProtection="1">
      <alignment horizontal="left"/>
      <protection hidden="1"/>
    </xf>
    <xf numFmtId="14" fontId="9" fillId="0" borderId="0" xfId="0" applyNumberFormat="1" applyFont="1" applyAlignment="1" applyProtection="1">
      <alignment horizontal="left"/>
      <protection hidden="1"/>
    </xf>
    <xf numFmtId="14" fontId="21" fillId="0" borderId="0" xfId="0" applyNumberFormat="1" applyFont="1" applyAlignment="1" applyProtection="1">
      <alignment horizontal="left"/>
      <protection hidden="1"/>
    </xf>
    <xf numFmtId="167" fontId="4" fillId="0" borderId="0" xfId="0" applyNumberFormat="1" applyFont="1" applyAlignment="1" applyProtection="1">
      <alignment horizontal="left"/>
      <protection hidden="1"/>
    </xf>
    <xf numFmtId="2" fontId="4" fillId="0" borderId="0" xfId="0" applyNumberFormat="1" applyFont="1" applyProtection="1">
      <protection hidden="1"/>
    </xf>
    <xf numFmtId="2" fontId="4" fillId="0" borderId="0" xfId="0" applyNumberFormat="1" applyFont="1" applyAlignment="1" applyProtection="1">
      <alignment horizontal="right"/>
      <protection hidden="1"/>
    </xf>
    <xf numFmtId="165" fontId="4" fillId="0" borderId="0" xfId="0" applyNumberFormat="1" applyFont="1" applyAlignment="1" applyProtection="1">
      <alignment horizontal="right"/>
      <protection hidden="1"/>
    </xf>
    <xf numFmtId="165" fontId="4" fillId="0" borderId="0" xfId="0" applyNumberFormat="1" applyFont="1" applyProtection="1">
      <protection hidden="1"/>
    </xf>
    <xf numFmtId="10" fontId="4" fillId="0" borderId="18" xfId="0" applyNumberFormat="1" applyFont="1" applyBorder="1" applyAlignment="1" applyProtection="1">
      <alignment horizontal="center"/>
      <protection hidden="1"/>
    </xf>
    <xf numFmtId="1" fontId="4" fillId="0" borderId="17" xfId="0" applyNumberFormat="1" applyFont="1" applyBorder="1" applyAlignment="1" applyProtection="1">
      <alignment horizontal="center"/>
      <protection hidden="1"/>
    </xf>
    <xf numFmtId="1" fontId="4" fillId="0" borderId="0" xfId="0" applyNumberFormat="1" applyFont="1" applyBorder="1" applyAlignment="1" applyProtection="1">
      <alignment horizontal="center"/>
      <protection hidden="1"/>
    </xf>
    <xf numFmtId="1" fontId="12" fillId="0" borderId="9" xfId="0" applyNumberFormat="1" applyFont="1" applyBorder="1" applyAlignment="1" applyProtection="1">
      <alignment horizontal="center" vertical="center"/>
    </xf>
    <xf numFmtId="1" fontId="11" fillId="0" borderId="8" xfId="0" applyNumberFormat="1" applyFont="1" applyBorder="1" applyAlignment="1" applyProtection="1">
      <alignment horizontal="center" vertical="center"/>
      <protection locked="0"/>
    </xf>
    <xf numFmtId="0" fontId="14" fillId="0" borderId="0" xfId="0" applyFont="1" applyProtection="1">
      <protection hidden="1"/>
    </xf>
    <xf numFmtId="0" fontId="9" fillId="0" borderId="0" xfId="0" applyNumberFormat="1" applyFont="1" applyAlignment="1" applyProtection="1">
      <alignment horizontal="left"/>
      <protection hidden="1"/>
    </xf>
    <xf numFmtId="4" fontId="2" fillId="0" borderId="0" xfId="0" applyNumberFormat="1" applyFont="1" applyProtection="1">
      <protection hidden="1"/>
    </xf>
    <xf numFmtId="0" fontId="13" fillId="0" borderId="0" xfId="0" applyFont="1" applyAlignment="1" applyProtection="1">
      <alignment vertical="center"/>
      <protection hidden="1"/>
    </xf>
    <xf numFmtId="0" fontId="14" fillId="0" borderId="0" xfId="0" applyFont="1" applyAlignment="1" applyProtection="1">
      <alignment vertical="center" wrapText="1"/>
      <protection hidden="1"/>
    </xf>
    <xf numFmtId="167" fontId="0" fillId="0" borderId="0" xfId="0" applyNumberFormat="1" applyAlignment="1" applyProtection="1">
      <alignment horizontal="left"/>
      <protection hidden="1"/>
    </xf>
    <xf numFmtId="1" fontId="0" fillId="0" borderId="0" xfId="0" applyNumberFormat="1" applyAlignment="1" applyProtection="1">
      <alignment horizontal="center"/>
      <protection hidden="1"/>
    </xf>
    <xf numFmtId="2" fontId="0" fillId="0" borderId="0" xfId="0" applyNumberFormat="1" applyFill="1" applyBorder="1" applyAlignment="1" applyProtection="1">
      <alignment horizontal="left"/>
      <protection hidden="1"/>
    </xf>
    <xf numFmtId="1" fontId="2" fillId="0" borderId="0" xfId="0" applyNumberFormat="1" applyFont="1" applyProtection="1">
      <protection hidden="1"/>
    </xf>
    <xf numFmtId="0" fontId="0" fillId="0" borderId="0" xfId="0" applyAlignment="1" applyProtection="1">
      <alignment horizontal="right"/>
      <protection hidden="1"/>
    </xf>
    <xf numFmtId="0" fontId="7" fillId="0" borderId="0" xfId="0" applyFont="1" applyProtection="1">
      <protection locked="0"/>
    </xf>
    <xf numFmtId="0" fontId="7" fillId="0" borderId="0" xfId="0" applyFont="1" applyProtection="1">
      <protection hidden="1"/>
    </xf>
    <xf numFmtId="0" fontId="25" fillId="0" borderId="0" xfId="0" applyFont="1" applyProtection="1">
      <protection locked="0"/>
    </xf>
    <xf numFmtId="1" fontId="7" fillId="0" borderId="7" xfId="0" applyNumberFormat="1" applyFont="1" applyBorder="1" applyAlignment="1" applyProtection="1">
      <alignment horizontal="left"/>
      <protection locked="0"/>
    </xf>
    <xf numFmtId="0" fontId="7" fillId="0" borderId="6" xfId="0" applyFont="1" applyBorder="1" applyAlignment="1" applyProtection="1">
      <alignment horizontal="left"/>
      <protection locked="0"/>
    </xf>
    <xf numFmtId="0" fontId="7" fillId="0" borderId="4" xfId="0" applyFont="1" applyBorder="1" applyAlignment="1" applyProtection="1">
      <alignment horizontal="left"/>
      <protection locked="0"/>
    </xf>
    <xf numFmtId="0" fontId="7" fillId="0" borderId="5" xfId="0" applyFont="1" applyBorder="1" applyProtection="1"/>
    <xf numFmtId="4" fontId="15" fillId="0" borderId="16" xfId="0" applyNumberFormat="1" applyFont="1" applyBorder="1" applyAlignment="1" applyProtection="1">
      <alignment horizontal="right"/>
      <protection hidden="1"/>
    </xf>
    <xf numFmtId="2" fontId="4" fillId="0" borderId="0" xfId="0" applyNumberFormat="1" applyFont="1" applyProtection="1"/>
    <xf numFmtId="2" fontId="4" fillId="0" borderId="0" xfId="0" applyNumberFormat="1" applyFont="1" applyAlignment="1" applyProtection="1">
      <alignment horizontal="left"/>
    </xf>
    <xf numFmtId="2" fontId="0" fillId="0" borderId="0" xfId="0" applyNumberFormat="1" applyAlignment="1" applyProtection="1">
      <alignment horizontal="left"/>
    </xf>
    <xf numFmtId="169" fontId="0" fillId="0" borderId="0" xfId="0" applyNumberFormat="1" applyProtection="1">
      <protection hidden="1"/>
    </xf>
    <xf numFmtId="169" fontId="0" fillId="4" borderId="6" xfId="0" applyNumberFormat="1" applyFill="1" applyBorder="1" applyAlignment="1" applyProtection="1">
      <alignment horizontal="left"/>
      <protection hidden="1"/>
    </xf>
    <xf numFmtId="0" fontId="0" fillId="0" borderId="30" xfId="0" applyBorder="1" applyProtection="1"/>
    <xf numFmtId="0" fontId="7" fillId="0" borderId="31" xfId="0" applyFont="1" applyBorder="1" applyAlignment="1" applyProtection="1">
      <alignment horizontal="left"/>
      <protection locked="0"/>
    </xf>
    <xf numFmtId="0" fontId="0" fillId="7" borderId="0" xfId="0" applyFill="1" applyProtection="1">
      <protection hidden="1"/>
    </xf>
    <xf numFmtId="0" fontId="0" fillId="7" borderId="0" xfId="0" applyFill="1" applyProtection="1">
      <protection locked="0"/>
    </xf>
    <xf numFmtId="0" fontId="0" fillId="7" borderId="0" xfId="0" applyFill="1"/>
    <xf numFmtId="0" fontId="7" fillId="7" borderId="0" xfId="0" applyFont="1" applyFill="1" applyAlignment="1" applyProtection="1">
      <protection locked="0"/>
    </xf>
    <xf numFmtId="0" fontId="7" fillId="7" borderId="0" xfId="0" applyFont="1" applyFill="1" applyProtection="1">
      <protection locked="0"/>
    </xf>
    <xf numFmtId="0" fontId="0" fillId="0" borderId="0" xfId="0" applyFont="1" applyProtection="1">
      <protection locked="0"/>
    </xf>
    <xf numFmtId="0" fontId="7" fillId="7" borderId="0" xfId="0" applyFont="1" applyFill="1" applyAlignment="1" applyProtection="1">
      <alignment wrapText="1"/>
      <protection locked="0"/>
    </xf>
    <xf numFmtId="0" fontId="7" fillId="0" borderId="17" xfId="0" applyFont="1" applyFill="1" applyBorder="1" applyAlignment="1" applyProtection="1">
      <alignment horizontal="center" vertical="top" wrapText="1"/>
    </xf>
    <xf numFmtId="0" fontId="26" fillId="0" borderId="27" xfId="0" applyFont="1" applyBorder="1" applyAlignment="1" applyProtection="1">
      <alignment horizontal="center" vertical="top" wrapText="1"/>
    </xf>
    <xf numFmtId="167" fontId="7" fillId="0" borderId="18" xfId="0" applyNumberFormat="1" applyFont="1" applyFill="1" applyBorder="1" applyAlignment="1" applyProtection="1">
      <alignment horizontal="center"/>
    </xf>
    <xf numFmtId="0" fontId="7" fillId="0" borderId="0" xfId="0" applyNumberFormat="1" applyFont="1" applyFill="1" applyAlignment="1" applyProtection="1">
      <alignment horizontal="center"/>
      <protection locked="0"/>
    </xf>
    <xf numFmtId="167" fontId="0" fillId="0" borderId="18" xfId="0" applyNumberFormat="1" applyFill="1" applyBorder="1" applyAlignment="1" applyProtection="1">
      <alignment horizontal="center" vertical="top"/>
      <protection locked="0"/>
    </xf>
  </cellXfs>
  <cellStyles count="1">
    <cellStyle name="Standard" xfId="0" builtinId="0"/>
  </cellStyles>
  <dxfs count="82">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ont>
        <b/>
        <i val="0"/>
        <condense val="0"/>
        <extend val="0"/>
        <color indexed="45"/>
      </font>
    </dxf>
    <dxf>
      <font>
        <b/>
        <i val="0"/>
        <condense val="0"/>
        <extend val="0"/>
        <color indexed="45"/>
      </font>
    </dxf>
    <dxf>
      <fill>
        <patternFill>
          <bgColor indexed="10"/>
        </patternFill>
      </fill>
    </dxf>
    <dxf>
      <fill>
        <patternFill>
          <bgColor indexed="11"/>
        </patternFill>
      </fill>
    </dxf>
    <dxf>
      <font>
        <condense val="0"/>
        <extend val="0"/>
        <color indexed="45"/>
      </font>
      <fill>
        <patternFill patternType="solid">
          <bgColor indexed="43"/>
        </patternFill>
      </fill>
    </dxf>
    <dxf>
      <fill>
        <patternFill>
          <bgColor indexed="53"/>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1"/>
        </patternFill>
      </fill>
    </dxf>
    <dxf>
      <fill>
        <patternFill>
          <bgColor indexed="10"/>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0"/>
        </patternFill>
      </fill>
    </dxf>
    <dxf>
      <fill>
        <patternFill>
          <bgColor indexed="11"/>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1"/>
        </patternFill>
      </fill>
    </dxf>
    <dxf>
      <fill>
        <patternFill>
          <bgColor indexed="11"/>
        </patternFill>
      </fill>
    </dxf>
    <dxf>
      <fill>
        <patternFill>
          <bgColor indexed="10"/>
        </patternFill>
      </fill>
    </dxf>
    <dxf>
      <fill>
        <patternFill>
          <bgColor indexed="11"/>
        </patternFill>
      </fill>
    </dxf>
    <dxf>
      <fill>
        <patternFill>
          <bgColor indexed="11"/>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1"/>
        </patternFill>
      </fill>
    </dxf>
    <dxf>
      <fill>
        <patternFill>
          <bgColor indexed="10"/>
        </patternFill>
      </fill>
    </dxf>
    <dxf>
      <fill>
        <patternFill>
          <bgColor indexed="11"/>
        </patternFill>
      </fill>
    </dxf>
    <dxf>
      <fill>
        <patternFill>
          <bgColor indexed="10"/>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B4B4"/>
      <rgbColor rgb="00C8FF96"/>
      <rgbColor rgb="000000FF"/>
      <rgbColor rgb="00FFFF00"/>
      <rgbColor rgb="00FF00FF"/>
      <rgbColor rgb="0000FFFF"/>
      <rgbColor rgb="00800000"/>
      <rgbColor rgb="00008000"/>
      <rgbColor rgb="00000080"/>
      <rgbColor rgb="00808000"/>
      <rgbColor rgb="00800080"/>
      <rgbColor rgb="00008080"/>
      <rgbColor rgb="00DDDDDD"/>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0000"/>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vbaProject.bin.rels><?xml version="1.0" encoding="UTF-8" standalone="yes"?>
<Relationships xmlns="http://schemas.openxmlformats.org/package/2006/relationships"><Relationship Id="rId3" Type="http://schemas.microsoft.com/office/2020/07/relationships/vbaProjectSignatureV3" Target="vbaProjectSignatureV3.bin"/><Relationship Id="rId2" Type="http://schemas.microsoft.com/office/2014/relationships/vbaProjectSignatureAgile" Target="vbaProjectSignatureAgile.bin"/><Relationship Id="rId1" Type="http://schemas.microsoft.com/office/2006/relationships/vbaProjectSignature" Target="vbaProjectSignature.bin"/></Relationships>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 Id="rId14" Type="http://schemas.microsoft.com/office/2006/relationships/vbaProject" Target="vbaProject.bin"/></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R1441"/>
  <sheetViews>
    <sheetView tabSelected="1" zoomScale="115" zoomScaleNormal="115" workbookViewId="0">
      <selection activeCell="B18" sqref="B18"/>
    </sheetView>
  </sheetViews>
  <sheetFormatPr baseColWidth="10" defaultColWidth="0" defaultRowHeight="12.75" zeroHeight="1" x14ac:dyDescent="0.2"/>
  <cols>
    <col min="1" max="1" width="36.85546875" style="9" customWidth="1"/>
    <col min="2" max="2" width="45.5703125" style="9" customWidth="1"/>
    <col min="3" max="3" width="2.5703125" style="9" customWidth="1"/>
    <col min="4" max="4" width="19.42578125" style="2" hidden="1" customWidth="1"/>
    <col min="5" max="5" width="9.140625" style="9" hidden="1" customWidth="1"/>
    <col min="6" max="6" width="11.28515625" style="9" hidden="1" customWidth="1"/>
    <col min="7" max="7" width="10.7109375" style="9" hidden="1" customWidth="1"/>
    <col min="8" max="8" width="13.5703125" style="9" hidden="1" customWidth="1"/>
    <col min="9" max="9" width="11.28515625" style="9" hidden="1" customWidth="1"/>
    <col min="10" max="16384" width="9.140625" style="9" hidden="1"/>
  </cols>
  <sheetData>
    <row r="1" spans="1:9" x14ac:dyDescent="0.2">
      <c r="A1" s="98" t="str">
        <f>Übersetzungstexte!A95</f>
        <v>BUR-Nr.</v>
      </c>
      <c r="B1" s="376"/>
      <c r="D1" s="134" t="str">
        <f>CONCATENATE(TEXT(B1,"#"),"  ",B2)</f>
        <v xml:space="preserve">  </v>
      </c>
    </row>
    <row r="2" spans="1:9" x14ac:dyDescent="0.2">
      <c r="A2" s="99" t="str">
        <f>Übersetzungstexte!A96</f>
        <v>Firmenname</v>
      </c>
      <c r="B2" s="100"/>
      <c r="D2" s="134"/>
      <c r="F2" s="3"/>
      <c r="G2" s="3"/>
      <c r="H2" s="3"/>
      <c r="I2" s="3"/>
    </row>
    <row r="3" spans="1:9" x14ac:dyDescent="0.2">
      <c r="A3" s="99" t="str">
        <f>Übersetzungstexte!A97</f>
        <v>Strasse/Nr.</v>
      </c>
      <c r="B3" s="101"/>
      <c r="D3" s="134" t="str">
        <f>CONCATENATE(B3," ")</f>
        <v xml:space="preserve"> </v>
      </c>
      <c r="F3" s="3"/>
      <c r="G3" s="3"/>
      <c r="H3" s="3"/>
      <c r="I3" s="3"/>
    </row>
    <row r="4" spans="1:9" x14ac:dyDescent="0.2">
      <c r="A4" s="99" t="str">
        <f>Übersetzungstexte!A98</f>
        <v>PLZ</v>
      </c>
      <c r="B4" s="101"/>
      <c r="D4" s="134" t="str">
        <f>CONCATENATE(B4," ",B5)</f>
        <v xml:space="preserve"> </v>
      </c>
      <c r="F4" s="14"/>
      <c r="G4" s="13"/>
      <c r="H4" s="10"/>
      <c r="I4" s="11"/>
    </row>
    <row r="5" spans="1:9" x14ac:dyDescent="0.2">
      <c r="A5" s="102" t="str">
        <f>Übersetzungstexte!A99</f>
        <v>Ort</v>
      </c>
      <c r="B5" s="103"/>
      <c r="D5" s="134"/>
      <c r="E5" s="133"/>
      <c r="F5" s="14"/>
      <c r="G5" s="13"/>
      <c r="H5" s="10"/>
      <c r="I5" s="11"/>
    </row>
    <row r="6" spans="1:9" x14ac:dyDescent="0.2">
      <c r="D6" s="134"/>
      <c r="F6" s="14"/>
      <c r="G6" s="13"/>
      <c r="H6" s="10"/>
      <c r="I6" s="11"/>
    </row>
    <row r="7" spans="1:9" x14ac:dyDescent="0.2">
      <c r="A7" s="98" t="str">
        <f>Übersetzungstexte!A100</f>
        <v>Ansprechperson</v>
      </c>
      <c r="B7" s="108"/>
      <c r="D7" s="134"/>
      <c r="F7" s="14"/>
      <c r="G7" s="13"/>
      <c r="H7" s="10"/>
      <c r="I7" s="11"/>
    </row>
    <row r="8" spans="1:9" x14ac:dyDescent="0.2">
      <c r="A8" s="99" t="str">
        <f>Übersetzungstexte!A101</f>
        <v>Telefon</v>
      </c>
      <c r="B8" s="109"/>
      <c r="D8" s="134"/>
      <c r="F8" s="14"/>
      <c r="G8" s="13"/>
      <c r="H8" s="10"/>
      <c r="I8" s="11"/>
    </row>
    <row r="9" spans="1:9" hidden="1" x14ac:dyDescent="0.2">
      <c r="A9" s="99" t="str">
        <f>Übersetzungstexte!A102</f>
        <v>Telefax</v>
      </c>
      <c r="B9" s="109"/>
      <c r="D9" s="134"/>
      <c r="F9" s="14"/>
      <c r="G9" s="13"/>
      <c r="H9" s="10"/>
      <c r="I9" s="11"/>
    </row>
    <row r="10" spans="1:9" x14ac:dyDescent="0.2">
      <c r="A10" s="202" t="str">
        <f>Übersetzungstexte!A103</f>
        <v>e-Mail</v>
      </c>
      <c r="B10" s="203"/>
      <c r="D10" s="134"/>
      <c r="F10" s="14"/>
      <c r="G10" s="13"/>
      <c r="H10" s="10"/>
      <c r="I10" s="11"/>
    </row>
    <row r="11" spans="1:9" x14ac:dyDescent="0.2">
      <c r="A11" s="102" t="str">
        <f>Übersetzungstexte!A104</f>
        <v>Zahlungsverbindung</v>
      </c>
      <c r="B11" s="110"/>
      <c r="D11" s="134"/>
      <c r="F11" s="14"/>
      <c r="G11" s="13"/>
      <c r="H11" s="10"/>
      <c r="I11" s="11"/>
    </row>
    <row r="12" spans="1:9" ht="24" customHeight="1" x14ac:dyDescent="0.2">
      <c r="A12" s="396" t="str">
        <f>E12</f>
        <v/>
      </c>
      <c r="B12" s="396"/>
      <c r="D12" s="134" t="e">
        <f>CONCATENATE(Übersetzungstexte!A109,"  ",TEXT(DAY(B15),"00"),".",TEXT(MONTH(B15),"00"),".",YEAR(B15))</f>
        <v>#VALUE!</v>
      </c>
      <c r="E12" s="9" t="str">
        <f>IF(AND(NOT($B$14=""),OR($B$14&lt;DATE(2023,1,1),$B$14&gt;DATE(2023,3,31))),Übersetzungstexte!A106,"")</f>
        <v/>
      </c>
      <c r="F12" s="14"/>
      <c r="G12" s="13"/>
      <c r="H12" s="10"/>
      <c r="I12" s="11"/>
    </row>
    <row r="13" spans="1:9" x14ac:dyDescent="0.2">
      <c r="A13" s="98" t="str">
        <f>Übersetzungstexte!A105</f>
        <v>Betrieb/Betriebsabteilung</v>
      </c>
      <c r="B13" s="104"/>
      <c r="D13" s="134" t="str">
        <f>CONCATENATE(B13," ")</f>
        <v xml:space="preserve"> </v>
      </c>
      <c r="F13" s="14"/>
      <c r="G13" s="13"/>
      <c r="H13" s="10"/>
      <c r="I13" s="11"/>
    </row>
    <row r="14" spans="1:9" x14ac:dyDescent="0.2">
      <c r="A14" s="99" t="str">
        <f>Übersetzungstexte!A107</f>
        <v>Abrechnungsperiode</v>
      </c>
      <c r="B14" s="105"/>
      <c r="D14" s="135" t="str">
        <f>IF(B14="","",CONCATENATE(TEXT(MONTH(B14),"00"),".",YEAR(B14)))</f>
        <v/>
      </c>
      <c r="E14" s="14"/>
      <c r="F14" s="14"/>
      <c r="G14" s="13"/>
      <c r="H14" s="10"/>
      <c r="I14" s="11"/>
    </row>
    <row r="15" spans="1:9" x14ac:dyDescent="0.2">
      <c r="A15" s="176" t="str">
        <f>Übersetzungstexte!A108</f>
        <v>Eingabefrist</v>
      </c>
      <c r="B15" s="177" t="str">
        <f>IF(D15="","",IF(D15+4&gt;12,DATE(YEAR(B14)+1,D15-8,1)-1,DATE(YEAR(B14),D15+4,1)-1))</f>
        <v/>
      </c>
      <c r="D15" s="174" t="str">
        <f>IF(B14="","",MONTH(B14))</f>
        <v/>
      </c>
      <c r="E15" s="14"/>
      <c r="F15" s="14"/>
      <c r="G15" s="13"/>
      <c r="H15" s="10"/>
      <c r="I15" s="11"/>
    </row>
    <row r="16" spans="1:9" x14ac:dyDescent="0.2">
      <c r="A16" s="99" t="str">
        <f>Übersetzungstexte!A110</f>
        <v>Beginn Kurzarbeit</v>
      </c>
      <c r="B16" s="106"/>
      <c r="D16" s="134" t="str">
        <f>CONCATENATE(IF(B16="","",CONCATENATE(TEXT(DAY(B16),"00"),".",TEXT(MONTH(B16),"00"),".",YEAR(B16))),IF(B17="",""," / "),IF(B17="","",CONCATENATE(TEXT(DAY(B17),"00"),".",TEXT(MONTH(B17),"00"),".",YEAR(B17))))</f>
        <v/>
      </c>
    </row>
    <row r="17" spans="1:4" x14ac:dyDescent="0.2">
      <c r="A17" s="99" t="str">
        <f>Übersetzungstexte!A111</f>
        <v>Ende Kurzarbeit</v>
      </c>
      <c r="B17" s="106"/>
      <c r="D17" s="134"/>
    </row>
    <row r="18" spans="1:4" x14ac:dyDescent="0.2">
      <c r="A18" s="102" t="str">
        <f>Übersetzungstexte!A112</f>
        <v>Betriebsgrösse</v>
      </c>
      <c r="B18" s="107"/>
      <c r="D18" s="134" t="str">
        <f>IF(NOT(B18=""),VLOOKUP(B$18,Hilfsdaten!$F$3:'Hilfsdaten'!$G$25,2,TRUE),"")</f>
        <v/>
      </c>
    </row>
    <row r="19" spans="1:4" x14ac:dyDescent="0.2">
      <c r="B19" s="9" t="str">
        <f>IF(AND(D19&lt;&gt;"",D19&gt;0),Übersetzungstexte!A128,"")</f>
        <v/>
      </c>
      <c r="D19" s="134" t="str">
        <f>IF(NOT(B18=""),VLOOKUP(B$18,Hilfsdaten!$F$3:'Hilfsdaten'!$H$25,3,TRUE),"")</f>
        <v/>
      </c>
    </row>
    <row r="20" spans="1:4" x14ac:dyDescent="0.2">
      <c r="A20" s="98" t="str">
        <f>Übersetzungstexte!A113</f>
        <v>Anzahl Arbeitstage/Jahr</v>
      </c>
      <c r="B20" s="217" t="str">
        <f>IF(NOT(B14=""),VLOOKUP(B$14,Hilfsdaten!$A$3:'Hilfsdaten'!$D$40,2,TRUE),"")</f>
        <v/>
      </c>
      <c r="D20" s="134"/>
    </row>
    <row r="21" spans="1:4" x14ac:dyDescent="0.2">
      <c r="A21" s="99" t="str">
        <f>Übersetzungstexte!A114</f>
        <v>Jahresd. wöchentl. Normalarbeitsz.</v>
      </c>
      <c r="B21" s="111"/>
      <c r="D21" s="134"/>
    </row>
    <row r="22" spans="1:4" x14ac:dyDescent="0.2">
      <c r="A22" s="99" t="str">
        <f>Übersetzungstexte!A115</f>
        <v>Max. massgeb. Verdienst</v>
      </c>
      <c r="B22" s="218" t="str">
        <f>IF(NOT(B14=""),VLOOKUP(B$14,Hilfsdaten!$A$3:'Hilfsdaten'!$D$40,3,TRUE),"")</f>
        <v/>
      </c>
      <c r="D22" s="134"/>
    </row>
    <row r="23" spans="1:4" x14ac:dyDescent="0.2">
      <c r="A23" s="99" t="str">
        <f>Übersetzungstexte!A116</f>
        <v>Saisonal bed. Arbeitsausfall %</v>
      </c>
      <c r="B23" s="219">
        <f>'Saisonale Ausfallstunden'!M1440</f>
        <v>0</v>
      </c>
      <c r="D23" s="134"/>
    </row>
    <row r="24" spans="1:4" x14ac:dyDescent="0.2">
      <c r="A24" s="99" t="str">
        <f>Übersetzungstexte!A117</f>
        <v>Karenztage</v>
      </c>
      <c r="B24" s="112" t="str">
        <f>D24</f>
        <v/>
      </c>
      <c r="D24" s="134" t="str">
        <f>IF(NOT(B14=""),VLOOKUP(B$14,Hilfsdaten!$J$20:'Hilfsdaten'!$K$28,2,TRUE),"")</f>
        <v/>
      </c>
    </row>
    <row r="25" spans="1:4" x14ac:dyDescent="0.2">
      <c r="A25" s="102" t="str">
        <f>Übersetzungstexte!A118</f>
        <v>Beitragssatz AHV/IV/EO/ALV%</v>
      </c>
      <c r="B25" s="385" t="str">
        <f>IF(NOT(B14=""),VLOOKUP(B$14,Hilfsdaten!$A$3:'Hilfsdaten'!$D$40,4,TRUE),"")</f>
        <v/>
      </c>
      <c r="D25" s="134"/>
    </row>
    <row r="26" spans="1:4" ht="24.6" customHeight="1" x14ac:dyDescent="0.2">
      <c r="A26" s="395" t="str">
        <f>Übersetzungstexte!A123</f>
        <v xml:space="preserve">Formular anwendbar bei Kurzarbeit (ordentliches Verfahren) - Gültig von Januar bis März 2023 </v>
      </c>
      <c r="B26" s="395"/>
      <c r="D26" s="134"/>
    </row>
    <row r="27" spans="1:4" hidden="1" x14ac:dyDescent="0.2">
      <c r="A27" s="386" t="str">
        <f>Übersetzungstexte!A120</f>
        <v>TCRD Beilage-Nr.</v>
      </c>
      <c r="B27" s="387"/>
      <c r="D27" s="134"/>
    </row>
    <row r="28" spans="1:4" hidden="1" x14ac:dyDescent="0.2">
      <c r="A28" s="99" t="str">
        <f>Übersetzungstexte!A121</f>
        <v>TCRD Verfügungs-Nr.</v>
      </c>
      <c r="B28" s="378"/>
      <c r="D28" s="134"/>
    </row>
    <row r="29" spans="1:4" hidden="1" x14ac:dyDescent="0.2">
      <c r="A29" s="379" t="str">
        <f>Übersetzungstexte!A122</f>
        <v>TCRD Kurzzeichen Inspektor</v>
      </c>
      <c r="B29" s="377"/>
      <c r="D29" s="134"/>
    </row>
    <row r="30" spans="1:4" x14ac:dyDescent="0.2">
      <c r="D30" s="134"/>
    </row>
    <row r="31" spans="1:4" ht="15" customHeight="1" x14ac:dyDescent="0.2">
      <c r="A31" s="216" t="str">
        <f>Übersetzungstexte!A124</f>
        <v>Farbcode Ein-/Ausgabefelder</v>
      </c>
    </row>
    <row r="32" spans="1:4" ht="15" customHeight="1" x14ac:dyDescent="0.2">
      <c r="A32" s="69" t="str">
        <f>Übersetzungstexte!A125</f>
        <v>Eingabe erforderlich</v>
      </c>
      <c r="B32" s="72"/>
      <c r="C32" s="72"/>
    </row>
    <row r="33" spans="1:3" ht="15" customHeight="1" x14ac:dyDescent="0.2">
      <c r="A33" s="70" t="str">
        <f>Übersetzungstexte!A126</f>
        <v>Wert fehlerhaft</v>
      </c>
      <c r="B33" s="72"/>
      <c r="C33" s="72"/>
    </row>
    <row r="34" spans="1:3" ht="15" customHeight="1" x14ac:dyDescent="0.2">
      <c r="A34" s="175" t="str">
        <f>Übersetzungstexte!A127</f>
        <v>Ausgabefeld</v>
      </c>
      <c r="B34" s="72"/>
      <c r="C34" s="72"/>
    </row>
    <row r="35" spans="1:3" ht="0.95" customHeight="1" x14ac:dyDescent="0.2"/>
    <row r="1440" spans="18:18" hidden="1" x14ac:dyDescent="0.2">
      <c r="R1440" s="2"/>
    </row>
    <row r="1441" spans="18:18" hidden="1" x14ac:dyDescent="0.2">
      <c r="R1441" s="2"/>
    </row>
  </sheetData>
  <sheetProtection password="8D91" sheet="1" objects="1" scenarios="1" selectLockedCells="1"/>
  <mergeCells count="2">
    <mergeCell ref="A26:B26"/>
    <mergeCell ref="A12:B12"/>
  </mergeCells>
  <phoneticPr fontId="2" type="noConversion"/>
  <conditionalFormatting sqref="B19">
    <cfRule type="expression" dxfId="81" priority="14" stopIfTrue="1">
      <formula>AND(D19&lt;&gt;"",D19&gt;0)</formula>
    </cfRule>
  </conditionalFormatting>
  <conditionalFormatting sqref="B24 B21">
    <cfRule type="expression" dxfId="80" priority="5" stopIfTrue="1">
      <formula>OR(B21="")</formula>
    </cfRule>
    <cfRule type="cellIs" dxfId="79" priority="6" stopIfTrue="1" operator="lessThan">
      <formula>0</formula>
    </cfRule>
  </conditionalFormatting>
  <conditionalFormatting sqref="B2:B5 B13 B7:B11">
    <cfRule type="expression" dxfId="78" priority="7" stopIfTrue="1">
      <formula>OR(B2="")</formula>
    </cfRule>
  </conditionalFormatting>
  <conditionalFormatting sqref="B1">
    <cfRule type="expression" dxfId="77" priority="8" stopIfTrue="1">
      <formula>OR(B1="")</formula>
    </cfRule>
    <cfRule type="cellIs" dxfId="76" priority="9" stopIfTrue="1" operator="notBetween">
      <formula>10000000</formula>
      <formula>99999999</formula>
    </cfRule>
  </conditionalFormatting>
  <conditionalFormatting sqref="B16">
    <cfRule type="expression" dxfId="75" priority="21" stopIfTrue="1">
      <formula>AND(B16="",B17="")</formula>
    </cfRule>
    <cfRule type="expression" dxfId="74" priority="22" stopIfTrue="1">
      <formula>ISERR(DAY(B16))</formula>
    </cfRule>
  </conditionalFormatting>
  <conditionalFormatting sqref="B17">
    <cfRule type="expression" dxfId="73" priority="23" stopIfTrue="1">
      <formula>AND(B17="",B16="")</formula>
    </cfRule>
    <cfRule type="expression" dxfId="72" priority="24" stopIfTrue="1">
      <formula>AND(B17&lt;&gt;"",B17&lt;B16)</formula>
    </cfRule>
    <cfRule type="expression" dxfId="71" priority="25" stopIfTrue="1">
      <formula>ISERR(DAY(B17))</formula>
    </cfRule>
  </conditionalFormatting>
  <conditionalFormatting sqref="B18">
    <cfRule type="expression" dxfId="70" priority="26" stopIfTrue="1">
      <formula>AND(B18="")</formula>
    </cfRule>
    <cfRule type="expression" dxfId="69" priority="27" stopIfTrue="1">
      <formula>OR(D19&gt;0)</formula>
    </cfRule>
  </conditionalFormatting>
  <conditionalFormatting sqref="B14">
    <cfRule type="expression" dxfId="68" priority="28" stopIfTrue="1">
      <formula>OR(B14="")</formula>
    </cfRule>
    <cfRule type="expression" dxfId="67" priority="29" stopIfTrue="1">
      <formula>OR(ISERR(MONTH(B14)),B14&lt;DATE(1984,1,1))</formula>
    </cfRule>
  </conditionalFormatting>
  <conditionalFormatting sqref="B27">
    <cfRule type="expression" dxfId="66" priority="3" stopIfTrue="1">
      <formula>OR(B27="")</formula>
    </cfRule>
  </conditionalFormatting>
  <conditionalFormatting sqref="B28:B29">
    <cfRule type="expression" dxfId="65" priority="2" stopIfTrue="1">
      <formula>OR(B28="")</formula>
    </cfRule>
  </conditionalFormatting>
  <conditionalFormatting sqref="B27">
    <cfRule type="expression" dxfId="64" priority="1" stopIfTrue="1">
      <formula>OR(B27="")</formula>
    </cfRule>
  </conditionalFormatting>
  <dataValidations count="4">
    <dataValidation type="list" allowBlank="1" showInputMessage="1" showErrorMessage="1" prompt="Wählen Sie die  Betriebsgrösse" sqref="B18">
      <formula1>MAnzahl</formula1>
    </dataValidation>
    <dataValidation allowBlank="1" showInputMessage="1" showErrorMessage="1" prompt="Geben Sie ein Datum im Format TT.MM.JJJJ ein." sqref="B16:B17"/>
    <dataValidation allowBlank="1" showInputMessage="1" showErrorMessage="1" prompt="Dieser Wert wird automatisch bestimmt, kann aber überschrieben werden" sqref="B24"/>
    <dataValidation allowBlank="1" showInputMessage="1" showErrorMessage="1" prompt="Geben Sie eine Periode im Format MM.JJJJ ein. Beispiel: 02.2009" sqref="B14"/>
  </dataValidations>
  <pageMargins left="0.74803149606299213" right="0.74803149606299213" top="1.1811023622047245" bottom="0.78740157480314965" header="0.51181102362204722" footer="0.51181102362204722"/>
  <pageSetup paperSize="9" orientation="portrait" r:id="rId1"/>
  <headerFooter alignWithMargins="0">
    <oddHeader>&amp;L&amp;"Arial"&amp;8Arbeitslosenversicherung&amp;C&amp;"Arial"&amp;10&amp;BStammdaten Betrieb/Betriebsabteilung</oddHeader>
    <oddFooter>&amp;L&amp;"Arial"&amp;8_x000D_Für Fragen dieses Arbeitsblatt betreffend wenden Sie sich bitte an Ihre Arbeitslosenkasse.&amp;R&amp;"Arial"&amp;8&amp;D V4 (01.2023)</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AB1440"/>
  <sheetViews>
    <sheetView topLeftCell="A1048576" zoomScale="85" zoomScaleNormal="85" workbookViewId="0">
      <selection activeCell="B10" sqref="B10"/>
    </sheetView>
  </sheetViews>
  <sheetFormatPr baseColWidth="10" defaultColWidth="0" defaultRowHeight="12.75" zeroHeight="1" x14ac:dyDescent="0.2"/>
  <cols>
    <col min="1" max="1" width="15.28515625" style="368" customWidth="1"/>
    <col min="2" max="2" width="15.7109375" style="134" customWidth="1"/>
    <col min="3" max="3" width="11.7109375" style="134" customWidth="1"/>
    <col min="4" max="4" width="10.140625" style="134" customWidth="1"/>
    <col min="5" max="5" width="8.7109375" style="1" customWidth="1"/>
    <col min="6" max="6" width="7.7109375" style="1" customWidth="1"/>
    <col min="7" max="7" width="8.7109375" style="1" customWidth="1"/>
    <col min="8" max="8" width="10" style="369" customWidth="1"/>
    <col min="9" max="9" width="8.85546875" style="242" customWidth="1"/>
    <col min="10" max="10" width="8.7109375" style="1" customWidth="1"/>
    <col min="11" max="11" width="8.5703125" style="242" customWidth="1"/>
    <col min="12" max="12" width="9.7109375" style="29" customWidth="1"/>
    <col min="13" max="13" width="11.42578125" style="370" customWidth="1"/>
    <col min="14" max="14" width="7.5703125" style="180" hidden="1" customWidth="1"/>
    <col min="15" max="15" width="9.28515625" style="42" hidden="1" customWidth="1"/>
    <col min="16" max="17" width="6.7109375" style="29" hidden="1" customWidth="1"/>
    <col min="18" max="18" width="10" style="32" hidden="1" customWidth="1"/>
    <col min="19" max="21" width="10" style="29" hidden="1" customWidth="1"/>
    <col min="22" max="23" width="10" style="30" hidden="1" customWidth="1"/>
    <col min="24" max="25" width="10" style="2" hidden="1" customWidth="1"/>
    <col min="26" max="26" width="10.85546875" style="2" hidden="1" customWidth="1"/>
    <col min="27" max="28" width="19.7109375" style="2" hidden="1" customWidth="1"/>
    <col min="29" max="16384" width="10.85546875" style="2" hidden="1"/>
  </cols>
  <sheetData>
    <row r="1" spans="1:28" x14ac:dyDescent="0.2">
      <c r="A1" s="113" t="str">
        <f>'Stammdaten Betrieb &amp; Abteilung'!D$1</f>
        <v xml:space="preserve">  </v>
      </c>
      <c r="B1" s="39"/>
      <c r="C1" s="34"/>
      <c r="D1" s="34"/>
      <c r="E1" s="35"/>
      <c r="F1" s="35"/>
      <c r="G1" s="21" t="str">
        <f>Übersetzungstexte!A$135</f>
        <v>Betrieb / Betriebsabteilung</v>
      </c>
      <c r="H1" s="38" t="str">
        <f>'Stammdaten Betrieb &amp; Abteilung'!D$13</f>
        <v xml:space="preserve"> </v>
      </c>
      <c r="I1" s="38"/>
      <c r="J1" s="38"/>
      <c r="K1" s="38"/>
      <c r="L1" s="40"/>
      <c r="M1" s="85"/>
      <c r="P1" s="46"/>
      <c r="Q1" s="46"/>
      <c r="R1" s="18"/>
      <c r="S1" s="22"/>
      <c r="T1" s="47"/>
      <c r="U1" s="18"/>
      <c r="V1" s="18"/>
      <c r="W1" s="18"/>
      <c r="X1" s="18"/>
      <c r="Y1" s="19"/>
      <c r="AA1" s="47" t="s">
        <v>61</v>
      </c>
    </row>
    <row r="2" spans="1:28" x14ac:dyDescent="0.2">
      <c r="A2" s="38" t="str">
        <f>'Stammdaten Betrieb &amp; Abteilung'!D$3</f>
        <v xml:space="preserve"> </v>
      </c>
      <c r="B2" s="39"/>
      <c r="C2" s="33"/>
      <c r="D2" s="33"/>
      <c r="E2" s="36"/>
      <c r="F2" s="36"/>
      <c r="G2" s="17" t="str">
        <f>Übersetzungstexte!A$136</f>
        <v>Abrechnungsperiode</v>
      </c>
      <c r="H2" s="114" t="str">
        <f>'Stammdaten Betrieb &amp; Abteilung'!D$14</f>
        <v/>
      </c>
      <c r="I2" s="114"/>
      <c r="J2" s="37"/>
      <c r="K2" s="37"/>
      <c r="L2" s="40"/>
      <c r="M2" s="85"/>
      <c r="N2" s="181">
        <f>YEAR('Stammdaten Betrieb &amp; Abteilung'!B$14)</f>
        <v>1900</v>
      </c>
      <c r="P2" s="46"/>
      <c r="Q2" s="46"/>
      <c r="R2" s="18"/>
      <c r="S2" s="22"/>
      <c r="T2" s="47"/>
      <c r="U2" s="18"/>
      <c r="V2" s="18"/>
      <c r="W2" s="18"/>
      <c r="X2" s="18"/>
      <c r="Y2" s="19"/>
      <c r="AA2" s="47" t="str">
        <f>IF(AND(A10="",B10="",C10=""),"",IF(A10&lt;&gt;"",CONCATENATE(TEXT(A10,"000\.0000\.0000\.00"),"                                   ",B10,",",C10),CONCATENATE("                                                                 ",B10,",",C10)))</f>
        <v/>
      </c>
    </row>
    <row r="3" spans="1:28" x14ac:dyDescent="0.2">
      <c r="A3" s="38" t="str">
        <f>'Stammdaten Betrieb &amp; Abteilung'!D$4</f>
        <v xml:space="preserve"> </v>
      </c>
      <c r="B3" s="39"/>
      <c r="C3" s="7"/>
      <c r="D3" s="7"/>
      <c r="E3" s="36"/>
      <c r="F3" s="36"/>
      <c r="G3" s="17" t="str">
        <f>Übersetzungstexte!A$137</f>
        <v>Beginn / Ende der Kurzarbeit</v>
      </c>
      <c r="H3" s="38" t="str">
        <f>'Stammdaten Betrieb &amp; Abteilung'!D$16</f>
        <v/>
      </c>
      <c r="I3" s="38"/>
      <c r="J3" s="38"/>
      <c r="K3" s="38"/>
      <c r="L3" s="40"/>
      <c r="M3" s="85"/>
      <c r="N3" s="180">
        <f>Hilfsdaten!K11</f>
        <v>18</v>
      </c>
      <c r="P3" s="46"/>
      <c r="Q3" s="46"/>
      <c r="R3" s="18"/>
      <c r="S3" s="22"/>
      <c r="T3" s="47"/>
      <c r="U3" s="18"/>
      <c r="V3" s="18"/>
      <c r="W3" s="73"/>
      <c r="X3" s="18"/>
      <c r="Y3" s="19"/>
      <c r="AA3" s="47"/>
      <c r="AB3" s="363"/>
    </row>
    <row r="4" spans="1:28" ht="12.75" customHeight="1" x14ac:dyDescent="0.2">
      <c r="A4" s="397" t="str">
        <f>Übersetzungstexte!A123</f>
        <v xml:space="preserve">Formular anwendbar bei Kurzarbeit (ordentliches Verfahren) - Gültig von Januar bis März 2023 </v>
      </c>
      <c r="B4" s="397"/>
      <c r="C4" s="397"/>
      <c r="D4" s="397"/>
      <c r="E4" s="397"/>
      <c r="F4" s="397"/>
      <c r="G4" s="397"/>
      <c r="H4" s="397"/>
      <c r="I4" s="397"/>
      <c r="J4" s="397"/>
      <c r="K4" s="397"/>
      <c r="L4" s="397"/>
      <c r="M4" s="86"/>
      <c r="N4" s="182" t="str">
        <f>'Stammdaten Betrieb &amp; Abteilung'!B$20</f>
        <v/>
      </c>
      <c r="O4" s="43"/>
      <c r="P4" s="46"/>
      <c r="Q4" s="46"/>
      <c r="R4" s="18"/>
      <c r="S4" s="22"/>
      <c r="T4" s="18"/>
      <c r="U4" s="18"/>
      <c r="V4" s="18"/>
      <c r="W4" s="50" t="e">
        <f>'Stammdaten Betrieb &amp; Abteilung'!B$22-1</f>
        <v>#VALUE!</v>
      </c>
      <c r="X4" s="18"/>
      <c r="Y4" s="19"/>
      <c r="AA4" s="47"/>
    </row>
    <row r="5" spans="1:28" x14ac:dyDescent="0.2">
      <c r="A5" s="223" t="str">
        <f>Übersetzungstexte!A$138</f>
        <v/>
      </c>
      <c r="B5" s="223" t="str">
        <f>Übersetzungstexte!A$142</f>
        <v/>
      </c>
      <c r="C5" s="223" t="str">
        <f>Übersetzungstexte!A$146</f>
        <v/>
      </c>
      <c r="D5" s="224" t="str">
        <f>Übersetzungstexte!A$150</f>
        <v/>
      </c>
      <c r="E5" s="224" t="str">
        <f>Übersetzungstexte!A$154</f>
        <v/>
      </c>
      <c r="F5" s="224" t="str">
        <f>Übersetzungstexte!A$158</f>
        <v/>
      </c>
      <c r="G5" s="224" t="str">
        <f>Übersetzungstexte!A$162</f>
        <v>Anzahl bez.</v>
      </c>
      <c r="H5" s="225" t="str">
        <f>Übersetzungstexte!A$166</f>
        <v>Weitere</v>
      </c>
      <c r="I5" s="224" t="str">
        <f>Übersetzungstexte!A$170</f>
        <v>Jahres-</v>
      </c>
      <c r="J5" s="224" t="str">
        <f>Übersetzungstexte!A$174</f>
        <v/>
      </c>
      <c r="K5" s="224" t="str">
        <f>Übersetzungstexte!A$178</f>
        <v/>
      </c>
      <c r="L5" s="224" t="str">
        <f>Übersetzungstexte!A$182</f>
        <v>Anrechen-</v>
      </c>
      <c r="M5" s="85"/>
      <c r="N5" s="183"/>
      <c r="O5" s="76" t="s">
        <v>685</v>
      </c>
      <c r="P5" s="50" t="s">
        <v>717</v>
      </c>
      <c r="Q5" s="50"/>
      <c r="R5" s="50" t="s">
        <v>718</v>
      </c>
      <c r="S5" s="50" t="s">
        <v>719</v>
      </c>
      <c r="T5" s="50" t="s">
        <v>720</v>
      </c>
      <c r="U5" s="50" t="s">
        <v>721</v>
      </c>
      <c r="V5" s="50" t="s">
        <v>722</v>
      </c>
      <c r="W5" s="50" t="s">
        <v>723</v>
      </c>
      <c r="X5" s="44" t="s">
        <v>726</v>
      </c>
      <c r="Y5" s="47" t="s">
        <v>723</v>
      </c>
      <c r="Z5" s="47" t="s">
        <v>723</v>
      </c>
      <c r="AA5" s="179"/>
      <c r="AB5" s="179"/>
    </row>
    <row r="6" spans="1:28" s="23" customFormat="1" x14ac:dyDescent="0.2">
      <c r="A6" s="226" t="str">
        <f>Übersetzungstexte!A$139</f>
        <v/>
      </c>
      <c r="B6" s="226" t="str">
        <f>Übersetzungstexte!A$143</f>
        <v/>
      </c>
      <c r="C6" s="226" t="str">
        <f>Übersetzungstexte!A$147</f>
        <v/>
      </c>
      <c r="D6" s="227" t="str">
        <f>Übersetzungstexte!A$151</f>
        <v/>
      </c>
      <c r="E6" s="227" t="str">
        <f>Übersetzungstexte!A$155</f>
        <v/>
      </c>
      <c r="F6" s="227" t="str">
        <f>Übersetzungstexte!A$159</f>
        <v/>
      </c>
      <c r="G6" s="227" t="str">
        <f>Übersetzungstexte!A$163</f>
        <v xml:space="preserve">Monate </v>
      </c>
      <c r="H6" s="233" t="str">
        <f>Übersetzungstexte!A$167</f>
        <v>Lohn-</v>
      </c>
      <c r="I6" s="227" t="str">
        <f>Übersetzungstexte!A$171</f>
        <v>durchschn.</v>
      </c>
      <c r="J6" s="227" t="str">
        <f>Übersetzungstexte!A$175</f>
        <v>Anzahl</v>
      </c>
      <c r="K6" s="227" t="str">
        <f>Übersetzungstexte!A$179</f>
        <v>Anzahl</v>
      </c>
      <c r="L6" s="227" t="str">
        <f>Übersetzungstexte!A$183</f>
        <v>barer</v>
      </c>
      <c r="M6" s="126"/>
      <c r="N6" s="183"/>
      <c r="O6" s="76" t="s">
        <v>761</v>
      </c>
      <c r="P6" s="50" t="s">
        <v>712</v>
      </c>
      <c r="Q6" s="50" t="s">
        <v>609</v>
      </c>
      <c r="R6" s="51" t="s">
        <v>713</v>
      </c>
      <c r="S6" s="75" t="s">
        <v>757</v>
      </c>
      <c r="T6" s="52" t="s">
        <v>757</v>
      </c>
      <c r="U6" s="52" t="s">
        <v>758</v>
      </c>
      <c r="V6" s="52" t="s">
        <v>758</v>
      </c>
      <c r="W6" s="52" t="s">
        <v>724</v>
      </c>
      <c r="X6" s="48" t="s">
        <v>727</v>
      </c>
      <c r="Y6" s="48" t="s">
        <v>727</v>
      </c>
      <c r="Z6" s="49" t="s">
        <v>753</v>
      </c>
      <c r="AA6" s="364"/>
      <c r="AB6" s="364"/>
    </row>
    <row r="7" spans="1:28" s="23" customFormat="1" x14ac:dyDescent="0.2">
      <c r="A7" s="226" t="str">
        <f>Übersetzungstexte!A$140</f>
        <v/>
      </c>
      <c r="B7" s="226" t="str">
        <f>Übersetzungstexte!A$144</f>
        <v/>
      </c>
      <c r="C7" s="226" t="str">
        <f>Übersetzungstexte!A$148</f>
        <v/>
      </c>
      <c r="D7" s="227" t="str">
        <f>Übersetzungstexte!A$152</f>
        <v>Geburts-</v>
      </c>
      <c r="E7" s="227" t="str">
        <f>Übersetzungstexte!A$156</f>
        <v>Monats-</v>
      </c>
      <c r="F7" s="227" t="str">
        <f>Übersetzungstexte!A$160</f>
        <v>Stunden-</v>
      </c>
      <c r="G7" s="227" t="str">
        <f>Übersetzungstexte!A$164</f>
        <v>pro Jahr</v>
      </c>
      <c r="H7" s="227" t="str">
        <f>Übersetzungstexte!A$168</f>
        <v>bestand-</v>
      </c>
      <c r="I7" s="227" t="str">
        <f>Übersetzungstexte!A$172</f>
        <v>wöchentl.</v>
      </c>
      <c r="J7" s="227" t="str">
        <f>Übersetzungstexte!A$176</f>
        <v>Ferientage</v>
      </c>
      <c r="K7" s="227" t="str">
        <f>Übersetzungstexte!A$180</f>
        <v>Feiertage</v>
      </c>
      <c r="L7" s="228" t="str">
        <f>Übersetzungstexte!A$184</f>
        <v>Stunden-</v>
      </c>
      <c r="M7" s="127"/>
      <c r="N7" s="184" t="s">
        <v>62</v>
      </c>
      <c r="O7" s="44" t="s">
        <v>762</v>
      </c>
      <c r="P7" s="50"/>
      <c r="Q7" s="50"/>
      <c r="R7" s="51"/>
      <c r="S7" s="52" t="s">
        <v>706</v>
      </c>
      <c r="T7" s="52" t="s">
        <v>704</v>
      </c>
      <c r="U7" s="52" t="s">
        <v>706</v>
      </c>
      <c r="V7" s="52" t="s">
        <v>704</v>
      </c>
      <c r="W7" s="52" t="s">
        <v>725</v>
      </c>
      <c r="X7" s="49" t="s">
        <v>755</v>
      </c>
      <c r="Y7" s="49" t="s">
        <v>728</v>
      </c>
      <c r="Z7" s="49" t="s">
        <v>754</v>
      </c>
      <c r="AA7" s="364"/>
      <c r="AB7" s="364"/>
    </row>
    <row r="8" spans="1:28" s="23" customFormat="1" x14ac:dyDescent="0.2">
      <c r="A8" s="229" t="str">
        <f>Übersetzungstexte!A$141</f>
        <v>Versicherten-Nr.</v>
      </c>
      <c r="B8" s="229" t="str">
        <f>Übersetzungstexte!A$145</f>
        <v>Name</v>
      </c>
      <c r="C8" s="229" t="str">
        <f>Übersetzungstexte!A$149</f>
        <v>Vorname</v>
      </c>
      <c r="D8" s="230" t="str">
        <f>Übersetzungstexte!A$153</f>
        <v>datum</v>
      </c>
      <c r="E8" s="230" t="str">
        <f>Übersetzungstexte!A$157</f>
        <v>lohn</v>
      </c>
      <c r="F8" s="230" t="str">
        <f>Übersetzungstexte!A$161</f>
        <v>lohn</v>
      </c>
      <c r="G8" s="230" t="str">
        <f>Übersetzungstexte!A$165</f>
        <v>(12/13)</v>
      </c>
      <c r="H8" s="230" t="str">
        <f>Übersetzungstexte!A$169</f>
        <v>teile p. Jahr</v>
      </c>
      <c r="I8" s="230" t="str">
        <f>Übersetzungstexte!A$173</f>
        <v>Arbeitszeit</v>
      </c>
      <c r="J8" s="230" t="str">
        <f>Übersetzungstexte!A$177</f>
        <v>pro Jahr</v>
      </c>
      <c r="K8" s="230" t="str">
        <f>Übersetzungstexte!A$181</f>
        <v>pro Jahr</v>
      </c>
      <c r="L8" s="231" t="str">
        <f>Übersetzungstexte!A$185</f>
        <v>Verdienst</v>
      </c>
      <c r="M8" s="127"/>
      <c r="N8" s="184" t="s">
        <v>63</v>
      </c>
      <c r="O8" s="44" t="s">
        <v>749</v>
      </c>
      <c r="P8" s="50"/>
      <c r="Q8" s="50"/>
      <c r="R8" s="51"/>
      <c r="S8" s="52" t="s">
        <v>705</v>
      </c>
      <c r="T8" s="52" t="s">
        <v>705</v>
      </c>
      <c r="U8" s="52" t="s">
        <v>705</v>
      </c>
      <c r="V8" s="52" t="s">
        <v>705</v>
      </c>
      <c r="W8" s="50"/>
      <c r="X8" s="49" t="s">
        <v>756</v>
      </c>
      <c r="Y8" s="49" t="s">
        <v>673</v>
      </c>
      <c r="Z8" s="49"/>
      <c r="AA8" s="364" t="s">
        <v>711</v>
      </c>
      <c r="AB8" s="364"/>
    </row>
    <row r="9" spans="1:28" ht="17.25" customHeight="1" x14ac:dyDescent="0.2">
      <c r="A9" s="120">
        <v>7561234567895</v>
      </c>
      <c r="B9" s="120" t="s">
        <v>734</v>
      </c>
      <c r="C9" s="120" t="s">
        <v>735</v>
      </c>
      <c r="D9" s="121">
        <v>22097</v>
      </c>
      <c r="E9" s="122">
        <v>5000</v>
      </c>
      <c r="F9" s="123"/>
      <c r="G9" s="361">
        <v>12</v>
      </c>
      <c r="H9" s="122">
        <v>5000</v>
      </c>
      <c r="I9" s="124">
        <v>40</v>
      </c>
      <c r="J9" s="125">
        <v>20</v>
      </c>
      <c r="K9" s="125">
        <v>6</v>
      </c>
      <c r="L9" s="124" t="e">
        <f>Y9</f>
        <v>#VALUE!</v>
      </c>
      <c r="M9" s="128" t="e">
        <f>Z9</f>
        <v>#VALUE!</v>
      </c>
      <c r="N9" s="77">
        <f>IF(N$2-YEAR(D9)&lt;N$3,0,1)</f>
        <v>0</v>
      </c>
      <c r="O9" s="77" t="e">
        <f>IF(L9="",0,1)</f>
        <v>#VALUE!</v>
      </c>
      <c r="P9" s="28" t="e">
        <f>IF(AND(A9="",B9="",C9=""),"",ROUND((K9+J9)/(N$4-(K9+J9))*100,2))</f>
        <v>#VALUE!</v>
      </c>
      <c r="Q9" s="28">
        <f>ROUND(G9,0)/12</f>
        <v>1</v>
      </c>
      <c r="R9" s="31" t="e">
        <f>IF(AND(A9="",B9="",C9=""),"",ROUND((N$4-(K9+J9))*I9/60,1))</f>
        <v>#VALUE!</v>
      </c>
      <c r="S9" s="28" t="str">
        <f>IF(OR(AND(A9="",B9="",C9=""),F9=0,F9=""),"",ROUND((1+P9/100)*Q9*F9,2))</f>
        <v/>
      </c>
      <c r="T9" s="28" t="str">
        <f>IF(OR(AND(A9="",B9="",C9=""),F9=0,F9="",I9=0,I9=""),"",ROUND((1+P9/100)*(H9/(N$4*I9/5)+Q9*F9),2))</f>
        <v/>
      </c>
      <c r="U9" s="28" t="e">
        <f>IF(OR(AND(A9="",B9="",C9=""),E9=0,E9="",R9=0,R9=""),"",ROUND((Q9*E9/R9),2))</f>
        <v>#VALUE!</v>
      </c>
      <c r="V9" s="28" t="e">
        <f>IF(OR(AND(A9="",B9="",C9=""),E9=0,E9="",R9=0,R9=""),"",ROUND((H9/(12*Q9*E9)+1)*Q9*E9/R9,2))</f>
        <v>#VALUE!</v>
      </c>
      <c r="W9" s="71" t="e">
        <f>IF(OR(AND(A9="",B9="",C9=""),R9=0,R9=""),"",ROUND(W$4 / R9,1))</f>
        <v>#VALUE!</v>
      </c>
      <c r="X9" s="47" t="str">
        <f>IF(OR(AND(A9="",B9="",C9=""),N$4=""),"",IF(AND(F9&gt;0,H9&gt;0),T9, IF(F9&gt;0,S9, IF(AND(E9&gt;0,H9&gt;0),V9,U9))))</f>
        <v/>
      </c>
      <c r="Y9" s="365" t="e">
        <f>IF(W9&lt;X9,W9,X9)</f>
        <v>#VALUE!</v>
      </c>
      <c r="Z9" s="365" t="e">
        <f>IF(W9&lt;X9,Übersetzungstexte!A$186,"")</f>
        <v>#VALUE!</v>
      </c>
      <c r="AA9" s="366" t="str">
        <f>IF(AND(B9="",C9=""),"",CONCATENATE(B9,",",C9))</f>
        <v>Mustermann,Hans</v>
      </c>
      <c r="AB9" s="367"/>
    </row>
    <row r="10" spans="1:28" ht="17.25" customHeight="1" x14ac:dyDescent="0.2">
      <c r="A10" s="115"/>
      <c r="B10" s="236"/>
      <c r="C10" s="236"/>
      <c r="D10" s="116"/>
      <c r="E10" s="117"/>
      <c r="F10" s="118"/>
      <c r="G10" s="362"/>
      <c r="H10" s="117"/>
      <c r="I10" s="118"/>
      <c r="J10" s="119"/>
      <c r="K10" s="119"/>
      <c r="L10" s="232" t="str">
        <f>Y10</f>
        <v/>
      </c>
      <c r="M10" s="128" t="str">
        <f>Z10</f>
        <v/>
      </c>
      <c r="N10" s="77">
        <f t="shared" ref="N10:N29" si="0">IF(N$2-YEAR(D10)&lt;N$3,0,1)</f>
        <v>0</v>
      </c>
      <c r="O10" s="77">
        <f t="shared" ref="O10:O29" si="1">IF(L10="",0,1)</f>
        <v>0</v>
      </c>
      <c r="P10" s="28" t="str">
        <f t="shared" ref="P10:P29" si="2">IF(AND(A10="",B10="",C10=""),"",ROUND((K10+J10)/(N$4-(K10+J10))*100,2))</f>
        <v/>
      </c>
      <c r="Q10" s="28">
        <f t="shared" ref="Q10:Q29" si="3">ROUND(G10,0)/12</f>
        <v>0</v>
      </c>
      <c r="R10" s="31" t="str">
        <f t="shared" ref="R10:R29" si="4">IF(AND(A10="",B10="",C10=""),"",ROUND((N$4-(K10+J10))*I10/60,1))</f>
        <v/>
      </c>
      <c r="S10" s="28" t="str">
        <f t="shared" ref="S10:S29" si="5">IF(OR(AND(A10="",B10="",C10=""),F10=0,F10=""),"",ROUND((1+P10/100)*Q10*F10,2))</f>
        <v/>
      </c>
      <c r="T10" s="28" t="str">
        <f t="shared" ref="T10:T29" si="6">IF(OR(AND(A10="",B10="",C10=""),F10=0,F10="",I10=0,I10=""),"",ROUND((1+P10/100)*(H10/(N$4*I10/5)+Q10*F10),2))</f>
        <v/>
      </c>
      <c r="U10" s="28" t="str">
        <f t="shared" ref="U10:U29" si="7">IF(OR(AND(A10="",B10="",C10=""),E10=0,E10="",R10=0,R10=""),"",ROUND((Q10*E10/R10),2))</f>
        <v/>
      </c>
      <c r="V10" s="28" t="str">
        <f t="shared" ref="V10:V29" si="8">IF(OR(AND(A10="",B10="",C10=""),E10=0,E10="",R10=0,R10=""),"",ROUND((H10/(12*Q10*E10)+1)*Q10*E10/R10,2))</f>
        <v/>
      </c>
      <c r="W10" s="71" t="str">
        <f t="shared" ref="W10:W29" si="9">IF(OR(AND(A10="",B10="",C10=""),R10=0,R10=""),"",ROUND(W$4 / R10,1))</f>
        <v/>
      </c>
      <c r="X10" s="47" t="str">
        <f t="shared" ref="X10:X29" si="10">IF(OR(AND(A10="",B10="",C10=""),N$4=""),"",IF(AND(F10&gt;0,H10&gt;0),T10, IF(F10&gt;0,S10, IF(AND(E10&gt;0,H10&gt;0),V10,U10))))</f>
        <v/>
      </c>
      <c r="Y10" s="365" t="str">
        <f t="shared" ref="Y10:Y29" si="11">IF(W10&lt;X10,W10,X10)</f>
        <v/>
      </c>
      <c r="Z10" s="365" t="str">
        <f>IF(W10&lt;X10,Übersetzungstexte!A$186,"")</f>
        <v/>
      </c>
      <c r="AA10" s="366" t="str">
        <f t="shared" ref="AA10:AA29" si="12">IF(AND(B10="",C10=""),"",CONCATENATE(B10,",",C10))</f>
        <v/>
      </c>
      <c r="AB10" s="367"/>
    </row>
    <row r="11" spans="1:28" ht="17.25" customHeight="1" x14ac:dyDescent="0.2">
      <c r="A11" s="115"/>
      <c r="B11" s="236"/>
      <c r="C11" s="236"/>
      <c r="D11" s="116"/>
      <c r="E11" s="117"/>
      <c r="F11" s="118"/>
      <c r="G11" s="362"/>
      <c r="H11" s="117"/>
      <c r="I11" s="118"/>
      <c r="J11" s="119"/>
      <c r="K11" s="119"/>
      <c r="L11" s="232" t="str">
        <f t="shared" ref="L11:L29" si="13">Y11</f>
        <v/>
      </c>
      <c r="M11" s="128" t="str">
        <f t="shared" ref="M11:M29" si="14">Z11</f>
        <v/>
      </c>
      <c r="N11" s="77">
        <f t="shared" si="0"/>
        <v>0</v>
      </c>
      <c r="O11" s="77">
        <f t="shared" si="1"/>
        <v>0</v>
      </c>
      <c r="P11" s="28" t="str">
        <f t="shared" si="2"/>
        <v/>
      </c>
      <c r="Q11" s="28">
        <f t="shared" si="3"/>
        <v>0</v>
      </c>
      <c r="R11" s="31" t="str">
        <f t="shared" si="4"/>
        <v/>
      </c>
      <c r="S11" s="28" t="str">
        <f t="shared" si="5"/>
        <v/>
      </c>
      <c r="T11" s="28" t="str">
        <f t="shared" si="6"/>
        <v/>
      </c>
      <c r="U11" s="28" t="str">
        <f t="shared" si="7"/>
        <v/>
      </c>
      <c r="V11" s="28" t="str">
        <f t="shared" si="8"/>
        <v/>
      </c>
      <c r="W11" s="71" t="str">
        <f t="shared" si="9"/>
        <v/>
      </c>
      <c r="X11" s="47" t="str">
        <f t="shared" si="10"/>
        <v/>
      </c>
      <c r="Y11" s="365" t="str">
        <f t="shared" si="11"/>
        <v/>
      </c>
      <c r="Z11" s="365" t="str">
        <f>IF(W11&lt;X11,Übersetzungstexte!A$186,"")</f>
        <v/>
      </c>
      <c r="AA11" s="366" t="str">
        <f t="shared" si="12"/>
        <v/>
      </c>
      <c r="AB11" s="367"/>
    </row>
    <row r="12" spans="1:28" ht="17.25" customHeight="1" x14ac:dyDescent="0.2">
      <c r="A12" s="115"/>
      <c r="B12" s="236"/>
      <c r="C12" s="236"/>
      <c r="D12" s="116"/>
      <c r="E12" s="117"/>
      <c r="F12" s="118"/>
      <c r="G12" s="362"/>
      <c r="H12" s="117"/>
      <c r="I12" s="118"/>
      <c r="J12" s="119"/>
      <c r="K12" s="119"/>
      <c r="L12" s="232" t="str">
        <f t="shared" si="13"/>
        <v/>
      </c>
      <c r="M12" s="128" t="str">
        <f t="shared" si="14"/>
        <v/>
      </c>
      <c r="N12" s="77">
        <f t="shared" si="0"/>
        <v>0</v>
      </c>
      <c r="O12" s="77">
        <f t="shared" si="1"/>
        <v>0</v>
      </c>
      <c r="P12" s="28" t="str">
        <f t="shared" si="2"/>
        <v/>
      </c>
      <c r="Q12" s="28">
        <f t="shared" si="3"/>
        <v>0</v>
      </c>
      <c r="R12" s="31" t="str">
        <f t="shared" si="4"/>
        <v/>
      </c>
      <c r="S12" s="28" t="str">
        <f t="shared" si="5"/>
        <v/>
      </c>
      <c r="T12" s="28" t="str">
        <f t="shared" si="6"/>
        <v/>
      </c>
      <c r="U12" s="28" t="str">
        <f t="shared" si="7"/>
        <v/>
      </c>
      <c r="V12" s="28" t="str">
        <f t="shared" si="8"/>
        <v/>
      </c>
      <c r="W12" s="71" t="str">
        <f t="shared" si="9"/>
        <v/>
      </c>
      <c r="X12" s="47" t="str">
        <f t="shared" si="10"/>
        <v/>
      </c>
      <c r="Y12" s="365" t="str">
        <f t="shared" si="11"/>
        <v/>
      </c>
      <c r="Z12" s="365" t="str">
        <f>IF(W12&lt;X12,Übersetzungstexte!A$186,"")</f>
        <v/>
      </c>
      <c r="AA12" s="366" t="str">
        <f t="shared" si="12"/>
        <v/>
      </c>
      <c r="AB12" s="367"/>
    </row>
    <row r="13" spans="1:28" ht="17.25" customHeight="1" x14ac:dyDescent="0.2">
      <c r="A13" s="115"/>
      <c r="B13" s="236"/>
      <c r="C13" s="236"/>
      <c r="D13" s="116"/>
      <c r="E13" s="117"/>
      <c r="F13" s="118"/>
      <c r="G13" s="362"/>
      <c r="H13" s="117"/>
      <c r="I13" s="118"/>
      <c r="J13" s="119"/>
      <c r="K13" s="119"/>
      <c r="L13" s="232" t="str">
        <f t="shared" si="13"/>
        <v/>
      </c>
      <c r="M13" s="128" t="str">
        <f t="shared" si="14"/>
        <v/>
      </c>
      <c r="N13" s="77">
        <f t="shared" si="0"/>
        <v>0</v>
      </c>
      <c r="O13" s="77">
        <f t="shared" si="1"/>
        <v>0</v>
      </c>
      <c r="P13" s="28" t="str">
        <f t="shared" si="2"/>
        <v/>
      </c>
      <c r="Q13" s="28">
        <f t="shared" si="3"/>
        <v>0</v>
      </c>
      <c r="R13" s="31" t="str">
        <f t="shared" si="4"/>
        <v/>
      </c>
      <c r="S13" s="28" t="str">
        <f t="shared" si="5"/>
        <v/>
      </c>
      <c r="T13" s="28" t="str">
        <f t="shared" si="6"/>
        <v/>
      </c>
      <c r="U13" s="28" t="str">
        <f t="shared" si="7"/>
        <v/>
      </c>
      <c r="V13" s="28" t="str">
        <f t="shared" si="8"/>
        <v/>
      </c>
      <c r="W13" s="71" t="str">
        <f t="shared" si="9"/>
        <v/>
      </c>
      <c r="X13" s="47" t="str">
        <f t="shared" si="10"/>
        <v/>
      </c>
      <c r="Y13" s="365" t="str">
        <f t="shared" si="11"/>
        <v/>
      </c>
      <c r="Z13" s="365" t="str">
        <f>IF(W13&lt;X13,Übersetzungstexte!A$186,"")</f>
        <v/>
      </c>
      <c r="AA13" s="366" t="str">
        <f t="shared" si="12"/>
        <v/>
      </c>
      <c r="AB13" s="367"/>
    </row>
    <row r="14" spans="1:28" ht="17.25" customHeight="1" x14ac:dyDescent="0.2">
      <c r="A14" s="115"/>
      <c r="B14" s="236"/>
      <c r="C14" s="236"/>
      <c r="D14" s="116"/>
      <c r="E14" s="117"/>
      <c r="F14" s="118"/>
      <c r="G14" s="362"/>
      <c r="H14" s="117"/>
      <c r="I14" s="118"/>
      <c r="J14" s="119"/>
      <c r="K14" s="119"/>
      <c r="L14" s="232" t="str">
        <f t="shared" si="13"/>
        <v/>
      </c>
      <c r="M14" s="128" t="str">
        <f t="shared" si="14"/>
        <v/>
      </c>
      <c r="N14" s="77">
        <f t="shared" si="0"/>
        <v>0</v>
      </c>
      <c r="O14" s="77">
        <f t="shared" si="1"/>
        <v>0</v>
      </c>
      <c r="P14" s="28" t="str">
        <f t="shared" si="2"/>
        <v/>
      </c>
      <c r="Q14" s="28">
        <f t="shared" si="3"/>
        <v>0</v>
      </c>
      <c r="R14" s="31" t="str">
        <f t="shared" si="4"/>
        <v/>
      </c>
      <c r="S14" s="28" t="str">
        <f t="shared" si="5"/>
        <v/>
      </c>
      <c r="T14" s="28" t="str">
        <f t="shared" si="6"/>
        <v/>
      </c>
      <c r="U14" s="28" t="str">
        <f t="shared" si="7"/>
        <v/>
      </c>
      <c r="V14" s="28" t="str">
        <f t="shared" si="8"/>
        <v/>
      </c>
      <c r="W14" s="71" t="str">
        <f t="shared" si="9"/>
        <v/>
      </c>
      <c r="X14" s="47" t="str">
        <f t="shared" si="10"/>
        <v/>
      </c>
      <c r="Y14" s="365" t="str">
        <f t="shared" si="11"/>
        <v/>
      </c>
      <c r="Z14" s="365" t="str">
        <f>IF(W14&lt;X14,Übersetzungstexte!A$186,"")</f>
        <v/>
      </c>
      <c r="AA14" s="366" t="str">
        <f t="shared" si="12"/>
        <v/>
      </c>
      <c r="AB14" s="367"/>
    </row>
    <row r="15" spans="1:28" ht="17.25" customHeight="1" x14ac:dyDescent="0.2">
      <c r="A15" s="115"/>
      <c r="B15" s="236"/>
      <c r="C15" s="236"/>
      <c r="D15" s="116"/>
      <c r="E15" s="117"/>
      <c r="F15" s="118"/>
      <c r="G15" s="362"/>
      <c r="H15" s="117"/>
      <c r="I15" s="118"/>
      <c r="J15" s="119"/>
      <c r="K15" s="119"/>
      <c r="L15" s="232" t="str">
        <f t="shared" si="13"/>
        <v/>
      </c>
      <c r="M15" s="128" t="str">
        <f t="shared" si="14"/>
        <v/>
      </c>
      <c r="N15" s="77">
        <f t="shared" si="0"/>
        <v>0</v>
      </c>
      <c r="O15" s="77">
        <f t="shared" si="1"/>
        <v>0</v>
      </c>
      <c r="P15" s="28" t="str">
        <f t="shared" si="2"/>
        <v/>
      </c>
      <c r="Q15" s="28">
        <f t="shared" si="3"/>
        <v>0</v>
      </c>
      <c r="R15" s="31" t="str">
        <f t="shared" si="4"/>
        <v/>
      </c>
      <c r="S15" s="28" t="str">
        <f t="shared" si="5"/>
        <v/>
      </c>
      <c r="T15" s="28" t="str">
        <f t="shared" si="6"/>
        <v/>
      </c>
      <c r="U15" s="28" t="str">
        <f t="shared" si="7"/>
        <v/>
      </c>
      <c r="V15" s="28" t="str">
        <f t="shared" si="8"/>
        <v/>
      </c>
      <c r="W15" s="71" t="str">
        <f t="shared" si="9"/>
        <v/>
      </c>
      <c r="X15" s="47" t="str">
        <f t="shared" si="10"/>
        <v/>
      </c>
      <c r="Y15" s="365" t="str">
        <f t="shared" si="11"/>
        <v/>
      </c>
      <c r="Z15" s="365" t="str">
        <f>IF(W15&lt;X15,Übersetzungstexte!A$186,"")</f>
        <v/>
      </c>
      <c r="AA15" s="366" t="str">
        <f t="shared" si="12"/>
        <v/>
      </c>
      <c r="AB15" s="367"/>
    </row>
    <row r="16" spans="1:28" ht="17.25" customHeight="1" x14ac:dyDescent="0.2">
      <c r="A16" s="115"/>
      <c r="B16" s="236"/>
      <c r="C16" s="236"/>
      <c r="D16" s="116"/>
      <c r="E16" s="117"/>
      <c r="F16" s="118"/>
      <c r="G16" s="362"/>
      <c r="H16" s="117"/>
      <c r="I16" s="118"/>
      <c r="J16" s="119"/>
      <c r="K16" s="119"/>
      <c r="L16" s="232" t="str">
        <f t="shared" si="13"/>
        <v/>
      </c>
      <c r="M16" s="128" t="str">
        <f t="shared" si="14"/>
        <v/>
      </c>
      <c r="N16" s="77">
        <f t="shared" si="0"/>
        <v>0</v>
      </c>
      <c r="O16" s="77">
        <f t="shared" si="1"/>
        <v>0</v>
      </c>
      <c r="P16" s="28" t="str">
        <f t="shared" si="2"/>
        <v/>
      </c>
      <c r="Q16" s="28">
        <f t="shared" si="3"/>
        <v>0</v>
      </c>
      <c r="R16" s="31" t="str">
        <f t="shared" si="4"/>
        <v/>
      </c>
      <c r="S16" s="28" t="str">
        <f t="shared" si="5"/>
        <v/>
      </c>
      <c r="T16" s="28" t="str">
        <f t="shared" si="6"/>
        <v/>
      </c>
      <c r="U16" s="28" t="str">
        <f t="shared" si="7"/>
        <v/>
      </c>
      <c r="V16" s="28" t="str">
        <f t="shared" si="8"/>
        <v/>
      </c>
      <c r="W16" s="71" t="str">
        <f t="shared" si="9"/>
        <v/>
      </c>
      <c r="X16" s="47" t="str">
        <f t="shared" si="10"/>
        <v/>
      </c>
      <c r="Y16" s="365" t="str">
        <f t="shared" si="11"/>
        <v/>
      </c>
      <c r="Z16" s="365" t="str">
        <f>IF(W16&lt;X16,Übersetzungstexte!A$186,"")</f>
        <v/>
      </c>
      <c r="AA16" s="366" t="str">
        <f t="shared" si="12"/>
        <v/>
      </c>
      <c r="AB16" s="367"/>
    </row>
    <row r="17" spans="1:28" ht="17.25" customHeight="1" x14ac:dyDescent="0.2">
      <c r="A17" s="115"/>
      <c r="B17" s="236"/>
      <c r="C17" s="236"/>
      <c r="D17" s="116"/>
      <c r="E17" s="117"/>
      <c r="F17" s="118"/>
      <c r="G17" s="362"/>
      <c r="H17" s="117"/>
      <c r="I17" s="118"/>
      <c r="J17" s="119"/>
      <c r="K17" s="119"/>
      <c r="L17" s="232" t="str">
        <f t="shared" si="13"/>
        <v/>
      </c>
      <c r="M17" s="128" t="str">
        <f t="shared" si="14"/>
        <v/>
      </c>
      <c r="N17" s="77">
        <f t="shared" si="0"/>
        <v>0</v>
      </c>
      <c r="O17" s="77">
        <f t="shared" si="1"/>
        <v>0</v>
      </c>
      <c r="P17" s="28" t="str">
        <f t="shared" si="2"/>
        <v/>
      </c>
      <c r="Q17" s="28">
        <f t="shared" si="3"/>
        <v>0</v>
      </c>
      <c r="R17" s="31" t="str">
        <f t="shared" si="4"/>
        <v/>
      </c>
      <c r="S17" s="28" t="str">
        <f t="shared" si="5"/>
        <v/>
      </c>
      <c r="T17" s="28" t="str">
        <f t="shared" si="6"/>
        <v/>
      </c>
      <c r="U17" s="28" t="str">
        <f t="shared" si="7"/>
        <v/>
      </c>
      <c r="V17" s="28" t="str">
        <f t="shared" si="8"/>
        <v/>
      </c>
      <c r="W17" s="71" t="str">
        <f t="shared" si="9"/>
        <v/>
      </c>
      <c r="X17" s="47" t="str">
        <f t="shared" si="10"/>
        <v/>
      </c>
      <c r="Y17" s="365" t="str">
        <f t="shared" si="11"/>
        <v/>
      </c>
      <c r="Z17" s="365" t="str">
        <f>IF(W17&lt;X17,Übersetzungstexte!A$186,"")</f>
        <v/>
      </c>
      <c r="AA17" s="366" t="str">
        <f t="shared" si="12"/>
        <v/>
      </c>
      <c r="AB17" s="367"/>
    </row>
    <row r="18" spans="1:28" ht="17.25" customHeight="1" x14ac:dyDescent="0.2">
      <c r="A18" s="115"/>
      <c r="B18" s="236"/>
      <c r="C18" s="236"/>
      <c r="D18" s="116"/>
      <c r="E18" s="117"/>
      <c r="F18" s="118"/>
      <c r="G18" s="362"/>
      <c r="H18" s="117"/>
      <c r="I18" s="118"/>
      <c r="J18" s="119"/>
      <c r="K18" s="119"/>
      <c r="L18" s="232" t="str">
        <f t="shared" si="13"/>
        <v/>
      </c>
      <c r="M18" s="128" t="str">
        <f t="shared" si="14"/>
        <v/>
      </c>
      <c r="N18" s="77">
        <f t="shared" si="0"/>
        <v>0</v>
      </c>
      <c r="O18" s="77">
        <f t="shared" si="1"/>
        <v>0</v>
      </c>
      <c r="P18" s="28" t="str">
        <f t="shared" si="2"/>
        <v/>
      </c>
      <c r="Q18" s="28">
        <f t="shared" si="3"/>
        <v>0</v>
      </c>
      <c r="R18" s="31" t="str">
        <f t="shared" si="4"/>
        <v/>
      </c>
      <c r="S18" s="28" t="str">
        <f t="shared" si="5"/>
        <v/>
      </c>
      <c r="T18" s="28" t="str">
        <f t="shared" si="6"/>
        <v/>
      </c>
      <c r="U18" s="28" t="str">
        <f t="shared" si="7"/>
        <v/>
      </c>
      <c r="V18" s="28" t="str">
        <f t="shared" si="8"/>
        <v/>
      </c>
      <c r="W18" s="71" t="str">
        <f t="shared" si="9"/>
        <v/>
      </c>
      <c r="X18" s="47" t="str">
        <f t="shared" si="10"/>
        <v/>
      </c>
      <c r="Y18" s="365" t="str">
        <f t="shared" si="11"/>
        <v/>
      </c>
      <c r="Z18" s="365" t="str">
        <f>IF(W18&lt;X18,Übersetzungstexte!A$186,"")</f>
        <v/>
      </c>
      <c r="AA18" s="366" t="str">
        <f t="shared" si="12"/>
        <v/>
      </c>
      <c r="AB18" s="367"/>
    </row>
    <row r="19" spans="1:28" ht="17.25" customHeight="1" x14ac:dyDescent="0.2">
      <c r="A19" s="115"/>
      <c r="B19" s="236"/>
      <c r="C19" s="236"/>
      <c r="D19" s="116"/>
      <c r="E19" s="117"/>
      <c r="F19" s="118"/>
      <c r="G19" s="362"/>
      <c r="H19" s="117"/>
      <c r="I19" s="118"/>
      <c r="J19" s="119"/>
      <c r="K19" s="119"/>
      <c r="L19" s="232" t="str">
        <f t="shared" si="13"/>
        <v/>
      </c>
      <c r="M19" s="128" t="str">
        <f t="shared" si="14"/>
        <v/>
      </c>
      <c r="N19" s="77">
        <f t="shared" si="0"/>
        <v>0</v>
      </c>
      <c r="O19" s="77">
        <f t="shared" si="1"/>
        <v>0</v>
      </c>
      <c r="P19" s="28" t="str">
        <f t="shared" si="2"/>
        <v/>
      </c>
      <c r="Q19" s="28">
        <f t="shared" si="3"/>
        <v>0</v>
      </c>
      <c r="R19" s="31" t="str">
        <f t="shared" si="4"/>
        <v/>
      </c>
      <c r="S19" s="28" t="str">
        <f t="shared" si="5"/>
        <v/>
      </c>
      <c r="T19" s="28" t="str">
        <f t="shared" si="6"/>
        <v/>
      </c>
      <c r="U19" s="28" t="str">
        <f t="shared" si="7"/>
        <v/>
      </c>
      <c r="V19" s="28" t="str">
        <f t="shared" si="8"/>
        <v/>
      </c>
      <c r="W19" s="71" t="str">
        <f t="shared" si="9"/>
        <v/>
      </c>
      <c r="X19" s="47" t="str">
        <f t="shared" si="10"/>
        <v/>
      </c>
      <c r="Y19" s="365" t="str">
        <f t="shared" si="11"/>
        <v/>
      </c>
      <c r="Z19" s="365" t="str">
        <f>IF(W19&lt;X19,Übersetzungstexte!A$186,"")</f>
        <v/>
      </c>
      <c r="AA19" s="366" t="str">
        <f t="shared" si="12"/>
        <v/>
      </c>
      <c r="AB19" s="367"/>
    </row>
    <row r="20" spans="1:28" ht="17.25" customHeight="1" x14ac:dyDescent="0.2">
      <c r="A20" s="115"/>
      <c r="B20" s="236"/>
      <c r="C20" s="236"/>
      <c r="D20" s="116"/>
      <c r="E20" s="117"/>
      <c r="F20" s="118"/>
      <c r="G20" s="362"/>
      <c r="H20" s="117"/>
      <c r="I20" s="118"/>
      <c r="J20" s="119"/>
      <c r="K20" s="119"/>
      <c r="L20" s="232" t="str">
        <f t="shared" si="13"/>
        <v/>
      </c>
      <c r="M20" s="128" t="str">
        <f t="shared" si="14"/>
        <v/>
      </c>
      <c r="N20" s="77">
        <f t="shared" si="0"/>
        <v>0</v>
      </c>
      <c r="O20" s="77">
        <f t="shared" si="1"/>
        <v>0</v>
      </c>
      <c r="P20" s="28" t="str">
        <f t="shared" si="2"/>
        <v/>
      </c>
      <c r="Q20" s="28">
        <f t="shared" si="3"/>
        <v>0</v>
      </c>
      <c r="R20" s="31" t="str">
        <f t="shared" si="4"/>
        <v/>
      </c>
      <c r="S20" s="28" t="str">
        <f t="shared" si="5"/>
        <v/>
      </c>
      <c r="T20" s="28" t="str">
        <f t="shared" si="6"/>
        <v/>
      </c>
      <c r="U20" s="28" t="str">
        <f t="shared" si="7"/>
        <v/>
      </c>
      <c r="V20" s="28" t="str">
        <f t="shared" si="8"/>
        <v/>
      </c>
      <c r="W20" s="71" t="str">
        <f t="shared" si="9"/>
        <v/>
      </c>
      <c r="X20" s="47" t="str">
        <f t="shared" si="10"/>
        <v/>
      </c>
      <c r="Y20" s="365" t="str">
        <f t="shared" si="11"/>
        <v/>
      </c>
      <c r="Z20" s="365" t="str">
        <f>IF(W20&lt;X20,Übersetzungstexte!A$186,"")</f>
        <v/>
      </c>
      <c r="AA20" s="366" t="str">
        <f t="shared" si="12"/>
        <v/>
      </c>
      <c r="AB20" s="367"/>
    </row>
    <row r="21" spans="1:28" ht="17.25" customHeight="1" x14ac:dyDescent="0.2">
      <c r="A21" s="115"/>
      <c r="B21" s="236"/>
      <c r="C21" s="236"/>
      <c r="D21" s="116"/>
      <c r="E21" s="117"/>
      <c r="F21" s="118"/>
      <c r="G21" s="362"/>
      <c r="H21" s="117"/>
      <c r="I21" s="118"/>
      <c r="J21" s="119"/>
      <c r="K21" s="119"/>
      <c r="L21" s="232" t="str">
        <f t="shared" si="13"/>
        <v/>
      </c>
      <c r="M21" s="128" t="str">
        <f t="shared" si="14"/>
        <v/>
      </c>
      <c r="N21" s="77">
        <f t="shared" si="0"/>
        <v>0</v>
      </c>
      <c r="O21" s="77">
        <f t="shared" si="1"/>
        <v>0</v>
      </c>
      <c r="P21" s="28" t="str">
        <f t="shared" si="2"/>
        <v/>
      </c>
      <c r="Q21" s="28">
        <f t="shared" si="3"/>
        <v>0</v>
      </c>
      <c r="R21" s="31" t="str">
        <f t="shared" si="4"/>
        <v/>
      </c>
      <c r="S21" s="28" t="str">
        <f t="shared" si="5"/>
        <v/>
      </c>
      <c r="T21" s="28" t="str">
        <f t="shared" si="6"/>
        <v/>
      </c>
      <c r="U21" s="28" t="str">
        <f t="shared" si="7"/>
        <v/>
      </c>
      <c r="V21" s="28" t="str">
        <f t="shared" si="8"/>
        <v/>
      </c>
      <c r="W21" s="71" t="str">
        <f t="shared" si="9"/>
        <v/>
      </c>
      <c r="X21" s="47" t="str">
        <f t="shared" si="10"/>
        <v/>
      </c>
      <c r="Y21" s="365" t="str">
        <f t="shared" si="11"/>
        <v/>
      </c>
      <c r="Z21" s="365" t="str">
        <f>IF(W21&lt;X21,Übersetzungstexte!A$186,"")</f>
        <v/>
      </c>
      <c r="AA21" s="366" t="str">
        <f t="shared" si="12"/>
        <v/>
      </c>
      <c r="AB21" s="367"/>
    </row>
    <row r="22" spans="1:28" ht="17.25" customHeight="1" x14ac:dyDescent="0.2">
      <c r="A22" s="115"/>
      <c r="B22" s="236"/>
      <c r="C22" s="236"/>
      <c r="D22" s="116"/>
      <c r="E22" s="117"/>
      <c r="F22" s="118"/>
      <c r="G22" s="362"/>
      <c r="H22" s="117"/>
      <c r="I22" s="118"/>
      <c r="J22" s="119"/>
      <c r="K22" s="119"/>
      <c r="L22" s="232" t="str">
        <f t="shared" si="13"/>
        <v/>
      </c>
      <c r="M22" s="128" t="str">
        <f t="shared" si="14"/>
        <v/>
      </c>
      <c r="N22" s="77">
        <f t="shared" si="0"/>
        <v>0</v>
      </c>
      <c r="O22" s="77">
        <f t="shared" si="1"/>
        <v>0</v>
      </c>
      <c r="P22" s="28" t="str">
        <f t="shared" si="2"/>
        <v/>
      </c>
      <c r="Q22" s="28">
        <f t="shared" si="3"/>
        <v>0</v>
      </c>
      <c r="R22" s="31" t="str">
        <f t="shared" si="4"/>
        <v/>
      </c>
      <c r="S22" s="28" t="str">
        <f t="shared" si="5"/>
        <v/>
      </c>
      <c r="T22" s="28" t="str">
        <f t="shared" si="6"/>
        <v/>
      </c>
      <c r="U22" s="28" t="str">
        <f t="shared" si="7"/>
        <v/>
      </c>
      <c r="V22" s="28" t="str">
        <f t="shared" si="8"/>
        <v/>
      </c>
      <c r="W22" s="71" t="str">
        <f t="shared" si="9"/>
        <v/>
      </c>
      <c r="X22" s="47" t="str">
        <f t="shared" si="10"/>
        <v/>
      </c>
      <c r="Y22" s="365" t="str">
        <f t="shared" si="11"/>
        <v/>
      </c>
      <c r="Z22" s="365" t="str">
        <f>IF(W22&lt;X22,Übersetzungstexte!A$186,"")</f>
        <v/>
      </c>
      <c r="AA22" s="366" t="str">
        <f t="shared" si="12"/>
        <v/>
      </c>
      <c r="AB22" s="367"/>
    </row>
    <row r="23" spans="1:28" ht="17.25" customHeight="1" x14ac:dyDescent="0.2">
      <c r="A23" s="115"/>
      <c r="B23" s="236"/>
      <c r="C23" s="236"/>
      <c r="D23" s="116"/>
      <c r="E23" s="117"/>
      <c r="F23" s="118"/>
      <c r="G23" s="362"/>
      <c r="H23" s="117"/>
      <c r="I23" s="118"/>
      <c r="J23" s="119"/>
      <c r="K23" s="119"/>
      <c r="L23" s="232" t="str">
        <f t="shared" si="13"/>
        <v/>
      </c>
      <c r="M23" s="128" t="str">
        <f t="shared" si="14"/>
        <v/>
      </c>
      <c r="N23" s="77">
        <f t="shared" si="0"/>
        <v>0</v>
      </c>
      <c r="O23" s="77">
        <f t="shared" si="1"/>
        <v>0</v>
      </c>
      <c r="P23" s="28" t="str">
        <f t="shared" si="2"/>
        <v/>
      </c>
      <c r="Q23" s="28">
        <f t="shared" si="3"/>
        <v>0</v>
      </c>
      <c r="R23" s="31" t="str">
        <f t="shared" si="4"/>
        <v/>
      </c>
      <c r="S23" s="28" t="str">
        <f t="shared" si="5"/>
        <v/>
      </c>
      <c r="T23" s="28" t="str">
        <f t="shared" si="6"/>
        <v/>
      </c>
      <c r="U23" s="28" t="str">
        <f t="shared" si="7"/>
        <v/>
      </c>
      <c r="V23" s="28" t="str">
        <f t="shared" si="8"/>
        <v/>
      </c>
      <c r="W23" s="71" t="str">
        <f t="shared" si="9"/>
        <v/>
      </c>
      <c r="X23" s="47" t="str">
        <f t="shared" si="10"/>
        <v/>
      </c>
      <c r="Y23" s="365" t="str">
        <f t="shared" si="11"/>
        <v/>
      </c>
      <c r="Z23" s="365" t="str">
        <f>IF(W23&lt;X23,Übersetzungstexte!A$186,"")</f>
        <v/>
      </c>
      <c r="AA23" s="366" t="str">
        <f t="shared" si="12"/>
        <v/>
      </c>
      <c r="AB23" s="367"/>
    </row>
    <row r="24" spans="1:28" ht="17.25" customHeight="1" x14ac:dyDescent="0.2">
      <c r="A24" s="115"/>
      <c r="B24" s="236"/>
      <c r="C24" s="236"/>
      <c r="D24" s="116"/>
      <c r="E24" s="117"/>
      <c r="F24" s="118"/>
      <c r="G24" s="362"/>
      <c r="H24" s="117"/>
      <c r="I24" s="118"/>
      <c r="J24" s="119"/>
      <c r="K24" s="119"/>
      <c r="L24" s="232" t="str">
        <f t="shared" si="13"/>
        <v/>
      </c>
      <c r="M24" s="128" t="str">
        <f t="shared" si="14"/>
        <v/>
      </c>
      <c r="N24" s="77">
        <f t="shared" si="0"/>
        <v>0</v>
      </c>
      <c r="O24" s="77">
        <f t="shared" si="1"/>
        <v>0</v>
      </c>
      <c r="P24" s="28" t="str">
        <f t="shared" si="2"/>
        <v/>
      </c>
      <c r="Q24" s="28">
        <f t="shared" si="3"/>
        <v>0</v>
      </c>
      <c r="R24" s="31" t="str">
        <f t="shared" si="4"/>
        <v/>
      </c>
      <c r="S24" s="28" t="str">
        <f t="shared" si="5"/>
        <v/>
      </c>
      <c r="T24" s="28" t="str">
        <f t="shared" si="6"/>
        <v/>
      </c>
      <c r="U24" s="28" t="str">
        <f t="shared" si="7"/>
        <v/>
      </c>
      <c r="V24" s="28" t="str">
        <f t="shared" si="8"/>
        <v/>
      </c>
      <c r="W24" s="71" t="str">
        <f t="shared" si="9"/>
        <v/>
      </c>
      <c r="X24" s="47" t="str">
        <f t="shared" si="10"/>
        <v/>
      </c>
      <c r="Y24" s="365" t="str">
        <f t="shared" si="11"/>
        <v/>
      </c>
      <c r="Z24" s="365" t="str">
        <f>IF(W24&lt;X24,Übersetzungstexte!A$186,"")</f>
        <v/>
      </c>
      <c r="AA24" s="366" t="str">
        <f t="shared" si="12"/>
        <v/>
      </c>
      <c r="AB24" s="367"/>
    </row>
    <row r="25" spans="1:28" ht="17.25" customHeight="1" x14ac:dyDescent="0.2">
      <c r="A25" s="115"/>
      <c r="B25" s="236"/>
      <c r="C25" s="236"/>
      <c r="D25" s="116"/>
      <c r="E25" s="117"/>
      <c r="F25" s="118"/>
      <c r="G25" s="362"/>
      <c r="H25" s="117"/>
      <c r="I25" s="118"/>
      <c r="J25" s="119"/>
      <c r="K25" s="119"/>
      <c r="L25" s="232" t="str">
        <f t="shared" si="13"/>
        <v/>
      </c>
      <c r="M25" s="128" t="str">
        <f t="shared" si="14"/>
        <v/>
      </c>
      <c r="N25" s="77">
        <f t="shared" si="0"/>
        <v>0</v>
      </c>
      <c r="O25" s="77">
        <f t="shared" si="1"/>
        <v>0</v>
      </c>
      <c r="P25" s="28" t="str">
        <f t="shared" si="2"/>
        <v/>
      </c>
      <c r="Q25" s="28">
        <f t="shared" si="3"/>
        <v>0</v>
      </c>
      <c r="R25" s="31" t="str">
        <f t="shared" si="4"/>
        <v/>
      </c>
      <c r="S25" s="28" t="str">
        <f t="shared" si="5"/>
        <v/>
      </c>
      <c r="T25" s="28" t="str">
        <f t="shared" si="6"/>
        <v/>
      </c>
      <c r="U25" s="28" t="str">
        <f t="shared" si="7"/>
        <v/>
      </c>
      <c r="V25" s="28" t="str">
        <f t="shared" si="8"/>
        <v/>
      </c>
      <c r="W25" s="71" t="str">
        <f t="shared" si="9"/>
        <v/>
      </c>
      <c r="X25" s="47" t="str">
        <f t="shared" si="10"/>
        <v/>
      </c>
      <c r="Y25" s="365" t="str">
        <f t="shared" si="11"/>
        <v/>
      </c>
      <c r="Z25" s="365" t="str">
        <f>IF(W25&lt;X25,Übersetzungstexte!A$186,"")</f>
        <v/>
      </c>
      <c r="AA25" s="366" t="str">
        <f t="shared" si="12"/>
        <v/>
      </c>
      <c r="AB25" s="367"/>
    </row>
    <row r="26" spans="1:28" ht="17.25" customHeight="1" x14ac:dyDescent="0.2">
      <c r="A26" s="115"/>
      <c r="B26" s="236"/>
      <c r="C26" s="236"/>
      <c r="D26" s="116"/>
      <c r="E26" s="117"/>
      <c r="F26" s="118"/>
      <c r="G26" s="362"/>
      <c r="H26" s="117"/>
      <c r="I26" s="118"/>
      <c r="J26" s="119"/>
      <c r="K26" s="119"/>
      <c r="L26" s="232" t="str">
        <f t="shared" si="13"/>
        <v/>
      </c>
      <c r="M26" s="128" t="str">
        <f t="shared" si="14"/>
        <v/>
      </c>
      <c r="N26" s="77">
        <f t="shared" si="0"/>
        <v>0</v>
      </c>
      <c r="O26" s="77">
        <f t="shared" si="1"/>
        <v>0</v>
      </c>
      <c r="P26" s="28" t="str">
        <f t="shared" si="2"/>
        <v/>
      </c>
      <c r="Q26" s="28">
        <f t="shared" si="3"/>
        <v>0</v>
      </c>
      <c r="R26" s="31" t="str">
        <f t="shared" si="4"/>
        <v/>
      </c>
      <c r="S26" s="28" t="str">
        <f t="shared" si="5"/>
        <v/>
      </c>
      <c r="T26" s="28" t="str">
        <f t="shared" si="6"/>
        <v/>
      </c>
      <c r="U26" s="28" t="str">
        <f t="shared" si="7"/>
        <v/>
      </c>
      <c r="V26" s="28" t="str">
        <f t="shared" si="8"/>
        <v/>
      </c>
      <c r="W26" s="71" t="str">
        <f t="shared" si="9"/>
        <v/>
      </c>
      <c r="X26" s="47" t="str">
        <f t="shared" si="10"/>
        <v/>
      </c>
      <c r="Y26" s="365" t="str">
        <f t="shared" si="11"/>
        <v/>
      </c>
      <c r="Z26" s="365" t="str">
        <f>IF(W26&lt;X26,Übersetzungstexte!A$186,"")</f>
        <v/>
      </c>
      <c r="AA26" s="366" t="str">
        <f t="shared" si="12"/>
        <v/>
      </c>
      <c r="AB26" s="367"/>
    </row>
    <row r="27" spans="1:28" ht="17.25" customHeight="1" x14ac:dyDescent="0.2">
      <c r="A27" s="115"/>
      <c r="B27" s="236"/>
      <c r="C27" s="236"/>
      <c r="D27" s="116"/>
      <c r="E27" s="117"/>
      <c r="F27" s="118"/>
      <c r="G27" s="362"/>
      <c r="H27" s="117"/>
      <c r="I27" s="118"/>
      <c r="J27" s="119"/>
      <c r="K27" s="119"/>
      <c r="L27" s="232" t="str">
        <f t="shared" si="13"/>
        <v/>
      </c>
      <c r="M27" s="128" t="str">
        <f t="shared" si="14"/>
        <v/>
      </c>
      <c r="N27" s="77">
        <f t="shared" si="0"/>
        <v>0</v>
      </c>
      <c r="O27" s="77">
        <f t="shared" si="1"/>
        <v>0</v>
      </c>
      <c r="P27" s="28" t="str">
        <f t="shared" si="2"/>
        <v/>
      </c>
      <c r="Q27" s="28">
        <f t="shared" si="3"/>
        <v>0</v>
      </c>
      <c r="R27" s="31" t="str">
        <f t="shared" si="4"/>
        <v/>
      </c>
      <c r="S27" s="28" t="str">
        <f t="shared" si="5"/>
        <v/>
      </c>
      <c r="T27" s="28" t="str">
        <f t="shared" si="6"/>
        <v/>
      </c>
      <c r="U27" s="28" t="str">
        <f t="shared" si="7"/>
        <v/>
      </c>
      <c r="V27" s="28" t="str">
        <f t="shared" si="8"/>
        <v/>
      </c>
      <c r="W27" s="71" t="str">
        <f t="shared" si="9"/>
        <v/>
      </c>
      <c r="X27" s="47" t="str">
        <f t="shared" si="10"/>
        <v/>
      </c>
      <c r="Y27" s="365" t="str">
        <f t="shared" si="11"/>
        <v/>
      </c>
      <c r="Z27" s="365" t="str">
        <f>IF(W27&lt;X27,Übersetzungstexte!A$186,"")</f>
        <v/>
      </c>
      <c r="AA27" s="366" t="str">
        <f t="shared" si="12"/>
        <v/>
      </c>
      <c r="AB27" s="367"/>
    </row>
    <row r="28" spans="1:28" ht="17.25" hidden="1" customHeight="1" x14ac:dyDescent="0.2">
      <c r="A28" s="115"/>
      <c r="B28" s="236"/>
      <c r="C28" s="236"/>
      <c r="D28" s="116"/>
      <c r="E28" s="117"/>
      <c r="F28" s="118"/>
      <c r="G28" s="362"/>
      <c r="H28" s="117"/>
      <c r="I28" s="118"/>
      <c r="J28" s="119"/>
      <c r="K28" s="119"/>
      <c r="L28" s="232" t="str">
        <f t="shared" si="13"/>
        <v/>
      </c>
      <c r="M28" s="128" t="str">
        <f t="shared" si="14"/>
        <v/>
      </c>
      <c r="N28" s="77">
        <f t="shared" si="0"/>
        <v>0</v>
      </c>
      <c r="O28" s="77">
        <f t="shared" si="1"/>
        <v>0</v>
      </c>
      <c r="P28" s="28" t="str">
        <f t="shared" si="2"/>
        <v/>
      </c>
      <c r="Q28" s="28">
        <f t="shared" si="3"/>
        <v>0</v>
      </c>
      <c r="R28" s="31" t="str">
        <f t="shared" si="4"/>
        <v/>
      </c>
      <c r="S28" s="28" t="str">
        <f t="shared" si="5"/>
        <v/>
      </c>
      <c r="T28" s="28" t="str">
        <f t="shared" si="6"/>
        <v/>
      </c>
      <c r="U28" s="28" t="str">
        <f t="shared" si="7"/>
        <v/>
      </c>
      <c r="V28" s="28" t="str">
        <f t="shared" si="8"/>
        <v/>
      </c>
      <c r="W28" s="71" t="str">
        <f t="shared" si="9"/>
        <v/>
      </c>
      <c r="X28" s="47" t="str">
        <f t="shared" si="10"/>
        <v/>
      </c>
      <c r="Y28" s="365" t="str">
        <f t="shared" si="11"/>
        <v/>
      </c>
      <c r="Z28" s="365" t="str">
        <f>IF(W28&lt;X28,Übersetzungstexte!A$186,"")</f>
        <v/>
      </c>
      <c r="AA28" s="366" t="str">
        <f t="shared" si="12"/>
        <v/>
      </c>
      <c r="AB28" s="367"/>
    </row>
    <row r="29" spans="1:28" ht="17.25" hidden="1" customHeight="1" x14ac:dyDescent="0.2">
      <c r="A29" s="115"/>
      <c r="B29" s="236"/>
      <c r="C29" s="236"/>
      <c r="D29" s="116"/>
      <c r="E29" s="117"/>
      <c r="F29" s="118"/>
      <c r="G29" s="362"/>
      <c r="H29" s="117"/>
      <c r="I29" s="118"/>
      <c r="J29" s="119"/>
      <c r="K29" s="119"/>
      <c r="L29" s="232" t="str">
        <f t="shared" si="13"/>
        <v/>
      </c>
      <c r="M29" s="128" t="str">
        <f t="shared" si="14"/>
        <v/>
      </c>
      <c r="N29" s="77">
        <f t="shared" si="0"/>
        <v>0</v>
      </c>
      <c r="O29" s="77">
        <f t="shared" si="1"/>
        <v>0</v>
      </c>
      <c r="P29" s="28" t="str">
        <f t="shared" si="2"/>
        <v/>
      </c>
      <c r="Q29" s="28">
        <f t="shared" si="3"/>
        <v>0</v>
      </c>
      <c r="R29" s="31" t="str">
        <f t="shared" si="4"/>
        <v/>
      </c>
      <c r="S29" s="28" t="str">
        <f t="shared" si="5"/>
        <v/>
      </c>
      <c r="T29" s="28" t="str">
        <f t="shared" si="6"/>
        <v/>
      </c>
      <c r="U29" s="28" t="str">
        <f t="shared" si="7"/>
        <v/>
      </c>
      <c r="V29" s="28" t="str">
        <f t="shared" si="8"/>
        <v/>
      </c>
      <c r="W29" s="71" t="str">
        <f t="shared" si="9"/>
        <v/>
      </c>
      <c r="X29" s="47" t="str">
        <f t="shared" si="10"/>
        <v/>
      </c>
      <c r="Y29" s="365" t="str">
        <f t="shared" si="11"/>
        <v/>
      </c>
      <c r="Z29" s="365" t="str">
        <f>IF(W29&lt;X29,Übersetzungstexte!A$186,"")</f>
        <v/>
      </c>
      <c r="AA29" s="366" t="str">
        <f t="shared" si="12"/>
        <v/>
      </c>
      <c r="AB29" s="367"/>
    </row>
    <row r="30" spans="1:28" hidden="1" x14ac:dyDescent="0.2">
      <c r="A30" s="15"/>
      <c r="B30" s="16"/>
      <c r="C30" s="16"/>
      <c r="D30" s="16"/>
      <c r="E30" s="16"/>
      <c r="F30" s="16"/>
      <c r="G30" s="16"/>
      <c r="H30" s="16"/>
      <c r="I30" s="16"/>
      <c r="J30" s="16"/>
      <c r="K30" s="16"/>
      <c r="L30" s="16"/>
      <c r="M30" s="39"/>
      <c r="N30" s="184"/>
      <c r="O30" s="45"/>
      <c r="P30" s="45"/>
      <c r="Q30" s="45"/>
      <c r="R30" s="45"/>
      <c r="S30" s="45"/>
      <c r="T30" s="45"/>
      <c r="U30" s="45"/>
      <c r="V30" s="45"/>
      <c r="W30" s="45"/>
      <c r="X30" s="45"/>
      <c r="Y30" s="45"/>
      <c r="Z30" s="45"/>
      <c r="AA30" s="45"/>
      <c r="AB30" s="45"/>
    </row>
    <row r="31" spans="1:28" hidden="1" x14ac:dyDescent="0.2">
      <c r="A31" s="113" t="str">
        <f>'Stammdaten Betrieb &amp; Abteilung'!D$1</f>
        <v xml:space="preserve">  </v>
      </c>
      <c r="B31" s="39"/>
      <c r="C31" s="34"/>
      <c r="D31" s="34"/>
      <c r="E31" s="35"/>
      <c r="F31" s="35"/>
      <c r="G31" s="21" t="str">
        <f>Übersetzungstexte!A$135</f>
        <v>Betrieb / Betriebsabteilung</v>
      </c>
      <c r="H31" s="38" t="str">
        <f>'Stammdaten Betrieb &amp; Abteilung'!D$13</f>
        <v xml:space="preserve"> </v>
      </c>
      <c r="I31" s="38"/>
      <c r="J31" s="38"/>
      <c r="K31" s="38"/>
      <c r="L31" s="40"/>
      <c r="M31" s="85"/>
      <c r="P31" s="46"/>
      <c r="Q31" s="46"/>
      <c r="R31" s="18"/>
      <c r="S31" s="22"/>
      <c r="T31" s="47"/>
      <c r="U31" s="18"/>
      <c r="V31" s="18"/>
      <c r="W31" s="18"/>
      <c r="X31" s="18"/>
      <c r="Y31" s="19"/>
      <c r="AA31" s="47"/>
    </row>
    <row r="32" spans="1:28" hidden="1" x14ac:dyDescent="0.2">
      <c r="A32" s="38" t="str">
        <f>'Stammdaten Betrieb &amp; Abteilung'!D$3</f>
        <v xml:space="preserve"> </v>
      </c>
      <c r="B32" s="39"/>
      <c r="C32" s="33"/>
      <c r="D32" s="33"/>
      <c r="E32" s="36"/>
      <c r="F32" s="36"/>
      <c r="G32" s="17" t="str">
        <f>Übersetzungstexte!A$136</f>
        <v>Abrechnungsperiode</v>
      </c>
      <c r="H32" s="114" t="str">
        <f>'Stammdaten Betrieb &amp; Abteilung'!D$14</f>
        <v/>
      </c>
      <c r="I32" s="114"/>
      <c r="J32" s="37"/>
      <c r="K32" s="37"/>
      <c r="L32" s="40"/>
      <c r="M32" s="85"/>
      <c r="P32" s="46"/>
      <c r="Q32" s="46"/>
      <c r="R32" s="18"/>
      <c r="S32" s="22"/>
      <c r="T32" s="47"/>
      <c r="U32" s="18"/>
      <c r="V32" s="18"/>
      <c r="W32" s="18"/>
      <c r="X32" s="18"/>
      <c r="Y32" s="19"/>
      <c r="AA32" s="47"/>
    </row>
    <row r="33" spans="1:28" hidden="1" x14ac:dyDescent="0.2">
      <c r="A33" s="38" t="str">
        <f>'Stammdaten Betrieb &amp; Abteilung'!D$4</f>
        <v xml:space="preserve"> </v>
      </c>
      <c r="B33" s="39"/>
      <c r="C33" s="7"/>
      <c r="D33" s="7"/>
      <c r="E33" s="36"/>
      <c r="F33" s="36"/>
      <c r="G33" s="17" t="str">
        <f>Übersetzungstexte!A$137</f>
        <v>Beginn / Ende der Kurzarbeit</v>
      </c>
      <c r="H33" s="38" t="str">
        <f>'Stammdaten Betrieb &amp; Abteilung'!D$16</f>
        <v/>
      </c>
      <c r="I33" s="38"/>
      <c r="J33" s="38"/>
      <c r="K33" s="38"/>
      <c r="L33" s="40"/>
      <c r="M33" s="85"/>
      <c r="P33" s="46"/>
      <c r="Q33" s="46"/>
      <c r="R33" s="18"/>
      <c r="S33" s="22"/>
      <c r="T33" s="47"/>
      <c r="U33" s="18"/>
      <c r="V33" s="18"/>
      <c r="W33" s="73"/>
      <c r="X33" s="18"/>
      <c r="Y33" s="19"/>
      <c r="AA33" s="47"/>
    </row>
    <row r="34" spans="1:28" hidden="1" x14ac:dyDescent="0.2">
      <c r="A34" s="5"/>
      <c r="B34" s="4"/>
      <c r="C34" s="7"/>
      <c r="D34" s="7"/>
      <c r="E34" s="8"/>
      <c r="F34" s="7"/>
      <c r="G34" s="7"/>
      <c r="H34" s="13"/>
      <c r="I34" s="7"/>
      <c r="J34" s="7"/>
      <c r="K34" s="7"/>
      <c r="L34" s="41"/>
      <c r="M34" s="86"/>
      <c r="N34" s="182"/>
      <c r="O34" s="43"/>
      <c r="P34" s="46"/>
      <c r="Q34" s="46"/>
      <c r="R34" s="18"/>
      <c r="S34" s="22"/>
      <c r="T34" s="18"/>
      <c r="U34" s="18"/>
      <c r="V34" s="18"/>
      <c r="W34" s="50"/>
      <c r="X34" s="18"/>
      <c r="Y34" s="19"/>
      <c r="AA34" s="47"/>
    </row>
    <row r="35" spans="1:28" hidden="1" x14ac:dyDescent="0.2">
      <c r="A35" s="223" t="str">
        <f>Übersetzungstexte!A$138</f>
        <v/>
      </c>
      <c r="B35" s="223" t="str">
        <f>Übersetzungstexte!A$142</f>
        <v/>
      </c>
      <c r="C35" s="223" t="str">
        <f>Übersetzungstexte!A$146</f>
        <v/>
      </c>
      <c r="D35" s="224" t="str">
        <f>Übersetzungstexte!A$150</f>
        <v/>
      </c>
      <c r="E35" s="224" t="str">
        <f>Übersetzungstexte!A$154</f>
        <v/>
      </c>
      <c r="F35" s="224" t="str">
        <f>Übersetzungstexte!A$158</f>
        <v/>
      </c>
      <c r="G35" s="224" t="str">
        <f>Übersetzungstexte!A$162</f>
        <v>Anzahl bez.</v>
      </c>
      <c r="H35" s="225" t="str">
        <f>Übersetzungstexte!A$166</f>
        <v>Weitere</v>
      </c>
      <c r="I35" s="224" t="str">
        <f>Übersetzungstexte!A$170</f>
        <v>Jahres-</v>
      </c>
      <c r="J35" s="224" t="str">
        <f>Übersetzungstexte!A$174</f>
        <v/>
      </c>
      <c r="K35" s="224" t="str">
        <f>Übersetzungstexte!A$178</f>
        <v/>
      </c>
      <c r="L35" s="224" t="str">
        <f>Übersetzungstexte!A$182</f>
        <v>Anrechen-</v>
      </c>
      <c r="M35" s="85"/>
      <c r="N35" s="183"/>
      <c r="O35" s="76" t="s">
        <v>685</v>
      </c>
      <c r="P35" s="50" t="s">
        <v>717</v>
      </c>
      <c r="Q35" s="50"/>
      <c r="R35" s="50" t="s">
        <v>718</v>
      </c>
      <c r="S35" s="50" t="s">
        <v>719</v>
      </c>
      <c r="T35" s="50" t="s">
        <v>720</v>
      </c>
      <c r="U35" s="50" t="s">
        <v>721</v>
      </c>
      <c r="V35" s="50" t="s">
        <v>722</v>
      </c>
      <c r="W35" s="50" t="s">
        <v>723</v>
      </c>
      <c r="X35" s="44" t="s">
        <v>726</v>
      </c>
      <c r="Y35" s="47" t="s">
        <v>723</v>
      </c>
      <c r="Z35" s="47" t="s">
        <v>723</v>
      </c>
      <c r="AA35" s="179"/>
      <c r="AB35" s="179"/>
    </row>
    <row r="36" spans="1:28" s="23" customFormat="1" hidden="1" x14ac:dyDescent="0.2">
      <c r="A36" s="226" t="str">
        <f>Übersetzungstexte!A$139</f>
        <v/>
      </c>
      <c r="B36" s="226" t="str">
        <f>Übersetzungstexte!A$143</f>
        <v/>
      </c>
      <c r="C36" s="226" t="str">
        <f>Übersetzungstexte!A$147</f>
        <v/>
      </c>
      <c r="D36" s="227" t="str">
        <f>Übersetzungstexte!A$151</f>
        <v/>
      </c>
      <c r="E36" s="227" t="str">
        <f>Übersetzungstexte!A$155</f>
        <v/>
      </c>
      <c r="F36" s="227" t="str">
        <f>Übersetzungstexte!A$159</f>
        <v/>
      </c>
      <c r="G36" s="227" t="str">
        <f>Übersetzungstexte!A$163</f>
        <v xml:space="preserve">Monate </v>
      </c>
      <c r="H36" s="233" t="str">
        <f>Übersetzungstexte!A$167</f>
        <v>Lohn-</v>
      </c>
      <c r="I36" s="227" t="str">
        <f>Übersetzungstexte!A$171</f>
        <v>durchschn.</v>
      </c>
      <c r="J36" s="227" t="str">
        <f>Übersetzungstexte!A$175</f>
        <v>Anzahl</v>
      </c>
      <c r="K36" s="227" t="str">
        <f>Übersetzungstexte!A$179</f>
        <v>Anzahl</v>
      </c>
      <c r="L36" s="227" t="str">
        <f>Übersetzungstexte!A$183</f>
        <v>barer</v>
      </c>
      <c r="M36" s="126"/>
      <c r="N36" s="183"/>
      <c r="O36" s="76" t="s">
        <v>761</v>
      </c>
      <c r="P36" s="50" t="s">
        <v>712</v>
      </c>
      <c r="Q36" s="50" t="s">
        <v>609</v>
      </c>
      <c r="R36" s="51" t="s">
        <v>713</v>
      </c>
      <c r="S36" s="75" t="s">
        <v>757</v>
      </c>
      <c r="T36" s="52" t="s">
        <v>757</v>
      </c>
      <c r="U36" s="52" t="s">
        <v>758</v>
      </c>
      <c r="V36" s="52" t="s">
        <v>758</v>
      </c>
      <c r="W36" s="52" t="s">
        <v>724</v>
      </c>
      <c r="X36" s="48" t="s">
        <v>727</v>
      </c>
      <c r="Y36" s="48" t="s">
        <v>727</v>
      </c>
      <c r="Z36" s="49" t="s">
        <v>753</v>
      </c>
      <c r="AA36" s="364"/>
      <c r="AB36" s="364"/>
    </row>
    <row r="37" spans="1:28" s="23" customFormat="1" hidden="1" x14ac:dyDescent="0.2">
      <c r="A37" s="226" t="str">
        <f>Übersetzungstexte!A$140</f>
        <v/>
      </c>
      <c r="B37" s="226" t="str">
        <f>Übersetzungstexte!A$144</f>
        <v/>
      </c>
      <c r="C37" s="226" t="str">
        <f>Übersetzungstexte!A$148</f>
        <v/>
      </c>
      <c r="D37" s="227" t="str">
        <f>Übersetzungstexte!A$152</f>
        <v>Geburts-</v>
      </c>
      <c r="E37" s="227" t="str">
        <f>Übersetzungstexte!A$156</f>
        <v>Monats-</v>
      </c>
      <c r="F37" s="227" t="str">
        <f>Übersetzungstexte!A$160</f>
        <v>Stunden-</v>
      </c>
      <c r="G37" s="227" t="str">
        <f>Übersetzungstexte!A$164</f>
        <v>pro Jahr</v>
      </c>
      <c r="H37" s="227" t="str">
        <f>Übersetzungstexte!A$168</f>
        <v>bestand-</v>
      </c>
      <c r="I37" s="227" t="str">
        <f>Übersetzungstexte!A$172</f>
        <v>wöchentl.</v>
      </c>
      <c r="J37" s="227" t="str">
        <f>Übersetzungstexte!A$176</f>
        <v>Ferientage</v>
      </c>
      <c r="K37" s="227" t="str">
        <f>Übersetzungstexte!A$180</f>
        <v>Feiertage</v>
      </c>
      <c r="L37" s="228" t="str">
        <f>Übersetzungstexte!A$184</f>
        <v>Stunden-</v>
      </c>
      <c r="M37" s="127"/>
      <c r="N37" s="184" t="s">
        <v>62</v>
      </c>
      <c r="O37" s="44" t="s">
        <v>762</v>
      </c>
      <c r="P37" s="50"/>
      <c r="Q37" s="50"/>
      <c r="R37" s="51"/>
      <c r="S37" s="52" t="s">
        <v>706</v>
      </c>
      <c r="T37" s="52" t="s">
        <v>704</v>
      </c>
      <c r="U37" s="52" t="s">
        <v>706</v>
      </c>
      <c r="V37" s="52" t="s">
        <v>704</v>
      </c>
      <c r="W37" s="52" t="s">
        <v>725</v>
      </c>
      <c r="X37" s="49" t="s">
        <v>755</v>
      </c>
      <c r="Y37" s="49" t="s">
        <v>728</v>
      </c>
      <c r="Z37" s="49" t="s">
        <v>754</v>
      </c>
      <c r="AA37" s="364"/>
      <c r="AB37" s="364"/>
    </row>
    <row r="38" spans="1:28" s="23" customFormat="1" hidden="1" x14ac:dyDescent="0.2">
      <c r="A38" s="229" t="str">
        <f>Übersetzungstexte!A$141</f>
        <v>Versicherten-Nr.</v>
      </c>
      <c r="B38" s="229" t="str">
        <f>Übersetzungstexte!A$145</f>
        <v>Name</v>
      </c>
      <c r="C38" s="229" t="str">
        <f>Übersetzungstexte!A$149</f>
        <v>Vorname</v>
      </c>
      <c r="D38" s="230" t="str">
        <f>Übersetzungstexte!A$153</f>
        <v>datum</v>
      </c>
      <c r="E38" s="230" t="str">
        <f>Übersetzungstexte!A$157</f>
        <v>lohn</v>
      </c>
      <c r="F38" s="230" t="str">
        <f>Übersetzungstexte!A$161</f>
        <v>lohn</v>
      </c>
      <c r="G38" s="230" t="str">
        <f>Übersetzungstexte!A$165</f>
        <v>(12/13)</v>
      </c>
      <c r="H38" s="230" t="str">
        <f>Übersetzungstexte!A$169</f>
        <v>teile p. Jahr</v>
      </c>
      <c r="I38" s="230" t="str">
        <f>Übersetzungstexte!A$173</f>
        <v>Arbeitszeit</v>
      </c>
      <c r="J38" s="230" t="str">
        <f>Übersetzungstexte!A$177</f>
        <v>pro Jahr</v>
      </c>
      <c r="K38" s="230" t="str">
        <f>Übersetzungstexte!A$181</f>
        <v>pro Jahr</v>
      </c>
      <c r="L38" s="231" t="str">
        <f>Übersetzungstexte!A$185</f>
        <v>Verdienst</v>
      </c>
      <c r="M38" s="127"/>
      <c r="N38" s="184" t="s">
        <v>63</v>
      </c>
      <c r="O38" s="44" t="s">
        <v>749</v>
      </c>
      <c r="P38" s="50"/>
      <c r="Q38" s="50"/>
      <c r="R38" s="51"/>
      <c r="S38" s="52" t="s">
        <v>705</v>
      </c>
      <c r="T38" s="52" t="s">
        <v>705</v>
      </c>
      <c r="U38" s="52" t="s">
        <v>705</v>
      </c>
      <c r="V38" s="52" t="s">
        <v>705</v>
      </c>
      <c r="W38" s="50"/>
      <c r="X38" s="49" t="s">
        <v>756</v>
      </c>
      <c r="Y38" s="49" t="s">
        <v>673</v>
      </c>
      <c r="Z38" s="49"/>
      <c r="AA38" s="364" t="s">
        <v>711</v>
      </c>
      <c r="AB38" s="364"/>
    </row>
    <row r="39" spans="1:28" ht="17.25" hidden="1" customHeight="1" x14ac:dyDescent="0.2">
      <c r="A39" s="115"/>
      <c r="B39" s="236"/>
      <c r="C39" s="236"/>
      <c r="D39" s="116"/>
      <c r="E39" s="117"/>
      <c r="F39" s="118"/>
      <c r="G39" s="362"/>
      <c r="H39" s="117"/>
      <c r="I39" s="118"/>
      <c r="J39" s="119"/>
      <c r="K39" s="119"/>
      <c r="L39" s="232" t="str">
        <f t="shared" ref="L39:L59" si="15">Y39</f>
        <v/>
      </c>
      <c r="M39" s="128" t="str">
        <f t="shared" ref="M39:M57" si="16">Z39</f>
        <v/>
      </c>
      <c r="N39" s="77">
        <f t="shared" ref="N39:N57" si="17">IF(N$2-YEAR(D39)&lt;N$3,0,1)</f>
        <v>0</v>
      </c>
      <c r="O39" s="77">
        <f t="shared" ref="O39:O57" si="18">IF(L39="",0,1)</f>
        <v>0</v>
      </c>
      <c r="P39" s="28" t="str">
        <f t="shared" ref="P39:P57" si="19">IF(AND(A39="",B39="",C39=""),"",ROUND((K39+J39)/(N$4-(K39+J39))*100,2))</f>
        <v/>
      </c>
      <c r="Q39" s="28">
        <f t="shared" ref="Q39:Q57" si="20">ROUND(G39,0)/12</f>
        <v>0</v>
      </c>
      <c r="R39" s="31" t="str">
        <f t="shared" ref="R39:R57" si="21">IF(AND(A39="",B39="",C39=""),"",ROUND((N$4-(K39+J39))*I39/60,1))</f>
        <v/>
      </c>
      <c r="S39" s="28" t="str">
        <f t="shared" ref="S39:S57" si="22">IF(OR(AND(A39="",B39="",C39=""),F39=0,F39=""),"",ROUND((1+P39/100)*Q39*F39,2))</f>
        <v/>
      </c>
      <c r="T39" s="28" t="str">
        <f t="shared" ref="T39:T57" si="23">IF(OR(AND(A39="",B39="",C39=""),F39=0,F39="",I39=0,I39=""),"",ROUND((1+P39/100)*(H39/(N$4*I39/5)+Q39*F39),2))</f>
        <v/>
      </c>
      <c r="U39" s="28" t="str">
        <f t="shared" ref="U39:U57" si="24">IF(OR(AND(A39="",B39="",C39=""),E39=0,E39="",R39=0,R39=""),"",ROUND((Q39*E39/R39),2))</f>
        <v/>
      </c>
      <c r="V39" s="28" t="str">
        <f t="shared" ref="V39:V57" si="25">IF(OR(AND(A39="",B39="",C39=""),E39=0,E39="",R39=0,R39=""),"",ROUND((H39/(12*Q39*E39)+1)*Q39*E39/R39,2))</f>
        <v/>
      </c>
      <c r="W39" s="71" t="str">
        <f t="shared" ref="W39:W57" si="26">IF(OR(AND(A39="",B39="",C39=""),R39=0,R39=""),"",ROUND(W$4 / R39,1))</f>
        <v/>
      </c>
      <c r="X39" s="47" t="str">
        <f t="shared" ref="X39:X57" si="27">IF(OR(AND(A39="",B39="",C39=""),N$4=""),"",IF(AND(F39&gt;0,H39&gt;0),T39, IF(F39&gt;0,S39, IF(AND(E39&gt;0,H39&gt;0),V39,U39))))</f>
        <v/>
      </c>
      <c r="Y39" s="365" t="str">
        <f t="shared" ref="Y39:Y57" si="28">IF(W39&lt;X39,W39,X39)</f>
        <v/>
      </c>
      <c r="Z39" s="365" t="str">
        <f>IF(W39&lt;X39,Übersetzungstexte!A$186,"")</f>
        <v/>
      </c>
      <c r="AA39" s="366" t="str">
        <f t="shared" ref="AA39:AA57" si="29">IF(AND(B39="",C39=""),"",CONCATENATE(B39,",",C39))</f>
        <v/>
      </c>
      <c r="AB39" s="367"/>
    </row>
    <row r="40" spans="1:28" ht="17.25" hidden="1" customHeight="1" x14ac:dyDescent="0.2">
      <c r="A40" s="115"/>
      <c r="B40" s="236"/>
      <c r="C40" s="236"/>
      <c r="D40" s="116"/>
      <c r="E40" s="117"/>
      <c r="F40" s="118"/>
      <c r="G40" s="362"/>
      <c r="H40" s="117"/>
      <c r="I40" s="118"/>
      <c r="J40" s="119"/>
      <c r="K40" s="119"/>
      <c r="L40" s="232" t="str">
        <f t="shared" si="15"/>
        <v/>
      </c>
      <c r="M40" s="128" t="str">
        <f t="shared" si="16"/>
        <v/>
      </c>
      <c r="N40" s="77">
        <f t="shared" si="17"/>
        <v>0</v>
      </c>
      <c r="O40" s="77">
        <f t="shared" si="18"/>
        <v>0</v>
      </c>
      <c r="P40" s="28" t="str">
        <f t="shared" si="19"/>
        <v/>
      </c>
      <c r="Q40" s="28">
        <f t="shared" si="20"/>
        <v>0</v>
      </c>
      <c r="R40" s="31" t="str">
        <f t="shared" si="21"/>
        <v/>
      </c>
      <c r="S40" s="28" t="str">
        <f t="shared" si="22"/>
        <v/>
      </c>
      <c r="T40" s="28" t="str">
        <f t="shared" si="23"/>
        <v/>
      </c>
      <c r="U40" s="28" t="str">
        <f t="shared" si="24"/>
        <v/>
      </c>
      <c r="V40" s="28" t="str">
        <f t="shared" si="25"/>
        <v/>
      </c>
      <c r="W40" s="71" t="str">
        <f t="shared" si="26"/>
        <v/>
      </c>
      <c r="X40" s="47" t="str">
        <f t="shared" si="27"/>
        <v/>
      </c>
      <c r="Y40" s="365" t="str">
        <f t="shared" si="28"/>
        <v/>
      </c>
      <c r="Z40" s="365" t="str">
        <f>IF(W40&lt;X40,Übersetzungstexte!A$186,"")</f>
        <v/>
      </c>
      <c r="AA40" s="366" t="str">
        <f t="shared" si="29"/>
        <v/>
      </c>
      <c r="AB40" s="367"/>
    </row>
    <row r="41" spans="1:28" ht="17.25" hidden="1" customHeight="1" x14ac:dyDescent="0.2">
      <c r="A41" s="115"/>
      <c r="B41" s="236"/>
      <c r="C41" s="236"/>
      <c r="D41" s="116"/>
      <c r="E41" s="117"/>
      <c r="F41" s="118"/>
      <c r="G41" s="362"/>
      <c r="H41" s="117"/>
      <c r="I41" s="118"/>
      <c r="J41" s="119"/>
      <c r="K41" s="119"/>
      <c r="L41" s="232" t="str">
        <f t="shared" si="15"/>
        <v/>
      </c>
      <c r="M41" s="128" t="str">
        <f t="shared" si="16"/>
        <v/>
      </c>
      <c r="N41" s="77">
        <f t="shared" si="17"/>
        <v>0</v>
      </c>
      <c r="O41" s="77">
        <f t="shared" si="18"/>
        <v>0</v>
      </c>
      <c r="P41" s="28" t="str">
        <f t="shared" si="19"/>
        <v/>
      </c>
      <c r="Q41" s="28">
        <f t="shared" si="20"/>
        <v>0</v>
      </c>
      <c r="R41" s="31" t="str">
        <f t="shared" si="21"/>
        <v/>
      </c>
      <c r="S41" s="28" t="str">
        <f t="shared" si="22"/>
        <v/>
      </c>
      <c r="T41" s="28" t="str">
        <f t="shared" si="23"/>
        <v/>
      </c>
      <c r="U41" s="28" t="str">
        <f t="shared" si="24"/>
        <v/>
      </c>
      <c r="V41" s="28" t="str">
        <f t="shared" si="25"/>
        <v/>
      </c>
      <c r="W41" s="71" t="str">
        <f t="shared" si="26"/>
        <v/>
      </c>
      <c r="X41" s="47" t="str">
        <f t="shared" si="27"/>
        <v/>
      </c>
      <c r="Y41" s="365" t="str">
        <f t="shared" si="28"/>
        <v/>
      </c>
      <c r="Z41" s="365" t="str">
        <f>IF(W41&lt;X41,Übersetzungstexte!A$186,"")</f>
        <v/>
      </c>
      <c r="AA41" s="366" t="str">
        <f t="shared" si="29"/>
        <v/>
      </c>
      <c r="AB41" s="367"/>
    </row>
    <row r="42" spans="1:28" ht="17.25" hidden="1" customHeight="1" x14ac:dyDescent="0.2">
      <c r="A42" s="115"/>
      <c r="B42" s="236"/>
      <c r="C42" s="236"/>
      <c r="D42" s="116"/>
      <c r="E42" s="117"/>
      <c r="F42" s="118"/>
      <c r="G42" s="362"/>
      <c r="H42" s="117"/>
      <c r="I42" s="118"/>
      <c r="J42" s="119"/>
      <c r="K42" s="119"/>
      <c r="L42" s="232" t="str">
        <f t="shared" si="15"/>
        <v/>
      </c>
      <c r="M42" s="128" t="str">
        <f t="shared" si="16"/>
        <v/>
      </c>
      <c r="N42" s="77">
        <f t="shared" si="17"/>
        <v>0</v>
      </c>
      <c r="O42" s="77">
        <f t="shared" si="18"/>
        <v>0</v>
      </c>
      <c r="P42" s="28" t="str">
        <f t="shared" si="19"/>
        <v/>
      </c>
      <c r="Q42" s="28">
        <f t="shared" si="20"/>
        <v>0</v>
      </c>
      <c r="R42" s="31" t="str">
        <f t="shared" si="21"/>
        <v/>
      </c>
      <c r="S42" s="28" t="str">
        <f t="shared" si="22"/>
        <v/>
      </c>
      <c r="T42" s="28" t="str">
        <f t="shared" si="23"/>
        <v/>
      </c>
      <c r="U42" s="28" t="str">
        <f t="shared" si="24"/>
        <v/>
      </c>
      <c r="V42" s="28" t="str">
        <f t="shared" si="25"/>
        <v/>
      </c>
      <c r="W42" s="71" t="str">
        <f t="shared" si="26"/>
        <v/>
      </c>
      <c r="X42" s="47" t="str">
        <f t="shared" si="27"/>
        <v/>
      </c>
      <c r="Y42" s="365" t="str">
        <f t="shared" si="28"/>
        <v/>
      </c>
      <c r="Z42" s="365" t="str">
        <f>IF(W42&lt;X42,Übersetzungstexte!A$186,"")</f>
        <v/>
      </c>
      <c r="AA42" s="366" t="str">
        <f t="shared" si="29"/>
        <v/>
      </c>
      <c r="AB42" s="367"/>
    </row>
    <row r="43" spans="1:28" ht="17.25" hidden="1" customHeight="1" x14ac:dyDescent="0.2">
      <c r="A43" s="115"/>
      <c r="B43" s="236"/>
      <c r="C43" s="236"/>
      <c r="D43" s="116"/>
      <c r="E43" s="117"/>
      <c r="F43" s="118"/>
      <c r="G43" s="362"/>
      <c r="H43" s="117"/>
      <c r="I43" s="118"/>
      <c r="J43" s="119"/>
      <c r="K43" s="119"/>
      <c r="L43" s="232" t="str">
        <f t="shared" si="15"/>
        <v/>
      </c>
      <c r="M43" s="128" t="str">
        <f t="shared" si="16"/>
        <v/>
      </c>
      <c r="N43" s="77">
        <f t="shared" si="17"/>
        <v>0</v>
      </c>
      <c r="O43" s="77">
        <f t="shared" si="18"/>
        <v>0</v>
      </c>
      <c r="P43" s="28" t="str">
        <f t="shared" si="19"/>
        <v/>
      </c>
      <c r="Q43" s="28">
        <f t="shared" si="20"/>
        <v>0</v>
      </c>
      <c r="R43" s="31" t="str">
        <f t="shared" si="21"/>
        <v/>
      </c>
      <c r="S43" s="28" t="str">
        <f t="shared" si="22"/>
        <v/>
      </c>
      <c r="T43" s="28" t="str">
        <f t="shared" si="23"/>
        <v/>
      </c>
      <c r="U43" s="28" t="str">
        <f t="shared" si="24"/>
        <v/>
      </c>
      <c r="V43" s="28" t="str">
        <f t="shared" si="25"/>
        <v/>
      </c>
      <c r="W43" s="71" t="str">
        <f t="shared" si="26"/>
        <v/>
      </c>
      <c r="X43" s="47" t="str">
        <f t="shared" si="27"/>
        <v/>
      </c>
      <c r="Y43" s="365" t="str">
        <f t="shared" si="28"/>
        <v/>
      </c>
      <c r="Z43" s="365" t="str">
        <f>IF(W43&lt;X43,Übersetzungstexte!A$186,"")</f>
        <v/>
      </c>
      <c r="AA43" s="366" t="str">
        <f t="shared" si="29"/>
        <v/>
      </c>
      <c r="AB43" s="367"/>
    </row>
    <row r="44" spans="1:28" ht="17.25" hidden="1" customHeight="1" x14ac:dyDescent="0.2">
      <c r="A44" s="115"/>
      <c r="B44" s="236"/>
      <c r="C44" s="236"/>
      <c r="D44" s="116"/>
      <c r="E44" s="117"/>
      <c r="F44" s="118"/>
      <c r="G44" s="362"/>
      <c r="H44" s="117"/>
      <c r="I44" s="118"/>
      <c r="J44" s="119"/>
      <c r="K44" s="119"/>
      <c r="L44" s="232" t="str">
        <f t="shared" si="15"/>
        <v/>
      </c>
      <c r="M44" s="128" t="str">
        <f t="shared" si="16"/>
        <v/>
      </c>
      <c r="N44" s="77">
        <f t="shared" si="17"/>
        <v>0</v>
      </c>
      <c r="O44" s="77">
        <f t="shared" si="18"/>
        <v>0</v>
      </c>
      <c r="P44" s="28" t="str">
        <f t="shared" si="19"/>
        <v/>
      </c>
      <c r="Q44" s="28">
        <f t="shared" si="20"/>
        <v>0</v>
      </c>
      <c r="R44" s="31" t="str">
        <f t="shared" si="21"/>
        <v/>
      </c>
      <c r="S44" s="28" t="str">
        <f t="shared" si="22"/>
        <v/>
      </c>
      <c r="T44" s="28" t="str">
        <f t="shared" si="23"/>
        <v/>
      </c>
      <c r="U44" s="28" t="str">
        <f t="shared" si="24"/>
        <v/>
      </c>
      <c r="V44" s="28" t="str">
        <f t="shared" si="25"/>
        <v/>
      </c>
      <c r="W44" s="71" t="str">
        <f t="shared" si="26"/>
        <v/>
      </c>
      <c r="X44" s="47" t="str">
        <f t="shared" si="27"/>
        <v/>
      </c>
      <c r="Y44" s="365" t="str">
        <f t="shared" si="28"/>
        <v/>
      </c>
      <c r="Z44" s="365" t="str">
        <f>IF(W44&lt;X44,Übersetzungstexte!A$186,"")</f>
        <v/>
      </c>
      <c r="AA44" s="366" t="str">
        <f t="shared" si="29"/>
        <v/>
      </c>
      <c r="AB44" s="367"/>
    </row>
    <row r="45" spans="1:28" ht="17.25" hidden="1" customHeight="1" x14ac:dyDescent="0.2">
      <c r="A45" s="115"/>
      <c r="B45" s="236"/>
      <c r="C45" s="236"/>
      <c r="D45" s="116"/>
      <c r="E45" s="117"/>
      <c r="F45" s="118"/>
      <c r="G45" s="362"/>
      <c r="H45" s="117"/>
      <c r="I45" s="118"/>
      <c r="J45" s="119"/>
      <c r="K45" s="119"/>
      <c r="L45" s="232" t="str">
        <f t="shared" si="15"/>
        <v/>
      </c>
      <c r="M45" s="128" t="str">
        <f t="shared" si="16"/>
        <v/>
      </c>
      <c r="N45" s="77">
        <f t="shared" si="17"/>
        <v>0</v>
      </c>
      <c r="O45" s="77">
        <f t="shared" si="18"/>
        <v>0</v>
      </c>
      <c r="P45" s="28" t="str">
        <f t="shared" si="19"/>
        <v/>
      </c>
      <c r="Q45" s="28">
        <f t="shared" si="20"/>
        <v>0</v>
      </c>
      <c r="R45" s="31" t="str">
        <f t="shared" si="21"/>
        <v/>
      </c>
      <c r="S45" s="28" t="str">
        <f t="shared" si="22"/>
        <v/>
      </c>
      <c r="T45" s="28" t="str">
        <f t="shared" si="23"/>
        <v/>
      </c>
      <c r="U45" s="28" t="str">
        <f t="shared" si="24"/>
        <v/>
      </c>
      <c r="V45" s="28" t="str">
        <f t="shared" si="25"/>
        <v/>
      </c>
      <c r="W45" s="71" t="str">
        <f t="shared" si="26"/>
        <v/>
      </c>
      <c r="X45" s="47" t="str">
        <f t="shared" si="27"/>
        <v/>
      </c>
      <c r="Y45" s="365" t="str">
        <f t="shared" si="28"/>
        <v/>
      </c>
      <c r="Z45" s="365" t="str">
        <f>IF(W45&lt;X45,Übersetzungstexte!A$186,"")</f>
        <v/>
      </c>
      <c r="AA45" s="366" t="str">
        <f t="shared" si="29"/>
        <v/>
      </c>
      <c r="AB45" s="367"/>
    </row>
    <row r="46" spans="1:28" ht="17.25" hidden="1" customHeight="1" x14ac:dyDescent="0.2">
      <c r="A46" s="115"/>
      <c r="B46" s="236"/>
      <c r="C46" s="236"/>
      <c r="D46" s="116"/>
      <c r="E46" s="117"/>
      <c r="F46" s="118"/>
      <c r="G46" s="362"/>
      <c r="H46" s="117"/>
      <c r="I46" s="118"/>
      <c r="J46" s="119"/>
      <c r="K46" s="119"/>
      <c r="L46" s="232" t="str">
        <f t="shared" si="15"/>
        <v/>
      </c>
      <c r="M46" s="128" t="str">
        <f t="shared" si="16"/>
        <v/>
      </c>
      <c r="N46" s="77">
        <f t="shared" si="17"/>
        <v>0</v>
      </c>
      <c r="O46" s="77">
        <f t="shared" si="18"/>
        <v>0</v>
      </c>
      <c r="P46" s="28" t="str">
        <f t="shared" si="19"/>
        <v/>
      </c>
      <c r="Q46" s="28">
        <f t="shared" si="20"/>
        <v>0</v>
      </c>
      <c r="R46" s="31" t="str">
        <f t="shared" si="21"/>
        <v/>
      </c>
      <c r="S46" s="28" t="str">
        <f t="shared" si="22"/>
        <v/>
      </c>
      <c r="T46" s="28" t="str">
        <f t="shared" si="23"/>
        <v/>
      </c>
      <c r="U46" s="28" t="str">
        <f t="shared" si="24"/>
        <v/>
      </c>
      <c r="V46" s="28" t="str">
        <f t="shared" si="25"/>
        <v/>
      </c>
      <c r="W46" s="71" t="str">
        <f t="shared" si="26"/>
        <v/>
      </c>
      <c r="X46" s="47" t="str">
        <f t="shared" si="27"/>
        <v/>
      </c>
      <c r="Y46" s="365" t="str">
        <f t="shared" si="28"/>
        <v/>
      </c>
      <c r="Z46" s="365" t="str">
        <f>IF(W46&lt;X46,Übersetzungstexte!A$186,"")</f>
        <v/>
      </c>
      <c r="AA46" s="366" t="str">
        <f t="shared" si="29"/>
        <v/>
      </c>
      <c r="AB46" s="367"/>
    </row>
    <row r="47" spans="1:28" ht="17.25" hidden="1" customHeight="1" x14ac:dyDescent="0.2">
      <c r="A47" s="115"/>
      <c r="B47" s="236"/>
      <c r="C47" s="236"/>
      <c r="D47" s="116"/>
      <c r="E47" s="117"/>
      <c r="F47" s="118"/>
      <c r="G47" s="362"/>
      <c r="H47" s="117"/>
      <c r="I47" s="118"/>
      <c r="J47" s="119"/>
      <c r="K47" s="119"/>
      <c r="L47" s="232" t="str">
        <f t="shared" si="15"/>
        <v/>
      </c>
      <c r="M47" s="128" t="str">
        <f t="shared" si="16"/>
        <v/>
      </c>
      <c r="N47" s="77">
        <f t="shared" si="17"/>
        <v>0</v>
      </c>
      <c r="O47" s="77">
        <f t="shared" si="18"/>
        <v>0</v>
      </c>
      <c r="P47" s="28" t="str">
        <f t="shared" si="19"/>
        <v/>
      </c>
      <c r="Q47" s="28">
        <f t="shared" si="20"/>
        <v>0</v>
      </c>
      <c r="R47" s="31" t="str">
        <f t="shared" si="21"/>
        <v/>
      </c>
      <c r="S47" s="28" t="str">
        <f t="shared" si="22"/>
        <v/>
      </c>
      <c r="T47" s="28" t="str">
        <f t="shared" si="23"/>
        <v/>
      </c>
      <c r="U47" s="28" t="str">
        <f t="shared" si="24"/>
        <v/>
      </c>
      <c r="V47" s="28" t="str">
        <f t="shared" si="25"/>
        <v/>
      </c>
      <c r="W47" s="71" t="str">
        <f t="shared" si="26"/>
        <v/>
      </c>
      <c r="X47" s="47" t="str">
        <f t="shared" si="27"/>
        <v/>
      </c>
      <c r="Y47" s="365" t="str">
        <f t="shared" si="28"/>
        <v/>
      </c>
      <c r="Z47" s="365" t="str">
        <f>IF(W47&lt;X47,Übersetzungstexte!A$186,"")</f>
        <v/>
      </c>
      <c r="AA47" s="366" t="str">
        <f t="shared" si="29"/>
        <v/>
      </c>
      <c r="AB47" s="367"/>
    </row>
    <row r="48" spans="1:28" ht="17.25" hidden="1" customHeight="1" x14ac:dyDescent="0.2">
      <c r="A48" s="115"/>
      <c r="B48" s="236"/>
      <c r="C48" s="236"/>
      <c r="D48" s="116"/>
      <c r="E48" s="117"/>
      <c r="F48" s="118"/>
      <c r="G48" s="362"/>
      <c r="H48" s="117"/>
      <c r="I48" s="118"/>
      <c r="J48" s="119"/>
      <c r="K48" s="119"/>
      <c r="L48" s="232" t="str">
        <f t="shared" si="15"/>
        <v/>
      </c>
      <c r="M48" s="128" t="str">
        <f t="shared" si="16"/>
        <v/>
      </c>
      <c r="N48" s="77">
        <f t="shared" si="17"/>
        <v>0</v>
      </c>
      <c r="O48" s="77">
        <f t="shared" si="18"/>
        <v>0</v>
      </c>
      <c r="P48" s="28" t="str">
        <f t="shared" si="19"/>
        <v/>
      </c>
      <c r="Q48" s="28">
        <f t="shared" si="20"/>
        <v>0</v>
      </c>
      <c r="R48" s="31" t="str">
        <f t="shared" si="21"/>
        <v/>
      </c>
      <c r="S48" s="28" t="str">
        <f t="shared" si="22"/>
        <v/>
      </c>
      <c r="T48" s="28" t="str">
        <f t="shared" si="23"/>
        <v/>
      </c>
      <c r="U48" s="28" t="str">
        <f t="shared" si="24"/>
        <v/>
      </c>
      <c r="V48" s="28" t="str">
        <f t="shared" si="25"/>
        <v/>
      </c>
      <c r="W48" s="71" t="str">
        <f t="shared" si="26"/>
        <v/>
      </c>
      <c r="X48" s="47" t="str">
        <f t="shared" si="27"/>
        <v/>
      </c>
      <c r="Y48" s="365" t="str">
        <f t="shared" si="28"/>
        <v/>
      </c>
      <c r="Z48" s="365" t="str">
        <f>IF(W48&lt;X48,Übersetzungstexte!A$186,"")</f>
        <v/>
      </c>
      <c r="AA48" s="366" t="str">
        <f t="shared" si="29"/>
        <v/>
      </c>
      <c r="AB48" s="367"/>
    </row>
    <row r="49" spans="1:28" ht="17.25" hidden="1" customHeight="1" x14ac:dyDescent="0.2">
      <c r="A49" s="115"/>
      <c r="B49" s="236"/>
      <c r="C49" s="236"/>
      <c r="D49" s="116"/>
      <c r="E49" s="117"/>
      <c r="F49" s="118"/>
      <c r="G49" s="362"/>
      <c r="H49" s="117"/>
      <c r="I49" s="118"/>
      <c r="J49" s="119"/>
      <c r="K49" s="119"/>
      <c r="L49" s="232" t="str">
        <f t="shared" si="15"/>
        <v/>
      </c>
      <c r="M49" s="128" t="str">
        <f t="shared" si="16"/>
        <v/>
      </c>
      <c r="N49" s="77">
        <f t="shared" si="17"/>
        <v>0</v>
      </c>
      <c r="O49" s="77">
        <f t="shared" si="18"/>
        <v>0</v>
      </c>
      <c r="P49" s="28" t="str">
        <f t="shared" si="19"/>
        <v/>
      </c>
      <c r="Q49" s="28">
        <f t="shared" si="20"/>
        <v>0</v>
      </c>
      <c r="R49" s="31" t="str">
        <f t="shared" si="21"/>
        <v/>
      </c>
      <c r="S49" s="28" t="str">
        <f t="shared" si="22"/>
        <v/>
      </c>
      <c r="T49" s="28" t="str">
        <f t="shared" si="23"/>
        <v/>
      </c>
      <c r="U49" s="28" t="str">
        <f t="shared" si="24"/>
        <v/>
      </c>
      <c r="V49" s="28" t="str">
        <f t="shared" si="25"/>
        <v/>
      </c>
      <c r="W49" s="71" t="str">
        <f t="shared" si="26"/>
        <v/>
      </c>
      <c r="X49" s="47" t="str">
        <f t="shared" si="27"/>
        <v/>
      </c>
      <c r="Y49" s="365" t="str">
        <f t="shared" si="28"/>
        <v/>
      </c>
      <c r="Z49" s="365" t="str">
        <f>IF(W49&lt;X49,Übersetzungstexte!A$186,"")</f>
        <v/>
      </c>
      <c r="AA49" s="366" t="str">
        <f t="shared" si="29"/>
        <v/>
      </c>
      <c r="AB49" s="367"/>
    </row>
    <row r="50" spans="1:28" ht="17.25" hidden="1" customHeight="1" x14ac:dyDescent="0.2">
      <c r="A50" s="115"/>
      <c r="B50" s="236"/>
      <c r="C50" s="236"/>
      <c r="D50" s="116"/>
      <c r="E50" s="117"/>
      <c r="F50" s="118"/>
      <c r="G50" s="362"/>
      <c r="H50" s="117"/>
      <c r="I50" s="118"/>
      <c r="J50" s="119"/>
      <c r="K50" s="119"/>
      <c r="L50" s="232" t="str">
        <f t="shared" si="15"/>
        <v/>
      </c>
      <c r="M50" s="128" t="str">
        <f t="shared" si="16"/>
        <v/>
      </c>
      <c r="N50" s="77">
        <f t="shared" si="17"/>
        <v>0</v>
      </c>
      <c r="O50" s="77">
        <f t="shared" si="18"/>
        <v>0</v>
      </c>
      <c r="P50" s="28" t="str">
        <f t="shared" si="19"/>
        <v/>
      </c>
      <c r="Q50" s="28">
        <f t="shared" si="20"/>
        <v>0</v>
      </c>
      <c r="R50" s="31" t="str">
        <f t="shared" si="21"/>
        <v/>
      </c>
      <c r="S50" s="28" t="str">
        <f t="shared" si="22"/>
        <v/>
      </c>
      <c r="T50" s="28" t="str">
        <f t="shared" si="23"/>
        <v/>
      </c>
      <c r="U50" s="28" t="str">
        <f t="shared" si="24"/>
        <v/>
      </c>
      <c r="V50" s="28" t="str">
        <f t="shared" si="25"/>
        <v/>
      </c>
      <c r="W50" s="71" t="str">
        <f t="shared" si="26"/>
        <v/>
      </c>
      <c r="X50" s="47" t="str">
        <f t="shared" si="27"/>
        <v/>
      </c>
      <c r="Y50" s="365" t="str">
        <f t="shared" si="28"/>
        <v/>
      </c>
      <c r="Z50" s="365" t="str">
        <f>IF(W50&lt;X50,Übersetzungstexte!A$186,"")</f>
        <v/>
      </c>
      <c r="AA50" s="366" t="str">
        <f t="shared" si="29"/>
        <v/>
      </c>
      <c r="AB50" s="367"/>
    </row>
    <row r="51" spans="1:28" ht="17.25" hidden="1" customHeight="1" x14ac:dyDescent="0.2">
      <c r="A51" s="115"/>
      <c r="B51" s="236"/>
      <c r="C51" s="236"/>
      <c r="D51" s="116"/>
      <c r="E51" s="117"/>
      <c r="F51" s="118"/>
      <c r="G51" s="362"/>
      <c r="H51" s="117"/>
      <c r="I51" s="118"/>
      <c r="J51" s="119"/>
      <c r="K51" s="119"/>
      <c r="L51" s="232" t="str">
        <f t="shared" si="15"/>
        <v/>
      </c>
      <c r="M51" s="128" t="str">
        <f t="shared" si="16"/>
        <v/>
      </c>
      <c r="N51" s="77">
        <f t="shared" si="17"/>
        <v>0</v>
      </c>
      <c r="O51" s="77">
        <f t="shared" si="18"/>
        <v>0</v>
      </c>
      <c r="P51" s="28" t="str">
        <f t="shared" si="19"/>
        <v/>
      </c>
      <c r="Q51" s="28">
        <f t="shared" si="20"/>
        <v>0</v>
      </c>
      <c r="R51" s="31" t="str">
        <f t="shared" si="21"/>
        <v/>
      </c>
      <c r="S51" s="28" t="str">
        <f t="shared" si="22"/>
        <v/>
      </c>
      <c r="T51" s="28" t="str">
        <f t="shared" si="23"/>
        <v/>
      </c>
      <c r="U51" s="28" t="str">
        <f t="shared" si="24"/>
        <v/>
      </c>
      <c r="V51" s="28" t="str">
        <f t="shared" si="25"/>
        <v/>
      </c>
      <c r="W51" s="71" t="str">
        <f t="shared" si="26"/>
        <v/>
      </c>
      <c r="X51" s="47" t="str">
        <f t="shared" si="27"/>
        <v/>
      </c>
      <c r="Y51" s="365" t="str">
        <f t="shared" si="28"/>
        <v/>
      </c>
      <c r="Z51" s="365" t="str">
        <f>IF(W51&lt;X51,Übersetzungstexte!A$186,"")</f>
        <v/>
      </c>
      <c r="AA51" s="366" t="str">
        <f t="shared" si="29"/>
        <v/>
      </c>
      <c r="AB51" s="367"/>
    </row>
    <row r="52" spans="1:28" ht="17.25" hidden="1" customHeight="1" x14ac:dyDescent="0.2">
      <c r="A52" s="115"/>
      <c r="B52" s="236"/>
      <c r="C52" s="236"/>
      <c r="D52" s="116"/>
      <c r="E52" s="117"/>
      <c r="F52" s="118"/>
      <c r="G52" s="362"/>
      <c r="H52" s="117"/>
      <c r="I52" s="118"/>
      <c r="J52" s="119"/>
      <c r="K52" s="119"/>
      <c r="L52" s="232" t="str">
        <f t="shared" si="15"/>
        <v/>
      </c>
      <c r="M52" s="128" t="str">
        <f t="shared" si="16"/>
        <v/>
      </c>
      <c r="N52" s="77">
        <f t="shared" si="17"/>
        <v>0</v>
      </c>
      <c r="O52" s="77">
        <f t="shared" si="18"/>
        <v>0</v>
      </c>
      <c r="P52" s="28" t="str">
        <f t="shared" si="19"/>
        <v/>
      </c>
      <c r="Q52" s="28">
        <f t="shared" si="20"/>
        <v>0</v>
      </c>
      <c r="R52" s="31" t="str">
        <f t="shared" si="21"/>
        <v/>
      </c>
      <c r="S52" s="28" t="str">
        <f t="shared" si="22"/>
        <v/>
      </c>
      <c r="T52" s="28" t="str">
        <f t="shared" si="23"/>
        <v/>
      </c>
      <c r="U52" s="28" t="str">
        <f t="shared" si="24"/>
        <v/>
      </c>
      <c r="V52" s="28" t="str">
        <f t="shared" si="25"/>
        <v/>
      </c>
      <c r="W52" s="71" t="str">
        <f t="shared" si="26"/>
        <v/>
      </c>
      <c r="X52" s="47" t="str">
        <f t="shared" si="27"/>
        <v/>
      </c>
      <c r="Y52" s="365" t="str">
        <f t="shared" si="28"/>
        <v/>
      </c>
      <c r="Z52" s="365" t="str">
        <f>IF(W52&lt;X52,Übersetzungstexte!A$186,"")</f>
        <v/>
      </c>
      <c r="AA52" s="366" t="str">
        <f t="shared" si="29"/>
        <v/>
      </c>
      <c r="AB52" s="367"/>
    </row>
    <row r="53" spans="1:28" ht="17.25" hidden="1" customHeight="1" x14ac:dyDescent="0.2">
      <c r="A53" s="115"/>
      <c r="B53" s="236"/>
      <c r="C53" s="236"/>
      <c r="D53" s="116"/>
      <c r="E53" s="117"/>
      <c r="F53" s="118"/>
      <c r="G53" s="362"/>
      <c r="H53" s="117"/>
      <c r="I53" s="118"/>
      <c r="J53" s="119"/>
      <c r="K53" s="119"/>
      <c r="L53" s="232" t="str">
        <f t="shared" si="15"/>
        <v/>
      </c>
      <c r="M53" s="128" t="str">
        <f t="shared" si="16"/>
        <v/>
      </c>
      <c r="N53" s="77">
        <f t="shared" si="17"/>
        <v>0</v>
      </c>
      <c r="O53" s="77">
        <f t="shared" si="18"/>
        <v>0</v>
      </c>
      <c r="P53" s="28" t="str">
        <f t="shared" si="19"/>
        <v/>
      </c>
      <c r="Q53" s="28">
        <f t="shared" si="20"/>
        <v>0</v>
      </c>
      <c r="R53" s="31" t="str">
        <f t="shared" si="21"/>
        <v/>
      </c>
      <c r="S53" s="28" t="str">
        <f t="shared" si="22"/>
        <v/>
      </c>
      <c r="T53" s="28" t="str">
        <f t="shared" si="23"/>
        <v/>
      </c>
      <c r="U53" s="28" t="str">
        <f t="shared" si="24"/>
        <v/>
      </c>
      <c r="V53" s="28" t="str">
        <f t="shared" si="25"/>
        <v/>
      </c>
      <c r="W53" s="71" t="str">
        <f t="shared" si="26"/>
        <v/>
      </c>
      <c r="X53" s="47" t="str">
        <f t="shared" si="27"/>
        <v/>
      </c>
      <c r="Y53" s="365" t="str">
        <f t="shared" si="28"/>
        <v/>
      </c>
      <c r="Z53" s="365" t="str">
        <f>IF(W53&lt;X53,Übersetzungstexte!A$186,"")</f>
        <v/>
      </c>
      <c r="AA53" s="366" t="str">
        <f t="shared" si="29"/>
        <v/>
      </c>
      <c r="AB53" s="367"/>
    </row>
    <row r="54" spans="1:28" ht="17.25" hidden="1" customHeight="1" x14ac:dyDescent="0.2">
      <c r="A54" s="115"/>
      <c r="B54" s="236"/>
      <c r="C54" s="236"/>
      <c r="D54" s="116"/>
      <c r="E54" s="117"/>
      <c r="F54" s="118"/>
      <c r="G54" s="362"/>
      <c r="H54" s="117"/>
      <c r="I54" s="118"/>
      <c r="J54" s="119"/>
      <c r="K54" s="119"/>
      <c r="L54" s="232" t="str">
        <f t="shared" si="15"/>
        <v/>
      </c>
      <c r="M54" s="128" t="str">
        <f t="shared" si="16"/>
        <v/>
      </c>
      <c r="N54" s="77">
        <f t="shared" si="17"/>
        <v>0</v>
      </c>
      <c r="O54" s="77">
        <f t="shared" si="18"/>
        <v>0</v>
      </c>
      <c r="P54" s="28" t="str">
        <f t="shared" si="19"/>
        <v/>
      </c>
      <c r="Q54" s="28">
        <f t="shared" si="20"/>
        <v>0</v>
      </c>
      <c r="R54" s="31" t="str">
        <f t="shared" si="21"/>
        <v/>
      </c>
      <c r="S54" s="28" t="str">
        <f t="shared" si="22"/>
        <v/>
      </c>
      <c r="T54" s="28" t="str">
        <f t="shared" si="23"/>
        <v/>
      </c>
      <c r="U54" s="28" t="str">
        <f t="shared" si="24"/>
        <v/>
      </c>
      <c r="V54" s="28" t="str">
        <f t="shared" si="25"/>
        <v/>
      </c>
      <c r="W54" s="71" t="str">
        <f t="shared" si="26"/>
        <v/>
      </c>
      <c r="X54" s="47" t="str">
        <f t="shared" si="27"/>
        <v/>
      </c>
      <c r="Y54" s="365" t="str">
        <f t="shared" si="28"/>
        <v/>
      </c>
      <c r="Z54" s="365" t="str">
        <f>IF(W54&lt;X54,Übersetzungstexte!A$186,"")</f>
        <v/>
      </c>
      <c r="AA54" s="366" t="str">
        <f t="shared" si="29"/>
        <v/>
      </c>
      <c r="AB54" s="367"/>
    </row>
    <row r="55" spans="1:28" ht="17.25" hidden="1" customHeight="1" x14ac:dyDescent="0.2">
      <c r="A55" s="115"/>
      <c r="B55" s="236"/>
      <c r="C55" s="236"/>
      <c r="D55" s="116"/>
      <c r="E55" s="117"/>
      <c r="F55" s="118"/>
      <c r="G55" s="362"/>
      <c r="H55" s="117"/>
      <c r="I55" s="118"/>
      <c r="J55" s="119"/>
      <c r="K55" s="119"/>
      <c r="L55" s="232" t="str">
        <f t="shared" si="15"/>
        <v/>
      </c>
      <c r="M55" s="128" t="str">
        <f t="shared" si="16"/>
        <v/>
      </c>
      <c r="N55" s="77">
        <f t="shared" si="17"/>
        <v>0</v>
      </c>
      <c r="O55" s="77">
        <f t="shared" si="18"/>
        <v>0</v>
      </c>
      <c r="P55" s="28" t="str">
        <f t="shared" si="19"/>
        <v/>
      </c>
      <c r="Q55" s="28">
        <f t="shared" si="20"/>
        <v>0</v>
      </c>
      <c r="R55" s="31" t="str">
        <f t="shared" si="21"/>
        <v/>
      </c>
      <c r="S55" s="28" t="str">
        <f t="shared" si="22"/>
        <v/>
      </c>
      <c r="T55" s="28" t="str">
        <f t="shared" si="23"/>
        <v/>
      </c>
      <c r="U55" s="28" t="str">
        <f t="shared" si="24"/>
        <v/>
      </c>
      <c r="V55" s="28" t="str">
        <f t="shared" si="25"/>
        <v/>
      </c>
      <c r="W55" s="71" t="str">
        <f t="shared" si="26"/>
        <v/>
      </c>
      <c r="X55" s="47" t="str">
        <f t="shared" si="27"/>
        <v/>
      </c>
      <c r="Y55" s="365" t="str">
        <f t="shared" si="28"/>
        <v/>
      </c>
      <c r="Z55" s="365" t="str">
        <f>IF(W55&lt;X55,Übersetzungstexte!A$186,"")</f>
        <v/>
      </c>
      <c r="AA55" s="366" t="str">
        <f t="shared" si="29"/>
        <v/>
      </c>
      <c r="AB55" s="367"/>
    </row>
    <row r="56" spans="1:28" ht="17.25" hidden="1" customHeight="1" x14ac:dyDescent="0.2">
      <c r="A56" s="115"/>
      <c r="B56" s="236"/>
      <c r="C56" s="236"/>
      <c r="D56" s="116"/>
      <c r="E56" s="117"/>
      <c r="F56" s="118"/>
      <c r="G56" s="362"/>
      <c r="H56" s="117"/>
      <c r="I56" s="118"/>
      <c r="J56" s="119"/>
      <c r="K56" s="119"/>
      <c r="L56" s="232" t="str">
        <f t="shared" si="15"/>
        <v/>
      </c>
      <c r="M56" s="128" t="str">
        <f t="shared" si="16"/>
        <v/>
      </c>
      <c r="N56" s="77">
        <f t="shared" si="17"/>
        <v>0</v>
      </c>
      <c r="O56" s="77">
        <f t="shared" si="18"/>
        <v>0</v>
      </c>
      <c r="P56" s="28" t="str">
        <f t="shared" si="19"/>
        <v/>
      </c>
      <c r="Q56" s="28">
        <f t="shared" si="20"/>
        <v>0</v>
      </c>
      <c r="R56" s="31" t="str">
        <f t="shared" si="21"/>
        <v/>
      </c>
      <c r="S56" s="28" t="str">
        <f t="shared" si="22"/>
        <v/>
      </c>
      <c r="T56" s="28" t="str">
        <f t="shared" si="23"/>
        <v/>
      </c>
      <c r="U56" s="28" t="str">
        <f t="shared" si="24"/>
        <v/>
      </c>
      <c r="V56" s="28" t="str">
        <f t="shared" si="25"/>
        <v/>
      </c>
      <c r="W56" s="71" t="str">
        <f t="shared" si="26"/>
        <v/>
      </c>
      <c r="X56" s="47" t="str">
        <f t="shared" si="27"/>
        <v/>
      </c>
      <c r="Y56" s="365" t="str">
        <f t="shared" si="28"/>
        <v/>
      </c>
      <c r="Z56" s="365" t="str">
        <f>IF(W56&lt;X56,Übersetzungstexte!A$186,"")</f>
        <v/>
      </c>
      <c r="AA56" s="366" t="str">
        <f t="shared" si="29"/>
        <v/>
      </c>
      <c r="AB56" s="367"/>
    </row>
    <row r="57" spans="1:28" ht="17.25" hidden="1" customHeight="1" x14ac:dyDescent="0.2">
      <c r="A57" s="115"/>
      <c r="B57" s="236"/>
      <c r="C57" s="236"/>
      <c r="D57" s="116"/>
      <c r="E57" s="117"/>
      <c r="F57" s="118"/>
      <c r="G57" s="362"/>
      <c r="H57" s="117"/>
      <c r="I57" s="118"/>
      <c r="J57" s="119"/>
      <c r="K57" s="119"/>
      <c r="L57" s="232" t="str">
        <f t="shared" si="15"/>
        <v/>
      </c>
      <c r="M57" s="128" t="str">
        <f t="shared" si="16"/>
        <v/>
      </c>
      <c r="N57" s="77">
        <f t="shared" si="17"/>
        <v>0</v>
      </c>
      <c r="O57" s="77">
        <f t="shared" si="18"/>
        <v>0</v>
      </c>
      <c r="P57" s="28" t="str">
        <f t="shared" si="19"/>
        <v/>
      </c>
      <c r="Q57" s="28">
        <f t="shared" si="20"/>
        <v>0</v>
      </c>
      <c r="R57" s="31" t="str">
        <f t="shared" si="21"/>
        <v/>
      </c>
      <c r="S57" s="28" t="str">
        <f t="shared" si="22"/>
        <v/>
      </c>
      <c r="T57" s="28" t="str">
        <f t="shared" si="23"/>
        <v/>
      </c>
      <c r="U57" s="28" t="str">
        <f t="shared" si="24"/>
        <v/>
      </c>
      <c r="V57" s="28" t="str">
        <f t="shared" si="25"/>
        <v/>
      </c>
      <c r="W57" s="71" t="str">
        <f t="shared" si="26"/>
        <v/>
      </c>
      <c r="X57" s="47" t="str">
        <f t="shared" si="27"/>
        <v/>
      </c>
      <c r="Y57" s="365" t="str">
        <f t="shared" si="28"/>
        <v/>
      </c>
      <c r="Z57" s="365" t="str">
        <f>IF(W57&lt;X57,Übersetzungstexte!A$186,"")</f>
        <v/>
      </c>
      <c r="AA57" s="366" t="str">
        <f t="shared" si="29"/>
        <v/>
      </c>
      <c r="AB57" s="367"/>
    </row>
    <row r="58" spans="1:28" ht="17.25" hidden="1" customHeight="1" x14ac:dyDescent="0.2">
      <c r="A58" s="115"/>
      <c r="B58" s="236"/>
      <c r="C58" s="236"/>
      <c r="D58" s="116"/>
      <c r="E58" s="117"/>
      <c r="F58" s="118"/>
      <c r="G58" s="362"/>
      <c r="H58" s="117"/>
      <c r="I58" s="118"/>
      <c r="J58" s="119"/>
      <c r="K58" s="119"/>
      <c r="L58" s="232" t="str">
        <f t="shared" si="15"/>
        <v/>
      </c>
      <c r="M58" s="128" t="str">
        <f>Z58</f>
        <v/>
      </c>
      <c r="N58" s="77">
        <f>IF(N$2-YEAR(D58)&lt;N$3,0,1)</f>
        <v>0</v>
      </c>
      <c r="O58" s="77">
        <f>IF(L58="",0,1)</f>
        <v>0</v>
      </c>
      <c r="P58" s="28" t="str">
        <f>IF(AND(A58="",B58="",C58=""),"",ROUND((K58+J58)/(N$4-(K58+J58))*100,2))</f>
        <v/>
      </c>
      <c r="Q58" s="28">
        <f>ROUND(G58,0)/12</f>
        <v>0</v>
      </c>
      <c r="R58" s="31" t="str">
        <f>IF(AND(A58="",B58="",C58=""),"",ROUND((N$4-(K58+J58))*I58/60,1))</f>
        <v/>
      </c>
      <c r="S58" s="28" t="str">
        <f>IF(OR(AND(A58="",B58="",C58=""),F58=0,F58=""),"",ROUND((1+P58/100)*Q58*F58,2))</f>
        <v/>
      </c>
      <c r="T58" s="28" t="str">
        <f>IF(OR(AND(A58="",B58="",C58=""),F58=0,F58="",I58=0,I58=""),"",ROUND((1+P58/100)*(H58/(N$4*I58/5)+Q58*F58),2))</f>
        <v/>
      </c>
      <c r="U58" s="28" t="str">
        <f>IF(OR(AND(A58="",B58="",C58=""),E58=0,E58="",R58=0,R58=""),"",ROUND((Q58*E58/R58),2))</f>
        <v/>
      </c>
      <c r="V58" s="28" t="str">
        <f>IF(OR(AND(A58="",B58="",C58=""),E58=0,E58="",R58=0,R58=""),"",ROUND((H58/(12*Q58*E58)+1)*Q58*E58/R58,2))</f>
        <v/>
      </c>
      <c r="W58" s="71" t="str">
        <f>IF(OR(AND(A58="",B58="",C58=""),R58=0,R58=""),"",ROUND(W$4 / R58,1))</f>
        <v/>
      </c>
      <c r="X58" s="47" t="str">
        <f>IF(OR(AND(A58="",B58="",C58=""),N$4=""),"",IF(AND(F58&gt;0,H58&gt;0),T58, IF(F58&gt;0,S58, IF(AND(E58&gt;0,H58&gt;0),V58,U58))))</f>
        <v/>
      </c>
      <c r="Y58" s="365" t="str">
        <f>IF(W58&lt;X58,W58,X58)</f>
        <v/>
      </c>
      <c r="Z58" s="365" t="str">
        <f>IF(W58&lt;X58,Übersetzungstexte!A$186,"")</f>
        <v/>
      </c>
      <c r="AA58" s="366" t="str">
        <f>IF(AND(B58="",C58=""),"",CONCATENATE(B58,",",C58))</f>
        <v/>
      </c>
      <c r="AB58" s="367"/>
    </row>
    <row r="59" spans="1:28" ht="17.25" hidden="1" customHeight="1" x14ac:dyDescent="0.2">
      <c r="A59" s="115"/>
      <c r="B59" s="236"/>
      <c r="C59" s="236"/>
      <c r="D59" s="116"/>
      <c r="E59" s="117"/>
      <c r="F59" s="118"/>
      <c r="G59" s="362"/>
      <c r="H59" s="117"/>
      <c r="I59" s="118"/>
      <c r="J59" s="119"/>
      <c r="K59" s="119"/>
      <c r="L59" s="232" t="str">
        <f t="shared" si="15"/>
        <v/>
      </c>
      <c r="M59" s="128" t="str">
        <f>Z59</f>
        <v/>
      </c>
      <c r="N59" s="77">
        <f>IF(N$2-YEAR(D59)&lt;N$3,0,1)</f>
        <v>0</v>
      </c>
      <c r="O59" s="77">
        <f>IF(L59="",0,1)</f>
        <v>0</v>
      </c>
      <c r="P59" s="28" t="str">
        <f>IF(AND(A59="",B59="",C59=""),"",ROUND((K59+J59)/(N$4-(K59+J59))*100,2))</f>
        <v/>
      </c>
      <c r="Q59" s="28">
        <f>ROUND(G59,0)/12</f>
        <v>0</v>
      </c>
      <c r="R59" s="31" t="str">
        <f>IF(AND(A59="",B59="",C59=""),"",ROUND((N$4-(K59+J59))*I59/60,1))</f>
        <v/>
      </c>
      <c r="S59" s="28" t="str">
        <f>IF(OR(AND(A59="",B59="",C59=""),F59=0,F59=""),"",ROUND((1+P59/100)*Q59*F59,2))</f>
        <v/>
      </c>
      <c r="T59" s="28" t="str">
        <f>IF(OR(AND(A59="",B59="",C59=""),F59=0,F59="",I59=0,I59=""),"",ROUND((1+P59/100)*(H59/(N$4*I59/5)+Q59*F59),2))</f>
        <v/>
      </c>
      <c r="U59" s="28" t="str">
        <f>IF(OR(AND(A59="",B59="",C59=""),E59=0,E59="",R59=0,R59=""),"",ROUND((Q59*E59/R59),2))</f>
        <v/>
      </c>
      <c r="V59" s="28" t="str">
        <f>IF(OR(AND(A59="",B59="",C59=""),E59=0,E59="",R59=0,R59=""),"",ROUND((H59/(12*Q59*E59)+1)*Q59*E59/R59,2))</f>
        <v/>
      </c>
      <c r="W59" s="71" t="str">
        <f>IF(OR(AND(A59="",B59="",C59=""),R59=0,R59=""),"",ROUND(W$4 / R59,1))</f>
        <v/>
      </c>
      <c r="X59" s="47" t="str">
        <f>IF(OR(AND(A59="",B59="",C59=""),N$4=""),"",IF(AND(F59&gt;0,H59&gt;0),T59, IF(F59&gt;0,S59, IF(AND(E59&gt;0,H59&gt;0),V59,U59))))</f>
        <v/>
      </c>
      <c r="Y59" s="365" t="str">
        <f>IF(W59&lt;X59,W59,X59)</f>
        <v/>
      </c>
      <c r="Z59" s="365" t="str">
        <f>IF(W59&lt;X59,Übersetzungstexte!A$186,"")</f>
        <v/>
      </c>
      <c r="AA59" s="366" t="str">
        <f>IF(AND(B59="",C59=""),"",CONCATENATE(B59,",",C59))</f>
        <v/>
      </c>
      <c r="AB59" s="367"/>
    </row>
    <row r="60" spans="1:28" hidden="1" x14ac:dyDescent="0.2">
      <c r="A60" s="15"/>
      <c r="B60" s="16"/>
      <c r="C60" s="16"/>
      <c r="D60" s="16"/>
      <c r="E60" s="16"/>
      <c r="F60" s="16"/>
      <c r="G60" s="16"/>
      <c r="H60" s="16"/>
      <c r="I60" s="16"/>
      <c r="J60" s="16"/>
      <c r="K60" s="16"/>
      <c r="L60" s="16"/>
      <c r="M60" s="39"/>
      <c r="N60" s="184"/>
      <c r="O60" s="45"/>
      <c r="P60" s="45"/>
      <c r="Q60" s="45"/>
      <c r="R60" s="45"/>
      <c r="S60" s="45"/>
      <c r="T60" s="45"/>
      <c r="U60" s="45"/>
      <c r="V60" s="45"/>
      <c r="W60" s="45"/>
      <c r="X60" s="45"/>
      <c r="Y60" s="45"/>
      <c r="Z60" s="45"/>
      <c r="AA60" s="45"/>
      <c r="AB60" s="45"/>
    </row>
    <row r="61" spans="1:28" hidden="1" x14ac:dyDescent="0.2">
      <c r="A61" s="113" t="str">
        <f>'Stammdaten Betrieb &amp; Abteilung'!D$1</f>
        <v xml:space="preserve">  </v>
      </c>
      <c r="B61" s="39"/>
      <c r="C61" s="34"/>
      <c r="D61" s="34"/>
      <c r="E61" s="35"/>
      <c r="F61" s="35"/>
      <c r="G61" s="21" t="str">
        <f>Übersetzungstexte!A$135</f>
        <v>Betrieb / Betriebsabteilung</v>
      </c>
      <c r="H61" s="38" t="str">
        <f>'Stammdaten Betrieb &amp; Abteilung'!D$13</f>
        <v xml:space="preserve"> </v>
      </c>
      <c r="I61" s="38"/>
      <c r="J61" s="38"/>
      <c r="K61" s="38"/>
      <c r="L61" s="40"/>
      <c r="M61" s="85"/>
      <c r="P61" s="46"/>
      <c r="Q61" s="46"/>
      <c r="R61" s="18"/>
      <c r="S61" s="22"/>
      <c r="T61" s="47"/>
      <c r="U61" s="18"/>
      <c r="V61" s="18"/>
      <c r="W61" s="18"/>
      <c r="X61" s="18"/>
      <c r="Y61" s="19"/>
      <c r="AA61" s="47"/>
    </row>
    <row r="62" spans="1:28" hidden="1" x14ac:dyDescent="0.2">
      <c r="A62" s="38" t="str">
        <f>'Stammdaten Betrieb &amp; Abteilung'!D$3</f>
        <v xml:space="preserve"> </v>
      </c>
      <c r="B62" s="39"/>
      <c r="C62" s="33"/>
      <c r="D62" s="33"/>
      <c r="E62" s="36"/>
      <c r="F62" s="36"/>
      <c r="G62" s="17" t="str">
        <f>Übersetzungstexte!A$136</f>
        <v>Abrechnungsperiode</v>
      </c>
      <c r="H62" s="114" t="str">
        <f>'Stammdaten Betrieb &amp; Abteilung'!D$14</f>
        <v/>
      </c>
      <c r="I62" s="114"/>
      <c r="J62" s="37"/>
      <c r="K62" s="37"/>
      <c r="L62" s="40"/>
      <c r="M62" s="85"/>
      <c r="P62" s="46"/>
      <c r="Q62" s="46"/>
      <c r="R62" s="18"/>
      <c r="S62" s="22"/>
      <c r="T62" s="47"/>
      <c r="U62" s="18"/>
      <c r="V62" s="18"/>
      <c r="W62" s="18"/>
      <c r="X62" s="18"/>
      <c r="Y62" s="19"/>
      <c r="AA62" s="47"/>
    </row>
    <row r="63" spans="1:28" hidden="1" x14ac:dyDescent="0.2">
      <c r="A63" s="38" t="str">
        <f>'Stammdaten Betrieb &amp; Abteilung'!D$4</f>
        <v xml:space="preserve"> </v>
      </c>
      <c r="B63" s="39"/>
      <c r="C63" s="7"/>
      <c r="D63" s="7"/>
      <c r="E63" s="36"/>
      <c r="F63" s="36"/>
      <c r="G63" s="17" t="str">
        <f>Übersetzungstexte!A$137</f>
        <v>Beginn / Ende der Kurzarbeit</v>
      </c>
      <c r="H63" s="38" t="str">
        <f>'Stammdaten Betrieb &amp; Abteilung'!D$16</f>
        <v/>
      </c>
      <c r="I63" s="38"/>
      <c r="J63" s="38"/>
      <c r="K63" s="38"/>
      <c r="L63" s="40"/>
      <c r="M63" s="85"/>
      <c r="P63" s="46"/>
      <c r="Q63" s="46"/>
      <c r="R63" s="18"/>
      <c r="S63" s="22"/>
      <c r="T63" s="47"/>
      <c r="U63" s="18"/>
      <c r="V63" s="18"/>
      <c r="W63" s="73"/>
      <c r="X63" s="18"/>
      <c r="Y63" s="19"/>
      <c r="AA63" s="47"/>
    </row>
    <row r="64" spans="1:28" hidden="1" x14ac:dyDescent="0.2">
      <c r="A64" s="5"/>
      <c r="B64" s="4"/>
      <c r="C64" s="7"/>
      <c r="D64" s="7"/>
      <c r="E64" s="8"/>
      <c r="F64" s="7"/>
      <c r="G64" s="7"/>
      <c r="H64" s="13"/>
      <c r="I64" s="7"/>
      <c r="J64" s="7"/>
      <c r="K64" s="7"/>
      <c r="L64" s="41"/>
      <c r="M64" s="86"/>
      <c r="N64" s="182"/>
      <c r="O64" s="43"/>
      <c r="P64" s="46"/>
      <c r="Q64" s="46"/>
      <c r="R64" s="18"/>
      <c r="S64" s="22"/>
      <c r="T64" s="18"/>
      <c r="U64" s="18"/>
      <c r="V64" s="18"/>
      <c r="W64" s="50"/>
      <c r="X64" s="18"/>
      <c r="Y64" s="19"/>
      <c r="AA64" s="47"/>
    </row>
    <row r="65" spans="1:28" hidden="1" x14ac:dyDescent="0.2">
      <c r="A65" s="223" t="str">
        <f>Übersetzungstexte!A$138</f>
        <v/>
      </c>
      <c r="B65" s="223" t="str">
        <f>Übersetzungstexte!A$142</f>
        <v/>
      </c>
      <c r="C65" s="223" t="str">
        <f>Übersetzungstexte!A$146</f>
        <v/>
      </c>
      <c r="D65" s="224" t="str">
        <f>Übersetzungstexte!A$150</f>
        <v/>
      </c>
      <c r="E65" s="224" t="str">
        <f>Übersetzungstexte!A$154</f>
        <v/>
      </c>
      <c r="F65" s="224" t="str">
        <f>Übersetzungstexte!A$158</f>
        <v/>
      </c>
      <c r="G65" s="224" t="str">
        <f>Übersetzungstexte!A$162</f>
        <v>Anzahl bez.</v>
      </c>
      <c r="H65" s="225" t="str">
        <f>Übersetzungstexte!A$166</f>
        <v>Weitere</v>
      </c>
      <c r="I65" s="224" t="str">
        <f>Übersetzungstexte!A$170</f>
        <v>Jahres-</v>
      </c>
      <c r="J65" s="224" t="str">
        <f>Übersetzungstexte!A$174</f>
        <v/>
      </c>
      <c r="K65" s="224" t="str">
        <f>Übersetzungstexte!A$178</f>
        <v/>
      </c>
      <c r="L65" s="224" t="str">
        <f>Übersetzungstexte!A$182</f>
        <v>Anrechen-</v>
      </c>
      <c r="M65" s="85"/>
      <c r="N65" s="183"/>
      <c r="O65" s="76" t="s">
        <v>685</v>
      </c>
      <c r="P65" s="50" t="s">
        <v>717</v>
      </c>
      <c r="Q65" s="50"/>
      <c r="R65" s="50" t="s">
        <v>718</v>
      </c>
      <c r="S65" s="50" t="s">
        <v>719</v>
      </c>
      <c r="T65" s="50" t="s">
        <v>720</v>
      </c>
      <c r="U65" s="50" t="s">
        <v>721</v>
      </c>
      <c r="V65" s="50" t="s">
        <v>722</v>
      </c>
      <c r="W65" s="50" t="s">
        <v>723</v>
      </c>
      <c r="X65" s="44" t="s">
        <v>726</v>
      </c>
      <c r="Y65" s="47" t="s">
        <v>723</v>
      </c>
      <c r="Z65" s="47" t="s">
        <v>723</v>
      </c>
      <c r="AA65" s="179"/>
      <c r="AB65" s="179"/>
    </row>
    <row r="66" spans="1:28" s="23" customFormat="1" hidden="1" x14ac:dyDescent="0.2">
      <c r="A66" s="226" t="str">
        <f>Übersetzungstexte!A$139</f>
        <v/>
      </c>
      <c r="B66" s="226" t="str">
        <f>Übersetzungstexte!A$143</f>
        <v/>
      </c>
      <c r="C66" s="226" t="str">
        <f>Übersetzungstexte!A$147</f>
        <v/>
      </c>
      <c r="D66" s="227" t="str">
        <f>Übersetzungstexte!A$151</f>
        <v/>
      </c>
      <c r="E66" s="227" t="str">
        <f>Übersetzungstexte!A$155</f>
        <v/>
      </c>
      <c r="F66" s="227" t="str">
        <f>Übersetzungstexte!A$159</f>
        <v/>
      </c>
      <c r="G66" s="227" t="str">
        <f>Übersetzungstexte!A$163</f>
        <v xml:space="preserve">Monate </v>
      </c>
      <c r="H66" s="233" t="str">
        <f>Übersetzungstexte!A$167</f>
        <v>Lohn-</v>
      </c>
      <c r="I66" s="227" t="str">
        <f>Übersetzungstexte!A$171</f>
        <v>durchschn.</v>
      </c>
      <c r="J66" s="227" t="str">
        <f>Übersetzungstexte!A$175</f>
        <v>Anzahl</v>
      </c>
      <c r="K66" s="227" t="str">
        <f>Übersetzungstexte!A$179</f>
        <v>Anzahl</v>
      </c>
      <c r="L66" s="227" t="str">
        <f>Übersetzungstexte!A$183</f>
        <v>barer</v>
      </c>
      <c r="M66" s="126"/>
      <c r="N66" s="183"/>
      <c r="O66" s="76" t="s">
        <v>761</v>
      </c>
      <c r="P66" s="50" t="s">
        <v>712</v>
      </c>
      <c r="Q66" s="50" t="s">
        <v>609</v>
      </c>
      <c r="R66" s="51" t="s">
        <v>713</v>
      </c>
      <c r="S66" s="75" t="s">
        <v>757</v>
      </c>
      <c r="T66" s="52" t="s">
        <v>757</v>
      </c>
      <c r="U66" s="52" t="s">
        <v>758</v>
      </c>
      <c r="V66" s="52" t="s">
        <v>758</v>
      </c>
      <c r="W66" s="52" t="s">
        <v>724</v>
      </c>
      <c r="X66" s="48" t="s">
        <v>727</v>
      </c>
      <c r="Y66" s="48" t="s">
        <v>727</v>
      </c>
      <c r="Z66" s="49" t="s">
        <v>753</v>
      </c>
      <c r="AA66" s="364"/>
      <c r="AB66" s="364"/>
    </row>
    <row r="67" spans="1:28" s="23" customFormat="1" hidden="1" x14ac:dyDescent="0.2">
      <c r="A67" s="226" t="str">
        <f>Übersetzungstexte!A$140</f>
        <v/>
      </c>
      <c r="B67" s="226" t="str">
        <f>Übersetzungstexte!A$144</f>
        <v/>
      </c>
      <c r="C67" s="226" t="str">
        <f>Übersetzungstexte!A$148</f>
        <v/>
      </c>
      <c r="D67" s="227" t="str">
        <f>Übersetzungstexte!A$152</f>
        <v>Geburts-</v>
      </c>
      <c r="E67" s="227" t="str">
        <f>Übersetzungstexte!A$156</f>
        <v>Monats-</v>
      </c>
      <c r="F67" s="227" t="str">
        <f>Übersetzungstexte!A$160</f>
        <v>Stunden-</v>
      </c>
      <c r="G67" s="227" t="str">
        <f>Übersetzungstexte!A$164</f>
        <v>pro Jahr</v>
      </c>
      <c r="H67" s="227" t="str">
        <f>Übersetzungstexte!A$168</f>
        <v>bestand-</v>
      </c>
      <c r="I67" s="227" t="str">
        <f>Übersetzungstexte!A$172</f>
        <v>wöchentl.</v>
      </c>
      <c r="J67" s="227" t="str">
        <f>Übersetzungstexte!A$176</f>
        <v>Ferientage</v>
      </c>
      <c r="K67" s="227" t="str">
        <f>Übersetzungstexte!A$180</f>
        <v>Feiertage</v>
      </c>
      <c r="L67" s="228" t="str">
        <f>Übersetzungstexte!A$184</f>
        <v>Stunden-</v>
      </c>
      <c r="M67" s="127"/>
      <c r="N67" s="184" t="s">
        <v>62</v>
      </c>
      <c r="O67" s="44" t="s">
        <v>762</v>
      </c>
      <c r="P67" s="50"/>
      <c r="Q67" s="50"/>
      <c r="R67" s="51"/>
      <c r="S67" s="52" t="s">
        <v>706</v>
      </c>
      <c r="T67" s="52" t="s">
        <v>704</v>
      </c>
      <c r="U67" s="52" t="s">
        <v>706</v>
      </c>
      <c r="V67" s="52" t="s">
        <v>704</v>
      </c>
      <c r="W67" s="52" t="s">
        <v>725</v>
      </c>
      <c r="X67" s="49" t="s">
        <v>755</v>
      </c>
      <c r="Y67" s="49" t="s">
        <v>728</v>
      </c>
      <c r="Z67" s="49" t="s">
        <v>754</v>
      </c>
      <c r="AA67" s="364"/>
      <c r="AB67" s="364"/>
    </row>
    <row r="68" spans="1:28" s="23" customFormat="1" hidden="1" x14ac:dyDescent="0.2">
      <c r="A68" s="229" t="str">
        <f>Übersetzungstexte!A$141</f>
        <v>Versicherten-Nr.</v>
      </c>
      <c r="B68" s="229" t="str">
        <f>Übersetzungstexte!A$145</f>
        <v>Name</v>
      </c>
      <c r="C68" s="229" t="str">
        <f>Übersetzungstexte!A$149</f>
        <v>Vorname</v>
      </c>
      <c r="D68" s="230" t="str">
        <f>Übersetzungstexte!A$153</f>
        <v>datum</v>
      </c>
      <c r="E68" s="230" t="str">
        <f>Übersetzungstexte!A$157</f>
        <v>lohn</v>
      </c>
      <c r="F68" s="230" t="str">
        <f>Übersetzungstexte!A$161</f>
        <v>lohn</v>
      </c>
      <c r="G68" s="230" t="str">
        <f>Übersetzungstexte!A$165</f>
        <v>(12/13)</v>
      </c>
      <c r="H68" s="230" t="str">
        <f>Übersetzungstexte!A$169</f>
        <v>teile p. Jahr</v>
      </c>
      <c r="I68" s="230" t="str">
        <f>Übersetzungstexte!A$173</f>
        <v>Arbeitszeit</v>
      </c>
      <c r="J68" s="230" t="str">
        <f>Übersetzungstexte!A$177</f>
        <v>pro Jahr</v>
      </c>
      <c r="K68" s="230" t="str">
        <f>Übersetzungstexte!A$181</f>
        <v>pro Jahr</v>
      </c>
      <c r="L68" s="231" t="str">
        <f>Übersetzungstexte!A$185</f>
        <v>Verdienst</v>
      </c>
      <c r="M68" s="127"/>
      <c r="N68" s="184" t="s">
        <v>63</v>
      </c>
      <c r="O68" s="44" t="s">
        <v>749</v>
      </c>
      <c r="P68" s="50"/>
      <c r="Q68" s="50"/>
      <c r="R68" s="51"/>
      <c r="S68" s="52" t="s">
        <v>705</v>
      </c>
      <c r="T68" s="52" t="s">
        <v>705</v>
      </c>
      <c r="U68" s="52" t="s">
        <v>705</v>
      </c>
      <c r="V68" s="52" t="s">
        <v>705</v>
      </c>
      <c r="W68" s="50"/>
      <c r="X68" s="49" t="s">
        <v>756</v>
      </c>
      <c r="Y68" s="49" t="s">
        <v>673</v>
      </c>
      <c r="Z68" s="49"/>
      <c r="AA68" s="364" t="s">
        <v>711</v>
      </c>
      <c r="AB68" s="364"/>
    </row>
    <row r="69" spans="1:28" ht="17.25" hidden="1" customHeight="1" x14ac:dyDescent="0.2">
      <c r="A69" s="115"/>
      <c r="B69" s="236"/>
      <c r="C69" s="236"/>
      <c r="D69" s="116"/>
      <c r="E69" s="117"/>
      <c r="F69" s="118"/>
      <c r="G69" s="362"/>
      <c r="H69" s="117"/>
      <c r="I69" s="118"/>
      <c r="J69" s="119"/>
      <c r="K69" s="119"/>
      <c r="L69" s="232" t="str">
        <f t="shared" ref="L69:L89" si="30">Y69</f>
        <v/>
      </c>
      <c r="M69" s="128" t="str">
        <f t="shared" ref="M69:M87" si="31">Z69</f>
        <v/>
      </c>
      <c r="N69" s="77">
        <f t="shared" ref="N69:N87" si="32">IF(N$2-YEAR(D69)&lt;N$3,0,1)</f>
        <v>0</v>
      </c>
      <c r="O69" s="77">
        <f t="shared" ref="O69:O87" si="33">IF(L69="",0,1)</f>
        <v>0</v>
      </c>
      <c r="P69" s="28" t="str">
        <f t="shared" ref="P69:P87" si="34">IF(AND(A69="",B69="",C69=""),"",ROUND((K69+J69)/(N$4-(K69+J69))*100,2))</f>
        <v/>
      </c>
      <c r="Q69" s="28">
        <f t="shared" ref="Q69:Q87" si="35">ROUND(G69,0)/12</f>
        <v>0</v>
      </c>
      <c r="R69" s="31" t="str">
        <f t="shared" ref="R69:R87" si="36">IF(AND(A69="",B69="",C69=""),"",ROUND((N$4-(K69+J69))*I69/60,1))</f>
        <v/>
      </c>
      <c r="S69" s="28" t="str">
        <f t="shared" ref="S69:S87" si="37">IF(OR(AND(A69="",B69="",C69=""),F69=0,F69=""),"",ROUND((1+P69/100)*Q69*F69,2))</f>
        <v/>
      </c>
      <c r="T69" s="28" t="str">
        <f t="shared" ref="T69:T87" si="38">IF(OR(AND(A69="",B69="",C69=""),F69=0,F69="",I69=0,I69=""),"",ROUND((1+P69/100)*(H69/(N$4*I69/5)+Q69*F69),2))</f>
        <v/>
      </c>
      <c r="U69" s="28" t="str">
        <f t="shared" ref="U69:U87" si="39">IF(OR(AND(A69="",B69="",C69=""),E69=0,E69="",R69=0,R69=""),"",ROUND((Q69*E69/R69),2))</f>
        <v/>
      </c>
      <c r="V69" s="28" t="str">
        <f t="shared" ref="V69:V87" si="40">IF(OR(AND(A69="",B69="",C69=""),E69=0,E69="",R69=0,R69=""),"",ROUND((H69/(12*Q69*E69)+1)*Q69*E69/R69,2))</f>
        <v/>
      </c>
      <c r="W69" s="71" t="str">
        <f t="shared" ref="W69:W87" si="41">IF(OR(AND(A69="",B69="",C69=""),R69=0,R69=""),"",ROUND(W$4 / R69,1))</f>
        <v/>
      </c>
      <c r="X69" s="47" t="str">
        <f t="shared" ref="X69:X87" si="42">IF(OR(AND(A69="",B69="",C69=""),N$4=""),"",IF(AND(F69&gt;0,H69&gt;0),T69, IF(F69&gt;0,S69, IF(AND(E69&gt;0,H69&gt;0),V69,U69))))</f>
        <v/>
      </c>
      <c r="Y69" s="365" t="str">
        <f t="shared" ref="Y69:Y87" si="43">IF(W69&lt;X69,W69,X69)</f>
        <v/>
      </c>
      <c r="Z69" s="365" t="str">
        <f>IF(W69&lt;X69,Übersetzungstexte!A$186,"")</f>
        <v/>
      </c>
      <c r="AA69" s="366" t="str">
        <f t="shared" ref="AA69:AA87" si="44">IF(AND(B69="",C69=""),"",CONCATENATE(B69,",",C69))</f>
        <v/>
      </c>
      <c r="AB69" s="367"/>
    </row>
    <row r="70" spans="1:28" ht="17.25" hidden="1" customHeight="1" x14ac:dyDescent="0.2">
      <c r="A70" s="115"/>
      <c r="B70" s="236"/>
      <c r="C70" s="236"/>
      <c r="D70" s="116"/>
      <c r="E70" s="117"/>
      <c r="F70" s="118"/>
      <c r="G70" s="362"/>
      <c r="H70" s="117"/>
      <c r="I70" s="118"/>
      <c r="J70" s="119"/>
      <c r="K70" s="119"/>
      <c r="L70" s="232" t="str">
        <f t="shared" si="30"/>
        <v/>
      </c>
      <c r="M70" s="128" t="str">
        <f t="shared" si="31"/>
        <v/>
      </c>
      <c r="N70" s="77">
        <f t="shared" si="32"/>
        <v>0</v>
      </c>
      <c r="O70" s="77">
        <f t="shared" si="33"/>
        <v>0</v>
      </c>
      <c r="P70" s="28" t="str">
        <f t="shared" si="34"/>
        <v/>
      </c>
      <c r="Q70" s="28">
        <f t="shared" si="35"/>
        <v>0</v>
      </c>
      <c r="R70" s="31" t="str">
        <f t="shared" si="36"/>
        <v/>
      </c>
      <c r="S70" s="28" t="str">
        <f t="shared" si="37"/>
        <v/>
      </c>
      <c r="T70" s="28" t="str">
        <f t="shared" si="38"/>
        <v/>
      </c>
      <c r="U70" s="28" t="str">
        <f t="shared" si="39"/>
        <v/>
      </c>
      <c r="V70" s="28" t="str">
        <f t="shared" si="40"/>
        <v/>
      </c>
      <c r="W70" s="71" t="str">
        <f t="shared" si="41"/>
        <v/>
      </c>
      <c r="X70" s="47" t="str">
        <f t="shared" si="42"/>
        <v/>
      </c>
      <c r="Y70" s="365" t="str">
        <f t="shared" si="43"/>
        <v/>
      </c>
      <c r="Z70" s="365" t="str">
        <f>IF(W70&lt;X70,Übersetzungstexte!A$186,"")</f>
        <v/>
      </c>
      <c r="AA70" s="366" t="str">
        <f t="shared" si="44"/>
        <v/>
      </c>
      <c r="AB70" s="367"/>
    </row>
    <row r="71" spans="1:28" ht="17.25" hidden="1" customHeight="1" x14ac:dyDescent="0.2">
      <c r="A71" s="115"/>
      <c r="B71" s="236"/>
      <c r="C71" s="236"/>
      <c r="D71" s="116"/>
      <c r="E71" s="117"/>
      <c r="F71" s="118"/>
      <c r="G71" s="362"/>
      <c r="H71" s="117"/>
      <c r="I71" s="118"/>
      <c r="J71" s="119"/>
      <c r="K71" s="119"/>
      <c r="L71" s="232" t="str">
        <f t="shared" si="30"/>
        <v/>
      </c>
      <c r="M71" s="128" t="str">
        <f t="shared" si="31"/>
        <v/>
      </c>
      <c r="N71" s="77">
        <f t="shared" si="32"/>
        <v>0</v>
      </c>
      <c r="O71" s="77">
        <f t="shared" si="33"/>
        <v>0</v>
      </c>
      <c r="P71" s="28" t="str">
        <f t="shared" si="34"/>
        <v/>
      </c>
      <c r="Q71" s="28">
        <f t="shared" si="35"/>
        <v>0</v>
      </c>
      <c r="R71" s="31" t="str">
        <f t="shared" si="36"/>
        <v/>
      </c>
      <c r="S71" s="28" t="str">
        <f t="shared" si="37"/>
        <v/>
      </c>
      <c r="T71" s="28" t="str">
        <f t="shared" si="38"/>
        <v/>
      </c>
      <c r="U71" s="28" t="str">
        <f t="shared" si="39"/>
        <v/>
      </c>
      <c r="V71" s="28" t="str">
        <f t="shared" si="40"/>
        <v/>
      </c>
      <c r="W71" s="71" t="str">
        <f t="shared" si="41"/>
        <v/>
      </c>
      <c r="X71" s="47" t="str">
        <f t="shared" si="42"/>
        <v/>
      </c>
      <c r="Y71" s="365" t="str">
        <f t="shared" si="43"/>
        <v/>
      </c>
      <c r="Z71" s="365" t="str">
        <f>IF(W71&lt;X71,Übersetzungstexte!A$186,"")</f>
        <v/>
      </c>
      <c r="AA71" s="366" t="str">
        <f t="shared" si="44"/>
        <v/>
      </c>
      <c r="AB71" s="367"/>
    </row>
    <row r="72" spans="1:28" ht="17.25" hidden="1" customHeight="1" x14ac:dyDescent="0.2">
      <c r="A72" s="115"/>
      <c r="B72" s="236"/>
      <c r="C72" s="236"/>
      <c r="D72" s="116"/>
      <c r="E72" s="117"/>
      <c r="F72" s="118"/>
      <c r="G72" s="362"/>
      <c r="H72" s="117"/>
      <c r="I72" s="118"/>
      <c r="J72" s="119"/>
      <c r="K72" s="119"/>
      <c r="L72" s="232" t="str">
        <f t="shared" si="30"/>
        <v/>
      </c>
      <c r="M72" s="128" t="str">
        <f t="shared" si="31"/>
        <v/>
      </c>
      <c r="N72" s="77">
        <f t="shared" si="32"/>
        <v>0</v>
      </c>
      <c r="O72" s="77">
        <f t="shared" si="33"/>
        <v>0</v>
      </c>
      <c r="P72" s="28" t="str">
        <f t="shared" si="34"/>
        <v/>
      </c>
      <c r="Q72" s="28">
        <f t="shared" si="35"/>
        <v>0</v>
      </c>
      <c r="R72" s="31" t="str">
        <f t="shared" si="36"/>
        <v/>
      </c>
      <c r="S72" s="28" t="str">
        <f t="shared" si="37"/>
        <v/>
      </c>
      <c r="T72" s="28" t="str">
        <f t="shared" si="38"/>
        <v/>
      </c>
      <c r="U72" s="28" t="str">
        <f t="shared" si="39"/>
        <v/>
      </c>
      <c r="V72" s="28" t="str">
        <f t="shared" si="40"/>
        <v/>
      </c>
      <c r="W72" s="71" t="str">
        <f t="shared" si="41"/>
        <v/>
      </c>
      <c r="X72" s="47" t="str">
        <f t="shared" si="42"/>
        <v/>
      </c>
      <c r="Y72" s="365" t="str">
        <f t="shared" si="43"/>
        <v/>
      </c>
      <c r="Z72" s="365" t="str">
        <f>IF(W72&lt;X72,Übersetzungstexte!A$186,"")</f>
        <v/>
      </c>
      <c r="AA72" s="366" t="str">
        <f t="shared" si="44"/>
        <v/>
      </c>
      <c r="AB72" s="367"/>
    </row>
    <row r="73" spans="1:28" ht="17.25" hidden="1" customHeight="1" x14ac:dyDescent="0.2">
      <c r="A73" s="115"/>
      <c r="B73" s="236"/>
      <c r="C73" s="236"/>
      <c r="D73" s="116"/>
      <c r="E73" s="117"/>
      <c r="F73" s="118"/>
      <c r="G73" s="362"/>
      <c r="H73" s="117"/>
      <c r="I73" s="118"/>
      <c r="J73" s="119"/>
      <c r="K73" s="119"/>
      <c r="L73" s="232" t="str">
        <f t="shared" si="30"/>
        <v/>
      </c>
      <c r="M73" s="128" t="str">
        <f t="shared" si="31"/>
        <v/>
      </c>
      <c r="N73" s="77">
        <f t="shared" si="32"/>
        <v>0</v>
      </c>
      <c r="O73" s="77">
        <f t="shared" si="33"/>
        <v>0</v>
      </c>
      <c r="P73" s="28" t="str">
        <f t="shared" si="34"/>
        <v/>
      </c>
      <c r="Q73" s="28">
        <f t="shared" si="35"/>
        <v>0</v>
      </c>
      <c r="R73" s="31" t="str">
        <f t="shared" si="36"/>
        <v/>
      </c>
      <c r="S73" s="28" t="str">
        <f t="shared" si="37"/>
        <v/>
      </c>
      <c r="T73" s="28" t="str">
        <f t="shared" si="38"/>
        <v/>
      </c>
      <c r="U73" s="28" t="str">
        <f t="shared" si="39"/>
        <v/>
      </c>
      <c r="V73" s="28" t="str">
        <f t="shared" si="40"/>
        <v/>
      </c>
      <c r="W73" s="71" t="str">
        <f t="shared" si="41"/>
        <v/>
      </c>
      <c r="X73" s="47" t="str">
        <f t="shared" si="42"/>
        <v/>
      </c>
      <c r="Y73" s="365" t="str">
        <f t="shared" si="43"/>
        <v/>
      </c>
      <c r="Z73" s="365" t="str">
        <f>IF(W73&lt;X73,Übersetzungstexte!A$186,"")</f>
        <v/>
      </c>
      <c r="AA73" s="366" t="str">
        <f t="shared" si="44"/>
        <v/>
      </c>
      <c r="AB73" s="367"/>
    </row>
    <row r="74" spans="1:28" ht="17.25" hidden="1" customHeight="1" x14ac:dyDescent="0.2">
      <c r="A74" s="115"/>
      <c r="B74" s="236"/>
      <c r="C74" s="236"/>
      <c r="D74" s="116"/>
      <c r="E74" s="117"/>
      <c r="F74" s="118"/>
      <c r="G74" s="362"/>
      <c r="H74" s="117"/>
      <c r="I74" s="118"/>
      <c r="J74" s="119"/>
      <c r="K74" s="119"/>
      <c r="L74" s="232" t="str">
        <f t="shared" si="30"/>
        <v/>
      </c>
      <c r="M74" s="128" t="str">
        <f t="shared" si="31"/>
        <v/>
      </c>
      <c r="N74" s="77">
        <f t="shared" si="32"/>
        <v>0</v>
      </c>
      <c r="O74" s="77">
        <f t="shared" si="33"/>
        <v>0</v>
      </c>
      <c r="P74" s="28" t="str">
        <f t="shared" si="34"/>
        <v/>
      </c>
      <c r="Q74" s="28">
        <f t="shared" si="35"/>
        <v>0</v>
      </c>
      <c r="R74" s="31" t="str">
        <f t="shared" si="36"/>
        <v/>
      </c>
      <c r="S74" s="28" t="str">
        <f t="shared" si="37"/>
        <v/>
      </c>
      <c r="T74" s="28" t="str">
        <f t="shared" si="38"/>
        <v/>
      </c>
      <c r="U74" s="28" t="str">
        <f t="shared" si="39"/>
        <v/>
      </c>
      <c r="V74" s="28" t="str">
        <f t="shared" si="40"/>
        <v/>
      </c>
      <c r="W74" s="71" t="str">
        <f t="shared" si="41"/>
        <v/>
      </c>
      <c r="X74" s="47" t="str">
        <f t="shared" si="42"/>
        <v/>
      </c>
      <c r="Y74" s="365" t="str">
        <f t="shared" si="43"/>
        <v/>
      </c>
      <c r="Z74" s="365" t="str">
        <f>IF(W74&lt;X74,Übersetzungstexte!A$186,"")</f>
        <v/>
      </c>
      <c r="AA74" s="366" t="str">
        <f t="shared" si="44"/>
        <v/>
      </c>
      <c r="AB74" s="367"/>
    </row>
    <row r="75" spans="1:28" ht="17.25" hidden="1" customHeight="1" x14ac:dyDescent="0.2">
      <c r="A75" s="115"/>
      <c r="B75" s="236"/>
      <c r="C75" s="236"/>
      <c r="D75" s="116"/>
      <c r="E75" s="117"/>
      <c r="F75" s="118"/>
      <c r="G75" s="362"/>
      <c r="H75" s="117"/>
      <c r="I75" s="118"/>
      <c r="J75" s="119"/>
      <c r="K75" s="119"/>
      <c r="L75" s="232" t="str">
        <f t="shared" si="30"/>
        <v/>
      </c>
      <c r="M75" s="128" t="str">
        <f t="shared" si="31"/>
        <v/>
      </c>
      <c r="N75" s="77">
        <f t="shared" si="32"/>
        <v>0</v>
      </c>
      <c r="O75" s="77">
        <f t="shared" si="33"/>
        <v>0</v>
      </c>
      <c r="P75" s="28" t="str">
        <f t="shared" si="34"/>
        <v/>
      </c>
      <c r="Q75" s="28">
        <f t="shared" si="35"/>
        <v>0</v>
      </c>
      <c r="R75" s="31" t="str">
        <f t="shared" si="36"/>
        <v/>
      </c>
      <c r="S75" s="28" t="str">
        <f t="shared" si="37"/>
        <v/>
      </c>
      <c r="T75" s="28" t="str">
        <f t="shared" si="38"/>
        <v/>
      </c>
      <c r="U75" s="28" t="str">
        <f t="shared" si="39"/>
        <v/>
      </c>
      <c r="V75" s="28" t="str">
        <f t="shared" si="40"/>
        <v/>
      </c>
      <c r="W75" s="71" t="str">
        <f t="shared" si="41"/>
        <v/>
      </c>
      <c r="X75" s="47" t="str">
        <f t="shared" si="42"/>
        <v/>
      </c>
      <c r="Y75" s="365" t="str">
        <f t="shared" si="43"/>
        <v/>
      </c>
      <c r="Z75" s="365" t="str">
        <f>IF(W75&lt;X75,Übersetzungstexte!A$186,"")</f>
        <v/>
      </c>
      <c r="AA75" s="366" t="str">
        <f t="shared" si="44"/>
        <v/>
      </c>
      <c r="AB75" s="367"/>
    </row>
    <row r="76" spans="1:28" ht="17.25" hidden="1" customHeight="1" x14ac:dyDescent="0.2">
      <c r="A76" s="115"/>
      <c r="B76" s="236"/>
      <c r="C76" s="236"/>
      <c r="D76" s="116"/>
      <c r="E76" s="117"/>
      <c r="F76" s="118"/>
      <c r="G76" s="362"/>
      <c r="H76" s="117"/>
      <c r="I76" s="118"/>
      <c r="J76" s="119"/>
      <c r="K76" s="119"/>
      <c r="L76" s="232" t="str">
        <f t="shared" si="30"/>
        <v/>
      </c>
      <c r="M76" s="128" t="str">
        <f t="shared" si="31"/>
        <v/>
      </c>
      <c r="N76" s="77">
        <f t="shared" si="32"/>
        <v>0</v>
      </c>
      <c r="O76" s="77">
        <f t="shared" si="33"/>
        <v>0</v>
      </c>
      <c r="P76" s="28" t="str">
        <f t="shared" si="34"/>
        <v/>
      </c>
      <c r="Q76" s="28">
        <f t="shared" si="35"/>
        <v>0</v>
      </c>
      <c r="R76" s="31" t="str">
        <f t="shared" si="36"/>
        <v/>
      </c>
      <c r="S76" s="28" t="str">
        <f t="shared" si="37"/>
        <v/>
      </c>
      <c r="T76" s="28" t="str">
        <f t="shared" si="38"/>
        <v/>
      </c>
      <c r="U76" s="28" t="str">
        <f t="shared" si="39"/>
        <v/>
      </c>
      <c r="V76" s="28" t="str">
        <f t="shared" si="40"/>
        <v/>
      </c>
      <c r="W76" s="71" t="str">
        <f t="shared" si="41"/>
        <v/>
      </c>
      <c r="X76" s="47" t="str">
        <f t="shared" si="42"/>
        <v/>
      </c>
      <c r="Y76" s="365" t="str">
        <f t="shared" si="43"/>
        <v/>
      </c>
      <c r="Z76" s="365" t="str">
        <f>IF(W76&lt;X76,Übersetzungstexte!A$186,"")</f>
        <v/>
      </c>
      <c r="AA76" s="366" t="str">
        <f t="shared" si="44"/>
        <v/>
      </c>
      <c r="AB76" s="367"/>
    </row>
    <row r="77" spans="1:28" ht="17.25" hidden="1" customHeight="1" x14ac:dyDescent="0.2">
      <c r="A77" s="115"/>
      <c r="B77" s="236"/>
      <c r="C77" s="236"/>
      <c r="D77" s="116"/>
      <c r="E77" s="117"/>
      <c r="F77" s="118"/>
      <c r="G77" s="362"/>
      <c r="H77" s="117"/>
      <c r="I77" s="118"/>
      <c r="J77" s="119"/>
      <c r="K77" s="119"/>
      <c r="L77" s="232" t="str">
        <f t="shared" si="30"/>
        <v/>
      </c>
      <c r="M77" s="128" t="str">
        <f t="shared" si="31"/>
        <v/>
      </c>
      <c r="N77" s="77">
        <f t="shared" si="32"/>
        <v>0</v>
      </c>
      <c r="O77" s="77">
        <f t="shared" si="33"/>
        <v>0</v>
      </c>
      <c r="P77" s="28" t="str">
        <f t="shared" si="34"/>
        <v/>
      </c>
      <c r="Q77" s="28">
        <f t="shared" si="35"/>
        <v>0</v>
      </c>
      <c r="R77" s="31" t="str">
        <f t="shared" si="36"/>
        <v/>
      </c>
      <c r="S77" s="28" t="str">
        <f t="shared" si="37"/>
        <v/>
      </c>
      <c r="T77" s="28" t="str">
        <f t="shared" si="38"/>
        <v/>
      </c>
      <c r="U77" s="28" t="str">
        <f t="shared" si="39"/>
        <v/>
      </c>
      <c r="V77" s="28" t="str">
        <f t="shared" si="40"/>
        <v/>
      </c>
      <c r="W77" s="71" t="str">
        <f t="shared" si="41"/>
        <v/>
      </c>
      <c r="X77" s="47" t="str">
        <f t="shared" si="42"/>
        <v/>
      </c>
      <c r="Y77" s="365" t="str">
        <f t="shared" si="43"/>
        <v/>
      </c>
      <c r="Z77" s="365" t="str">
        <f>IF(W77&lt;X77,Übersetzungstexte!A$186,"")</f>
        <v/>
      </c>
      <c r="AA77" s="366" t="str">
        <f t="shared" si="44"/>
        <v/>
      </c>
      <c r="AB77" s="367"/>
    </row>
    <row r="78" spans="1:28" ht="17.25" hidden="1" customHeight="1" x14ac:dyDescent="0.2">
      <c r="A78" s="115"/>
      <c r="B78" s="236"/>
      <c r="C78" s="236"/>
      <c r="D78" s="116"/>
      <c r="E78" s="117"/>
      <c r="F78" s="118"/>
      <c r="G78" s="362"/>
      <c r="H78" s="117"/>
      <c r="I78" s="118"/>
      <c r="J78" s="119"/>
      <c r="K78" s="119"/>
      <c r="L78" s="232" t="str">
        <f t="shared" si="30"/>
        <v/>
      </c>
      <c r="M78" s="128" t="str">
        <f t="shared" si="31"/>
        <v/>
      </c>
      <c r="N78" s="77">
        <f t="shared" si="32"/>
        <v>0</v>
      </c>
      <c r="O78" s="77">
        <f t="shared" si="33"/>
        <v>0</v>
      </c>
      <c r="P78" s="28" t="str">
        <f t="shared" si="34"/>
        <v/>
      </c>
      <c r="Q78" s="28">
        <f t="shared" si="35"/>
        <v>0</v>
      </c>
      <c r="R78" s="31" t="str">
        <f t="shared" si="36"/>
        <v/>
      </c>
      <c r="S78" s="28" t="str">
        <f t="shared" si="37"/>
        <v/>
      </c>
      <c r="T78" s="28" t="str">
        <f t="shared" si="38"/>
        <v/>
      </c>
      <c r="U78" s="28" t="str">
        <f t="shared" si="39"/>
        <v/>
      </c>
      <c r="V78" s="28" t="str">
        <f t="shared" si="40"/>
        <v/>
      </c>
      <c r="W78" s="71" t="str">
        <f t="shared" si="41"/>
        <v/>
      </c>
      <c r="X78" s="47" t="str">
        <f t="shared" si="42"/>
        <v/>
      </c>
      <c r="Y78" s="365" t="str">
        <f t="shared" si="43"/>
        <v/>
      </c>
      <c r="Z78" s="365" t="str">
        <f>IF(W78&lt;X78,Übersetzungstexte!A$186,"")</f>
        <v/>
      </c>
      <c r="AA78" s="366" t="str">
        <f t="shared" si="44"/>
        <v/>
      </c>
      <c r="AB78" s="367"/>
    </row>
    <row r="79" spans="1:28" ht="17.25" hidden="1" customHeight="1" x14ac:dyDescent="0.2">
      <c r="A79" s="115"/>
      <c r="B79" s="236"/>
      <c r="C79" s="236"/>
      <c r="D79" s="116"/>
      <c r="E79" s="117"/>
      <c r="F79" s="118"/>
      <c r="G79" s="362"/>
      <c r="H79" s="117"/>
      <c r="I79" s="118"/>
      <c r="J79" s="119"/>
      <c r="K79" s="119"/>
      <c r="L79" s="232" t="str">
        <f t="shared" si="30"/>
        <v/>
      </c>
      <c r="M79" s="128" t="str">
        <f t="shared" si="31"/>
        <v/>
      </c>
      <c r="N79" s="77">
        <f t="shared" si="32"/>
        <v>0</v>
      </c>
      <c r="O79" s="77">
        <f t="shared" si="33"/>
        <v>0</v>
      </c>
      <c r="P79" s="28" t="str">
        <f t="shared" si="34"/>
        <v/>
      </c>
      <c r="Q79" s="28">
        <f t="shared" si="35"/>
        <v>0</v>
      </c>
      <c r="R79" s="31" t="str">
        <f t="shared" si="36"/>
        <v/>
      </c>
      <c r="S79" s="28" t="str">
        <f t="shared" si="37"/>
        <v/>
      </c>
      <c r="T79" s="28" t="str">
        <f t="shared" si="38"/>
        <v/>
      </c>
      <c r="U79" s="28" t="str">
        <f t="shared" si="39"/>
        <v/>
      </c>
      <c r="V79" s="28" t="str">
        <f t="shared" si="40"/>
        <v/>
      </c>
      <c r="W79" s="71" t="str">
        <f t="shared" si="41"/>
        <v/>
      </c>
      <c r="X79" s="47" t="str">
        <f t="shared" si="42"/>
        <v/>
      </c>
      <c r="Y79" s="365" t="str">
        <f t="shared" si="43"/>
        <v/>
      </c>
      <c r="Z79" s="365" t="str">
        <f>IF(W79&lt;X79,Übersetzungstexte!A$186,"")</f>
        <v/>
      </c>
      <c r="AA79" s="366" t="str">
        <f t="shared" si="44"/>
        <v/>
      </c>
      <c r="AB79" s="367"/>
    </row>
    <row r="80" spans="1:28" ht="17.25" hidden="1" customHeight="1" x14ac:dyDescent="0.2">
      <c r="A80" s="115"/>
      <c r="B80" s="236"/>
      <c r="C80" s="236"/>
      <c r="D80" s="116"/>
      <c r="E80" s="117"/>
      <c r="F80" s="118"/>
      <c r="G80" s="362"/>
      <c r="H80" s="117"/>
      <c r="I80" s="118"/>
      <c r="J80" s="119"/>
      <c r="K80" s="119"/>
      <c r="L80" s="232" t="str">
        <f t="shared" si="30"/>
        <v/>
      </c>
      <c r="M80" s="128" t="str">
        <f t="shared" si="31"/>
        <v/>
      </c>
      <c r="N80" s="77">
        <f t="shared" si="32"/>
        <v>0</v>
      </c>
      <c r="O80" s="77">
        <f t="shared" si="33"/>
        <v>0</v>
      </c>
      <c r="P80" s="28" t="str">
        <f t="shared" si="34"/>
        <v/>
      </c>
      <c r="Q80" s="28">
        <f t="shared" si="35"/>
        <v>0</v>
      </c>
      <c r="R80" s="31" t="str">
        <f t="shared" si="36"/>
        <v/>
      </c>
      <c r="S80" s="28" t="str">
        <f t="shared" si="37"/>
        <v/>
      </c>
      <c r="T80" s="28" t="str">
        <f t="shared" si="38"/>
        <v/>
      </c>
      <c r="U80" s="28" t="str">
        <f t="shared" si="39"/>
        <v/>
      </c>
      <c r="V80" s="28" t="str">
        <f t="shared" si="40"/>
        <v/>
      </c>
      <c r="W80" s="71" t="str">
        <f t="shared" si="41"/>
        <v/>
      </c>
      <c r="X80" s="47" t="str">
        <f t="shared" si="42"/>
        <v/>
      </c>
      <c r="Y80" s="365" t="str">
        <f t="shared" si="43"/>
        <v/>
      </c>
      <c r="Z80" s="365" t="str">
        <f>IF(W80&lt;X80,Übersetzungstexte!A$186,"")</f>
        <v/>
      </c>
      <c r="AA80" s="366" t="str">
        <f t="shared" si="44"/>
        <v/>
      </c>
      <c r="AB80" s="367"/>
    </row>
    <row r="81" spans="1:28" ht="17.25" hidden="1" customHeight="1" x14ac:dyDescent="0.2">
      <c r="A81" s="115"/>
      <c r="B81" s="236"/>
      <c r="C81" s="236"/>
      <c r="D81" s="116"/>
      <c r="E81" s="117"/>
      <c r="F81" s="118"/>
      <c r="G81" s="362"/>
      <c r="H81" s="117"/>
      <c r="I81" s="118"/>
      <c r="J81" s="119"/>
      <c r="K81" s="119"/>
      <c r="L81" s="232" t="str">
        <f t="shared" si="30"/>
        <v/>
      </c>
      <c r="M81" s="128" t="str">
        <f t="shared" si="31"/>
        <v/>
      </c>
      <c r="N81" s="77">
        <f t="shared" si="32"/>
        <v>0</v>
      </c>
      <c r="O81" s="77">
        <f t="shared" si="33"/>
        <v>0</v>
      </c>
      <c r="P81" s="28" t="str">
        <f t="shared" si="34"/>
        <v/>
      </c>
      <c r="Q81" s="28">
        <f t="shared" si="35"/>
        <v>0</v>
      </c>
      <c r="R81" s="31" t="str">
        <f t="shared" si="36"/>
        <v/>
      </c>
      <c r="S81" s="28" t="str">
        <f t="shared" si="37"/>
        <v/>
      </c>
      <c r="T81" s="28" t="str">
        <f t="shared" si="38"/>
        <v/>
      </c>
      <c r="U81" s="28" t="str">
        <f t="shared" si="39"/>
        <v/>
      </c>
      <c r="V81" s="28" t="str">
        <f t="shared" si="40"/>
        <v/>
      </c>
      <c r="W81" s="71" t="str">
        <f t="shared" si="41"/>
        <v/>
      </c>
      <c r="X81" s="47" t="str">
        <f t="shared" si="42"/>
        <v/>
      </c>
      <c r="Y81" s="365" t="str">
        <f t="shared" si="43"/>
        <v/>
      </c>
      <c r="Z81" s="365" t="str">
        <f>IF(W81&lt;X81,Übersetzungstexte!A$186,"")</f>
        <v/>
      </c>
      <c r="AA81" s="366" t="str">
        <f t="shared" si="44"/>
        <v/>
      </c>
      <c r="AB81" s="367"/>
    </row>
    <row r="82" spans="1:28" ht="17.25" hidden="1" customHeight="1" x14ac:dyDescent="0.2">
      <c r="A82" s="115"/>
      <c r="B82" s="236"/>
      <c r="C82" s="236"/>
      <c r="D82" s="116"/>
      <c r="E82" s="117"/>
      <c r="F82" s="118"/>
      <c r="G82" s="362"/>
      <c r="H82" s="117"/>
      <c r="I82" s="118"/>
      <c r="J82" s="119"/>
      <c r="K82" s="119"/>
      <c r="L82" s="232" t="str">
        <f t="shared" si="30"/>
        <v/>
      </c>
      <c r="M82" s="128" t="str">
        <f t="shared" si="31"/>
        <v/>
      </c>
      <c r="N82" s="77">
        <f t="shared" si="32"/>
        <v>0</v>
      </c>
      <c r="O82" s="77">
        <f t="shared" si="33"/>
        <v>0</v>
      </c>
      <c r="P82" s="28" t="str">
        <f t="shared" si="34"/>
        <v/>
      </c>
      <c r="Q82" s="28">
        <f t="shared" si="35"/>
        <v>0</v>
      </c>
      <c r="R82" s="31" t="str">
        <f t="shared" si="36"/>
        <v/>
      </c>
      <c r="S82" s="28" t="str">
        <f t="shared" si="37"/>
        <v/>
      </c>
      <c r="T82" s="28" t="str">
        <f t="shared" si="38"/>
        <v/>
      </c>
      <c r="U82" s="28" t="str">
        <f t="shared" si="39"/>
        <v/>
      </c>
      <c r="V82" s="28" t="str">
        <f t="shared" si="40"/>
        <v/>
      </c>
      <c r="W82" s="71" t="str">
        <f t="shared" si="41"/>
        <v/>
      </c>
      <c r="X82" s="47" t="str">
        <f t="shared" si="42"/>
        <v/>
      </c>
      <c r="Y82" s="365" t="str">
        <f t="shared" si="43"/>
        <v/>
      </c>
      <c r="Z82" s="365" t="str">
        <f>IF(W82&lt;X82,Übersetzungstexte!A$186,"")</f>
        <v/>
      </c>
      <c r="AA82" s="366" t="str">
        <f t="shared" si="44"/>
        <v/>
      </c>
      <c r="AB82" s="367"/>
    </row>
    <row r="83" spans="1:28" ht="17.25" hidden="1" customHeight="1" x14ac:dyDescent="0.2">
      <c r="A83" s="115"/>
      <c r="B83" s="236"/>
      <c r="C83" s="236"/>
      <c r="D83" s="116"/>
      <c r="E83" s="117"/>
      <c r="F83" s="118"/>
      <c r="G83" s="362"/>
      <c r="H83" s="117"/>
      <c r="I83" s="118"/>
      <c r="J83" s="119"/>
      <c r="K83" s="119"/>
      <c r="L83" s="232" t="str">
        <f t="shared" si="30"/>
        <v/>
      </c>
      <c r="M83" s="128" t="str">
        <f t="shared" si="31"/>
        <v/>
      </c>
      <c r="N83" s="77">
        <f t="shared" si="32"/>
        <v>0</v>
      </c>
      <c r="O83" s="77">
        <f t="shared" si="33"/>
        <v>0</v>
      </c>
      <c r="P83" s="28" t="str">
        <f t="shared" si="34"/>
        <v/>
      </c>
      <c r="Q83" s="28">
        <f t="shared" si="35"/>
        <v>0</v>
      </c>
      <c r="R83" s="31" t="str">
        <f t="shared" si="36"/>
        <v/>
      </c>
      <c r="S83" s="28" t="str">
        <f t="shared" si="37"/>
        <v/>
      </c>
      <c r="T83" s="28" t="str">
        <f t="shared" si="38"/>
        <v/>
      </c>
      <c r="U83" s="28" t="str">
        <f t="shared" si="39"/>
        <v/>
      </c>
      <c r="V83" s="28" t="str">
        <f t="shared" si="40"/>
        <v/>
      </c>
      <c r="W83" s="71" t="str">
        <f t="shared" si="41"/>
        <v/>
      </c>
      <c r="X83" s="47" t="str">
        <f t="shared" si="42"/>
        <v/>
      </c>
      <c r="Y83" s="365" t="str">
        <f t="shared" si="43"/>
        <v/>
      </c>
      <c r="Z83" s="365" t="str">
        <f>IF(W83&lt;X83,Übersetzungstexte!A$186,"")</f>
        <v/>
      </c>
      <c r="AA83" s="366" t="str">
        <f t="shared" si="44"/>
        <v/>
      </c>
      <c r="AB83" s="367"/>
    </row>
    <row r="84" spans="1:28" ht="17.25" hidden="1" customHeight="1" x14ac:dyDescent="0.2">
      <c r="A84" s="115"/>
      <c r="B84" s="236"/>
      <c r="C84" s="236"/>
      <c r="D84" s="116"/>
      <c r="E84" s="117"/>
      <c r="F84" s="118"/>
      <c r="G84" s="362"/>
      <c r="H84" s="117"/>
      <c r="I84" s="118"/>
      <c r="J84" s="119"/>
      <c r="K84" s="119"/>
      <c r="L84" s="232" t="str">
        <f t="shared" si="30"/>
        <v/>
      </c>
      <c r="M84" s="128" t="str">
        <f t="shared" si="31"/>
        <v/>
      </c>
      <c r="N84" s="77">
        <f t="shared" si="32"/>
        <v>0</v>
      </c>
      <c r="O84" s="77">
        <f t="shared" si="33"/>
        <v>0</v>
      </c>
      <c r="P84" s="28" t="str">
        <f t="shared" si="34"/>
        <v/>
      </c>
      <c r="Q84" s="28">
        <f t="shared" si="35"/>
        <v>0</v>
      </c>
      <c r="R84" s="31" t="str">
        <f t="shared" si="36"/>
        <v/>
      </c>
      <c r="S84" s="28" t="str">
        <f t="shared" si="37"/>
        <v/>
      </c>
      <c r="T84" s="28" t="str">
        <f t="shared" si="38"/>
        <v/>
      </c>
      <c r="U84" s="28" t="str">
        <f t="shared" si="39"/>
        <v/>
      </c>
      <c r="V84" s="28" t="str">
        <f t="shared" si="40"/>
        <v/>
      </c>
      <c r="W84" s="71" t="str">
        <f t="shared" si="41"/>
        <v/>
      </c>
      <c r="X84" s="47" t="str">
        <f t="shared" si="42"/>
        <v/>
      </c>
      <c r="Y84" s="365" t="str">
        <f t="shared" si="43"/>
        <v/>
      </c>
      <c r="Z84" s="365" t="str">
        <f>IF(W84&lt;X84,Übersetzungstexte!A$186,"")</f>
        <v/>
      </c>
      <c r="AA84" s="366" t="str">
        <f t="shared" si="44"/>
        <v/>
      </c>
      <c r="AB84" s="367"/>
    </row>
    <row r="85" spans="1:28" ht="17.25" hidden="1" customHeight="1" x14ac:dyDescent="0.2">
      <c r="A85" s="115"/>
      <c r="B85" s="236"/>
      <c r="C85" s="236"/>
      <c r="D85" s="116"/>
      <c r="E85" s="117"/>
      <c r="F85" s="118"/>
      <c r="G85" s="362"/>
      <c r="H85" s="117"/>
      <c r="I85" s="118"/>
      <c r="J85" s="119"/>
      <c r="K85" s="119"/>
      <c r="L85" s="232" t="str">
        <f t="shared" si="30"/>
        <v/>
      </c>
      <c r="M85" s="128" t="str">
        <f t="shared" si="31"/>
        <v/>
      </c>
      <c r="N85" s="77">
        <f t="shared" si="32"/>
        <v>0</v>
      </c>
      <c r="O85" s="77">
        <f t="shared" si="33"/>
        <v>0</v>
      </c>
      <c r="P85" s="28" t="str">
        <f t="shared" si="34"/>
        <v/>
      </c>
      <c r="Q85" s="28">
        <f t="shared" si="35"/>
        <v>0</v>
      </c>
      <c r="R85" s="31" t="str">
        <f t="shared" si="36"/>
        <v/>
      </c>
      <c r="S85" s="28" t="str">
        <f t="shared" si="37"/>
        <v/>
      </c>
      <c r="T85" s="28" t="str">
        <f t="shared" si="38"/>
        <v/>
      </c>
      <c r="U85" s="28" t="str">
        <f t="shared" si="39"/>
        <v/>
      </c>
      <c r="V85" s="28" t="str">
        <f t="shared" si="40"/>
        <v/>
      </c>
      <c r="W85" s="71" t="str">
        <f t="shared" si="41"/>
        <v/>
      </c>
      <c r="X85" s="47" t="str">
        <f t="shared" si="42"/>
        <v/>
      </c>
      <c r="Y85" s="365" t="str">
        <f t="shared" si="43"/>
        <v/>
      </c>
      <c r="Z85" s="365" t="str">
        <f>IF(W85&lt;X85,Übersetzungstexte!A$186,"")</f>
        <v/>
      </c>
      <c r="AA85" s="366" t="str">
        <f t="shared" si="44"/>
        <v/>
      </c>
      <c r="AB85" s="367"/>
    </row>
    <row r="86" spans="1:28" ht="17.25" hidden="1" customHeight="1" x14ac:dyDescent="0.2">
      <c r="A86" s="115"/>
      <c r="B86" s="236"/>
      <c r="C86" s="236"/>
      <c r="D86" s="116"/>
      <c r="E86" s="117"/>
      <c r="F86" s="118"/>
      <c r="G86" s="362"/>
      <c r="H86" s="117"/>
      <c r="I86" s="118"/>
      <c r="J86" s="119"/>
      <c r="K86" s="119"/>
      <c r="L86" s="232" t="str">
        <f t="shared" si="30"/>
        <v/>
      </c>
      <c r="M86" s="128" t="str">
        <f t="shared" si="31"/>
        <v/>
      </c>
      <c r="N86" s="77">
        <f t="shared" si="32"/>
        <v>0</v>
      </c>
      <c r="O86" s="77">
        <f t="shared" si="33"/>
        <v>0</v>
      </c>
      <c r="P86" s="28" t="str">
        <f t="shared" si="34"/>
        <v/>
      </c>
      <c r="Q86" s="28">
        <f t="shared" si="35"/>
        <v>0</v>
      </c>
      <c r="R86" s="31" t="str">
        <f t="shared" si="36"/>
        <v/>
      </c>
      <c r="S86" s="28" t="str">
        <f t="shared" si="37"/>
        <v/>
      </c>
      <c r="T86" s="28" t="str">
        <f t="shared" si="38"/>
        <v/>
      </c>
      <c r="U86" s="28" t="str">
        <f t="shared" si="39"/>
        <v/>
      </c>
      <c r="V86" s="28" t="str">
        <f t="shared" si="40"/>
        <v/>
      </c>
      <c r="W86" s="71" t="str">
        <f t="shared" si="41"/>
        <v/>
      </c>
      <c r="X86" s="47" t="str">
        <f t="shared" si="42"/>
        <v/>
      </c>
      <c r="Y86" s="365" t="str">
        <f t="shared" si="43"/>
        <v/>
      </c>
      <c r="Z86" s="365" t="str">
        <f>IF(W86&lt;X86,Übersetzungstexte!A$186,"")</f>
        <v/>
      </c>
      <c r="AA86" s="366" t="str">
        <f t="shared" si="44"/>
        <v/>
      </c>
      <c r="AB86" s="367"/>
    </row>
    <row r="87" spans="1:28" ht="17.25" hidden="1" customHeight="1" x14ac:dyDescent="0.2">
      <c r="A87" s="115"/>
      <c r="B87" s="236"/>
      <c r="C87" s="236"/>
      <c r="D87" s="116"/>
      <c r="E87" s="117"/>
      <c r="F87" s="118"/>
      <c r="G87" s="362"/>
      <c r="H87" s="117"/>
      <c r="I87" s="118"/>
      <c r="J87" s="119"/>
      <c r="K87" s="119"/>
      <c r="L87" s="232" t="str">
        <f t="shared" si="30"/>
        <v/>
      </c>
      <c r="M87" s="128" t="str">
        <f t="shared" si="31"/>
        <v/>
      </c>
      <c r="N87" s="77">
        <f t="shared" si="32"/>
        <v>0</v>
      </c>
      <c r="O87" s="77">
        <f t="shared" si="33"/>
        <v>0</v>
      </c>
      <c r="P87" s="28" t="str">
        <f t="shared" si="34"/>
        <v/>
      </c>
      <c r="Q87" s="28">
        <f t="shared" si="35"/>
        <v>0</v>
      </c>
      <c r="R87" s="31" t="str">
        <f t="shared" si="36"/>
        <v/>
      </c>
      <c r="S87" s="28" t="str">
        <f t="shared" si="37"/>
        <v/>
      </c>
      <c r="T87" s="28" t="str">
        <f t="shared" si="38"/>
        <v/>
      </c>
      <c r="U87" s="28" t="str">
        <f t="shared" si="39"/>
        <v/>
      </c>
      <c r="V87" s="28" t="str">
        <f t="shared" si="40"/>
        <v/>
      </c>
      <c r="W87" s="71" t="str">
        <f t="shared" si="41"/>
        <v/>
      </c>
      <c r="X87" s="47" t="str">
        <f t="shared" si="42"/>
        <v/>
      </c>
      <c r="Y87" s="365" t="str">
        <f t="shared" si="43"/>
        <v/>
      </c>
      <c r="Z87" s="365" t="str">
        <f>IF(W87&lt;X87,Übersetzungstexte!A$186,"")</f>
        <v/>
      </c>
      <c r="AA87" s="366" t="str">
        <f t="shared" si="44"/>
        <v/>
      </c>
      <c r="AB87" s="367"/>
    </row>
    <row r="88" spans="1:28" ht="17.25" hidden="1" customHeight="1" x14ac:dyDescent="0.2">
      <c r="A88" s="115"/>
      <c r="B88" s="236"/>
      <c r="C88" s="236"/>
      <c r="D88" s="116"/>
      <c r="E88" s="117"/>
      <c r="F88" s="118"/>
      <c r="G88" s="362"/>
      <c r="H88" s="117"/>
      <c r="I88" s="118"/>
      <c r="J88" s="119"/>
      <c r="K88" s="119"/>
      <c r="L88" s="232" t="str">
        <f t="shared" si="30"/>
        <v/>
      </c>
      <c r="M88" s="128" t="str">
        <f>Z88</f>
        <v/>
      </c>
      <c r="N88" s="77">
        <f>IF(N$2-YEAR(D88)&lt;N$3,0,1)</f>
        <v>0</v>
      </c>
      <c r="O88" s="77">
        <f>IF(L88="",0,1)</f>
        <v>0</v>
      </c>
      <c r="P88" s="28" t="str">
        <f>IF(AND(A88="",B88="",C88=""),"",ROUND((K88+J88)/(N$4-(K88+J88))*100,2))</f>
        <v/>
      </c>
      <c r="Q88" s="28">
        <f>ROUND(G88,0)/12</f>
        <v>0</v>
      </c>
      <c r="R88" s="31" t="str">
        <f>IF(AND(A88="",B88="",C88=""),"",ROUND((N$4-(K88+J88))*I88/60,1))</f>
        <v/>
      </c>
      <c r="S88" s="28" t="str">
        <f>IF(OR(AND(A88="",B88="",C88=""),F88=0,F88=""),"",ROUND((1+P88/100)*Q88*F88,2))</f>
        <v/>
      </c>
      <c r="T88" s="28" t="str">
        <f>IF(OR(AND(A88="",B88="",C88=""),F88=0,F88="",I88=0,I88=""),"",ROUND((1+P88/100)*(H88/(N$4*I88/5)+Q88*F88),2))</f>
        <v/>
      </c>
      <c r="U88" s="28" t="str">
        <f>IF(OR(AND(A88="",B88="",C88=""),E88=0,E88="",R88=0,R88=""),"",ROUND((Q88*E88/R88),2))</f>
        <v/>
      </c>
      <c r="V88" s="28" t="str">
        <f>IF(OR(AND(A88="",B88="",C88=""),E88=0,E88="",R88=0,R88=""),"",ROUND((H88/(12*Q88*E88)+1)*Q88*E88/R88,2))</f>
        <v/>
      </c>
      <c r="W88" s="71" t="str">
        <f>IF(OR(AND(A88="",B88="",C88=""),R88=0,R88=""),"",ROUND(W$4 / R88,1))</f>
        <v/>
      </c>
      <c r="X88" s="47" t="str">
        <f>IF(OR(AND(A88="",B88="",C88=""),N$4=""),"",IF(AND(F88&gt;0,H88&gt;0),T88, IF(F88&gt;0,S88, IF(AND(E88&gt;0,H88&gt;0),V88,U88))))</f>
        <v/>
      </c>
      <c r="Y88" s="365" t="str">
        <f>IF(W88&lt;X88,W88,X88)</f>
        <v/>
      </c>
      <c r="Z88" s="365" t="str">
        <f>IF(W88&lt;X88,Übersetzungstexte!A$186,"")</f>
        <v/>
      </c>
      <c r="AA88" s="366" t="str">
        <f>IF(AND(B88="",C88=""),"",CONCATENATE(B88,",",C88))</f>
        <v/>
      </c>
      <c r="AB88" s="367"/>
    </row>
    <row r="89" spans="1:28" ht="17.25" hidden="1" customHeight="1" x14ac:dyDescent="0.2">
      <c r="A89" s="115"/>
      <c r="B89" s="236"/>
      <c r="C89" s="236"/>
      <c r="D89" s="116"/>
      <c r="E89" s="117"/>
      <c r="F89" s="118"/>
      <c r="G89" s="362"/>
      <c r="H89" s="117"/>
      <c r="I89" s="118"/>
      <c r="J89" s="119"/>
      <c r="K89" s="119"/>
      <c r="L89" s="232" t="str">
        <f t="shared" si="30"/>
        <v/>
      </c>
      <c r="M89" s="128" t="str">
        <f>Z89</f>
        <v/>
      </c>
      <c r="N89" s="77">
        <f>IF(N$2-YEAR(D89)&lt;N$3,0,1)</f>
        <v>0</v>
      </c>
      <c r="O89" s="77">
        <f>IF(L89="",0,1)</f>
        <v>0</v>
      </c>
      <c r="P89" s="28" t="str">
        <f>IF(AND(A89="",B89="",C89=""),"",ROUND((K89+J89)/(N$4-(K89+J89))*100,2))</f>
        <v/>
      </c>
      <c r="Q89" s="28">
        <f>ROUND(G89,0)/12</f>
        <v>0</v>
      </c>
      <c r="R89" s="31" t="str">
        <f>IF(AND(A89="",B89="",C89=""),"",ROUND((N$4-(K89+J89))*I89/60,1))</f>
        <v/>
      </c>
      <c r="S89" s="28" t="str">
        <f>IF(OR(AND(A89="",B89="",C89=""),F89=0,F89=""),"",ROUND((1+P89/100)*Q89*F89,2))</f>
        <v/>
      </c>
      <c r="T89" s="28" t="str">
        <f>IF(OR(AND(A89="",B89="",C89=""),F89=0,F89="",I89=0,I89=""),"",ROUND((1+P89/100)*(H89/(N$4*I89/5)+Q89*F89),2))</f>
        <v/>
      </c>
      <c r="U89" s="28" t="str">
        <f>IF(OR(AND(A89="",B89="",C89=""),E89=0,E89="",R89=0,R89=""),"",ROUND((Q89*E89/R89),2))</f>
        <v/>
      </c>
      <c r="V89" s="28" t="str">
        <f>IF(OR(AND(A89="",B89="",C89=""),E89=0,E89="",R89=0,R89=""),"",ROUND((H89/(12*Q89*E89)+1)*Q89*E89/R89,2))</f>
        <v/>
      </c>
      <c r="W89" s="71" t="str">
        <f>IF(OR(AND(A89="",B89="",C89=""),R89=0,R89=""),"",ROUND(W$4 / R89,1))</f>
        <v/>
      </c>
      <c r="X89" s="47" t="str">
        <f>IF(OR(AND(A89="",B89="",C89=""),N$4=""),"",IF(AND(F89&gt;0,H89&gt;0),T89, IF(F89&gt;0,S89, IF(AND(E89&gt;0,H89&gt;0),V89,U89))))</f>
        <v/>
      </c>
      <c r="Y89" s="365" t="str">
        <f>IF(W89&lt;X89,W89,X89)</f>
        <v/>
      </c>
      <c r="Z89" s="365" t="str">
        <f>IF(W89&lt;X89,Übersetzungstexte!A$186,"")</f>
        <v/>
      </c>
      <c r="AA89" s="366" t="str">
        <f>IF(AND(B89="",C89=""),"",CONCATENATE(B89,",",C89))</f>
        <v/>
      </c>
      <c r="AB89" s="367"/>
    </row>
    <row r="90" spans="1:28" hidden="1" x14ac:dyDescent="0.2">
      <c r="A90" s="15"/>
      <c r="B90" s="16"/>
      <c r="C90" s="16"/>
      <c r="D90" s="16"/>
      <c r="E90" s="16"/>
      <c r="F90" s="16"/>
      <c r="G90" s="16"/>
      <c r="H90" s="16"/>
      <c r="I90" s="16"/>
      <c r="J90" s="16"/>
      <c r="K90" s="16"/>
      <c r="L90" s="16"/>
      <c r="M90" s="39"/>
      <c r="N90" s="184"/>
      <c r="O90" s="45"/>
      <c r="P90" s="45"/>
      <c r="Q90" s="45"/>
      <c r="R90" s="45"/>
      <c r="S90" s="45"/>
      <c r="T90" s="45"/>
      <c r="U90" s="45"/>
      <c r="V90" s="45"/>
      <c r="W90" s="45"/>
      <c r="X90" s="45"/>
      <c r="Y90" s="45"/>
      <c r="Z90" s="45"/>
      <c r="AA90" s="45"/>
      <c r="AB90" s="45"/>
    </row>
    <row r="91" spans="1:28" hidden="1" x14ac:dyDescent="0.2">
      <c r="A91" s="113" t="str">
        <f>'Stammdaten Betrieb &amp; Abteilung'!D$1</f>
        <v xml:space="preserve">  </v>
      </c>
      <c r="B91" s="39"/>
      <c r="C91" s="34"/>
      <c r="D91" s="34"/>
      <c r="E91" s="35"/>
      <c r="F91" s="35"/>
      <c r="G91" s="21" t="str">
        <f>Übersetzungstexte!A$135</f>
        <v>Betrieb / Betriebsabteilung</v>
      </c>
      <c r="H91" s="38" t="str">
        <f>'Stammdaten Betrieb &amp; Abteilung'!D$13</f>
        <v xml:space="preserve"> </v>
      </c>
      <c r="I91" s="38"/>
      <c r="J91" s="38"/>
      <c r="K91" s="38"/>
      <c r="L91" s="40"/>
      <c r="M91" s="85"/>
      <c r="P91" s="46"/>
      <c r="Q91" s="46"/>
      <c r="R91" s="18"/>
      <c r="S91" s="22"/>
      <c r="T91" s="47"/>
      <c r="U91" s="18"/>
      <c r="V91" s="18"/>
      <c r="W91" s="18"/>
      <c r="X91" s="18"/>
      <c r="Y91" s="19"/>
      <c r="AA91" s="47"/>
    </row>
    <row r="92" spans="1:28" hidden="1" x14ac:dyDescent="0.2">
      <c r="A92" s="38" t="str">
        <f>'Stammdaten Betrieb &amp; Abteilung'!D$3</f>
        <v xml:space="preserve"> </v>
      </c>
      <c r="B92" s="39"/>
      <c r="C92" s="33"/>
      <c r="D92" s="33"/>
      <c r="E92" s="36"/>
      <c r="F92" s="36"/>
      <c r="G92" s="17" t="str">
        <f>Übersetzungstexte!A$136</f>
        <v>Abrechnungsperiode</v>
      </c>
      <c r="H92" s="114" t="str">
        <f>'Stammdaten Betrieb &amp; Abteilung'!D$14</f>
        <v/>
      </c>
      <c r="I92" s="114"/>
      <c r="J92" s="37"/>
      <c r="K92" s="37"/>
      <c r="L92" s="40"/>
      <c r="M92" s="85"/>
      <c r="P92" s="46"/>
      <c r="Q92" s="46"/>
      <c r="R92" s="18"/>
      <c r="S92" s="22"/>
      <c r="T92" s="47"/>
      <c r="U92" s="18"/>
      <c r="V92" s="18"/>
      <c r="W92" s="18"/>
      <c r="X92" s="18"/>
      <c r="Y92" s="19"/>
      <c r="AA92" s="47"/>
    </row>
    <row r="93" spans="1:28" hidden="1" x14ac:dyDescent="0.2">
      <c r="A93" s="38" t="str">
        <f>'Stammdaten Betrieb &amp; Abteilung'!D$4</f>
        <v xml:space="preserve"> </v>
      </c>
      <c r="B93" s="39"/>
      <c r="C93" s="7"/>
      <c r="D93" s="7"/>
      <c r="E93" s="36"/>
      <c r="F93" s="36"/>
      <c r="G93" s="17" t="str">
        <f>Übersetzungstexte!A$137</f>
        <v>Beginn / Ende der Kurzarbeit</v>
      </c>
      <c r="H93" s="38" t="str">
        <f>'Stammdaten Betrieb &amp; Abteilung'!D$16</f>
        <v/>
      </c>
      <c r="I93" s="38"/>
      <c r="J93" s="38"/>
      <c r="K93" s="38"/>
      <c r="L93" s="40"/>
      <c r="M93" s="85"/>
      <c r="P93" s="46"/>
      <c r="Q93" s="46"/>
      <c r="R93" s="18"/>
      <c r="S93" s="22"/>
      <c r="T93" s="47"/>
      <c r="U93" s="18"/>
      <c r="V93" s="18"/>
      <c r="W93" s="73"/>
      <c r="X93" s="18"/>
      <c r="Y93" s="19"/>
      <c r="AA93" s="47"/>
    </row>
    <row r="94" spans="1:28" hidden="1" x14ac:dyDescent="0.2">
      <c r="A94" s="5"/>
      <c r="B94" s="4"/>
      <c r="C94" s="7"/>
      <c r="D94" s="7"/>
      <c r="E94" s="8"/>
      <c r="F94" s="7"/>
      <c r="G94" s="7"/>
      <c r="H94" s="13"/>
      <c r="I94" s="7"/>
      <c r="J94" s="7"/>
      <c r="K94" s="7"/>
      <c r="L94" s="41"/>
      <c r="M94" s="86"/>
      <c r="N94" s="182"/>
      <c r="O94" s="43"/>
      <c r="P94" s="46"/>
      <c r="Q94" s="46"/>
      <c r="R94" s="18"/>
      <c r="S94" s="22"/>
      <c r="T94" s="18"/>
      <c r="U94" s="18"/>
      <c r="V94" s="18"/>
      <c r="W94" s="50"/>
      <c r="X94" s="18"/>
      <c r="Y94" s="19"/>
      <c r="AA94" s="47"/>
    </row>
    <row r="95" spans="1:28" hidden="1" x14ac:dyDescent="0.2">
      <c r="A95" s="223" t="str">
        <f>Übersetzungstexte!A$138</f>
        <v/>
      </c>
      <c r="B95" s="223" t="str">
        <f>Übersetzungstexte!A$142</f>
        <v/>
      </c>
      <c r="C95" s="223" t="str">
        <f>Übersetzungstexte!A$146</f>
        <v/>
      </c>
      <c r="D95" s="224" t="str">
        <f>Übersetzungstexte!A$150</f>
        <v/>
      </c>
      <c r="E95" s="224" t="str">
        <f>Übersetzungstexte!A$154</f>
        <v/>
      </c>
      <c r="F95" s="224" t="str">
        <f>Übersetzungstexte!A$158</f>
        <v/>
      </c>
      <c r="G95" s="224" t="str">
        <f>Übersetzungstexte!A$162</f>
        <v>Anzahl bez.</v>
      </c>
      <c r="H95" s="225" t="str">
        <f>Übersetzungstexte!A$166</f>
        <v>Weitere</v>
      </c>
      <c r="I95" s="224" t="str">
        <f>Übersetzungstexte!A$170</f>
        <v>Jahres-</v>
      </c>
      <c r="J95" s="224" t="str">
        <f>Übersetzungstexte!A$174</f>
        <v/>
      </c>
      <c r="K95" s="224" t="str">
        <f>Übersetzungstexte!A$178</f>
        <v/>
      </c>
      <c r="L95" s="224" t="str">
        <f>Übersetzungstexte!A$182</f>
        <v>Anrechen-</v>
      </c>
      <c r="M95" s="85"/>
      <c r="N95" s="183"/>
      <c r="O95" s="76" t="s">
        <v>685</v>
      </c>
      <c r="P95" s="50" t="s">
        <v>717</v>
      </c>
      <c r="Q95" s="50"/>
      <c r="R95" s="50" t="s">
        <v>718</v>
      </c>
      <c r="S95" s="50" t="s">
        <v>719</v>
      </c>
      <c r="T95" s="50" t="s">
        <v>720</v>
      </c>
      <c r="U95" s="50" t="s">
        <v>721</v>
      </c>
      <c r="V95" s="50" t="s">
        <v>722</v>
      </c>
      <c r="W95" s="50" t="s">
        <v>723</v>
      </c>
      <c r="X95" s="44" t="s">
        <v>726</v>
      </c>
      <c r="Y95" s="47" t="s">
        <v>723</v>
      </c>
      <c r="Z95" s="47" t="s">
        <v>723</v>
      </c>
      <c r="AA95" s="179"/>
      <c r="AB95" s="179"/>
    </row>
    <row r="96" spans="1:28" s="23" customFormat="1" hidden="1" x14ac:dyDescent="0.2">
      <c r="A96" s="226" t="str">
        <f>Übersetzungstexte!A$139</f>
        <v/>
      </c>
      <c r="B96" s="226" t="str">
        <f>Übersetzungstexte!A$143</f>
        <v/>
      </c>
      <c r="C96" s="226" t="str">
        <f>Übersetzungstexte!A$147</f>
        <v/>
      </c>
      <c r="D96" s="227" t="str">
        <f>Übersetzungstexte!A$151</f>
        <v/>
      </c>
      <c r="E96" s="227" t="str">
        <f>Übersetzungstexte!A$155</f>
        <v/>
      </c>
      <c r="F96" s="227" t="str">
        <f>Übersetzungstexte!A$159</f>
        <v/>
      </c>
      <c r="G96" s="227" t="str">
        <f>Übersetzungstexte!A$163</f>
        <v xml:space="preserve">Monate </v>
      </c>
      <c r="H96" s="233" t="str">
        <f>Übersetzungstexte!A$167</f>
        <v>Lohn-</v>
      </c>
      <c r="I96" s="227" t="str">
        <f>Übersetzungstexte!A$171</f>
        <v>durchschn.</v>
      </c>
      <c r="J96" s="227" t="str">
        <f>Übersetzungstexte!A$175</f>
        <v>Anzahl</v>
      </c>
      <c r="K96" s="227" t="str">
        <f>Übersetzungstexte!A$179</f>
        <v>Anzahl</v>
      </c>
      <c r="L96" s="227" t="str">
        <f>Übersetzungstexte!A$183</f>
        <v>barer</v>
      </c>
      <c r="M96" s="126"/>
      <c r="N96" s="183"/>
      <c r="O96" s="76" t="s">
        <v>761</v>
      </c>
      <c r="P96" s="50" t="s">
        <v>712</v>
      </c>
      <c r="Q96" s="50" t="s">
        <v>609</v>
      </c>
      <c r="R96" s="51" t="s">
        <v>713</v>
      </c>
      <c r="S96" s="75" t="s">
        <v>757</v>
      </c>
      <c r="T96" s="52" t="s">
        <v>757</v>
      </c>
      <c r="U96" s="52" t="s">
        <v>758</v>
      </c>
      <c r="V96" s="52" t="s">
        <v>758</v>
      </c>
      <c r="W96" s="52" t="s">
        <v>724</v>
      </c>
      <c r="X96" s="48" t="s">
        <v>727</v>
      </c>
      <c r="Y96" s="48" t="s">
        <v>727</v>
      </c>
      <c r="Z96" s="49" t="s">
        <v>753</v>
      </c>
      <c r="AA96" s="364"/>
      <c r="AB96" s="364"/>
    </row>
    <row r="97" spans="1:28" s="23" customFormat="1" hidden="1" x14ac:dyDescent="0.2">
      <c r="A97" s="226" t="str">
        <f>Übersetzungstexte!A$140</f>
        <v/>
      </c>
      <c r="B97" s="226" t="str">
        <f>Übersetzungstexte!A$144</f>
        <v/>
      </c>
      <c r="C97" s="226" t="str">
        <f>Übersetzungstexte!A$148</f>
        <v/>
      </c>
      <c r="D97" s="227" t="str">
        <f>Übersetzungstexte!A$152</f>
        <v>Geburts-</v>
      </c>
      <c r="E97" s="227" t="str">
        <f>Übersetzungstexte!A$156</f>
        <v>Monats-</v>
      </c>
      <c r="F97" s="227" t="str">
        <f>Übersetzungstexte!A$160</f>
        <v>Stunden-</v>
      </c>
      <c r="G97" s="227" t="str">
        <f>Übersetzungstexte!A$164</f>
        <v>pro Jahr</v>
      </c>
      <c r="H97" s="227" t="str">
        <f>Übersetzungstexte!A$168</f>
        <v>bestand-</v>
      </c>
      <c r="I97" s="227" t="str">
        <f>Übersetzungstexte!A$172</f>
        <v>wöchentl.</v>
      </c>
      <c r="J97" s="227" t="str">
        <f>Übersetzungstexte!A$176</f>
        <v>Ferientage</v>
      </c>
      <c r="K97" s="227" t="str">
        <f>Übersetzungstexte!A$180</f>
        <v>Feiertage</v>
      </c>
      <c r="L97" s="228" t="str">
        <f>Übersetzungstexte!A$184</f>
        <v>Stunden-</v>
      </c>
      <c r="M97" s="127"/>
      <c r="N97" s="184" t="s">
        <v>62</v>
      </c>
      <c r="O97" s="44" t="s">
        <v>762</v>
      </c>
      <c r="P97" s="50"/>
      <c r="Q97" s="50"/>
      <c r="R97" s="51"/>
      <c r="S97" s="52" t="s">
        <v>706</v>
      </c>
      <c r="T97" s="52" t="s">
        <v>704</v>
      </c>
      <c r="U97" s="52" t="s">
        <v>706</v>
      </c>
      <c r="V97" s="52" t="s">
        <v>704</v>
      </c>
      <c r="W97" s="52" t="s">
        <v>725</v>
      </c>
      <c r="X97" s="49" t="s">
        <v>755</v>
      </c>
      <c r="Y97" s="49" t="s">
        <v>728</v>
      </c>
      <c r="Z97" s="49" t="s">
        <v>754</v>
      </c>
      <c r="AA97" s="364"/>
      <c r="AB97" s="364"/>
    </row>
    <row r="98" spans="1:28" s="23" customFormat="1" hidden="1" x14ac:dyDescent="0.2">
      <c r="A98" s="229" t="str">
        <f>Übersetzungstexte!A$141</f>
        <v>Versicherten-Nr.</v>
      </c>
      <c r="B98" s="229" t="str">
        <f>Übersetzungstexte!A$145</f>
        <v>Name</v>
      </c>
      <c r="C98" s="229" t="str">
        <f>Übersetzungstexte!A$149</f>
        <v>Vorname</v>
      </c>
      <c r="D98" s="230" t="str">
        <f>Übersetzungstexte!A$153</f>
        <v>datum</v>
      </c>
      <c r="E98" s="230" t="str">
        <f>Übersetzungstexte!A$157</f>
        <v>lohn</v>
      </c>
      <c r="F98" s="230" t="str">
        <f>Übersetzungstexte!A$161</f>
        <v>lohn</v>
      </c>
      <c r="G98" s="230" t="str">
        <f>Übersetzungstexte!A$165</f>
        <v>(12/13)</v>
      </c>
      <c r="H98" s="230" t="str">
        <f>Übersetzungstexte!A$169</f>
        <v>teile p. Jahr</v>
      </c>
      <c r="I98" s="230" t="str">
        <f>Übersetzungstexte!A$173</f>
        <v>Arbeitszeit</v>
      </c>
      <c r="J98" s="230" t="str">
        <f>Übersetzungstexte!A$177</f>
        <v>pro Jahr</v>
      </c>
      <c r="K98" s="230" t="str">
        <f>Übersetzungstexte!A$181</f>
        <v>pro Jahr</v>
      </c>
      <c r="L98" s="231" t="str">
        <f>Übersetzungstexte!A$185</f>
        <v>Verdienst</v>
      </c>
      <c r="M98" s="127"/>
      <c r="N98" s="184" t="s">
        <v>63</v>
      </c>
      <c r="O98" s="44" t="s">
        <v>749</v>
      </c>
      <c r="P98" s="50"/>
      <c r="Q98" s="50"/>
      <c r="R98" s="51"/>
      <c r="S98" s="52" t="s">
        <v>705</v>
      </c>
      <c r="T98" s="52" t="s">
        <v>705</v>
      </c>
      <c r="U98" s="52" t="s">
        <v>705</v>
      </c>
      <c r="V98" s="52" t="s">
        <v>705</v>
      </c>
      <c r="W98" s="50"/>
      <c r="X98" s="49" t="s">
        <v>756</v>
      </c>
      <c r="Y98" s="49" t="s">
        <v>673</v>
      </c>
      <c r="Z98" s="49"/>
      <c r="AA98" s="364" t="s">
        <v>711</v>
      </c>
      <c r="AB98" s="364"/>
    </row>
    <row r="99" spans="1:28" ht="17.25" hidden="1" customHeight="1" x14ac:dyDescent="0.2">
      <c r="A99" s="115"/>
      <c r="B99" s="236"/>
      <c r="C99" s="236"/>
      <c r="D99" s="116"/>
      <c r="E99" s="117"/>
      <c r="F99" s="118"/>
      <c r="G99" s="362"/>
      <c r="H99" s="117"/>
      <c r="I99" s="118"/>
      <c r="J99" s="119"/>
      <c r="K99" s="119"/>
      <c r="L99" s="232" t="str">
        <f t="shared" ref="L99:L119" si="45">Y99</f>
        <v/>
      </c>
      <c r="M99" s="128" t="str">
        <f t="shared" ref="M99:M117" si="46">Z99</f>
        <v/>
      </c>
      <c r="N99" s="77">
        <f t="shared" ref="N99:N117" si="47">IF(N$2-YEAR(D99)&lt;N$3,0,1)</f>
        <v>0</v>
      </c>
      <c r="O99" s="77">
        <f t="shared" ref="O99:O117" si="48">IF(L99="",0,1)</f>
        <v>0</v>
      </c>
      <c r="P99" s="28" t="str">
        <f t="shared" ref="P99:P117" si="49">IF(AND(A99="",B99="",C99=""),"",ROUND((K99+J99)/(N$4-(K99+J99))*100,2))</f>
        <v/>
      </c>
      <c r="Q99" s="28">
        <f t="shared" ref="Q99:Q117" si="50">ROUND(G99,0)/12</f>
        <v>0</v>
      </c>
      <c r="R99" s="31" t="str">
        <f t="shared" ref="R99:R117" si="51">IF(AND(A99="",B99="",C99=""),"",ROUND((N$4-(K99+J99))*I99/60,1))</f>
        <v/>
      </c>
      <c r="S99" s="28" t="str">
        <f t="shared" ref="S99:S117" si="52">IF(OR(AND(A99="",B99="",C99=""),F99=0,F99=""),"",ROUND((1+P99/100)*Q99*F99,2))</f>
        <v/>
      </c>
      <c r="T99" s="28" t="str">
        <f t="shared" ref="T99:T117" si="53">IF(OR(AND(A99="",B99="",C99=""),F99=0,F99="",I99=0,I99=""),"",ROUND((1+P99/100)*(H99/(N$4*I99/5)+Q99*F99),2))</f>
        <v/>
      </c>
      <c r="U99" s="28" t="str">
        <f t="shared" ref="U99:U117" si="54">IF(OR(AND(A99="",B99="",C99=""),E99=0,E99="",R99=0,R99=""),"",ROUND((Q99*E99/R99),2))</f>
        <v/>
      </c>
      <c r="V99" s="28" t="str">
        <f t="shared" ref="V99:V117" si="55">IF(OR(AND(A99="",B99="",C99=""),E99=0,E99="",R99=0,R99=""),"",ROUND((H99/(12*Q99*E99)+1)*Q99*E99/R99,2))</f>
        <v/>
      </c>
      <c r="W99" s="71" t="str">
        <f t="shared" ref="W99:W117" si="56">IF(OR(AND(A99="",B99="",C99=""),R99=0,R99=""),"",ROUND(W$4 / R99,1))</f>
        <v/>
      </c>
      <c r="X99" s="47" t="str">
        <f t="shared" ref="X99:X117" si="57">IF(OR(AND(A99="",B99="",C99=""),N$4=""),"",IF(AND(F99&gt;0,H99&gt;0),T99, IF(F99&gt;0,S99, IF(AND(E99&gt;0,H99&gt;0),V99,U99))))</f>
        <v/>
      </c>
      <c r="Y99" s="365" t="str">
        <f t="shared" ref="Y99:Y117" si="58">IF(W99&lt;X99,W99,X99)</f>
        <v/>
      </c>
      <c r="Z99" s="365" t="str">
        <f>IF(W99&lt;X99,Übersetzungstexte!A$186,"")</f>
        <v/>
      </c>
      <c r="AA99" s="366" t="str">
        <f t="shared" ref="AA99:AA117" si="59">IF(AND(B99="",C99=""),"",CONCATENATE(B99,",",C99))</f>
        <v/>
      </c>
      <c r="AB99" s="367"/>
    </row>
    <row r="100" spans="1:28" ht="17.25" hidden="1" customHeight="1" x14ac:dyDescent="0.2">
      <c r="A100" s="115"/>
      <c r="B100" s="236"/>
      <c r="C100" s="236"/>
      <c r="D100" s="116"/>
      <c r="E100" s="117"/>
      <c r="F100" s="118"/>
      <c r="G100" s="362"/>
      <c r="H100" s="117"/>
      <c r="I100" s="118"/>
      <c r="J100" s="119"/>
      <c r="K100" s="119"/>
      <c r="L100" s="232" t="str">
        <f t="shared" si="45"/>
        <v/>
      </c>
      <c r="M100" s="128" t="str">
        <f t="shared" si="46"/>
        <v/>
      </c>
      <c r="N100" s="77">
        <f t="shared" si="47"/>
        <v>0</v>
      </c>
      <c r="O100" s="77">
        <f t="shared" si="48"/>
        <v>0</v>
      </c>
      <c r="P100" s="28" t="str">
        <f t="shared" si="49"/>
        <v/>
      </c>
      <c r="Q100" s="28">
        <f t="shared" si="50"/>
        <v>0</v>
      </c>
      <c r="R100" s="31" t="str">
        <f t="shared" si="51"/>
        <v/>
      </c>
      <c r="S100" s="28" t="str">
        <f t="shared" si="52"/>
        <v/>
      </c>
      <c r="T100" s="28" t="str">
        <f t="shared" si="53"/>
        <v/>
      </c>
      <c r="U100" s="28" t="str">
        <f t="shared" si="54"/>
        <v/>
      </c>
      <c r="V100" s="28" t="str">
        <f t="shared" si="55"/>
        <v/>
      </c>
      <c r="W100" s="71" t="str">
        <f t="shared" si="56"/>
        <v/>
      </c>
      <c r="X100" s="47" t="str">
        <f t="shared" si="57"/>
        <v/>
      </c>
      <c r="Y100" s="365" t="str">
        <f t="shared" si="58"/>
        <v/>
      </c>
      <c r="Z100" s="365" t="str">
        <f>IF(W100&lt;X100,Übersetzungstexte!A$186,"")</f>
        <v/>
      </c>
      <c r="AA100" s="366" t="str">
        <f t="shared" si="59"/>
        <v/>
      </c>
      <c r="AB100" s="367"/>
    </row>
    <row r="101" spans="1:28" ht="17.25" hidden="1" customHeight="1" x14ac:dyDescent="0.2">
      <c r="A101" s="115"/>
      <c r="B101" s="236"/>
      <c r="C101" s="236"/>
      <c r="D101" s="116"/>
      <c r="E101" s="117"/>
      <c r="F101" s="118"/>
      <c r="G101" s="362"/>
      <c r="H101" s="117"/>
      <c r="I101" s="118"/>
      <c r="J101" s="119"/>
      <c r="K101" s="119"/>
      <c r="L101" s="232" t="str">
        <f t="shared" si="45"/>
        <v/>
      </c>
      <c r="M101" s="128" t="str">
        <f t="shared" si="46"/>
        <v/>
      </c>
      <c r="N101" s="77">
        <f t="shared" si="47"/>
        <v>0</v>
      </c>
      <c r="O101" s="77">
        <f t="shared" si="48"/>
        <v>0</v>
      </c>
      <c r="P101" s="28" t="str">
        <f t="shared" si="49"/>
        <v/>
      </c>
      <c r="Q101" s="28">
        <f t="shared" si="50"/>
        <v>0</v>
      </c>
      <c r="R101" s="31" t="str">
        <f t="shared" si="51"/>
        <v/>
      </c>
      <c r="S101" s="28" t="str">
        <f t="shared" si="52"/>
        <v/>
      </c>
      <c r="T101" s="28" t="str">
        <f t="shared" si="53"/>
        <v/>
      </c>
      <c r="U101" s="28" t="str">
        <f t="shared" si="54"/>
        <v/>
      </c>
      <c r="V101" s="28" t="str">
        <f t="shared" si="55"/>
        <v/>
      </c>
      <c r="W101" s="71" t="str">
        <f t="shared" si="56"/>
        <v/>
      </c>
      <c r="X101" s="47" t="str">
        <f t="shared" si="57"/>
        <v/>
      </c>
      <c r="Y101" s="365" t="str">
        <f t="shared" si="58"/>
        <v/>
      </c>
      <c r="Z101" s="365" t="str">
        <f>IF(W101&lt;X101,Übersetzungstexte!A$186,"")</f>
        <v/>
      </c>
      <c r="AA101" s="366" t="str">
        <f t="shared" si="59"/>
        <v/>
      </c>
      <c r="AB101" s="367"/>
    </row>
    <row r="102" spans="1:28" ht="17.25" hidden="1" customHeight="1" x14ac:dyDescent="0.2">
      <c r="A102" s="115"/>
      <c r="B102" s="236"/>
      <c r="C102" s="236"/>
      <c r="D102" s="116"/>
      <c r="E102" s="117"/>
      <c r="F102" s="118"/>
      <c r="G102" s="362"/>
      <c r="H102" s="117"/>
      <c r="I102" s="118"/>
      <c r="J102" s="119"/>
      <c r="K102" s="119"/>
      <c r="L102" s="232" t="str">
        <f t="shared" si="45"/>
        <v/>
      </c>
      <c r="M102" s="128" t="str">
        <f t="shared" si="46"/>
        <v/>
      </c>
      <c r="N102" s="77">
        <f t="shared" si="47"/>
        <v>0</v>
      </c>
      <c r="O102" s="77">
        <f t="shared" si="48"/>
        <v>0</v>
      </c>
      <c r="P102" s="28" t="str">
        <f t="shared" si="49"/>
        <v/>
      </c>
      <c r="Q102" s="28">
        <f t="shared" si="50"/>
        <v>0</v>
      </c>
      <c r="R102" s="31" t="str">
        <f t="shared" si="51"/>
        <v/>
      </c>
      <c r="S102" s="28" t="str">
        <f t="shared" si="52"/>
        <v/>
      </c>
      <c r="T102" s="28" t="str">
        <f t="shared" si="53"/>
        <v/>
      </c>
      <c r="U102" s="28" t="str">
        <f t="shared" si="54"/>
        <v/>
      </c>
      <c r="V102" s="28" t="str">
        <f t="shared" si="55"/>
        <v/>
      </c>
      <c r="W102" s="71" t="str">
        <f t="shared" si="56"/>
        <v/>
      </c>
      <c r="X102" s="47" t="str">
        <f t="shared" si="57"/>
        <v/>
      </c>
      <c r="Y102" s="365" t="str">
        <f t="shared" si="58"/>
        <v/>
      </c>
      <c r="Z102" s="365" t="str">
        <f>IF(W102&lt;X102,Übersetzungstexte!A$186,"")</f>
        <v/>
      </c>
      <c r="AA102" s="366" t="str">
        <f t="shared" si="59"/>
        <v/>
      </c>
      <c r="AB102" s="367"/>
    </row>
    <row r="103" spans="1:28" ht="17.25" hidden="1" customHeight="1" x14ac:dyDescent="0.2">
      <c r="A103" s="115"/>
      <c r="B103" s="236"/>
      <c r="C103" s="236"/>
      <c r="D103" s="116"/>
      <c r="E103" s="117"/>
      <c r="F103" s="118"/>
      <c r="G103" s="362"/>
      <c r="H103" s="117"/>
      <c r="I103" s="118"/>
      <c r="J103" s="119"/>
      <c r="K103" s="119"/>
      <c r="L103" s="232" t="str">
        <f t="shared" si="45"/>
        <v/>
      </c>
      <c r="M103" s="128" t="str">
        <f t="shared" si="46"/>
        <v/>
      </c>
      <c r="N103" s="77">
        <f t="shared" si="47"/>
        <v>0</v>
      </c>
      <c r="O103" s="77">
        <f t="shared" si="48"/>
        <v>0</v>
      </c>
      <c r="P103" s="28" t="str">
        <f t="shared" si="49"/>
        <v/>
      </c>
      <c r="Q103" s="28">
        <f t="shared" si="50"/>
        <v>0</v>
      </c>
      <c r="R103" s="31" t="str">
        <f t="shared" si="51"/>
        <v/>
      </c>
      <c r="S103" s="28" t="str">
        <f t="shared" si="52"/>
        <v/>
      </c>
      <c r="T103" s="28" t="str">
        <f t="shared" si="53"/>
        <v/>
      </c>
      <c r="U103" s="28" t="str">
        <f t="shared" si="54"/>
        <v/>
      </c>
      <c r="V103" s="28" t="str">
        <f t="shared" si="55"/>
        <v/>
      </c>
      <c r="W103" s="71" t="str">
        <f t="shared" si="56"/>
        <v/>
      </c>
      <c r="X103" s="47" t="str">
        <f t="shared" si="57"/>
        <v/>
      </c>
      <c r="Y103" s="365" t="str">
        <f t="shared" si="58"/>
        <v/>
      </c>
      <c r="Z103" s="365" t="str">
        <f>IF(W103&lt;X103,Übersetzungstexte!A$186,"")</f>
        <v/>
      </c>
      <c r="AA103" s="366" t="str">
        <f t="shared" si="59"/>
        <v/>
      </c>
      <c r="AB103" s="367"/>
    </row>
    <row r="104" spans="1:28" ht="17.25" hidden="1" customHeight="1" x14ac:dyDescent="0.2">
      <c r="A104" s="115"/>
      <c r="B104" s="236"/>
      <c r="C104" s="236"/>
      <c r="D104" s="116"/>
      <c r="E104" s="117"/>
      <c r="F104" s="118"/>
      <c r="G104" s="362"/>
      <c r="H104" s="117"/>
      <c r="I104" s="118"/>
      <c r="J104" s="119"/>
      <c r="K104" s="119"/>
      <c r="L104" s="232" t="str">
        <f t="shared" si="45"/>
        <v/>
      </c>
      <c r="M104" s="128" t="str">
        <f t="shared" si="46"/>
        <v/>
      </c>
      <c r="N104" s="77">
        <f t="shared" si="47"/>
        <v>0</v>
      </c>
      <c r="O104" s="77">
        <f t="shared" si="48"/>
        <v>0</v>
      </c>
      <c r="P104" s="28" t="str">
        <f t="shared" si="49"/>
        <v/>
      </c>
      <c r="Q104" s="28">
        <f t="shared" si="50"/>
        <v>0</v>
      </c>
      <c r="R104" s="31" t="str">
        <f t="shared" si="51"/>
        <v/>
      </c>
      <c r="S104" s="28" t="str">
        <f t="shared" si="52"/>
        <v/>
      </c>
      <c r="T104" s="28" t="str">
        <f t="shared" si="53"/>
        <v/>
      </c>
      <c r="U104" s="28" t="str">
        <f t="shared" si="54"/>
        <v/>
      </c>
      <c r="V104" s="28" t="str">
        <f t="shared" si="55"/>
        <v/>
      </c>
      <c r="W104" s="71" t="str">
        <f t="shared" si="56"/>
        <v/>
      </c>
      <c r="X104" s="47" t="str">
        <f t="shared" si="57"/>
        <v/>
      </c>
      <c r="Y104" s="365" t="str">
        <f t="shared" si="58"/>
        <v/>
      </c>
      <c r="Z104" s="365" t="str">
        <f>IF(W104&lt;X104,Übersetzungstexte!A$186,"")</f>
        <v/>
      </c>
      <c r="AA104" s="366" t="str">
        <f t="shared" si="59"/>
        <v/>
      </c>
      <c r="AB104" s="367"/>
    </row>
    <row r="105" spans="1:28" ht="17.25" hidden="1" customHeight="1" x14ac:dyDescent="0.2">
      <c r="A105" s="115"/>
      <c r="B105" s="236"/>
      <c r="C105" s="236"/>
      <c r="D105" s="116"/>
      <c r="E105" s="117"/>
      <c r="F105" s="118"/>
      <c r="G105" s="362"/>
      <c r="H105" s="117"/>
      <c r="I105" s="118"/>
      <c r="J105" s="119"/>
      <c r="K105" s="119"/>
      <c r="L105" s="232" t="str">
        <f t="shared" si="45"/>
        <v/>
      </c>
      <c r="M105" s="128" t="str">
        <f t="shared" si="46"/>
        <v/>
      </c>
      <c r="N105" s="77">
        <f t="shared" si="47"/>
        <v>0</v>
      </c>
      <c r="O105" s="77">
        <f t="shared" si="48"/>
        <v>0</v>
      </c>
      <c r="P105" s="28" t="str">
        <f t="shared" si="49"/>
        <v/>
      </c>
      <c r="Q105" s="28">
        <f t="shared" si="50"/>
        <v>0</v>
      </c>
      <c r="R105" s="31" t="str">
        <f t="shared" si="51"/>
        <v/>
      </c>
      <c r="S105" s="28" t="str">
        <f t="shared" si="52"/>
        <v/>
      </c>
      <c r="T105" s="28" t="str">
        <f t="shared" si="53"/>
        <v/>
      </c>
      <c r="U105" s="28" t="str">
        <f t="shared" si="54"/>
        <v/>
      </c>
      <c r="V105" s="28" t="str">
        <f t="shared" si="55"/>
        <v/>
      </c>
      <c r="W105" s="71" t="str">
        <f t="shared" si="56"/>
        <v/>
      </c>
      <c r="X105" s="47" t="str">
        <f t="shared" si="57"/>
        <v/>
      </c>
      <c r="Y105" s="365" t="str">
        <f t="shared" si="58"/>
        <v/>
      </c>
      <c r="Z105" s="365" t="str">
        <f>IF(W105&lt;X105,Übersetzungstexte!A$186,"")</f>
        <v/>
      </c>
      <c r="AA105" s="366" t="str">
        <f t="shared" si="59"/>
        <v/>
      </c>
      <c r="AB105" s="367"/>
    </row>
    <row r="106" spans="1:28" ht="17.25" hidden="1" customHeight="1" x14ac:dyDescent="0.2">
      <c r="A106" s="115"/>
      <c r="B106" s="236"/>
      <c r="C106" s="236"/>
      <c r="D106" s="116"/>
      <c r="E106" s="117"/>
      <c r="F106" s="118"/>
      <c r="G106" s="362"/>
      <c r="H106" s="117"/>
      <c r="I106" s="118"/>
      <c r="J106" s="119"/>
      <c r="K106" s="119"/>
      <c r="L106" s="232" t="str">
        <f t="shared" si="45"/>
        <v/>
      </c>
      <c r="M106" s="128" t="str">
        <f t="shared" si="46"/>
        <v/>
      </c>
      <c r="N106" s="77">
        <f t="shared" si="47"/>
        <v>0</v>
      </c>
      <c r="O106" s="77">
        <f t="shared" si="48"/>
        <v>0</v>
      </c>
      <c r="P106" s="28" t="str">
        <f t="shared" si="49"/>
        <v/>
      </c>
      <c r="Q106" s="28">
        <f t="shared" si="50"/>
        <v>0</v>
      </c>
      <c r="R106" s="31" t="str">
        <f t="shared" si="51"/>
        <v/>
      </c>
      <c r="S106" s="28" t="str">
        <f t="shared" si="52"/>
        <v/>
      </c>
      <c r="T106" s="28" t="str">
        <f t="shared" si="53"/>
        <v/>
      </c>
      <c r="U106" s="28" t="str">
        <f t="shared" si="54"/>
        <v/>
      </c>
      <c r="V106" s="28" t="str">
        <f t="shared" si="55"/>
        <v/>
      </c>
      <c r="W106" s="71" t="str">
        <f t="shared" si="56"/>
        <v/>
      </c>
      <c r="X106" s="47" t="str">
        <f t="shared" si="57"/>
        <v/>
      </c>
      <c r="Y106" s="365" t="str">
        <f t="shared" si="58"/>
        <v/>
      </c>
      <c r="Z106" s="365" t="str">
        <f>IF(W106&lt;X106,Übersetzungstexte!A$186,"")</f>
        <v/>
      </c>
      <c r="AA106" s="366" t="str">
        <f t="shared" si="59"/>
        <v/>
      </c>
      <c r="AB106" s="367"/>
    </row>
    <row r="107" spans="1:28" ht="17.25" hidden="1" customHeight="1" x14ac:dyDescent="0.2">
      <c r="A107" s="115"/>
      <c r="B107" s="236"/>
      <c r="C107" s="236"/>
      <c r="D107" s="116"/>
      <c r="E107" s="117"/>
      <c r="F107" s="118"/>
      <c r="G107" s="362"/>
      <c r="H107" s="117"/>
      <c r="I107" s="118"/>
      <c r="J107" s="119"/>
      <c r="K107" s="119"/>
      <c r="L107" s="232" t="str">
        <f t="shared" si="45"/>
        <v/>
      </c>
      <c r="M107" s="128" t="str">
        <f t="shared" si="46"/>
        <v/>
      </c>
      <c r="N107" s="77">
        <f t="shared" si="47"/>
        <v>0</v>
      </c>
      <c r="O107" s="77">
        <f t="shared" si="48"/>
        <v>0</v>
      </c>
      <c r="P107" s="28" t="str">
        <f t="shared" si="49"/>
        <v/>
      </c>
      <c r="Q107" s="28">
        <f t="shared" si="50"/>
        <v>0</v>
      </c>
      <c r="R107" s="31" t="str">
        <f t="shared" si="51"/>
        <v/>
      </c>
      <c r="S107" s="28" t="str">
        <f t="shared" si="52"/>
        <v/>
      </c>
      <c r="T107" s="28" t="str">
        <f t="shared" si="53"/>
        <v/>
      </c>
      <c r="U107" s="28" t="str">
        <f t="shared" si="54"/>
        <v/>
      </c>
      <c r="V107" s="28" t="str">
        <f t="shared" si="55"/>
        <v/>
      </c>
      <c r="W107" s="71" t="str">
        <f t="shared" si="56"/>
        <v/>
      </c>
      <c r="X107" s="47" t="str">
        <f t="shared" si="57"/>
        <v/>
      </c>
      <c r="Y107" s="365" t="str">
        <f t="shared" si="58"/>
        <v/>
      </c>
      <c r="Z107" s="365" t="str">
        <f>IF(W107&lt;X107,Übersetzungstexte!A$186,"")</f>
        <v/>
      </c>
      <c r="AA107" s="366" t="str">
        <f t="shared" si="59"/>
        <v/>
      </c>
      <c r="AB107" s="367"/>
    </row>
    <row r="108" spans="1:28" ht="17.25" hidden="1" customHeight="1" x14ac:dyDescent="0.2">
      <c r="A108" s="115"/>
      <c r="B108" s="236"/>
      <c r="C108" s="236"/>
      <c r="D108" s="116"/>
      <c r="E108" s="117"/>
      <c r="F108" s="118"/>
      <c r="G108" s="362"/>
      <c r="H108" s="117"/>
      <c r="I108" s="118"/>
      <c r="J108" s="119"/>
      <c r="K108" s="119"/>
      <c r="L108" s="232" t="str">
        <f t="shared" si="45"/>
        <v/>
      </c>
      <c r="M108" s="128" t="str">
        <f t="shared" si="46"/>
        <v/>
      </c>
      <c r="N108" s="77">
        <f t="shared" si="47"/>
        <v>0</v>
      </c>
      <c r="O108" s="77">
        <f t="shared" si="48"/>
        <v>0</v>
      </c>
      <c r="P108" s="28" t="str">
        <f t="shared" si="49"/>
        <v/>
      </c>
      <c r="Q108" s="28">
        <f t="shared" si="50"/>
        <v>0</v>
      </c>
      <c r="R108" s="31" t="str">
        <f t="shared" si="51"/>
        <v/>
      </c>
      <c r="S108" s="28" t="str">
        <f t="shared" si="52"/>
        <v/>
      </c>
      <c r="T108" s="28" t="str">
        <f t="shared" si="53"/>
        <v/>
      </c>
      <c r="U108" s="28" t="str">
        <f t="shared" si="54"/>
        <v/>
      </c>
      <c r="V108" s="28" t="str">
        <f t="shared" si="55"/>
        <v/>
      </c>
      <c r="W108" s="71" t="str">
        <f t="shared" si="56"/>
        <v/>
      </c>
      <c r="X108" s="47" t="str">
        <f t="shared" si="57"/>
        <v/>
      </c>
      <c r="Y108" s="365" t="str">
        <f t="shared" si="58"/>
        <v/>
      </c>
      <c r="Z108" s="365" t="str">
        <f>IF(W108&lt;X108,Übersetzungstexte!A$186,"")</f>
        <v/>
      </c>
      <c r="AA108" s="366" t="str">
        <f t="shared" si="59"/>
        <v/>
      </c>
      <c r="AB108" s="367"/>
    </row>
    <row r="109" spans="1:28" ht="17.25" hidden="1" customHeight="1" x14ac:dyDescent="0.2">
      <c r="A109" s="115"/>
      <c r="B109" s="236"/>
      <c r="C109" s="236"/>
      <c r="D109" s="116"/>
      <c r="E109" s="117"/>
      <c r="F109" s="118"/>
      <c r="G109" s="362"/>
      <c r="H109" s="117"/>
      <c r="I109" s="118"/>
      <c r="J109" s="119"/>
      <c r="K109" s="119"/>
      <c r="L109" s="232" t="str">
        <f t="shared" si="45"/>
        <v/>
      </c>
      <c r="M109" s="128" t="str">
        <f t="shared" si="46"/>
        <v/>
      </c>
      <c r="N109" s="77">
        <f t="shared" si="47"/>
        <v>0</v>
      </c>
      <c r="O109" s="77">
        <f t="shared" si="48"/>
        <v>0</v>
      </c>
      <c r="P109" s="28" t="str">
        <f t="shared" si="49"/>
        <v/>
      </c>
      <c r="Q109" s="28">
        <f t="shared" si="50"/>
        <v>0</v>
      </c>
      <c r="R109" s="31" t="str">
        <f t="shared" si="51"/>
        <v/>
      </c>
      <c r="S109" s="28" t="str">
        <f t="shared" si="52"/>
        <v/>
      </c>
      <c r="T109" s="28" t="str">
        <f t="shared" si="53"/>
        <v/>
      </c>
      <c r="U109" s="28" t="str">
        <f t="shared" si="54"/>
        <v/>
      </c>
      <c r="V109" s="28" t="str">
        <f t="shared" si="55"/>
        <v/>
      </c>
      <c r="W109" s="71" t="str">
        <f t="shared" si="56"/>
        <v/>
      </c>
      <c r="X109" s="47" t="str">
        <f t="shared" si="57"/>
        <v/>
      </c>
      <c r="Y109" s="365" t="str">
        <f t="shared" si="58"/>
        <v/>
      </c>
      <c r="Z109" s="365" t="str">
        <f>IF(W109&lt;X109,Übersetzungstexte!A$186,"")</f>
        <v/>
      </c>
      <c r="AA109" s="366" t="str">
        <f t="shared" si="59"/>
        <v/>
      </c>
      <c r="AB109" s="367"/>
    </row>
    <row r="110" spans="1:28" ht="17.25" hidden="1" customHeight="1" x14ac:dyDescent="0.2">
      <c r="A110" s="115"/>
      <c r="B110" s="236"/>
      <c r="C110" s="236"/>
      <c r="D110" s="116"/>
      <c r="E110" s="117"/>
      <c r="F110" s="118"/>
      <c r="G110" s="362"/>
      <c r="H110" s="117"/>
      <c r="I110" s="118"/>
      <c r="J110" s="119"/>
      <c r="K110" s="119"/>
      <c r="L110" s="232" t="str">
        <f t="shared" si="45"/>
        <v/>
      </c>
      <c r="M110" s="128" t="str">
        <f t="shared" si="46"/>
        <v/>
      </c>
      <c r="N110" s="77">
        <f t="shared" si="47"/>
        <v>0</v>
      </c>
      <c r="O110" s="77">
        <f t="shared" si="48"/>
        <v>0</v>
      </c>
      <c r="P110" s="28" t="str">
        <f t="shared" si="49"/>
        <v/>
      </c>
      <c r="Q110" s="28">
        <f t="shared" si="50"/>
        <v>0</v>
      </c>
      <c r="R110" s="31" t="str">
        <f t="shared" si="51"/>
        <v/>
      </c>
      <c r="S110" s="28" t="str">
        <f t="shared" si="52"/>
        <v/>
      </c>
      <c r="T110" s="28" t="str">
        <f t="shared" si="53"/>
        <v/>
      </c>
      <c r="U110" s="28" t="str">
        <f t="shared" si="54"/>
        <v/>
      </c>
      <c r="V110" s="28" t="str">
        <f t="shared" si="55"/>
        <v/>
      </c>
      <c r="W110" s="71" t="str">
        <f t="shared" si="56"/>
        <v/>
      </c>
      <c r="X110" s="47" t="str">
        <f t="shared" si="57"/>
        <v/>
      </c>
      <c r="Y110" s="365" t="str">
        <f t="shared" si="58"/>
        <v/>
      </c>
      <c r="Z110" s="365" t="str">
        <f>IF(W110&lt;X110,Übersetzungstexte!A$186,"")</f>
        <v/>
      </c>
      <c r="AA110" s="366" t="str">
        <f t="shared" si="59"/>
        <v/>
      </c>
      <c r="AB110" s="367"/>
    </row>
    <row r="111" spans="1:28" ht="17.25" hidden="1" customHeight="1" x14ac:dyDescent="0.2">
      <c r="A111" s="115"/>
      <c r="B111" s="236"/>
      <c r="C111" s="236"/>
      <c r="D111" s="116"/>
      <c r="E111" s="117"/>
      <c r="F111" s="118"/>
      <c r="G111" s="362"/>
      <c r="H111" s="117"/>
      <c r="I111" s="118"/>
      <c r="J111" s="119"/>
      <c r="K111" s="119"/>
      <c r="L111" s="232" t="str">
        <f t="shared" si="45"/>
        <v/>
      </c>
      <c r="M111" s="128" t="str">
        <f t="shared" si="46"/>
        <v/>
      </c>
      <c r="N111" s="77">
        <f t="shared" si="47"/>
        <v>0</v>
      </c>
      <c r="O111" s="77">
        <f t="shared" si="48"/>
        <v>0</v>
      </c>
      <c r="P111" s="28" t="str">
        <f t="shared" si="49"/>
        <v/>
      </c>
      <c r="Q111" s="28">
        <f t="shared" si="50"/>
        <v>0</v>
      </c>
      <c r="R111" s="31" t="str">
        <f t="shared" si="51"/>
        <v/>
      </c>
      <c r="S111" s="28" t="str">
        <f t="shared" si="52"/>
        <v/>
      </c>
      <c r="T111" s="28" t="str">
        <f t="shared" si="53"/>
        <v/>
      </c>
      <c r="U111" s="28" t="str">
        <f t="shared" si="54"/>
        <v/>
      </c>
      <c r="V111" s="28" t="str">
        <f t="shared" si="55"/>
        <v/>
      </c>
      <c r="W111" s="71" t="str">
        <f t="shared" si="56"/>
        <v/>
      </c>
      <c r="X111" s="47" t="str">
        <f t="shared" si="57"/>
        <v/>
      </c>
      <c r="Y111" s="365" t="str">
        <f t="shared" si="58"/>
        <v/>
      </c>
      <c r="Z111" s="365" t="str">
        <f>IF(W111&lt;X111,Übersetzungstexte!A$186,"")</f>
        <v/>
      </c>
      <c r="AA111" s="366" t="str">
        <f t="shared" si="59"/>
        <v/>
      </c>
      <c r="AB111" s="367"/>
    </row>
    <row r="112" spans="1:28" ht="17.25" hidden="1" customHeight="1" x14ac:dyDescent="0.2">
      <c r="A112" s="115"/>
      <c r="B112" s="236"/>
      <c r="C112" s="236"/>
      <c r="D112" s="116"/>
      <c r="E112" s="117"/>
      <c r="F112" s="118"/>
      <c r="G112" s="362"/>
      <c r="H112" s="117"/>
      <c r="I112" s="118"/>
      <c r="J112" s="119"/>
      <c r="K112" s="119"/>
      <c r="L112" s="232" t="str">
        <f t="shared" si="45"/>
        <v/>
      </c>
      <c r="M112" s="128" t="str">
        <f t="shared" si="46"/>
        <v/>
      </c>
      <c r="N112" s="77">
        <f t="shared" si="47"/>
        <v>0</v>
      </c>
      <c r="O112" s="77">
        <f t="shared" si="48"/>
        <v>0</v>
      </c>
      <c r="P112" s="28" t="str">
        <f t="shared" si="49"/>
        <v/>
      </c>
      <c r="Q112" s="28">
        <f t="shared" si="50"/>
        <v>0</v>
      </c>
      <c r="R112" s="31" t="str">
        <f t="shared" si="51"/>
        <v/>
      </c>
      <c r="S112" s="28" t="str">
        <f t="shared" si="52"/>
        <v/>
      </c>
      <c r="T112" s="28" t="str">
        <f t="shared" si="53"/>
        <v/>
      </c>
      <c r="U112" s="28" t="str">
        <f t="shared" si="54"/>
        <v/>
      </c>
      <c r="V112" s="28" t="str">
        <f t="shared" si="55"/>
        <v/>
      </c>
      <c r="W112" s="71" t="str">
        <f t="shared" si="56"/>
        <v/>
      </c>
      <c r="X112" s="47" t="str">
        <f t="shared" si="57"/>
        <v/>
      </c>
      <c r="Y112" s="365" t="str">
        <f t="shared" si="58"/>
        <v/>
      </c>
      <c r="Z112" s="365" t="str">
        <f>IF(W112&lt;X112,Übersetzungstexte!A$186,"")</f>
        <v/>
      </c>
      <c r="AA112" s="366" t="str">
        <f t="shared" si="59"/>
        <v/>
      </c>
      <c r="AB112" s="367"/>
    </row>
    <row r="113" spans="1:28" ht="17.25" hidden="1" customHeight="1" x14ac:dyDescent="0.2">
      <c r="A113" s="115"/>
      <c r="B113" s="236"/>
      <c r="C113" s="236"/>
      <c r="D113" s="116"/>
      <c r="E113" s="117"/>
      <c r="F113" s="118"/>
      <c r="G113" s="362"/>
      <c r="H113" s="117"/>
      <c r="I113" s="118"/>
      <c r="J113" s="119"/>
      <c r="K113" s="119"/>
      <c r="L113" s="232" t="str">
        <f t="shared" si="45"/>
        <v/>
      </c>
      <c r="M113" s="128" t="str">
        <f t="shared" si="46"/>
        <v/>
      </c>
      <c r="N113" s="77">
        <f t="shared" si="47"/>
        <v>0</v>
      </c>
      <c r="O113" s="77">
        <f t="shared" si="48"/>
        <v>0</v>
      </c>
      <c r="P113" s="28" t="str">
        <f t="shared" si="49"/>
        <v/>
      </c>
      <c r="Q113" s="28">
        <f t="shared" si="50"/>
        <v>0</v>
      </c>
      <c r="R113" s="31" t="str">
        <f t="shared" si="51"/>
        <v/>
      </c>
      <c r="S113" s="28" t="str">
        <f t="shared" si="52"/>
        <v/>
      </c>
      <c r="T113" s="28" t="str">
        <f t="shared" si="53"/>
        <v/>
      </c>
      <c r="U113" s="28" t="str">
        <f t="shared" si="54"/>
        <v/>
      </c>
      <c r="V113" s="28" t="str">
        <f t="shared" si="55"/>
        <v/>
      </c>
      <c r="W113" s="71" t="str">
        <f t="shared" si="56"/>
        <v/>
      </c>
      <c r="X113" s="47" t="str">
        <f t="shared" si="57"/>
        <v/>
      </c>
      <c r="Y113" s="365" t="str">
        <f t="shared" si="58"/>
        <v/>
      </c>
      <c r="Z113" s="365" t="str">
        <f>IF(W113&lt;X113,Übersetzungstexte!A$186,"")</f>
        <v/>
      </c>
      <c r="AA113" s="366" t="str">
        <f t="shared" si="59"/>
        <v/>
      </c>
      <c r="AB113" s="367"/>
    </row>
    <row r="114" spans="1:28" ht="17.25" hidden="1" customHeight="1" x14ac:dyDescent="0.2">
      <c r="A114" s="115"/>
      <c r="B114" s="236"/>
      <c r="C114" s="236"/>
      <c r="D114" s="116"/>
      <c r="E114" s="117"/>
      <c r="F114" s="118"/>
      <c r="G114" s="362"/>
      <c r="H114" s="117"/>
      <c r="I114" s="118"/>
      <c r="J114" s="119"/>
      <c r="K114" s="119"/>
      <c r="L114" s="232" t="str">
        <f t="shared" si="45"/>
        <v/>
      </c>
      <c r="M114" s="128" t="str">
        <f t="shared" si="46"/>
        <v/>
      </c>
      <c r="N114" s="77">
        <f t="shared" si="47"/>
        <v>0</v>
      </c>
      <c r="O114" s="77">
        <f t="shared" si="48"/>
        <v>0</v>
      </c>
      <c r="P114" s="28" t="str">
        <f t="shared" si="49"/>
        <v/>
      </c>
      <c r="Q114" s="28">
        <f t="shared" si="50"/>
        <v>0</v>
      </c>
      <c r="R114" s="31" t="str">
        <f t="shared" si="51"/>
        <v/>
      </c>
      <c r="S114" s="28" t="str">
        <f t="shared" si="52"/>
        <v/>
      </c>
      <c r="T114" s="28" t="str">
        <f t="shared" si="53"/>
        <v/>
      </c>
      <c r="U114" s="28" t="str">
        <f t="shared" si="54"/>
        <v/>
      </c>
      <c r="V114" s="28" t="str">
        <f t="shared" si="55"/>
        <v/>
      </c>
      <c r="W114" s="71" t="str">
        <f t="shared" si="56"/>
        <v/>
      </c>
      <c r="X114" s="47" t="str">
        <f t="shared" si="57"/>
        <v/>
      </c>
      <c r="Y114" s="365" t="str">
        <f t="shared" si="58"/>
        <v/>
      </c>
      <c r="Z114" s="365" t="str">
        <f>IF(W114&lt;X114,Übersetzungstexte!A$186,"")</f>
        <v/>
      </c>
      <c r="AA114" s="366" t="str">
        <f t="shared" si="59"/>
        <v/>
      </c>
      <c r="AB114" s="367"/>
    </row>
    <row r="115" spans="1:28" ht="17.25" hidden="1" customHeight="1" x14ac:dyDescent="0.2">
      <c r="A115" s="115"/>
      <c r="B115" s="236"/>
      <c r="C115" s="236"/>
      <c r="D115" s="116"/>
      <c r="E115" s="117"/>
      <c r="F115" s="118"/>
      <c r="G115" s="362"/>
      <c r="H115" s="117"/>
      <c r="I115" s="118"/>
      <c r="J115" s="119"/>
      <c r="K115" s="119"/>
      <c r="L115" s="232" t="str">
        <f t="shared" si="45"/>
        <v/>
      </c>
      <c r="M115" s="128" t="str">
        <f t="shared" si="46"/>
        <v/>
      </c>
      <c r="N115" s="77">
        <f t="shared" si="47"/>
        <v>0</v>
      </c>
      <c r="O115" s="77">
        <f t="shared" si="48"/>
        <v>0</v>
      </c>
      <c r="P115" s="28" t="str">
        <f t="shared" si="49"/>
        <v/>
      </c>
      <c r="Q115" s="28">
        <f t="shared" si="50"/>
        <v>0</v>
      </c>
      <c r="R115" s="31" t="str">
        <f t="shared" si="51"/>
        <v/>
      </c>
      <c r="S115" s="28" t="str">
        <f t="shared" si="52"/>
        <v/>
      </c>
      <c r="T115" s="28" t="str">
        <f t="shared" si="53"/>
        <v/>
      </c>
      <c r="U115" s="28" t="str">
        <f t="shared" si="54"/>
        <v/>
      </c>
      <c r="V115" s="28" t="str">
        <f t="shared" si="55"/>
        <v/>
      </c>
      <c r="W115" s="71" t="str">
        <f t="shared" si="56"/>
        <v/>
      </c>
      <c r="X115" s="47" t="str">
        <f t="shared" si="57"/>
        <v/>
      </c>
      <c r="Y115" s="365" t="str">
        <f t="shared" si="58"/>
        <v/>
      </c>
      <c r="Z115" s="365" t="str">
        <f>IF(W115&lt;X115,Übersetzungstexte!A$186,"")</f>
        <v/>
      </c>
      <c r="AA115" s="366" t="str">
        <f t="shared" si="59"/>
        <v/>
      </c>
      <c r="AB115" s="367"/>
    </row>
    <row r="116" spans="1:28" ht="17.25" hidden="1" customHeight="1" x14ac:dyDescent="0.2">
      <c r="A116" s="115"/>
      <c r="B116" s="236"/>
      <c r="C116" s="236"/>
      <c r="D116" s="116"/>
      <c r="E116" s="117"/>
      <c r="F116" s="118"/>
      <c r="G116" s="362"/>
      <c r="H116" s="117"/>
      <c r="I116" s="118"/>
      <c r="J116" s="119"/>
      <c r="K116" s="119"/>
      <c r="L116" s="232" t="str">
        <f t="shared" si="45"/>
        <v/>
      </c>
      <c r="M116" s="128" t="str">
        <f t="shared" si="46"/>
        <v/>
      </c>
      <c r="N116" s="77">
        <f t="shared" si="47"/>
        <v>0</v>
      </c>
      <c r="O116" s="77">
        <f t="shared" si="48"/>
        <v>0</v>
      </c>
      <c r="P116" s="28" t="str">
        <f t="shared" si="49"/>
        <v/>
      </c>
      <c r="Q116" s="28">
        <f t="shared" si="50"/>
        <v>0</v>
      </c>
      <c r="R116" s="31" t="str">
        <f t="shared" si="51"/>
        <v/>
      </c>
      <c r="S116" s="28" t="str">
        <f t="shared" si="52"/>
        <v/>
      </c>
      <c r="T116" s="28" t="str">
        <f t="shared" si="53"/>
        <v/>
      </c>
      <c r="U116" s="28" t="str">
        <f t="shared" si="54"/>
        <v/>
      </c>
      <c r="V116" s="28" t="str">
        <f t="shared" si="55"/>
        <v/>
      </c>
      <c r="W116" s="71" t="str">
        <f t="shared" si="56"/>
        <v/>
      </c>
      <c r="X116" s="47" t="str">
        <f t="shared" si="57"/>
        <v/>
      </c>
      <c r="Y116" s="365" t="str">
        <f t="shared" si="58"/>
        <v/>
      </c>
      <c r="Z116" s="365" t="str">
        <f>IF(W116&lt;X116,Übersetzungstexte!A$186,"")</f>
        <v/>
      </c>
      <c r="AA116" s="366" t="str">
        <f t="shared" si="59"/>
        <v/>
      </c>
      <c r="AB116" s="367"/>
    </row>
    <row r="117" spans="1:28" ht="17.25" hidden="1" customHeight="1" x14ac:dyDescent="0.2">
      <c r="A117" s="115"/>
      <c r="B117" s="236"/>
      <c r="C117" s="236"/>
      <c r="D117" s="116"/>
      <c r="E117" s="117"/>
      <c r="F117" s="118"/>
      <c r="G117" s="362"/>
      <c r="H117" s="117"/>
      <c r="I117" s="118"/>
      <c r="J117" s="119"/>
      <c r="K117" s="119"/>
      <c r="L117" s="232" t="str">
        <f t="shared" si="45"/>
        <v/>
      </c>
      <c r="M117" s="128" t="str">
        <f t="shared" si="46"/>
        <v/>
      </c>
      <c r="N117" s="77">
        <f t="shared" si="47"/>
        <v>0</v>
      </c>
      <c r="O117" s="77">
        <f t="shared" si="48"/>
        <v>0</v>
      </c>
      <c r="P117" s="28" t="str">
        <f t="shared" si="49"/>
        <v/>
      </c>
      <c r="Q117" s="28">
        <f t="shared" si="50"/>
        <v>0</v>
      </c>
      <c r="R117" s="31" t="str">
        <f t="shared" si="51"/>
        <v/>
      </c>
      <c r="S117" s="28" t="str">
        <f t="shared" si="52"/>
        <v/>
      </c>
      <c r="T117" s="28" t="str">
        <f t="shared" si="53"/>
        <v/>
      </c>
      <c r="U117" s="28" t="str">
        <f t="shared" si="54"/>
        <v/>
      </c>
      <c r="V117" s="28" t="str">
        <f t="shared" si="55"/>
        <v/>
      </c>
      <c r="W117" s="71" t="str">
        <f t="shared" si="56"/>
        <v/>
      </c>
      <c r="X117" s="47" t="str">
        <f t="shared" si="57"/>
        <v/>
      </c>
      <c r="Y117" s="365" t="str">
        <f t="shared" si="58"/>
        <v/>
      </c>
      <c r="Z117" s="365" t="str">
        <f>IF(W117&lt;X117,Übersetzungstexte!A$186,"")</f>
        <v/>
      </c>
      <c r="AA117" s="366" t="str">
        <f t="shared" si="59"/>
        <v/>
      </c>
      <c r="AB117" s="367"/>
    </row>
    <row r="118" spans="1:28" ht="17.25" hidden="1" customHeight="1" x14ac:dyDescent="0.2">
      <c r="A118" s="115"/>
      <c r="B118" s="236"/>
      <c r="C118" s="236"/>
      <c r="D118" s="116"/>
      <c r="E118" s="117"/>
      <c r="F118" s="118"/>
      <c r="G118" s="362"/>
      <c r="H118" s="117"/>
      <c r="I118" s="118"/>
      <c r="J118" s="119"/>
      <c r="K118" s="119"/>
      <c r="L118" s="232" t="str">
        <f t="shared" si="45"/>
        <v/>
      </c>
      <c r="M118" s="128" t="str">
        <f>Z118</f>
        <v/>
      </c>
      <c r="N118" s="77">
        <f>IF(N$2-YEAR(D118)&lt;N$3,0,1)</f>
        <v>0</v>
      </c>
      <c r="O118" s="77">
        <f>IF(L118="",0,1)</f>
        <v>0</v>
      </c>
      <c r="P118" s="28" t="str">
        <f>IF(AND(A118="",B118="",C118=""),"",ROUND((K118+J118)/(N$4-(K118+J118))*100,2))</f>
        <v/>
      </c>
      <c r="Q118" s="28">
        <f>ROUND(G118,0)/12</f>
        <v>0</v>
      </c>
      <c r="R118" s="31" t="str">
        <f>IF(AND(A118="",B118="",C118=""),"",ROUND((N$4-(K118+J118))*I118/60,1))</f>
        <v/>
      </c>
      <c r="S118" s="28" t="str">
        <f>IF(OR(AND(A118="",B118="",C118=""),F118=0,F118=""),"",ROUND((1+P118/100)*Q118*F118,2))</f>
        <v/>
      </c>
      <c r="T118" s="28" t="str">
        <f>IF(OR(AND(A118="",B118="",C118=""),F118=0,F118="",I118=0,I118=""),"",ROUND((1+P118/100)*(H118/(N$4*I118/5)+Q118*F118),2))</f>
        <v/>
      </c>
      <c r="U118" s="28" t="str">
        <f>IF(OR(AND(A118="",B118="",C118=""),E118=0,E118="",R118=0,R118=""),"",ROUND((Q118*E118/R118),2))</f>
        <v/>
      </c>
      <c r="V118" s="28" t="str">
        <f>IF(OR(AND(A118="",B118="",C118=""),E118=0,E118="",R118=0,R118=""),"",ROUND((H118/(12*Q118*E118)+1)*Q118*E118/R118,2))</f>
        <v/>
      </c>
      <c r="W118" s="71" t="str">
        <f>IF(OR(AND(A118="",B118="",C118=""),R118=0,R118=""),"",ROUND(W$4 / R118,1))</f>
        <v/>
      </c>
      <c r="X118" s="47" t="str">
        <f>IF(OR(AND(A118="",B118="",C118=""),N$4=""),"",IF(AND(F118&gt;0,H118&gt;0),T118, IF(F118&gt;0,S118, IF(AND(E118&gt;0,H118&gt;0),V118,U118))))</f>
        <v/>
      </c>
      <c r="Y118" s="365" t="str">
        <f>IF(W118&lt;X118,W118,X118)</f>
        <v/>
      </c>
      <c r="Z118" s="365" t="str">
        <f>IF(W118&lt;X118,Übersetzungstexte!A$186,"")</f>
        <v/>
      </c>
      <c r="AA118" s="366" t="str">
        <f>IF(AND(B118="",C118=""),"",CONCATENATE(B118,",",C118))</f>
        <v/>
      </c>
      <c r="AB118" s="367"/>
    </row>
    <row r="119" spans="1:28" ht="17.25" hidden="1" customHeight="1" x14ac:dyDescent="0.2">
      <c r="A119" s="115"/>
      <c r="B119" s="236"/>
      <c r="C119" s="236"/>
      <c r="D119" s="116"/>
      <c r="E119" s="117"/>
      <c r="F119" s="118"/>
      <c r="G119" s="362"/>
      <c r="H119" s="117"/>
      <c r="I119" s="118"/>
      <c r="J119" s="119"/>
      <c r="K119" s="119"/>
      <c r="L119" s="232" t="str">
        <f t="shared" si="45"/>
        <v/>
      </c>
      <c r="M119" s="128" t="str">
        <f>Z119</f>
        <v/>
      </c>
      <c r="N119" s="77">
        <f>IF(N$2-YEAR(D119)&lt;N$3,0,1)</f>
        <v>0</v>
      </c>
      <c r="O119" s="77">
        <f>IF(L119="",0,1)</f>
        <v>0</v>
      </c>
      <c r="P119" s="28" t="str">
        <f>IF(AND(A119="",B119="",C119=""),"",ROUND((K119+J119)/(N$4-(K119+J119))*100,2))</f>
        <v/>
      </c>
      <c r="Q119" s="28">
        <f>ROUND(G119,0)/12</f>
        <v>0</v>
      </c>
      <c r="R119" s="31" t="str">
        <f>IF(AND(A119="",B119="",C119=""),"",ROUND((N$4-(K119+J119))*I119/60,1))</f>
        <v/>
      </c>
      <c r="S119" s="28" t="str">
        <f>IF(OR(AND(A119="",B119="",C119=""),F119=0,F119=""),"",ROUND((1+P119/100)*Q119*F119,2))</f>
        <v/>
      </c>
      <c r="T119" s="28" t="str">
        <f>IF(OR(AND(A119="",B119="",C119=""),F119=0,F119="",I119=0,I119=""),"",ROUND((1+P119/100)*(H119/(N$4*I119/5)+Q119*F119),2))</f>
        <v/>
      </c>
      <c r="U119" s="28" t="str">
        <f>IF(OR(AND(A119="",B119="",C119=""),E119=0,E119="",R119=0,R119=""),"",ROUND((Q119*E119/R119),2))</f>
        <v/>
      </c>
      <c r="V119" s="28" t="str">
        <f>IF(OR(AND(A119="",B119="",C119=""),E119=0,E119="",R119=0,R119=""),"",ROUND((H119/(12*Q119*E119)+1)*Q119*E119/R119,2))</f>
        <v/>
      </c>
      <c r="W119" s="71" t="str">
        <f>IF(OR(AND(A119="",B119="",C119=""),R119=0,R119=""),"",ROUND(W$4 / R119,1))</f>
        <v/>
      </c>
      <c r="X119" s="47" t="str">
        <f>IF(OR(AND(A119="",B119="",C119=""),N$4=""),"",IF(AND(F119&gt;0,H119&gt;0),T119, IF(F119&gt;0,S119, IF(AND(E119&gt;0,H119&gt;0),V119,U119))))</f>
        <v/>
      </c>
      <c r="Y119" s="365" t="str">
        <f>IF(W119&lt;X119,W119,X119)</f>
        <v/>
      </c>
      <c r="Z119" s="365" t="str">
        <f>IF(W119&lt;X119,Übersetzungstexte!A$186,"")</f>
        <v/>
      </c>
      <c r="AA119" s="366" t="str">
        <f>IF(AND(B119="",C119=""),"",CONCATENATE(B119,",",C119))</f>
        <v/>
      </c>
      <c r="AB119" s="367"/>
    </row>
    <row r="120" spans="1:28" hidden="1" x14ac:dyDescent="0.2">
      <c r="A120" s="15"/>
      <c r="B120" s="16"/>
      <c r="C120" s="16"/>
      <c r="D120" s="16"/>
      <c r="E120" s="16"/>
      <c r="F120" s="16"/>
      <c r="G120" s="16"/>
      <c r="H120" s="16"/>
      <c r="I120" s="16"/>
      <c r="J120" s="16"/>
      <c r="K120" s="16"/>
      <c r="L120" s="16"/>
      <c r="M120" s="39"/>
      <c r="N120" s="184"/>
      <c r="O120" s="45"/>
      <c r="P120" s="45"/>
      <c r="Q120" s="45"/>
      <c r="R120" s="45"/>
      <c r="S120" s="45"/>
      <c r="T120" s="45"/>
      <c r="U120" s="45"/>
      <c r="V120" s="45"/>
      <c r="W120" s="45"/>
      <c r="X120" s="45"/>
      <c r="Y120" s="45"/>
      <c r="Z120" s="45"/>
      <c r="AA120" s="45"/>
      <c r="AB120" s="45"/>
    </row>
    <row r="121" spans="1:28" hidden="1" x14ac:dyDescent="0.2">
      <c r="A121" s="113" t="str">
        <f>'Stammdaten Betrieb &amp; Abteilung'!D$1</f>
        <v xml:space="preserve">  </v>
      </c>
      <c r="B121" s="39"/>
      <c r="C121" s="34"/>
      <c r="D121" s="34"/>
      <c r="E121" s="35"/>
      <c r="F121" s="35"/>
      <c r="G121" s="21" t="str">
        <f>Übersetzungstexte!A$135</f>
        <v>Betrieb / Betriebsabteilung</v>
      </c>
      <c r="H121" s="38" t="str">
        <f>'Stammdaten Betrieb &amp; Abteilung'!D$13</f>
        <v xml:space="preserve"> </v>
      </c>
      <c r="I121" s="38"/>
      <c r="J121" s="38"/>
      <c r="K121" s="38"/>
      <c r="L121" s="40"/>
      <c r="M121" s="85"/>
      <c r="P121" s="46"/>
      <c r="Q121" s="46"/>
      <c r="R121" s="18"/>
      <c r="S121" s="22"/>
      <c r="T121" s="47"/>
      <c r="U121" s="18"/>
      <c r="V121" s="18"/>
      <c r="W121" s="18"/>
      <c r="X121" s="18"/>
      <c r="Y121" s="19"/>
      <c r="AA121" s="47"/>
    </row>
    <row r="122" spans="1:28" hidden="1" x14ac:dyDescent="0.2">
      <c r="A122" s="38" t="str">
        <f>'Stammdaten Betrieb &amp; Abteilung'!D$3</f>
        <v xml:space="preserve"> </v>
      </c>
      <c r="B122" s="39"/>
      <c r="C122" s="33"/>
      <c r="D122" s="33"/>
      <c r="E122" s="36"/>
      <c r="F122" s="36"/>
      <c r="G122" s="17" t="str">
        <f>Übersetzungstexte!A$136</f>
        <v>Abrechnungsperiode</v>
      </c>
      <c r="H122" s="114" t="str">
        <f>'Stammdaten Betrieb &amp; Abteilung'!D$14</f>
        <v/>
      </c>
      <c r="I122" s="114"/>
      <c r="J122" s="37"/>
      <c r="K122" s="37"/>
      <c r="L122" s="40"/>
      <c r="M122" s="85"/>
      <c r="P122" s="46"/>
      <c r="Q122" s="46"/>
      <c r="R122" s="18"/>
      <c r="S122" s="22"/>
      <c r="T122" s="47"/>
      <c r="U122" s="18"/>
      <c r="V122" s="18"/>
      <c r="W122" s="18"/>
      <c r="X122" s="18"/>
      <c r="Y122" s="19"/>
      <c r="AA122" s="47"/>
    </row>
    <row r="123" spans="1:28" hidden="1" x14ac:dyDescent="0.2">
      <c r="A123" s="38" t="str">
        <f>'Stammdaten Betrieb &amp; Abteilung'!D$4</f>
        <v xml:space="preserve"> </v>
      </c>
      <c r="B123" s="39"/>
      <c r="C123" s="7"/>
      <c r="D123" s="7"/>
      <c r="E123" s="36"/>
      <c r="F123" s="36"/>
      <c r="G123" s="17" t="str">
        <f>Übersetzungstexte!A$137</f>
        <v>Beginn / Ende der Kurzarbeit</v>
      </c>
      <c r="H123" s="38" t="str">
        <f>'Stammdaten Betrieb &amp; Abteilung'!D$16</f>
        <v/>
      </c>
      <c r="I123" s="38"/>
      <c r="J123" s="38"/>
      <c r="K123" s="38"/>
      <c r="L123" s="40"/>
      <c r="M123" s="85"/>
      <c r="P123" s="46"/>
      <c r="Q123" s="46"/>
      <c r="R123" s="18"/>
      <c r="S123" s="22"/>
      <c r="T123" s="47"/>
      <c r="U123" s="18"/>
      <c r="V123" s="18"/>
      <c r="W123" s="73"/>
      <c r="X123" s="18"/>
      <c r="Y123" s="19"/>
      <c r="AA123" s="47"/>
    </row>
    <row r="124" spans="1:28" hidden="1" x14ac:dyDescent="0.2">
      <c r="A124" s="5"/>
      <c r="B124" s="4"/>
      <c r="C124" s="7"/>
      <c r="D124" s="7"/>
      <c r="E124" s="8"/>
      <c r="F124" s="7"/>
      <c r="G124" s="7"/>
      <c r="H124" s="13"/>
      <c r="I124" s="7"/>
      <c r="J124" s="7"/>
      <c r="K124" s="7"/>
      <c r="L124" s="41"/>
      <c r="M124" s="86"/>
      <c r="N124" s="182"/>
      <c r="O124" s="43"/>
      <c r="P124" s="46"/>
      <c r="Q124" s="46"/>
      <c r="R124" s="18"/>
      <c r="S124" s="22"/>
      <c r="T124" s="18"/>
      <c r="U124" s="18"/>
      <c r="V124" s="18"/>
      <c r="W124" s="50"/>
      <c r="X124" s="18"/>
      <c r="Y124" s="19"/>
      <c r="AA124" s="47"/>
    </row>
    <row r="125" spans="1:28" hidden="1" x14ac:dyDescent="0.2">
      <c r="A125" s="223" t="str">
        <f>Übersetzungstexte!A$138</f>
        <v/>
      </c>
      <c r="B125" s="223" t="str">
        <f>Übersetzungstexte!A$142</f>
        <v/>
      </c>
      <c r="C125" s="223" t="str">
        <f>Übersetzungstexte!A$146</f>
        <v/>
      </c>
      <c r="D125" s="224" t="str">
        <f>Übersetzungstexte!A$150</f>
        <v/>
      </c>
      <c r="E125" s="224" t="str">
        <f>Übersetzungstexte!A$154</f>
        <v/>
      </c>
      <c r="F125" s="224" t="str">
        <f>Übersetzungstexte!A$158</f>
        <v/>
      </c>
      <c r="G125" s="224" t="str">
        <f>Übersetzungstexte!A$162</f>
        <v>Anzahl bez.</v>
      </c>
      <c r="H125" s="225" t="str">
        <f>Übersetzungstexte!A$166</f>
        <v>Weitere</v>
      </c>
      <c r="I125" s="224" t="str">
        <f>Übersetzungstexte!A$170</f>
        <v>Jahres-</v>
      </c>
      <c r="J125" s="224" t="str">
        <f>Übersetzungstexte!A$174</f>
        <v/>
      </c>
      <c r="K125" s="224" t="str">
        <f>Übersetzungstexte!A$178</f>
        <v/>
      </c>
      <c r="L125" s="224" t="str">
        <f>Übersetzungstexte!A$182</f>
        <v>Anrechen-</v>
      </c>
      <c r="M125" s="85"/>
      <c r="N125" s="183"/>
      <c r="O125" s="76" t="s">
        <v>685</v>
      </c>
      <c r="P125" s="50" t="s">
        <v>717</v>
      </c>
      <c r="Q125" s="50"/>
      <c r="R125" s="50" t="s">
        <v>718</v>
      </c>
      <c r="S125" s="50" t="s">
        <v>719</v>
      </c>
      <c r="T125" s="50" t="s">
        <v>720</v>
      </c>
      <c r="U125" s="50" t="s">
        <v>721</v>
      </c>
      <c r="V125" s="50" t="s">
        <v>722</v>
      </c>
      <c r="W125" s="50" t="s">
        <v>723</v>
      </c>
      <c r="X125" s="44" t="s">
        <v>726</v>
      </c>
      <c r="Y125" s="47" t="s">
        <v>723</v>
      </c>
      <c r="Z125" s="47" t="s">
        <v>723</v>
      </c>
      <c r="AA125" s="179"/>
      <c r="AB125" s="179"/>
    </row>
    <row r="126" spans="1:28" s="23" customFormat="1" hidden="1" x14ac:dyDescent="0.2">
      <c r="A126" s="226" t="str">
        <f>Übersetzungstexte!A$139</f>
        <v/>
      </c>
      <c r="B126" s="226" t="str">
        <f>Übersetzungstexte!A$143</f>
        <v/>
      </c>
      <c r="C126" s="226" t="str">
        <f>Übersetzungstexte!A$147</f>
        <v/>
      </c>
      <c r="D126" s="227" t="str">
        <f>Übersetzungstexte!A$151</f>
        <v/>
      </c>
      <c r="E126" s="227" t="str">
        <f>Übersetzungstexte!A$155</f>
        <v/>
      </c>
      <c r="F126" s="227" t="str">
        <f>Übersetzungstexte!A$159</f>
        <v/>
      </c>
      <c r="G126" s="227" t="str">
        <f>Übersetzungstexte!A$163</f>
        <v xml:space="preserve">Monate </v>
      </c>
      <c r="H126" s="233" t="str">
        <f>Übersetzungstexte!A$167</f>
        <v>Lohn-</v>
      </c>
      <c r="I126" s="227" t="str">
        <f>Übersetzungstexte!A$171</f>
        <v>durchschn.</v>
      </c>
      <c r="J126" s="227" t="str">
        <f>Übersetzungstexte!A$175</f>
        <v>Anzahl</v>
      </c>
      <c r="K126" s="227" t="str">
        <f>Übersetzungstexte!A$179</f>
        <v>Anzahl</v>
      </c>
      <c r="L126" s="227" t="str">
        <f>Übersetzungstexte!A$183</f>
        <v>barer</v>
      </c>
      <c r="M126" s="126"/>
      <c r="N126" s="183"/>
      <c r="O126" s="76" t="s">
        <v>761</v>
      </c>
      <c r="P126" s="50" t="s">
        <v>712</v>
      </c>
      <c r="Q126" s="50" t="s">
        <v>609</v>
      </c>
      <c r="R126" s="51" t="s">
        <v>713</v>
      </c>
      <c r="S126" s="75" t="s">
        <v>757</v>
      </c>
      <c r="T126" s="52" t="s">
        <v>757</v>
      </c>
      <c r="U126" s="52" t="s">
        <v>758</v>
      </c>
      <c r="V126" s="52" t="s">
        <v>758</v>
      </c>
      <c r="W126" s="52" t="s">
        <v>724</v>
      </c>
      <c r="X126" s="48" t="s">
        <v>727</v>
      </c>
      <c r="Y126" s="48" t="s">
        <v>727</v>
      </c>
      <c r="Z126" s="49" t="s">
        <v>753</v>
      </c>
      <c r="AA126" s="364"/>
      <c r="AB126" s="364"/>
    </row>
    <row r="127" spans="1:28" s="23" customFormat="1" hidden="1" x14ac:dyDescent="0.2">
      <c r="A127" s="226" t="str">
        <f>Übersetzungstexte!A$140</f>
        <v/>
      </c>
      <c r="B127" s="226" t="str">
        <f>Übersetzungstexte!A$144</f>
        <v/>
      </c>
      <c r="C127" s="226" t="str">
        <f>Übersetzungstexte!A$148</f>
        <v/>
      </c>
      <c r="D127" s="227" t="str">
        <f>Übersetzungstexte!A$152</f>
        <v>Geburts-</v>
      </c>
      <c r="E127" s="227" t="str">
        <f>Übersetzungstexte!A$156</f>
        <v>Monats-</v>
      </c>
      <c r="F127" s="227" t="str">
        <f>Übersetzungstexte!A$160</f>
        <v>Stunden-</v>
      </c>
      <c r="G127" s="227" t="str">
        <f>Übersetzungstexte!A$164</f>
        <v>pro Jahr</v>
      </c>
      <c r="H127" s="227" t="str">
        <f>Übersetzungstexte!A$168</f>
        <v>bestand-</v>
      </c>
      <c r="I127" s="227" t="str">
        <f>Übersetzungstexte!A$172</f>
        <v>wöchentl.</v>
      </c>
      <c r="J127" s="227" t="str">
        <f>Übersetzungstexte!A$176</f>
        <v>Ferientage</v>
      </c>
      <c r="K127" s="227" t="str">
        <f>Übersetzungstexte!A$180</f>
        <v>Feiertage</v>
      </c>
      <c r="L127" s="228" t="str">
        <f>Übersetzungstexte!A$184</f>
        <v>Stunden-</v>
      </c>
      <c r="M127" s="127"/>
      <c r="N127" s="184" t="s">
        <v>62</v>
      </c>
      <c r="O127" s="44" t="s">
        <v>762</v>
      </c>
      <c r="P127" s="50"/>
      <c r="Q127" s="50"/>
      <c r="R127" s="51"/>
      <c r="S127" s="52" t="s">
        <v>706</v>
      </c>
      <c r="T127" s="52" t="s">
        <v>704</v>
      </c>
      <c r="U127" s="52" t="s">
        <v>706</v>
      </c>
      <c r="V127" s="52" t="s">
        <v>704</v>
      </c>
      <c r="W127" s="52" t="s">
        <v>725</v>
      </c>
      <c r="X127" s="49" t="s">
        <v>755</v>
      </c>
      <c r="Y127" s="49" t="s">
        <v>728</v>
      </c>
      <c r="Z127" s="49" t="s">
        <v>754</v>
      </c>
      <c r="AA127" s="364"/>
      <c r="AB127" s="364"/>
    </row>
    <row r="128" spans="1:28" s="23" customFormat="1" hidden="1" x14ac:dyDescent="0.2">
      <c r="A128" s="229" t="str">
        <f>Übersetzungstexte!A$141</f>
        <v>Versicherten-Nr.</v>
      </c>
      <c r="B128" s="229" t="str">
        <f>Übersetzungstexte!A$145</f>
        <v>Name</v>
      </c>
      <c r="C128" s="229" t="str">
        <f>Übersetzungstexte!A$149</f>
        <v>Vorname</v>
      </c>
      <c r="D128" s="230" t="str">
        <f>Übersetzungstexte!A$153</f>
        <v>datum</v>
      </c>
      <c r="E128" s="230" t="str">
        <f>Übersetzungstexte!A$157</f>
        <v>lohn</v>
      </c>
      <c r="F128" s="230" t="str">
        <f>Übersetzungstexte!A$161</f>
        <v>lohn</v>
      </c>
      <c r="G128" s="230" t="str">
        <f>Übersetzungstexte!A$165</f>
        <v>(12/13)</v>
      </c>
      <c r="H128" s="230" t="str">
        <f>Übersetzungstexte!A$169</f>
        <v>teile p. Jahr</v>
      </c>
      <c r="I128" s="230" t="str">
        <f>Übersetzungstexte!A$173</f>
        <v>Arbeitszeit</v>
      </c>
      <c r="J128" s="230" t="str">
        <f>Übersetzungstexte!A$177</f>
        <v>pro Jahr</v>
      </c>
      <c r="K128" s="230" t="str">
        <f>Übersetzungstexte!A$181</f>
        <v>pro Jahr</v>
      </c>
      <c r="L128" s="231" t="str">
        <f>Übersetzungstexte!A$185</f>
        <v>Verdienst</v>
      </c>
      <c r="M128" s="127"/>
      <c r="N128" s="184" t="s">
        <v>63</v>
      </c>
      <c r="O128" s="44" t="s">
        <v>749</v>
      </c>
      <c r="P128" s="50"/>
      <c r="Q128" s="50"/>
      <c r="R128" s="51"/>
      <c r="S128" s="52" t="s">
        <v>705</v>
      </c>
      <c r="T128" s="52" t="s">
        <v>705</v>
      </c>
      <c r="U128" s="52" t="s">
        <v>705</v>
      </c>
      <c r="V128" s="52" t="s">
        <v>705</v>
      </c>
      <c r="W128" s="50"/>
      <c r="X128" s="49" t="s">
        <v>756</v>
      </c>
      <c r="Y128" s="49" t="s">
        <v>673</v>
      </c>
      <c r="Z128" s="49"/>
      <c r="AA128" s="364" t="s">
        <v>711</v>
      </c>
      <c r="AB128" s="364"/>
    </row>
    <row r="129" spans="1:28" ht="17.25" hidden="1" customHeight="1" x14ac:dyDescent="0.2">
      <c r="A129" s="115"/>
      <c r="B129" s="236"/>
      <c r="C129" s="236"/>
      <c r="D129" s="116"/>
      <c r="E129" s="117"/>
      <c r="F129" s="118"/>
      <c r="G129" s="362"/>
      <c r="H129" s="117"/>
      <c r="I129" s="118"/>
      <c r="J129" s="119"/>
      <c r="K129" s="119"/>
      <c r="L129" s="232" t="str">
        <f t="shared" ref="L129:L149" si="60">Y129</f>
        <v/>
      </c>
      <c r="M129" s="128" t="str">
        <f t="shared" ref="M129:M147" si="61">Z129</f>
        <v/>
      </c>
      <c r="N129" s="77">
        <f t="shared" ref="N129:N147" si="62">IF(N$2-YEAR(D129)&lt;N$3,0,1)</f>
        <v>0</v>
      </c>
      <c r="O129" s="77">
        <f t="shared" ref="O129:O147" si="63">IF(L129="",0,1)</f>
        <v>0</v>
      </c>
      <c r="P129" s="28" t="str">
        <f t="shared" ref="P129:P147" si="64">IF(AND(A129="",B129="",C129=""),"",ROUND((K129+J129)/(N$4-(K129+J129))*100,2))</f>
        <v/>
      </c>
      <c r="Q129" s="28">
        <f t="shared" ref="Q129:Q147" si="65">ROUND(G129,0)/12</f>
        <v>0</v>
      </c>
      <c r="R129" s="31" t="str">
        <f t="shared" ref="R129:R147" si="66">IF(AND(A129="",B129="",C129=""),"",ROUND((N$4-(K129+J129))*I129/60,1))</f>
        <v/>
      </c>
      <c r="S129" s="28" t="str">
        <f t="shared" ref="S129:S147" si="67">IF(OR(AND(A129="",B129="",C129=""),F129=0,F129=""),"",ROUND((1+P129/100)*Q129*F129,2))</f>
        <v/>
      </c>
      <c r="T129" s="28" t="str">
        <f t="shared" ref="T129:T147" si="68">IF(OR(AND(A129="",B129="",C129=""),F129=0,F129="",I129=0,I129=""),"",ROUND((1+P129/100)*(H129/(N$4*I129/5)+Q129*F129),2))</f>
        <v/>
      </c>
      <c r="U129" s="28" t="str">
        <f t="shared" ref="U129:U147" si="69">IF(OR(AND(A129="",B129="",C129=""),E129=0,E129="",R129=0,R129=""),"",ROUND((Q129*E129/R129),2))</f>
        <v/>
      </c>
      <c r="V129" s="28" t="str">
        <f t="shared" ref="V129:V147" si="70">IF(OR(AND(A129="",B129="",C129=""),E129=0,E129="",R129=0,R129=""),"",ROUND((H129/(12*Q129*E129)+1)*Q129*E129/R129,2))</f>
        <v/>
      </c>
      <c r="W129" s="71" t="str">
        <f t="shared" ref="W129:W147" si="71">IF(OR(AND(A129="",B129="",C129=""),R129=0,R129=""),"",ROUND(W$4 / R129,1))</f>
        <v/>
      </c>
      <c r="X129" s="47" t="str">
        <f t="shared" ref="X129:X147" si="72">IF(OR(AND(A129="",B129="",C129=""),N$4=""),"",IF(AND(F129&gt;0,H129&gt;0),T129, IF(F129&gt;0,S129, IF(AND(E129&gt;0,H129&gt;0),V129,U129))))</f>
        <v/>
      </c>
      <c r="Y129" s="365" t="str">
        <f t="shared" ref="Y129:Y147" si="73">IF(W129&lt;X129,W129,X129)</f>
        <v/>
      </c>
      <c r="Z129" s="365" t="str">
        <f>IF(W129&lt;X129,Übersetzungstexte!A$186,"")</f>
        <v/>
      </c>
      <c r="AA129" s="366" t="str">
        <f t="shared" ref="AA129:AA147" si="74">IF(AND(B129="",C129=""),"",CONCATENATE(B129,",",C129))</f>
        <v/>
      </c>
      <c r="AB129" s="367"/>
    </row>
    <row r="130" spans="1:28" ht="17.25" hidden="1" customHeight="1" x14ac:dyDescent="0.2">
      <c r="A130" s="115"/>
      <c r="B130" s="236"/>
      <c r="C130" s="236"/>
      <c r="D130" s="116"/>
      <c r="E130" s="117"/>
      <c r="F130" s="118"/>
      <c r="G130" s="362"/>
      <c r="H130" s="117"/>
      <c r="I130" s="118"/>
      <c r="J130" s="119"/>
      <c r="K130" s="119"/>
      <c r="L130" s="232" t="str">
        <f t="shared" si="60"/>
        <v/>
      </c>
      <c r="M130" s="128" t="str">
        <f t="shared" si="61"/>
        <v/>
      </c>
      <c r="N130" s="77">
        <f t="shared" si="62"/>
        <v>0</v>
      </c>
      <c r="O130" s="77">
        <f t="shared" si="63"/>
        <v>0</v>
      </c>
      <c r="P130" s="28" t="str">
        <f t="shared" si="64"/>
        <v/>
      </c>
      <c r="Q130" s="28">
        <f t="shared" si="65"/>
        <v>0</v>
      </c>
      <c r="R130" s="31" t="str">
        <f t="shared" si="66"/>
        <v/>
      </c>
      <c r="S130" s="28" t="str">
        <f t="shared" si="67"/>
        <v/>
      </c>
      <c r="T130" s="28" t="str">
        <f t="shared" si="68"/>
        <v/>
      </c>
      <c r="U130" s="28" t="str">
        <f t="shared" si="69"/>
        <v/>
      </c>
      <c r="V130" s="28" t="str">
        <f t="shared" si="70"/>
        <v/>
      </c>
      <c r="W130" s="71" t="str">
        <f t="shared" si="71"/>
        <v/>
      </c>
      <c r="X130" s="47" t="str">
        <f t="shared" si="72"/>
        <v/>
      </c>
      <c r="Y130" s="365" t="str">
        <f t="shared" si="73"/>
        <v/>
      </c>
      <c r="Z130" s="365" t="str">
        <f>IF(W130&lt;X130,Übersetzungstexte!A$186,"")</f>
        <v/>
      </c>
      <c r="AA130" s="366" t="str">
        <f t="shared" si="74"/>
        <v/>
      </c>
      <c r="AB130" s="367"/>
    </row>
    <row r="131" spans="1:28" ht="17.25" hidden="1" customHeight="1" x14ac:dyDescent="0.2">
      <c r="A131" s="115"/>
      <c r="B131" s="236"/>
      <c r="C131" s="236"/>
      <c r="D131" s="116"/>
      <c r="E131" s="117"/>
      <c r="F131" s="118"/>
      <c r="G131" s="362"/>
      <c r="H131" s="117"/>
      <c r="I131" s="118"/>
      <c r="J131" s="119"/>
      <c r="K131" s="119"/>
      <c r="L131" s="232" t="str">
        <f t="shared" si="60"/>
        <v/>
      </c>
      <c r="M131" s="128" t="str">
        <f t="shared" si="61"/>
        <v/>
      </c>
      <c r="N131" s="77">
        <f t="shared" si="62"/>
        <v>0</v>
      </c>
      <c r="O131" s="77">
        <f t="shared" si="63"/>
        <v>0</v>
      </c>
      <c r="P131" s="28" t="str">
        <f t="shared" si="64"/>
        <v/>
      </c>
      <c r="Q131" s="28">
        <f t="shared" si="65"/>
        <v>0</v>
      </c>
      <c r="R131" s="31" t="str">
        <f t="shared" si="66"/>
        <v/>
      </c>
      <c r="S131" s="28" t="str">
        <f t="shared" si="67"/>
        <v/>
      </c>
      <c r="T131" s="28" t="str">
        <f t="shared" si="68"/>
        <v/>
      </c>
      <c r="U131" s="28" t="str">
        <f t="shared" si="69"/>
        <v/>
      </c>
      <c r="V131" s="28" t="str">
        <f t="shared" si="70"/>
        <v/>
      </c>
      <c r="W131" s="71" t="str">
        <f t="shared" si="71"/>
        <v/>
      </c>
      <c r="X131" s="47" t="str">
        <f t="shared" si="72"/>
        <v/>
      </c>
      <c r="Y131" s="365" t="str">
        <f t="shared" si="73"/>
        <v/>
      </c>
      <c r="Z131" s="365" t="str">
        <f>IF(W131&lt;X131,Übersetzungstexte!A$186,"")</f>
        <v/>
      </c>
      <c r="AA131" s="366" t="str">
        <f t="shared" si="74"/>
        <v/>
      </c>
      <c r="AB131" s="367"/>
    </row>
    <row r="132" spans="1:28" ht="17.25" hidden="1" customHeight="1" x14ac:dyDescent="0.2">
      <c r="A132" s="115"/>
      <c r="B132" s="236"/>
      <c r="C132" s="236"/>
      <c r="D132" s="116"/>
      <c r="E132" s="117"/>
      <c r="F132" s="118"/>
      <c r="G132" s="362"/>
      <c r="H132" s="117"/>
      <c r="I132" s="118"/>
      <c r="J132" s="119"/>
      <c r="K132" s="119"/>
      <c r="L132" s="232" t="str">
        <f t="shared" si="60"/>
        <v/>
      </c>
      <c r="M132" s="128" t="str">
        <f t="shared" si="61"/>
        <v/>
      </c>
      <c r="N132" s="77">
        <f t="shared" si="62"/>
        <v>0</v>
      </c>
      <c r="O132" s="77">
        <f t="shared" si="63"/>
        <v>0</v>
      </c>
      <c r="P132" s="28" t="str">
        <f t="shared" si="64"/>
        <v/>
      </c>
      <c r="Q132" s="28">
        <f t="shared" si="65"/>
        <v>0</v>
      </c>
      <c r="R132" s="31" t="str">
        <f t="shared" si="66"/>
        <v/>
      </c>
      <c r="S132" s="28" t="str">
        <f t="shared" si="67"/>
        <v/>
      </c>
      <c r="T132" s="28" t="str">
        <f t="shared" si="68"/>
        <v/>
      </c>
      <c r="U132" s="28" t="str">
        <f t="shared" si="69"/>
        <v/>
      </c>
      <c r="V132" s="28" t="str">
        <f t="shared" si="70"/>
        <v/>
      </c>
      <c r="W132" s="71" t="str">
        <f t="shared" si="71"/>
        <v/>
      </c>
      <c r="X132" s="47" t="str">
        <f t="shared" si="72"/>
        <v/>
      </c>
      <c r="Y132" s="365" t="str">
        <f t="shared" si="73"/>
        <v/>
      </c>
      <c r="Z132" s="365" t="str">
        <f>IF(W132&lt;X132,Übersetzungstexte!A$186,"")</f>
        <v/>
      </c>
      <c r="AA132" s="366" t="str">
        <f t="shared" si="74"/>
        <v/>
      </c>
      <c r="AB132" s="367"/>
    </row>
    <row r="133" spans="1:28" ht="17.25" hidden="1" customHeight="1" x14ac:dyDescent="0.2">
      <c r="A133" s="115"/>
      <c r="B133" s="236"/>
      <c r="C133" s="236"/>
      <c r="D133" s="116"/>
      <c r="E133" s="117"/>
      <c r="F133" s="118"/>
      <c r="G133" s="362"/>
      <c r="H133" s="117"/>
      <c r="I133" s="118"/>
      <c r="J133" s="119"/>
      <c r="K133" s="119"/>
      <c r="L133" s="232" t="str">
        <f t="shared" si="60"/>
        <v/>
      </c>
      <c r="M133" s="128" t="str">
        <f t="shared" si="61"/>
        <v/>
      </c>
      <c r="N133" s="77">
        <f t="shared" si="62"/>
        <v>0</v>
      </c>
      <c r="O133" s="77">
        <f t="shared" si="63"/>
        <v>0</v>
      </c>
      <c r="P133" s="28" t="str">
        <f t="shared" si="64"/>
        <v/>
      </c>
      <c r="Q133" s="28">
        <f t="shared" si="65"/>
        <v>0</v>
      </c>
      <c r="R133" s="31" t="str">
        <f t="shared" si="66"/>
        <v/>
      </c>
      <c r="S133" s="28" t="str">
        <f t="shared" si="67"/>
        <v/>
      </c>
      <c r="T133" s="28" t="str">
        <f t="shared" si="68"/>
        <v/>
      </c>
      <c r="U133" s="28" t="str">
        <f t="shared" si="69"/>
        <v/>
      </c>
      <c r="V133" s="28" t="str">
        <f t="shared" si="70"/>
        <v/>
      </c>
      <c r="W133" s="71" t="str">
        <f t="shared" si="71"/>
        <v/>
      </c>
      <c r="X133" s="47" t="str">
        <f t="shared" si="72"/>
        <v/>
      </c>
      <c r="Y133" s="365" t="str">
        <f t="shared" si="73"/>
        <v/>
      </c>
      <c r="Z133" s="365" t="str">
        <f>IF(W133&lt;X133,Übersetzungstexte!A$186,"")</f>
        <v/>
      </c>
      <c r="AA133" s="366" t="str">
        <f t="shared" si="74"/>
        <v/>
      </c>
      <c r="AB133" s="367"/>
    </row>
    <row r="134" spans="1:28" ht="17.25" hidden="1" customHeight="1" x14ac:dyDescent="0.2">
      <c r="A134" s="115"/>
      <c r="B134" s="236"/>
      <c r="C134" s="236"/>
      <c r="D134" s="116"/>
      <c r="E134" s="117"/>
      <c r="F134" s="118"/>
      <c r="G134" s="362"/>
      <c r="H134" s="117"/>
      <c r="I134" s="118"/>
      <c r="J134" s="119"/>
      <c r="K134" s="119"/>
      <c r="L134" s="232" t="str">
        <f t="shared" si="60"/>
        <v/>
      </c>
      <c r="M134" s="128" t="str">
        <f t="shared" si="61"/>
        <v/>
      </c>
      <c r="N134" s="77">
        <f t="shared" si="62"/>
        <v>0</v>
      </c>
      <c r="O134" s="77">
        <f t="shared" si="63"/>
        <v>0</v>
      </c>
      <c r="P134" s="28" t="str">
        <f t="shared" si="64"/>
        <v/>
      </c>
      <c r="Q134" s="28">
        <f t="shared" si="65"/>
        <v>0</v>
      </c>
      <c r="R134" s="31" t="str">
        <f t="shared" si="66"/>
        <v/>
      </c>
      <c r="S134" s="28" t="str">
        <f t="shared" si="67"/>
        <v/>
      </c>
      <c r="T134" s="28" t="str">
        <f t="shared" si="68"/>
        <v/>
      </c>
      <c r="U134" s="28" t="str">
        <f t="shared" si="69"/>
        <v/>
      </c>
      <c r="V134" s="28" t="str">
        <f t="shared" si="70"/>
        <v/>
      </c>
      <c r="W134" s="71" t="str">
        <f t="shared" si="71"/>
        <v/>
      </c>
      <c r="X134" s="47" t="str">
        <f t="shared" si="72"/>
        <v/>
      </c>
      <c r="Y134" s="365" t="str">
        <f t="shared" si="73"/>
        <v/>
      </c>
      <c r="Z134" s="365" t="str">
        <f>IF(W134&lt;X134,Übersetzungstexte!A$186,"")</f>
        <v/>
      </c>
      <c r="AA134" s="366" t="str">
        <f t="shared" si="74"/>
        <v/>
      </c>
      <c r="AB134" s="367"/>
    </row>
    <row r="135" spans="1:28" ht="17.25" hidden="1" customHeight="1" x14ac:dyDescent="0.2">
      <c r="A135" s="115"/>
      <c r="B135" s="236"/>
      <c r="C135" s="236"/>
      <c r="D135" s="116"/>
      <c r="E135" s="117"/>
      <c r="F135" s="118"/>
      <c r="G135" s="362"/>
      <c r="H135" s="117"/>
      <c r="I135" s="118"/>
      <c r="J135" s="119"/>
      <c r="K135" s="119"/>
      <c r="L135" s="232" t="str">
        <f t="shared" si="60"/>
        <v/>
      </c>
      <c r="M135" s="128" t="str">
        <f t="shared" si="61"/>
        <v/>
      </c>
      <c r="N135" s="77">
        <f t="shared" si="62"/>
        <v>0</v>
      </c>
      <c r="O135" s="77">
        <f t="shared" si="63"/>
        <v>0</v>
      </c>
      <c r="P135" s="28" t="str">
        <f t="shared" si="64"/>
        <v/>
      </c>
      <c r="Q135" s="28">
        <f t="shared" si="65"/>
        <v>0</v>
      </c>
      <c r="R135" s="31" t="str">
        <f t="shared" si="66"/>
        <v/>
      </c>
      <c r="S135" s="28" t="str">
        <f t="shared" si="67"/>
        <v/>
      </c>
      <c r="T135" s="28" t="str">
        <f t="shared" si="68"/>
        <v/>
      </c>
      <c r="U135" s="28" t="str">
        <f t="shared" si="69"/>
        <v/>
      </c>
      <c r="V135" s="28" t="str">
        <f t="shared" si="70"/>
        <v/>
      </c>
      <c r="W135" s="71" t="str">
        <f t="shared" si="71"/>
        <v/>
      </c>
      <c r="X135" s="47" t="str">
        <f t="shared" si="72"/>
        <v/>
      </c>
      <c r="Y135" s="365" t="str">
        <f t="shared" si="73"/>
        <v/>
      </c>
      <c r="Z135" s="365" t="str">
        <f>IF(W135&lt;X135,Übersetzungstexte!A$186,"")</f>
        <v/>
      </c>
      <c r="AA135" s="366" t="str">
        <f t="shared" si="74"/>
        <v/>
      </c>
      <c r="AB135" s="367"/>
    </row>
    <row r="136" spans="1:28" ht="17.25" hidden="1" customHeight="1" x14ac:dyDescent="0.2">
      <c r="A136" s="115"/>
      <c r="B136" s="236"/>
      <c r="C136" s="236"/>
      <c r="D136" s="116"/>
      <c r="E136" s="117"/>
      <c r="F136" s="118"/>
      <c r="G136" s="362"/>
      <c r="H136" s="117"/>
      <c r="I136" s="118"/>
      <c r="J136" s="119"/>
      <c r="K136" s="119"/>
      <c r="L136" s="232" t="str">
        <f t="shared" si="60"/>
        <v/>
      </c>
      <c r="M136" s="128" t="str">
        <f t="shared" si="61"/>
        <v/>
      </c>
      <c r="N136" s="77">
        <f t="shared" si="62"/>
        <v>0</v>
      </c>
      <c r="O136" s="77">
        <f t="shared" si="63"/>
        <v>0</v>
      </c>
      <c r="P136" s="28" t="str">
        <f t="shared" si="64"/>
        <v/>
      </c>
      <c r="Q136" s="28">
        <f t="shared" si="65"/>
        <v>0</v>
      </c>
      <c r="R136" s="31" t="str">
        <f t="shared" si="66"/>
        <v/>
      </c>
      <c r="S136" s="28" t="str">
        <f t="shared" si="67"/>
        <v/>
      </c>
      <c r="T136" s="28" t="str">
        <f t="shared" si="68"/>
        <v/>
      </c>
      <c r="U136" s="28" t="str">
        <f t="shared" si="69"/>
        <v/>
      </c>
      <c r="V136" s="28" t="str">
        <f t="shared" si="70"/>
        <v/>
      </c>
      <c r="W136" s="71" t="str">
        <f t="shared" si="71"/>
        <v/>
      </c>
      <c r="X136" s="47" t="str">
        <f t="shared" si="72"/>
        <v/>
      </c>
      <c r="Y136" s="365" t="str">
        <f t="shared" si="73"/>
        <v/>
      </c>
      <c r="Z136" s="365" t="str">
        <f>IF(W136&lt;X136,Übersetzungstexte!A$186,"")</f>
        <v/>
      </c>
      <c r="AA136" s="366" t="str">
        <f t="shared" si="74"/>
        <v/>
      </c>
      <c r="AB136" s="367"/>
    </row>
    <row r="137" spans="1:28" ht="17.25" hidden="1" customHeight="1" x14ac:dyDescent="0.2">
      <c r="A137" s="115"/>
      <c r="B137" s="236"/>
      <c r="C137" s="236"/>
      <c r="D137" s="116"/>
      <c r="E137" s="117"/>
      <c r="F137" s="118"/>
      <c r="G137" s="362"/>
      <c r="H137" s="117"/>
      <c r="I137" s="118"/>
      <c r="J137" s="119"/>
      <c r="K137" s="119"/>
      <c r="L137" s="232" t="str">
        <f t="shared" si="60"/>
        <v/>
      </c>
      <c r="M137" s="128" t="str">
        <f t="shared" si="61"/>
        <v/>
      </c>
      <c r="N137" s="77">
        <f t="shared" si="62"/>
        <v>0</v>
      </c>
      <c r="O137" s="77">
        <f t="shared" si="63"/>
        <v>0</v>
      </c>
      <c r="P137" s="28" t="str">
        <f t="shared" si="64"/>
        <v/>
      </c>
      <c r="Q137" s="28">
        <f t="shared" si="65"/>
        <v>0</v>
      </c>
      <c r="R137" s="31" t="str">
        <f t="shared" si="66"/>
        <v/>
      </c>
      <c r="S137" s="28" t="str">
        <f t="shared" si="67"/>
        <v/>
      </c>
      <c r="T137" s="28" t="str">
        <f t="shared" si="68"/>
        <v/>
      </c>
      <c r="U137" s="28" t="str">
        <f t="shared" si="69"/>
        <v/>
      </c>
      <c r="V137" s="28" t="str">
        <f t="shared" si="70"/>
        <v/>
      </c>
      <c r="W137" s="71" t="str">
        <f t="shared" si="71"/>
        <v/>
      </c>
      <c r="X137" s="47" t="str">
        <f t="shared" si="72"/>
        <v/>
      </c>
      <c r="Y137" s="365" t="str">
        <f t="shared" si="73"/>
        <v/>
      </c>
      <c r="Z137" s="365" t="str">
        <f>IF(W137&lt;X137,Übersetzungstexte!A$186,"")</f>
        <v/>
      </c>
      <c r="AA137" s="366" t="str">
        <f t="shared" si="74"/>
        <v/>
      </c>
      <c r="AB137" s="367"/>
    </row>
    <row r="138" spans="1:28" ht="17.25" hidden="1" customHeight="1" x14ac:dyDescent="0.2">
      <c r="A138" s="115"/>
      <c r="B138" s="236"/>
      <c r="C138" s="236"/>
      <c r="D138" s="116"/>
      <c r="E138" s="117"/>
      <c r="F138" s="118"/>
      <c r="G138" s="362"/>
      <c r="H138" s="117"/>
      <c r="I138" s="118"/>
      <c r="J138" s="119"/>
      <c r="K138" s="119"/>
      <c r="L138" s="232" t="str">
        <f t="shared" si="60"/>
        <v/>
      </c>
      <c r="M138" s="128" t="str">
        <f t="shared" si="61"/>
        <v/>
      </c>
      <c r="N138" s="77">
        <f t="shared" si="62"/>
        <v>0</v>
      </c>
      <c r="O138" s="77">
        <f t="shared" si="63"/>
        <v>0</v>
      </c>
      <c r="P138" s="28" t="str">
        <f t="shared" si="64"/>
        <v/>
      </c>
      <c r="Q138" s="28">
        <f t="shared" si="65"/>
        <v>0</v>
      </c>
      <c r="R138" s="31" t="str">
        <f t="shared" si="66"/>
        <v/>
      </c>
      <c r="S138" s="28" t="str">
        <f t="shared" si="67"/>
        <v/>
      </c>
      <c r="T138" s="28" t="str">
        <f t="shared" si="68"/>
        <v/>
      </c>
      <c r="U138" s="28" t="str">
        <f t="shared" si="69"/>
        <v/>
      </c>
      <c r="V138" s="28" t="str">
        <f t="shared" si="70"/>
        <v/>
      </c>
      <c r="W138" s="71" t="str">
        <f t="shared" si="71"/>
        <v/>
      </c>
      <c r="X138" s="47" t="str">
        <f t="shared" si="72"/>
        <v/>
      </c>
      <c r="Y138" s="365" t="str">
        <f t="shared" si="73"/>
        <v/>
      </c>
      <c r="Z138" s="365" t="str">
        <f>IF(W138&lt;X138,Übersetzungstexte!A$186,"")</f>
        <v/>
      </c>
      <c r="AA138" s="366" t="str">
        <f t="shared" si="74"/>
        <v/>
      </c>
      <c r="AB138" s="367"/>
    </row>
    <row r="139" spans="1:28" ht="17.25" hidden="1" customHeight="1" x14ac:dyDescent="0.2">
      <c r="A139" s="115"/>
      <c r="B139" s="236"/>
      <c r="C139" s="236"/>
      <c r="D139" s="116"/>
      <c r="E139" s="117"/>
      <c r="F139" s="118"/>
      <c r="G139" s="362"/>
      <c r="H139" s="117"/>
      <c r="I139" s="118"/>
      <c r="J139" s="119"/>
      <c r="K139" s="119"/>
      <c r="L139" s="232" t="str">
        <f t="shared" si="60"/>
        <v/>
      </c>
      <c r="M139" s="128" t="str">
        <f t="shared" si="61"/>
        <v/>
      </c>
      <c r="N139" s="77">
        <f t="shared" si="62"/>
        <v>0</v>
      </c>
      <c r="O139" s="77">
        <f t="shared" si="63"/>
        <v>0</v>
      </c>
      <c r="P139" s="28" t="str">
        <f t="shared" si="64"/>
        <v/>
      </c>
      <c r="Q139" s="28">
        <f t="shared" si="65"/>
        <v>0</v>
      </c>
      <c r="R139" s="31" t="str">
        <f t="shared" si="66"/>
        <v/>
      </c>
      <c r="S139" s="28" t="str">
        <f t="shared" si="67"/>
        <v/>
      </c>
      <c r="T139" s="28" t="str">
        <f t="shared" si="68"/>
        <v/>
      </c>
      <c r="U139" s="28" t="str">
        <f t="shared" si="69"/>
        <v/>
      </c>
      <c r="V139" s="28" t="str">
        <f t="shared" si="70"/>
        <v/>
      </c>
      <c r="W139" s="71" t="str">
        <f t="shared" si="71"/>
        <v/>
      </c>
      <c r="X139" s="47" t="str">
        <f t="shared" si="72"/>
        <v/>
      </c>
      <c r="Y139" s="365" t="str">
        <f t="shared" si="73"/>
        <v/>
      </c>
      <c r="Z139" s="365" t="str">
        <f>IF(W139&lt;X139,Übersetzungstexte!A$186,"")</f>
        <v/>
      </c>
      <c r="AA139" s="366" t="str">
        <f t="shared" si="74"/>
        <v/>
      </c>
      <c r="AB139" s="367"/>
    </row>
    <row r="140" spans="1:28" ht="17.25" hidden="1" customHeight="1" x14ac:dyDescent="0.2">
      <c r="A140" s="115"/>
      <c r="B140" s="236"/>
      <c r="C140" s="236"/>
      <c r="D140" s="116"/>
      <c r="E140" s="117"/>
      <c r="F140" s="118"/>
      <c r="G140" s="362"/>
      <c r="H140" s="117"/>
      <c r="I140" s="118"/>
      <c r="J140" s="119"/>
      <c r="K140" s="119"/>
      <c r="L140" s="232" t="str">
        <f t="shared" si="60"/>
        <v/>
      </c>
      <c r="M140" s="128" t="str">
        <f t="shared" si="61"/>
        <v/>
      </c>
      <c r="N140" s="77">
        <f t="shared" si="62"/>
        <v>0</v>
      </c>
      <c r="O140" s="77">
        <f t="shared" si="63"/>
        <v>0</v>
      </c>
      <c r="P140" s="28" t="str">
        <f t="shared" si="64"/>
        <v/>
      </c>
      <c r="Q140" s="28">
        <f t="shared" si="65"/>
        <v>0</v>
      </c>
      <c r="R140" s="31" t="str">
        <f t="shared" si="66"/>
        <v/>
      </c>
      <c r="S140" s="28" t="str">
        <f t="shared" si="67"/>
        <v/>
      </c>
      <c r="T140" s="28" t="str">
        <f t="shared" si="68"/>
        <v/>
      </c>
      <c r="U140" s="28" t="str">
        <f t="shared" si="69"/>
        <v/>
      </c>
      <c r="V140" s="28" t="str">
        <f t="shared" si="70"/>
        <v/>
      </c>
      <c r="W140" s="71" t="str">
        <f t="shared" si="71"/>
        <v/>
      </c>
      <c r="X140" s="47" t="str">
        <f t="shared" si="72"/>
        <v/>
      </c>
      <c r="Y140" s="365" t="str">
        <f t="shared" si="73"/>
        <v/>
      </c>
      <c r="Z140" s="365" t="str">
        <f>IF(W140&lt;X140,Übersetzungstexte!A$186,"")</f>
        <v/>
      </c>
      <c r="AA140" s="366" t="str">
        <f t="shared" si="74"/>
        <v/>
      </c>
      <c r="AB140" s="367"/>
    </row>
    <row r="141" spans="1:28" ht="17.25" hidden="1" customHeight="1" x14ac:dyDescent="0.2">
      <c r="A141" s="115"/>
      <c r="B141" s="236"/>
      <c r="C141" s="236"/>
      <c r="D141" s="116"/>
      <c r="E141" s="117"/>
      <c r="F141" s="118"/>
      <c r="G141" s="362"/>
      <c r="H141" s="117"/>
      <c r="I141" s="118"/>
      <c r="J141" s="119"/>
      <c r="K141" s="119"/>
      <c r="L141" s="232" t="str">
        <f t="shared" si="60"/>
        <v/>
      </c>
      <c r="M141" s="128" t="str">
        <f t="shared" si="61"/>
        <v/>
      </c>
      <c r="N141" s="77">
        <f t="shared" si="62"/>
        <v>0</v>
      </c>
      <c r="O141" s="77">
        <f t="shared" si="63"/>
        <v>0</v>
      </c>
      <c r="P141" s="28" t="str">
        <f t="shared" si="64"/>
        <v/>
      </c>
      <c r="Q141" s="28">
        <f t="shared" si="65"/>
        <v>0</v>
      </c>
      <c r="R141" s="31" t="str">
        <f t="shared" si="66"/>
        <v/>
      </c>
      <c r="S141" s="28" t="str">
        <f t="shared" si="67"/>
        <v/>
      </c>
      <c r="T141" s="28" t="str">
        <f t="shared" si="68"/>
        <v/>
      </c>
      <c r="U141" s="28" t="str">
        <f t="shared" si="69"/>
        <v/>
      </c>
      <c r="V141" s="28" t="str">
        <f t="shared" si="70"/>
        <v/>
      </c>
      <c r="W141" s="71" t="str">
        <f t="shared" si="71"/>
        <v/>
      </c>
      <c r="X141" s="47" t="str">
        <f t="shared" si="72"/>
        <v/>
      </c>
      <c r="Y141" s="365" t="str">
        <f t="shared" si="73"/>
        <v/>
      </c>
      <c r="Z141" s="365" t="str">
        <f>IF(W141&lt;X141,Übersetzungstexte!A$186,"")</f>
        <v/>
      </c>
      <c r="AA141" s="366" t="str">
        <f t="shared" si="74"/>
        <v/>
      </c>
      <c r="AB141" s="367"/>
    </row>
    <row r="142" spans="1:28" ht="17.25" hidden="1" customHeight="1" x14ac:dyDescent="0.2">
      <c r="A142" s="115"/>
      <c r="B142" s="236"/>
      <c r="C142" s="236"/>
      <c r="D142" s="116"/>
      <c r="E142" s="117"/>
      <c r="F142" s="118"/>
      <c r="G142" s="362"/>
      <c r="H142" s="117"/>
      <c r="I142" s="118"/>
      <c r="J142" s="119"/>
      <c r="K142" s="119"/>
      <c r="L142" s="232" t="str">
        <f t="shared" si="60"/>
        <v/>
      </c>
      <c r="M142" s="128" t="str">
        <f t="shared" si="61"/>
        <v/>
      </c>
      <c r="N142" s="77">
        <f t="shared" si="62"/>
        <v>0</v>
      </c>
      <c r="O142" s="77">
        <f t="shared" si="63"/>
        <v>0</v>
      </c>
      <c r="P142" s="28" t="str">
        <f t="shared" si="64"/>
        <v/>
      </c>
      <c r="Q142" s="28">
        <f t="shared" si="65"/>
        <v>0</v>
      </c>
      <c r="R142" s="31" t="str">
        <f t="shared" si="66"/>
        <v/>
      </c>
      <c r="S142" s="28" t="str">
        <f t="shared" si="67"/>
        <v/>
      </c>
      <c r="T142" s="28" t="str">
        <f t="shared" si="68"/>
        <v/>
      </c>
      <c r="U142" s="28" t="str">
        <f t="shared" si="69"/>
        <v/>
      </c>
      <c r="V142" s="28" t="str">
        <f t="shared" si="70"/>
        <v/>
      </c>
      <c r="W142" s="71" t="str">
        <f t="shared" si="71"/>
        <v/>
      </c>
      <c r="X142" s="47" t="str">
        <f t="shared" si="72"/>
        <v/>
      </c>
      <c r="Y142" s="365" t="str">
        <f t="shared" si="73"/>
        <v/>
      </c>
      <c r="Z142" s="365" t="str">
        <f>IF(W142&lt;X142,Übersetzungstexte!A$186,"")</f>
        <v/>
      </c>
      <c r="AA142" s="366" t="str">
        <f t="shared" si="74"/>
        <v/>
      </c>
      <c r="AB142" s="367"/>
    </row>
    <row r="143" spans="1:28" ht="17.25" hidden="1" customHeight="1" x14ac:dyDescent="0.2">
      <c r="A143" s="115"/>
      <c r="B143" s="236"/>
      <c r="C143" s="236"/>
      <c r="D143" s="116"/>
      <c r="E143" s="117"/>
      <c r="F143" s="118"/>
      <c r="G143" s="362"/>
      <c r="H143" s="117"/>
      <c r="I143" s="118"/>
      <c r="J143" s="119"/>
      <c r="K143" s="119"/>
      <c r="L143" s="232" t="str">
        <f t="shared" si="60"/>
        <v/>
      </c>
      <c r="M143" s="128" t="str">
        <f t="shared" si="61"/>
        <v/>
      </c>
      <c r="N143" s="77">
        <f t="shared" si="62"/>
        <v>0</v>
      </c>
      <c r="O143" s="77">
        <f t="shared" si="63"/>
        <v>0</v>
      </c>
      <c r="P143" s="28" t="str">
        <f t="shared" si="64"/>
        <v/>
      </c>
      <c r="Q143" s="28">
        <f t="shared" si="65"/>
        <v>0</v>
      </c>
      <c r="R143" s="31" t="str">
        <f t="shared" si="66"/>
        <v/>
      </c>
      <c r="S143" s="28" t="str">
        <f t="shared" si="67"/>
        <v/>
      </c>
      <c r="T143" s="28" t="str">
        <f t="shared" si="68"/>
        <v/>
      </c>
      <c r="U143" s="28" t="str">
        <f t="shared" si="69"/>
        <v/>
      </c>
      <c r="V143" s="28" t="str">
        <f t="shared" si="70"/>
        <v/>
      </c>
      <c r="W143" s="71" t="str">
        <f t="shared" si="71"/>
        <v/>
      </c>
      <c r="X143" s="47" t="str">
        <f t="shared" si="72"/>
        <v/>
      </c>
      <c r="Y143" s="365" t="str">
        <f t="shared" si="73"/>
        <v/>
      </c>
      <c r="Z143" s="365" t="str">
        <f>IF(W143&lt;X143,Übersetzungstexte!A$186,"")</f>
        <v/>
      </c>
      <c r="AA143" s="366" t="str">
        <f t="shared" si="74"/>
        <v/>
      </c>
      <c r="AB143" s="367"/>
    </row>
    <row r="144" spans="1:28" ht="17.25" hidden="1" customHeight="1" x14ac:dyDescent="0.2">
      <c r="A144" s="115"/>
      <c r="B144" s="236"/>
      <c r="C144" s="236"/>
      <c r="D144" s="116"/>
      <c r="E144" s="117"/>
      <c r="F144" s="118"/>
      <c r="G144" s="362"/>
      <c r="H144" s="117"/>
      <c r="I144" s="118"/>
      <c r="J144" s="119"/>
      <c r="K144" s="119"/>
      <c r="L144" s="232" t="str">
        <f t="shared" si="60"/>
        <v/>
      </c>
      <c r="M144" s="128" t="str">
        <f t="shared" si="61"/>
        <v/>
      </c>
      <c r="N144" s="77">
        <f t="shared" si="62"/>
        <v>0</v>
      </c>
      <c r="O144" s="77">
        <f t="shared" si="63"/>
        <v>0</v>
      </c>
      <c r="P144" s="28" t="str">
        <f t="shared" si="64"/>
        <v/>
      </c>
      <c r="Q144" s="28">
        <f t="shared" si="65"/>
        <v>0</v>
      </c>
      <c r="R144" s="31" t="str">
        <f t="shared" si="66"/>
        <v/>
      </c>
      <c r="S144" s="28" t="str">
        <f t="shared" si="67"/>
        <v/>
      </c>
      <c r="T144" s="28" t="str">
        <f t="shared" si="68"/>
        <v/>
      </c>
      <c r="U144" s="28" t="str">
        <f t="shared" si="69"/>
        <v/>
      </c>
      <c r="V144" s="28" t="str">
        <f t="shared" si="70"/>
        <v/>
      </c>
      <c r="W144" s="71" t="str">
        <f t="shared" si="71"/>
        <v/>
      </c>
      <c r="X144" s="47" t="str">
        <f t="shared" si="72"/>
        <v/>
      </c>
      <c r="Y144" s="365" t="str">
        <f t="shared" si="73"/>
        <v/>
      </c>
      <c r="Z144" s="365" t="str">
        <f>IF(W144&lt;X144,Übersetzungstexte!A$186,"")</f>
        <v/>
      </c>
      <c r="AA144" s="366" t="str">
        <f t="shared" si="74"/>
        <v/>
      </c>
      <c r="AB144" s="367"/>
    </row>
    <row r="145" spans="1:28" ht="17.25" hidden="1" customHeight="1" x14ac:dyDescent="0.2">
      <c r="A145" s="115"/>
      <c r="B145" s="236"/>
      <c r="C145" s="236"/>
      <c r="D145" s="116"/>
      <c r="E145" s="117"/>
      <c r="F145" s="118"/>
      <c r="G145" s="362"/>
      <c r="H145" s="117"/>
      <c r="I145" s="118"/>
      <c r="J145" s="119"/>
      <c r="K145" s="119"/>
      <c r="L145" s="232" t="str">
        <f t="shared" si="60"/>
        <v/>
      </c>
      <c r="M145" s="128" t="str">
        <f t="shared" si="61"/>
        <v/>
      </c>
      <c r="N145" s="77">
        <f t="shared" si="62"/>
        <v>0</v>
      </c>
      <c r="O145" s="77">
        <f t="shared" si="63"/>
        <v>0</v>
      </c>
      <c r="P145" s="28" t="str">
        <f t="shared" si="64"/>
        <v/>
      </c>
      <c r="Q145" s="28">
        <f t="shared" si="65"/>
        <v>0</v>
      </c>
      <c r="R145" s="31" t="str">
        <f t="shared" si="66"/>
        <v/>
      </c>
      <c r="S145" s="28" t="str">
        <f t="shared" si="67"/>
        <v/>
      </c>
      <c r="T145" s="28" t="str">
        <f t="shared" si="68"/>
        <v/>
      </c>
      <c r="U145" s="28" t="str">
        <f t="shared" si="69"/>
        <v/>
      </c>
      <c r="V145" s="28" t="str">
        <f t="shared" si="70"/>
        <v/>
      </c>
      <c r="W145" s="71" t="str">
        <f t="shared" si="71"/>
        <v/>
      </c>
      <c r="X145" s="47" t="str">
        <f t="shared" si="72"/>
        <v/>
      </c>
      <c r="Y145" s="365" t="str">
        <f t="shared" si="73"/>
        <v/>
      </c>
      <c r="Z145" s="365" t="str">
        <f>IF(W145&lt;X145,Übersetzungstexte!A$186,"")</f>
        <v/>
      </c>
      <c r="AA145" s="366" t="str">
        <f t="shared" si="74"/>
        <v/>
      </c>
      <c r="AB145" s="367"/>
    </row>
    <row r="146" spans="1:28" ht="17.25" hidden="1" customHeight="1" x14ac:dyDescent="0.2">
      <c r="A146" s="115"/>
      <c r="B146" s="236"/>
      <c r="C146" s="236"/>
      <c r="D146" s="116"/>
      <c r="E146" s="117"/>
      <c r="F146" s="118"/>
      <c r="G146" s="362"/>
      <c r="H146" s="117"/>
      <c r="I146" s="118"/>
      <c r="J146" s="119"/>
      <c r="K146" s="119"/>
      <c r="L146" s="232" t="str">
        <f t="shared" si="60"/>
        <v/>
      </c>
      <c r="M146" s="128" t="str">
        <f t="shared" si="61"/>
        <v/>
      </c>
      <c r="N146" s="77">
        <f t="shared" si="62"/>
        <v>0</v>
      </c>
      <c r="O146" s="77">
        <f t="shared" si="63"/>
        <v>0</v>
      </c>
      <c r="P146" s="28" t="str">
        <f t="shared" si="64"/>
        <v/>
      </c>
      <c r="Q146" s="28">
        <f t="shared" si="65"/>
        <v>0</v>
      </c>
      <c r="R146" s="31" t="str">
        <f t="shared" si="66"/>
        <v/>
      </c>
      <c r="S146" s="28" t="str">
        <f t="shared" si="67"/>
        <v/>
      </c>
      <c r="T146" s="28" t="str">
        <f t="shared" si="68"/>
        <v/>
      </c>
      <c r="U146" s="28" t="str">
        <f t="shared" si="69"/>
        <v/>
      </c>
      <c r="V146" s="28" t="str">
        <f t="shared" si="70"/>
        <v/>
      </c>
      <c r="W146" s="71" t="str">
        <f t="shared" si="71"/>
        <v/>
      </c>
      <c r="X146" s="47" t="str">
        <f t="shared" si="72"/>
        <v/>
      </c>
      <c r="Y146" s="365" t="str">
        <f t="shared" si="73"/>
        <v/>
      </c>
      <c r="Z146" s="365" t="str">
        <f>IF(W146&lt;X146,Übersetzungstexte!A$186,"")</f>
        <v/>
      </c>
      <c r="AA146" s="366" t="str">
        <f t="shared" si="74"/>
        <v/>
      </c>
      <c r="AB146" s="367"/>
    </row>
    <row r="147" spans="1:28" ht="17.25" hidden="1" customHeight="1" x14ac:dyDescent="0.2">
      <c r="A147" s="115"/>
      <c r="B147" s="236"/>
      <c r="C147" s="236"/>
      <c r="D147" s="116"/>
      <c r="E147" s="117"/>
      <c r="F147" s="118"/>
      <c r="G147" s="362"/>
      <c r="H147" s="117"/>
      <c r="I147" s="118"/>
      <c r="J147" s="119"/>
      <c r="K147" s="119"/>
      <c r="L147" s="232" t="str">
        <f t="shared" si="60"/>
        <v/>
      </c>
      <c r="M147" s="128" t="str">
        <f t="shared" si="61"/>
        <v/>
      </c>
      <c r="N147" s="77">
        <f t="shared" si="62"/>
        <v>0</v>
      </c>
      <c r="O147" s="77">
        <f t="shared" si="63"/>
        <v>0</v>
      </c>
      <c r="P147" s="28" t="str">
        <f t="shared" si="64"/>
        <v/>
      </c>
      <c r="Q147" s="28">
        <f t="shared" si="65"/>
        <v>0</v>
      </c>
      <c r="R147" s="31" t="str">
        <f t="shared" si="66"/>
        <v/>
      </c>
      <c r="S147" s="28" t="str">
        <f t="shared" si="67"/>
        <v/>
      </c>
      <c r="T147" s="28" t="str">
        <f t="shared" si="68"/>
        <v/>
      </c>
      <c r="U147" s="28" t="str">
        <f t="shared" si="69"/>
        <v/>
      </c>
      <c r="V147" s="28" t="str">
        <f t="shared" si="70"/>
        <v/>
      </c>
      <c r="W147" s="71" t="str">
        <f t="shared" si="71"/>
        <v/>
      </c>
      <c r="X147" s="47" t="str">
        <f t="shared" si="72"/>
        <v/>
      </c>
      <c r="Y147" s="365" t="str">
        <f t="shared" si="73"/>
        <v/>
      </c>
      <c r="Z147" s="365" t="str">
        <f>IF(W147&lt;X147,Übersetzungstexte!A$186,"")</f>
        <v/>
      </c>
      <c r="AA147" s="366" t="str">
        <f t="shared" si="74"/>
        <v/>
      </c>
      <c r="AB147" s="367"/>
    </row>
    <row r="148" spans="1:28" ht="17.25" hidden="1" customHeight="1" x14ac:dyDescent="0.2">
      <c r="A148" s="115"/>
      <c r="B148" s="236"/>
      <c r="C148" s="236"/>
      <c r="D148" s="116"/>
      <c r="E148" s="117"/>
      <c r="F148" s="118"/>
      <c r="G148" s="362"/>
      <c r="H148" s="117"/>
      <c r="I148" s="118"/>
      <c r="J148" s="119"/>
      <c r="K148" s="119"/>
      <c r="L148" s="232" t="str">
        <f t="shared" si="60"/>
        <v/>
      </c>
      <c r="M148" s="128" t="str">
        <f>Z148</f>
        <v/>
      </c>
      <c r="N148" s="77">
        <f>IF(N$2-YEAR(D148)&lt;N$3,0,1)</f>
        <v>0</v>
      </c>
      <c r="O148" s="77">
        <f>IF(L148="",0,1)</f>
        <v>0</v>
      </c>
      <c r="P148" s="28" t="str">
        <f>IF(AND(A148="",B148="",C148=""),"",ROUND((K148+J148)/(N$4-(K148+J148))*100,2))</f>
        <v/>
      </c>
      <c r="Q148" s="28">
        <f>ROUND(G148,0)/12</f>
        <v>0</v>
      </c>
      <c r="R148" s="31" t="str">
        <f>IF(AND(A148="",B148="",C148=""),"",ROUND((N$4-(K148+J148))*I148/60,1))</f>
        <v/>
      </c>
      <c r="S148" s="28" t="str">
        <f>IF(OR(AND(A148="",B148="",C148=""),F148=0,F148=""),"",ROUND((1+P148/100)*Q148*F148,2))</f>
        <v/>
      </c>
      <c r="T148" s="28" t="str">
        <f>IF(OR(AND(A148="",B148="",C148=""),F148=0,F148="",I148=0,I148=""),"",ROUND((1+P148/100)*(H148/(N$4*I148/5)+Q148*F148),2))</f>
        <v/>
      </c>
      <c r="U148" s="28" t="str">
        <f>IF(OR(AND(A148="",B148="",C148=""),E148=0,E148="",R148=0,R148=""),"",ROUND((Q148*E148/R148),2))</f>
        <v/>
      </c>
      <c r="V148" s="28" t="str">
        <f>IF(OR(AND(A148="",B148="",C148=""),E148=0,E148="",R148=0,R148=""),"",ROUND((H148/(12*Q148*E148)+1)*Q148*E148/R148,2))</f>
        <v/>
      </c>
      <c r="W148" s="71" t="str">
        <f>IF(OR(AND(A148="",B148="",C148=""),R148=0,R148=""),"",ROUND(W$4 / R148,1))</f>
        <v/>
      </c>
      <c r="X148" s="47" t="str">
        <f>IF(OR(AND(A148="",B148="",C148=""),N$4=""),"",IF(AND(F148&gt;0,H148&gt;0),T148, IF(F148&gt;0,S148, IF(AND(E148&gt;0,H148&gt;0),V148,U148))))</f>
        <v/>
      </c>
      <c r="Y148" s="365" t="str">
        <f>IF(W148&lt;X148,W148,X148)</f>
        <v/>
      </c>
      <c r="Z148" s="365" t="str">
        <f>IF(W148&lt;X148,Übersetzungstexte!A$186,"")</f>
        <v/>
      </c>
      <c r="AA148" s="366" t="str">
        <f>IF(AND(B148="",C148=""),"",CONCATENATE(B148,",",C148))</f>
        <v/>
      </c>
      <c r="AB148" s="367"/>
    </row>
    <row r="149" spans="1:28" ht="17.25" hidden="1" customHeight="1" x14ac:dyDescent="0.2">
      <c r="A149" s="115"/>
      <c r="B149" s="236"/>
      <c r="C149" s="236"/>
      <c r="D149" s="116"/>
      <c r="E149" s="117"/>
      <c r="F149" s="118"/>
      <c r="G149" s="362"/>
      <c r="H149" s="117"/>
      <c r="I149" s="118"/>
      <c r="J149" s="119"/>
      <c r="K149" s="119"/>
      <c r="L149" s="232" t="str">
        <f t="shared" si="60"/>
        <v/>
      </c>
      <c r="M149" s="128" t="str">
        <f>Z149</f>
        <v/>
      </c>
      <c r="N149" s="77">
        <f>IF(N$2-YEAR(D149)&lt;N$3,0,1)</f>
        <v>0</v>
      </c>
      <c r="O149" s="77">
        <f>IF(L149="",0,1)</f>
        <v>0</v>
      </c>
      <c r="P149" s="28" t="str">
        <f>IF(AND(A149="",B149="",C149=""),"",ROUND((K149+J149)/(N$4-(K149+J149))*100,2))</f>
        <v/>
      </c>
      <c r="Q149" s="28">
        <f>ROUND(G149,0)/12</f>
        <v>0</v>
      </c>
      <c r="R149" s="31" t="str">
        <f>IF(AND(A149="",B149="",C149=""),"",ROUND((N$4-(K149+J149))*I149/60,1))</f>
        <v/>
      </c>
      <c r="S149" s="28" t="str">
        <f>IF(OR(AND(A149="",B149="",C149=""),F149=0,F149=""),"",ROUND((1+P149/100)*Q149*F149,2))</f>
        <v/>
      </c>
      <c r="T149" s="28" t="str">
        <f>IF(OR(AND(A149="",B149="",C149=""),F149=0,F149="",I149=0,I149=""),"",ROUND((1+P149/100)*(H149/(N$4*I149/5)+Q149*F149),2))</f>
        <v/>
      </c>
      <c r="U149" s="28" t="str">
        <f>IF(OR(AND(A149="",B149="",C149=""),E149=0,E149="",R149=0,R149=""),"",ROUND((Q149*E149/R149),2))</f>
        <v/>
      </c>
      <c r="V149" s="28" t="str">
        <f>IF(OR(AND(A149="",B149="",C149=""),E149=0,E149="",R149=0,R149=""),"",ROUND((H149/(12*Q149*E149)+1)*Q149*E149/R149,2))</f>
        <v/>
      </c>
      <c r="W149" s="71" t="str">
        <f>IF(OR(AND(A149="",B149="",C149=""),R149=0,R149=""),"",ROUND(W$4 / R149,1))</f>
        <v/>
      </c>
      <c r="X149" s="47" t="str">
        <f>IF(OR(AND(A149="",B149="",C149=""),N$4=""),"",IF(AND(F149&gt;0,H149&gt;0),T149, IF(F149&gt;0,S149, IF(AND(E149&gt;0,H149&gt;0),V149,U149))))</f>
        <v/>
      </c>
      <c r="Y149" s="365" t="str">
        <f>IF(W149&lt;X149,W149,X149)</f>
        <v/>
      </c>
      <c r="Z149" s="365" t="str">
        <f>IF(W149&lt;X149,Übersetzungstexte!A$186,"")</f>
        <v/>
      </c>
      <c r="AA149" s="366" t="str">
        <f>IF(AND(B149="",C149=""),"",CONCATENATE(B149,",",C149))</f>
        <v/>
      </c>
      <c r="AB149" s="367"/>
    </row>
    <row r="150" spans="1:28" hidden="1" x14ac:dyDescent="0.2">
      <c r="A150" s="15"/>
      <c r="B150" s="16"/>
      <c r="C150" s="16"/>
      <c r="D150" s="16"/>
      <c r="E150" s="16"/>
      <c r="F150" s="16"/>
      <c r="G150" s="16"/>
      <c r="H150" s="16"/>
      <c r="I150" s="16"/>
      <c r="J150" s="16"/>
      <c r="K150" s="16"/>
      <c r="L150" s="16"/>
      <c r="M150" s="39"/>
      <c r="N150" s="184"/>
      <c r="O150" s="45"/>
      <c r="P150" s="45"/>
      <c r="Q150" s="45"/>
      <c r="R150" s="45"/>
      <c r="S150" s="45"/>
      <c r="T150" s="45"/>
      <c r="U150" s="45"/>
      <c r="V150" s="45"/>
      <c r="W150" s="45"/>
      <c r="X150" s="45"/>
      <c r="Y150" s="45"/>
      <c r="Z150" s="45"/>
      <c r="AA150" s="45"/>
      <c r="AB150" s="45"/>
    </row>
    <row r="151" spans="1:28" hidden="1" x14ac:dyDescent="0.2">
      <c r="A151" s="113" t="str">
        <f>'Stammdaten Betrieb &amp; Abteilung'!D$1</f>
        <v xml:space="preserve">  </v>
      </c>
      <c r="B151" s="39"/>
      <c r="C151" s="34"/>
      <c r="D151" s="34"/>
      <c r="E151" s="35"/>
      <c r="F151" s="35"/>
      <c r="G151" s="21" t="str">
        <f>Übersetzungstexte!A$135</f>
        <v>Betrieb / Betriebsabteilung</v>
      </c>
      <c r="H151" s="38" t="str">
        <f>'Stammdaten Betrieb &amp; Abteilung'!D$13</f>
        <v xml:space="preserve"> </v>
      </c>
      <c r="I151" s="38"/>
      <c r="J151" s="38"/>
      <c r="K151" s="38"/>
      <c r="L151" s="40"/>
      <c r="M151" s="85"/>
      <c r="P151" s="46"/>
      <c r="Q151" s="46"/>
      <c r="R151" s="18"/>
      <c r="S151" s="22"/>
      <c r="T151" s="47"/>
      <c r="U151" s="18"/>
      <c r="V151" s="18"/>
      <c r="W151" s="18"/>
      <c r="X151" s="18"/>
      <c r="Y151" s="19"/>
      <c r="AA151" s="47"/>
    </row>
    <row r="152" spans="1:28" hidden="1" x14ac:dyDescent="0.2">
      <c r="A152" s="38" t="str">
        <f>'Stammdaten Betrieb &amp; Abteilung'!D$3</f>
        <v xml:space="preserve"> </v>
      </c>
      <c r="B152" s="39"/>
      <c r="C152" s="33"/>
      <c r="D152" s="33"/>
      <c r="E152" s="36"/>
      <c r="F152" s="36"/>
      <c r="G152" s="17" t="str">
        <f>Übersetzungstexte!A$136</f>
        <v>Abrechnungsperiode</v>
      </c>
      <c r="H152" s="114" t="str">
        <f>'Stammdaten Betrieb &amp; Abteilung'!D$14</f>
        <v/>
      </c>
      <c r="I152" s="114"/>
      <c r="J152" s="37"/>
      <c r="K152" s="37"/>
      <c r="L152" s="40"/>
      <c r="M152" s="85"/>
      <c r="P152" s="46"/>
      <c r="Q152" s="46"/>
      <c r="R152" s="18"/>
      <c r="S152" s="22"/>
      <c r="T152" s="47"/>
      <c r="U152" s="18"/>
      <c r="V152" s="18"/>
      <c r="W152" s="18"/>
      <c r="X152" s="18"/>
      <c r="Y152" s="19"/>
      <c r="AA152" s="47"/>
    </row>
    <row r="153" spans="1:28" hidden="1" x14ac:dyDescent="0.2">
      <c r="A153" s="38" t="str">
        <f>'Stammdaten Betrieb &amp; Abteilung'!D$4</f>
        <v xml:space="preserve"> </v>
      </c>
      <c r="B153" s="39"/>
      <c r="C153" s="7"/>
      <c r="D153" s="7"/>
      <c r="E153" s="36"/>
      <c r="F153" s="36"/>
      <c r="G153" s="17" t="str">
        <f>Übersetzungstexte!A$137</f>
        <v>Beginn / Ende der Kurzarbeit</v>
      </c>
      <c r="H153" s="38" t="str">
        <f>'Stammdaten Betrieb &amp; Abteilung'!D$16</f>
        <v/>
      </c>
      <c r="I153" s="38"/>
      <c r="J153" s="38"/>
      <c r="K153" s="38"/>
      <c r="L153" s="40"/>
      <c r="M153" s="85"/>
      <c r="P153" s="46"/>
      <c r="Q153" s="46"/>
      <c r="R153" s="18"/>
      <c r="S153" s="22"/>
      <c r="T153" s="47"/>
      <c r="U153" s="18"/>
      <c r="V153" s="18"/>
      <c r="W153" s="73"/>
      <c r="X153" s="18"/>
      <c r="Y153" s="19"/>
      <c r="AA153" s="47"/>
    </row>
    <row r="154" spans="1:28" hidden="1" x14ac:dyDescent="0.2">
      <c r="A154" s="5"/>
      <c r="B154" s="4"/>
      <c r="C154" s="7"/>
      <c r="D154" s="7"/>
      <c r="E154" s="8"/>
      <c r="F154" s="7"/>
      <c r="G154" s="7"/>
      <c r="H154" s="13"/>
      <c r="I154" s="7"/>
      <c r="J154" s="7"/>
      <c r="K154" s="7"/>
      <c r="L154" s="41"/>
      <c r="M154" s="86"/>
      <c r="N154" s="182"/>
      <c r="O154" s="43"/>
      <c r="P154" s="46"/>
      <c r="Q154" s="46"/>
      <c r="R154" s="18"/>
      <c r="S154" s="22"/>
      <c r="T154" s="18"/>
      <c r="U154" s="18"/>
      <c r="V154" s="18"/>
      <c r="W154" s="50"/>
      <c r="X154" s="18"/>
      <c r="Y154" s="19"/>
      <c r="AA154" s="47"/>
    </row>
    <row r="155" spans="1:28" hidden="1" x14ac:dyDescent="0.2">
      <c r="A155" s="223" t="str">
        <f>Übersetzungstexte!A$138</f>
        <v/>
      </c>
      <c r="B155" s="223" t="str">
        <f>Übersetzungstexte!A$142</f>
        <v/>
      </c>
      <c r="C155" s="223" t="str">
        <f>Übersetzungstexte!A$146</f>
        <v/>
      </c>
      <c r="D155" s="224" t="str">
        <f>Übersetzungstexte!A$150</f>
        <v/>
      </c>
      <c r="E155" s="224" t="str">
        <f>Übersetzungstexte!A$154</f>
        <v/>
      </c>
      <c r="F155" s="224" t="str">
        <f>Übersetzungstexte!A$158</f>
        <v/>
      </c>
      <c r="G155" s="224" t="str">
        <f>Übersetzungstexte!A$162</f>
        <v>Anzahl bez.</v>
      </c>
      <c r="H155" s="225" t="str">
        <f>Übersetzungstexte!A$166</f>
        <v>Weitere</v>
      </c>
      <c r="I155" s="224" t="str">
        <f>Übersetzungstexte!A$170</f>
        <v>Jahres-</v>
      </c>
      <c r="J155" s="224" t="str">
        <f>Übersetzungstexte!A$174</f>
        <v/>
      </c>
      <c r="K155" s="224" t="str">
        <f>Übersetzungstexte!A$178</f>
        <v/>
      </c>
      <c r="L155" s="224" t="str">
        <f>Übersetzungstexte!A$182</f>
        <v>Anrechen-</v>
      </c>
      <c r="M155" s="85"/>
      <c r="N155" s="183"/>
      <c r="O155" s="76" t="s">
        <v>685</v>
      </c>
      <c r="P155" s="50" t="s">
        <v>717</v>
      </c>
      <c r="Q155" s="50"/>
      <c r="R155" s="50" t="s">
        <v>718</v>
      </c>
      <c r="S155" s="50" t="s">
        <v>719</v>
      </c>
      <c r="T155" s="50" t="s">
        <v>720</v>
      </c>
      <c r="U155" s="50" t="s">
        <v>721</v>
      </c>
      <c r="V155" s="50" t="s">
        <v>722</v>
      </c>
      <c r="W155" s="50" t="s">
        <v>723</v>
      </c>
      <c r="X155" s="44" t="s">
        <v>726</v>
      </c>
      <c r="Y155" s="47" t="s">
        <v>723</v>
      </c>
      <c r="Z155" s="47" t="s">
        <v>723</v>
      </c>
      <c r="AA155" s="179"/>
      <c r="AB155" s="179"/>
    </row>
    <row r="156" spans="1:28" s="23" customFormat="1" hidden="1" x14ac:dyDescent="0.2">
      <c r="A156" s="226" t="str">
        <f>Übersetzungstexte!A$139</f>
        <v/>
      </c>
      <c r="B156" s="226" t="str">
        <f>Übersetzungstexte!A$143</f>
        <v/>
      </c>
      <c r="C156" s="226" t="str">
        <f>Übersetzungstexte!A$147</f>
        <v/>
      </c>
      <c r="D156" s="227" t="str">
        <f>Übersetzungstexte!A$151</f>
        <v/>
      </c>
      <c r="E156" s="227" t="str">
        <f>Übersetzungstexte!A$155</f>
        <v/>
      </c>
      <c r="F156" s="227" t="str">
        <f>Übersetzungstexte!A$159</f>
        <v/>
      </c>
      <c r="G156" s="227" t="str">
        <f>Übersetzungstexte!A$163</f>
        <v xml:space="preserve">Monate </v>
      </c>
      <c r="H156" s="233" t="str">
        <f>Übersetzungstexte!A$167</f>
        <v>Lohn-</v>
      </c>
      <c r="I156" s="227" t="str">
        <f>Übersetzungstexte!A$171</f>
        <v>durchschn.</v>
      </c>
      <c r="J156" s="227" t="str">
        <f>Übersetzungstexte!A$175</f>
        <v>Anzahl</v>
      </c>
      <c r="K156" s="227" t="str">
        <f>Übersetzungstexte!A$179</f>
        <v>Anzahl</v>
      </c>
      <c r="L156" s="227" t="str">
        <f>Übersetzungstexte!A$183</f>
        <v>barer</v>
      </c>
      <c r="M156" s="126"/>
      <c r="N156" s="183"/>
      <c r="O156" s="76" t="s">
        <v>761</v>
      </c>
      <c r="P156" s="50" t="s">
        <v>712</v>
      </c>
      <c r="Q156" s="50" t="s">
        <v>609</v>
      </c>
      <c r="R156" s="51" t="s">
        <v>713</v>
      </c>
      <c r="S156" s="75" t="s">
        <v>757</v>
      </c>
      <c r="T156" s="52" t="s">
        <v>757</v>
      </c>
      <c r="U156" s="52" t="s">
        <v>758</v>
      </c>
      <c r="V156" s="52" t="s">
        <v>758</v>
      </c>
      <c r="W156" s="52" t="s">
        <v>724</v>
      </c>
      <c r="X156" s="48" t="s">
        <v>727</v>
      </c>
      <c r="Y156" s="48" t="s">
        <v>727</v>
      </c>
      <c r="Z156" s="49" t="s">
        <v>753</v>
      </c>
      <c r="AA156" s="364"/>
      <c r="AB156" s="364"/>
    </row>
    <row r="157" spans="1:28" s="23" customFormat="1" hidden="1" x14ac:dyDescent="0.2">
      <c r="A157" s="226" t="str">
        <f>Übersetzungstexte!A$140</f>
        <v/>
      </c>
      <c r="B157" s="226" t="str">
        <f>Übersetzungstexte!A$144</f>
        <v/>
      </c>
      <c r="C157" s="226" t="str">
        <f>Übersetzungstexte!A$148</f>
        <v/>
      </c>
      <c r="D157" s="227" t="str">
        <f>Übersetzungstexte!A$152</f>
        <v>Geburts-</v>
      </c>
      <c r="E157" s="227" t="str">
        <f>Übersetzungstexte!A$156</f>
        <v>Monats-</v>
      </c>
      <c r="F157" s="227" t="str">
        <f>Übersetzungstexte!A$160</f>
        <v>Stunden-</v>
      </c>
      <c r="G157" s="227" t="str">
        <f>Übersetzungstexte!A$164</f>
        <v>pro Jahr</v>
      </c>
      <c r="H157" s="227" t="str">
        <f>Übersetzungstexte!A$168</f>
        <v>bestand-</v>
      </c>
      <c r="I157" s="227" t="str">
        <f>Übersetzungstexte!A$172</f>
        <v>wöchentl.</v>
      </c>
      <c r="J157" s="227" t="str">
        <f>Übersetzungstexte!A$176</f>
        <v>Ferientage</v>
      </c>
      <c r="K157" s="227" t="str">
        <f>Übersetzungstexte!A$180</f>
        <v>Feiertage</v>
      </c>
      <c r="L157" s="228" t="str">
        <f>Übersetzungstexte!A$184</f>
        <v>Stunden-</v>
      </c>
      <c r="M157" s="127"/>
      <c r="N157" s="184" t="s">
        <v>62</v>
      </c>
      <c r="O157" s="44" t="s">
        <v>762</v>
      </c>
      <c r="P157" s="50"/>
      <c r="Q157" s="50"/>
      <c r="R157" s="51"/>
      <c r="S157" s="52" t="s">
        <v>706</v>
      </c>
      <c r="T157" s="52" t="s">
        <v>704</v>
      </c>
      <c r="U157" s="52" t="s">
        <v>706</v>
      </c>
      <c r="V157" s="52" t="s">
        <v>704</v>
      </c>
      <c r="W157" s="52" t="s">
        <v>725</v>
      </c>
      <c r="X157" s="49" t="s">
        <v>755</v>
      </c>
      <c r="Y157" s="49" t="s">
        <v>728</v>
      </c>
      <c r="Z157" s="49" t="s">
        <v>754</v>
      </c>
      <c r="AA157" s="364"/>
      <c r="AB157" s="364"/>
    </row>
    <row r="158" spans="1:28" s="23" customFormat="1" hidden="1" x14ac:dyDescent="0.2">
      <c r="A158" s="229" t="str">
        <f>Übersetzungstexte!A$141</f>
        <v>Versicherten-Nr.</v>
      </c>
      <c r="B158" s="229" t="str">
        <f>Übersetzungstexte!A$145</f>
        <v>Name</v>
      </c>
      <c r="C158" s="229" t="str">
        <f>Übersetzungstexte!A$149</f>
        <v>Vorname</v>
      </c>
      <c r="D158" s="230" t="str">
        <f>Übersetzungstexte!A$153</f>
        <v>datum</v>
      </c>
      <c r="E158" s="230" t="str">
        <f>Übersetzungstexte!A$157</f>
        <v>lohn</v>
      </c>
      <c r="F158" s="230" t="str">
        <f>Übersetzungstexte!A$161</f>
        <v>lohn</v>
      </c>
      <c r="G158" s="230" t="str">
        <f>Übersetzungstexte!A$165</f>
        <v>(12/13)</v>
      </c>
      <c r="H158" s="230" t="str">
        <f>Übersetzungstexte!A$169</f>
        <v>teile p. Jahr</v>
      </c>
      <c r="I158" s="230" t="str">
        <f>Übersetzungstexte!A$173</f>
        <v>Arbeitszeit</v>
      </c>
      <c r="J158" s="230" t="str">
        <f>Übersetzungstexte!A$177</f>
        <v>pro Jahr</v>
      </c>
      <c r="K158" s="230" t="str">
        <f>Übersetzungstexte!A$181</f>
        <v>pro Jahr</v>
      </c>
      <c r="L158" s="231" t="str">
        <f>Übersetzungstexte!A$185</f>
        <v>Verdienst</v>
      </c>
      <c r="M158" s="127"/>
      <c r="N158" s="184" t="s">
        <v>63</v>
      </c>
      <c r="O158" s="44" t="s">
        <v>749</v>
      </c>
      <c r="P158" s="50"/>
      <c r="Q158" s="50"/>
      <c r="R158" s="51"/>
      <c r="S158" s="52" t="s">
        <v>705</v>
      </c>
      <c r="T158" s="52" t="s">
        <v>705</v>
      </c>
      <c r="U158" s="52" t="s">
        <v>705</v>
      </c>
      <c r="V158" s="52" t="s">
        <v>705</v>
      </c>
      <c r="W158" s="50"/>
      <c r="X158" s="49" t="s">
        <v>756</v>
      </c>
      <c r="Y158" s="49" t="s">
        <v>673</v>
      </c>
      <c r="Z158" s="49"/>
      <c r="AA158" s="364" t="s">
        <v>711</v>
      </c>
      <c r="AB158" s="364"/>
    </row>
    <row r="159" spans="1:28" ht="17.25" hidden="1" customHeight="1" x14ac:dyDescent="0.2">
      <c r="A159" s="115"/>
      <c r="B159" s="236"/>
      <c r="C159" s="236"/>
      <c r="D159" s="116"/>
      <c r="E159" s="117"/>
      <c r="F159" s="118"/>
      <c r="G159" s="362"/>
      <c r="H159" s="117"/>
      <c r="I159" s="118"/>
      <c r="J159" s="119"/>
      <c r="K159" s="119"/>
      <c r="L159" s="232" t="str">
        <f t="shared" ref="L159:L179" si="75">Y159</f>
        <v/>
      </c>
      <c r="M159" s="128" t="str">
        <f t="shared" ref="M159:M177" si="76">Z159</f>
        <v/>
      </c>
      <c r="N159" s="77">
        <f t="shared" ref="N159:N177" si="77">IF(N$2-YEAR(D159)&lt;N$3,0,1)</f>
        <v>0</v>
      </c>
      <c r="O159" s="77">
        <f t="shared" ref="O159:O177" si="78">IF(L159="",0,1)</f>
        <v>0</v>
      </c>
      <c r="P159" s="28" t="str">
        <f t="shared" ref="P159:P177" si="79">IF(AND(A159="",B159="",C159=""),"",ROUND((K159+J159)/(N$4-(K159+J159))*100,2))</f>
        <v/>
      </c>
      <c r="Q159" s="28">
        <f t="shared" ref="Q159:Q177" si="80">ROUND(G159,0)/12</f>
        <v>0</v>
      </c>
      <c r="R159" s="31" t="str">
        <f t="shared" ref="R159:R177" si="81">IF(AND(A159="",B159="",C159=""),"",ROUND((N$4-(K159+J159))*I159/60,1))</f>
        <v/>
      </c>
      <c r="S159" s="28" t="str">
        <f t="shared" ref="S159:S177" si="82">IF(OR(AND(A159="",B159="",C159=""),F159=0,F159=""),"",ROUND((1+P159/100)*Q159*F159,2))</f>
        <v/>
      </c>
      <c r="T159" s="28" t="str">
        <f t="shared" ref="T159:T177" si="83">IF(OR(AND(A159="",B159="",C159=""),F159=0,F159="",I159=0,I159=""),"",ROUND((1+P159/100)*(H159/(N$4*I159/5)+Q159*F159),2))</f>
        <v/>
      </c>
      <c r="U159" s="28" t="str">
        <f t="shared" ref="U159:U177" si="84">IF(OR(AND(A159="",B159="",C159=""),E159=0,E159="",R159=0,R159=""),"",ROUND((Q159*E159/R159),2))</f>
        <v/>
      </c>
      <c r="V159" s="28" t="str">
        <f t="shared" ref="V159:V177" si="85">IF(OR(AND(A159="",B159="",C159=""),E159=0,E159="",R159=0,R159=""),"",ROUND((H159/(12*Q159*E159)+1)*Q159*E159/R159,2))</f>
        <v/>
      </c>
      <c r="W159" s="71" t="str">
        <f t="shared" ref="W159:W177" si="86">IF(OR(AND(A159="",B159="",C159=""),R159=0,R159=""),"",ROUND(W$4 / R159,1))</f>
        <v/>
      </c>
      <c r="X159" s="47" t="str">
        <f t="shared" ref="X159:X177" si="87">IF(OR(AND(A159="",B159="",C159=""),N$4=""),"",IF(AND(F159&gt;0,H159&gt;0),T159, IF(F159&gt;0,S159, IF(AND(E159&gt;0,H159&gt;0),V159,U159))))</f>
        <v/>
      </c>
      <c r="Y159" s="365" t="str">
        <f t="shared" ref="Y159:Y177" si="88">IF(W159&lt;X159,W159,X159)</f>
        <v/>
      </c>
      <c r="Z159" s="365" t="str">
        <f>IF(W159&lt;X159,Übersetzungstexte!A$186,"")</f>
        <v/>
      </c>
      <c r="AA159" s="366" t="str">
        <f t="shared" ref="AA159:AA177" si="89">IF(AND(B159="",C159=""),"",CONCATENATE(B159,",",C159))</f>
        <v/>
      </c>
      <c r="AB159" s="367"/>
    </row>
    <row r="160" spans="1:28" ht="17.25" hidden="1" customHeight="1" x14ac:dyDescent="0.2">
      <c r="A160" s="115"/>
      <c r="B160" s="236"/>
      <c r="C160" s="236"/>
      <c r="D160" s="116"/>
      <c r="E160" s="117"/>
      <c r="F160" s="118"/>
      <c r="G160" s="362"/>
      <c r="H160" s="117"/>
      <c r="I160" s="118"/>
      <c r="J160" s="119"/>
      <c r="K160" s="119"/>
      <c r="L160" s="232" t="str">
        <f t="shared" si="75"/>
        <v/>
      </c>
      <c r="M160" s="128" t="str">
        <f t="shared" si="76"/>
        <v/>
      </c>
      <c r="N160" s="77">
        <f t="shared" si="77"/>
        <v>0</v>
      </c>
      <c r="O160" s="77">
        <f t="shared" si="78"/>
        <v>0</v>
      </c>
      <c r="P160" s="28" t="str">
        <f t="shared" si="79"/>
        <v/>
      </c>
      <c r="Q160" s="28">
        <f t="shared" si="80"/>
        <v>0</v>
      </c>
      <c r="R160" s="31" t="str">
        <f t="shared" si="81"/>
        <v/>
      </c>
      <c r="S160" s="28" t="str">
        <f t="shared" si="82"/>
        <v/>
      </c>
      <c r="T160" s="28" t="str">
        <f t="shared" si="83"/>
        <v/>
      </c>
      <c r="U160" s="28" t="str">
        <f t="shared" si="84"/>
        <v/>
      </c>
      <c r="V160" s="28" t="str">
        <f t="shared" si="85"/>
        <v/>
      </c>
      <c r="W160" s="71" t="str">
        <f t="shared" si="86"/>
        <v/>
      </c>
      <c r="X160" s="47" t="str">
        <f t="shared" si="87"/>
        <v/>
      </c>
      <c r="Y160" s="365" t="str">
        <f t="shared" si="88"/>
        <v/>
      </c>
      <c r="Z160" s="365" t="str">
        <f>IF(W160&lt;X160,Übersetzungstexte!A$186,"")</f>
        <v/>
      </c>
      <c r="AA160" s="366" t="str">
        <f t="shared" si="89"/>
        <v/>
      </c>
      <c r="AB160" s="367"/>
    </row>
    <row r="161" spans="1:28" ht="17.25" hidden="1" customHeight="1" x14ac:dyDescent="0.2">
      <c r="A161" s="115"/>
      <c r="B161" s="236"/>
      <c r="C161" s="236"/>
      <c r="D161" s="116"/>
      <c r="E161" s="117"/>
      <c r="F161" s="118"/>
      <c r="G161" s="362"/>
      <c r="H161" s="117"/>
      <c r="I161" s="118"/>
      <c r="J161" s="119"/>
      <c r="K161" s="119"/>
      <c r="L161" s="232" t="str">
        <f t="shared" si="75"/>
        <v/>
      </c>
      <c r="M161" s="128" t="str">
        <f t="shared" si="76"/>
        <v/>
      </c>
      <c r="N161" s="77">
        <f t="shared" si="77"/>
        <v>0</v>
      </c>
      <c r="O161" s="77">
        <f t="shared" si="78"/>
        <v>0</v>
      </c>
      <c r="P161" s="28" t="str">
        <f t="shared" si="79"/>
        <v/>
      </c>
      <c r="Q161" s="28">
        <f t="shared" si="80"/>
        <v>0</v>
      </c>
      <c r="R161" s="31" t="str">
        <f t="shared" si="81"/>
        <v/>
      </c>
      <c r="S161" s="28" t="str">
        <f t="shared" si="82"/>
        <v/>
      </c>
      <c r="T161" s="28" t="str">
        <f t="shared" si="83"/>
        <v/>
      </c>
      <c r="U161" s="28" t="str">
        <f t="shared" si="84"/>
        <v/>
      </c>
      <c r="V161" s="28" t="str">
        <f t="shared" si="85"/>
        <v/>
      </c>
      <c r="W161" s="71" t="str">
        <f t="shared" si="86"/>
        <v/>
      </c>
      <c r="X161" s="47" t="str">
        <f t="shared" si="87"/>
        <v/>
      </c>
      <c r="Y161" s="365" t="str">
        <f t="shared" si="88"/>
        <v/>
      </c>
      <c r="Z161" s="365" t="str">
        <f>IF(W161&lt;X161,Übersetzungstexte!A$186,"")</f>
        <v/>
      </c>
      <c r="AA161" s="366" t="str">
        <f t="shared" si="89"/>
        <v/>
      </c>
      <c r="AB161" s="367"/>
    </row>
    <row r="162" spans="1:28" ht="17.25" hidden="1" customHeight="1" x14ac:dyDescent="0.2">
      <c r="A162" s="115"/>
      <c r="B162" s="236"/>
      <c r="C162" s="236"/>
      <c r="D162" s="116"/>
      <c r="E162" s="117"/>
      <c r="F162" s="118"/>
      <c r="G162" s="362"/>
      <c r="H162" s="117"/>
      <c r="I162" s="118"/>
      <c r="J162" s="119"/>
      <c r="K162" s="119"/>
      <c r="L162" s="232" t="str">
        <f t="shared" si="75"/>
        <v/>
      </c>
      <c r="M162" s="128" t="str">
        <f t="shared" si="76"/>
        <v/>
      </c>
      <c r="N162" s="77">
        <f t="shared" si="77"/>
        <v>0</v>
      </c>
      <c r="O162" s="77">
        <f t="shared" si="78"/>
        <v>0</v>
      </c>
      <c r="P162" s="28" t="str">
        <f t="shared" si="79"/>
        <v/>
      </c>
      <c r="Q162" s="28">
        <f t="shared" si="80"/>
        <v>0</v>
      </c>
      <c r="R162" s="31" t="str">
        <f t="shared" si="81"/>
        <v/>
      </c>
      <c r="S162" s="28" t="str">
        <f t="shared" si="82"/>
        <v/>
      </c>
      <c r="T162" s="28" t="str">
        <f t="shared" si="83"/>
        <v/>
      </c>
      <c r="U162" s="28" t="str">
        <f t="shared" si="84"/>
        <v/>
      </c>
      <c r="V162" s="28" t="str">
        <f t="shared" si="85"/>
        <v/>
      </c>
      <c r="W162" s="71" t="str">
        <f t="shared" si="86"/>
        <v/>
      </c>
      <c r="X162" s="47" t="str">
        <f t="shared" si="87"/>
        <v/>
      </c>
      <c r="Y162" s="365" t="str">
        <f t="shared" si="88"/>
        <v/>
      </c>
      <c r="Z162" s="365" t="str">
        <f>IF(W162&lt;X162,Übersetzungstexte!A$186,"")</f>
        <v/>
      </c>
      <c r="AA162" s="366" t="str">
        <f t="shared" si="89"/>
        <v/>
      </c>
      <c r="AB162" s="367"/>
    </row>
    <row r="163" spans="1:28" ht="17.25" hidden="1" customHeight="1" x14ac:dyDescent="0.2">
      <c r="A163" s="115"/>
      <c r="B163" s="236"/>
      <c r="C163" s="236"/>
      <c r="D163" s="116"/>
      <c r="E163" s="117"/>
      <c r="F163" s="118"/>
      <c r="G163" s="362"/>
      <c r="H163" s="117"/>
      <c r="I163" s="118"/>
      <c r="J163" s="119"/>
      <c r="K163" s="119"/>
      <c r="L163" s="232" t="str">
        <f t="shared" si="75"/>
        <v/>
      </c>
      <c r="M163" s="128" t="str">
        <f t="shared" si="76"/>
        <v/>
      </c>
      <c r="N163" s="77">
        <f t="shared" si="77"/>
        <v>0</v>
      </c>
      <c r="O163" s="77">
        <f t="shared" si="78"/>
        <v>0</v>
      </c>
      <c r="P163" s="28" t="str">
        <f t="shared" si="79"/>
        <v/>
      </c>
      <c r="Q163" s="28">
        <f t="shared" si="80"/>
        <v>0</v>
      </c>
      <c r="R163" s="31" t="str">
        <f t="shared" si="81"/>
        <v/>
      </c>
      <c r="S163" s="28" t="str">
        <f t="shared" si="82"/>
        <v/>
      </c>
      <c r="T163" s="28" t="str">
        <f t="shared" si="83"/>
        <v/>
      </c>
      <c r="U163" s="28" t="str">
        <f t="shared" si="84"/>
        <v/>
      </c>
      <c r="V163" s="28" t="str">
        <f t="shared" si="85"/>
        <v/>
      </c>
      <c r="W163" s="71" t="str">
        <f t="shared" si="86"/>
        <v/>
      </c>
      <c r="X163" s="47" t="str">
        <f t="shared" si="87"/>
        <v/>
      </c>
      <c r="Y163" s="365" t="str">
        <f t="shared" si="88"/>
        <v/>
      </c>
      <c r="Z163" s="365" t="str">
        <f>IF(W163&lt;X163,Übersetzungstexte!A$186,"")</f>
        <v/>
      </c>
      <c r="AA163" s="366" t="str">
        <f t="shared" si="89"/>
        <v/>
      </c>
      <c r="AB163" s="367"/>
    </row>
    <row r="164" spans="1:28" ht="17.25" hidden="1" customHeight="1" x14ac:dyDescent="0.2">
      <c r="A164" s="115"/>
      <c r="B164" s="236"/>
      <c r="C164" s="236"/>
      <c r="D164" s="116"/>
      <c r="E164" s="117"/>
      <c r="F164" s="118"/>
      <c r="G164" s="362"/>
      <c r="H164" s="117"/>
      <c r="I164" s="118"/>
      <c r="J164" s="119"/>
      <c r="K164" s="119"/>
      <c r="L164" s="232" t="str">
        <f t="shared" si="75"/>
        <v/>
      </c>
      <c r="M164" s="128" t="str">
        <f t="shared" si="76"/>
        <v/>
      </c>
      <c r="N164" s="77">
        <f t="shared" si="77"/>
        <v>0</v>
      </c>
      <c r="O164" s="77">
        <f t="shared" si="78"/>
        <v>0</v>
      </c>
      <c r="P164" s="28" t="str">
        <f t="shared" si="79"/>
        <v/>
      </c>
      <c r="Q164" s="28">
        <f t="shared" si="80"/>
        <v>0</v>
      </c>
      <c r="R164" s="31" t="str">
        <f t="shared" si="81"/>
        <v/>
      </c>
      <c r="S164" s="28" t="str">
        <f t="shared" si="82"/>
        <v/>
      </c>
      <c r="T164" s="28" t="str">
        <f t="shared" si="83"/>
        <v/>
      </c>
      <c r="U164" s="28" t="str">
        <f t="shared" si="84"/>
        <v/>
      </c>
      <c r="V164" s="28" t="str">
        <f t="shared" si="85"/>
        <v/>
      </c>
      <c r="W164" s="71" t="str">
        <f t="shared" si="86"/>
        <v/>
      </c>
      <c r="X164" s="47" t="str">
        <f t="shared" si="87"/>
        <v/>
      </c>
      <c r="Y164" s="365" t="str">
        <f t="shared" si="88"/>
        <v/>
      </c>
      <c r="Z164" s="365" t="str">
        <f>IF(W164&lt;X164,Übersetzungstexte!A$186,"")</f>
        <v/>
      </c>
      <c r="AA164" s="366" t="str">
        <f t="shared" si="89"/>
        <v/>
      </c>
      <c r="AB164" s="367"/>
    </row>
    <row r="165" spans="1:28" ht="17.25" hidden="1" customHeight="1" x14ac:dyDescent="0.2">
      <c r="A165" s="115"/>
      <c r="B165" s="236"/>
      <c r="C165" s="236"/>
      <c r="D165" s="116"/>
      <c r="E165" s="117"/>
      <c r="F165" s="118"/>
      <c r="G165" s="362"/>
      <c r="H165" s="117"/>
      <c r="I165" s="118"/>
      <c r="J165" s="119"/>
      <c r="K165" s="119"/>
      <c r="L165" s="232" t="str">
        <f t="shared" si="75"/>
        <v/>
      </c>
      <c r="M165" s="128" t="str">
        <f t="shared" si="76"/>
        <v/>
      </c>
      <c r="N165" s="77">
        <f t="shared" si="77"/>
        <v>0</v>
      </c>
      <c r="O165" s="77">
        <f t="shared" si="78"/>
        <v>0</v>
      </c>
      <c r="P165" s="28" t="str">
        <f t="shared" si="79"/>
        <v/>
      </c>
      <c r="Q165" s="28">
        <f t="shared" si="80"/>
        <v>0</v>
      </c>
      <c r="R165" s="31" t="str">
        <f t="shared" si="81"/>
        <v/>
      </c>
      <c r="S165" s="28" t="str">
        <f t="shared" si="82"/>
        <v/>
      </c>
      <c r="T165" s="28" t="str">
        <f t="shared" si="83"/>
        <v/>
      </c>
      <c r="U165" s="28" t="str">
        <f t="shared" si="84"/>
        <v/>
      </c>
      <c r="V165" s="28" t="str">
        <f t="shared" si="85"/>
        <v/>
      </c>
      <c r="W165" s="71" t="str">
        <f t="shared" si="86"/>
        <v/>
      </c>
      <c r="X165" s="47" t="str">
        <f t="shared" si="87"/>
        <v/>
      </c>
      <c r="Y165" s="365" t="str">
        <f t="shared" si="88"/>
        <v/>
      </c>
      <c r="Z165" s="365" t="str">
        <f>IF(W165&lt;X165,Übersetzungstexte!A$186,"")</f>
        <v/>
      </c>
      <c r="AA165" s="366" t="str">
        <f t="shared" si="89"/>
        <v/>
      </c>
      <c r="AB165" s="367"/>
    </row>
    <row r="166" spans="1:28" ht="17.25" hidden="1" customHeight="1" x14ac:dyDescent="0.2">
      <c r="A166" s="115"/>
      <c r="B166" s="236"/>
      <c r="C166" s="236"/>
      <c r="D166" s="116"/>
      <c r="E166" s="117"/>
      <c r="F166" s="118"/>
      <c r="G166" s="362"/>
      <c r="H166" s="117"/>
      <c r="I166" s="118"/>
      <c r="J166" s="119"/>
      <c r="K166" s="119"/>
      <c r="L166" s="232" t="str">
        <f t="shared" si="75"/>
        <v/>
      </c>
      <c r="M166" s="128" t="str">
        <f t="shared" si="76"/>
        <v/>
      </c>
      <c r="N166" s="77">
        <f t="shared" si="77"/>
        <v>0</v>
      </c>
      <c r="O166" s="77">
        <f t="shared" si="78"/>
        <v>0</v>
      </c>
      <c r="P166" s="28" t="str">
        <f t="shared" si="79"/>
        <v/>
      </c>
      <c r="Q166" s="28">
        <f t="shared" si="80"/>
        <v>0</v>
      </c>
      <c r="R166" s="31" t="str">
        <f t="shared" si="81"/>
        <v/>
      </c>
      <c r="S166" s="28" t="str">
        <f t="shared" si="82"/>
        <v/>
      </c>
      <c r="T166" s="28" t="str">
        <f t="shared" si="83"/>
        <v/>
      </c>
      <c r="U166" s="28" t="str">
        <f t="shared" si="84"/>
        <v/>
      </c>
      <c r="V166" s="28" t="str">
        <f t="shared" si="85"/>
        <v/>
      </c>
      <c r="W166" s="71" t="str">
        <f t="shared" si="86"/>
        <v/>
      </c>
      <c r="X166" s="47" t="str">
        <f t="shared" si="87"/>
        <v/>
      </c>
      <c r="Y166" s="365" t="str">
        <f t="shared" si="88"/>
        <v/>
      </c>
      <c r="Z166" s="365" t="str">
        <f>IF(W166&lt;X166,Übersetzungstexte!A$186,"")</f>
        <v/>
      </c>
      <c r="AA166" s="366" t="str">
        <f t="shared" si="89"/>
        <v/>
      </c>
      <c r="AB166" s="367"/>
    </row>
    <row r="167" spans="1:28" ht="17.25" hidden="1" customHeight="1" x14ac:dyDescent="0.2">
      <c r="A167" s="115"/>
      <c r="B167" s="236"/>
      <c r="C167" s="236"/>
      <c r="D167" s="116"/>
      <c r="E167" s="117"/>
      <c r="F167" s="118"/>
      <c r="G167" s="362"/>
      <c r="H167" s="117"/>
      <c r="I167" s="118"/>
      <c r="J167" s="119"/>
      <c r="K167" s="119"/>
      <c r="L167" s="232" t="str">
        <f t="shared" si="75"/>
        <v/>
      </c>
      <c r="M167" s="128" t="str">
        <f t="shared" si="76"/>
        <v/>
      </c>
      <c r="N167" s="77">
        <f t="shared" si="77"/>
        <v>0</v>
      </c>
      <c r="O167" s="77">
        <f t="shared" si="78"/>
        <v>0</v>
      </c>
      <c r="P167" s="28" t="str">
        <f t="shared" si="79"/>
        <v/>
      </c>
      <c r="Q167" s="28">
        <f t="shared" si="80"/>
        <v>0</v>
      </c>
      <c r="R167" s="31" t="str">
        <f t="shared" si="81"/>
        <v/>
      </c>
      <c r="S167" s="28" t="str">
        <f t="shared" si="82"/>
        <v/>
      </c>
      <c r="T167" s="28" t="str">
        <f t="shared" si="83"/>
        <v/>
      </c>
      <c r="U167" s="28" t="str">
        <f t="shared" si="84"/>
        <v/>
      </c>
      <c r="V167" s="28" t="str">
        <f t="shared" si="85"/>
        <v/>
      </c>
      <c r="W167" s="71" t="str">
        <f t="shared" si="86"/>
        <v/>
      </c>
      <c r="X167" s="47" t="str">
        <f t="shared" si="87"/>
        <v/>
      </c>
      <c r="Y167" s="365" t="str">
        <f t="shared" si="88"/>
        <v/>
      </c>
      <c r="Z167" s="365" t="str">
        <f>IF(W167&lt;X167,Übersetzungstexte!A$186,"")</f>
        <v/>
      </c>
      <c r="AA167" s="366" t="str">
        <f t="shared" si="89"/>
        <v/>
      </c>
      <c r="AB167" s="367"/>
    </row>
    <row r="168" spans="1:28" ht="17.25" hidden="1" customHeight="1" x14ac:dyDescent="0.2">
      <c r="A168" s="115"/>
      <c r="B168" s="236"/>
      <c r="C168" s="236"/>
      <c r="D168" s="116"/>
      <c r="E168" s="117"/>
      <c r="F168" s="118"/>
      <c r="G168" s="362"/>
      <c r="H168" s="117"/>
      <c r="I168" s="118"/>
      <c r="J168" s="119"/>
      <c r="K168" s="119"/>
      <c r="L168" s="232" t="str">
        <f t="shared" si="75"/>
        <v/>
      </c>
      <c r="M168" s="128" t="str">
        <f t="shared" si="76"/>
        <v/>
      </c>
      <c r="N168" s="77">
        <f t="shared" si="77"/>
        <v>0</v>
      </c>
      <c r="O168" s="77">
        <f t="shared" si="78"/>
        <v>0</v>
      </c>
      <c r="P168" s="28" t="str">
        <f t="shared" si="79"/>
        <v/>
      </c>
      <c r="Q168" s="28">
        <f t="shared" si="80"/>
        <v>0</v>
      </c>
      <c r="R168" s="31" t="str">
        <f t="shared" si="81"/>
        <v/>
      </c>
      <c r="S168" s="28" t="str">
        <f t="shared" si="82"/>
        <v/>
      </c>
      <c r="T168" s="28" t="str">
        <f t="shared" si="83"/>
        <v/>
      </c>
      <c r="U168" s="28" t="str">
        <f t="shared" si="84"/>
        <v/>
      </c>
      <c r="V168" s="28" t="str">
        <f t="shared" si="85"/>
        <v/>
      </c>
      <c r="W168" s="71" t="str">
        <f t="shared" si="86"/>
        <v/>
      </c>
      <c r="X168" s="47" t="str">
        <f t="shared" si="87"/>
        <v/>
      </c>
      <c r="Y168" s="365" t="str">
        <f t="shared" si="88"/>
        <v/>
      </c>
      <c r="Z168" s="365" t="str">
        <f>IF(W168&lt;X168,Übersetzungstexte!A$186,"")</f>
        <v/>
      </c>
      <c r="AA168" s="366" t="str">
        <f t="shared" si="89"/>
        <v/>
      </c>
      <c r="AB168" s="367"/>
    </row>
    <row r="169" spans="1:28" ht="17.25" hidden="1" customHeight="1" x14ac:dyDescent="0.2">
      <c r="A169" s="115"/>
      <c r="B169" s="236"/>
      <c r="C169" s="236"/>
      <c r="D169" s="116"/>
      <c r="E169" s="117"/>
      <c r="F169" s="118"/>
      <c r="G169" s="362"/>
      <c r="H169" s="117"/>
      <c r="I169" s="118"/>
      <c r="J169" s="119"/>
      <c r="K169" s="119"/>
      <c r="L169" s="232" t="str">
        <f t="shared" si="75"/>
        <v/>
      </c>
      <c r="M169" s="128" t="str">
        <f t="shared" si="76"/>
        <v/>
      </c>
      <c r="N169" s="77">
        <f t="shared" si="77"/>
        <v>0</v>
      </c>
      <c r="O169" s="77">
        <f t="shared" si="78"/>
        <v>0</v>
      </c>
      <c r="P169" s="28" t="str">
        <f t="shared" si="79"/>
        <v/>
      </c>
      <c r="Q169" s="28">
        <f t="shared" si="80"/>
        <v>0</v>
      </c>
      <c r="R169" s="31" t="str">
        <f t="shared" si="81"/>
        <v/>
      </c>
      <c r="S169" s="28" t="str">
        <f t="shared" si="82"/>
        <v/>
      </c>
      <c r="T169" s="28" t="str">
        <f t="shared" si="83"/>
        <v/>
      </c>
      <c r="U169" s="28" t="str">
        <f t="shared" si="84"/>
        <v/>
      </c>
      <c r="V169" s="28" t="str">
        <f t="shared" si="85"/>
        <v/>
      </c>
      <c r="W169" s="71" t="str">
        <f t="shared" si="86"/>
        <v/>
      </c>
      <c r="X169" s="47" t="str">
        <f t="shared" si="87"/>
        <v/>
      </c>
      <c r="Y169" s="365" t="str">
        <f t="shared" si="88"/>
        <v/>
      </c>
      <c r="Z169" s="365" t="str">
        <f>IF(W169&lt;X169,Übersetzungstexte!A$186,"")</f>
        <v/>
      </c>
      <c r="AA169" s="366" t="str">
        <f t="shared" si="89"/>
        <v/>
      </c>
      <c r="AB169" s="367"/>
    </row>
    <row r="170" spans="1:28" ht="17.25" hidden="1" customHeight="1" x14ac:dyDescent="0.2">
      <c r="A170" s="115"/>
      <c r="B170" s="236"/>
      <c r="C170" s="236"/>
      <c r="D170" s="116"/>
      <c r="E170" s="117"/>
      <c r="F170" s="118"/>
      <c r="G170" s="362"/>
      <c r="H170" s="117"/>
      <c r="I170" s="118"/>
      <c r="J170" s="119"/>
      <c r="K170" s="119"/>
      <c r="L170" s="232" t="str">
        <f t="shared" si="75"/>
        <v/>
      </c>
      <c r="M170" s="128" t="str">
        <f t="shared" si="76"/>
        <v/>
      </c>
      <c r="N170" s="77">
        <f t="shared" si="77"/>
        <v>0</v>
      </c>
      <c r="O170" s="77">
        <f t="shared" si="78"/>
        <v>0</v>
      </c>
      <c r="P170" s="28" t="str">
        <f t="shared" si="79"/>
        <v/>
      </c>
      <c r="Q170" s="28">
        <f t="shared" si="80"/>
        <v>0</v>
      </c>
      <c r="R170" s="31" t="str">
        <f t="shared" si="81"/>
        <v/>
      </c>
      <c r="S170" s="28" t="str">
        <f t="shared" si="82"/>
        <v/>
      </c>
      <c r="T170" s="28" t="str">
        <f t="shared" si="83"/>
        <v/>
      </c>
      <c r="U170" s="28" t="str">
        <f t="shared" si="84"/>
        <v/>
      </c>
      <c r="V170" s="28" t="str">
        <f t="shared" si="85"/>
        <v/>
      </c>
      <c r="W170" s="71" t="str">
        <f t="shared" si="86"/>
        <v/>
      </c>
      <c r="X170" s="47" t="str">
        <f t="shared" si="87"/>
        <v/>
      </c>
      <c r="Y170" s="365" t="str">
        <f t="shared" si="88"/>
        <v/>
      </c>
      <c r="Z170" s="365" t="str">
        <f>IF(W170&lt;X170,Übersetzungstexte!A$186,"")</f>
        <v/>
      </c>
      <c r="AA170" s="366" t="str">
        <f t="shared" si="89"/>
        <v/>
      </c>
      <c r="AB170" s="367"/>
    </row>
    <row r="171" spans="1:28" ht="17.25" hidden="1" customHeight="1" x14ac:dyDescent="0.2">
      <c r="A171" s="115"/>
      <c r="B171" s="236"/>
      <c r="C171" s="236"/>
      <c r="D171" s="116"/>
      <c r="E171" s="117"/>
      <c r="F171" s="118"/>
      <c r="G171" s="362"/>
      <c r="H171" s="117"/>
      <c r="I171" s="118"/>
      <c r="J171" s="119"/>
      <c r="K171" s="119"/>
      <c r="L171" s="232" t="str">
        <f t="shared" si="75"/>
        <v/>
      </c>
      <c r="M171" s="128" t="str">
        <f t="shared" si="76"/>
        <v/>
      </c>
      <c r="N171" s="77">
        <f t="shared" si="77"/>
        <v>0</v>
      </c>
      <c r="O171" s="77">
        <f t="shared" si="78"/>
        <v>0</v>
      </c>
      <c r="P171" s="28" t="str">
        <f t="shared" si="79"/>
        <v/>
      </c>
      <c r="Q171" s="28">
        <f t="shared" si="80"/>
        <v>0</v>
      </c>
      <c r="R171" s="31" t="str">
        <f t="shared" si="81"/>
        <v/>
      </c>
      <c r="S171" s="28" t="str">
        <f t="shared" si="82"/>
        <v/>
      </c>
      <c r="T171" s="28" t="str">
        <f t="shared" si="83"/>
        <v/>
      </c>
      <c r="U171" s="28" t="str">
        <f t="shared" si="84"/>
        <v/>
      </c>
      <c r="V171" s="28" t="str">
        <f t="shared" si="85"/>
        <v/>
      </c>
      <c r="W171" s="71" t="str">
        <f t="shared" si="86"/>
        <v/>
      </c>
      <c r="X171" s="47" t="str">
        <f t="shared" si="87"/>
        <v/>
      </c>
      <c r="Y171" s="365" t="str">
        <f t="shared" si="88"/>
        <v/>
      </c>
      <c r="Z171" s="365" t="str">
        <f>IF(W171&lt;X171,Übersetzungstexte!A$186,"")</f>
        <v/>
      </c>
      <c r="AA171" s="366" t="str">
        <f t="shared" si="89"/>
        <v/>
      </c>
      <c r="AB171" s="367"/>
    </row>
    <row r="172" spans="1:28" ht="17.25" hidden="1" customHeight="1" x14ac:dyDescent="0.2">
      <c r="A172" s="115"/>
      <c r="B172" s="236"/>
      <c r="C172" s="236"/>
      <c r="D172" s="116"/>
      <c r="E172" s="117"/>
      <c r="F172" s="118"/>
      <c r="G172" s="362"/>
      <c r="H172" s="117"/>
      <c r="I172" s="118"/>
      <c r="J172" s="119"/>
      <c r="K172" s="119"/>
      <c r="L172" s="232" t="str">
        <f t="shared" si="75"/>
        <v/>
      </c>
      <c r="M172" s="128" t="str">
        <f t="shared" si="76"/>
        <v/>
      </c>
      <c r="N172" s="77">
        <f t="shared" si="77"/>
        <v>0</v>
      </c>
      <c r="O172" s="77">
        <f t="shared" si="78"/>
        <v>0</v>
      </c>
      <c r="P172" s="28" t="str">
        <f t="shared" si="79"/>
        <v/>
      </c>
      <c r="Q172" s="28">
        <f t="shared" si="80"/>
        <v>0</v>
      </c>
      <c r="R172" s="31" t="str">
        <f t="shared" si="81"/>
        <v/>
      </c>
      <c r="S172" s="28" t="str">
        <f t="shared" si="82"/>
        <v/>
      </c>
      <c r="T172" s="28" t="str">
        <f t="shared" si="83"/>
        <v/>
      </c>
      <c r="U172" s="28" t="str">
        <f t="shared" si="84"/>
        <v/>
      </c>
      <c r="V172" s="28" t="str">
        <f t="shared" si="85"/>
        <v/>
      </c>
      <c r="W172" s="71" t="str">
        <f t="shared" si="86"/>
        <v/>
      </c>
      <c r="X172" s="47" t="str">
        <f t="shared" si="87"/>
        <v/>
      </c>
      <c r="Y172" s="365" t="str">
        <f t="shared" si="88"/>
        <v/>
      </c>
      <c r="Z172" s="365" t="str">
        <f>IF(W172&lt;X172,Übersetzungstexte!A$186,"")</f>
        <v/>
      </c>
      <c r="AA172" s="366" t="str">
        <f t="shared" si="89"/>
        <v/>
      </c>
      <c r="AB172" s="367"/>
    </row>
    <row r="173" spans="1:28" ht="17.25" hidden="1" customHeight="1" x14ac:dyDescent="0.2">
      <c r="A173" s="115"/>
      <c r="B173" s="236"/>
      <c r="C173" s="236"/>
      <c r="D173" s="116"/>
      <c r="E173" s="117"/>
      <c r="F173" s="118"/>
      <c r="G173" s="362"/>
      <c r="H173" s="117"/>
      <c r="I173" s="118"/>
      <c r="J173" s="119"/>
      <c r="K173" s="119"/>
      <c r="L173" s="232" t="str">
        <f t="shared" si="75"/>
        <v/>
      </c>
      <c r="M173" s="128" t="str">
        <f t="shared" si="76"/>
        <v/>
      </c>
      <c r="N173" s="77">
        <f t="shared" si="77"/>
        <v>0</v>
      </c>
      <c r="O173" s="77">
        <f t="shared" si="78"/>
        <v>0</v>
      </c>
      <c r="P173" s="28" t="str">
        <f t="shared" si="79"/>
        <v/>
      </c>
      <c r="Q173" s="28">
        <f t="shared" si="80"/>
        <v>0</v>
      </c>
      <c r="R173" s="31" t="str">
        <f t="shared" si="81"/>
        <v/>
      </c>
      <c r="S173" s="28" t="str">
        <f t="shared" si="82"/>
        <v/>
      </c>
      <c r="T173" s="28" t="str">
        <f t="shared" si="83"/>
        <v/>
      </c>
      <c r="U173" s="28" t="str">
        <f t="shared" si="84"/>
        <v/>
      </c>
      <c r="V173" s="28" t="str">
        <f t="shared" si="85"/>
        <v/>
      </c>
      <c r="W173" s="71" t="str">
        <f t="shared" si="86"/>
        <v/>
      </c>
      <c r="X173" s="47" t="str">
        <f t="shared" si="87"/>
        <v/>
      </c>
      <c r="Y173" s="365" t="str">
        <f t="shared" si="88"/>
        <v/>
      </c>
      <c r="Z173" s="365" t="str">
        <f>IF(W173&lt;X173,Übersetzungstexte!A$186,"")</f>
        <v/>
      </c>
      <c r="AA173" s="366" t="str">
        <f t="shared" si="89"/>
        <v/>
      </c>
      <c r="AB173" s="367"/>
    </row>
    <row r="174" spans="1:28" ht="17.25" hidden="1" customHeight="1" x14ac:dyDescent="0.2">
      <c r="A174" s="115"/>
      <c r="B174" s="236"/>
      <c r="C174" s="236"/>
      <c r="D174" s="116"/>
      <c r="E174" s="117"/>
      <c r="F174" s="118"/>
      <c r="G174" s="362"/>
      <c r="H174" s="117"/>
      <c r="I174" s="118"/>
      <c r="J174" s="119"/>
      <c r="K174" s="119"/>
      <c r="L174" s="232" t="str">
        <f t="shared" si="75"/>
        <v/>
      </c>
      <c r="M174" s="128" t="str">
        <f t="shared" si="76"/>
        <v/>
      </c>
      <c r="N174" s="77">
        <f t="shared" si="77"/>
        <v>0</v>
      </c>
      <c r="O174" s="77">
        <f t="shared" si="78"/>
        <v>0</v>
      </c>
      <c r="P174" s="28" t="str">
        <f t="shared" si="79"/>
        <v/>
      </c>
      <c r="Q174" s="28">
        <f t="shared" si="80"/>
        <v>0</v>
      </c>
      <c r="R174" s="31" t="str">
        <f t="shared" si="81"/>
        <v/>
      </c>
      <c r="S174" s="28" t="str">
        <f t="shared" si="82"/>
        <v/>
      </c>
      <c r="T174" s="28" t="str">
        <f t="shared" si="83"/>
        <v/>
      </c>
      <c r="U174" s="28" t="str">
        <f t="shared" si="84"/>
        <v/>
      </c>
      <c r="V174" s="28" t="str">
        <f t="shared" si="85"/>
        <v/>
      </c>
      <c r="W174" s="71" t="str">
        <f t="shared" si="86"/>
        <v/>
      </c>
      <c r="X174" s="47" t="str">
        <f t="shared" si="87"/>
        <v/>
      </c>
      <c r="Y174" s="365" t="str">
        <f t="shared" si="88"/>
        <v/>
      </c>
      <c r="Z174" s="365" t="str">
        <f>IF(W174&lt;X174,Übersetzungstexte!A$186,"")</f>
        <v/>
      </c>
      <c r="AA174" s="366" t="str">
        <f t="shared" si="89"/>
        <v/>
      </c>
      <c r="AB174" s="367"/>
    </row>
    <row r="175" spans="1:28" ht="17.25" hidden="1" customHeight="1" x14ac:dyDescent="0.2">
      <c r="A175" s="115"/>
      <c r="B175" s="236"/>
      <c r="C175" s="236"/>
      <c r="D175" s="116"/>
      <c r="E175" s="117"/>
      <c r="F175" s="118"/>
      <c r="G175" s="362"/>
      <c r="H175" s="117"/>
      <c r="I175" s="118"/>
      <c r="J175" s="119"/>
      <c r="K175" s="119"/>
      <c r="L175" s="232" t="str">
        <f t="shared" si="75"/>
        <v/>
      </c>
      <c r="M175" s="128" t="str">
        <f t="shared" si="76"/>
        <v/>
      </c>
      <c r="N175" s="77">
        <f t="shared" si="77"/>
        <v>0</v>
      </c>
      <c r="O175" s="77">
        <f t="shared" si="78"/>
        <v>0</v>
      </c>
      <c r="P175" s="28" t="str">
        <f t="shared" si="79"/>
        <v/>
      </c>
      <c r="Q175" s="28">
        <f t="shared" si="80"/>
        <v>0</v>
      </c>
      <c r="R175" s="31" t="str">
        <f t="shared" si="81"/>
        <v/>
      </c>
      <c r="S175" s="28" t="str">
        <f t="shared" si="82"/>
        <v/>
      </c>
      <c r="T175" s="28" t="str">
        <f t="shared" si="83"/>
        <v/>
      </c>
      <c r="U175" s="28" t="str">
        <f t="shared" si="84"/>
        <v/>
      </c>
      <c r="V175" s="28" t="str">
        <f t="shared" si="85"/>
        <v/>
      </c>
      <c r="W175" s="71" t="str">
        <f t="shared" si="86"/>
        <v/>
      </c>
      <c r="X175" s="47" t="str">
        <f t="shared" si="87"/>
        <v/>
      </c>
      <c r="Y175" s="365" t="str">
        <f t="shared" si="88"/>
        <v/>
      </c>
      <c r="Z175" s="365" t="str">
        <f>IF(W175&lt;X175,Übersetzungstexte!A$186,"")</f>
        <v/>
      </c>
      <c r="AA175" s="366" t="str">
        <f t="shared" si="89"/>
        <v/>
      </c>
      <c r="AB175" s="367"/>
    </row>
    <row r="176" spans="1:28" ht="17.25" hidden="1" customHeight="1" x14ac:dyDescent="0.2">
      <c r="A176" s="115"/>
      <c r="B176" s="236"/>
      <c r="C176" s="236"/>
      <c r="D176" s="116"/>
      <c r="E176" s="117"/>
      <c r="F176" s="118"/>
      <c r="G176" s="362"/>
      <c r="H176" s="117"/>
      <c r="I176" s="118"/>
      <c r="J176" s="119"/>
      <c r="K176" s="119"/>
      <c r="L176" s="232" t="str">
        <f t="shared" si="75"/>
        <v/>
      </c>
      <c r="M176" s="128" t="str">
        <f t="shared" si="76"/>
        <v/>
      </c>
      <c r="N176" s="77">
        <f t="shared" si="77"/>
        <v>0</v>
      </c>
      <c r="O176" s="77">
        <f t="shared" si="78"/>
        <v>0</v>
      </c>
      <c r="P176" s="28" t="str">
        <f t="shared" si="79"/>
        <v/>
      </c>
      <c r="Q176" s="28">
        <f t="shared" si="80"/>
        <v>0</v>
      </c>
      <c r="R176" s="31" t="str">
        <f t="shared" si="81"/>
        <v/>
      </c>
      <c r="S176" s="28" t="str">
        <f t="shared" si="82"/>
        <v/>
      </c>
      <c r="T176" s="28" t="str">
        <f t="shared" si="83"/>
        <v/>
      </c>
      <c r="U176" s="28" t="str">
        <f t="shared" si="84"/>
        <v/>
      </c>
      <c r="V176" s="28" t="str">
        <f t="shared" si="85"/>
        <v/>
      </c>
      <c r="W176" s="71" t="str">
        <f t="shared" si="86"/>
        <v/>
      </c>
      <c r="X176" s="47" t="str">
        <f t="shared" si="87"/>
        <v/>
      </c>
      <c r="Y176" s="365" t="str">
        <f t="shared" si="88"/>
        <v/>
      </c>
      <c r="Z176" s="365" t="str">
        <f>IF(W176&lt;X176,Übersetzungstexte!A$186,"")</f>
        <v/>
      </c>
      <c r="AA176" s="366" t="str">
        <f t="shared" si="89"/>
        <v/>
      </c>
      <c r="AB176" s="367"/>
    </row>
    <row r="177" spans="1:28" ht="17.25" hidden="1" customHeight="1" x14ac:dyDescent="0.2">
      <c r="A177" s="115"/>
      <c r="B177" s="236"/>
      <c r="C177" s="236"/>
      <c r="D177" s="116"/>
      <c r="E177" s="117"/>
      <c r="F177" s="118"/>
      <c r="G177" s="362"/>
      <c r="H177" s="117"/>
      <c r="I177" s="118"/>
      <c r="J177" s="119"/>
      <c r="K177" s="119"/>
      <c r="L177" s="232" t="str">
        <f t="shared" si="75"/>
        <v/>
      </c>
      <c r="M177" s="128" t="str">
        <f t="shared" si="76"/>
        <v/>
      </c>
      <c r="N177" s="77">
        <f t="shared" si="77"/>
        <v>0</v>
      </c>
      <c r="O177" s="77">
        <f t="shared" si="78"/>
        <v>0</v>
      </c>
      <c r="P177" s="28" t="str">
        <f t="shared" si="79"/>
        <v/>
      </c>
      <c r="Q177" s="28">
        <f t="shared" si="80"/>
        <v>0</v>
      </c>
      <c r="R177" s="31" t="str">
        <f t="shared" si="81"/>
        <v/>
      </c>
      <c r="S177" s="28" t="str">
        <f t="shared" si="82"/>
        <v/>
      </c>
      <c r="T177" s="28" t="str">
        <f t="shared" si="83"/>
        <v/>
      </c>
      <c r="U177" s="28" t="str">
        <f t="shared" si="84"/>
        <v/>
      </c>
      <c r="V177" s="28" t="str">
        <f t="shared" si="85"/>
        <v/>
      </c>
      <c r="W177" s="71" t="str">
        <f t="shared" si="86"/>
        <v/>
      </c>
      <c r="X177" s="47" t="str">
        <f t="shared" si="87"/>
        <v/>
      </c>
      <c r="Y177" s="365" t="str">
        <f t="shared" si="88"/>
        <v/>
      </c>
      <c r="Z177" s="365" t="str">
        <f>IF(W177&lt;X177,Übersetzungstexte!A$186,"")</f>
        <v/>
      </c>
      <c r="AA177" s="366" t="str">
        <f t="shared" si="89"/>
        <v/>
      </c>
      <c r="AB177" s="367"/>
    </row>
    <row r="178" spans="1:28" ht="17.25" hidden="1" customHeight="1" x14ac:dyDescent="0.2">
      <c r="A178" s="115"/>
      <c r="B178" s="236"/>
      <c r="C178" s="236"/>
      <c r="D178" s="116"/>
      <c r="E178" s="117"/>
      <c r="F178" s="118"/>
      <c r="G178" s="362"/>
      <c r="H178" s="117"/>
      <c r="I178" s="118"/>
      <c r="J178" s="119"/>
      <c r="K178" s="119"/>
      <c r="L178" s="232" t="str">
        <f t="shared" si="75"/>
        <v/>
      </c>
      <c r="M178" s="128" t="str">
        <f>Z178</f>
        <v/>
      </c>
      <c r="N178" s="77">
        <f>IF(N$2-YEAR(D178)&lt;N$3,0,1)</f>
        <v>0</v>
      </c>
      <c r="O178" s="77">
        <f>IF(L178="",0,1)</f>
        <v>0</v>
      </c>
      <c r="P178" s="28" t="str">
        <f>IF(AND(A178="",B178="",C178=""),"",ROUND((K178+J178)/(N$4-(K178+J178))*100,2))</f>
        <v/>
      </c>
      <c r="Q178" s="28">
        <f>ROUND(G178,0)/12</f>
        <v>0</v>
      </c>
      <c r="R178" s="31" t="str">
        <f>IF(AND(A178="",B178="",C178=""),"",ROUND((N$4-(K178+J178))*I178/60,1))</f>
        <v/>
      </c>
      <c r="S178" s="28" t="str">
        <f>IF(OR(AND(A178="",B178="",C178=""),F178=0,F178=""),"",ROUND((1+P178/100)*Q178*F178,2))</f>
        <v/>
      </c>
      <c r="T178" s="28" t="str">
        <f>IF(OR(AND(A178="",B178="",C178=""),F178=0,F178="",I178=0,I178=""),"",ROUND((1+P178/100)*(H178/(N$4*I178/5)+Q178*F178),2))</f>
        <v/>
      </c>
      <c r="U178" s="28" t="str">
        <f>IF(OR(AND(A178="",B178="",C178=""),E178=0,E178="",R178=0,R178=""),"",ROUND((Q178*E178/R178),2))</f>
        <v/>
      </c>
      <c r="V178" s="28" t="str">
        <f>IF(OR(AND(A178="",B178="",C178=""),E178=0,E178="",R178=0,R178=""),"",ROUND((H178/(12*Q178*E178)+1)*Q178*E178/R178,2))</f>
        <v/>
      </c>
      <c r="W178" s="71" t="str">
        <f>IF(OR(AND(A178="",B178="",C178=""),R178=0,R178=""),"",ROUND(W$4 / R178,1))</f>
        <v/>
      </c>
      <c r="X178" s="47" t="str">
        <f>IF(OR(AND(A178="",B178="",C178=""),N$4=""),"",IF(AND(F178&gt;0,H178&gt;0),T178, IF(F178&gt;0,S178, IF(AND(E178&gt;0,H178&gt;0),V178,U178))))</f>
        <v/>
      </c>
      <c r="Y178" s="365" t="str">
        <f>IF(W178&lt;X178,W178,X178)</f>
        <v/>
      </c>
      <c r="Z178" s="365" t="str">
        <f>IF(W178&lt;X178,Übersetzungstexte!A$186,"")</f>
        <v/>
      </c>
      <c r="AA178" s="366" t="str">
        <f>IF(AND(B178="",C178=""),"",CONCATENATE(B178,",",C178))</f>
        <v/>
      </c>
      <c r="AB178" s="367"/>
    </row>
    <row r="179" spans="1:28" ht="17.25" hidden="1" customHeight="1" x14ac:dyDescent="0.2">
      <c r="A179" s="115"/>
      <c r="B179" s="236"/>
      <c r="C179" s="236"/>
      <c r="D179" s="116"/>
      <c r="E179" s="117"/>
      <c r="F179" s="118"/>
      <c r="G179" s="362"/>
      <c r="H179" s="117"/>
      <c r="I179" s="118"/>
      <c r="J179" s="119"/>
      <c r="K179" s="119"/>
      <c r="L179" s="232" t="str">
        <f t="shared" si="75"/>
        <v/>
      </c>
      <c r="M179" s="128" t="str">
        <f>Z179</f>
        <v/>
      </c>
      <c r="N179" s="77">
        <f>IF(N$2-YEAR(D179)&lt;N$3,0,1)</f>
        <v>0</v>
      </c>
      <c r="O179" s="77">
        <f>IF(L179="",0,1)</f>
        <v>0</v>
      </c>
      <c r="P179" s="28" t="str">
        <f>IF(AND(A179="",B179="",C179=""),"",ROUND((K179+J179)/(N$4-(K179+J179))*100,2))</f>
        <v/>
      </c>
      <c r="Q179" s="28">
        <f>ROUND(G179,0)/12</f>
        <v>0</v>
      </c>
      <c r="R179" s="31" t="str">
        <f>IF(AND(A179="",B179="",C179=""),"",ROUND((N$4-(K179+J179))*I179/60,1))</f>
        <v/>
      </c>
      <c r="S179" s="28" t="str">
        <f>IF(OR(AND(A179="",B179="",C179=""),F179=0,F179=""),"",ROUND((1+P179/100)*Q179*F179,2))</f>
        <v/>
      </c>
      <c r="T179" s="28" t="str">
        <f>IF(OR(AND(A179="",B179="",C179=""),F179=0,F179="",I179=0,I179=""),"",ROUND((1+P179/100)*(H179/(N$4*I179/5)+Q179*F179),2))</f>
        <v/>
      </c>
      <c r="U179" s="28" t="str">
        <f>IF(OR(AND(A179="",B179="",C179=""),E179=0,E179="",R179=0,R179=""),"",ROUND((Q179*E179/R179),2))</f>
        <v/>
      </c>
      <c r="V179" s="28" t="str">
        <f>IF(OR(AND(A179="",B179="",C179=""),E179=0,E179="",R179=0,R179=""),"",ROUND((H179/(12*Q179*E179)+1)*Q179*E179/R179,2))</f>
        <v/>
      </c>
      <c r="W179" s="71" t="str">
        <f>IF(OR(AND(A179="",B179="",C179=""),R179=0,R179=""),"",ROUND(W$4 / R179,1))</f>
        <v/>
      </c>
      <c r="X179" s="47" t="str">
        <f>IF(OR(AND(A179="",B179="",C179=""),N$4=""),"",IF(AND(F179&gt;0,H179&gt;0),T179, IF(F179&gt;0,S179, IF(AND(E179&gt;0,H179&gt;0),V179,U179))))</f>
        <v/>
      </c>
      <c r="Y179" s="365" t="str">
        <f>IF(W179&lt;X179,W179,X179)</f>
        <v/>
      </c>
      <c r="Z179" s="365" t="str">
        <f>IF(W179&lt;X179,Übersetzungstexte!A$186,"")</f>
        <v/>
      </c>
      <c r="AA179" s="366" t="str">
        <f>IF(AND(B179="",C179=""),"",CONCATENATE(B179,",",C179))</f>
        <v/>
      </c>
      <c r="AB179" s="367"/>
    </row>
    <row r="180" spans="1:28" hidden="1" x14ac:dyDescent="0.2">
      <c r="A180" s="15"/>
      <c r="B180" s="16"/>
      <c r="C180" s="16"/>
      <c r="D180" s="16"/>
      <c r="E180" s="16"/>
      <c r="F180" s="16"/>
      <c r="G180" s="16"/>
      <c r="H180" s="16"/>
      <c r="I180" s="16"/>
      <c r="J180" s="16"/>
      <c r="K180" s="16"/>
      <c r="L180" s="16"/>
      <c r="M180" s="39"/>
      <c r="N180" s="184"/>
      <c r="O180" s="45"/>
      <c r="P180" s="45"/>
      <c r="Q180" s="45"/>
      <c r="R180" s="45"/>
      <c r="S180" s="45"/>
      <c r="T180" s="45"/>
      <c r="U180" s="45"/>
      <c r="V180" s="45"/>
      <c r="W180" s="45"/>
      <c r="X180" s="45"/>
      <c r="Y180" s="45"/>
      <c r="Z180" s="45"/>
      <c r="AA180" s="45"/>
      <c r="AB180" s="45"/>
    </row>
    <row r="181" spans="1:28" hidden="1" x14ac:dyDescent="0.2">
      <c r="A181" s="113" t="str">
        <f>'Stammdaten Betrieb &amp; Abteilung'!D$1</f>
        <v xml:space="preserve">  </v>
      </c>
      <c r="B181" s="39"/>
      <c r="C181" s="34"/>
      <c r="D181" s="34"/>
      <c r="E181" s="35"/>
      <c r="F181" s="35"/>
      <c r="G181" s="21" t="str">
        <f>Übersetzungstexte!A$135</f>
        <v>Betrieb / Betriebsabteilung</v>
      </c>
      <c r="H181" s="38" t="str">
        <f>'Stammdaten Betrieb &amp; Abteilung'!D$13</f>
        <v xml:space="preserve"> </v>
      </c>
      <c r="I181" s="38"/>
      <c r="J181" s="38"/>
      <c r="K181" s="38"/>
      <c r="L181" s="40"/>
      <c r="M181" s="85"/>
      <c r="P181" s="46"/>
      <c r="Q181" s="46"/>
      <c r="R181" s="18"/>
      <c r="S181" s="22"/>
      <c r="T181" s="47"/>
      <c r="U181" s="18"/>
      <c r="V181" s="18"/>
      <c r="W181" s="18"/>
      <c r="X181" s="18"/>
      <c r="Y181" s="19"/>
      <c r="AA181" s="47"/>
    </row>
    <row r="182" spans="1:28" hidden="1" x14ac:dyDescent="0.2">
      <c r="A182" s="38" t="str">
        <f>'Stammdaten Betrieb &amp; Abteilung'!D$3</f>
        <v xml:space="preserve"> </v>
      </c>
      <c r="B182" s="39"/>
      <c r="C182" s="33"/>
      <c r="D182" s="33"/>
      <c r="E182" s="36"/>
      <c r="F182" s="36"/>
      <c r="G182" s="17" t="str">
        <f>Übersetzungstexte!A$136</f>
        <v>Abrechnungsperiode</v>
      </c>
      <c r="H182" s="114" t="str">
        <f>'Stammdaten Betrieb &amp; Abteilung'!D$14</f>
        <v/>
      </c>
      <c r="I182" s="114"/>
      <c r="J182" s="37"/>
      <c r="K182" s="37"/>
      <c r="L182" s="40"/>
      <c r="M182" s="85"/>
      <c r="P182" s="46"/>
      <c r="Q182" s="46"/>
      <c r="R182" s="18"/>
      <c r="S182" s="22"/>
      <c r="T182" s="47"/>
      <c r="U182" s="18"/>
      <c r="V182" s="18"/>
      <c r="W182" s="18"/>
      <c r="X182" s="18"/>
      <c r="Y182" s="19"/>
      <c r="AA182" s="47"/>
    </row>
    <row r="183" spans="1:28" hidden="1" x14ac:dyDescent="0.2">
      <c r="A183" s="38" t="str">
        <f>'Stammdaten Betrieb &amp; Abteilung'!D$4</f>
        <v xml:space="preserve"> </v>
      </c>
      <c r="B183" s="39"/>
      <c r="C183" s="7"/>
      <c r="D183" s="7"/>
      <c r="E183" s="36"/>
      <c r="F183" s="36"/>
      <c r="G183" s="17" t="str">
        <f>Übersetzungstexte!A$137</f>
        <v>Beginn / Ende der Kurzarbeit</v>
      </c>
      <c r="H183" s="38" t="str">
        <f>'Stammdaten Betrieb &amp; Abteilung'!D$16</f>
        <v/>
      </c>
      <c r="I183" s="38"/>
      <c r="J183" s="38"/>
      <c r="K183" s="38"/>
      <c r="L183" s="40"/>
      <c r="M183" s="85"/>
      <c r="P183" s="46"/>
      <c r="Q183" s="46"/>
      <c r="R183" s="18"/>
      <c r="S183" s="22"/>
      <c r="T183" s="47"/>
      <c r="U183" s="18"/>
      <c r="V183" s="18"/>
      <c r="W183" s="73"/>
      <c r="X183" s="18"/>
      <c r="Y183" s="19"/>
      <c r="AA183" s="47"/>
    </row>
    <row r="184" spans="1:28" hidden="1" x14ac:dyDescent="0.2">
      <c r="A184" s="5"/>
      <c r="B184" s="4"/>
      <c r="C184" s="7"/>
      <c r="D184" s="7"/>
      <c r="E184" s="8"/>
      <c r="F184" s="7"/>
      <c r="G184" s="7"/>
      <c r="H184" s="13"/>
      <c r="I184" s="7"/>
      <c r="J184" s="7"/>
      <c r="K184" s="7"/>
      <c r="L184" s="41"/>
      <c r="M184" s="86"/>
      <c r="N184" s="182"/>
      <c r="O184" s="43"/>
      <c r="P184" s="46"/>
      <c r="Q184" s="46"/>
      <c r="R184" s="18"/>
      <c r="S184" s="22"/>
      <c r="T184" s="18"/>
      <c r="U184" s="18"/>
      <c r="V184" s="18"/>
      <c r="W184" s="50"/>
      <c r="X184" s="18"/>
      <c r="Y184" s="19"/>
      <c r="AA184" s="47"/>
    </row>
    <row r="185" spans="1:28" hidden="1" x14ac:dyDescent="0.2">
      <c r="A185" s="223" t="str">
        <f>Übersetzungstexte!A$138</f>
        <v/>
      </c>
      <c r="B185" s="223" t="str">
        <f>Übersetzungstexte!A$142</f>
        <v/>
      </c>
      <c r="C185" s="223" t="str">
        <f>Übersetzungstexte!A$146</f>
        <v/>
      </c>
      <c r="D185" s="224" t="str">
        <f>Übersetzungstexte!A$150</f>
        <v/>
      </c>
      <c r="E185" s="224" t="str">
        <f>Übersetzungstexte!A$154</f>
        <v/>
      </c>
      <c r="F185" s="224" t="str">
        <f>Übersetzungstexte!A$158</f>
        <v/>
      </c>
      <c r="G185" s="224" t="str">
        <f>Übersetzungstexte!A$162</f>
        <v>Anzahl bez.</v>
      </c>
      <c r="H185" s="225" t="str">
        <f>Übersetzungstexte!A$166</f>
        <v>Weitere</v>
      </c>
      <c r="I185" s="224" t="str">
        <f>Übersetzungstexte!A$170</f>
        <v>Jahres-</v>
      </c>
      <c r="J185" s="224" t="str">
        <f>Übersetzungstexte!A$174</f>
        <v/>
      </c>
      <c r="K185" s="224" t="str">
        <f>Übersetzungstexte!A$178</f>
        <v/>
      </c>
      <c r="L185" s="224" t="str">
        <f>Übersetzungstexte!A$182</f>
        <v>Anrechen-</v>
      </c>
      <c r="M185" s="85"/>
      <c r="N185" s="183"/>
      <c r="O185" s="76" t="s">
        <v>685</v>
      </c>
      <c r="P185" s="50" t="s">
        <v>717</v>
      </c>
      <c r="Q185" s="50"/>
      <c r="R185" s="50" t="s">
        <v>718</v>
      </c>
      <c r="S185" s="50" t="s">
        <v>719</v>
      </c>
      <c r="T185" s="50" t="s">
        <v>720</v>
      </c>
      <c r="U185" s="50" t="s">
        <v>721</v>
      </c>
      <c r="V185" s="50" t="s">
        <v>722</v>
      </c>
      <c r="W185" s="50" t="s">
        <v>723</v>
      </c>
      <c r="X185" s="44" t="s">
        <v>726</v>
      </c>
      <c r="Y185" s="47" t="s">
        <v>723</v>
      </c>
      <c r="Z185" s="47" t="s">
        <v>723</v>
      </c>
      <c r="AA185" s="179"/>
      <c r="AB185" s="179"/>
    </row>
    <row r="186" spans="1:28" s="23" customFormat="1" hidden="1" x14ac:dyDescent="0.2">
      <c r="A186" s="226" t="str">
        <f>Übersetzungstexte!A$139</f>
        <v/>
      </c>
      <c r="B186" s="226" t="str">
        <f>Übersetzungstexte!A$143</f>
        <v/>
      </c>
      <c r="C186" s="226" t="str">
        <f>Übersetzungstexte!A$147</f>
        <v/>
      </c>
      <c r="D186" s="227" t="str">
        <f>Übersetzungstexte!A$151</f>
        <v/>
      </c>
      <c r="E186" s="227" t="str">
        <f>Übersetzungstexte!A$155</f>
        <v/>
      </c>
      <c r="F186" s="227" t="str">
        <f>Übersetzungstexte!A$159</f>
        <v/>
      </c>
      <c r="G186" s="227" t="str">
        <f>Übersetzungstexte!A$163</f>
        <v xml:space="preserve">Monate </v>
      </c>
      <c r="H186" s="233" t="str">
        <f>Übersetzungstexte!A$167</f>
        <v>Lohn-</v>
      </c>
      <c r="I186" s="227" t="str">
        <f>Übersetzungstexte!A$171</f>
        <v>durchschn.</v>
      </c>
      <c r="J186" s="227" t="str">
        <f>Übersetzungstexte!A$175</f>
        <v>Anzahl</v>
      </c>
      <c r="K186" s="227" t="str">
        <f>Übersetzungstexte!A$179</f>
        <v>Anzahl</v>
      </c>
      <c r="L186" s="227" t="str">
        <f>Übersetzungstexte!A$183</f>
        <v>barer</v>
      </c>
      <c r="M186" s="126"/>
      <c r="N186" s="183"/>
      <c r="O186" s="76" t="s">
        <v>761</v>
      </c>
      <c r="P186" s="50" t="s">
        <v>712</v>
      </c>
      <c r="Q186" s="50" t="s">
        <v>609</v>
      </c>
      <c r="R186" s="51" t="s">
        <v>713</v>
      </c>
      <c r="S186" s="75" t="s">
        <v>757</v>
      </c>
      <c r="T186" s="52" t="s">
        <v>757</v>
      </c>
      <c r="U186" s="52" t="s">
        <v>758</v>
      </c>
      <c r="V186" s="52" t="s">
        <v>758</v>
      </c>
      <c r="W186" s="52" t="s">
        <v>724</v>
      </c>
      <c r="X186" s="48" t="s">
        <v>727</v>
      </c>
      <c r="Y186" s="48" t="s">
        <v>727</v>
      </c>
      <c r="Z186" s="49" t="s">
        <v>753</v>
      </c>
      <c r="AA186" s="364"/>
      <c r="AB186" s="364"/>
    </row>
    <row r="187" spans="1:28" s="23" customFormat="1" hidden="1" x14ac:dyDescent="0.2">
      <c r="A187" s="226" t="str">
        <f>Übersetzungstexte!A$140</f>
        <v/>
      </c>
      <c r="B187" s="226" t="str">
        <f>Übersetzungstexte!A$144</f>
        <v/>
      </c>
      <c r="C187" s="226" t="str">
        <f>Übersetzungstexte!A$148</f>
        <v/>
      </c>
      <c r="D187" s="227" t="str">
        <f>Übersetzungstexte!A$152</f>
        <v>Geburts-</v>
      </c>
      <c r="E187" s="227" t="str">
        <f>Übersetzungstexte!A$156</f>
        <v>Monats-</v>
      </c>
      <c r="F187" s="227" t="str">
        <f>Übersetzungstexte!A$160</f>
        <v>Stunden-</v>
      </c>
      <c r="G187" s="227" t="str">
        <f>Übersetzungstexte!A$164</f>
        <v>pro Jahr</v>
      </c>
      <c r="H187" s="227" t="str">
        <f>Übersetzungstexte!A$168</f>
        <v>bestand-</v>
      </c>
      <c r="I187" s="227" t="str">
        <f>Übersetzungstexte!A$172</f>
        <v>wöchentl.</v>
      </c>
      <c r="J187" s="227" t="str">
        <f>Übersetzungstexte!A$176</f>
        <v>Ferientage</v>
      </c>
      <c r="K187" s="227" t="str">
        <f>Übersetzungstexte!A$180</f>
        <v>Feiertage</v>
      </c>
      <c r="L187" s="228" t="str">
        <f>Übersetzungstexte!A$184</f>
        <v>Stunden-</v>
      </c>
      <c r="M187" s="127"/>
      <c r="N187" s="184" t="s">
        <v>62</v>
      </c>
      <c r="O187" s="44" t="s">
        <v>762</v>
      </c>
      <c r="P187" s="50"/>
      <c r="Q187" s="50"/>
      <c r="R187" s="51"/>
      <c r="S187" s="52" t="s">
        <v>706</v>
      </c>
      <c r="T187" s="52" t="s">
        <v>704</v>
      </c>
      <c r="U187" s="52" t="s">
        <v>706</v>
      </c>
      <c r="V187" s="52" t="s">
        <v>704</v>
      </c>
      <c r="W187" s="52" t="s">
        <v>725</v>
      </c>
      <c r="X187" s="49" t="s">
        <v>755</v>
      </c>
      <c r="Y187" s="49" t="s">
        <v>728</v>
      </c>
      <c r="Z187" s="49" t="s">
        <v>754</v>
      </c>
      <c r="AA187" s="364"/>
      <c r="AB187" s="364"/>
    </row>
    <row r="188" spans="1:28" s="23" customFormat="1" hidden="1" x14ac:dyDescent="0.2">
      <c r="A188" s="229" t="str">
        <f>Übersetzungstexte!A$141</f>
        <v>Versicherten-Nr.</v>
      </c>
      <c r="B188" s="229" t="str">
        <f>Übersetzungstexte!A$145</f>
        <v>Name</v>
      </c>
      <c r="C188" s="229" t="str">
        <f>Übersetzungstexte!A$149</f>
        <v>Vorname</v>
      </c>
      <c r="D188" s="230" t="str">
        <f>Übersetzungstexte!A$153</f>
        <v>datum</v>
      </c>
      <c r="E188" s="230" t="str">
        <f>Übersetzungstexte!A$157</f>
        <v>lohn</v>
      </c>
      <c r="F188" s="230" t="str">
        <f>Übersetzungstexte!A$161</f>
        <v>lohn</v>
      </c>
      <c r="G188" s="230" t="str">
        <f>Übersetzungstexte!A$165</f>
        <v>(12/13)</v>
      </c>
      <c r="H188" s="230" t="str">
        <f>Übersetzungstexte!A$169</f>
        <v>teile p. Jahr</v>
      </c>
      <c r="I188" s="230" t="str">
        <f>Übersetzungstexte!A$173</f>
        <v>Arbeitszeit</v>
      </c>
      <c r="J188" s="230" t="str">
        <f>Übersetzungstexte!A$177</f>
        <v>pro Jahr</v>
      </c>
      <c r="K188" s="230" t="str">
        <f>Übersetzungstexte!A$181</f>
        <v>pro Jahr</v>
      </c>
      <c r="L188" s="231" t="str">
        <f>Übersetzungstexte!A$185</f>
        <v>Verdienst</v>
      </c>
      <c r="M188" s="127"/>
      <c r="N188" s="184" t="s">
        <v>63</v>
      </c>
      <c r="O188" s="44" t="s">
        <v>749</v>
      </c>
      <c r="P188" s="50"/>
      <c r="Q188" s="50"/>
      <c r="R188" s="51"/>
      <c r="S188" s="52" t="s">
        <v>705</v>
      </c>
      <c r="T188" s="52" t="s">
        <v>705</v>
      </c>
      <c r="U188" s="52" t="s">
        <v>705</v>
      </c>
      <c r="V188" s="52" t="s">
        <v>705</v>
      </c>
      <c r="W188" s="50"/>
      <c r="X188" s="49" t="s">
        <v>756</v>
      </c>
      <c r="Y188" s="49" t="s">
        <v>673</v>
      </c>
      <c r="Z188" s="49"/>
      <c r="AA188" s="364" t="s">
        <v>711</v>
      </c>
      <c r="AB188" s="364"/>
    </row>
    <row r="189" spans="1:28" ht="17.25" hidden="1" customHeight="1" x14ac:dyDescent="0.2">
      <c r="A189" s="115"/>
      <c r="B189" s="236"/>
      <c r="C189" s="236"/>
      <c r="D189" s="116"/>
      <c r="E189" s="117"/>
      <c r="F189" s="118"/>
      <c r="G189" s="362"/>
      <c r="H189" s="117"/>
      <c r="I189" s="118"/>
      <c r="J189" s="119"/>
      <c r="K189" s="119"/>
      <c r="L189" s="232" t="str">
        <f t="shared" ref="L189:L209" si="90">Y189</f>
        <v/>
      </c>
      <c r="M189" s="128" t="str">
        <f t="shared" ref="M189:M207" si="91">Z189</f>
        <v/>
      </c>
      <c r="N189" s="77">
        <f t="shared" ref="N189:N207" si="92">IF(N$2-YEAR(D189)&lt;N$3,0,1)</f>
        <v>0</v>
      </c>
      <c r="O189" s="77">
        <f t="shared" ref="O189:O207" si="93">IF(L189="",0,1)</f>
        <v>0</v>
      </c>
      <c r="P189" s="28" t="str">
        <f t="shared" ref="P189:P207" si="94">IF(AND(A189="",B189="",C189=""),"",ROUND((K189+J189)/(N$4-(K189+J189))*100,2))</f>
        <v/>
      </c>
      <c r="Q189" s="28">
        <f t="shared" ref="Q189:Q207" si="95">ROUND(G189,0)/12</f>
        <v>0</v>
      </c>
      <c r="R189" s="31" t="str">
        <f t="shared" ref="R189:R207" si="96">IF(AND(A189="",B189="",C189=""),"",ROUND((N$4-(K189+J189))*I189/60,1))</f>
        <v/>
      </c>
      <c r="S189" s="28" t="str">
        <f t="shared" ref="S189:S207" si="97">IF(OR(AND(A189="",B189="",C189=""),F189=0,F189=""),"",ROUND((1+P189/100)*Q189*F189,2))</f>
        <v/>
      </c>
      <c r="T189" s="28" t="str">
        <f t="shared" ref="T189:T207" si="98">IF(OR(AND(A189="",B189="",C189=""),F189=0,F189="",I189=0,I189=""),"",ROUND((1+P189/100)*(H189/(N$4*I189/5)+Q189*F189),2))</f>
        <v/>
      </c>
      <c r="U189" s="28" t="str">
        <f t="shared" ref="U189:U207" si="99">IF(OR(AND(A189="",B189="",C189=""),E189=0,E189="",R189=0,R189=""),"",ROUND((Q189*E189/R189),2))</f>
        <v/>
      </c>
      <c r="V189" s="28" t="str">
        <f t="shared" ref="V189:V207" si="100">IF(OR(AND(A189="",B189="",C189=""),E189=0,E189="",R189=0,R189=""),"",ROUND((H189/(12*Q189*E189)+1)*Q189*E189/R189,2))</f>
        <v/>
      </c>
      <c r="W189" s="71" t="str">
        <f t="shared" ref="W189:W207" si="101">IF(OR(AND(A189="",B189="",C189=""),R189=0,R189=""),"",ROUND(W$4 / R189,1))</f>
        <v/>
      </c>
      <c r="X189" s="47" t="str">
        <f t="shared" ref="X189:X207" si="102">IF(OR(AND(A189="",B189="",C189=""),N$4=""),"",IF(AND(F189&gt;0,H189&gt;0),T189, IF(F189&gt;0,S189, IF(AND(E189&gt;0,H189&gt;0),V189,U189))))</f>
        <v/>
      </c>
      <c r="Y189" s="365" t="str">
        <f t="shared" ref="Y189:Y207" si="103">IF(W189&lt;X189,W189,X189)</f>
        <v/>
      </c>
      <c r="Z189" s="365" t="str">
        <f>IF(W189&lt;X189,Übersetzungstexte!A$186,"")</f>
        <v/>
      </c>
      <c r="AA189" s="366" t="str">
        <f t="shared" ref="AA189:AA207" si="104">IF(AND(B189="",C189=""),"",CONCATENATE(B189,",",C189))</f>
        <v/>
      </c>
      <c r="AB189" s="367"/>
    </row>
    <row r="190" spans="1:28" ht="17.25" hidden="1" customHeight="1" x14ac:dyDescent="0.2">
      <c r="A190" s="115"/>
      <c r="B190" s="236"/>
      <c r="C190" s="236"/>
      <c r="D190" s="116"/>
      <c r="E190" s="117"/>
      <c r="F190" s="118"/>
      <c r="G190" s="362"/>
      <c r="H190" s="117"/>
      <c r="I190" s="118"/>
      <c r="J190" s="119"/>
      <c r="K190" s="119"/>
      <c r="L190" s="232" t="str">
        <f t="shared" si="90"/>
        <v/>
      </c>
      <c r="M190" s="128" t="str">
        <f t="shared" si="91"/>
        <v/>
      </c>
      <c r="N190" s="77">
        <f t="shared" si="92"/>
        <v>0</v>
      </c>
      <c r="O190" s="77">
        <f t="shared" si="93"/>
        <v>0</v>
      </c>
      <c r="P190" s="28" t="str">
        <f t="shared" si="94"/>
        <v/>
      </c>
      <c r="Q190" s="28">
        <f t="shared" si="95"/>
        <v>0</v>
      </c>
      <c r="R190" s="31" t="str">
        <f t="shared" si="96"/>
        <v/>
      </c>
      <c r="S190" s="28" t="str">
        <f t="shared" si="97"/>
        <v/>
      </c>
      <c r="T190" s="28" t="str">
        <f t="shared" si="98"/>
        <v/>
      </c>
      <c r="U190" s="28" t="str">
        <f t="shared" si="99"/>
        <v/>
      </c>
      <c r="V190" s="28" t="str">
        <f t="shared" si="100"/>
        <v/>
      </c>
      <c r="W190" s="71" t="str">
        <f t="shared" si="101"/>
        <v/>
      </c>
      <c r="X190" s="47" t="str">
        <f t="shared" si="102"/>
        <v/>
      </c>
      <c r="Y190" s="365" t="str">
        <f t="shared" si="103"/>
        <v/>
      </c>
      <c r="Z190" s="365" t="str">
        <f>IF(W190&lt;X190,Übersetzungstexte!A$186,"")</f>
        <v/>
      </c>
      <c r="AA190" s="366" t="str">
        <f t="shared" si="104"/>
        <v/>
      </c>
      <c r="AB190" s="367"/>
    </row>
    <row r="191" spans="1:28" ht="17.25" hidden="1" customHeight="1" x14ac:dyDescent="0.2">
      <c r="A191" s="115"/>
      <c r="B191" s="236"/>
      <c r="C191" s="236"/>
      <c r="D191" s="116"/>
      <c r="E191" s="117"/>
      <c r="F191" s="118"/>
      <c r="G191" s="362"/>
      <c r="H191" s="117"/>
      <c r="I191" s="118"/>
      <c r="J191" s="119"/>
      <c r="K191" s="119"/>
      <c r="L191" s="232" t="str">
        <f t="shared" si="90"/>
        <v/>
      </c>
      <c r="M191" s="128" t="str">
        <f t="shared" si="91"/>
        <v/>
      </c>
      <c r="N191" s="77">
        <f t="shared" si="92"/>
        <v>0</v>
      </c>
      <c r="O191" s="77">
        <f t="shared" si="93"/>
        <v>0</v>
      </c>
      <c r="P191" s="28" t="str">
        <f t="shared" si="94"/>
        <v/>
      </c>
      <c r="Q191" s="28">
        <f t="shared" si="95"/>
        <v>0</v>
      </c>
      <c r="R191" s="31" t="str">
        <f t="shared" si="96"/>
        <v/>
      </c>
      <c r="S191" s="28" t="str">
        <f t="shared" si="97"/>
        <v/>
      </c>
      <c r="T191" s="28" t="str">
        <f t="shared" si="98"/>
        <v/>
      </c>
      <c r="U191" s="28" t="str">
        <f t="shared" si="99"/>
        <v/>
      </c>
      <c r="V191" s="28" t="str">
        <f t="shared" si="100"/>
        <v/>
      </c>
      <c r="W191" s="71" t="str">
        <f t="shared" si="101"/>
        <v/>
      </c>
      <c r="X191" s="47" t="str">
        <f t="shared" si="102"/>
        <v/>
      </c>
      <c r="Y191" s="365" t="str">
        <f t="shared" si="103"/>
        <v/>
      </c>
      <c r="Z191" s="365" t="str">
        <f>IF(W191&lt;X191,Übersetzungstexte!A$186,"")</f>
        <v/>
      </c>
      <c r="AA191" s="366" t="str">
        <f t="shared" si="104"/>
        <v/>
      </c>
      <c r="AB191" s="367"/>
    </row>
    <row r="192" spans="1:28" ht="17.25" hidden="1" customHeight="1" x14ac:dyDescent="0.2">
      <c r="A192" s="115"/>
      <c r="B192" s="236"/>
      <c r="C192" s="236"/>
      <c r="D192" s="116"/>
      <c r="E192" s="117"/>
      <c r="F192" s="118"/>
      <c r="G192" s="362"/>
      <c r="H192" s="117"/>
      <c r="I192" s="118"/>
      <c r="J192" s="119"/>
      <c r="K192" s="119"/>
      <c r="L192" s="232" t="str">
        <f t="shared" si="90"/>
        <v/>
      </c>
      <c r="M192" s="128" t="str">
        <f t="shared" si="91"/>
        <v/>
      </c>
      <c r="N192" s="77">
        <f t="shared" si="92"/>
        <v>0</v>
      </c>
      <c r="O192" s="77">
        <f t="shared" si="93"/>
        <v>0</v>
      </c>
      <c r="P192" s="28" t="str">
        <f t="shared" si="94"/>
        <v/>
      </c>
      <c r="Q192" s="28">
        <f t="shared" si="95"/>
        <v>0</v>
      </c>
      <c r="R192" s="31" t="str">
        <f t="shared" si="96"/>
        <v/>
      </c>
      <c r="S192" s="28" t="str">
        <f t="shared" si="97"/>
        <v/>
      </c>
      <c r="T192" s="28" t="str">
        <f t="shared" si="98"/>
        <v/>
      </c>
      <c r="U192" s="28" t="str">
        <f t="shared" si="99"/>
        <v/>
      </c>
      <c r="V192" s="28" t="str">
        <f t="shared" si="100"/>
        <v/>
      </c>
      <c r="W192" s="71" t="str">
        <f t="shared" si="101"/>
        <v/>
      </c>
      <c r="X192" s="47" t="str">
        <f t="shared" si="102"/>
        <v/>
      </c>
      <c r="Y192" s="365" t="str">
        <f t="shared" si="103"/>
        <v/>
      </c>
      <c r="Z192" s="365" t="str">
        <f>IF(W192&lt;X192,Übersetzungstexte!A$186,"")</f>
        <v/>
      </c>
      <c r="AA192" s="366" t="str">
        <f t="shared" si="104"/>
        <v/>
      </c>
      <c r="AB192" s="367"/>
    </row>
    <row r="193" spans="1:28" ht="17.25" hidden="1" customHeight="1" x14ac:dyDescent="0.2">
      <c r="A193" s="115"/>
      <c r="B193" s="236"/>
      <c r="C193" s="236"/>
      <c r="D193" s="116"/>
      <c r="E193" s="117"/>
      <c r="F193" s="118"/>
      <c r="G193" s="362"/>
      <c r="H193" s="117"/>
      <c r="I193" s="118"/>
      <c r="J193" s="119"/>
      <c r="K193" s="119"/>
      <c r="L193" s="232" t="str">
        <f t="shared" si="90"/>
        <v/>
      </c>
      <c r="M193" s="128" t="str">
        <f t="shared" si="91"/>
        <v/>
      </c>
      <c r="N193" s="77">
        <f t="shared" si="92"/>
        <v>0</v>
      </c>
      <c r="O193" s="77">
        <f t="shared" si="93"/>
        <v>0</v>
      </c>
      <c r="P193" s="28" t="str">
        <f t="shared" si="94"/>
        <v/>
      </c>
      <c r="Q193" s="28">
        <f t="shared" si="95"/>
        <v>0</v>
      </c>
      <c r="R193" s="31" t="str">
        <f t="shared" si="96"/>
        <v/>
      </c>
      <c r="S193" s="28" t="str">
        <f t="shared" si="97"/>
        <v/>
      </c>
      <c r="T193" s="28" t="str">
        <f t="shared" si="98"/>
        <v/>
      </c>
      <c r="U193" s="28" t="str">
        <f t="shared" si="99"/>
        <v/>
      </c>
      <c r="V193" s="28" t="str">
        <f t="shared" si="100"/>
        <v/>
      </c>
      <c r="W193" s="71" t="str">
        <f t="shared" si="101"/>
        <v/>
      </c>
      <c r="X193" s="47" t="str">
        <f t="shared" si="102"/>
        <v/>
      </c>
      <c r="Y193" s="365" t="str">
        <f t="shared" si="103"/>
        <v/>
      </c>
      <c r="Z193" s="365" t="str">
        <f>IF(W193&lt;X193,Übersetzungstexte!A$186,"")</f>
        <v/>
      </c>
      <c r="AA193" s="366" t="str">
        <f t="shared" si="104"/>
        <v/>
      </c>
      <c r="AB193" s="367"/>
    </row>
    <row r="194" spans="1:28" ht="17.25" hidden="1" customHeight="1" x14ac:dyDescent="0.2">
      <c r="A194" s="115"/>
      <c r="B194" s="236"/>
      <c r="C194" s="236"/>
      <c r="D194" s="116"/>
      <c r="E194" s="117"/>
      <c r="F194" s="118"/>
      <c r="G194" s="362"/>
      <c r="H194" s="117"/>
      <c r="I194" s="118"/>
      <c r="J194" s="119"/>
      <c r="K194" s="119"/>
      <c r="L194" s="232" t="str">
        <f t="shared" si="90"/>
        <v/>
      </c>
      <c r="M194" s="128" t="str">
        <f t="shared" si="91"/>
        <v/>
      </c>
      <c r="N194" s="77">
        <f t="shared" si="92"/>
        <v>0</v>
      </c>
      <c r="O194" s="77">
        <f t="shared" si="93"/>
        <v>0</v>
      </c>
      <c r="P194" s="28" t="str">
        <f t="shared" si="94"/>
        <v/>
      </c>
      <c r="Q194" s="28">
        <f t="shared" si="95"/>
        <v>0</v>
      </c>
      <c r="R194" s="31" t="str">
        <f t="shared" si="96"/>
        <v/>
      </c>
      <c r="S194" s="28" t="str">
        <f t="shared" si="97"/>
        <v/>
      </c>
      <c r="T194" s="28" t="str">
        <f t="shared" si="98"/>
        <v/>
      </c>
      <c r="U194" s="28" t="str">
        <f t="shared" si="99"/>
        <v/>
      </c>
      <c r="V194" s="28" t="str">
        <f t="shared" si="100"/>
        <v/>
      </c>
      <c r="W194" s="71" t="str">
        <f t="shared" si="101"/>
        <v/>
      </c>
      <c r="X194" s="47" t="str">
        <f t="shared" si="102"/>
        <v/>
      </c>
      <c r="Y194" s="365" t="str">
        <f t="shared" si="103"/>
        <v/>
      </c>
      <c r="Z194" s="365" t="str">
        <f>IF(W194&lt;X194,Übersetzungstexte!A$186,"")</f>
        <v/>
      </c>
      <c r="AA194" s="366" t="str">
        <f t="shared" si="104"/>
        <v/>
      </c>
      <c r="AB194" s="367"/>
    </row>
    <row r="195" spans="1:28" ht="17.25" hidden="1" customHeight="1" x14ac:dyDescent="0.2">
      <c r="A195" s="115"/>
      <c r="B195" s="236"/>
      <c r="C195" s="236"/>
      <c r="D195" s="116"/>
      <c r="E195" s="117"/>
      <c r="F195" s="118"/>
      <c r="G195" s="362"/>
      <c r="H195" s="117"/>
      <c r="I195" s="118"/>
      <c r="J195" s="119"/>
      <c r="K195" s="119"/>
      <c r="L195" s="232" t="str">
        <f t="shared" si="90"/>
        <v/>
      </c>
      <c r="M195" s="128" t="str">
        <f t="shared" si="91"/>
        <v/>
      </c>
      <c r="N195" s="77">
        <f t="shared" si="92"/>
        <v>0</v>
      </c>
      <c r="O195" s="77">
        <f t="shared" si="93"/>
        <v>0</v>
      </c>
      <c r="P195" s="28" t="str">
        <f t="shared" si="94"/>
        <v/>
      </c>
      <c r="Q195" s="28">
        <f t="shared" si="95"/>
        <v>0</v>
      </c>
      <c r="R195" s="31" t="str">
        <f t="shared" si="96"/>
        <v/>
      </c>
      <c r="S195" s="28" t="str">
        <f t="shared" si="97"/>
        <v/>
      </c>
      <c r="T195" s="28" t="str">
        <f t="shared" si="98"/>
        <v/>
      </c>
      <c r="U195" s="28" t="str">
        <f t="shared" si="99"/>
        <v/>
      </c>
      <c r="V195" s="28" t="str">
        <f t="shared" si="100"/>
        <v/>
      </c>
      <c r="W195" s="71" t="str">
        <f t="shared" si="101"/>
        <v/>
      </c>
      <c r="X195" s="47" t="str">
        <f t="shared" si="102"/>
        <v/>
      </c>
      <c r="Y195" s="365" t="str">
        <f t="shared" si="103"/>
        <v/>
      </c>
      <c r="Z195" s="365" t="str">
        <f>IF(W195&lt;X195,Übersetzungstexte!A$186,"")</f>
        <v/>
      </c>
      <c r="AA195" s="366" t="str">
        <f t="shared" si="104"/>
        <v/>
      </c>
      <c r="AB195" s="367"/>
    </row>
    <row r="196" spans="1:28" ht="17.25" hidden="1" customHeight="1" x14ac:dyDescent="0.2">
      <c r="A196" s="115"/>
      <c r="B196" s="236"/>
      <c r="C196" s="236"/>
      <c r="D196" s="116"/>
      <c r="E196" s="117"/>
      <c r="F196" s="118"/>
      <c r="G196" s="362"/>
      <c r="H196" s="117"/>
      <c r="I196" s="118"/>
      <c r="J196" s="119"/>
      <c r="K196" s="119"/>
      <c r="L196" s="232" t="str">
        <f t="shared" si="90"/>
        <v/>
      </c>
      <c r="M196" s="128" t="str">
        <f t="shared" si="91"/>
        <v/>
      </c>
      <c r="N196" s="77">
        <f t="shared" si="92"/>
        <v>0</v>
      </c>
      <c r="O196" s="77">
        <f t="shared" si="93"/>
        <v>0</v>
      </c>
      <c r="P196" s="28" t="str">
        <f t="shared" si="94"/>
        <v/>
      </c>
      <c r="Q196" s="28">
        <f t="shared" si="95"/>
        <v>0</v>
      </c>
      <c r="R196" s="31" t="str">
        <f t="shared" si="96"/>
        <v/>
      </c>
      <c r="S196" s="28" t="str">
        <f t="shared" si="97"/>
        <v/>
      </c>
      <c r="T196" s="28" t="str">
        <f t="shared" si="98"/>
        <v/>
      </c>
      <c r="U196" s="28" t="str">
        <f t="shared" si="99"/>
        <v/>
      </c>
      <c r="V196" s="28" t="str">
        <f t="shared" si="100"/>
        <v/>
      </c>
      <c r="W196" s="71" t="str">
        <f t="shared" si="101"/>
        <v/>
      </c>
      <c r="X196" s="47" t="str">
        <f t="shared" si="102"/>
        <v/>
      </c>
      <c r="Y196" s="365" t="str">
        <f t="shared" si="103"/>
        <v/>
      </c>
      <c r="Z196" s="365" t="str">
        <f>IF(W196&lt;X196,Übersetzungstexte!A$186,"")</f>
        <v/>
      </c>
      <c r="AA196" s="366" t="str">
        <f t="shared" si="104"/>
        <v/>
      </c>
      <c r="AB196" s="367"/>
    </row>
    <row r="197" spans="1:28" ht="17.25" hidden="1" customHeight="1" x14ac:dyDescent="0.2">
      <c r="A197" s="115"/>
      <c r="B197" s="236"/>
      <c r="C197" s="236"/>
      <c r="D197" s="116"/>
      <c r="E197" s="117"/>
      <c r="F197" s="118"/>
      <c r="G197" s="362"/>
      <c r="H197" s="117"/>
      <c r="I197" s="118"/>
      <c r="J197" s="119"/>
      <c r="K197" s="119"/>
      <c r="L197" s="232" t="str">
        <f t="shared" si="90"/>
        <v/>
      </c>
      <c r="M197" s="128" t="str">
        <f t="shared" si="91"/>
        <v/>
      </c>
      <c r="N197" s="77">
        <f t="shared" si="92"/>
        <v>0</v>
      </c>
      <c r="O197" s="77">
        <f t="shared" si="93"/>
        <v>0</v>
      </c>
      <c r="P197" s="28" t="str">
        <f t="shared" si="94"/>
        <v/>
      </c>
      <c r="Q197" s="28">
        <f t="shared" si="95"/>
        <v>0</v>
      </c>
      <c r="R197" s="31" t="str">
        <f t="shared" si="96"/>
        <v/>
      </c>
      <c r="S197" s="28" t="str">
        <f t="shared" si="97"/>
        <v/>
      </c>
      <c r="T197" s="28" t="str">
        <f t="shared" si="98"/>
        <v/>
      </c>
      <c r="U197" s="28" t="str">
        <f t="shared" si="99"/>
        <v/>
      </c>
      <c r="V197" s="28" t="str">
        <f t="shared" si="100"/>
        <v/>
      </c>
      <c r="W197" s="71" t="str">
        <f t="shared" si="101"/>
        <v/>
      </c>
      <c r="X197" s="47" t="str">
        <f t="shared" si="102"/>
        <v/>
      </c>
      <c r="Y197" s="365" t="str">
        <f t="shared" si="103"/>
        <v/>
      </c>
      <c r="Z197" s="365" t="str">
        <f>IF(W197&lt;X197,Übersetzungstexte!A$186,"")</f>
        <v/>
      </c>
      <c r="AA197" s="366" t="str">
        <f t="shared" si="104"/>
        <v/>
      </c>
      <c r="AB197" s="367"/>
    </row>
    <row r="198" spans="1:28" ht="17.25" hidden="1" customHeight="1" x14ac:dyDescent="0.2">
      <c r="A198" s="115"/>
      <c r="B198" s="236"/>
      <c r="C198" s="236"/>
      <c r="D198" s="116"/>
      <c r="E198" s="117"/>
      <c r="F198" s="118"/>
      <c r="G198" s="362"/>
      <c r="H198" s="117"/>
      <c r="I198" s="118"/>
      <c r="J198" s="119"/>
      <c r="K198" s="119"/>
      <c r="L198" s="232" t="str">
        <f t="shared" si="90"/>
        <v/>
      </c>
      <c r="M198" s="128" t="str">
        <f t="shared" si="91"/>
        <v/>
      </c>
      <c r="N198" s="77">
        <f t="shared" si="92"/>
        <v>0</v>
      </c>
      <c r="O198" s="77">
        <f t="shared" si="93"/>
        <v>0</v>
      </c>
      <c r="P198" s="28" t="str">
        <f t="shared" si="94"/>
        <v/>
      </c>
      <c r="Q198" s="28">
        <f t="shared" si="95"/>
        <v>0</v>
      </c>
      <c r="R198" s="31" t="str">
        <f t="shared" si="96"/>
        <v/>
      </c>
      <c r="S198" s="28" t="str">
        <f t="shared" si="97"/>
        <v/>
      </c>
      <c r="T198" s="28" t="str">
        <f t="shared" si="98"/>
        <v/>
      </c>
      <c r="U198" s="28" t="str">
        <f t="shared" si="99"/>
        <v/>
      </c>
      <c r="V198" s="28" t="str">
        <f t="shared" si="100"/>
        <v/>
      </c>
      <c r="W198" s="71" t="str">
        <f t="shared" si="101"/>
        <v/>
      </c>
      <c r="X198" s="47" t="str">
        <f t="shared" si="102"/>
        <v/>
      </c>
      <c r="Y198" s="365" t="str">
        <f t="shared" si="103"/>
        <v/>
      </c>
      <c r="Z198" s="365" t="str">
        <f>IF(W198&lt;X198,Übersetzungstexte!A$186,"")</f>
        <v/>
      </c>
      <c r="AA198" s="366" t="str">
        <f t="shared" si="104"/>
        <v/>
      </c>
      <c r="AB198" s="367"/>
    </row>
    <row r="199" spans="1:28" ht="17.25" hidden="1" customHeight="1" x14ac:dyDescent="0.2">
      <c r="A199" s="115"/>
      <c r="B199" s="236"/>
      <c r="C199" s="236"/>
      <c r="D199" s="116"/>
      <c r="E199" s="117"/>
      <c r="F199" s="118"/>
      <c r="G199" s="362"/>
      <c r="H199" s="117"/>
      <c r="I199" s="118"/>
      <c r="J199" s="119"/>
      <c r="K199" s="119"/>
      <c r="L199" s="232" t="str">
        <f t="shared" si="90"/>
        <v/>
      </c>
      <c r="M199" s="128" t="str">
        <f t="shared" si="91"/>
        <v/>
      </c>
      <c r="N199" s="77">
        <f t="shared" si="92"/>
        <v>0</v>
      </c>
      <c r="O199" s="77">
        <f t="shared" si="93"/>
        <v>0</v>
      </c>
      <c r="P199" s="28" t="str">
        <f t="shared" si="94"/>
        <v/>
      </c>
      <c r="Q199" s="28">
        <f t="shared" si="95"/>
        <v>0</v>
      </c>
      <c r="R199" s="31" t="str">
        <f t="shared" si="96"/>
        <v/>
      </c>
      <c r="S199" s="28" t="str">
        <f t="shared" si="97"/>
        <v/>
      </c>
      <c r="T199" s="28" t="str">
        <f t="shared" si="98"/>
        <v/>
      </c>
      <c r="U199" s="28" t="str">
        <f t="shared" si="99"/>
        <v/>
      </c>
      <c r="V199" s="28" t="str">
        <f t="shared" si="100"/>
        <v/>
      </c>
      <c r="W199" s="71" t="str">
        <f t="shared" si="101"/>
        <v/>
      </c>
      <c r="X199" s="47" t="str">
        <f t="shared" si="102"/>
        <v/>
      </c>
      <c r="Y199" s="365" t="str">
        <f t="shared" si="103"/>
        <v/>
      </c>
      <c r="Z199" s="365" t="str">
        <f>IF(W199&lt;X199,Übersetzungstexte!A$186,"")</f>
        <v/>
      </c>
      <c r="AA199" s="366" t="str">
        <f t="shared" si="104"/>
        <v/>
      </c>
      <c r="AB199" s="367"/>
    </row>
    <row r="200" spans="1:28" ht="17.25" hidden="1" customHeight="1" x14ac:dyDescent="0.2">
      <c r="A200" s="115"/>
      <c r="B200" s="236"/>
      <c r="C200" s="236"/>
      <c r="D200" s="116"/>
      <c r="E200" s="117"/>
      <c r="F200" s="118"/>
      <c r="G200" s="362"/>
      <c r="H200" s="117"/>
      <c r="I200" s="118"/>
      <c r="J200" s="119"/>
      <c r="K200" s="119"/>
      <c r="L200" s="232" t="str">
        <f t="shared" si="90"/>
        <v/>
      </c>
      <c r="M200" s="128" t="str">
        <f t="shared" si="91"/>
        <v/>
      </c>
      <c r="N200" s="77">
        <f t="shared" si="92"/>
        <v>0</v>
      </c>
      <c r="O200" s="77">
        <f t="shared" si="93"/>
        <v>0</v>
      </c>
      <c r="P200" s="28" t="str">
        <f t="shared" si="94"/>
        <v/>
      </c>
      <c r="Q200" s="28">
        <f t="shared" si="95"/>
        <v>0</v>
      </c>
      <c r="R200" s="31" t="str">
        <f t="shared" si="96"/>
        <v/>
      </c>
      <c r="S200" s="28" t="str">
        <f t="shared" si="97"/>
        <v/>
      </c>
      <c r="T200" s="28" t="str">
        <f t="shared" si="98"/>
        <v/>
      </c>
      <c r="U200" s="28" t="str">
        <f t="shared" si="99"/>
        <v/>
      </c>
      <c r="V200" s="28" t="str">
        <f t="shared" si="100"/>
        <v/>
      </c>
      <c r="W200" s="71" t="str">
        <f t="shared" si="101"/>
        <v/>
      </c>
      <c r="X200" s="47" t="str">
        <f t="shared" si="102"/>
        <v/>
      </c>
      <c r="Y200" s="365" t="str">
        <f t="shared" si="103"/>
        <v/>
      </c>
      <c r="Z200" s="365" t="str">
        <f>IF(W200&lt;X200,Übersetzungstexte!A$186,"")</f>
        <v/>
      </c>
      <c r="AA200" s="366" t="str">
        <f t="shared" si="104"/>
        <v/>
      </c>
      <c r="AB200" s="367"/>
    </row>
    <row r="201" spans="1:28" ht="17.25" hidden="1" customHeight="1" x14ac:dyDescent="0.2">
      <c r="A201" s="115"/>
      <c r="B201" s="236"/>
      <c r="C201" s="236"/>
      <c r="D201" s="116"/>
      <c r="E201" s="117"/>
      <c r="F201" s="118"/>
      <c r="G201" s="362"/>
      <c r="H201" s="117"/>
      <c r="I201" s="118"/>
      <c r="J201" s="119"/>
      <c r="K201" s="119"/>
      <c r="L201" s="232" t="str">
        <f t="shared" si="90"/>
        <v/>
      </c>
      <c r="M201" s="128" t="str">
        <f t="shared" si="91"/>
        <v/>
      </c>
      <c r="N201" s="77">
        <f t="shared" si="92"/>
        <v>0</v>
      </c>
      <c r="O201" s="77">
        <f t="shared" si="93"/>
        <v>0</v>
      </c>
      <c r="P201" s="28" t="str">
        <f t="shared" si="94"/>
        <v/>
      </c>
      <c r="Q201" s="28">
        <f t="shared" si="95"/>
        <v>0</v>
      </c>
      <c r="R201" s="31" t="str">
        <f t="shared" si="96"/>
        <v/>
      </c>
      <c r="S201" s="28" t="str">
        <f t="shared" si="97"/>
        <v/>
      </c>
      <c r="T201" s="28" t="str">
        <f t="shared" si="98"/>
        <v/>
      </c>
      <c r="U201" s="28" t="str">
        <f t="shared" si="99"/>
        <v/>
      </c>
      <c r="V201" s="28" t="str">
        <f t="shared" si="100"/>
        <v/>
      </c>
      <c r="W201" s="71" t="str">
        <f t="shared" si="101"/>
        <v/>
      </c>
      <c r="X201" s="47" t="str">
        <f t="shared" si="102"/>
        <v/>
      </c>
      <c r="Y201" s="365" t="str">
        <f t="shared" si="103"/>
        <v/>
      </c>
      <c r="Z201" s="365" t="str">
        <f>IF(W201&lt;X201,Übersetzungstexte!A$186,"")</f>
        <v/>
      </c>
      <c r="AA201" s="366" t="str">
        <f t="shared" si="104"/>
        <v/>
      </c>
      <c r="AB201" s="367"/>
    </row>
    <row r="202" spans="1:28" ht="17.25" hidden="1" customHeight="1" x14ac:dyDescent="0.2">
      <c r="A202" s="115"/>
      <c r="B202" s="236"/>
      <c r="C202" s="236"/>
      <c r="D202" s="116"/>
      <c r="E202" s="117"/>
      <c r="F202" s="118"/>
      <c r="G202" s="362"/>
      <c r="H202" s="117"/>
      <c r="I202" s="118"/>
      <c r="J202" s="119"/>
      <c r="K202" s="119"/>
      <c r="L202" s="232" t="str">
        <f t="shared" si="90"/>
        <v/>
      </c>
      <c r="M202" s="128" t="str">
        <f t="shared" si="91"/>
        <v/>
      </c>
      <c r="N202" s="77">
        <f t="shared" si="92"/>
        <v>0</v>
      </c>
      <c r="O202" s="77">
        <f t="shared" si="93"/>
        <v>0</v>
      </c>
      <c r="P202" s="28" t="str">
        <f t="shared" si="94"/>
        <v/>
      </c>
      <c r="Q202" s="28">
        <f t="shared" si="95"/>
        <v>0</v>
      </c>
      <c r="R202" s="31" t="str">
        <f t="shared" si="96"/>
        <v/>
      </c>
      <c r="S202" s="28" t="str">
        <f t="shared" si="97"/>
        <v/>
      </c>
      <c r="T202" s="28" t="str">
        <f t="shared" si="98"/>
        <v/>
      </c>
      <c r="U202" s="28" t="str">
        <f t="shared" si="99"/>
        <v/>
      </c>
      <c r="V202" s="28" t="str">
        <f t="shared" si="100"/>
        <v/>
      </c>
      <c r="W202" s="71" t="str">
        <f t="shared" si="101"/>
        <v/>
      </c>
      <c r="X202" s="47" t="str">
        <f t="shared" si="102"/>
        <v/>
      </c>
      <c r="Y202" s="365" t="str">
        <f t="shared" si="103"/>
        <v/>
      </c>
      <c r="Z202" s="365" t="str">
        <f>IF(W202&lt;X202,Übersetzungstexte!A$186,"")</f>
        <v/>
      </c>
      <c r="AA202" s="366" t="str">
        <f t="shared" si="104"/>
        <v/>
      </c>
      <c r="AB202" s="367"/>
    </row>
    <row r="203" spans="1:28" ht="17.25" hidden="1" customHeight="1" x14ac:dyDescent="0.2">
      <c r="A203" s="115"/>
      <c r="B203" s="236"/>
      <c r="C203" s="236"/>
      <c r="D203" s="116"/>
      <c r="E203" s="117"/>
      <c r="F203" s="118"/>
      <c r="G203" s="362"/>
      <c r="H203" s="117"/>
      <c r="I203" s="118"/>
      <c r="J203" s="119"/>
      <c r="K203" s="119"/>
      <c r="L203" s="232" t="str">
        <f t="shared" si="90"/>
        <v/>
      </c>
      <c r="M203" s="128" t="str">
        <f t="shared" si="91"/>
        <v/>
      </c>
      <c r="N203" s="77">
        <f t="shared" si="92"/>
        <v>0</v>
      </c>
      <c r="O203" s="77">
        <f t="shared" si="93"/>
        <v>0</v>
      </c>
      <c r="P203" s="28" t="str">
        <f t="shared" si="94"/>
        <v/>
      </c>
      <c r="Q203" s="28">
        <f t="shared" si="95"/>
        <v>0</v>
      </c>
      <c r="R203" s="31" t="str">
        <f t="shared" si="96"/>
        <v/>
      </c>
      <c r="S203" s="28" t="str">
        <f t="shared" si="97"/>
        <v/>
      </c>
      <c r="T203" s="28" t="str">
        <f t="shared" si="98"/>
        <v/>
      </c>
      <c r="U203" s="28" t="str">
        <f t="shared" si="99"/>
        <v/>
      </c>
      <c r="V203" s="28" t="str">
        <f t="shared" si="100"/>
        <v/>
      </c>
      <c r="W203" s="71" t="str">
        <f t="shared" si="101"/>
        <v/>
      </c>
      <c r="X203" s="47" t="str">
        <f t="shared" si="102"/>
        <v/>
      </c>
      <c r="Y203" s="365" t="str">
        <f t="shared" si="103"/>
        <v/>
      </c>
      <c r="Z203" s="365" t="str">
        <f>IF(W203&lt;X203,Übersetzungstexte!A$186,"")</f>
        <v/>
      </c>
      <c r="AA203" s="366" t="str">
        <f t="shared" si="104"/>
        <v/>
      </c>
      <c r="AB203" s="367"/>
    </row>
    <row r="204" spans="1:28" ht="17.25" hidden="1" customHeight="1" x14ac:dyDescent="0.2">
      <c r="A204" s="115"/>
      <c r="B204" s="236"/>
      <c r="C204" s="236"/>
      <c r="D204" s="116"/>
      <c r="E204" s="117"/>
      <c r="F204" s="118"/>
      <c r="G204" s="362"/>
      <c r="H204" s="117"/>
      <c r="I204" s="118"/>
      <c r="J204" s="119"/>
      <c r="K204" s="119"/>
      <c r="L204" s="232" t="str">
        <f t="shared" si="90"/>
        <v/>
      </c>
      <c r="M204" s="128" t="str">
        <f t="shared" si="91"/>
        <v/>
      </c>
      <c r="N204" s="77">
        <f t="shared" si="92"/>
        <v>0</v>
      </c>
      <c r="O204" s="77">
        <f t="shared" si="93"/>
        <v>0</v>
      </c>
      <c r="P204" s="28" t="str">
        <f t="shared" si="94"/>
        <v/>
      </c>
      <c r="Q204" s="28">
        <f t="shared" si="95"/>
        <v>0</v>
      </c>
      <c r="R204" s="31" t="str">
        <f t="shared" si="96"/>
        <v/>
      </c>
      <c r="S204" s="28" t="str">
        <f t="shared" si="97"/>
        <v/>
      </c>
      <c r="T204" s="28" t="str">
        <f t="shared" si="98"/>
        <v/>
      </c>
      <c r="U204" s="28" t="str">
        <f t="shared" si="99"/>
        <v/>
      </c>
      <c r="V204" s="28" t="str">
        <f t="shared" si="100"/>
        <v/>
      </c>
      <c r="W204" s="71" t="str">
        <f t="shared" si="101"/>
        <v/>
      </c>
      <c r="X204" s="47" t="str">
        <f t="shared" si="102"/>
        <v/>
      </c>
      <c r="Y204" s="365" t="str">
        <f t="shared" si="103"/>
        <v/>
      </c>
      <c r="Z204" s="365" t="str">
        <f>IF(W204&lt;X204,Übersetzungstexte!A$186,"")</f>
        <v/>
      </c>
      <c r="AA204" s="366" t="str">
        <f t="shared" si="104"/>
        <v/>
      </c>
      <c r="AB204" s="367"/>
    </row>
    <row r="205" spans="1:28" ht="17.25" hidden="1" customHeight="1" x14ac:dyDescent="0.2">
      <c r="A205" s="115"/>
      <c r="B205" s="236"/>
      <c r="C205" s="236"/>
      <c r="D205" s="116"/>
      <c r="E205" s="117"/>
      <c r="F205" s="118"/>
      <c r="G205" s="362"/>
      <c r="H205" s="117"/>
      <c r="I205" s="118"/>
      <c r="J205" s="119"/>
      <c r="K205" s="119"/>
      <c r="L205" s="232" t="str">
        <f t="shared" si="90"/>
        <v/>
      </c>
      <c r="M205" s="128" t="str">
        <f t="shared" si="91"/>
        <v/>
      </c>
      <c r="N205" s="77">
        <f t="shared" si="92"/>
        <v>0</v>
      </c>
      <c r="O205" s="77">
        <f t="shared" si="93"/>
        <v>0</v>
      </c>
      <c r="P205" s="28" t="str">
        <f t="shared" si="94"/>
        <v/>
      </c>
      <c r="Q205" s="28">
        <f t="shared" si="95"/>
        <v>0</v>
      </c>
      <c r="R205" s="31" t="str">
        <f t="shared" si="96"/>
        <v/>
      </c>
      <c r="S205" s="28" t="str">
        <f t="shared" si="97"/>
        <v/>
      </c>
      <c r="T205" s="28" t="str">
        <f t="shared" si="98"/>
        <v/>
      </c>
      <c r="U205" s="28" t="str">
        <f t="shared" si="99"/>
        <v/>
      </c>
      <c r="V205" s="28" t="str">
        <f t="shared" si="100"/>
        <v/>
      </c>
      <c r="W205" s="71" t="str">
        <f t="shared" si="101"/>
        <v/>
      </c>
      <c r="X205" s="47" t="str">
        <f t="shared" si="102"/>
        <v/>
      </c>
      <c r="Y205" s="365" t="str">
        <f t="shared" si="103"/>
        <v/>
      </c>
      <c r="Z205" s="365" t="str">
        <f>IF(W205&lt;X205,Übersetzungstexte!A$186,"")</f>
        <v/>
      </c>
      <c r="AA205" s="366" t="str">
        <f t="shared" si="104"/>
        <v/>
      </c>
      <c r="AB205" s="367"/>
    </row>
    <row r="206" spans="1:28" ht="17.25" hidden="1" customHeight="1" x14ac:dyDescent="0.2">
      <c r="A206" s="115"/>
      <c r="B206" s="236"/>
      <c r="C206" s="236"/>
      <c r="D206" s="116"/>
      <c r="E206" s="117"/>
      <c r="F206" s="118"/>
      <c r="G206" s="362"/>
      <c r="H206" s="117"/>
      <c r="I206" s="118"/>
      <c r="J206" s="119"/>
      <c r="K206" s="119"/>
      <c r="L206" s="232" t="str">
        <f t="shared" si="90"/>
        <v/>
      </c>
      <c r="M206" s="128" t="str">
        <f t="shared" si="91"/>
        <v/>
      </c>
      <c r="N206" s="77">
        <f t="shared" si="92"/>
        <v>0</v>
      </c>
      <c r="O206" s="77">
        <f t="shared" si="93"/>
        <v>0</v>
      </c>
      <c r="P206" s="28" t="str">
        <f t="shared" si="94"/>
        <v/>
      </c>
      <c r="Q206" s="28">
        <f t="shared" si="95"/>
        <v>0</v>
      </c>
      <c r="R206" s="31" t="str">
        <f t="shared" si="96"/>
        <v/>
      </c>
      <c r="S206" s="28" t="str">
        <f t="shared" si="97"/>
        <v/>
      </c>
      <c r="T206" s="28" t="str">
        <f t="shared" si="98"/>
        <v/>
      </c>
      <c r="U206" s="28" t="str">
        <f t="shared" si="99"/>
        <v/>
      </c>
      <c r="V206" s="28" t="str">
        <f t="shared" si="100"/>
        <v/>
      </c>
      <c r="W206" s="71" t="str">
        <f t="shared" si="101"/>
        <v/>
      </c>
      <c r="X206" s="47" t="str">
        <f t="shared" si="102"/>
        <v/>
      </c>
      <c r="Y206" s="365" t="str">
        <f t="shared" si="103"/>
        <v/>
      </c>
      <c r="Z206" s="365" t="str">
        <f>IF(W206&lt;X206,Übersetzungstexte!A$186,"")</f>
        <v/>
      </c>
      <c r="AA206" s="366" t="str">
        <f t="shared" si="104"/>
        <v/>
      </c>
      <c r="AB206" s="367"/>
    </row>
    <row r="207" spans="1:28" ht="17.25" hidden="1" customHeight="1" x14ac:dyDescent="0.2">
      <c r="A207" s="115"/>
      <c r="B207" s="236"/>
      <c r="C207" s="236"/>
      <c r="D207" s="116"/>
      <c r="E207" s="117"/>
      <c r="F207" s="118"/>
      <c r="G207" s="362"/>
      <c r="H207" s="117"/>
      <c r="I207" s="118"/>
      <c r="J207" s="119"/>
      <c r="K207" s="119"/>
      <c r="L207" s="232" t="str">
        <f t="shared" si="90"/>
        <v/>
      </c>
      <c r="M207" s="128" t="str">
        <f t="shared" si="91"/>
        <v/>
      </c>
      <c r="N207" s="77">
        <f t="shared" si="92"/>
        <v>0</v>
      </c>
      <c r="O207" s="77">
        <f t="shared" si="93"/>
        <v>0</v>
      </c>
      <c r="P207" s="28" t="str">
        <f t="shared" si="94"/>
        <v/>
      </c>
      <c r="Q207" s="28">
        <f t="shared" si="95"/>
        <v>0</v>
      </c>
      <c r="R207" s="31" t="str">
        <f t="shared" si="96"/>
        <v/>
      </c>
      <c r="S207" s="28" t="str">
        <f t="shared" si="97"/>
        <v/>
      </c>
      <c r="T207" s="28" t="str">
        <f t="shared" si="98"/>
        <v/>
      </c>
      <c r="U207" s="28" t="str">
        <f t="shared" si="99"/>
        <v/>
      </c>
      <c r="V207" s="28" t="str">
        <f t="shared" si="100"/>
        <v/>
      </c>
      <c r="W207" s="71" t="str">
        <f t="shared" si="101"/>
        <v/>
      </c>
      <c r="X207" s="47" t="str">
        <f t="shared" si="102"/>
        <v/>
      </c>
      <c r="Y207" s="365" t="str">
        <f t="shared" si="103"/>
        <v/>
      </c>
      <c r="Z207" s="365" t="str">
        <f>IF(W207&lt;X207,Übersetzungstexte!A$186,"")</f>
        <v/>
      </c>
      <c r="AA207" s="366" t="str">
        <f t="shared" si="104"/>
        <v/>
      </c>
      <c r="AB207" s="367"/>
    </row>
    <row r="208" spans="1:28" ht="17.25" hidden="1" customHeight="1" x14ac:dyDescent="0.2">
      <c r="A208" s="115"/>
      <c r="B208" s="236"/>
      <c r="C208" s="236"/>
      <c r="D208" s="116"/>
      <c r="E208" s="117"/>
      <c r="F208" s="118"/>
      <c r="G208" s="362"/>
      <c r="H208" s="117"/>
      <c r="I208" s="118"/>
      <c r="J208" s="119"/>
      <c r="K208" s="119"/>
      <c r="L208" s="232" t="str">
        <f t="shared" si="90"/>
        <v/>
      </c>
      <c r="M208" s="128" t="str">
        <f>Z208</f>
        <v/>
      </c>
      <c r="N208" s="77">
        <f>IF(N$2-YEAR(D208)&lt;N$3,0,1)</f>
        <v>0</v>
      </c>
      <c r="O208" s="77">
        <f>IF(L208="",0,1)</f>
        <v>0</v>
      </c>
      <c r="P208" s="28" t="str">
        <f>IF(AND(A208="",B208="",C208=""),"",ROUND((K208+J208)/(N$4-(K208+J208))*100,2))</f>
        <v/>
      </c>
      <c r="Q208" s="28">
        <f>ROUND(G208,0)/12</f>
        <v>0</v>
      </c>
      <c r="R208" s="31" t="str">
        <f>IF(AND(A208="",B208="",C208=""),"",ROUND((N$4-(K208+J208))*I208/60,1))</f>
        <v/>
      </c>
      <c r="S208" s="28" t="str">
        <f>IF(OR(AND(A208="",B208="",C208=""),F208=0,F208=""),"",ROUND((1+P208/100)*Q208*F208,2))</f>
        <v/>
      </c>
      <c r="T208" s="28" t="str">
        <f>IF(OR(AND(A208="",B208="",C208=""),F208=0,F208="",I208=0,I208=""),"",ROUND((1+P208/100)*(H208/(N$4*I208/5)+Q208*F208),2))</f>
        <v/>
      </c>
      <c r="U208" s="28" t="str">
        <f>IF(OR(AND(A208="",B208="",C208=""),E208=0,E208="",R208=0,R208=""),"",ROUND((Q208*E208/R208),2))</f>
        <v/>
      </c>
      <c r="V208" s="28" t="str">
        <f>IF(OR(AND(A208="",B208="",C208=""),E208=0,E208="",R208=0,R208=""),"",ROUND((H208/(12*Q208*E208)+1)*Q208*E208/R208,2))</f>
        <v/>
      </c>
      <c r="W208" s="71" t="str">
        <f>IF(OR(AND(A208="",B208="",C208=""),R208=0,R208=""),"",ROUND(W$4 / R208,1))</f>
        <v/>
      </c>
      <c r="X208" s="47" t="str">
        <f>IF(OR(AND(A208="",B208="",C208=""),N$4=""),"",IF(AND(F208&gt;0,H208&gt;0),T208, IF(F208&gt;0,S208, IF(AND(E208&gt;0,H208&gt;0),V208,U208))))</f>
        <v/>
      </c>
      <c r="Y208" s="365" t="str">
        <f>IF(W208&lt;X208,W208,X208)</f>
        <v/>
      </c>
      <c r="Z208" s="365" t="str">
        <f>IF(W208&lt;X208,Übersetzungstexte!A$186,"")</f>
        <v/>
      </c>
      <c r="AA208" s="366" t="str">
        <f>IF(AND(B208="",C208=""),"",CONCATENATE(B208,",",C208))</f>
        <v/>
      </c>
      <c r="AB208" s="367"/>
    </row>
    <row r="209" spans="1:28" ht="17.25" hidden="1" customHeight="1" x14ac:dyDescent="0.2">
      <c r="A209" s="115"/>
      <c r="B209" s="236"/>
      <c r="C209" s="236"/>
      <c r="D209" s="116"/>
      <c r="E209" s="117"/>
      <c r="F209" s="118"/>
      <c r="G209" s="362"/>
      <c r="H209" s="117"/>
      <c r="I209" s="118"/>
      <c r="J209" s="119"/>
      <c r="K209" s="119"/>
      <c r="L209" s="232" t="str">
        <f t="shared" si="90"/>
        <v/>
      </c>
      <c r="M209" s="128" t="str">
        <f>Z209</f>
        <v/>
      </c>
      <c r="N209" s="77">
        <f>IF(N$2-YEAR(D209)&lt;N$3,0,1)</f>
        <v>0</v>
      </c>
      <c r="O209" s="77">
        <f>IF(L209="",0,1)</f>
        <v>0</v>
      </c>
      <c r="P209" s="28" t="str">
        <f>IF(AND(A209="",B209="",C209=""),"",ROUND((K209+J209)/(N$4-(K209+J209))*100,2))</f>
        <v/>
      </c>
      <c r="Q209" s="28">
        <f>ROUND(G209,0)/12</f>
        <v>0</v>
      </c>
      <c r="R209" s="31" t="str">
        <f>IF(AND(A209="",B209="",C209=""),"",ROUND((N$4-(K209+J209))*I209/60,1))</f>
        <v/>
      </c>
      <c r="S209" s="28" t="str">
        <f>IF(OR(AND(A209="",B209="",C209=""),F209=0,F209=""),"",ROUND((1+P209/100)*Q209*F209,2))</f>
        <v/>
      </c>
      <c r="T209" s="28" t="str">
        <f>IF(OR(AND(A209="",B209="",C209=""),F209=0,F209="",I209=0,I209=""),"",ROUND((1+P209/100)*(H209/(N$4*I209/5)+Q209*F209),2))</f>
        <v/>
      </c>
      <c r="U209" s="28" t="str">
        <f>IF(OR(AND(A209="",B209="",C209=""),E209=0,E209="",R209=0,R209=""),"",ROUND((Q209*E209/R209),2))</f>
        <v/>
      </c>
      <c r="V209" s="28" t="str">
        <f>IF(OR(AND(A209="",B209="",C209=""),E209=0,E209="",R209=0,R209=""),"",ROUND((H209/(12*Q209*E209)+1)*Q209*E209/R209,2))</f>
        <v/>
      </c>
      <c r="W209" s="71" t="str">
        <f>IF(OR(AND(A209="",B209="",C209=""),R209=0,R209=""),"",ROUND(W$4 / R209,1))</f>
        <v/>
      </c>
      <c r="X209" s="47" t="str">
        <f>IF(OR(AND(A209="",B209="",C209=""),N$4=""),"",IF(AND(F209&gt;0,H209&gt;0),T209, IF(F209&gt;0,S209, IF(AND(E209&gt;0,H209&gt;0),V209,U209))))</f>
        <v/>
      </c>
      <c r="Y209" s="365" t="str">
        <f>IF(W209&lt;X209,W209,X209)</f>
        <v/>
      </c>
      <c r="Z209" s="365" t="str">
        <f>IF(W209&lt;X209,Übersetzungstexte!A$186,"")</f>
        <v/>
      </c>
      <c r="AA209" s="366" t="str">
        <f>IF(AND(B209="",C209=""),"",CONCATENATE(B209,",",C209))</f>
        <v/>
      </c>
      <c r="AB209" s="367"/>
    </row>
    <row r="210" spans="1:28" hidden="1" x14ac:dyDescent="0.2">
      <c r="A210" s="15"/>
      <c r="B210" s="16"/>
      <c r="C210" s="16"/>
      <c r="D210" s="16"/>
      <c r="E210" s="16"/>
      <c r="F210" s="16"/>
      <c r="G210" s="16"/>
      <c r="H210" s="16"/>
      <c r="I210" s="16"/>
      <c r="J210" s="16"/>
      <c r="K210" s="16"/>
      <c r="L210" s="16"/>
      <c r="M210" s="39"/>
      <c r="N210" s="184"/>
      <c r="O210" s="45"/>
      <c r="P210" s="45"/>
      <c r="Q210" s="45"/>
      <c r="R210" s="45"/>
      <c r="S210" s="45"/>
      <c r="T210" s="45"/>
      <c r="U210" s="45"/>
      <c r="V210" s="45"/>
      <c r="W210" s="45"/>
      <c r="X210" s="45"/>
      <c r="Y210" s="45"/>
      <c r="Z210" s="45"/>
      <c r="AA210" s="45"/>
      <c r="AB210" s="45"/>
    </row>
    <row r="211" spans="1:28" hidden="1" x14ac:dyDescent="0.2">
      <c r="A211" s="113" t="str">
        <f>'Stammdaten Betrieb &amp; Abteilung'!D$1</f>
        <v xml:space="preserve">  </v>
      </c>
      <c r="B211" s="39"/>
      <c r="C211" s="34"/>
      <c r="D211" s="34"/>
      <c r="E211" s="35"/>
      <c r="F211" s="35"/>
      <c r="G211" s="21" t="str">
        <f>Übersetzungstexte!A$135</f>
        <v>Betrieb / Betriebsabteilung</v>
      </c>
      <c r="H211" s="38" t="str">
        <f>'Stammdaten Betrieb &amp; Abteilung'!D$13</f>
        <v xml:space="preserve"> </v>
      </c>
      <c r="I211" s="38"/>
      <c r="J211" s="38"/>
      <c r="K211" s="38"/>
      <c r="L211" s="40"/>
      <c r="M211" s="85"/>
      <c r="P211" s="46"/>
      <c r="Q211" s="46"/>
      <c r="R211" s="18"/>
      <c r="S211" s="22"/>
      <c r="T211" s="47"/>
      <c r="U211" s="18"/>
      <c r="V211" s="18"/>
      <c r="W211" s="18"/>
      <c r="X211" s="18"/>
      <c r="Y211" s="19"/>
      <c r="AA211" s="47"/>
    </row>
    <row r="212" spans="1:28" hidden="1" x14ac:dyDescent="0.2">
      <c r="A212" s="38" t="str">
        <f>'Stammdaten Betrieb &amp; Abteilung'!D$3</f>
        <v xml:space="preserve"> </v>
      </c>
      <c r="B212" s="39"/>
      <c r="C212" s="33"/>
      <c r="D212" s="33"/>
      <c r="E212" s="36"/>
      <c r="F212" s="36"/>
      <c r="G212" s="17" t="str">
        <f>Übersetzungstexte!A$136</f>
        <v>Abrechnungsperiode</v>
      </c>
      <c r="H212" s="114" t="str">
        <f>'Stammdaten Betrieb &amp; Abteilung'!D$14</f>
        <v/>
      </c>
      <c r="I212" s="114"/>
      <c r="J212" s="37"/>
      <c r="K212" s="37"/>
      <c r="L212" s="40"/>
      <c r="M212" s="85"/>
      <c r="P212" s="46"/>
      <c r="Q212" s="46"/>
      <c r="R212" s="18"/>
      <c r="S212" s="22"/>
      <c r="T212" s="47"/>
      <c r="U212" s="18"/>
      <c r="V212" s="18"/>
      <c r="W212" s="18"/>
      <c r="X212" s="18"/>
      <c r="Y212" s="19"/>
      <c r="AA212" s="47"/>
    </row>
    <row r="213" spans="1:28" hidden="1" x14ac:dyDescent="0.2">
      <c r="A213" s="38" t="str">
        <f>'Stammdaten Betrieb &amp; Abteilung'!D$4</f>
        <v xml:space="preserve"> </v>
      </c>
      <c r="B213" s="39"/>
      <c r="C213" s="7"/>
      <c r="D213" s="7"/>
      <c r="E213" s="36"/>
      <c r="F213" s="36"/>
      <c r="G213" s="17" t="str">
        <f>Übersetzungstexte!A$137</f>
        <v>Beginn / Ende der Kurzarbeit</v>
      </c>
      <c r="H213" s="38" t="str">
        <f>'Stammdaten Betrieb &amp; Abteilung'!D$16</f>
        <v/>
      </c>
      <c r="I213" s="38"/>
      <c r="J213" s="38"/>
      <c r="K213" s="38"/>
      <c r="L213" s="40"/>
      <c r="M213" s="85"/>
      <c r="P213" s="46"/>
      <c r="Q213" s="46"/>
      <c r="R213" s="18"/>
      <c r="S213" s="22"/>
      <c r="T213" s="47"/>
      <c r="U213" s="18"/>
      <c r="V213" s="18"/>
      <c r="W213" s="73"/>
      <c r="X213" s="18"/>
      <c r="Y213" s="19"/>
      <c r="AA213" s="47"/>
    </row>
    <row r="214" spans="1:28" hidden="1" x14ac:dyDescent="0.2">
      <c r="A214" s="5"/>
      <c r="B214" s="4"/>
      <c r="C214" s="7"/>
      <c r="D214" s="7"/>
      <c r="E214" s="8"/>
      <c r="F214" s="7"/>
      <c r="G214" s="7"/>
      <c r="H214" s="13"/>
      <c r="I214" s="7"/>
      <c r="J214" s="7"/>
      <c r="K214" s="7"/>
      <c r="L214" s="41"/>
      <c r="M214" s="86"/>
      <c r="N214" s="182"/>
      <c r="O214" s="43"/>
      <c r="P214" s="46"/>
      <c r="Q214" s="46"/>
      <c r="R214" s="18"/>
      <c r="S214" s="22"/>
      <c r="T214" s="18"/>
      <c r="U214" s="18"/>
      <c r="V214" s="18"/>
      <c r="W214" s="50"/>
      <c r="X214" s="18"/>
      <c r="Y214" s="19"/>
      <c r="AA214" s="47"/>
    </row>
    <row r="215" spans="1:28" hidden="1" x14ac:dyDescent="0.2">
      <c r="A215" s="223" t="str">
        <f>Übersetzungstexte!A$138</f>
        <v/>
      </c>
      <c r="B215" s="223" t="str">
        <f>Übersetzungstexte!A$142</f>
        <v/>
      </c>
      <c r="C215" s="223" t="str">
        <f>Übersetzungstexte!A$146</f>
        <v/>
      </c>
      <c r="D215" s="224" t="str">
        <f>Übersetzungstexte!A$150</f>
        <v/>
      </c>
      <c r="E215" s="224" t="str">
        <f>Übersetzungstexte!A$154</f>
        <v/>
      </c>
      <c r="F215" s="224" t="str">
        <f>Übersetzungstexte!A$158</f>
        <v/>
      </c>
      <c r="G215" s="224" t="str">
        <f>Übersetzungstexte!A$162</f>
        <v>Anzahl bez.</v>
      </c>
      <c r="H215" s="225" t="str">
        <f>Übersetzungstexte!A$166</f>
        <v>Weitere</v>
      </c>
      <c r="I215" s="224" t="str">
        <f>Übersetzungstexte!A$170</f>
        <v>Jahres-</v>
      </c>
      <c r="J215" s="224" t="str">
        <f>Übersetzungstexte!A$174</f>
        <v/>
      </c>
      <c r="K215" s="224" t="str">
        <f>Übersetzungstexte!A$178</f>
        <v/>
      </c>
      <c r="L215" s="224" t="str">
        <f>Übersetzungstexte!A$182</f>
        <v>Anrechen-</v>
      </c>
      <c r="M215" s="85"/>
      <c r="N215" s="183"/>
      <c r="O215" s="76" t="s">
        <v>685</v>
      </c>
      <c r="P215" s="50" t="s">
        <v>717</v>
      </c>
      <c r="Q215" s="50"/>
      <c r="R215" s="50" t="s">
        <v>718</v>
      </c>
      <c r="S215" s="50" t="s">
        <v>719</v>
      </c>
      <c r="T215" s="50" t="s">
        <v>720</v>
      </c>
      <c r="U215" s="50" t="s">
        <v>721</v>
      </c>
      <c r="V215" s="50" t="s">
        <v>722</v>
      </c>
      <c r="W215" s="50" t="s">
        <v>723</v>
      </c>
      <c r="X215" s="44" t="s">
        <v>726</v>
      </c>
      <c r="Y215" s="47" t="s">
        <v>723</v>
      </c>
      <c r="Z215" s="47" t="s">
        <v>723</v>
      </c>
      <c r="AA215" s="179"/>
      <c r="AB215" s="179"/>
    </row>
    <row r="216" spans="1:28" s="23" customFormat="1" hidden="1" x14ac:dyDescent="0.2">
      <c r="A216" s="226" t="str">
        <f>Übersetzungstexte!A$139</f>
        <v/>
      </c>
      <c r="B216" s="226" t="str">
        <f>Übersetzungstexte!A$143</f>
        <v/>
      </c>
      <c r="C216" s="226" t="str">
        <f>Übersetzungstexte!A$147</f>
        <v/>
      </c>
      <c r="D216" s="227" t="str">
        <f>Übersetzungstexte!A$151</f>
        <v/>
      </c>
      <c r="E216" s="227" t="str">
        <f>Übersetzungstexte!A$155</f>
        <v/>
      </c>
      <c r="F216" s="227" t="str">
        <f>Übersetzungstexte!A$159</f>
        <v/>
      </c>
      <c r="G216" s="227" t="str">
        <f>Übersetzungstexte!A$163</f>
        <v xml:space="preserve">Monate </v>
      </c>
      <c r="H216" s="233" t="str">
        <f>Übersetzungstexte!A$167</f>
        <v>Lohn-</v>
      </c>
      <c r="I216" s="227" t="str">
        <f>Übersetzungstexte!A$171</f>
        <v>durchschn.</v>
      </c>
      <c r="J216" s="227" t="str">
        <f>Übersetzungstexte!A$175</f>
        <v>Anzahl</v>
      </c>
      <c r="K216" s="227" t="str">
        <f>Übersetzungstexte!A$179</f>
        <v>Anzahl</v>
      </c>
      <c r="L216" s="227" t="str">
        <f>Übersetzungstexte!A$183</f>
        <v>barer</v>
      </c>
      <c r="M216" s="126"/>
      <c r="N216" s="183"/>
      <c r="O216" s="76" t="s">
        <v>761</v>
      </c>
      <c r="P216" s="50" t="s">
        <v>712</v>
      </c>
      <c r="Q216" s="50" t="s">
        <v>609</v>
      </c>
      <c r="R216" s="51" t="s">
        <v>713</v>
      </c>
      <c r="S216" s="75" t="s">
        <v>757</v>
      </c>
      <c r="T216" s="52" t="s">
        <v>757</v>
      </c>
      <c r="U216" s="52" t="s">
        <v>758</v>
      </c>
      <c r="V216" s="52" t="s">
        <v>758</v>
      </c>
      <c r="W216" s="52" t="s">
        <v>724</v>
      </c>
      <c r="X216" s="48" t="s">
        <v>727</v>
      </c>
      <c r="Y216" s="48" t="s">
        <v>727</v>
      </c>
      <c r="Z216" s="49" t="s">
        <v>753</v>
      </c>
      <c r="AA216" s="364"/>
      <c r="AB216" s="364"/>
    </row>
    <row r="217" spans="1:28" s="23" customFormat="1" hidden="1" x14ac:dyDescent="0.2">
      <c r="A217" s="226" t="str">
        <f>Übersetzungstexte!A$140</f>
        <v/>
      </c>
      <c r="B217" s="226" t="str">
        <f>Übersetzungstexte!A$144</f>
        <v/>
      </c>
      <c r="C217" s="226" t="str">
        <f>Übersetzungstexte!A$148</f>
        <v/>
      </c>
      <c r="D217" s="227" t="str">
        <f>Übersetzungstexte!A$152</f>
        <v>Geburts-</v>
      </c>
      <c r="E217" s="227" t="str">
        <f>Übersetzungstexte!A$156</f>
        <v>Monats-</v>
      </c>
      <c r="F217" s="227" t="str">
        <f>Übersetzungstexte!A$160</f>
        <v>Stunden-</v>
      </c>
      <c r="G217" s="227" t="str">
        <f>Übersetzungstexte!A$164</f>
        <v>pro Jahr</v>
      </c>
      <c r="H217" s="227" t="str">
        <f>Übersetzungstexte!A$168</f>
        <v>bestand-</v>
      </c>
      <c r="I217" s="227" t="str">
        <f>Übersetzungstexte!A$172</f>
        <v>wöchentl.</v>
      </c>
      <c r="J217" s="227" t="str">
        <f>Übersetzungstexte!A$176</f>
        <v>Ferientage</v>
      </c>
      <c r="K217" s="227" t="str">
        <f>Übersetzungstexte!A$180</f>
        <v>Feiertage</v>
      </c>
      <c r="L217" s="228" t="str">
        <f>Übersetzungstexte!A$184</f>
        <v>Stunden-</v>
      </c>
      <c r="M217" s="127"/>
      <c r="N217" s="184" t="s">
        <v>62</v>
      </c>
      <c r="O217" s="44" t="s">
        <v>762</v>
      </c>
      <c r="P217" s="50"/>
      <c r="Q217" s="50"/>
      <c r="R217" s="51"/>
      <c r="S217" s="52" t="s">
        <v>706</v>
      </c>
      <c r="T217" s="52" t="s">
        <v>704</v>
      </c>
      <c r="U217" s="52" t="s">
        <v>706</v>
      </c>
      <c r="V217" s="52" t="s">
        <v>704</v>
      </c>
      <c r="W217" s="52" t="s">
        <v>725</v>
      </c>
      <c r="X217" s="49" t="s">
        <v>755</v>
      </c>
      <c r="Y217" s="49" t="s">
        <v>728</v>
      </c>
      <c r="Z217" s="49" t="s">
        <v>754</v>
      </c>
      <c r="AA217" s="364"/>
      <c r="AB217" s="364"/>
    </row>
    <row r="218" spans="1:28" s="23" customFormat="1" hidden="1" x14ac:dyDescent="0.2">
      <c r="A218" s="229" t="str">
        <f>Übersetzungstexte!A$141</f>
        <v>Versicherten-Nr.</v>
      </c>
      <c r="B218" s="229" t="str">
        <f>Übersetzungstexte!A$145</f>
        <v>Name</v>
      </c>
      <c r="C218" s="229" t="str">
        <f>Übersetzungstexte!A$149</f>
        <v>Vorname</v>
      </c>
      <c r="D218" s="230" t="str">
        <f>Übersetzungstexte!A$153</f>
        <v>datum</v>
      </c>
      <c r="E218" s="230" t="str">
        <f>Übersetzungstexte!A$157</f>
        <v>lohn</v>
      </c>
      <c r="F218" s="230" t="str">
        <f>Übersetzungstexte!A$161</f>
        <v>lohn</v>
      </c>
      <c r="G218" s="230" t="str">
        <f>Übersetzungstexte!A$165</f>
        <v>(12/13)</v>
      </c>
      <c r="H218" s="230" t="str">
        <f>Übersetzungstexte!A$169</f>
        <v>teile p. Jahr</v>
      </c>
      <c r="I218" s="230" t="str">
        <f>Übersetzungstexte!A$173</f>
        <v>Arbeitszeit</v>
      </c>
      <c r="J218" s="230" t="str">
        <f>Übersetzungstexte!A$177</f>
        <v>pro Jahr</v>
      </c>
      <c r="K218" s="230" t="str">
        <f>Übersetzungstexte!A$181</f>
        <v>pro Jahr</v>
      </c>
      <c r="L218" s="231" t="str">
        <f>Übersetzungstexte!A$185</f>
        <v>Verdienst</v>
      </c>
      <c r="M218" s="127"/>
      <c r="N218" s="184" t="s">
        <v>63</v>
      </c>
      <c r="O218" s="44" t="s">
        <v>749</v>
      </c>
      <c r="P218" s="50"/>
      <c r="Q218" s="50"/>
      <c r="R218" s="51"/>
      <c r="S218" s="52" t="s">
        <v>705</v>
      </c>
      <c r="T218" s="52" t="s">
        <v>705</v>
      </c>
      <c r="U218" s="52" t="s">
        <v>705</v>
      </c>
      <c r="V218" s="52" t="s">
        <v>705</v>
      </c>
      <c r="W218" s="50"/>
      <c r="X218" s="49" t="s">
        <v>756</v>
      </c>
      <c r="Y218" s="49" t="s">
        <v>673</v>
      </c>
      <c r="Z218" s="49"/>
      <c r="AA218" s="364" t="s">
        <v>711</v>
      </c>
      <c r="AB218" s="364"/>
    </row>
    <row r="219" spans="1:28" ht="17.25" hidden="1" customHeight="1" x14ac:dyDescent="0.2">
      <c r="A219" s="115"/>
      <c r="B219" s="236"/>
      <c r="C219" s="236"/>
      <c r="D219" s="116"/>
      <c r="E219" s="117"/>
      <c r="F219" s="118"/>
      <c r="G219" s="362"/>
      <c r="H219" s="117"/>
      <c r="I219" s="118"/>
      <c r="J219" s="119"/>
      <c r="K219" s="119"/>
      <c r="L219" s="232" t="str">
        <f t="shared" ref="L219:L239" si="105">Y219</f>
        <v/>
      </c>
      <c r="M219" s="128" t="str">
        <f t="shared" ref="M219:M237" si="106">Z219</f>
        <v/>
      </c>
      <c r="N219" s="77">
        <f t="shared" ref="N219:N237" si="107">IF(N$2-YEAR(D219)&lt;N$3,0,1)</f>
        <v>0</v>
      </c>
      <c r="O219" s="77">
        <f t="shared" ref="O219:O237" si="108">IF(L219="",0,1)</f>
        <v>0</v>
      </c>
      <c r="P219" s="28" t="str">
        <f t="shared" ref="P219:P237" si="109">IF(AND(A219="",B219="",C219=""),"",ROUND((K219+J219)/(N$4-(K219+J219))*100,2))</f>
        <v/>
      </c>
      <c r="Q219" s="28">
        <f t="shared" ref="Q219:Q237" si="110">ROUND(G219,0)/12</f>
        <v>0</v>
      </c>
      <c r="R219" s="31" t="str">
        <f t="shared" ref="R219:R237" si="111">IF(AND(A219="",B219="",C219=""),"",ROUND((N$4-(K219+J219))*I219/60,1))</f>
        <v/>
      </c>
      <c r="S219" s="28" t="str">
        <f t="shared" ref="S219:S237" si="112">IF(OR(AND(A219="",B219="",C219=""),F219=0,F219=""),"",ROUND((1+P219/100)*Q219*F219,2))</f>
        <v/>
      </c>
      <c r="T219" s="28" t="str">
        <f t="shared" ref="T219:T237" si="113">IF(OR(AND(A219="",B219="",C219=""),F219=0,F219="",I219=0,I219=""),"",ROUND((1+P219/100)*(H219/(N$4*I219/5)+Q219*F219),2))</f>
        <v/>
      </c>
      <c r="U219" s="28" t="str">
        <f t="shared" ref="U219:U237" si="114">IF(OR(AND(A219="",B219="",C219=""),E219=0,E219="",R219=0,R219=""),"",ROUND((Q219*E219/R219),2))</f>
        <v/>
      </c>
      <c r="V219" s="28" t="str">
        <f t="shared" ref="V219:V237" si="115">IF(OR(AND(A219="",B219="",C219=""),E219=0,E219="",R219=0,R219=""),"",ROUND((H219/(12*Q219*E219)+1)*Q219*E219/R219,2))</f>
        <v/>
      </c>
      <c r="W219" s="71" t="str">
        <f t="shared" ref="W219:W237" si="116">IF(OR(AND(A219="",B219="",C219=""),R219=0,R219=""),"",ROUND(W$4 / R219,1))</f>
        <v/>
      </c>
      <c r="X219" s="47" t="str">
        <f t="shared" ref="X219:X237" si="117">IF(OR(AND(A219="",B219="",C219=""),N$4=""),"",IF(AND(F219&gt;0,H219&gt;0),T219, IF(F219&gt;0,S219, IF(AND(E219&gt;0,H219&gt;0),V219,U219))))</f>
        <v/>
      </c>
      <c r="Y219" s="365" t="str">
        <f t="shared" ref="Y219:Y237" si="118">IF(W219&lt;X219,W219,X219)</f>
        <v/>
      </c>
      <c r="Z219" s="365" t="str">
        <f>IF(W219&lt;X219,Übersetzungstexte!A$186,"")</f>
        <v/>
      </c>
      <c r="AA219" s="366" t="str">
        <f t="shared" ref="AA219:AA237" si="119">IF(AND(B219="",C219=""),"",CONCATENATE(B219,",",C219))</f>
        <v/>
      </c>
      <c r="AB219" s="367"/>
    </row>
    <row r="220" spans="1:28" ht="17.25" hidden="1" customHeight="1" x14ac:dyDescent="0.2">
      <c r="A220" s="115"/>
      <c r="B220" s="236"/>
      <c r="C220" s="236"/>
      <c r="D220" s="116"/>
      <c r="E220" s="117"/>
      <c r="F220" s="118"/>
      <c r="G220" s="362"/>
      <c r="H220" s="117"/>
      <c r="I220" s="118"/>
      <c r="J220" s="119"/>
      <c r="K220" s="119"/>
      <c r="L220" s="232" t="str">
        <f t="shared" si="105"/>
        <v/>
      </c>
      <c r="M220" s="128" t="str">
        <f t="shared" si="106"/>
        <v/>
      </c>
      <c r="N220" s="77">
        <f t="shared" si="107"/>
        <v>0</v>
      </c>
      <c r="O220" s="77">
        <f t="shared" si="108"/>
        <v>0</v>
      </c>
      <c r="P220" s="28" t="str">
        <f t="shared" si="109"/>
        <v/>
      </c>
      <c r="Q220" s="28">
        <f t="shared" si="110"/>
        <v>0</v>
      </c>
      <c r="R220" s="31" t="str">
        <f t="shared" si="111"/>
        <v/>
      </c>
      <c r="S220" s="28" t="str">
        <f t="shared" si="112"/>
        <v/>
      </c>
      <c r="T220" s="28" t="str">
        <f t="shared" si="113"/>
        <v/>
      </c>
      <c r="U220" s="28" t="str">
        <f t="shared" si="114"/>
        <v/>
      </c>
      <c r="V220" s="28" t="str">
        <f t="shared" si="115"/>
        <v/>
      </c>
      <c r="W220" s="71" t="str">
        <f t="shared" si="116"/>
        <v/>
      </c>
      <c r="X220" s="47" t="str">
        <f t="shared" si="117"/>
        <v/>
      </c>
      <c r="Y220" s="365" t="str">
        <f t="shared" si="118"/>
        <v/>
      </c>
      <c r="Z220" s="365" t="str">
        <f>IF(W220&lt;X220,Übersetzungstexte!A$186,"")</f>
        <v/>
      </c>
      <c r="AA220" s="366" t="str">
        <f t="shared" si="119"/>
        <v/>
      </c>
      <c r="AB220" s="367"/>
    </row>
    <row r="221" spans="1:28" ht="17.25" hidden="1" customHeight="1" x14ac:dyDescent="0.2">
      <c r="A221" s="115"/>
      <c r="B221" s="236"/>
      <c r="C221" s="236"/>
      <c r="D221" s="116"/>
      <c r="E221" s="117"/>
      <c r="F221" s="118"/>
      <c r="G221" s="362"/>
      <c r="H221" s="117"/>
      <c r="I221" s="118"/>
      <c r="J221" s="119"/>
      <c r="K221" s="119"/>
      <c r="L221" s="232" t="str">
        <f t="shared" si="105"/>
        <v/>
      </c>
      <c r="M221" s="128" t="str">
        <f t="shared" si="106"/>
        <v/>
      </c>
      <c r="N221" s="77">
        <f t="shared" si="107"/>
        <v>0</v>
      </c>
      <c r="O221" s="77">
        <f t="shared" si="108"/>
        <v>0</v>
      </c>
      <c r="P221" s="28" t="str">
        <f t="shared" si="109"/>
        <v/>
      </c>
      <c r="Q221" s="28">
        <f t="shared" si="110"/>
        <v>0</v>
      </c>
      <c r="R221" s="31" t="str">
        <f t="shared" si="111"/>
        <v/>
      </c>
      <c r="S221" s="28" t="str">
        <f t="shared" si="112"/>
        <v/>
      </c>
      <c r="T221" s="28" t="str">
        <f t="shared" si="113"/>
        <v/>
      </c>
      <c r="U221" s="28" t="str">
        <f t="shared" si="114"/>
        <v/>
      </c>
      <c r="V221" s="28" t="str">
        <f t="shared" si="115"/>
        <v/>
      </c>
      <c r="W221" s="71" t="str">
        <f t="shared" si="116"/>
        <v/>
      </c>
      <c r="X221" s="47" t="str">
        <f t="shared" si="117"/>
        <v/>
      </c>
      <c r="Y221" s="365" t="str">
        <f t="shared" si="118"/>
        <v/>
      </c>
      <c r="Z221" s="365" t="str">
        <f>IF(W221&lt;X221,Übersetzungstexte!A$186,"")</f>
        <v/>
      </c>
      <c r="AA221" s="366" t="str">
        <f t="shared" si="119"/>
        <v/>
      </c>
      <c r="AB221" s="367"/>
    </row>
    <row r="222" spans="1:28" ht="17.25" hidden="1" customHeight="1" x14ac:dyDescent="0.2">
      <c r="A222" s="115"/>
      <c r="B222" s="236"/>
      <c r="C222" s="236"/>
      <c r="D222" s="116"/>
      <c r="E222" s="117"/>
      <c r="F222" s="118"/>
      <c r="G222" s="362"/>
      <c r="H222" s="117"/>
      <c r="I222" s="118"/>
      <c r="J222" s="119"/>
      <c r="K222" s="119"/>
      <c r="L222" s="232" t="str">
        <f t="shared" si="105"/>
        <v/>
      </c>
      <c r="M222" s="128" t="str">
        <f t="shared" si="106"/>
        <v/>
      </c>
      <c r="N222" s="77">
        <f t="shared" si="107"/>
        <v>0</v>
      </c>
      <c r="O222" s="77">
        <f t="shared" si="108"/>
        <v>0</v>
      </c>
      <c r="P222" s="28" t="str">
        <f t="shared" si="109"/>
        <v/>
      </c>
      <c r="Q222" s="28">
        <f t="shared" si="110"/>
        <v>0</v>
      </c>
      <c r="R222" s="31" t="str">
        <f t="shared" si="111"/>
        <v/>
      </c>
      <c r="S222" s="28" t="str">
        <f t="shared" si="112"/>
        <v/>
      </c>
      <c r="T222" s="28" t="str">
        <f t="shared" si="113"/>
        <v/>
      </c>
      <c r="U222" s="28" t="str">
        <f t="shared" si="114"/>
        <v/>
      </c>
      <c r="V222" s="28" t="str">
        <f t="shared" si="115"/>
        <v/>
      </c>
      <c r="W222" s="71" t="str">
        <f t="shared" si="116"/>
        <v/>
      </c>
      <c r="X222" s="47" t="str">
        <f t="shared" si="117"/>
        <v/>
      </c>
      <c r="Y222" s="365" t="str">
        <f t="shared" si="118"/>
        <v/>
      </c>
      <c r="Z222" s="365" t="str">
        <f>IF(W222&lt;X222,Übersetzungstexte!A$186,"")</f>
        <v/>
      </c>
      <c r="AA222" s="366" t="str">
        <f t="shared" si="119"/>
        <v/>
      </c>
      <c r="AB222" s="367"/>
    </row>
    <row r="223" spans="1:28" ht="17.25" hidden="1" customHeight="1" x14ac:dyDescent="0.2">
      <c r="A223" s="115"/>
      <c r="B223" s="236"/>
      <c r="C223" s="236"/>
      <c r="D223" s="116"/>
      <c r="E223" s="117"/>
      <c r="F223" s="118"/>
      <c r="G223" s="362"/>
      <c r="H223" s="117"/>
      <c r="I223" s="118"/>
      <c r="J223" s="119"/>
      <c r="K223" s="119"/>
      <c r="L223" s="232" t="str">
        <f t="shared" si="105"/>
        <v/>
      </c>
      <c r="M223" s="128" t="str">
        <f t="shared" si="106"/>
        <v/>
      </c>
      <c r="N223" s="77">
        <f t="shared" si="107"/>
        <v>0</v>
      </c>
      <c r="O223" s="77">
        <f t="shared" si="108"/>
        <v>0</v>
      </c>
      <c r="P223" s="28" t="str">
        <f t="shared" si="109"/>
        <v/>
      </c>
      <c r="Q223" s="28">
        <f t="shared" si="110"/>
        <v>0</v>
      </c>
      <c r="R223" s="31" t="str">
        <f t="shared" si="111"/>
        <v/>
      </c>
      <c r="S223" s="28" t="str">
        <f t="shared" si="112"/>
        <v/>
      </c>
      <c r="T223" s="28" t="str">
        <f t="shared" si="113"/>
        <v/>
      </c>
      <c r="U223" s="28" t="str">
        <f t="shared" si="114"/>
        <v/>
      </c>
      <c r="V223" s="28" t="str">
        <f t="shared" si="115"/>
        <v/>
      </c>
      <c r="W223" s="71" t="str">
        <f t="shared" si="116"/>
        <v/>
      </c>
      <c r="X223" s="47" t="str">
        <f t="shared" si="117"/>
        <v/>
      </c>
      <c r="Y223" s="365" t="str">
        <f t="shared" si="118"/>
        <v/>
      </c>
      <c r="Z223" s="365" t="str">
        <f>IF(W223&lt;X223,Übersetzungstexte!A$186,"")</f>
        <v/>
      </c>
      <c r="AA223" s="366" t="str">
        <f t="shared" si="119"/>
        <v/>
      </c>
      <c r="AB223" s="367"/>
    </row>
    <row r="224" spans="1:28" ht="17.25" hidden="1" customHeight="1" x14ac:dyDescent="0.2">
      <c r="A224" s="115"/>
      <c r="B224" s="236"/>
      <c r="C224" s="236"/>
      <c r="D224" s="116"/>
      <c r="E224" s="117"/>
      <c r="F224" s="118"/>
      <c r="G224" s="362"/>
      <c r="H224" s="117"/>
      <c r="I224" s="118"/>
      <c r="J224" s="119"/>
      <c r="K224" s="119"/>
      <c r="L224" s="232" t="str">
        <f t="shared" si="105"/>
        <v/>
      </c>
      <c r="M224" s="128" t="str">
        <f t="shared" si="106"/>
        <v/>
      </c>
      <c r="N224" s="77">
        <f t="shared" si="107"/>
        <v>0</v>
      </c>
      <c r="O224" s="77">
        <f t="shared" si="108"/>
        <v>0</v>
      </c>
      <c r="P224" s="28" t="str">
        <f t="shared" si="109"/>
        <v/>
      </c>
      <c r="Q224" s="28">
        <f t="shared" si="110"/>
        <v>0</v>
      </c>
      <c r="R224" s="31" t="str">
        <f t="shared" si="111"/>
        <v/>
      </c>
      <c r="S224" s="28" t="str">
        <f t="shared" si="112"/>
        <v/>
      </c>
      <c r="T224" s="28" t="str">
        <f t="shared" si="113"/>
        <v/>
      </c>
      <c r="U224" s="28" t="str">
        <f t="shared" si="114"/>
        <v/>
      </c>
      <c r="V224" s="28" t="str">
        <f t="shared" si="115"/>
        <v/>
      </c>
      <c r="W224" s="71" t="str">
        <f t="shared" si="116"/>
        <v/>
      </c>
      <c r="X224" s="47" t="str">
        <f t="shared" si="117"/>
        <v/>
      </c>
      <c r="Y224" s="365" t="str">
        <f t="shared" si="118"/>
        <v/>
      </c>
      <c r="Z224" s="365" t="str">
        <f>IF(W224&lt;X224,Übersetzungstexte!A$186,"")</f>
        <v/>
      </c>
      <c r="AA224" s="366" t="str">
        <f t="shared" si="119"/>
        <v/>
      </c>
      <c r="AB224" s="367"/>
    </row>
    <row r="225" spans="1:28" ht="17.25" hidden="1" customHeight="1" x14ac:dyDescent="0.2">
      <c r="A225" s="115"/>
      <c r="B225" s="236"/>
      <c r="C225" s="236"/>
      <c r="D225" s="116"/>
      <c r="E225" s="117"/>
      <c r="F225" s="118"/>
      <c r="G225" s="362"/>
      <c r="H225" s="117"/>
      <c r="I225" s="118"/>
      <c r="J225" s="119"/>
      <c r="K225" s="119"/>
      <c r="L225" s="232" t="str">
        <f t="shared" si="105"/>
        <v/>
      </c>
      <c r="M225" s="128" t="str">
        <f t="shared" si="106"/>
        <v/>
      </c>
      <c r="N225" s="77">
        <f t="shared" si="107"/>
        <v>0</v>
      </c>
      <c r="O225" s="77">
        <f t="shared" si="108"/>
        <v>0</v>
      </c>
      <c r="P225" s="28" t="str">
        <f t="shared" si="109"/>
        <v/>
      </c>
      <c r="Q225" s="28">
        <f t="shared" si="110"/>
        <v>0</v>
      </c>
      <c r="R225" s="31" t="str">
        <f t="shared" si="111"/>
        <v/>
      </c>
      <c r="S225" s="28" t="str">
        <f t="shared" si="112"/>
        <v/>
      </c>
      <c r="T225" s="28" t="str">
        <f t="shared" si="113"/>
        <v/>
      </c>
      <c r="U225" s="28" t="str">
        <f t="shared" si="114"/>
        <v/>
      </c>
      <c r="V225" s="28" t="str">
        <f t="shared" si="115"/>
        <v/>
      </c>
      <c r="W225" s="71" t="str">
        <f t="shared" si="116"/>
        <v/>
      </c>
      <c r="X225" s="47" t="str">
        <f t="shared" si="117"/>
        <v/>
      </c>
      <c r="Y225" s="365" t="str">
        <f t="shared" si="118"/>
        <v/>
      </c>
      <c r="Z225" s="365" t="str">
        <f>IF(W225&lt;X225,Übersetzungstexte!A$186,"")</f>
        <v/>
      </c>
      <c r="AA225" s="366" t="str">
        <f t="shared" si="119"/>
        <v/>
      </c>
      <c r="AB225" s="367"/>
    </row>
    <row r="226" spans="1:28" ht="17.25" hidden="1" customHeight="1" x14ac:dyDescent="0.2">
      <c r="A226" s="115"/>
      <c r="B226" s="236"/>
      <c r="C226" s="236"/>
      <c r="D226" s="116"/>
      <c r="E226" s="117"/>
      <c r="F226" s="118"/>
      <c r="G226" s="362"/>
      <c r="H226" s="117"/>
      <c r="I226" s="118"/>
      <c r="J226" s="119"/>
      <c r="K226" s="119"/>
      <c r="L226" s="232" t="str">
        <f t="shared" si="105"/>
        <v/>
      </c>
      <c r="M226" s="128" t="str">
        <f t="shared" si="106"/>
        <v/>
      </c>
      <c r="N226" s="77">
        <f t="shared" si="107"/>
        <v>0</v>
      </c>
      <c r="O226" s="77">
        <f t="shared" si="108"/>
        <v>0</v>
      </c>
      <c r="P226" s="28" t="str">
        <f t="shared" si="109"/>
        <v/>
      </c>
      <c r="Q226" s="28">
        <f t="shared" si="110"/>
        <v>0</v>
      </c>
      <c r="R226" s="31" t="str">
        <f t="shared" si="111"/>
        <v/>
      </c>
      <c r="S226" s="28" t="str">
        <f t="shared" si="112"/>
        <v/>
      </c>
      <c r="T226" s="28" t="str">
        <f t="shared" si="113"/>
        <v/>
      </c>
      <c r="U226" s="28" t="str">
        <f t="shared" si="114"/>
        <v/>
      </c>
      <c r="V226" s="28" t="str">
        <f t="shared" si="115"/>
        <v/>
      </c>
      <c r="W226" s="71" t="str">
        <f t="shared" si="116"/>
        <v/>
      </c>
      <c r="X226" s="47" t="str">
        <f t="shared" si="117"/>
        <v/>
      </c>
      <c r="Y226" s="365" t="str">
        <f t="shared" si="118"/>
        <v/>
      </c>
      <c r="Z226" s="365" t="str">
        <f>IF(W226&lt;X226,Übersetzungstexte!A$186,"")</f>
        <v/>
      </c>
      <c r="AA226" s="366" t="str">
        <f t="shared" si="119"/>
        <v/>
      </c>
      <c r="AB226" s="367"/>
    </row>
    <row r="227" spans="1:28" ht="17.25" hidden="1" customHeight="1" x14ac:dyDescent="0.2">
      <c r="A227" s="115"/>
      <c r="B227" s="236"/>
      <c r="C227" s="236"/>
      <c r="D227" s="116"/>
      <c r="E227" s="117"/>
      <c r="F227" s="118"/>
      <c r="G227" s="362"/>
      <c r="H227" s="117"/>
      <c r="I227" s="118"/>
      <c r="J227" s="119"/>
      <c r="K227" s="119"/>
      <c r="L227" s="232" t="str">
        <f t="shared" si="105"/>
        <v/>
      </c>
      <c r="M227" s="128" t="str">
        <f t="shared" si="106"/>
        <v/>
      </c>
      <c r="N227" s="77">
        <f t="shared" si="107"/>
        <v>0</v>
      </c>
      <c r="O227" s="77">
        <f t="shared" si="108"/>
        <v>0</v>
      </c>
      <c r="P227" s="28" t="str">
        <f t="shared" si="109"/>
        <v/>
      </c>
      <c r="Q227" s="28">
        <f t="shared" si="110"/>
        <v>0</v>
      </c>
      <c r="R227" s="31" t="str">
        <f t="shared" si="111"/>
        <v/>
      </c>
      <c r="S227" s="28" t="str">
        <f t="shared" si="112"/>
        <v/>
      </c>
      <c r="T227" s="28" t="str">
        <f t="shared" si="113"/>
        <v/>
      </c>
      <c r="U227" s="28" t="str">
        <f t="shared" si="114"/>
        <v/>
      </c>
      <c r="V227" s="28" t="str">
        <f t="shared" si="115"/>
        <v/>
      </c>
      <c r="W227" s="71" t="str">
        <f t="shared" si="116"/>
        <v/>
      </c>
      <c r="X227" s="47" t="str">
        <f t="shared" si="117"/>
        <v/>
      </c>
      <c r="Y227" s="365" t="str">
        <f t="shared" si="118"/>
        <v/>
      </c>
      <c r="Z227" s="365" t="str">
        <f>IF(W227&lt;X227,Übersetzungstexte!A$186,"")</f>
        <v/>
      </c>
      <c r="AA227" s="366" t="str">
        <f t="shared" si="119"/>
        <v/>
      </c>
      <c r="AB227" s="367"/>
    </row>
    <row r="228" spans="1:28" ht="17.25" hidden="1" customHeight="1" x14ac:dyDescent="0.2">
      <c r="A228" s="115"/>
      <c r="B228" s="236"/>
      <c r="C228" s="236"/>
      <c r="D228" s="116"/>
      <c r="E228" s="117"/>
      <c r="F228" s="118"/>
      <c r="G228" s="362"/>
      <c r="H228" s="117"/>
      <c r="I228" s="118"/>
      <c r="J228" s="119"/>
      <c r="K228" s="119"/>
      <c r="L228" s="232" t="str">
        <f t="shared" si="105"/>
        <v/>
      </c>
      <c r="M228" s="128" t="str">
        <f t="shared" si="106"/>
        <v/>
      </c>
      <c r="N228" s="77">
        <f t="shared" si="107"/>
        <v>0</v>
      </c>
      <c r="O228" s="77">
        <f t="shared" si="108"/>
        <v>0</v>
      </c>
      <c r="P228" s="28" t="str">
        <f t="shared" si="109"/>
        <v/>
      </c>
      <c r="Q228" s="28">
        <f t="shared" si="110"/>
        <v>0</v>
      </c>
      <c r="R228" s="31" t="str">
        <f t="shared" si="111"/>
        <v/>
      </c>
      <c r="S228" s="28" t="str">
        <f t="shared" si="112"/>
        <v/>
      </c>
      <c r="T228" s="28" t="str">
        <f t="shared" si="113"/>
        <v/>
      </c>
      <c r="U228" s="28" t="str">
        <f t="shared" si="114"/>
        <v/>
      </c>
      <c r="V228" s="28" t="str">
        <f t="shared" si="115"/>
        <v/>
      </c>
      <c r="W228" s="71" t="str">
        <f t="shared" si="116"/>
        <v/>
      </c>
      <c r="X228" s="47" t="str">
        <f t="shared" si="117"/>
        <v/>
      </c>
      <c r="Y228" s="365" t="str">
        <f t="shared" si="118"/>
        <v/>
      </c>
      <c r="Z228" s="365" t="str">
        <f>IF(W228&lt;X228,Übersetzungstexte!A$186,"")</f>
        <v/>
      </c>
      <c r="AA228" s="366" t="str">
        <f t="shared" si="119"/>
        <v/>
      </c>
      <c r="AB228" s="367"/>
    </row>
    <row r="229" spans="1:28" ht="17.25" hidden="1" customHeight="1" x14ac:dyDescent="0.2">
      <c r="A229" s="115"/>
      <c r="B229" s="236"/>
      <c r="C229" s="236"/>
      <c r="D229" s="116"/>
      <c r="E229" s="117"/>
      <c r="F229" s="118"/>
      <c r="G229" s="362"/>
      <c r="H229" s="117"/>
      <c r="I229" s="118"/>
      <c r="J229" s="119"/>
      <c r="K229" s="119"/>
      <c r="L229" s="232" t="str">
        <f t="shared" si="105"/>
        <v/>
      </c>
      <c r="M229" s="128" t="str">
        <f t="shared" si="106"/>
        <v/>
      </c>
      <c r="N229" s="77">
        <f t="shared" si="107"/>
        <v>0</v>
      </c>
      <c r="O229" s="77">
        <f t="shared" si="108"/>
        <v>0</v>
      </c>
      <c r="P229" s="28" t="str">
        <f t="shared" si="109"/>
        <v/>
      </c>
      <c r="Q229" s="28">
        <f t="shared" si="110"/>
        <v>0</v>
      </c>
      <c r="R229" s="31" t="str">
        <f t="shared" si="111"/>
        <v/>
      </c>
      <c r="S229" s="28" t="str">
        <f t="shared" si="112"/>
        <v/>
      </c>
      <c r="T229" s="28" t="str">
        <f t="shared" si="113"/>
        <v/>
      </c>
      <c r="U229" s="28" t="str">
        <f t="shared" si="114"/>
        <v/>
      </c>
      <c r="V229" s="28" t="str">
        <f t="shared" si="115"/>
        <v/>
      </c>
      <c r="W229" s="71" t="str">
        <f t="shared" si="116"/>
        <v/>
      </c>
      <c r="X229" s="47" t="str">
        <f t="shared" si="117"/>
        <v/>
      </c>
      <c r="Y229" s="365" t="str">
        <f t="shared" si="118"/>
        <v/>
      </c>
      <c r="Z229" s="365" t="str">
        <f>IF(W229&lt;X229,Übersetzungstexte!A$186,"")</f>
        <v/>
      </c>
      <c r="AA229" s="366" t="str">
        <f t="shared" si="119"/>
        <v/>
      </c>
      <c r="AB229" s="367"/>
    </row>
    <row r="230" spans="1:28" ht="17.25" hidden="1" customHeight="1" x14ac:dyDescent="0.2">
      <c r="A230" s="115"/>
      <c r="B230" s="236"/>
      <c r="C230" s="236"/>
      <c r="D230" s="116"/>
      <c r="E230" s="117"/>
      <c r="F230" s="118"/>
      <c r="G230" s="362"/>
      <c r="H230" s="117"/>
      <c r="I230" s="118"/>
      <c r="J230" s="119"/>
      <c r="K230" s="119"/>
      <c r="L230" s="232" t="str">
        <f t="shared" si="105"/>
        <v/>
      </c>
      <c r="M230" s="128" t="str">
        <f t="shared" si="106"/>
        <v/>
      </c>
      <c r="N230" s="77">
        <f t="shared" si="107"/>
        <v>0</v>
      </c>
      <c r="O230" s="77">
        <f t="shared" si="108"/>
        <v>0</v>
      </c>
      <c r="P230" s="28" t="str">
        <f t="shared" si="109"/>
        <v/>
      </c>
      <c r="Q230" s="28">
        <f t="shared" si="110"/>
        <v>0</v>
      </c>
      <c r="R230" s="31" t="str">
        <f t="shared" si="111"/>
        <v/>
      </c>
      <c r="S230" s="28" t="str">
        <f t="shared" si="112"/>
        <v/>
      </c>
      <c r="T230" s="28" t="str">
        <f t="shared" si="113"/>
        <v/>
      </c>
      <c r="U230" s="28" t="str">
        <f t="shared" si="114"/>
        <v/>
      </c>
      <c r="V230" s="28" t="str">
        <f t="shared" si="115"/>
        <v/>
      </c>
      <c r="W230" s="71" t="str">
        <f t="shared" si="116"/>
        <v/>
      </c>
      <c r="X230" s="47" t="str">
        <f t="shared" si="117"/>
        <v/>
      </c>
      <c r="Y230" s="365" t="str">
        <f t="shared" si="118"/>
        <v/>
      </c>
      <c r="Z230" s="365" t="str">
        <f>IF(W230&lt;X230,Übersetzungstexte!A$186,"")</f>
        <v/>
      </c>
      <c r="AA230" s="366" t="str">
        <f t="shared" si="119"/>
        <v/>
      </c>
      <c r="AB230" s="367"/>
    </row>
    <row r="231" spans="1:28" ht="17.25" hidden="1" customHeight="1" x14ac:dyDescent="0.2">
      <c r="A231" s="115"/>
      <c r="B231" s="236"/>
      <c r="C231" s="236"/>
      <c r="D231" s="116"/>
      <c r="E231" s="117"/>
      <c r="F231" s="118"/>
      <c r="G231" s="362"/>
      <c r="H231" s="117"/>
      <c r="I231" s="118"/>
      <c r="J231" s="119"/>
      <c r="K231" s="119"/>
      <c r="L231" s="232" t="str">
        <f t="shared" si="105"/>
        <v/>
      </c>
      <c r="M231" s="128" t="str">
        <f t="shared" si="106"/>
        <v/>
      </c>
      <c r="N231" s="77">
        <f t="shared" si="107"/>
        <v>0</v>
      </c>
      <c r="O231" s="77">
        <f t="shared" si="108"/>
        <v>0</v>
      </c>
      <c r="P231" s="28" t="str">
        <f t="shared" si="109"/>
        <v/>
      </c>
      <c r="Q231" s="28">
        <f t="shared" si="110"/>
        <v>0</v>
      </c>
      <c r="R231" s="31" t="str">
        <f t="shared" si="111"/>
        <v/>
      </c>
      <c r="S231" s="28" t="str">
        <f t="shared" si="112"/>
        <v/>
      </c>
      <c r="T231" s="28" t="str">
        <f t="shared" si="113"/>
        <v/>
      </c>
      <c r="U231" s="28" t="str">
        <f t="shared" si="114"/>
        <v/>
      </c>
      <c r="V231" s="28" t="str">
        <f t="shared" si="115"/>
        <v/>
      </c>
      <c r="W231" s="71" t="str">
        <f t="shared" si="116"/>
        <v/>
      </c>
      <c r="X231" s="47" t="str">
        <f t="shared" si="117"/>
        <v/>
      </c>
      <c r="Y231" s="365" t="str">
        <f t="shared" si="118"/>
        <v/>
      </c>
      <c r="Z231" s="365" t="str">
        <f>IF(W231&lt;X231,Übersetzungstexte!A$186,"")</f>
        <v/>
      </c>
      <c r="AA231" s="366" t="str">
        <f t="shared" si="119"/>
        <v/>
      </c>
      <c r="AB231" s="367"/>
    </row>
    <row r="232" spans="1:28" ht="17.25" hidden="1" customHeight="1" x14ac:dyDescent="0.2">
      <c r="A232" s="115"/>
      <c r="B232" s="236"/>
      <c r="C232" s="236"/>
      <c r="D232" s="116"/>
      <c r="E232" s="117"/>
      <c r="F232" s="118"/>
      <c r="G232" s="362"/>
      <c r="H232" s="117"/>
      <c r="I232" s="118"/>
      <c r="J232" s="119"/>
      <c r="K232" s="119"/>
      <c r="L232" s="232" t="str">
        <f t="shared" si="105"/>
        <v/>
      </c>
      <c r="M232" s="128" t="str">
        <f t="shared" si="106"/>
        <v/>
      </c>
      <c r="N232" s="77">
        <f t="shared" si="107"/>
        <v>0</v>
      </c>
      <c r="O232" s="77">
        <f t="shared" si="108"/>
        <v>0</v>
      </c>
      <c r="P232" s="28" t="str">
        <f t="shared" si="109"/>
        <v/>
      </c>
      <c r="Q232" s="28">
        <f t="shared" si="110"/>
        <v>0</v>
      </c>
      <c r="R232" s="31" t="str">
        <f t="shared" si="111"/>
        <v/>
      </c>
      <c r="S232" s="28" t="str">
        <f t="shared" si="112"/>
        <v/>
      </c>
      <c r="T232" s="28" t="str">
        <f t="shared" si="113"/>
        <v/>
      </c>
      <c r="U232" s="28" t="str">
        <f t="shared" si="114"/>
        <v/>
      </c>
      <c r="V232" s="28" t="str">
        <f t="shared" si="115"/>
        <v/>
      </c>
      <c r="W232" s="71" t="str">
        <f t="shared" si="116"/>
        <v/>
      </c>
      <c r="X232" s="47" t="str">
        <f t="shared" si="117"/>
        <v/>
      </c>
      <c r="Y232" s="365" t="str">
        <f t="shared" si="118"/>
        <v/>
      </c>
      <c r="Z232" s="365" t="str">
        <f>IF(W232&lt;X232,Übersetzungstexte!A$186,"")</f>
        <v/>
      </c>
      <c r="AA232" s="366" t="str">
        <f t="shared" si="119"/>
        <v/>
      </c>
      <c r="AB232" s="367"/>
    </row>
    <row r="233" spans="1:28" ht="17.25" hidden="1" customHeight="1" x14ac:dyDescent="0.2">
      <c r="A233" s="115"/>
      <c r="B233" s="236"/>
      <c r="C233" s="236"/>
      <c r="D233" s="116"/>
      <c r="E233" s="117"/>
      <c r="F233" s="118"/>
      <c r="G233" s="362"/>
      <c r="H233" s="117"/>
      <c r="I233" s="118"/>
      <c r="J233" s="119"/>
      <c r="K233" s="119"/>
      <c r="L233" s="232" t="str">
        <f t="shared" si="105"/>
        <v/>
      </c>
      <c r="M233" s="128" t="str">
        <f t="shared" si="106"/>
        <v/>
      </c>
      <c r="N233" s="77">
        <f t="shared" si="107"/>
        <v>0</v>
      </c>
      <c r="O233" s="77">
        <f t="shared" si="108"/>
        <v>0</v>
      </c>
      <c r="P233" s="28" t="str">
        <f t="shared" si="109"/>
        <v/>
      </c>
      <c r="Q233" s="28">
        <f t="shared" si="110"/>
        <v>0</v>
      </c>
      <c r="R233" s="31" t="str">
        <f t="shared" si="111"/>
        <v/>
      </c>
      <c r="S233" s="28" t="str">
        <f t="shared" si="112"/>
        <v/>
      </c>
      <c r="T233" s="28" t="str">
        <f t="shared" si="113"/>
        <v/>
      </c>
      <c r="U233" s="28" t="str">
        <f t="shared" si="114"/>
        <v/>
      </c>
      <c r="V233" s="28" t="str">
        <f t="shared" si="115"/>
        <v/>
      </c>
      <c r="W233" s="71" t="str">
        <f t="shared" si="116"/>
        <v/>
      </c>
      <c r="X233" s="47" t="str">
        <f t="shared" si="117"/>
        <v/>
      </c>
      <c r="Y233" s="365" t="str">
        <f t="shared" si="118"/>
        <v/>
      </c>
      <c r="Z233" s="365" t="str">
        <f>IF(W233&lt;X233,Übersetzungstexte!A$186,"")</f>
        <v/>
      </c>
      <c r="AA233" s="366" t="str">
        <f t="shared" si="119"/>
        <v/>
      </c>
      <c r="AB233" s="367"/>
    </row>
    <row r="234" spans="1:28" ht="17.25" hidden="1" customHeight="1" x14ac:dyDescent="0.2">
      <c r="A234" s="115"/>
      <c r="B234" s="236"/>
      <c r="C234" s="236"/>
      <c r="D234" s="116"/>
      <c r="E234" s="117"/>
      <c r="F234" s="118"/>
      <c r="G234" s="362"/>
      <c r="H234" s="117"/>
      <c r="I234" s="118"/>
      <c r="J234" s="119"/>
      <c r="K234" s="119"/>
      <c r="L234" s="232" t="str">
        <f t="shared" si="105"/>
        <v/>
      </c>
      <c r="M234" s="128" t="str">
        <f t="shared" si="106"/>
        <v/>
      </c>
      <c r="N234" s="77">
        <f t="shared" si="107"/>
        <v>0</v>
      </c>
      <c r="O234" s="77">
        <f t="shared" si="108"/>
        <v>0</v>
      </c>
      <c r="P234" s="28" t="str">
        <f t="shared" si="109"/>
        <v/>
      </c>
      <c r="Q234" s="28">
        <f t="shared" si="110"/>
        <v>0</v>
      </c>
      <c r="R234" s="31" t="str">
        <f t="shared" si="111"/>
        <v/>
      </c>
      <c r="S234" s="28" t="str">
        <f t="shared" si="112"/>
        <v/>
      </c>
      <c r="T234" s="28" t="str">
        <f t="shared" si="113"/>
        <v/>
      </c>
      <c r="U234" s="28" t="str">
        <f t="shared" si="114"/>
        <v/>
      </c>
      <c r="V234" s="28" t="str">
        <f t="shared" si="115"/>
        <v/>
      </c>
      <c r="W234" s="71" t="str">
        <f t="shared" si="116"/>
        <v/>
      </c>
      <c r="X234" s="47" t="str">
        <f t="shared" si="117"/>
        <v/>
      </c>
      <c r="Y234" s="365" t="str">
        <f t="shared" si="118"/>
        <v/>
      </c>
      <c r="Z234" s="365" t="str">
        <f>IF(W234&lt;X234,Übersetzungstexte!A$186,"")</f>
        <v/>
      </c>
      <c r="AA234" s="366" t="str">
        <f t="shared" si="119"/>
        <v/>
      </c>
      <c r="AB234" s="367"/>
    </row>
    <row r="235" spans="1:28" ht="17.25" hidden="1" customHeight="1" x14ac:dyDescent="0.2">
      <c r="A235" s="115"/>
      <c r="B235" s="236"/>
      <c r="C235" s="236"/>
      <c r="D235" s="116"/>
      <c r="E235" s="117"/>
      <c r="F235" s="118"/>
      <c r="G235" s="362"/>
      <c r="H235" s="117"/>
      <c r="I235" s="118"/>
      <c r="J235" s="119"/>
      <c r="K235" s="119"/>
      <c r="L235" s="232" t="str">
        <f t="shared" si="105"/>
        <v/>
      </c>
      <c r="M235" s="128" t="str">
        <f t="shared" si="106"/>
        <v/>
      </c>
      <c r="N235" s="77">
        <f t="shared" si="107"/>
        <v>0</v>
      </c>
      <c r="O235" s="77">
        <f t="shared" si="108"/>
        <v>0</v>
      </c>
      <c r="P235" s="28" t="str">
        <f t="shared" si="109"/>
        <v/>
      </c>
      <c r="Q235" s="28">
        <f t="shared" si="110"/>
        <v>0</v>
      </c>
      <c r="R235" s="31" t="str">
        <f t="shared" si="111"/>
        <v/>
      </c>
      <c r="S235" s="28" t="str">
        <f t="shared" si="112"/>
        <v/>
      </c>
      <c r="T235" s="28" t="str">
        <f t="shared" si="113"/>
        <v/>
      </c>
      <c r="U235" s="28" t="str">
        <f t="shared" si="114"/>
        <v/>
      </c>
      <c r="V235" s="28" t="str">
        <f t="shared" si="115"/>
        <v/>
      </c>
      <c r="W235" s="71" t="str">
        <f t="shared" si="116"/>
        <v/>
      </c>
      <c r="X235" s="47" t="str">
        <f t="shared" si="117"/>
        <v/>
      </c>
      <c r="Y235" s="365" t="str">
        <f t="shared" si="118"/>
        <v/>
      </c>
      <c r="Z235" s="365" t="str">
        <f>IF(W235&lt;X235,Übersetzungstexte!A$186,"")</f>
        <v/>
      </c>
      <c r="AA235" s="366" t="str">
        <f t="shared" si="119"/>
        <v/>
      </c>
      <c r="AB235" s="367"/>
    </row>
    <row r="236" spans="1:28" ht="17.25" hidden="1" customHeight="1" x14ac:dyDescent="0.2">
      <c r="A236" s="115"/>
      <c r="B236" s="236"/>
      <c r="C236" s="236"/>
      <c r="D236" s="116"/>
      <c r="E236" s="117"/>
      <c r="F236" s="118"/>
      <c r="G236" s="362"/>
      <c r="H236" s="117"/>
      <c r="I236" s="118"/>
      <c r="J236" s="119"/>
      <c r="K236" s="119"/>
      <c r="L236" s="232" t="str">
        <f t="shared" si="105"/>
        <v/>
      </c>
      <c r="M236" s="128" t="str">
        <f t="shared" si="106"/>
        <v/>
      </c>
      <c r="N236" s="77">
        <f t="shared" si="107"/>
        <v>0</v>
      </c>
      <c r="O236" s="77">
        <f t="shared" si="108"/>
        <v>0</v>
      </c>
      <c r="P236" s="28" t="str">
        <f t="shared" si="109"/>
        <v/>
      </c>
      <c r="Q236" s="28">
        <f t="shared" si="110"/>
        <v>0</v>
      </c>
      <c r="R236" s="31" t="str">
        <f t="shared" si="111"/>
        <v/>
      </c>
      <c r="S236" s="28" t="str">
        <f t="shared" si="112"/>
        <v/>
      </c>
      <c r="T236" s="28" t="str">
        <f t="shared" si="113"/>
        <v/>
      </c>
      <c r="U236" s="28" t="str">
        <f t="shared" si="114"/>
        <v/>
      </c>
      <c r="V236" s="28" t="str">
        <f t="shared" si="115"/>
        <v/>
      </c>
      <c r="W236" s="71" t="str">
        <f t="shared" si="116"/>
        <v/>
      </c>
      <c r="X236" s="47" t="str">
        <f t="shared" si="117"/>
        <v/>
      </c>
      <c r="Y236" s="365" t="str">
        <f t="shared" si="118"/>
        <v/>
      </c>
      <c r="Z236" s="365" t="str">
        <f>IF(W236&lt;X236,Übersetzungstexte!A$186,"")</f>
        <v/>
      </c>
      <c r="AA236" s="366" t="str">
        <f t="shared" si="119"/>
        <v/>
      </c>
      <c r="AB236" s="367"/>
    </row>
    <row r="237" spans="1:28" ht="17.25" hidden="1" customHeight="1" x14ac:dyDescent="0.2">
      <c r="A237" s="115"/>
      <c r="B237" s="236"/>
      <c r="C237" s="236"/>
      <c r="D237" s="116"/>
      <c r="E237" s="117"/>
      <c r="F237" s="118"/>
      <c r="G237" s="362"/>
      <c r="H237" s="117"/>
      <c r="I237" s="118"/>
      <c r="J237" s="119"/>
      <c r="K237" s="119"/>
      <c r="L237" s="232" t="str">
        <f t="shared" si="105"/>
        <v/>
      </c>
      <c r="M237" s="128" t="str">
        <f t="shared" si="106"/>
        <v/>
      </c>
      <c r="N237" s="77">
        <f t="shared" si="107"/>
        <v>0</v>
      </c>
      <c r="O237" s="77">
        <f t="shared" si="108"/>
        <v>0</v>
      </c>
      <c r="P237" s="28" t="str">
        <f t="shared" si="109"/>
        <v/>
      </c>
      <c r="Q237" s="28">
        <f t="shared" si="110"/>
        <v>0</v>
      </c>
      <c r="R237" s="31" t="str">
        <f t="shared" si="111"/>
        <v/>
      </c>
      <c r="S237" s="28" t="str">
        <f t="shared" si="112"/>
        <v/>
      </c>
      <c r="T237" s="28" t="str">
        <f t="shared" si="113"/>
        <v/>
      </c>
      <c r="U237" s="28" t="str">
        <f t="shared" si="114"/>
        <v/>
      </c>
      <c r="V237" s="28" t="str">
        <f t="shared" si="115"/>
        <v/>
      </c>
      <c r="W237" s="71" t="str">
        <f t="shared" si="116"/>
        <v/>
      </c>
      <c r="X237" s="47" t="str">
        <f t="shared" si="117"/>
        <v/>
      </c>
      <c r="Y237" s="365" t="str">
        <f t="shared" si="118"/>
        <v/>
      </c>
      <c r="Z237" s="365" t="str">
        <f>IF(W237&lt;X237,Übersetzungstexte!A$186,"")</f>
        <v/>
      </c>
      <c r="AA237" s="366" t="str">
        <f t="shared" si="119"/>
        <v/>
      </c>
      <c r="AB237" s="367"/>
    </row>
    <row r="238" spans="1:28" ht="17.25" hidden="1" customHeight="1" x14ac:dyDescent="0.2">
      <c r="A238" s="115"/>
      <c r="B238" s="236"/>
      <c r="C238" s="236"/>
      <c r="D238" s="116"/>
      <c r="E238" s="117"/>
      <c r="F238" s="118"/>
      <c r="G238" s="362"/>
      <c r="H238" s="117"/>
      <c r="I238" s="118"/>
      <c r="J238" s="119"/>
      <c r="K238" s="119"/>
      <c r="L238" s="232" t="str">
        <f t="shared" si="105"/>
        <v/>
      </c>
      <c r="M238" s="128" t="str">
        <f>Z238</f>
        <v/>
      </c>
      <c r="N238" s="77">
        <f>IF(N$2-YEAR(D238)&lt;N$3,0,1)</f>
        <v>0</v>
      </c>
      <c r="O238" s="77">
        <f>IF(L238="",0,1)</f>
        <v>0</v>
      </c>
      <c r="P238" s="28" t="str">
        <f>IF(AND(A238="",B238="",C238=""),"",ROUND((K238+J238)/(N$4-(K238+J238))*100,2))</f>
        <v/>
      </c>
      <c r="Q238" s="28">
        <f>ROUND(G238,0)/12</f>
        <v>0</v>
      </c>
      <c r="R238" s="31" t="str">
        <f>IF(AND(A238="",B238="",C238=""),"",ROUND((N$4-(K238+J238))*I238/60,1))</f>
        <v/>
      </c>
      <c r="S238" s="28" t="str">
        <f>IF(OR(AND(A238="",B238="",C238=""),F238=0,F238=""),"",ROUND((1+P238/100)*Q238*F238,2))</f>
        <v/>
      </c>
      <c r="T238" s="28" t="str">
        <f>IF(OR(AND(A238="",B238="",C238=""),F238=0,F238="",I238=0,I238=""),"",ROUND((1+P238/100)*(H238/(N$4*I238/5)+Q238*F238),2))</f>
        <v/>
      </c>
      <c r="U238" s="28" t="str">
        <f>IF(OR(AND(A238="",B238="",C238=""),E238=0,E238="",R238=0,R238=""),"",ROUND((Q238*E238/R238),2))</f>
        <v/>
      </c>
      <c r="V238" s="28" t="str">
        <f>IF(OR(AND(A238="",B238="",C238=""),E238=0,E238="",R238=0,R238=""),"",ROUND((H238/(12*Q238*E238)+1)*Q238*E238/R238,2))</f>
        <v/>
      </c>
      <c r="W238" s="71" t="str">
        <f>IF(OR(AND(A238="",B238="",C238=""),R238=0,R238=""),"",ROUND(W$4 / R238,1))</f>
        <v/>
      </c>
      <c r="X238" s="47" t="str">
        <f>IF(OR(AND(A238="",B238="",C238=""),N$4=""),"",IF(AND(F238&gt;0,H238&gt;0),T238, IF(F238&gt;0,S238, IF(AND(E238&gt;0,H238&gt;0),V238,U238))))</f>
        <v/>
      </c>
      <c r="Y238" s="365" t="str">
        <f>IF(W238&lt;X238,W238,X238)</f>
        <v/>
      </c>
      <c r="Z238" s="365" t="str">
        <f>IF(W238&lt;X238,Übersetzungstexte!A$186,"")</f>
        <v/>
      </c>
      <c r="AA238" s="366" t="str">
        <f>IF(AND(B238="",C238=""),"",CONCATENATE(B238,",",C238))</f>
        <v/>
      </c>
      <c r="AB238" s="367"/>
    </row>
    <row r="239" spans="1:28" ht="17.25" hidden="1" customHeight="1" x14ac:dyDescent="0.2">
      <c r="A239" s="115"/>
      <c r="B239" s="236"/>
      <c r="C239" s="236"/>
      <c r="D239" s="116"/>
      <c r="E239" s="117"/>
      <c r="F239" s="118"/>
      <c r="G239" s="362"/>
      <c r="H239" s="117"/>
      <c r="I239" s="118"/>
      <c r="J239" s="119"/>
      <c r="K239" s="119"/>
      <c r="L239" s="232" t="str">
        <f t="shared" si="105"/>
        <v/>
      </c>
      <c r="M239" s="128" t="str">
        <f>Z239</f>
        <v/>
      </c>
      <c r="N239" s="77">
        <f>IF(N$2-YEAR(D239)&lt;N$3,0,1)</f>
        <v>0</v>
      </c>
      <c r="O239" s="77">
        <f>IF(L239="",0,1)</f>
        <v>0</v>
      </c>
      <c r="P239" s="28" t="str">
        <f>IF(AND(A239="",B239="",C239=""),"",ROUND((K239+J239)/(N$4-(K239+J239))*100,2))</f>
        <v/>
      </c>
      <c r="Q239" s="28">
        <f>ROUND(G239,0)/12</f>
        <v>0</v>
      </c>
      <c r="R239" s="31" t="str">
        <f>IF(AND(A239="",B239="",C239=""),"",ROUND((N$4-(K239+J239))*I239/60,1))</f>
        <v/>
      </c>
      <c r="S239" s="28" t="str">
        <f>IF(OR(AND(A239="",B239="",C239=""),F239=0,F239=""),"",ROUND((1+P239/100)*Q239*F239,2))</f>
        <v/>
      </c>
      <c r="T239" s="28" t="str">
        <f>IF(OR(AND(A239="",B239="",C239=""),F239=0,F239="",I239=0,I239=""),"",ROUND((1+P239/100)*(H239/(N$4*I239/5)+Q239*F239),2))</f>
        <v/>
      </c>
      <c r="U239" s="28" t="str">
        <f>IF(OR(AND(A239="",B239="",C239=""),E239=0,E239="",R239=0,R239=""),"",ROUND((Q239*E239/R239),2))</f>
        <v/>
      </c>
      <c r="V239" s="28" t="str">
        <f>IF(OR(AND(A239="",B239="",C239=""),E239=0,E239="",R239=0,R239=""),"",ROUND((H239/(12*Q239*E239)+1)*Q239*E239/R239,2))</f>
        <v/>
      </c>
      <c r="W239" s="71" t="str">
        <f>IF(OR(AND(A239="",B239="",C239=""),R239=0,R239=""),"",ROUND(W$4 / R239,1))</f>
        <v/>
      </c>
      <c r="X239" s="47" t="str">
        <f>IF(OR(AND(A239="",B239="",C239=""),N$4=""),"",IF(AND(F239&gt;0,H239&gt;0),T239, IF(F239&gt;0,S239, IF(AND(E239&gt;0,H239&gt;0),V239,U239))))</f>
        <v/>
      </c>
      <c r="Y239" s="365" t="str">
        <f>IF(W239&lt;X239,W239,X239)</f>
        <v/>
      </c>
      <c r="Z239" s="365" t="str">
        <f>IF(W239&lt;X239,Übersetzungstexte!A$186,"")</f>
        <v/>
      </c>
      <c r="AA239" s="366" t="str">
        <f>IF(AND(B239="",C239=""),"",CONCATENATE(B239,",",C239))</f>
        <v/>
      </c>
      <c r="AB239" s="367"/>
    </row>
    <row r="240" spans="1:28" hidden="1" x14ac:dyDescent="0.2">
      <c r="A240" s="15"/>
      <c r="B240" s="16"/>
      <c r="C240" s="16"/>
      <c r="D240" s="16"/>
      <c r="E240" s="16"/>
      <c r="F240" s="16"/>
      <c r="G240" s="16"/>
      <c r="H240" s="16"/>
      <c r="I240" s="16"/>
      <c r="J240" s="16"/>
      <c r="K240" s="16"/>
      <c r="L240" s="16"/>
      <c r="M240" s="39"/>
      <c r="N240" s="184"/>
      <c r="O240" s="45"/>
      <c r="P240" s="45"/>
      <c r="Q240" s="45"/>
      <c r="R240" s="45"/>
      <c r="S240" s="45"/>
      <c r="T240" s="45"/>
      <c r="U240" s="45"/>
      <c r="V240" s="45"/>
      <c r="W240" s="45"/>
      <c r="X240" s="45"/>
      <c r="Y240" s="45"/>
      <c r="Z240" s="45"/>
      <c r="AA240" s="45"/>
      <c r="AB240" s="45"/>
    </row>
    <row r="241" spans="1:28" hidden="1" x14ac:dyDescent="0.2">
      <c r="A241" s="113" t="str">
        <f>'Stammdaten Betrieb &amp; Abteilung'!D$1</f>
        <v xml:space="preserve">  </v>
      </c>
      <c r="B241" s="39"/>
      <c r="C241" s="34"/>
      <c r="D241" s="34"/>
      <c r="E241" s="35"/>
      <c r="F241" s="35"/>
      <c r="G241" s="21" t="str">
        <f>Übersetzungstexte!A$135</f>
        <v>Betrieb / Betriebsabteilung</v>
      </c>
      <c r="H241" s="38" t="str">
        <f>'Stammdaten Betrieb &amp; Abteilung'!D$13</f>
        <v xml:space="preserve"> </v>
      </c>
      <c r="I241" s="38"/>
      <c r="J241" s="38"/>
      <c r="K241" s="38"/>
      <c r="L241" s="40"/>
      <c r="M241" s="85"/>
      <c r="P241" s="46"/>
      <c r="Q241" s="46"/>
      <c r="R241" s="18"/>
      <c r="S241" s="22"/>
      <c r="T241" s="47"/>
      <c r="U241" s="18"/>
      <c r="V241" s="18"/>
      <c r="W241" s="18"/>
      <c r="X241" s="18"/>
      <c r="Y241" s="19"/>
      <c r="AA241" s="47"/>
    </row>
    <row r="242" spans="1:28" hidden="1" x14ac:dyDescent="0.2">
      <c r="A242" s="38" t="str">
        <f>'Stammdaten Betrieb &amp; Abteilung'!D$3</f>
        <v xml:space="preserve"> </v>
      </c>
      <c r="B242" s="39"/>
      <c r="C242" s="33"/>
      <c r="D242" s="33"/>
      <c r="E242" s="36"/>
      <c r="F242" s="36"/>
      <c r="G242" s="17" t="str">
        <f>Übersetzungstexte!A$136</f>
        <v>Abrechnungsperiode</v>
      </c>
      <c r="H242" s="114" t="str">
        <f>'Stammdaten Betrieb &amp; Abteilung'!D$14</f>
        <v/>
      </c>
      <c r="I242" s="114"/>
      <c r="J242" s="37"/>
      <c r="K242" s="37"/>
      <c r="L242" s="40"/>
      <c r="M242" s="85"/>
      <c r="P242" s="46"/>
      <c r="Q242" s="46"/>
      <c r="R242" s="18"/>
      <c r="S242" s="22"/>
      <c r="T242" s="47"/>
      <c r="U242" s="18"/>
      <c r="V242" s="18"/>
      <c r="W242" s="18"/>
      <c r="X242" s="18"/>
      <c r="Y242" s="19"/>
      <c r="AA242" s="47"/>
    </row>
    <row r="243" spans="1:28" hidden="1" x14ac:dyDescent="0.2">
      <c r="A243" s="38" t="str">
        <f>'Stammdaten Betrieb &amp; Abteilung'!D$4</f>
        <v xml:space="preserve"> </v>
      </c>
      <c r="B243" s="39"/>
      <c r="C243" s="7"/>
      <c r="D243" s="7"/>
      <c r="E243" s="36"/>
      <c r="F243" s="36"/>
      <c r="G243" s="17" t="str">
        <f>Übersetzungstexte!A$137</f>
        <v>Beginn / Ende der Kurzarbeit</v>
      </c>
      <c r="H243" s="38" t="str">
        <f>'Stammdaten Betrieb &amp; Abteilung'!D$16</f>
        <v/>
      </c>
      <c r="I243" s="38"/>
      <c r="J243" s="38"/>
      <c r="K243" s="38"/>
      <c r="L243" s="40"/>
      <c r="M243" s="85"/>
      <c r="P243" s="46"/>
      <c r="Q243" s="46"/>
      <c r="R243" s="18"/>
      <c r="S243" s="22"/>
      <c r="T243" s="47"/>
      <c r="U243" s="18"/>
      <c r="V243" s="18"/>
      <c r="W243" s="73"/>
      <c r="X243" s="18"/>
      <c r="Y243" s="19"/>
      <c r="AA243" s="47"/>
    </row>
    <row r="244" spans="1:28" hidden="1" x14ac:dyDescent="0.2">
      <c r="A244" s="5"/>
      <c r="B244" s="4"/>
      <c r="C244" s="7"/>
      <c r="D244" s="7"/>
      <c r="E244" s="8"/>
      <c r="F244" s="7"/>
      <c r="G244" s="7"/>
      <c r="H244" s="13"/>
      <c r="I244" s="7"/>
      <c r="J244" s="7"/>
      <c r="K244" s="7"/>
      <c r="L244" s="41"/>
      <c r="M244" s="86"/>
      <c r="N244" s="182"/>
      <c r="O244" s="43"/>
      <c r="P244" s="46"/>
      <c r="Q244" s="46"/>
      <c r="R244" s="18"/>
      <c r="S244" s="22"/>
      <c r="T244" s="18"/>
      <c r="U244" s="18"/>
      <c r="V244" s="18"/>
      <c r="W244" s="50"/>
      <c r="X244" s="18"/>
      <c r="Y244" s="19"/>
      <c r="AA244" s="47"/>
    </row>
    <row r="245" spans="1:28" hidden="1" x14ac:dyDescent="0.2">
      <c r="A245" s="223" t="str">
        <f>Übersetzungstexte!A$138</f>
        <v/>
      </c>
      <c r="B245" s="223" t="str">
        <f>Übersetzungstexte!A$142</f>
        <v/>
      </c>
      <c r="C245" s="223" t="str">
        <f>Übersetzungstexte!A$146</f>
        <v/>
      </c>
      <c r="D245" s="224" t="str">
        <f>Übersetzungstexte!A$150</f>
        <v/>
      </c>
      <c r="E245" s="224" t="str">
        <f>Übersetzungstexte!A$154</f>
        <v/>
      </c>
      <c r="F245" s="224" t="str">
        <f>Übersetzungstexte!A$158</f>
        <v/>
      </c>
      <c r="G245" s="224" t="str">
        <f>Übersetzungstexte!A$162</f>
        <v>Anzahl bez.</v>
      </c>
      <c r="H245" s="225" t="str">
        <f>Übersetzungstexte!A$166</f>
        <v>Weitere</v>
      </c>
      <c r="I245" s="224" t="str">
        <f>Übersetzungstexte!A$170</f>
        <v>Jahres-</v>
      </c>
      <c r="J245" s="224" t="str">
        <f>Übersetzungstexte!A$174</f>
        <v/>
      </c>
      <c r="K245" s="224" t="str">
        <f>Übersetzungstexte!A$178</f>
        <v/>
      </c>
      <c r="L245" s="224" t="str">
        <f>Übersetzungstexte!A$182</f>
        <v>Anrechen-</v>
      </c>
      <c r="M245" s="85"/>
      <c r="N245" s="183"/>
      <c r="O245" s="76" t="s">
        <v>685</v>
      </c>
      <c r="P245" s="50" t="s">
        <v>717</v>
      </c>
      <c r="Q245" s="50"/>
      <c r="R245" s="50" t="s">
        <v>718</v>
      </c>
      <c r="S245" s="50" t="s">
        <v>719</v>
      </c>
      <c r="T245" s="50" t="s">
        <v>720</v>
      </c>
      <c r="U245" s="50" t="s">
        <v>721</v>
      </c>
      <c r="V245" s="50" t="s">
        <v>722</v>
      </c>
      <c r="W245" s="50" t="s">
        <v>723</v>
      </c>
      <c r="X245" s="44" t="s">
        <v>726</v>
      </c>
      <c r="Y245" s="47" t="s">
        <v>723</v>
      </c>
      <c r="Z245" s="47" t="s">
        <v>723</v>
      </c>
      <c r="AA245" s="179"/>
      <c r="AB245" s="179"/>
    </row>
    <row r="246" spans="1:28" s="23" customFormat="1" hidden="1" x14ac:dyDescent="0.2">
      <c r="A246" s="226" t="str">
        <f>Übersetzungstexte!A$139</f>
        <v/>
      </c>
      <c r="B246" s="226" t="str">
        <f>Übersetzungstexte!A$143</f>
        <v/>
      </c>
      <c r="C246" s="226" t="str">
        <f>Übersetzungstexte!A$147</f>
        <v/>
      </c>
      <c r="D246" s="227" t="str">
        <f>Übersetzungstexte!A$151</f>
        <v/>
      </c>
      <c r="E246" s="227" t="str">
        <f>Übersetzungstexte!A$155</f>
        <v/>
      </c>
      <c r="F246" s="227" t="str">
        <f>Übersetzungstexte!A$159</f>
        <v/>
      </c>
      <c r="G246" s="227" t="str">
        <f>Übersetzungstexte!A$163</f>
        <v xml:space="preserve">Monate </v>
      </c>
      <c r="H246" s="233" t="str">
        <f>Übersetzungstexte!A$167</f>
        <v>Lohn-</v>
      </c>
      <c r="I246" s="227" t="str">
        <f>Übersetzungstexte!A$171</f>
        <v>durchschn.</v>
      </c>
      <c r="J246" s="227" t="str">
        <f>Übersetzungstexte!A$175</f>
        <v>Anzahl</v>
      </c>
      <c r="K246" s="227" t="str">
        <f>Übersetzungstexte!A$179</f>
        <v>Anzahl</v>
      </c>
      <c r="L246" s="227" t="str">
        <f>Übersetzungstexte!A$183</f>
        <v>barer</v>
      </c>
      <c r="M246" s="126"/>
      <c r="N246" s="183"/>
      <c r="O246" s="76" t="s">
        <v>761</v>
      </c>
      <c r="P246" s="50" t="s">
        <v>712</v>
      </c>
      <c r="Q246" s="50" t="s">
        <v>609</v>
      </c>
      <c r="R246" s="51" t="s">
        <v>713</v>
      </c>
      <c r="S246" s="75" t="s">
        <v>757</v>
      </c>
      <c r="T246" s="52" t="s">
        <v>757</v>
      </c>
      <c r="U246" s="52" t="s">
        <v>758</v>
      </c>
      <c r="V246" s="52" t="s">
        <v>758</v>
      </c>
      <c r="W246" s="52" t="s">
        <v>724</v>
      </c>
      <c r="X246" s="48" t="s">
        <v>727</v>
      </c>
      <c r="Y246" s="48" t="s">
        <v>727</v>
      </c>
      <c r="Z246" s="49" t="s">
        <v>753</v>
      </c>
      <c r="AA246" s="364"/>
      <c r="AB246" s="364"/>
    </row>
    <row r="247" spans="1:28" s="23" customFormat="1" hidden="1" x14ac:dyDescent="0.2">
      <c r="A247" s="226" t="str">
        <f>Übersetzungstexte!A$140</f>
        <v/>
      </c>
      <c r="B247" s="226" t="str">
        <f>Übersetzungstexte!A$144</f>
        <v/>
      </c>
      <c r="C247" s="226" t="str">
        <f>Übersetzungstexte!A$148</f>
        <v/>
      </c>
      <c r="D247" s="227" t="str">
        <f>Übersetzungstexte!A$152</f>
        <v>Geburts-</v>
      </c>
      <c r="E247" s="227" t="str">
        <f>Übersetzungstexte!A$156</f>
        <v>Monats-</v>
      </c>
      <c r="F247" s="227" t="str">
        <f>Übersetzungstexte!A$160</f>
        <v>Stunden-</v>
      </c>
      <c r="G247" s="227" t="str">
        <f>Übersetzungstexte!A$164</f>
        <v>pro Jahr</v>
      </c>
      <c r="H247" s="227" t="str">
        <f>Übersetzungstexte!A$168</f>
        <v>bestand-</v>
      </c>
      <c r="I247" s="227" t="str">
        <f>Übersetzungstexte!A$172</f>
        <v>wöchentl.</v>
      </c>
      <c r="J247" s="227" t="str">
        <f>Übersetzungstexte!A$176</f>
        <v>Ferientage</v>
      </c>
      <c r="K247" s="227" t="str">
        <f>Übersetzungstexte!A$180</f>
        <v>Feiertage</v>
      </c>
      <c r="L247" s="228" t="str">
        <f>Übersetzungstexte!A$184</f>
        <v>Stunden-</v>
      </c>
      <c r="M247" s="127"/>
      <c r="N247" s="184" t="s">
        <v>62</v>
      </c>
      <c r="O247" s="44" t="s">
        <v>762</v>
      </c>
      <c r="P247" s="50"/>
      <c r="Q247" s="50"/>
      <c r="R247" s="51"/>
      <c r="S247" s="52" t="s">
        <v>706</v>
      </c>
      <c r="T247" s="52" t="s">
        <v>704</v>
      </c>
      <c r="U247" s="52" t="s">
        <v>706</v>
      </c>
      <c r="V247" s="52" t="s">
        <v>704</v>
      </c>
      <c r="W247" s="52" t="s">
        <v>725</v>
      </c>
      <c r="X247" s="49" t="s">
        <v>755</v>
      </c>
      <c r="Y247" s="49" t="s">
        <v>728</v>
      </c>
      <c r="Z247" s="49" t="s">
        <v>754</v>
      </c>
      <c r="AA247" s="364"/>
      <c r="AB247" s="364"/>
    </row>
    <row r="248" spans="1:28" s="23" customFormat="1" hidden="1" x14ac:dyDescent="0.2">
      <c r="A248" s="229" t="str">
        <f>Übersetzungstexte!A$141</f>
        <v>Versicherten-Nr.</v>
      </c>
      <c r="B248" s="229" t="str">
        <f>Übersetzungstexte!A$145</f>
        <v>Name</v>
      </c>
      <c r="C248" s="229" t="str">
        <f>Übersetzungstexte!A$149</f>
        <v>Vorname</v>
      </c>
      <c r="D248" s="230" t="str">
        <f>Übersetzungstexte!A$153</f>
        <v>datum</v>
      </c>
      <c r="E248" s="230" t="str">
        <f>Übersetzungstexte!A$157</f>
        <v>lohn</v>
      </c>
      <c r="F248" s="230" t="str">
        <f>Übersetzungstexte!A$161</f>
        <v>lohn</v>
      </c>
      <c r="G248" s="230" t="str">
        <f>Übersetzungstexte!A$165</f>
        <v>(12/13)</v>
      </c>
      <c r="H248" s="230" t="str">
        <f>Übersetzungstexte!A$169</f>
        <v>teile p. Jahr</v>
      </c>
      <c r="I248" s="230" t="str">
        <f>Übersetzungstexte!A$173</f>
        <v>Arbeitszeit</v>
      </c>
      <c r="J248" s="230" t="str">
        <f>Übersetzungstexte!A$177</f>
        <v>pro Jahr</v>
      </c>
      <c r="K248" s="230" t="str">
        <f>Übersetzungstexte!A$181</f>
        <v>pro Jahr</v>
      </c>
      <c r="L248" s="231" t="str">
        <f>Übersetzungstexte!A$185</f>
        <v>Verdienst</v>
      </c>
      <c r="M248" s="127"/>
      <c r="N248" s="184" t="s">
        <v>63</v>
      </c>
      <c r="O248" s="44" t="s">
        <v>749</v>
      </c>
      <c r="P248" s="50"/>
      <c r="Q248" s="50"/>
      <c r="R248" s="51"/>
      <c r="S248" s="52" t="s">
        <v>705</v>
      </c>
      <c r="T248" s="52" t="s">
        <v>705</v>
      </c>
      <c r="U248" s="52" t="s">
        <v>705</v>
      </c>
      <c r="V248" s="52" t="s">
        <v>705</v>
      </c>
      <c r="W248" s="50"/>
      <c r="X248" s="49" t="s">
        <v>756</v>
      </c>
      <c r="Y248" s="49" t="s">
        <v>673</v>
      </c>
      <c r="Z248" s="49"/>
      <c r="AA248" s="364" t="s">
        <v>711</v>
      </c>
      <c r="AB248" s="364"/>
    </row>
    <row r="249" spans="1:28" ht="17.25" hidden="1" customHeight="1" x14ac:dyDescent="0.2">
      <c r="A249" s="115"/>
      <c r="B249" s="236"/>
      <c r="C249" s="236"/>
      <c r="D249" s="116"/>
      <c r="E249" s="117"/>
      <c r="F249" s="118"/>
      <c r="G249" s="362"/>
      <c r="H249" s="117"/>
      <c r="I249" s="118"/>
      <c r="J249" s="119"/>
      <c r="K249" s="119"/>
      <c r="L249" s="232" t="str">
        <f t="shared" ref="L249:L269" si="120">Y249</f>
        <v/>
      </c>
      <c r="M249" s="128" t="str">
        <f t="shared" ref="M249:M267" si="121">Z249</f>
        <v/>
      </c>
      <c r="N249" s="77">
        <f t="shared" ref="N249:N267" si="122">IF(N$2-YEAR(D249)&lt;N$3,0,1)</f>
        <v>0</v>
      </c>
      <c r="O249" s="77">
        <f t="shared" ref="O249:O267" si="123">IF(L249="",0,1)</f>
        <v>0</v>
      </c>
      <c r="P249" s="28" t="str">
        <f t="shared" ref="P249:P267" si="124">IF(AND(A249="",B249="",C249=""),"",ROUND((K249+J249)/(N$4-(K249+J249))*100,2))</f>
        <v/>
      </c>
      <c r="Q249" s="28">
        <f t="shared" ref="Q249:Q267" si="125">ROUND(G249,0)/12</f>
        <v>0</v>
      </c>
      <c r="R249" s="31" t="str">
        <f t="shared" ref="R249:R267" si="126">IF(AND(A249="",B249="",C249=""),"",ROUND((N$4-(K249+J249))*I249/60,1))</f>
        <v/>
      </c>
      <c r="S249" s="28" t="str">
        <f t="shared" ref="S249:S267" si="127">IF(OR(AND(A249="",B249="",C249=""),F249=0,F249=""),"",ROUND((1+P249/100)*Q249*F249,2))</f>
        <v/>
      </c>
      <c r="T249" s="28" t="str">
        <f t="shared" ref="T249:T267" si="128">IF(OR(AND(A249="",B249="",C249=""),F249=0,F249="",I249=0,I249=""),"",ROUND((1+P249/100)*(H249/(N$4*I249/5)+Q249*F249),2))</f>
        <v/>
      </c>
      <c r="U249" s="28" t="str">
        <f t="shared" ref="U249:U267" si="129">IF(OR(AND(A249="",B249="",C249=""),E249=0,E249="",R249=0,R249=""),"",ROUND((Q249*E249/R249),2))</f>
        <v/>
      </c>
      <c r="V249" s="28" t="str">
        <f t="shared" ref="V249:V267" si="130">IF(OR(AND(A249="",B249="",C249=""),E249=0,E249="",R249=0,R249=""),"",ROUND((H249/(12*Q249*E249)+1)*Q249*E249/R249,2))</f>
        <v/>
      </c>
      <c r="W249" s="71" t="str">
        <f t="shared" ref="W249:W267" si="131">IF(OR(AND(A249="",B249="",C249=""),R249=0,R249=""),"",ROUND(W$4 / R249,1))</f>
        <v/>
      </c>
      <c r="X249" s="47" t="str">
        <f t="shared" ref="X249:X267" si="132">IF(OR(AND(A249="",B249="",C249=""),N$4=""),"",IF(AND(F249&gt;0,H249&gt;0),T249, IF(F249&gt;0,S249, IF(AND(E249&gt;0,H249&gt;0),V249,U249))))</f>
        <v/>
      </c>
      <c r="Y249" s="365" t="str">
        <f t="shared" ref="Y249:Y267" si="133">IF(W249&lt;X249,W249,X249)</f>
        <v/>
      </c>
      <c r="Z249" s="365" t="str">
        <f>IF(W249&lt;X249,Übersetzungstexte!A$186,"")</f>
        <v/>
      </c>
      <c r="AA249" s="366" t="str">
        <f t="shared" ref="AA249:AA267" si="134">IF(AND(B249="",C249=""),"",CONCATENATE(B249,",",C249))</f>
        <v/>
      </c>
      <c r="AB249" s="367"/>
    </row>
    <row r="250" spans="1:28" ht="17.25" hidden="1" customHeight="1" x14ac:dyDescent="0.2">
      <c r="A250" s="115"/>
      <c r="B250" s="236"/>
      <c r="C250" s="236"/>
      <c r="D250" s="116"/>
      <c r="E250" s="117"/>
      <c r="F250" s="118"/>
      <c r="G250" s="362"/>
      <c r="H250" s="117"/>
      <c r="I250" s="118"/>
      <c r="J250" s="119"/>
      <c r="K250" s="119"/>
      <c r="L250" s="232" t="str">
        <f t="shared" si="120"/>
        <v/>
      </c>
      <c r="M250" s="128" t="str">
        <f t="shared" si="121"/>
        <v/>
      </c>
      <c r="N250" s="77">
        <f t="shared" si="122"/>
        <v>0</v>
      </c>
      <c r="O250" s="77">
        <f t="shared" si="123"/>
        <v>0</v>
      </c>
      <c r="P250" s="28" t="str">
        <f t="shared" si="124"/>
        <v/>
      </c>
      <c r="Q250" s="28">
        <f t="shared" si="125"/>
        <v>0</v>
      </c>
      <c r="R250" s="31" t="str">
        <f t="shared" si="126"/>
        <v/>
      </c>
      <c r="S250" s="28" t="str">
        <f t="shared" si="127"/>
        <v/>
      </c>
      <c r="T250" s="28" t="str">
        <f t="shared" si="128"/>
        <v/>
      </c>
      <c r="U250" s="28" t="str">
        <f t="shared" si="129"/>
        <v/>
      </c>
      <c r="V250" s="28" t="str">
        <f t="shared" si="130"/>
        <v/>
      </c>
      <c r="W250" s="71" t="str">
        <f t="shared" si="131"/>
        <v/>
      </c>
      <c r="X250" s="47" t="str">
        <f t="shared" si="132"/>
        <v/>
      </c>
      <c r="Y250" s="365" t="str">
        <f t="shared" si="133"/>
        <v/>
      </c>
      <c r="Z250" s="365" t="str">
        <f>IF(W250&lt;X250,Übersetzungstexte!A$186,"")</f>
        <v/>
      </c>
      <c r="AA250" s="366" t="str">
        <f t="shared" si="134"/>
        <v/>
      </c>
      <c r="AB250" s="367"/>
    </row>
    <row r="251" spans="1:28" ht="17.25" hidden="1" customHeight="1" x14ac:dyDescent="0.2">
      <c r="A251" s="115"/>
      <c r="B251" s="236"/>
      <c r="C251" s="236"/>
      <c r="D251" s="116"/>
      <c r="E251" s="117"/>
      <c r="F251" s="118"/>
      <c r="G251" s="362"/>
      <c r="H251" s="117"/>
      <c r="I251" s="118"/>
      <c r="J251" s="119"/>
      <c r="K251" s="119"/>
      <c r="L251" s="232" t="str">
        <f t="shared" si="120"/>
        <v/>
      </c>
      <c r="M251" s="128" t="str">
        <f t="shared" si="121"/>
        <v/>
      </c>
      <c r="N251" s="77">
        <f t="shared" si="122"/>
        <v>0</v>
      </c>
      <c r="O251" s="77">
        <f t="shared" si="123"/>
        <v>0</v>
      </c>
      <c r="P251" s="28" t="str">
        <f t="shared" si="124"/>
        <v/>
      </c>
      <c r="Q251" s="28">
        <f t="shared" si="125"/>
        <v>0</v>
      </c>
      <c r="R251" s="31" t="str">
        <f t="shared" si="126"/>
        <v/>
      </c>
      <c r="S251" s="28" t="str">
        <f t="shared" si="127"/>
        <v/>
      </c>
      <c r="T251" s="28" t="str">
        <f t="shared" si="128"/>
        <v/>
      </c>
      <c r="U251" s="28" t="str">
        <f t="shared" si="129"/>
        <v/>
      </c>
      <c r="V251" s="28" t="str">
        <f t="shared" si="130"/>
        <v/>
      </c>
      <c r="W251" s="71" t="str">
        <f t="shared" si="131"/>
        <v/>
      </c>
      <c r="X251" s="47" t="str">
        <f t="shared" si="132"/>
        <v/>
      </c>
      <c r="Y251" s="365" t="str">
        <f t="shared" si="133"/>
        <v/>
      </c>
      <c r="Z251" s="365" t="str">
        <f>IF(W251&lt;X251,Übersetzungstexte!A$186,"")</f>
        <v/>
      </c>
      <c r="AA251" s="366" t="str">
        <f t="shared" si="134"/>
        <v/>
      </c>
      <c r="AB251" s="367"/>
    </row>
    <row r="252" spans="1:28" ht="17.25" hidden="1" customHeight="1" x14ac:dyDescent="0.2">
      <c r="A252" s="115"/>
      <c r="B252" s="236"/>
      <c r="C252" s="236"/>
      <c r="D252" s="116"/>
      <c r="E252" s="117"/>
      <c r="F252" s="118"/>
      <c r="G252" s="362"/>
      <c r="H252" s="117"/>
      <c r="I252" s="118"/>
      <c r="J252" s="119"/>
      <c r="K252" s="119"/>
      <c r="L252" s="232" t="str">
        <f t="shared" si="120"/>
        <v/>
      </c>
      <c r="M252" s="128" t="str">
        <f t="shared" si="121"/>
        <v/>
      </c>
      <c r="N252" s="77">
        <f t="shared" si="122"/>
        <v>0</v>
      </c>
      <c r="O252" s="77">
        <f t="shared" si="123"/>
        <v>0</v>
      </c>
      <c r="P252" s="28" t="str">
        <f t="shared" si="124"/>
        <v/>
      </c>
      <c r="Q252" s="28">
        <f t="shared" si="125"/>
        <v>0</v>
      </c>
      <c r="R252" s="31" t="str">
        <f t="shared" si="126"/>
        <v/>
      </c>
      <c r="S252" s="28" t="str">
        <f t="shared" si="127"/>
        <v/>
      </c>
      <c r="T252" s="28" t="str">
        <f t="shared" si="128"/>
        <v/>
      </c>
      <c r="U252" s="28" t="str">
        <f t="shared" si="129"/>
        <v/>
      </c>
      <c r="V252" s="28" t="str">
        <f t="shared" si="130"/>
        <v/>
      </c>
      <c r="W252" s="71" t="str">
        <f t="shared" si="131"/>
        <v/>
      </c>
      <c r="X252" s="47" t="str">
        <f t="shared" si="132"/>
        <v/>
      </c>
      <c r="Y252" s="365" t="str">
        <f t="shared" si="133"/>
        <v/>
      </c>
      <c r="Z252" s="365" t="str">
        <f>IF(W252&lt;X252,Übersetzungstexte!A$186,"")</f>
        <v/>
      </c>
      <c r="AA252" s="366" t="str">
        <f t="shared" si="134"/>
        <v/>
      </c>
      <c r="AB252" s="367"/>
    </row>
    <row r="253" spans="1:28" ht="17.25" hidden="1" customHeight="1" x14ac:dyDescent="0.2">
      <c r="A253" s="115"/>
      <c r="B253" s="236"/>
      <c r="C253" s="236"/>
      <c r="D253" s="116"/>
      <c r="E253" s="117"/>
      <c r="F253" s="118"/>
      <c r="G253" s="362"/>
      <c r="H253" s="117"/>
      <c r="I253" s="118"/>
      <c r="J253" s="119"/>
      <c r="K253" s="119"/>
      <c r="L253" s="232" t="str">
        <f t="shared" si="120"/>
        <v/>
      </c>
      <c r="M253" s="128" t="str">
        <f t="shared" si="121"/>
        <v/>
      </c>
      <c r="N253" s="77">
        <f t="shared" si="122"/>
        <v>0</v>
      </c>
      <c r="O253" s="77">
        <f t="shared" si="123"/>
        <v>0</v>
      </c>
      <c r="P253" s="28" t="str">
        <f t="shared" si="124"/>
        <v/>
      </c>
      <c r="Q253" s="28">
        <f t="shared" si="125"/>
        <v>0</v>
      </c>
      <c r="R253" s="31" t="str">
        <f t="shared" si="126"/>
        <v/>
      </c>
      <c r="S253" s="28" t="str">
        <f t="shared" si="127"/>
        <v/>
      </c>
      <c r="T253" s="28" t="str">
        <f t="shared" si="128"/>
        <v/>
      </c>
      <c r="U253" s="28" t="str">
        <f t="shared" si="129"/>
        <v/>
      </c>
      <c r="V253" s="28" t="str">
        <f t="shared" si="130"/>
        <v/>
      </c>
      <c r="W253" s="71" t="str">
        <f t="shared" si="131"/>
        <v/>
      </c>
      <c r="X253" s="47" t="str">
        <f t="shared" si="132"/>
        <v/>
      </c>
      <c r="Y253" s="365" t="str">
        <f t="shared" si="133"/>
        <v/>
      </c>
      <c r="Z253" s="365" t="str">
        <f>IF(W253&lt;X253,Übersetzungstexte!A$186,"")</f>
        <v/>
      </c>
      <c r="AA253" s="366" t="str">
        <f t="shared" si="134"/>
        <v/>
      </c>
      <c r="AB253" s="367"/>
    </row>
    <row r="254" spans="1:28" ht="17.25" hidden="1" customHeight="1" x14ac:dyDescent="0.2">
      <c r="A254" s="115"/>
      <c r="B254" s="236"/>
      <c r="C254" s="236"/>
      <c r="D254" s="116"/>
      <c r="E254" s="117"/>
      <c r="F254" s="118"/>
      <c r="G254" s="362"/>
      <c r="H254" s="117"/>
      <c r="I254" s="118"/>
      <c r="J254" s="119"/>
      <c r="K254" s="119"/>
      <c r="L254" s="232" t="str">
        <f t="shared" si="120"/>
        <v/>
      </c>
      <c r="M254" s="128" t="str">
        <f t="shared" si="121"/>
        <v/>
      </c>
      <c r="N254" s="77">
        <f t="shared" si="122"/>
        <v>0</v>
      </c>
      <c r="O254" s="77">
        <f t="shared" si="123"/>
        <v>0</v>
      </c>
      <c r="P254" s="28" t="str">
        <f t="shared" si="124"/>
        <v/>
      </c>
      <c r="Q254" s="28">
        <f t="shared" si="125"/>
        <v>0</v>
      </c>
      <c r="R254" s="31" t="str">
        <f t="shared" si="126"/>
        <v/>
      </c>
      <c r="S254" s="28" t="str">
        <f t="shared" si="127"/>
        <v/>
      </c>
      <c r="T254" s="28" t="str">
        <f t="shared" si="128"/>
        <v/>
      </c>
      <c r="U254" s="28" t="str">
        <f t="shared" si="129"/>
        <v/>
      </c>
      <c r="V254" s="28" t="str">
        <f t="shared" si="130"/>
        <v/>
      </c>
      <c r="W254" s="71" t="str">
        <f t="shared" si="131"/>
        <v/>
      </c>
      <c r="X254" s="47" t="str">
        <f t="shared" si="132"/>
        <v/>
      </c>
      <c r="Y254" s="365" t="str">
        <f t="shared" si="133"/>
        <v/>
      </c>
      <c r="Z254" s="365" t="str">
        <f>IF(W254&lt;X254,Übersetzungstexte!A$186,"")</f>
        <v/>
      </c>
      <c r="AA254" s="366" t="str">
        <f t="shared" si="134"/>
        <v/>
      </c>
      <c r="AB254" s="367"/>
    </row>
    <row r="255" spans="1:28" ht="17.25" hidden="1" customHeight="1" x14ac:dyDescent="0.2">
      <c r="A255" s="115"/>
      <c r="B255" s="236"/>
      <c r="C255" s="236"/>
      <c r="D255" s="116"/>
      <c r="E255" s="117"/>
      <c r="F255" s="118"/>
      <c r="G255" s="362"/>
      <c r="H255" s="117"/>
      <c r="I255" s="118"/>
      <c r="J255" s="119"/>
      <c r="K255" s="119"/>
      <c r="L255" s="232" t="str">
        <f t="shared" si="120"/>
        <v/>
      </c>
      <c r="M255" s="128" t="str">
        <f t="shared" si="121"/>
        <v/>
      </c>
      <c r="N255" s="77">
        <f t="shared" si="122"/>
        <v>0</v>
      </c>
      <c r="O255" s="77">
        <f t="shared" si="123"/>
        <v>0</v>
      </c>
      <c r="P255" s="28" t="str">
        <f t="shared" si="124"/>
        <v/>
      </c>
      <c r="Q255" s="28">
        <f t="shared" si="125"/>
        <v>0</v>
      </c>
      <c r="R255" s="31" t="str">
        <f t="shared" si="126"/>
        <v/>
      </c>
      <c r="S255" s="28" t="str">
        <f t="shared" si="127"/>
        <v/>
      </c>
      <c r="T255" s="28" t="str">
        <f t="shared" si="128"/>
        <v/>
      </c>
      <c r="U255" s="28" t="str">
        <f t="shared" si="129"/>
        <v/>
      </c>
      <c r="V255" s="28" t="str">
        <f t="shared" si="130"/>
        <v/>
      </c>
      <c r="W255" s="71" t="str">
        <f t="shared" si="131"/>
        <v/>
      </c>
      <c r="X255" s="47" t="str">
        <f t="shared" si="132"/>
        <v/>
      </c>
      <c r="Y255" s="365" t="str">
        <f t="shared" si="133"/>
        <v/>
      </c>
      <c r="Z255" s="365" t="str">
        <f>IF(W255&lt;X255,Übersetzungstexte!A$186,"")</f>
        <v/>
      </c>
      <c r="AA255" s="366" t="str">
        <f t="shared" si="134"/>
        <v/>
      </c>
      <c r="AB255" s="367"/>
    </row>
    <row r="256" spans="1:28" ht="17.25" hidden="1" customHeight="1" x14ac:dyDescent="0.2">
      <c r="A256" s="115"/>
      <c r="B256" s="236"/>
      <c r="C256" s="236"/>
      <c r="D256" s="116"/>
      <c r="E256" s="117"/>
      <c r="F256" s="118"/>
      <c r="G256" s="362"/>
      <c r="H256" s="117"/>
      <c r="I256" s="118"/>
      <c r="J256" s="119"/>
      <c r="K256" s="119"/>
      <c r="L256" s="232" t="str">
        <f t="shared" si="120"/>
        <v/>
      </c>
      <c r="M256" s="128" t="str">
        <f t="shared" si="121"/>
        <v/>
      </c>
      <c r="N256" s="77">
        <f t="shared" si="122"/>
        <v>0</v>
      </c>
      <c r="O256" s="77">
        <f t="shared" si="123"/>
        <v>0</v>
      </c>
      <c r="P256" s="28" t="str">
        <f t="shared" si="124"/>
        <v/>
      </c>
      <c r="Q256" s="28">
        <f t="shared" si="125"/>
        <v>0</v>
      </c>
      <c r="R256" s="31" t="str">
        <f t="shared" si="126"/>
        <v/>
      </c>
      <c r="S256" s="28" t="str">
        <f t="shared" si="127"/>
        <v/>
      </c>
      <c r="T256" s="28" t="str">
        <f t="shared" si="128"/>
        <v/>
      </c>
      <c r="U256" s="28" t="str">
        <f t="shared" si="129"/>
        <v/>
      </c>
      <c r="V256" s="28" t="str">
        <f t="shared" si="130"/>
        <v/>
      </c>
      <c r="W256" s="71" t="str">
        <f t="shared" si="131"/>
        <v/>
      </c>
      <c r="X256" s="47" t="str">
        <f t="shared" si="132"/>
        <v/>
      </c>
      <c r="Y256" s="365" t="str">
        <f t="shared" si="133"/>
        <v/>
      </c>
      <c r="Z256" s="365" t="str">
        <f>IF(W256&lt;X256,Übersetzungstexte!A$186,"")</f>
        <v/>
      </c>
      <c r="AA256" s="366" t="str">
        <f t="shared" si="134"/>
        <v/>
      </c>
      <c r="AB256" s="367"/>
    </row>
    <row r="257" spans="1:28" ht="17.25" hidden="1" customHeight="1" x14ac:dyDescent="0.2">
      <c r="A257" s="115"/>
      <c r="B257" s="236"/>
      <c r="C257" s="236"/>
      <c r="D257" s="116"/>
      <c r="E257" s="117"/>
      <c r="F257" s="118"/>
      <c r="G257" s="362"/>
      <c r="H257" s="117"/>
      <c r="I257" s="118"/>
      <c r="J257" s="119"/>
      <c r="K257" s="119"/>
      <c r="L257" s="232" t="str">
        <f t="shared" si="120"/>
        <v/>
      </c>
      <c r="M257" s="128" t="str">
        <f t="shared" si="121"/>
        <v/>
      </c>
      <c r="N257" s="77">
        <f t="shared" si="122"/>
        <v>0</v>
      </c>
      <c r="O257" s="77">
        <f t="shared" si="123"/>
        <v>0</v>
      </c>
      <c r="P257" s="28" t="str">
        <f t="shared" si="124"/>
        <v/>
      </c>
      <c r="Q257" s="28">
        <f t="shared" si="125"/>
        <v>0</v>
      </c>
      <c r="R257" s="31" t="str">
        <f t="shared" si="126"/>
        <v/>
      </c>
      <c r="S257" s="28" t="str">
        <f t="shared" si="127"/>
        <v/>
      </c>
      <c r="T257" s="28" t="str">
        <f t="shared" si="128"/>
        <v/>
      </c>
      <c r="U257" s="28" t="str">
        <f t="shared" si="129"/>
        <v/>
      </c>
      <c r="V257" s="28" t="str">
        <f t="shared" si="130"/>
        <v/>
      </c>
      <c r="W257" s="71" t="str">
        <f t="shared" si="131"/>
        <v/>
      </c>
      <c r="X257" s="47" t="str">
        <f t="shared" si="132"/>
        <v/>
      </c>
      <c r="Y257" s="365" t="str">
        <f t="shared" si="133"/>
        <v/>
      </c>
      <c r="Z257" s="365" t="str">
        <f>IF(W257&lt;X257,Übersetzungstexte!A$186,"")</f>
        <v/>
      </c>
      <c r="AA257" s="366" t="str">
        <f t="shared" si="134"/>
        <v/>
      </c>
      <c r="AB257" s="367"/>
    </row>
    <row r="258" spans="1:28" ht="17.25" hidden="1" customHeight="1" x14ac:dyDescent="0.2">
      <c r="A258" s="115"/>
      <c r="B258" s="236"/>
      <c r="C258" s="236"/>
      <c r="D258" s="116"/>
      <c r="E258" s="117"/>
      <c r="F258" s="118"/>
      <c r="G258" s="362"/>
      <c r="H258" s="117"/>
      <c r="I258" s="118"/>
      <c r="J258" s="119"/>
      <c r="K258" s="119"/>
      <c r="L258" s="232" t="str">
        <f t="shared" si="120"/>
        <v/>
      </c>
      <c r="M258" s="128" t="str">
        <f t="shared" si="121"/>
        <v/>
      </c>
      <c r="N258" s="77">
        <f t="shared" si="122"/>
        <v>0</v>
      </c>
      <c r="O258" s="77">
        <f t="shared" si="123"/>
        <v>0</v>
      </c>
      <c r="P258" s="28" t="str">
        <f t="shared" si="124"/>
        <v/>
      </c>
      <c r="Q258" s="28">
        <f t="shared" si="125"/>
        <v>0</v>
      </c>
      <c r="R258" s="31" t="str">
        <f t="shared" si="126"/>
        <v/>
      </c>
      <c r="S258" s="28" t="str">
        <f t="shared" si="127"/>
        <v/>
      </c>
      <c r="T258" s="28" t="str">
        <f t="shared" si="128"/>
        <v/>
      </c>
      <c r="U258" s="28" t="str">
        <f t="shared" si="129"/>
        <v/>
      </c>
      <c r="V258" s="28" t="str">
        <f t="shared" si="130"/>
        <v/>
      </c>
      <c r="W258" s="71" t="str">
        <f t="shared" si="131"/>
        <v/>
      </c>
      <c r="X258" s="47" t="str">
        <f t="shared" si="132"/>
        <v/>
      </c>
      <c r="Y258" s="365" t="str">
        <f t="shared" si="133"/>
        <v/>
      </c>
      <c r="Z258" s="365" t="str">
        <f>IF(W258&lt;X258,Übersetzungstexte!A$186,"")</f>
        <v/>
      </c>
      <c r="AA258" s="366" t="str">
        <f t="shared" si="134"/>
        <v/>
      </c>
      <c r="AB258" s="367"/>
    </row>
    <row r="259" spans="1:28" ht="17.25" hidden="1" customHeight="1" x14ac:dyDescent="0.2">
      <c r="A259" s="115"/>
      <c r="B259" s="236"/>
      <c r="C259" s="236"/>
      <c r="D259" s="116"/>
      <c r="E259" s="117"/>
      <c r="F259" s="118"/>
      <c r="G259" s="362"/>
      <c r="H259" s="117"/>
      <c r="I259" s="118"/>
      <c r="J259" s="119"/>
      <c r="K259" s="119"/>
      <c r="L259" s="232" t="str">
        <f t="shared" si="120"/>
        <v/>
      </c>
      <c r="M259" s="128" t="str">
        <f t="shared" si="121"/>
        <v/>
      </c>
      <c r="N259" s="77">
        <f t="shared" si="122"/>
        <v>0</v>
      </c>
      <c r="O259" s="77">
        <f t="shared" si="123"/>
        <v>0</v>
      </c>
      <c r="P259" s="28" t="str">
        <f t="shared" si="124"/>
        <v/>
      </c>
      <c r="Q259" s="28">
        <f t="shared" si="125"/>
        <v>0</v>
      </c>
      <c r="R259" s="31" t="str">
        <f t="shared" si="126"/>
        <v/>
      </c>
      <c r="S259" s="28" t="str">
        <f t="shared" si="127"/>
        <v/>
      </c>
      <c r="T259" s="28" t="str">
        <f t="shared" si="128"/>
        <v/>
      </c>
      <c r="U259" s="28" t="str">
        <f t="shared" si="129"/>
        <v/>
      </c>
      <c r="V259" s="28" t="str">
        <f t="shared" si="130"/>
        <v/>
      </c>
      <c r="W259" s="71" t="str">
        <f t="shared" si="131"/>
        <v/>
      </c>
      <c r="X259" s="47" t="str">
        <f t="shared" si="132"/>
        <v/>
      </c>
      <c r="Y259" s="365" t="str">
        <f t="shared" si="133"/>
        <v/>
      </c>
      <c r="Z259" s="365" t="str">
        <f>IF(W259&lt;X259,Übersetzungstexte!A$186,"")</f>
        <v/>
      </c>
      <c r="AA259" s="366" t="str">
        <f t="shared" si="134"/>
        <v/>
      </c>
      <c r="AB259" s="367"/>
    </row>
    <row r="260" spans="1:28" ht="17.25" hidden="1" customHeight="1" x14ac:dyDescent="0.2">
      <c r="A260" s="115"/>
      <c r="B260" s="236"/>
      <c r="C260" s="236"/>
      <c r="D260" s="116"/>
      <c r="E260" s="117"/>
      <c r="F260" s="118"/>
      <c r="G260" s="362"/>
      <c r="H260" s="117"/>
      <c r="I260" s="118"/>
      <c r="J260" s="119"/>
      <c r="K260" s="119"/>
      <c r="L260" s="232" t="str">
        <f t="shared" si="120"/>
        <v/>
      </c>
      <c r="M260" s="128" t="str">
        <f t="shared" si="121"/>
        <v/>
      </c>
      <c r="N260" s="77">
        <f t="shared" si="122"/>
        <v>0</v>
      </c>
      <c r="O260" s="77">
        <f t="shared" si="123"/>
        <v>0</v>
      </c>
      <c r="P260" s="28" t="str">
        <f t="shared" si="124"/>
        <v/>
      </c>
      <c r="Q260" s="28">
        <f t="shared" si="125"/>
        <v>0</v>
      </c>
      <c r="R260" s="31" t="str">
        <f t="shared" si="126"/>
        <v/>
      </c>
      <c r="S260" s="28" t="str">
        <f t="shared" si="127"/>
        <v/>
      </c>
      <c r="T260" s="28" t="str">
        <f t="shared" si="128"/>
        <v/>
      </c>
      <c r="U260" s="28" t="str">
        <f t="shared" si="129"/>
        <v/>
      </c>
      <c r="V260" s="28" t="str">
        <f t="shared" si="130"/>
        <v/>
      </c>
      <c r="W260" s="71" t="str">
        <f t="shared" si="131"/>
        <v/>
      </c>
      <c r="X260" s="47" t="str">
        <f t="shared" si="132"/>
        <v/>
      </c>
      <c r="Y260" s="365" t="str">
        <f t="shared" si="133"/>
        <v/>
      </c>
      <c r="Z260" s="365" t="str">
        <f>IF(W260&lt;X260,Übersetzungstexte!A$186,"")</f>
        <v/>
      </c>
      <c r="AA260" s="366" t="str">
        <f t="shared" si="134"/>
        <v/>
      </c>
      <c r="AB260" s="367"/>
    </row>
    <row r="261" spans="1:28" ht="17.25" hidden="1" customHeight="1" x14ac:dyDescent="0.2">
      <c r="A261" s="115"/>
      <c r="B261" s="236"/>
      <c r="C261" s="236"/>
      <c r="D261" s="116"/>
      <c r="E261" s="117"/>
      <c r="F261" s="118"/>
      <c r="G261" s="362"/>
      <c r="H261" s="117"/>
      <c r="I261" s="118"/>
      <c r="J261" s="119"/>
      <c r="K261" s="119"/>
      <c r="L261" s="232" t="str">
        <f t="shared" si="120"/>
        <v/>
      </c>
      <c r="M261" s="128" t="str">
        <f t="shared" si="121"/>
        <v/>
      </c>
      <c r="N261" s="77">
        <f t="shared" si="122"/>
        <v>0</v>
      </c>
      <c r="O261" s="77">
        <f t="shared" si="123"/>
        <v>0</v>
      </c>
      <c r="P261" s="28" t="str">
        <f t="shared" si="124"/>
        <v/>
      </c>
      <c r="Q261" s="28">
        <f t="shared" si="125"/>
        <v>0</v>
      </c>
      <c r="R261" s="31" t="str">
        <f t="shared" si="126"/>
        <v/>
      </c>
      <c r="S261" s="28" t="str">
        <f t="shared" si="127"/>
        <v/>
      </c>
      <c r="T261" s="28" t="str">
        <f t="shared" si="128"/>
        <v/>
      </c>
      <c r="U261" s="28" t="str">
        <f t="shared" si="129"/>
        <v/>
      </c>
      <c r="V261" s="28" t="str">
        <f t="shared" si="130"/>
        <v/>
      </c>
      <c r="W261" s="71" t="str">
        <f t="shared" si="131"/>
        <v/>
      </c>
      <c r="X261" s="47" t="str">
        <f t="shared" si="132"/>
        <v/>
      </c>
      <c r="Y261" s="365" t="str">
        <f t="shared" si="133"/>
        <v/>
      </c>
      <c r="Z261" s="365" t="str">
        <f>IF(W261&lt;X261,Übersetzungstexte!A$186,"")</f>
        <v/>
      </c>
      <c r="AA261" s="366" t="str">
        <f t="shared" si="134"/>
        <v/>
      </c>
      <c r="AB261" s="367"/>
    </row>
    <row r="262" spans="1:28" ht="17.25" hidden="1" customHeight="1" x14ac:dyDescent="0.2">
      <c r="A262" s="115"/>
      <c r="B262" s="236"/>
      <c r="C262" s="236"/>
      <c r="D262" s="116"/>
      <c r="E262" s="117"/>
      <c r="F262" s="118"/>
      <c r="G262" s="362"/>
      <c r="H262" s="117"/>
      <c r="I262" s="118"/>
      <c r="J262" s="119"/>
      <c r="K262" s="119"/>
      <c r="L262" s="232" t="str">
        <f t="shared" si="120"/>
        <v/>
      </c>
      <c r="M262" s="128" t="str">
        <f t="shared" si="121"/>
        <v/>
      </c>
      <c r="N262" s="77">
        <f t="shared" si="122"/>
        <v>0</v>
      </c>
      <c r="O262" s="77">
        <f t="shared" si="123"/>
        <v>0</v>
      </c>
      <c r="P262" s="28" t="str">
        <f t="shared" si="124"/>
        <v/>
      </c>
      <c r="Q262" s="28">
        <f t="shared" si="125"/>
        <v>0</v>
      </c>
      <c r="R262" s="31" t="str">
        <f t="shared" si="126"/>
        <v/>
      </c>
      <c r="S262" s="28" t="str">
        <f t="shared" si="127"/>
        <v/>
      </c>
      <c r="T262" s="28" t="str">
        <f t="shared" si="128"/>
        <v/>
      </c>
      <c r="U262" s="28" t="str">
        <f t="shared" si="129"/>
        <v/>
      </c>
      <c r="V262" s="28" t="str">
        <f t="shared" si="130"/>
        <v/>
      </c>
      <c r="W262" s="71" t="str">
        <f t="shared" si="131"/>
        <v/>
      </c>
      <c r="X262" s="47" t="str">
        <f t="shared" si="132"/>
        <v/>
      </c>
      <c r="Y262" s="365" t="str">
        <f t="shared" si="133"/>
        <v/>
      </c>
      <c r="Z262" s="365" t="str">
        <f>IF(W262&lt;X262,Übersetzungstexte!A$186,"")</f>
        <v/>
      </c>
      <c r="AA262" s="366" t="str">
        <f t="shared" si="134"/>
        <v/>
      </c>
      <c r="AB262" s="367"/>
    </row>
    <row r="263" spans="1:28" ht="17.25" hidden="1" customHeight="1" x14ac:dyDescent="0.2">
      <c r="A263" s="115"/>
      <c r="B263" s="236"/>
      <c r="C263" s="236"/>
      <c r="D263" s="116"/>
      <c r="E263" s="117"/>
      <c r="F263" s="118"/>
      <c r="G263" s="362"/>
      <c r="H263" s="117"/>
      <c r="I263" s="118"/>
      <c r="J263" s="119"/>
      <c r="K263" s="119"/>
      <c r="L263" s="232" t="str">
        <f t="shared" si="120"/>
        <v/>
      </c>
      <c r="M263" s="128" t="str">
        <f t="shared" si="121"/>
        <v/>
      </c>
      <c r="N263" s="77">
        <f t="shared" si="122"/>
        <v>0</v>
      </c>
      <c r="O263" s="77">
        <f t="shared" si="123"/>
        <v>0</v>
      </c>
      <c r="P263" s="28" t="str">
        <f t="shared" si="124"/>
        <v/>
      </c>
      <c r="Q263" s="28">
        <f t="shared" si="125"/>
        <v>0</v>
      </c>
      <c r="R263" s="31" t="str">
        <f t="shared" si="126"/>
        <v/>
      </c>
      <c r="S263" s="28" t="str">
        <f t="shared" si="127"/>
        <v/>
      </c>
      <c r="T263" s="28" t="str">
        <f t="shared" si="128"/>
        <v/>
      </c>
      <c r="U263" s="28" t="str">
        <f t="shared" si="129"/>
        <v/>
      </c>
      <c r="V263" s="28" t="str">
        <f t="shared" si="130"/>
        <v/>
      </c>
      <c r="W263" s="71" t="str">
        <f t="shared" si="131"/>
        <v/>
      </c>
      <c r="X263" s="47" t="str">
        <f t="shared" si="132"/>
        <v/>
      </c>
      <c r="Y263" s="365" t="str">
        <f t="shared" si="133"/>
        <v/>
      </c>
      <c r="Z263" s="365" t="str">
        <f>IF(W263&lt;X263,Übersetzungstexte!A$186,"")</f>
        <v/>
      </c>
      <c r="AA263" s="366" t="str">
        <f t="shared" si="134"/>
        <v/>
      </c>
      <c r="AB263" s="367"/>
    </row>
    <row r="264" spans="1:28" ht="17.25" hidden="1" customHeight="1" x14ac:dyDescent="0.2">
      <c r="A264" s="115"/>
      <c r="B264" s="236"/>
      <c r="C264" s="236"/>
      <c r="D264" s="116"/>
      <c r="E264" s="117"/>
      <c r="F264" s="118"/>
      <c r="G264" s="362"/>
      <c r="H264" s="117"/>
      <c r="I264" s="118"/>
      <c r="J264" s="119"/>
      <c r="K264" s="119"/>
      <c r="L264" s="232" t="str">
        <f t="shared" si="120"/>
        <v/>
      </c>
      <c r="M264" s="128" t="str">
        <f t="shared" si="121"/>
        <v/>
      </c>
      <c r="N264" s="77">
        <f t="shared" si="122"/>
        <v>0</v>
      </c>
      <c r="O264" s="77">
        <f t="shared" si="123"/>
        <v>0</v>
      </c>
      <c r="P264" s="28" t="str">
        <f t="shared" si="124"/>
        <v/>
      </c>
      <c r="Q264" s="28">
        <f t="shared" si="125"/>
        <v>0</v>
      </c>
      <c r="R264" s="31" t="str">
        <f t="shared" si="126"/>
        <v/>
      </c>
      <c r="S264" s="28" t="str">
        <f t="shared" si="127"/>
        <v/>
      </c>
      <c r="T264" s="28" t="str">
        <f t="shared" si="128"/>
        <v/>
      </c>
      <c r="U264" s="28" t="str">
        <f t="shared" si="129"/>
        <v/>
      </c>
      <c r="V264" s="28" t="str">
        <f t="shared" si="130"/>
        <v/>
      </c>
      <c r="W264" s="71" t="str">
        <f t="shared" si="131"/>
        <v/>
      </c>
      <c r="X264" s="47" t="str">
        <f t="shared" si="132"/>
        <v/>
      </c>
      <c r="Y264" s="365" t="str">
        <f t="shared" si="133"/>
        <v/>
      </c>
      <c r="Z264" s="365" t="str">
        <f>IF(W264&lt;X264,Übersetzungstexte!A$186,"")</f>
        <v/>
      </c>
      <c r="AA264" s="366" t="str">
        <f t="shared" si="134"/>
        <v/>
      </c>
      <c r="AB264" s="367"/>
    </row>
    <row r="265" spans="1:28" ht="17.25" hidden="1" customHeight="1" x14ac:dyDescent="0.2">
      <c r="A265" s="115"/>
      <c r="B265" s="236"/>
      <c r="C265" s="236"/>
      <c r="D265" s="116"/>
      <c r="E265" s="117"/>
      <c r="F265" s="118"/>
      <c r="G265" s="362"/>
      <c r="H265" s="117"/>
      <c r="I265" s="118"/>
      <c r="J265" s="119"/>
      <c r="K265" s="119"/>
      <c r="L265" s="232" t="str">
        <f t="shared" si="120"/>
        <v/>
      </c>
      <c r="M265" s="128" t="str">
        <f t="shared" si="121"/>
        <v/>
      </c>
      <c r="N265" s="77">
        <f t="shared" si="122"/>
        <v>0</v>
      </c>
      <c r="O265" s="77">
        <f t="shared" si="123"/>
        <v>0</v>
      </c>
      <c r="P265" s="28" t="str">
        <f t="shared" si="124"/>
        <v/>
      </c>
      <c r="Q265" s="28">
        <f t="shared" si="125"/>
        <v>0</v>
      </c>
      <c r="R265" s="31" t="str">
        <f t="shared" si="126"/>
        <v/>
      </c>
      <c r="S265" s="28" t="str">
        <f t="shared" si="127"/>
        <v/>
      </c>
      <c r="T265" s="28" t="str">
        <f t="shared" si="128"/>
        <v/>
      </c>
      <c r="U265" s="28" t="str">
        <f t="shared" si="129"/>
        <v/>
      </c>
      <c r="V265" s="28" t="str">
        <f t="shared" si="130"/>
        <v/>
      </c>
      <c r="W265" s="71" t="str">
        <f t="shared" si="131"/>
        <v/>
      </c>
      <c r="X265" s="47" t="str">
        <f t="shared" si="132"/>
        <v/>
      </c>
      <c r="Y265" s="365" t="str">
        <f t="shared" si="133"/>
        <v/>
      </c>
      <c r="Z265" s="365" t="str">
        <f>IF(W265&lt;X265,Übersetzungstexte!A$186,"")</f>
        <v/>
      </c>
      <c r="AA265" s="366" t="str">
        <f t="shared" si="134"/>
        <v/>
      </c>
      <c r="AB265" s="367"/>
    </row>
    <row r="266" spans="1:28" ht="17.25" hidden="1" customHeight="1" x14ac:dyDescent="0.2">
      <c r="A266" s="115"/>
      <c r="B266" s="236"/>
      <c r="C266" s="236"/>
      <c r="D266" s="116"/>
      <c r="E266" s="117"/>
      <c r="F266" s="118"/>
      <c r="G266" s="362"/>
      <c r="H266" s="117"/>
      <c r="I266" s="118"/>
      <c r="J266" s="119"/>
      <c r="K266" s="119"/>
      <c r="L266" s="232" t="str">
        <f t="shared" si="120"/>
        <v/>
      </c>
      <c r="M266" s="128" t="str">
        <f t="shared" si="121"/>
        <v/>
      </c>
      <c r="N266" s="77">
        <f t="shared" si="122"/>
        <v>0</v>
      </c>
      <c r="O266" s="77">
        <f t="shared" si="123"/>
        <v>0</v>
      </c>
      <c r="P266" s="28" t="str">
        <f t="shared" si="124"/>
        <v/>
      </c>
      <c r="Q266" s="28">
        <f t="shared" si="125"/>
        <v>0</v>
      </c>
      <c r="R266" s="31" t="str">
        <f t="shared" si="126"/>
        <v/>
      </c>
      <c r="S266" s="28" t="str">
        <f t="shared" si="127"/>
        <v/>
      </c>
      <c r="T266" s="28" t="str">
        <f t="shared" si="128"/>
        <v/>
      </c>
      <c r="U266" s="28" t="str">
        <f t="shared" si="129"/>
        <v/>
      </c>
      <c r="V266" s="28" t="str">
        <f t="shared" si="130"/>
        <v/>
      </c>
      <c r="W266" s="71" t="str">
        <f t="shared" si="131"/>
        <v/>
      </c>
      <c r="X266" s="47" t="str">
        <f t="shared" si="132"/>
        <v/>
      </c>
      <c r="Y266" s="365" t="str">
        <f t="shared" si="133"/>
        <v/>
      </c>
      <c r="Z266" s="365" t="str">
        <f>IF(W266&lt;X266,Übersetzungstexte!A$186,"")</f>
        <v/>
      </c>
      <c r="AA266" s="366" t="str">
        <f t="shared" si="134"/>
        <v/>
      </c>
      <c r="AB266" s="367"/>
    </row>
    <row r="267" spans="1:28" ht="17.25" hidden="1" customHeight="1" x14ac:dyDescent="0.2">
      <c r="A267" s="115"/>
      <c r="B267" s="236"/>
      <c r="C267" s="236"/>
      <c r="D267" s="116"/>
      <c r="E267" s="117"/>
      <c r="F267" s="118"/>
      <c r="G267" s="362"/>
      <c r="H267" s="117"/>
      <c r="I267" s="118"/>
      <c r="J267" s="119"/>
      <c r="K267" s="119"/>
      <c r="L267" s="232" t="str">
        <f t="shared" si="120"/>
        <v/>
      </c>
      <c r="M267" s="128" t="str">
        <f t="shared" si="121"/>
        <v/>
      </c>
      <c r="N267" s="77">
        <f t="shared" si="122"/>
        <v>0</v>
      </c>
      <c r="O267" s="77">
        <f t="shared" si="123"/>
        <v>0</v>
      </c>
      <c r="P267" s="28" t="str">
        <f t="shared" si="124"/>
        <v/>
      </c>
      <c r="Q267" s="28">
        <f t="shared" si="125"/>
        <v>0</v>
      </c>
      <c r="R267" s="31" t="str">
        <f t="shared" si="126"/>
        <v/>
      </c>
      <c r="S267" s="28" t="str">
        <f t="shared" si="127"/>
        <v/>
      </c>
      <c r="T267" s="28" t="str">
        <f t="shared" si="128"/>
        <v/>
      </c>
      <c r="U267" s="28" t="str">
        <f t="shared" si="129"/>
        <v/>
      </c>
      <c r="V267" s="28" t="str">
        <f t="shared" si="130"/>
        <v/>
      </c>
      <c r="W267" s="71" t="str">
        <f t="shared" si="131"/>
        <v/>
      </c>
      <c r="X267" s="47" t="str">
        <f t="shared" si="132"/>
        <v/>
      </c>
      <c r="Y267" s="365" t="str">
        <f t="shared" si="133"/>
        <v/>
      </c>
      <c r="Z267" s="365" t="str">
        <f>IF(W267&lt;X267,Übersetzungstexte!A$186,"")</f>
        <v/>
      </c>
      <c r="AA267" s="366" t="str">
        <f t="shared" si="134"/>
        <v/>
      </c>
      <c r="AB267" s="367"/>
    </row>
    <row r="268" spans="1:28" ht="17.25" hidden="1" customHeight="1" x14ac:dyDescent="0.2">
      <c r="A268" s="115"/>
      <c r="B268" s="236"/>
      <c r="C268" s="236"/>
      <c r="D268" s="116"/>
      <c r="E268" s="117"/>
      <c r="F268" s="118"/>
      <c r="G268" s="362"/>
      <c r="H268" s="117"/>
      <c r="I268" s="118"/>
      <c r="J268" s="119"/>
      <c r="K268" s="119"/>
      <c r="L268" s="232" t="str">
        <f t="shared" si="120"/>
        <v/>
      </c>
      <c r="M268" s="128" t="str">
        <f>Z268</f>
        <v/>
      </c>
      <c r="N268" s="77">
        <f>IF(N$2-YEAR(D268)&lt;N$3,0,1)</f>
        <v>0</v>
      </c>
      <c r="O268" s="77">
        <f>IF(L268="",0,1)</f>
        <v>0</v>
      </c>
      <c r="P268" s="28" t="str">
        <f>IF(AND(A268="",B268="",C268=""),"",ROUND((K268+J268)/(N$4-(K268+J268))*100,2))</f>
        <v/>
      </c>
      <c r="Q268" s="28">
        <f>ROUND(G268,0)/12</f>
        <v>0</v>
      </c>
      <c r="R268" s="31" t="str">
        <f>IF(AND(A268="",B268="",C268=""),"",ROUND((N$4-(K268+J268))*I268/60,1))</f>
        <v/>
      </c>
      <c r="S268" s="28" t="str">
        <f>IF(OR(AND(A268="",B268="",C268=""),F268=0,F268=""),"",ROUND((1+P268/100)*Q268*F268,2))</f>
        <v/>
      </c>
      <c r="T268" s="28" t="str">
        <f>IF(OR(AND(A268="",B268="",C268=""),F268=0,F268="",I268=0,I268=""),"",ROUND((1+P268/100)*(H268/(N$4*I268/5)+Q268*F268),2))</f>
        <v/>
      </c>
      <c r="U268" s="28" t="str">
        <f>IF(OR(AND(A268="",B268="",C268=""),E268=0,E268="",R268=0,R268=""),"",ROUND((Q268*E268/R268),2))</f>
        <v/>
      </c>
      <c r="V268" s="28" t="str">
        <f>IF(OR(AND(A268="",B268="",C268=""),E268=0,E268="",R268=0,R268=""),"",ROUND((H268/(12*Q268*E268)+1)*Q268*E268/R268,2))</f>
        <v/>
      </c>
      <c r="W268" s="71" t="str">
        <f>IF(OR(AND(A268="",B268="",C268=""),R268=0,R268=""),"",ROUND(W$4 / R268,1))</f>
        <v/>
      </c>
      <c r="X268" s="47" t="str">
        <f>IF(OR(AND(A268="",B268="",C268=""),N$4=""),"",IF(AND(F268&gt;0,H268&gt;0),T268, IF(F268&gt;0,S268, IF(AND(E268&gt;0,H268&gt;0),V268,U268))))</f>
        <v/>
      </c>
      <c r="Y268" s="365" t="str">
        <f>IF(W268&lt;X268,W268,X268)</f>
        <v/>
      </c>
      <c r="Z268" s="365" t="str">
        <f>IF(W268&lt;X268,Übersetzungstexte!A$186,"")</f>
        <v/>
      </c>
      <c r="AA268" s="366" t="str">
        <f>IF(AND(B268="",C268=""),"",CONCATENATE(B268,",",C268))</f>
        <v/>
      </c>
      <c r="AB268" s="367"/>
    </row>
    <row r="269" spans="1:28" ht="17.25" hidden="1" customHeight="1" x14ac:dyDescent="0.2">
      <c r="A269" s="115"/>
      <c r="B269" s="236"/>
      <c r="C269" s="236"/>
      <c r="D269" s="116"/>
      <c r="E269" s="117"/>
      <c r="F269" s="118"/>
      <c r="G269" s="362"/>
      <c r="H269" s="117"/>
      <c r="I269" s="118"/>
      <c r="J269" s="119"/>
      <c r="K269" s="119"/>
      <c r="L269" s="232" t="str">
        <f t="shared" si="120"/>
        <v/>
      </c>
      <c r="M269" s="128" t="str">
        <f>Z269</f>
        <v/>
      </c>
      <c r="N269" s="77">
        <f>IF(N$2-YEAR(D269)&lt;N$3,0,1)</f>
        <v>0</v>
      </c>
      <c r="O269" s="77">
        <f>IF(L269="",0,1)</f>
        <v>0</v>
      </c>
      <c r="P269" s="28" t="str">
        <f>IF(AND(A269="",B269="",C269=""),"",ROUND((K269+J269)/(N$4-(K269+J269))*100,2))</f>
        <v/>
      </c>
      <c r="Q269" s="28">
        <f>ROUND(G269,0)/12</f>
        <v>0</v>
      </c>
      <c r="R269" s="31" t="str">
        <f>IF(AND(A269="",B269="",C269=""),"",ROUND((N$4-(K269+J269))*I269/60,1))</f>
        <v/>
      </c>
      <c r="S269" s="28" t="str">
        <f>IF(OR(AND(A269="",B269="",C269=""),F269=0,F269=""),"",ROUND((1+P269/100)*Q269*F269,2))</f>
        <v/>
      </c>
      <c r="T269" s="28" t="str">
        <f>IF(OR(AND(A269="",B269="",C269=""),F269=0,F269="",I269=0,I269=""),"",ROUND((1+P269/100)*(H269/(N$4*I269/5)+Q269*F269),2))</f>
        <v/>
      </c>
      <c r="U269" s="28" t="str">
        <f>IF(OR(AND(A269="",B269="",C269=""),E269=0,E269="",R269=0,R269=""),"",ROUND((Q269*E269/R269),2))</f>
        <v/>
      </c>
      <c r="V269" s="28" t="str">
        <f>IF(OR(AND(A269="",B269="",C269=""),E269=0,E269="",R269=0,R269=""),"",ROUND((H269/(12*Q269*E269)+1)*Q269*E269/R269,2))</f>
        <v/>
      </c>
      <c r="W269" s="71" t="str">
        <f>IF(OR(AND(A269="",B269="",C269=""),R269=0,R269=""),"",ROUND(W$4 / R269,1))</f>
        <v/>
      </c>
      <c r="X269" s="47" t="str">
        <f>IF(OR(AND(A269="",B269="",C269=""),N$4=""),"",IF(AND(F269&gt;0,H269&gt;0),T269, IF(F269&gt;0,S269, IF(AND(E269&gt;0,H269&gt;0),V269,U269))))</f>
        <v/>
      </c>
      <c r="Y269" s="365" t="str">
        <f>IF(W269&lt;X269,W269,X269)</f>
        <v/>
      </c>
      <c r="Z269" s="365" t="str">
        <f>IF(W269&lt;X269,Übersetzungstexte!A$186,"")</f>
        <v/>
      </c>
      <c r="AA269" s="366" t="str">
        <f>IF(AND(B269="",C269=""),"",CONCATENATE(B269,",",C269))</f>
        <v/>
      </c>
      <c r="AB269" s="367"/>
    </row>
    <row r="270" spans="1:28" hidden="1" x14ac:dyDescent="0.2">
      <c r="A270" s="15"/>
      <c r="B270" s="16"/>
      <c r="C270" s="16"/>
      <c r="D270" s="16"/>
      <c r="E270" s="16"/>
      <c r="F270" s="16"/>
      <c r="G270" s="16"/>
      <c r="H270" s="16"/>
      <c r="I270" s="16"/>
      <c r="J270" s="16"/>
      <c r="K270" s="16"/>
      <c r="L270" s="16"/>
      <c r="M270" s="39"/>
      <c r="N270" s="184"/>
      <c r="O270" s="45"/>
      <c r="P270" s="45"/>
      <c r="Q270" s="45"/>
      <c r="R270" s="45"/>
      <c r="S270" s="45"/>
      <c r="T270" s="45"/>
      <c r="U270" s="45"/>
      <c r="V270" s="45"/>
      <c r="W270" s="45"/>
      <c r="X270" s="45"/>
      <c r="Y270" s="45"/>
      <c r="Z270" s="45"/>
      <c r="AA270" s="45"/>
      <c r="AB270" s="45"/>
    </row>
    <row r="271" spans="1:28" hidden="1" x14ac:dyDescent="0.2">
      <c r="A271" s="113" t="str">
        <f>'Stammdaten Betrieb &amp; Abteilung'!D$1</f>
        <v xml:space="preserve">  </v>
      </c>
      <c r="B271" s="39"/>
      <c r="C271" s="34"/>
      <c r="D271" s="34"/>
      <c r="E271" s="35"/>
      <c r="F271" s="35"/>
      <c r="G271" s="21" t="str">
        <f>Übersetzungstexte!A$135</f>
        <v>Betrieb / Betriebsabteilung</v>
      </c>
      <c r="H271" s="38" t="str">
        <f>'Stammdaten Betrieb &amp; Abteilung'!D$13</f>
        <v xml:space="preserve"> </v>
      </c>
      <c r="I271" s="38"/>
      <c r="J271" s="38"/>
      <c r="K271" s="38"/>
      <c r="L271" s="40"/>
      <c r="M271" s="85"/>
      <c r="P271" s="46"/>
      <c r="Q271" s="46"/>
      <c r="R271" s="18"/>
      <c r="S271" s="22"/>
      <c r="T271" s="47"/>
      <c r="U271" s="18"/>
      <c r="V271" s="18"/>
      <c r="W271" s="18"/>
      <c r="X271" s="18"/>
      <c r="Y271" s="19"/>
      <c r="AA271" s="47"/>
    </row>
    <row r="272" spans="1:28" hidden="1" x14ac:dyDescent="0.2">
      <c r="A272" s="38" t="str">
        <f>'Stammdaten Betrieb &amp; Abteilung'!D$3</f>
        <v xml:space="preserve"> </v>
      </c>
      <c r="B272" s="39"/>
      <c r="C272" s="33"/>
      <c r="D272" s="33"/>
      <c r="E272" s="36"/>
      <c r="F272" s="36"/>
      <c r="G272" s="17" t="str">
        <f>Übersetzungstexte!A$136</f>
        <v>Abrechnungsperiode</v>
      </c>
      <c r="H272" s="114" t="str">
        <f>'Stammdaten Betrieb &amp; Abteilung'!D$14</f>
        <v/>
      </c>
      <c r="I272" s="114"/>
      <c r="J272" s="37"/>
      <c r="K272" s="37"/>
      <c r="L272" s="40"/>
      <c r="M272" s="85"/>
      <c r="P272" s="46"/>
      <c r="Q272" s="46"/>
      <c r="R272" s="18"/>
      <c r="S272" s="22"/>
      <c r="T272" s="47"/>
      <c r="U272" s="18"/>
      <c r="V272" s="18"/>
      <c r="W272" s="18"/>
      <c r="X272" s="18"/>
      <c r="Y272" s="19"/>
      <c r="AA272" s="47"/>
    </row>
    <row r="273" spans="1:28" hidden="1" x14ac:dyDescent="0.2">
      <c r="A273" s="38" t="str">
        <f>'Stammdaten Betrieb &amp; Abteilung'!D$4</f>
        <v xml:space="preserve"> </v>
      </c>
      <c r="B273" s="39"/>
      <c r="C273" s="7"/>
      <c r="D273" s="7"/>
      <c r="E273" s="36"/>
      <c r="F273" s="36"/>
      <c r="G273" s="17" t="str">
        <f>Übersetzungstexte!A$137</f>
        <v>Beginn / Ende der Kurzarbeit</v>
      </c>
      <c r="H273" s="38" t="str">
        <f>'Stammdaten Betrieb &amp; Abteilung'!D$16</f>
        <v/>
      </c>
      <c r="I273" s="38"/>
      <c r="J273" s="38"/>
      <c r="K273" s="38"/>
      <c r="L273" s="40"/>
      <c r="M273" s="85"/>
      <c r="P273" s="46"/>
      <c r="Q273" s="46"/>
      <c r="R273" s="18"/>
      <c r="S273" s="22"/>
      <c r="T273" s="47"/>
      <c r="U273" s="18"/>
      <c r="V273" s="18"/>
      <c r="W273" s="73"/>
      <c r="X273" s="18"/>
      <c r="Y273" s="19"/>
      <c r="AA273" s="47"/>
    </row>
    <row r="274" spans="1:28" hidden="1" x14ac:dyDescent="0.2">
      <c r="A274" s="5"/>
      <c r="B274" s="4"/>
      <c r="C274" s="7"/>
      <c r="D274" s="7"/>
      <c r="E274" s="8"/>
      <c r="F274" s="7"/>
      <c r="G274" s="7"/>
      <c r="H274" s="13"/>
      <c r="I274" s="7"/>
      <c r="J274" s="7"/>
      <c r="K274" s="7"/>
      <c r="L274" s="41"/>
      <c r="M274" s="86"/>
      <c r="N274" s="182"/>
      <c r="O274" s="43"/>
      <c r="P274" s="46"/>
      <c r="Q274" s="46"/>
      <c r="R274" s="18"/>
      <c r="S274" s="22"/>
      <c r="T274" s="18"/>
      <c r="U274" s="18"/>
      <c r="V274" s="18"/>
      <c r="W274" s="50"/>
      <c r="X274" s="18"/>
      <c r="Y274" s="19"/>
      <c r="AA274" s="47"/>
    </row>
    <row r="275" spans="1:28" hidden="1" x14ac:dyDescent="0.2">
      <c r="A275" s="223" t="str">
        <f>Übersetzungstexte!A$138</f>
        <v/>
      </c>
      <c r="B275" s="223" t="str">
        <f>Übersetzungstexte!A$142</f>
        <v/>
      </c>
      <c r="C275" s="223" t="str">
        <f>Übersetzungstexte!A$146</f>
        <v/>
      </c>
      <c r="D275" s="224" t="str">
        <f>Übersetzungstexte!A$150</f>
        <v/>
      </c>
      <c r="E275" s="224" t="str">
        <f>Übersetzungstexte!A$154</f>
        <v/>
      </c>
      <c r="F275" s="224" t="str">
        <f>Übersetzungstexte!A$158</f>
        <v/>
      </c>
      <c r="G275" s="224" t="str">
        <f>Übersetzungstexte!A$162</f>
        <v>Anzahl bez.</v>
      </c>
      <c r="H275" s="225" t="str">
        <f>Übersetzungstexte!A$166</f>
        <v>Weitere</v>
      </c>
      <c r="I275" s="224" t="str">
        <f>Übersetzungstexte!A$170</f>
        <v>Jahres-</v>
      </c>
      <c r="J275" s="224" t="str">
        <f>Übersetzungstexte!A$174</f>
        <v/>
      </c>
      <c r="K275" s="224" t="str">
        <f>Übersetzungstexte!A$178</f>
        <v/>
      </c>
      <c r="L275" s="224" t="str">
        <f>Übersetzungstexte!A$182</f>
        <v>Anrechen-</v>
      </c>
      <c r="M275" s="85"/>
      <c r="N275" s="183"/>
      <c r="O275" s="76" t="s">
        <v>685</v>
      </c>
      <c r="P275" s="50" t="s">
        <v>717</v>
      </c>
      <c r="Q275" s="50"/>
      <c r="R275" s="50" t="s">
        <v>718</v>
      </c>
      <c r="S275" s="50" t="s">
        <v>719</v>
      </c>
      <c r="T275" s="50" t="s">
        <v>720</v>
      </c>
      <c r="U275" s="50" t="s">
        <v>721</v>
      </c>
      <c r="V275" s="50" t="s">
        <v>722</v>
      </c>
      <c r="W275" s="50" t="s">
        <v>723</v>
      </c>
      <c r="X275" s="44" t="s">
        <v>726</v>
      </c>
      <c r="Y275" s="47" t="s">
        <v>723</v>
      </c>
      <c r="Z275" s="47" t="s">
        <v>723</v>
      </c>
      <c r="AA275" s="179"/>
      <c r="AB275" s="179"/>
    </row>
    <row r="276" spans="1:28" s="23" customFormat="1" hidden="1" x14ac:dyDescent="0.2">
      <c r="A276" s="226" t="str">
        <f>Übersetzungstexte!A$139</f>
        <v/>
      </c>
      <c r="B276" s="226" t="str">
        <f>Übersetzungstexte!A$143</f>
        <v/>
      </c>
      <c r="C276" s="226" t="str">
        <f>Übersetzungstexte!A$147</f>
        <v/>
      </c>
      <c r="D276" s="227" t="str">
        <f>Übersetzungstexte!A$151</f>
        <v/>
      </c>
      <c r="E276" s="227" t="str">
        <f>Übersetzungstexte!A$155</f>
        <v/>
      </c>
      <c r="F276" s="227" t="str">
        <f>Übersetzungstexte!A$159</f>
        <v/>
      </c>
      <c r="G276" s="227" t="str">
        <f>Übersetzungstexte!A$163</f>
        <v xml:space="preserve">Monate </v>
      </c>
      <c r="H276" s="233" t="str">
        <f>Übersetzungstexte!A$167</f>
        <v>Lohn-</v>
      </c>
      <c r="I276" s="227" t="str">
        <f>Übersetzungstexte!A$171</f>
        <v>durchschn.</v>
      </c>
      <c r="J276" s="227" t="str">
        <f>Übersetzungstexte!A$175</f>
        <v>Anzahl</v>
      </c>
      <c r="K276" s="227" t="str">
        <f>Übersetzungstexte!A$179</f>
        <v>Anzahl</v>
      </c>
      <c r="L276" s="227" t="str">
        <f>Übersetzungstexte!A$183</f>
        <v>barer</v>
      </c>
      <c r="M276" s="126"/>
      <c r="N276" s="183"/>
      <c r="O276" s="76" t="s">
        <v>761</v>
      </c>
      <c r="P276" s="50" t="s">
        <v>712</v>
      </c>
      <c r="Q276" s="50" t="s">
        <v>609</v>
      </c>
      <c r="R276" s="51" t="s">
        <v>713</v>
      </c>
      <c r="S276" s="75" t="s">
        <v>757</v>
      </c>
      <c r="T276" s="52" t="s">
        <v>757</v>
      </c>
      <c r="U276" s="52" t="s">
        <v>758</v>
      </c>
      <c r="V276" s="52" t="s">
        <v>758</v>
      </c>
      <c r="W276" s="52" t="s">
        <v>724</v>
      </c>
      <c r="X276" s="48" t="s">
        <v>727</v>
      </c>
      <c r="Y276" s="48" t="s">
        <v>727</v>
      </c>
      <c r="Z276" s="49" t="s">
        <v>753</v>
      </c>
      <c r="AA276" s="364"/>
      <c r="AB276" s="364"/>
    </row>
    <row r="277" spans="1:28" s="23" customFormat="1" hidden="1" x14ac:dyDescent="0.2">
      <c r="A277" s="226" t="str">
        <f>Übersetzungstexte!A$140</f>
        <v/>
      </c>
      <c r="B277" s="226" t="str">
        <f>Übersetzungstexte!A$144</f>
        <v/>
      </c>
      <c r="C277" s="226" t="str">
        <f>Übersetzungstexte!A$148</f>
        <v/>
      </c>
      <c r="D277" s="227" t="str">
        <f>Übersetzungstexte!A$152</f>
        <v>Geburts-</v>
      </c>
      <c r="E277" s="227" t="str">
        <f>Übersetzungstexte!A$156</f>
        <v>Monats-</v>
      </c>
      <c r="F277" s="227" t="str">
        <f>Übersetzungstexte!A$160</f>
        <v>Stunden-</v>
      </c>
      <c r="G277" s="227" t="str">
        <f>Übersetzungstexte!A$164</f>
        <v>pro Jahr</v>
      </c>
      <c r="H277" s="227" t="str">
        <f>Übersetzungstexte!A$168</f>
        <v>bestand-</v>
      </c>
      <c r="I277" s="227" t="str">
        <f>Übersetzungstexte!A$172</f>
        <v>wöchentl.</v>
      </c>
      <c r="J277" s="227" t="str">
        <f>Übersetzungstexte!A$176</f>
        <v>Ferientage</v>
      </c>
      <c r="K277" s="227" t="str">
        <f>Übersetzungstexte!A$180</f>
        <v>Feiertage</v>
      </c>
      <c r="L277" s="228" t="str">
        <f>Übersetzungstexte!A$184</f>
        <v>Stunden-</v>
      </c>
      <c r="M277" s="127"/>
      <c r="N277" s="184" t="s">
        <v>62</v>
      </c>
      <c r="O277" s="44" t="s">
        <v>762</v>
      </c>
      <c r="P277" s="50"/>
      <c r="Q277" s="50"/>
      <c r="R277" s="51"/>
      <c r="S277" s="52" t="s">
        <v>706</v>
      </c>
      <c r="T277" s="52" t="s">
        <v>704</v>
      </c>
      <c r="U277" s="52" t="s">
        <v>706</v>
      </c>
      <c r="V277" s="52" t="s">
        <v>704</v>
      </c>
      <c r="W277" s="52" t="s">
        <v>725</v>
      </c>
      <c r="X277" s="49" t="s">
        <v>755</v>
      </c>
      <c r="Y277" s="49" t="s">
        <v>728</v>
      </c>
      <c r="Z277" s="49" t="s">
        <v>754</v>
      </c>
      <c r="AA277" s="364"/>
      <c r="AB277" s="364"/>
    </row>
    <row r="278" spans="1:28" s="23" customFormat="1" hidden="1" x14ac:dyDescent="0.2">
      <c r="A278" s="229" t="str">
        <f>Übersetzungstexte!A$141</f>
        <v>Versicherten-Nr.</v>
      </c>
      <c r="B278" s="229" t="str">
        <f>Übersetzungstexte!A$145</f>
        <v>Name</v>
      </c>
      <c r="C278" s="229" t="str">
        <f>Übersetzungstexte!A$149</f>
        <v>Vorname</v>
      </c>
      <c r="D278" s="230" t="str">
        <f>Übersetzungstexte!A$153</f>
        <v>datum</v>
      </c>
      <c r="E278" s="230" t="str">
        <f>Übersetzungstexte!A$157</f>
        <v>lohn</v>
      </c>
      <c r="F278" s="230" t="str">
        <f>Übersetzungstexte!A$161</f>
        <v>lohn</v>
      </c>
      <c r="G278" s="230" t="str">
        <f>Übersetzungstexte!A$165</f>
        <v>(12/13)</v>
      </c>
      <c r="H278" s="230" t="str">
        <f>Übersetzungstexte!A$169</f>
        <v>teile p. Jahr</v>
      </c>
      <c r="I278" s="230" t="str">
        <f>Übersetzungstexte!A$173</f>
        <v>Arbeitszeit</v>
      </c>
      <c r="J278" s="230" t="str">
        <f>Übersetzungstexte!A$177</f>
        <v>pro Jahr</v>
      </c>
      <c r="K278" s="230" t="str">
        <f>Übersetzungstexte!A$181</f>
        <v>pro Jahr</v>
      </c>
      <c r="L278" s="231" t="str">
        <f>Übersetzungstexte!A$185</f>
        <v>Verdienst</v>
      </c>
      <c r="M278" s="127"/>
      <c r="N278" s="184" t="s">
        <v>63</v>
      </c>
      <c r="O278" s="44" t="s">
        <v>749</v>
      </c>
      <c r="P278" s="50"/>
      <c r="Q278" s="50"/>
      <c r="R278" s="51"/>
      <c r="S278" s="52" t="s">
        <v>705</v>
      </c>
      <c r="T278" s="52" t="s">
        <v>705</v>
      </c>
      <c r="U278" s="52" t="s">
        <v>705</v>
      </c>
      <c r="V278" s="52" t="s">
        <v>705</v>
      </c>
      <c r="W278" s="50"/>
      <c r="X278" s="49" t="s">
        <v>756</v>
      </c>
      <c r="Y278" s="49" t="s">
        <v>673</v>
      </c>
      <c r="Z278" s="49"/>
      <c r="AA278" s="364" t="s">
        <v>711</v>
      </c>
      <c r="AB278" s="364"/>
    </row>
    <row r="279" spans="1:28" ht="17.25" hidden="1" customHeight="1" x14ac:dyDescent="0.2">
      <c r="A279" s="115"/>
      <c r="B279" s="236"/>
      <c r="C279" s="236"/>
      <c r="D279" s="116"/>
      <c r="E279" s="117"/>
      <c r="F279" s="118"/>
      <c r="G279" s="362"/>
      <c r="H279" s="117"/>
      <c r="I279" s="118"/>
      <c r="J279" s="119"/>
      <c r="K279" s="119"/>
      <c r="L279" s="232" t="str">
        <f t="shared" ref="L279:L299" si="135">Y279</f>
        <v/>
      </c>
      <c r="M279" s="128" t="str">
        <f t="shared" ref="M279:M297" si="136">Z279</f>
        <v/>
      </c>
      <c r="N279" s="77">
        <f t="shared" ref="N279:N297" si="137">IF(N$2-YEAR(D279)&lt;N$3,0,1)</f>
        <v>0</v>
      </c>
      <c r="O279" s="77">
        <f t="shared" ref="O279:O297" si="138">IF(L279="",0,1)</f>
        <v>0</v>
      </c>
      <c r="P279" s="28" t="str">
        <f t="shared" ref="P279:P297" si="139">IF(AND(A279="",B279="",C279=""),"",ROUND((K279+J279)/(N$4-(K279+J279))*100,2))</f>
        <v/>
      </c>
      <c r="Q279" s="28">
        <f t="shared" ref="Q279:Q297" si="140">ROUND(G279,0)/12</f>
        <v>0</v>
      </c>
      <c r="R279" s="31" t="str">
        <f t="shared" ref="R279:R297" si="141">IF(AND(A279="",B279="",C279=""),"",ROUND((N$4-(K279+J279))*I279/60,1))</f>
        <v/>
      </c>
      <c r="S279" s="28" t="str">
        <f t="shared" ref="S279:S297" si="142">IF(OR(AND(A279="",B279="",C279=""),F279=0,F279=""),"",ROUND((1+P279/100)*Q279*F279,2))</f>
        <v/>
      </c>
      <c r="T279" s="28" t="str">
        <f t="shared" ref="T279:T297" si="143">IF(OR(AND(A279="",B279="",C279=""),F279=0,F279="",I279=0,I279=""),"",ROUND((1+P279/100)*(H279/(N$4*I279/5)+Q279*F279),2))</f>
        <v/>
      </c>
      <c r="U279" s="28" t="str">
        <f t="shared" ref="U279:U297" si="144">IF(OR(AND(A279="",B279="",C279=""),E279=0,E279="",R279=0,R279=""),"",ROUND((Q279*E279/R279),2))</f>
        <v/>
      </c>
      <c r="V279" s="28" t="str">
        <f t="shared" ref="V279:V297" si="145">IF(OR(AND(A279="",B279="",C279=""),E279=0,E279="",R279=0,R279=""),"",ROUND((H279/(12*Q279*E279)+1)*Q279*E279/R279,2))</f>
        <v/>
      </c>
      <c r="W279" s="71" t="str">
        <f t="shared" ref="W279:W297" si="146">IF(OR(AND(A279="",B279="",C279=""),R279=0,R279=""),"",ROUND(W$4 / R279,1))</f>
        <v/>
      </c>
      <c r="X279" s="47" t="str">
        <f t="shared" ref="X279:X297" si="147">IF(OR(AND(A279="",B279="",C279=""),N$4=""),"",IF(AND(F279&gt;0,H279&gt;0),T279, IF(F279&gt;0,S279, IF(AND(E279&gt;0,H279&gt;0),V279,U279))))</f>
        <v/>
      </c>
      <c r="Y279" s="365" t="str">
        <f t="shared" ref="Y279:Y297" si="148">IF(W279&lt;X279,W279,X279)</f>
        <v/>
      </c>
      <c r="Z279" s="365" t="str">
        <f>IF(W279&lt;X279,Übersetzungstexte!A$186,"")</f>
        <v/>
      </c>
      <c r="AA279" s="366" t="str">
        <f t="shared" ref="AA279:AA297" si="149">IF(AND(B279="",C279=""),"",CONCATENATE(B279,",",C279))</f>
        <v/>
      </c>
      <c r="AB279" s="367"/>
    </row>
    <row r="280" spans="1:28" ht="17.25" hidden="1" customHeight="1" x14ac:dyDescent="0.2">
      <c r="A280" s="115"/>
      <c r="B280" s="236"/>
      <c r="C280" s="236"/>
      <c r="D280" s="116"/>
      <c r="E280" s="117"/>
      <c r="F280" s="118"/>
      <c r="G280" s="362"/>
      <c r="H280" s="117"/>
      <c r="I280" s="118"/>
      <c r="J280" s="119"/>
      <c r="K280" s="119"/>
      <c r="L280" s="232" t="str">
        <f t="shared" si="135"/>
        <v/>
      </c>
      <c r="M280" s="128" t="str">
        <f t="shared" si="136"/>
        <v/>
      </c>
      <c r="N280" s="77">
        <f t="shared" si="137"/>
        <v>0</v>
      </c>
      <c r="O280" s="77">
        <f t="shared" si="138"/>
        <v>0</v>
      </c>
      <c r="P280" s="28" t="str">
        <f t="shared" si="139"/>
        <v/>
      </c>
      <c r="Q280" s="28">
        <f t="shared" si="140"/>
        <v>0</v>
      </c>
      <c r="R280" s="31" t="str">
        <f t="shared" si="141"/>
        <v/>
      </c>
      <c r="S280" s="28" t="str">
        <f t="shared" si="142"/>
        <v/>
      </c>
      <c r="T280" s="28" t="str">
        <f t="shared" si="143"/>
        <v/>
      </c>
      <c r="U280" s="28" t="str">
        <f t="shared" si="144"/>
        <v/>
      </c>
      <c r="V280" s="28" t="str">
        <f t="shared" si="145"/>
        <v/>
      </c>
      <c r="W280" s="71" t="str">
        <f t="shared" si="146"/>
        <v/>
      </c>
      <c r="X280" s="47" t="str">
        <f t="shared" si="147"/>
        <v/>
      </c>
      <c r="Y280" s="365" t="str">
        <f t="shared" si="148"/>
        <v/>
      </c>
      <c r="Z280" s="365" t="str">
        <f>IF(W280&lt;X280,Übersetzungstexte!A$186,"")</f>
        <v/>
      </c>
      <c r="AA280" s="366" t="str">
        <f t="shared" si="149"/>
        <v/>
      </c>
      <c r="AB280" s="367"/>
    </row>
    <row r="281" spans="1:28" ht="17.25" hidden="1" customHeight="1" x14ac:dyDescent="0.2">
      <c r="A281" s="115"/>
      <c r="B281" s="236"/>
      <c r="C281" s="236"/>
      <c r="D281" s="116"/>
      <c r="E281" s="117"/>
      <c r="F281" s="118"/>
      <c r="G281" s="362"/>
      <c r="H281" s="117"/>
      <c r="I281" s="118"/>
      <c r="J281" s="119"/>
      <c r="K281" s="119"/>
      <c r="L281" s="232" t="str">
        <f t="shared" si="135"/>
        <v/>
      </c>
      <c r="M281" s="128" t="str">
        <f t="shared" si="136"/>
        <v/>
      </c>
      <c r="N281" s="77">
        <f t="shared" si="137"/>
        <v>0</v>
      </c>
      <c r="O281" s="77">
        <f t="shared" si="138"/>
        <v>0</v>
      </c>
      <c r="P281" s="28" t="str">
        <f t="shared" si="139"/>
        <v/>
      </c>
      <c r="Q281" s="28">
        <f t="shared" si="140"/>
        <v>0</v>
      </c>
      <c r="R281" s="31" t="str">
        <f t="shared" si="141"/>
        <v/>
      </c>
      <c r="S281" s="28" t="str">
        <f t="shared" si="142"/>
        <v/>
      </c>
      <c r="T281" s="28" t="str">
        <f t="shared" si="143"/>
        <v/>
      </c>
      <c r="U281" s="28" t="str">
        <f t="shared" si="144"/>
        <v/>
      </c>
      <c r="V281" s="28" t="str">
        <f t="shared" si="145"/>
        <v/>
      </c>
      <c r="W281" s="71" t="str">
        <f t="shared" si="146"/>
        <v/>
      </c>
      <c r="X281" s="47" t="str">
        <f t="shared" si="147"/>
        <v/>
      </c>
      <c r="Y281" s="365" t="str">
        <f t="shared" si="148"/>
        <v/>
      </c>
      <c r="Z281" s="365" t="str">
        <f>IF(W281&lt;X281,Übersetzungstexte!A$186,"")</f>
        <v/>
      </c>
      <c r="AA281" s="366" t="str">
        <f t="shared" si="149"/>
        <v/>
      </c>
      <c r="AB281" s="367"/>
    </row>
    <row r="282" spans="1:28" ht="17.25" hidden="1" customHeight="1" x14ac:dyDescent="0.2">
      <c r="A282" s="115"/>
      <c r="B282" s="236"/>
      <c r="C282" s="236"/>
      <c r="D282" s="116"/>
      <c r="E282" s="117"/>
      <c r="F282" s="118"/>
      <c r="G282" s="362"/>
      <c r="H282" s="117"/>
      <c r="I282" s="118"/>
      <c r="J282" s="119"/>
      <c r="K282" s="119"/>
      <c r="L282" s="232" t="str">
        <f t="shared" si="135"/>
        <v/>
      </c>
      <c r="M282" s="128" t="str">
        <f t="shared" si="136"/>
        <v/>
      </c>
      <c r="N282" s="77">
        <f t="shared" si="137"/>
        <v>0</v>
      </c>
      <c r="O282" s="77">
        <f t="shared" si="138"/>
        <v>0</v>
      </c>
      <c r="P282" s="28" t="str">
        <f t="shared" si="139"/>
        <v/>
      </c>
      <c r="Q282" s="28">
        <f t="shared" si="140"/>
        <v>0</v>
      </c>
      <c r="R282" s="31" t="str">
        <f t="shared" si="141"/>
        <v/>
      </c>
      <c r="S282" s="28" t="str">
        <f t="shared" si="142"/>
        <v/>
      </c>
      <c r="T282" s="28" t="str">
        <f t="shared" si="143"/>
        <v/>
      </c>
      <c r="U282" s="28" t="str">
        <f t="shared" si="144"/>
        <v/>
      </c>
      <c r="V282" s="28" t="str">
        <f t="shared" si="145"/>
        <v/>
      </c>
      <c r="W282" s="71" t="str">
        <f t="shared" si="146"/>
        <v/>
      </c>
      <c r="X282" s="47" t="str">
        <f t="shared" si="147"/>
        <v/>
      </c>
      <c r="Y282" s="365" t="str">
        <f t="shared" si="148"/>
        <v/>
      </c>
      <c r="Z282" s="365" t="str">
        <f>IF(W282&lt;X282,Übersetzungstexte!A$186,"")</f>
        <v/>
      </c>
      <c r="AA282" s="366" t="str">
        <f t="shared" si="149"/>
        <v/>
      </c>
      <c r="AB282" s="367"/>
    </row>
    <row r="283" spans="1:28" ht="17.25" hidden="1" customHeight="1" x14ac:dyDescent="0.2">
      <c r="A283" s="115"/>
      <c r="B283" s="236"/>
      <c r="C283" s="236"/>
      <c r="D283" s="116"/>
      <c r="E283" s="117"/>
      <c r="F283" s="118"/>
      <c r="G283" s="362"/>
      <c r="H283" s="117"/>
      <c r="I283" s="118"/>
      <c r="J283" s="119"/>
      <c r="K283" s="119"/>
      <c r="L283" s="232" t="str">
        <f t="shared" si="135"/>
        <v/>
      </c>
      <c r="M283" s="128" t="str">
        <f t="shared" si="136"/>
        <v/>
      </c>
      <c r="N283" s="77">
        <f t="shared" si="137"/>
        <v>0</v>
      </c>
      <c r="O283" s="77">
        <f t="shared" si="138"/>
        <v>0</v>
      </c>
      <c r="P283" s="28" t="str">
        <f t="shared" si="139"/>
        <v/>
      </c>
      <c r="Q283" s="28">
        <f t="shared" si="140"/>
        <v>0</v>
      </c>
      <c r="R283" s="31" t="str">
        <f t="shared" si="141"/>
        <v/>
      </c>
      <c r="S283" s="28" t="str">
        <f t="shared" si="142"/>
        <v/>
      </c>
      <c r="T283" s="28" t="str">
        <f t="shared" si="143"/>
        <v/>
      </c>
      <c r="U283" s="28" t="str">
        <f t="shared" si="144"/>
        <v/>
      </c>
      <c r="V283" s="28" t="str">
        <f t="shared" si="145"/>
        <v/>
      </c>
      <c r="W283" s="71" t="str">
        <f t="shared" si="146"/>
        <v/>
      </c>
      <c r="X283" s="47" t="str">
        <f t="shared" si="147"/>
        <v/>
      </c>
      <c r="Y283" s="365" t="str">
        <f t="shared" si="148"/>
        <v/>
      </c>
      <c r="Z283" s="365" t="str">
        <f>IF(W283&lt;X283,Übersetzungstexte!A$186,"")</f>
        <v/>
      </c>
      <c r="AA283" s="366" t="str">
        <f t="shared" si="149"/>
        <v/>
      </c>
      <c r="AB283" s="367"/>
    </row>
    <row r="284" spans="1:28" ht="17.25" hidden="1" customHeight="1" x14ac:dyDescent="0.2">
      <c r="A284" s="115"/>
      <c r="B284" s="236"/>
      <c r="C284" s="236"/>
      <c r="D284" s="116"/>
      <c r="E284" s="117"/>
      <c r="F284" s="118"/>
      <c r="G284" s="362"/>
      <c r="H284" s="117"/>
      <c r="I284" s="118"/>
      <c r="J284" s="119"/>
      <c r="K284" s="119"/>
      <c r="L284" s="232" t="str">
        <f t="shared" si="135"/>
        <v/>
      </c>
      <c r="M284" s="128" t="str">
        <f t="shared" si="136"/>
        <v/>
      </c>
      <c r="N284" s="77">
        <f t="shared" si="137"/>
        <v>0</v>
      </c>
      <c r="O284" s="77">
        <f t="shared" si="138"/>
        <v>0</v>
      </c>
      <c r="P284" s="28" t="str">
        <f t="shared" si="139"/>
        <v/>
      </c>
      <c r="Q284" s="28">
        <f t="shared" si="140"/>
        <v>0</v>
      </c>
      <c r="R284" s="31" t="str">
        <f t="shared" si="141"/>
        <v/>
      </c>
      <c r="S284" s="28" t="str">
        <f t="shared" si="142"/>
        <v/>
      </c>
      <c r="T284" s="28" t="str">
        <f t="shared" si="143"/>
        <v/>
      </c>
      <c r="U284" s="28" t="str">
        <f t="shared" si="144"/>
        <v/>
      </c>
      <c r="V284" s="28" t="str">
        <f t="shared" si="145"/>
        <v/>
      </c>
      <c r="W284" s="71" t="str">
        <f t="shared" si="146"/>
        <v/>
      </c>
      <c r="X284" s="47" t="str">
        <f t="shared" si="147"/>
        <v/>
      </c>
      <c r="Y284" s="365" t="str">
        <f t="shared" si="148"/>
        <v/>
      </c>
      <c r="Z284" s="365" t="str">
        <f>IF(W284&lt;X284,Übersetzungstexte!A$186,"")</f>
        <v/>
      </c>
      <c r="AA284" s="366" t="str">
        <f t="shared" si="149"/>
        <v/>
      </c>
      <c r="AB284" s="367"/>
    </row>
    <row r="285" spans="1:28" ht="17.25" hidden="1" customHeight="1" x14ac:dyDescent="0.2">
      <c r="A285" s="115"/>
      <c r="B285" s="236"/>
      <c r="C285" s="236"/>
      <c r="D285" s="116"/>
      <c r="E285" s="117"/>
      <c r="F285" s="118"/>
      <c r="G285" s="362"/>
      <c r="H285" s="117"/>
      <c r="I285" s="118"/>
      <c r="J285" s="119"/>
      <c r="K285" s="119"/>
      <c r="L285" s="232" t="str">
        <f t="shared" si="135"/>
        <v/>
      </c>
      <c r="M285" s="128" t="str">
        <f t="shared" si="136"/>
        <v/>
      </c>
      <c r="N285" s="77">
        <f t="shared" si="137"/>
        <v>0</v>
      </c>
      <c r="O285" s="77">
        <f t="shared" si="138"/>
        <v>0</v>
      </c>
      <c r="P285" s="28" t="str">
        <f t="shared" si="139"/>
        <v/>
      </c>
      <c r="Q285" s="28">
        <f t="shared" si="140"/>
        <v>0</v>
      </c>
      <c r="R285" s="31" t="str">
        <f t="shared" si="141"/>
        <v/>
      </c>
      <c r="S285" s="28" t="str">
        <f t="shared" si="142"/>
        <v/>
      </c>
      <c r="T285" s="28" t="str">
        <f t="shared" si="143"/>
        <v/>
      </c>
      <c r="U285" s="28" t="str">
        <f t="shared" si="144"/>
        <v/>
      </c>
      <c r="V285" s="28" t="str">
        <f t="shared" si="145"/>
        <v/>
      </c>
      <c r="W285" s="71" t="str">
        <f t="shared" si="146"/>
        <v/>
      </c>
      <c r="X285" s="47" t="str">
        <f t="shared" si="147"/>
        <v/>
      </c>
      <c r="Y285" s="365" t="str">
        <f t="shared" si="148"/>
        <v/>
      </c>
      <c r="Z285" s="365" t="str">
        <f>IF(W285&lt;X285,Übersetzungstexte!A$186,"")</f>
        <v/>
      </c>
      <c r="AA285" s="366" t="str">
        <f t="shared" si="149"/>
        <v/>
      </c>
      <c r="AB285" s="367"/>
    </row>
    <row r="286" spans="1:28" ht="17.25" hidden="1" customHeight="1" x14ac:dyDescent="0.2">
      <c r="A286" s="115"/>
      <c r="B286" s="236"/>
      <c r="C286" s="236"/>
      <c r="D286" s="116"/>
      <c r="E286" s="117"/>
      <c r="F286" s="118"/>
      <c r="G286" s="362"/>
      <c r="H286" s="117"/>
      <c r="I286" s="118"/>
      <c r="J286" s="119"/>
      <c r="K286" s="119"/>
      <c r="L286" s="232" t="str">
        <f t="shared" si="135"/>
        <v/>
      </c>
      <c r="M286" s="128" t="str">
        <f t="shared" si="136"/>
        <v/>
      </c>
      <c r="N286" s="77">
        <f t="shared" si="137"/>
        <v>0</v>
      </c>
      <c r="O286" s="77">
        <f t="shared" si="138"/>
        <v>0</v>
      </c>
      <c r="P286" s="28" t="str">
        <f t="shared" si="139"/>
        <v/>
      </c>
      <c r="Q286" s="28">
        <f t="shared" si="140"/>
        <v>0</v>
      </c>
      <c r="R286" s="31" t="str">
        <f t="shared" si="141"/>
        <v/>
      </c>
      <c r="S286" s="28" t="str">
        <f t="shared" si="142"/>
        <v/>
      </c>
      <c r="T286" s="28" t="str">
        <f t="shared" si="143"/>
        <v/>
      </c>
      <c r="U286" s="28" t="str">
        <f t="shared" si="144"/>
        <v/>
      </c>
      <c r="V286" s="28" t="str">
        <f t="shared" si="145"/>
        <v/>
      </c>
      <c r="W286" s="71" t="str">
        <f t="shared" si="146"/>
        <v/>
      </c>
      <c r="X286" s="47" t="str">
        <f t="shared" si="147"/>
        <v/>
      </c>
      <c r="Y286" s="365" t="str">
        <f t="shared" si="148"/>
        <v/>
      </c>
      <c r="Z286" s="365" t="str">
        <f>IF(W286&lt;X286,Übersetzungstexte!A$186,"")</f>
        <v/>
      </c>
      <c r="AA286" s="366" t="str">
        <f t="shared" si="149"/>
        <v/>
      </c>
      <c r="AB286" s="367"/>
    </row>
    <row r="287" spans="1:28" ht="17.25" hidden="1" customHeight="1" x14ac:dyDescent="0.2">
      <c r="A287" s="115"/>
      <c r="B287" s="236"/>
      <c r="C287" s="236"/>
      <c r="D287" s="116"/>
      <c r="E287" s="117"/>
      <c r="F287" s="118"/>
      <c r="G287" s="362"/>
      <c r="H287" s="117"/>
      <c r="I287" s="118"/>
      <c r="J287" s="119"/>
      <c r="K287" s="119"/>
      <c r="L287" s="232" t="str">
        <f t="shared" si="135"/>
        <v/>
      </c>
      <c r="M287" s="128" t="str">
        <f t="shared" si="136"/>
        <v/>
      </c>
      <c r="N287" s="77">
        <f t="shared" si="137"/>
        <v>0</v>
      </c>
      <c r="O287" s="77">
        <f t="shared" si="138"/>
        <v>0</v>
      </c>
      <c r="P287" s="28" t="str">
        <f t="shared" si="139"/>
        <v/>
      </c>
      <c r="Q287" s="28">
        <f t="shared" si="140"/>
        <v>0</v>
      </c>
      <c r="R287" s="31" t="str">
        <f t="shared" si="141"/>
        <v/>
      </c>
      <c r="S287" s="28" t="str">
        <f t="shared" si="142"/>
        <v/>
      </c>
      <c r="T287" s="28" t="str">
        <f t="shared" si="143"/>
        <v/>
      </c>
      <c r="U287" s="28" t="str">
        <f t="shared" si="144"/>
        <v/>
      </c>
      <c r="V287" s="28" t="str">
        <f t="shared" si="145"/>
        <v/>
      </c>
      <c r="W287" s="71" t="str">
        <f t="shared" si="146"/>
        <v/>
      </c>
      <c r="X287" s="47" t="str">
        <f t="shared" si="147"/>
        <v/>
      </c>
      <c r="Y287" s="365" t="str">
        <f t="shared" si="148"/>
        <v/>
      </c>
      <c r="Z287" s="365" t="str">
        <f>IF(W287&lt;X287,Übersetzungstexte!A$186,"")</f>
        <v/>
      </c>
      <c r="AA287" s="366" t="str">
        <f t="shared" si="149"/>
        <v/>
      </c>
      <c r="AB287" s="367"/>
    </row>
    <row r="288" spans="1:28" ht="17.25" hidden="1" customHeight="1" x14ac:dyDescent="0.2">
      <c r="A288" s="115"/>
      <c r="B288" s="236"/>
      <c r="C288" s="236"/>
      <c r="D288" s="116"/>
      <c r="E288" s="117"/>
      <c r="F288" s="118"/>
      <c r="G288" s="362"/>
      <c r="H288" s="117"/>
      <c r="I288" s="118"/>
      <c r="J288" s="119"/>
      <c r="K288" s="119"/>
      <c r="L288" s="232" t="str">
        <f t="shared" si="135"/>
        <v/>
      </c>
      <c r="M288" s="128" t="str">
        <f t="shared" si="136"/>
        <v/>
      </c>
      <c r="N288" s="77">
        <f t="shared" si="137"/>
        <v>0</v>
      </c>
      <c r="O288" s="77">
        <f t="shared" si="138"/>
        <v>0</v>
      </c>
      <c r="P288" s="28" t="str">
        <f t="shared" si="139"/>
        <v/>
      </c>
      <c r="Q288" s="28">
        <f t="shared" si="140"/>
        <v>0</v>
      </c>
      <c r="R288" s="31" t="str">
        <f t="shared" si="141"/>
        <v/>
      </c>
      <c r="S288" s="28" t="str">
        <f t="shared" si="142"/>
        <v/>
      </c>
      <c r="T288" s="28" t="str">
        <f t="shared" si="143"/>
        <v/>
      </c>
      <c r="U288" s="28" t="str">
        <f t="shared" si="144"/>
        <v/>
      </c>
      <c r="V288" s="28" t="str">
        <f t="shared" si="145"/>
        <v/>
      </c>
      <c r="W288" s="71" t="str">
        <f t="shared" si="146"/>
        <v/>
      </c>
      <c r="X288" s="47" t="str">
        <f t="shared" si="147"/>
        <v/>
      </c>
      <c r="Y288" s="365" t="str">
        <f t="shared" si="148"/>
        <v/>
      </c>
      <c r="Z288" s="365" t="str">
        <f>IF(W288&lt;X288,Übersetzungstexte!A$186,"")</f>
        <v/>
      </c>
      <c r="AA288" s="366" t="str">
        <f t="shared" si="149"/>
        <v/>
      </c>
      <c r="AB288" s="367"/>
    </row>
    <row r="289" spans="1:28" ht="17.25" hidden="1" customHeight="1" x14ac:dyDescent="0.2">
      <c r="A289" s="115"/>
      <c r="B289" s="236"/>
      <c r="C289" s="236"/>
      <c r="D289" s="116"/>
      <c r="E289" s="117"/>
      <c r="F289" s="118"/>
      <c r="G289" s="362"/>
      <c r="H289" s="117"/>
      <c r="I289" s="118"/>
      <c r="J289" s="119"/>
      <c r="K289" s="119"/>
      <c r="L289" s="232" t="str">
        <f t="shared" si="135"/>
        <v/>
      </c>
      <c r="M289" s="128" t="str">
        <f t="shared" si="136"/>
        <v/>
      </c>
      <c r="N289" s="77">
        <f t="shared" si="137"/>
        <v>0</v>
      </c>
      <c r="O289" s="77">
        <f t="shared" si="138"/>
        <v>0</v>
      </c>
      <c r="P289" s="28" t="str">
        <f t="shared" si="139"/>
        <v/>
      </c>
      <c r="Q289" s="28">
        <f t="shared" si="140"/>
        <v>0</v>
      </c>
      <c r="R289" s="31" t="str">
        <f t="shared" si="141"/>
        <v/>
      </c>
      <c r="S289" s="28" t="str">
        <f t="shared" si="142"/>
        <v/>
      </c>
      <c r="T289" s="28" t="str">
        <f t="shared" si="143"/>
        <v/>
      </c>
      <c r="U289" s="28" t="str">
        <f t="shared" si="144"/>
        <v/>
      </c>
      <c r="V289" s="28" t="str">
        <f t="shared" si="145"/>
        <v/>
      </c>
      <c r="W289" s="71" t="str">
        <f t="shared" si="146"/>
        <v/>
      </c>
      <c r="X289" s="47" t="str">
        <f t="shared" si="147"/>
        <v/>
      </c>
      <c r="Y289" s="365" t="str">
        <f t="shared" si="148"/>
        <v/>
      </c>
      <c r="Z289" s="365" t="str">
        <f>IF(W289&lt;X289,Übersetzungstexte!A$186,"")</f>
        <v/>
      </c>
      <c r="AA289" s="366" t="str">
        <f t="shared" si="149"/>
        <v/>
      </c>
      <c r="AB289" s="367"/>
    </row>
    <row r="290" spans="1:28" ht="17.25" hidden="1" customHeight="1" x14ac:dyDescent="0.2">
      <c r="A290" s="115"/>
      <c r="B290" s="236"/>
      <c r="C290" s="236"/>
      <c r="D290" s="116"/>
      <c r="E290" s="117"/>
      <c r="F290" s="118"/>
      <c r="G290" s="362"/>
      <c r="H290" s="117"/>
      <c r="I290" s="118"/>
      <c r="J290" s="119"/>
      <c r="K290" s="119"/>
      <c r="L290" s="232" t="str">
        <f t="shared" si="135"/>
        <v/>
      </c>
      <c r="M290" s="128" t="str">
        <f t="shared" si="136"/>
        <v/>
      </c>
      <c r="N290" s="77">
        <f t="shared" si="137"/>
        <v>0</v>
      </c>
      <c r="O290" s="77">
        <f t="shared" si="138"/>
        <v>0</v>
      </c>
      <c r="P290" s="28" t="str">
        <f t="shared" si="139"/>
        <v/>
      </c>
      <c r="Q290" s="28">
        <f t="shared" si="140"/>
        <v>0</v>
      </c>
      <c r="R290" s="31" t="str">
        <f t="shared" si="141"/>
        <v/>
      </c>
      <c r="S290" s="28" t="str">
        <f t="shared" si="142"/>
        <v/>
      </c>
      <c r="T290" s="28" t="str">
        <f t="shared" si="143"/>
        <v/>
      </c>
      <c r="U290" s="28" t="str">
        <f t="shared" si="144"/>
        <v/>
      </c>
      <c r="V290" s="28" t="str">
        <f t="shared" si="145"/>
        <v/>
      </c>
      <c r="W290" s="71" t="str">
        <f t="shared" si="146"/>
        <v/>
      </c>
      <c r="X290" s="47" t="str">
        <f t="shared" si="147"/>
        <v/>
      </c>
      <c r="Y290" s="365" t="str">
        <f t="shared" si="148"/>
        <v/>
      </c>
      <c r="Z290" s="365" t="str">
        <f>IF(W290&lt;X290,Übersetzungstexte!A$186,"")</f>
        <v/>
      </c>
      <c r="AA290" s="366" t="str">
        <f t="shared" si="149"/>
        <v/>
      </c>
      <c r="AB290" s="367"/>
    </row>
    <row r="291" spans="1:28" ht="17.25" hidden="1" customHeight="1" x14ac:dyDescent="0.2">
      <c r="A291" s="115"/>
      <c r="B291" s="236"/>
      <c r="C291" s="236"/>
      <c r="D291" s="116"/>
      <c r="E291" s="117"/>
      <c r="F291" s="118"/>
      <c r="G291" s="362"/>
      <c r="H291" s="117"/>
      <c r="I291" s="118"/>
      <c r="J291" s="119"/>
      <c r="K291" s="119"/>
      <c r="L291" s="232" t="str">
        <f t="shared" si="135"/>
        <v/>
      </c>
      <c r="M291" s="128" t="str">
        <f t="shared" si="136"/>
        <v/>
      </c>
      <c r="N291" s="77">
        <f t="shared" si="137"/>
        <v>0</v>
      </c>
      <c r="O291" s="77">
        <f t="shared" si="138"/>
        <v>0</v>
      </c>
      <c r="P291" s="28" t="str">
        <f t="shared" si="139"/>
        <v/>
      </c>
      <c r="Q291" s="28">
        <f t="shared" si="140"/>
        <v>0</v>
      </c>
      <c r="R291" s="31" t="str">
        <f t="shared" si="141"/>
        <v/>
      </c>
      <c r="S291" s="28" t="str">
        <f t="shared" si="142"/>
        <v/>
      </c>
      <c r="T291" s="28" t="str">
        <f t="shared" si="143"/>
        <v/>
      </c>
      <c r="U291" s="28" t="str">
        <f t="shared" si="144"/>
        <v/>
      </c>
      <c r="V291" s="28" t="str">
        <f t="shared" si="145"/>
        <v/>
      </c>
      <c r="W291" s="71" t="str">
        <f t="shared" si="146"/>
        <v/>
      </c>
      <c r="X291" s="47" t="str">
        <f t="shared" si="147"/>
        <v/>
      </c>
      <c r="Y291" s="365" t="str">
        <f t="shared" si="148"/>
        <v/>
      </c>
      <c r="Z291" s="365" t="str">
        <f>IF(W291&lt;X291,Übersetzungstexte!A$186,"")</f>
        <v/>
      </c>
      <c r="AA291" s="366" t="str">
        <f t="shared" si="149"/>
        <v/>
      </c>
      <c r="AB291" s="367"/>
    </row>
    <row r="292" spans="1:28" ht="17.25" hidden="1" customHeight="1" x14ac:dyDescent="0.2">
      <c r="A292" s="115"/>
      <c r="B292" s="236"/>
      <c r="C292" s="236"/>
      <c r="D292" s="116"/>
      <c r="E292" s="117"/>
      <c r="F292" s="118"/>
      <c r="G292" s="362"/>
      <c r="H292" s="117"/>
      <c r="I292" s="118"/>
      <c r="J292" s="119"/>
      <c r="K292" s="119"/>
      <c r="L292" s="232" t="str">
        <f t="shared" si="135"/>
        <v/>
      </c>
      <c r="M292" s="128" t="str">
        <f t="shared" si="136"/>
        <v/>
      </c>
      <c r="N292" s="77">
        <f t="shared" si="137"/>
        <v>0</v>
      </c>
      <c r="O292" s="77">
        <f t="shared" si="138"/>
        <v>0</v>
      </c>
      <c r="P292" s="28" t="str">
        <f t="shared" si="139"/>
        <v/>
      </c>
      <c r="Q292" s="28">
        <f t="shared" si="140"/>
        <v>0</v>
      </c>
      <c r="R292" s="31" t="str">
        <f t="shared" si="141"/>
        <v/>
      </c>
      <c r="S292" s="28" t="str">
        <f t="shared" si="142"/>
        <v/>
      </c>
      <c r="T292" s="28" t="str">
        <f t="shared" si="143"/>
        <v/>
      </c>
      <c r="U292" s="28" t="str">
        <f t="shared" si="144"/>
        <v/>
      </c>
      <c r="V292" s="28" t="str">
        <f t="shared" si="145"/>
        <v/>
      </c>
      <c r="W292" s="71" t="str">
        <f t="shared" si="146"/>
        <v/>
      </c>
      <c r="X292" s="47" t="str">
        <f t="shared" si="147"/>
        <v/>
      </c>
      <c r="Y292" s="365" t="str">
        <f t="shared" si="148"/>
        <v/>
      </c>
      <c r="Z292" s="365" t="str">
        <f>IF(W292&lt;X292,Übersetzungstexte!A$186,"")</f>
        <v/>
      </c>
      <c r="AA292" s="366" t="str">
        <f t="shared" si="149"/>
        <v/>
      </c>
      <c r="AB292" s="367"/>
    </row>
    <row r="293" spans="1:28" ht="17.25" hidden="1" customHeight="1" x14ac:dyDescent="0.2">
      <c r="A293" s="115"/>
      <c r="B293" s="236"/>
      <c r="C293" s="236"/>
      <c r="D293" s="116"/>
      <c r="E293" s="117"/>
      <c r="F293" s="118"/>
      <c r="G293" s="362"/>
      <c r="H293" s="117"/>
      <c r="I293" s="118"/>
      <c r="J293" s="119"/>
      <c r="K293" s="119"/>
      <c r="L293" s="232" t="str">
        <f t="shared" si="135"/>
        <v/>
      </c>
      <c r="M293" s="128" t="str">
        <f t="shared" si="136"/>
        <v/>
      </c>
      <c r="N293" s="77">
        <f t="shared" si="137"/>
        <v>0</v>
      </c>
      <c r="O293" s="77">
        <f t="shared" si="138"/>
        <v>0</v>
      </c>
      <c r="P293" s="28" t="str">
        <f t="shared" si="139"/>
        <v/>
      </c>
      <c r="Q293" s="28">
        <f t="shared" si="140"/>
        <v>0</v>
      </c>
      <c r="R293" s="31" t="str">
        <f t="shared" si="141"/>
        <v/>
      </c>
      <c r="S293" s="28" t="str">
        <f t="shared" si="142"/>
        <v/>
      </c>
      <c r="T293" s="28" t="str">
        <f t="shared" si="143"/>
        <v/>
      </c>
      <c r="U293" s="28" t="str">
        <f t="shared" si="144"/>
        <v/>
      </c>
      <c r="V293" s="28" t="str">
        <f t="shared" si="145"/>
        <v/>
      </c>
      <c r="W293" s="71" t="str">
        <f t="shared" si="146"/>
        <v/>
      </c>
      <c r="X293" s="47" t="str">
        <f t="shared" si="147"/>
        <v/>
      </c>
      <c r="Y293" s="365" t="str">
        <f t="shared" si="148"/>
        <v/>
      </c>
      <c r="Z293" s="365" t="str">
        <f>IF(W293&lt;X293,Übersetzungstexte!A$186,"")</f>
        <v/>
      </c>
      <c r="AA293" s="366" t="str">
        <f t="shared" si="149"/>
        <v/>
      </c>
      <c r="AB293" s="367"/>
    </row>
    <row r="294" spans="1:28" ht="17.25" hidden="1" customHeight="1" x14ac:dyDescent="0.2">
      <c r="A294" s="115"/>
      <c r="B294" s="236"/>
      <c r="C294" s="236"/>
      <c r="D294" s="116"/>
      <c r="E294" s="117"/>
      <c r="F294" s="118"/>
      <c r="G294" s="362"/>
      <c r="H294" s="117"/>
      <c r="I294" s="118"/>
      <c r="J294" s="119"/>
      <c r="K294" s="119"/>
      <c r="L294" s="232" t="str">
        <f t="shared" si="135"/>
        <v/>
      </c>
      <c r="M294" s="128" t="str">
        <f t="shared" si="136"/>
        <v/>
      </c>
      <c r="N294" s="77">
        <f t="shared" si="137"/>
        <v>0</v>
      </c>
      <c r="O294" s="77">
        <f t="shared" si="138"/>
        <v>0</v>
      </c>
      <c r="P294" s="28" t="str">
        <f t="shared" si="139"/>
        <v/>
      </c>
      <c r="Q294" s="28">
        <f t="shared" si="140"/>
        <v>0</v>
      </c>
      <c r="R294" s="31" t="str">
        <f t="shared" si="141"/>
        <v/>
      </c>
      <c r="S294" s="28" t="str">
        <f t="shared" si="142"/>
        <v/>
      </c>
      <c r="T294" s="28" t="str">
        <f t="shared" si="143"/>
        <v/>
      </c>
      <c r="U294" s="28" t="str">
        <f t="shared" si="144"/>
        <v/>
      </c>
      <c r="V294" s="28" t="str">
        <f t="shared" si="145"/>
        <v/>
      </c>
      <c r="W294" s="71" t="str">
        <f t="shared" si="146"/>
        <v/>
      </c>
      <c r="X294" s="47" t="str">
        <f t="shared" si="147"/>
        <v/>
      </c>
      <c r="Y294" s="365" t="str">
        <f t="shared" si="148"/>
        <v/>
      </c>
      <c r="Z294" s="365" t="str">
        <f>IF(W294&lt;X294,Übersetzungstexte!A$186,"")</f>
        <v/>
      </c>
      <c r="AA294" s="366" t="str">
        <f t="shared" si="149"/>
        <v/>
      </c>
      <c r="AB294" s="367"/>
    </row>
    <row r="295" spans="1:28" ht="17.25" hidden="1" customHeight="1" x14ac:dyDescent="0.2">
      <c r="A295" s="115"/>
      <c r="B295" s="236"/>
      <c r="C295" s="236"/>
      <c r="D295" s="116"/>
      <c r="E295" s="117"/>
      <c r="F295" s="118"/>
      <c r="G295" s="362"/>
      <c r="H295" s="117"/>
      <c r="I295" s="118"/>
      <c r="J295" s="119"/>
      <c r="K295" s="119"/>
      <c r="L295" s="232" t="str">
        <f t="shared" si="135"/>
        <v/>
      </c>
      <c r="M295" s="128" t="str">
        <f t="shared" si="136"/>
        <v/>
      </c>
      <c r="N295" s="77">
        <f t="shared" si="137"/>
        <v>0</v>
      </c>
      <c r="O295" s="77">
        <f t="shared" si="138"/>
        <v>0</v>
      </c>
      <c r="P295" s="28" t="str">
        <f t="shared" si="139"/>
        <v/>
      </c>
      <c r="Q295" s="28">
        <f t="shared" si="140"/>
        <v>0</v>
      </c>
      <c r="R295" s="31" t="str">
        <f t="shared" si="141"/>
        <v/>
      </c>
      <c r="S295" s="28" t="str">
        <f t="shared" si="142"/>
        <v/>
      </c>
      <c r="T295" s="28" t="str">
        <f t="shared" si="143"/>
        <v/>
      </c>
      <c r="U295" s="28" t="str">
        <f t="shared" si="144"/>
        <v/>
      </c>
      <c r="V295" s="28" t="str">
        <f t="shared" si="145"/>
        <v/>
      </c>
      <c r="W295" s="71" t="str">
        <f t="shared" si="146"/>
        <v/>
      </c>
      <c r="X295" s="47" t="str">
        <f t="shared" si="147"/>
        <v/>
      </c>
      <c r="Y295" s="365" t="str">
        <f t="shared" si="148"/>
        <v/>
      </c>
      <c r="Z295" s="365" t="str">
        <f>IF(W295&lt;X295,Übersetzungstexte!A$186,"")</f>
        <v/>
      </c>
      <c r="AA295" s="366" t="str">
        <f t="shared" si="149"/>
        <v/>
      </c>
      <c r="AB295" s="367"/>
    </row>
    <row r="296" spans="1:28" ht="17.25" hidden="1" customHeight="1" x14ac:dyDescent="0.2">
      <c r="A296" s="115"/>
      <c r="B296" s="236"/>
      <c r="C296" s="236"/>
      <c r="D296" s="116"/>
      <c r="E296" s="117"/>
      <c r="F296" s="118"/>
      <c r="G296" s="362"/>
      <c r="H296" s="117"/>
      <c r="I296" s="118"/>
      <c r="J296" s="119"/>
      <c r="K296" s="119"/>
      <c r="L296" s="232" t="str">
        <f t="shared" si="135"/>
        <v/>
      </c>
      <c r="M296" s="128" t="str">
        <f t="shared" si="136"/>
        <v/>
      </c>
      <c r="N296" s="77">
        <f t="shared" si="137"/>
        <v>0</v>
      </c>
      <c r="O296" s="77">
        <f t="shared" si="138"/>
        <v>0</v>
      </c>
      <c r="P296" s="28" t="str">
        <f t="shared" si="139"/>
        <v/>
      </c>
      <c r="Q296" s="28">
        <f t="shared" si="140"/>
        <v>0</v>
      </c>
      <c r="R296" s="31" t="str">
        <f t="shared" si="141"/>
        <v/>
      </c>
      <c r="S296" s="28" t="str">
        <f t="shared" si="142"/>
        <v/>
      </c>
      <c r="T296" s="28" t="str">
        <f t="shared" si="143"/>
        <v/>
      </c>
      <c r="U296" s="28" t="str">
        <f t="shared" si="144"/>
        <v/>
      </c>
      <c r="V296" s="28" t="str">
        <f t="shared" si="145"/>
        <v/>
      </c>
      <c r="W296" s="71" t="str">
        <f t="shared" si="146"/>
        <v/>
      </c>
      <c r="X296" s="47" t="str">
        <f t="shared" si="147"/>
        <v/>
      </c>
      <c r="Y296" s="365" t="str">
        <f t="shared" si="148"/>
        <v/>
      </c>
      <c r="Z296" s="365" t="str">
        <f>IF(W296&lt;X296,Übersetzungstexte!A$186,"")</f>
        <v/>
      </c>
      <c r="AA296" s="366" t="str">
        <f t="shared" si="149"/>
        <v/>
      </c>
      <c r="AB296" s="367"/>
    </row>
    <row r="297" spans="1:28" ht="17.25" hidden="1" customHeight="1" x14ac:dyDescent="0.2">
      <c r="A297" s="115"/>
      <c r="B297" s="236"/>
      <c r="C297" s="236"/>
      <c r="D297" s="116"/>
      <c r="E297" s="117"/>
      <c r="F297" s="118"/>
      <c r="G297" s="362"/>
      <c r="H297" s="117"/>
      <c r="I297" s="118"/>
      <c r="J297" s="119"/>
      <c r="K297" s="119"/>
      <c r="L297" s="232" t="str">
        <f t="shared" si="135"/>
        <v/>
      </c>
      <c r="M297" s="128" t="str">
        <f t="shared" si="136"/>
        <v/>
      </c>
      <c r="N297" s="77">
        <f t="shared" si="137"/>
        <v>0</v>
      </c>
      <c r="O297" s="77">
        <f t="shared" si="138"/>
        <v>0</v>
      </c>
      <c r="P297" s="28" t="str">
        <f t="shared" si="139"/>
        <v/>
      </c>
      <c r="Q297" s="28">
        <f t="shared" si="140"/>
        <v>0</v>
      </c>
      <c r="R297" s="31" t="str">
        <f t="shared" si="141"/>
        <v/>
      </c>
      <c r="S297" s="28" t="str">
        <f t="shared" si="142"/>
        <v/>
      </c>
      <c r="T297" s="28" t="str">
        <f t="shared" si="143"/>
        <v/>
      </c>
      <c r="U297" s="28" t="str">
        <f t="shared" si="144"/>
        <v/>
      </c>
      <c r="V297" s="28" t="str">
        <f t="shared" si="145"/>
        <v/>
      </c>
      <c r="W297" s="71" t="str">
        <f t="shared" si="146"/>
        <v/>
      </c>
      <c r="X297" s="47" t="str">
        <f t="shared" si="147"/>
        <v/>
      </c>
      <c r="Y297" s="365" t="str">
        <f t="shared" si="148"/>
        <v/>
      </c>
      <c r="Z297" s="365" t="str">
        <f>IF(W297&lt;X297,Übersetzungstexte!A$186,"")</f>
        <v/>
      </c>
      <c r="AA297" s="366" t="str">
        <f t="shared" si="149"/>
        <v/>
      </c>
      <c r="AB297" s="367"/>
    </row>
    <row r="298" spans="1:28" ht="17.25" hidden="1" customHeight="1" x14ac:dyDescent="0.2">
      <c r="A298" s="115"/>
      <c r="B298" s="236"/>
      <c r="C298" s="236"/>
      <c r="D298" s="116"/>
      <c r="E298" s="117"/>
      <c r="F298" s="118"/>
      <c r="G298" s="362"/>
      <c r="H298" s="117"/>
      <c r="I298" s="118"/>
      <c r="J298" s="119"/>
      <c r="K298" s="119"/>
      <c r="L298" s="232" t="str">
        <f t="shared" si="135"/>
        <v/>
      </c>
      <c r="M298" s="128" t="str">
        <f>Z298</f>
        <v/>
      </c>
      <c r="N298" s="77">
        <f>IF(N$2-YEAR(D298)&lt;N$3,0,1)</f>
        <v>0</v>
      </c>
      <c r="O298" s="77">
        <f>IF(L298="",0,1)</f>
        <v>0</v>
      </c>
      <c r="P298" s="28" t="str">
        <f>IF(AND(A298="",B298="",C298=""),"",ROUND((K298+J298)/(N$4-(K298+J298))*100,2))</f>
        <v/>
      </c>
      <c r="Q298" s="28">
        <f>ROUND(G298,0)/12</f>
        <v>0</v>
      </c>
      <c r="R298" s="31" t="str">
        <f>IF(AND(A298="",B298="",C298=""),"",ROUND((N$4-(K298+J298))*I298/60,1))</f>
        <v/>
      </c>
      <c r="S298" s="28" t="str">
        <f>IF(OR(AND(A298="",B298="",C298=""),F298=0,F298=""),"",ROUND((1+P298/100)*Q298*F298,2))</f>
        <v/>
      </c>
      <c r="T298" s="28" t="str">
        <f>IF(OR(AND(A298="",B298="",C298=""),F298=0,F298="",I298=0,I298=""),"",ROUND((1+P298/100)*(H298/(N$4*I298/5)+Q298*F298),2))</f>
        <v/>
      </c>
      <c r="U298" s="28" t="str">
        <f>IF(OR(AND(A298="",B298="",C298=""),E298=0,E298="",R298=0,R298=""),"",ROUND((Q298*E298/R298),2))</f>
        <v/>
      </c>
      <c r="V298" s="28" t="str">
        <f>IF(OR(AND(A298="",B298="",C298=""),E298=0,E298="",R298=0,R298=""),"",ROUND((H298/(12*Q298*E298)+1)*Q298*E298/R298,2))</f>
        <v/>
      </c>
      <c r="W298" s="71" t="str">
        <f>IF(OR(AND(A298="",B298="",C298=""),R298=0,R298=""),"",ROUND(W$4 / R298,1))</f>
        <v/>
      </c>
      <c r="X298" s="47" t="str">
        <f>IF(OR(AND(A298="",B298="",C298=""),N$4=""),"",IF(AND(F298&gt;0,H298&gt;0),T298, IF(F298&gt;0,S298, IF(AND(E298&gt;0,H298&gt;0),V298,U298))))</f>
        <v/>
      </c>
      <c r="Y298" s="365" t="str">
        <f>IF(W298&lt;X298,W298,X298)</f>
        <v/>
      </c>
      <c r="Z298" s="365" t="str">
        <f>IF(W298&lt;X298,Übersetzungstexte!A$186,"")</f>
        <v/>
      </c>
      <c r="AA298" s="366" t="str">
        <f>IF(AND(B298="",C298=""),"",CONCATENATE(B298,",",C298))</f>
        <v/>
      </c>
      <c r="AB298" s="367"/>
    </row>
    <row r="299" spans="1:28" ht="17.25" hidden="1" customHeight="1" x14ac:dyDescent="0.2">
      <c r="A299" s="115"/>
      <c r="B299" s="236"/>
      <c r="C299" s="236"/>
      <c r="D299" s="116"/>
      <c r="E299" s="117"/>
      <c r="F299" s="118"/>
      <c r="G299" s="362"/>
      <c r="H299" s="117"/>
      <c r="I299" s="118"/>
      <c r="J299" s="119"/>
      <c r="K299" s="119"/>
      <c r="L299" s="232" t="str">
        <f t="shared" si="135"/>
        <v/>
      </c>
      <c r="M299" s="128" t="str">
        <f>Z299</f>
        <v/>
      </c>
      <c r="N299" s="77">
        <f>IF(N$2-YEAR(D299)&lt;N$3,0,1)</f>
        <v>0</v>
      </c>
      <c r="O299" s="77">
        <f>IF(L299="",0,1)</f>
        <v>0</v>
      </c>
      <c r="P299" s="28" t="str">
        <f>IF(AND(A299="",B299="",C299=""),"",ROUND((K299+J299)/(N$4-(K299+J299))*100,2))</f>
        <v/>
      </c>
      <c r="Q299" s="28">
        <f>ROUND(G299,0)/12</f>
        <v>0</v>
      </c>
      <c r="R299" s="31" t="str">
        <f>IF(AND(A299="",B299="",C299=""),"",ROUND((N$4-(K299+J299))*I299/60,1))</f>
        <v/>
      </c>
      <c r="S299" s="28" t="str">
        <f>IF(OR(AND(A299="",B299="",C299=""),F299=0,F299=""),"",ROUND((1+P299/100)*Q299*F299,2))</f>
        <v/>
      </c>
      <c r="T299" s="28" t="str">
        <f>IF(OR(AND(A299="",B299="",C299=""),F299=0,F299="",I299=0,I299=""),"",ROUND((1+P299/100)*(H299/(N$4*I299/5)+Q299*F299),2))</f>
        <v/>
      </c>
      <c r="U299" s="28" t="str">
        <f>IF(OR(AND(A299="",B299="",C299=""),E299=0,E299="",R299=0,R299=""),"",ROUND((Q299*E299/R299),2))</f>
        <v/>
      </c>
      <c r="V299" s="28" t="str">
        <f>IF(OR(AND(A299="",B299="",C299=""),E299=0,E299="",R299=0,R299=""),"",ROUND((H299/(12*Q299*E299)+1)*Q299*E299/R299,2))</f>
        <v/>
      </c>
      <c r="W299" s="71" t="str">
        <f>IF(OR(AND(A299="",B299="",C299=""),R299=0,R299=""),"",ROUND(W$4 / R299,1))</f>
        <v/>
      </c>
      <c r="X299" s="47" t="str">
        <f>IF(OR(AND(A299="",B299="",C299=""),N$4=""),"",IF(AND(F299&gt;0,H299&gt;0),T299, IF(F299&gt;0,S299, IF(AND(E299&gt;0,H299&gt;0),V299,U299))))</f>
        <v/>
      </c>
      <c r="Y299" s="365" t="str">
        <f>IF(W299&lt;X299,W299,X299)</f>
        <v/>
      </c>
      <c r="Z299" s="365" t="str">
        <f>IF(W299&lt;X299,Übersetzungstexte!A$186,"")</f>
        <v/>
      </c>
      <c r="AA299" s="366" t="str">
        <f>IF(AND(B299="",C299=""),"",CONCATENATE(B299,",",C299))</f>
        <v/>
      </c>
      <c r="AB299" s="367"/>
    </row>
    <row r="300" spans="1:28" hidden="1" x14ac:dyDescent="0.2">
      <c r="A300" s="15"/>
      <c r="B300" s="16"/>
      <c r="C300" s="16"/>
      <c r="D300" s="16"/>
      <c r="E300" s="16"/>
      <c r="F300" s="16"/>
      <c r="G300" s="16"/>
      <c r="H300" s="16"/>
      <c r="I300" s="16"/>
      <c r="J300" s="16"/>
      <c r="K300" s="16"/>
      <c r="L300" s="16"/>
      <c r="M300" s="39"/>
      <c r="N300" s="184"/>
      <c r="O300" s="45"/>
      <c r="P300" s="45"/>
      <c r="Q300" s="45"/>
      <c r="R300" s="45"/>
      <c r="S300" s="45"/>
      <c r="T300" s="45"/>
      <c r="U300" s="45"/>
      <c r="V300" s="45"/>
      <c r="W300" s="45"/>
      <c r="X300" s="45"/>
      <c r="Y300" s="45"/>
      <c r="Z300" s="45"/>
      <c r="AA300" s="45"/>
      <c r="AB300" s="45"/>
    </row>
    <row r="301" spans="1:28" hidden="1" x14ac:dyDescent="0.2">
      <c r="A301" s="113" t="str">
        <f>'Stammdaten Betrieb &amp; Abteilung'!D$1</f>
        <v xml:space="preserve">  </v>
      </c>
      <c r="B301" s="39"/>
      <c r="C301" s="34"/>
      <c r="D301" s="34"/>
      <c r="E301" s="35"/>
      <c r="F301" s="35"/>
      <c r="G301" s="21" t="str">
        <f>Übersetzungstexte!A$135</f>
        <v>Betrieb / Betriebsabteilung</v>
      </c>
      <c r="H301" s="38" t="str">
        <f>'Stammdaten Betrieb &amp; Abteilung'!D$13</f>
        <v xml:space="preserve"> </v>
      </c>
      <c r="I301" s="38"/>
      <c r="J301" s="38"/>
      <c r="K301" s="38"/>
      <c r="L301" s="40"/>
      <c r="M301" s="85"/>
      <c r="P301" s="46"/>
      <c r="Q301" s="46"/>
      <c r="R301" s="18"/>
      <c r="S301" s="22"/>
      <c r="T301" s="47"/>
      <c r="U301" s="18"/>
      <c r="V301" s="18"/>
      <c r="W301" s="18"/>
      <c r="X301" s="18"/>
      <c r="Y301" s="19"/>
      <c r="AA301" s="47"/>
    </row>
    <row r="302" spans="1:28" hidden="1" x14ac:dyDescent="0.2">
      <c r="A302" s="38" t="str">
        <f>'Stammdaten Betrieb &amp; Abteilung'!D$3</f>
        <v xml:space="preserve"> </v>
      </c>
      <c r="B302" s="39"/>
      <c r="C302" s="33"/>
      <c r="D302" s="33"/>
      <c r="E302" s="36"/>
      <c r="F302" s="36"/>
      <c r="G302" s="17" t="str">
        <f>Übersetzungstexte!A$136</f>
        <v>Abrechnungsperiode</v>
      </c>
      <c r="H302" s="114" t="str">
        <f>'Stammdaten Betrieb &amp; Abteilung'!D$14</f>
        <v/>
      </c>
      <c r="I302" s="114"/>
      <c r="J302" s="37"/>
      <c r="K302" s="37"/>
      <c r="L302" s="40"/>
      <c r="M302" s="85"/>
      <c r="P302" s="46"/>
      <c r="Q302" s="46"/>
      <c r="R302" s="18"/>
      <c r="S302" s="22"/>
      <c r="T302" s="47"/>
      <c r="U302" s="18"/>
      <c r="V302" s="18"/>
      <c r="W302" s="18"/>
      <c r="X302" s="18"/>
      <c r="Y302" s="19"/>
      <c r="AA302" s="47"/>
    </row>
    <row r="303" spans="1:28" hidden="1" x14ac:dyDescent="0.2">
      <c r="A303" s="38" t="str">
        <f>'Stammdaten Betrieb &amp; Abteilung'!D$4</f>
        <v xml:space="preserve"> </v>
      </c>
      <c r="B303" s="39"/>
      <c r="C303" s="7"/>
      <c r="D303" s="7"/>
      <c r="E303" s="36"/>
      <c r="F303" s="36"/>
      <c r="G303" s="17" t="str">
        <f>Übersetzungstexte!A$137</f>
        <v>Beginn / Ende der Kurzarbeit</v>
      </c>
      <c r="H303" s="38" t="str">
        <f>'Stammdaten Betrieb &amp; Abteilung'!D$16</f>
        <v/>
      </c>
      <c r="I303" s="38"/>
      <c r="J303" s="38"/>
      <c r="K303" s="38"/>
      <c r="L303" s="40"/>
      <c r="M303" s="85"/>
      <c r="P303" s="46"/>
      <c r="Q303" s="46"/>
      <c r="R303" s="18"/>
      <c r="S303" s="22"/>
      <c r="T303" s="47"/>
      <c r="U303" s="18"/>
      <c r="V303" s="18"/>
      <c r="W303" s="73"/>
      <c r="X303" s="18"/>
      <c r="Y303" s="19"/>
      <c r="AA303" s="47"/>
    </row>
    <row r="304" spans="1:28" hidden="1" x14ac:dyDescent="0.2">
      <c r="A304" s="5"/>
      <c r="B304" s="4"/>
      <c r="C304" s="7"/>
      <c r="D304" s="7"/>
      <c r="E304" s="8"/>
      <c r="F304" s="7"/>
      <c r="G304" s="7"/>
      <c r="H304" s="13"/>
      <c r="I304" s="7"/>
      <c r="J304" s="7"/>
      <c r="K304" s="7"/>
      <c r="L304" s="41"/>
      <c r="M304" s="86"/>
      <c r="N304" s="182"/>
      <c r="O304" s="43"/>
      <c r="P304" s="46"/>
      <c r="Q304" s="46"/>
      <c r="R304" s="18"/>
      <c r="S304" s="22"/>
      <c r="T304" s="18"/>
      <c r="U304" s="18"/>
      <c r="V304" s="18"/>
      <c r="W304" s="50"/>
      <c r="X304" s="18"/>
      <c r="Y304" s="19"/>
      <c r="AA304" s="47"/>
    </row>
    <row r="305" spans="1:28" hidden="1" x14ac:dyDescent="0.2">
      <c r="A305" s="223" t="str">
        <f>Übersetzungstexte!A$138</f>
        <v/>
      </c>
      <c r="B305" s="223" t="str">
        <f>Übersetzungstexte!A$142</f>
        <v/>
      </c>
      <c r="C305" s="223" t="str">
        <f>Übersetzungstexte!A$146</f>
        <v/>
      </c>
      <c r="D305" s="224" t="str">
        <f>Übersetzungstexte!A$150</f>
        <v/>
      </c>
      <c r="E305" s="224" t="str">
        <f>Übersetzungstexte!A$154</f>
        <v/>
      </c>
      <c r="F305" s="224" t="str">
        <f>Übersetzungstexte!A$158</f>
        <v/>
      </c>
      <c r="G305" s="224" t="str">
        <f>Übersetzungstexte!A$162</f>
        <v>Anzahl bez.</v>
      </c>
      <c r="H305" s="225" t="str">
        <f>Übersetzungstexte!A$166</f>
        <v>Weitere</v>
      </c>
      <c r="I305" s="224" t="str">
        <f>Übersetzungstexte!A$170</f>
        <v>Jahres-</v>
      </c>
      <c r="J305" s="224" t="str">
        <f>Übersetzungstexte!A$174</f>
        <v/>
      </c>
      <c r="K305" s="224" t="str">
        <f>Übersetzungstexte!A$178</f>
        <v/>
      </c>
      <c r="L305" s="224" t="str">
        <f>Übersetzungstexte!A$182</f>
        <v>Anrechen-</v>
      </c>
      <c r="M305" s="85"/>
      <c r="N305" s="183"/>
      <c r="O305" s="76" t="s">
        <v>685</v>
      </c>
      <c r="P305" s="50" t="s">
        <v>717</v>
      </c>
      <c r="Q305" s="50"/>
      <c r="R305" s="50" t="s">
        <v>718</v>
      </c>
      <c r="S305" s="50" t="s">
        <v>719</v>
      </c>
      <c r="T305" s="50" t="s">
        <v>720</v>
      </c>
      <c r="U305" s="50" t="s">
        <v>721</v>
      </c>
      <c r="V305" s="50" t="s">
        <v>722</v>
      </c>
      <c r="W305" s="50" t="s">
        <v>723</v>
      </c>
      <c r="X305" s="44" t="s">
        <v>726</v>
      </c>
      <c r="Y305" s="47" t="s">
        <v>723</v>
      </c>
      <c r="Z305" s="47" t="s">
        <v>723</v>
      </c>
      <c r="AA305" s="179"/>
      <c r="AB305" s="179"/>
    </row>
    <row r="306" spans="1:28" s="23" customFormat="1" hidden="1" x14ac:dyDescent="0.2">
      <c r="A306" s="226" t="str">
        <f>Übersetzungstexte!A$139</f>
        <v/>
      </c>
      <c r="B306" s="226" t="str">
        <f>Übersetzungstexte!A$143</f>
        <v/>
      </c>
      <c r="C306" s="226" t="str">
        <f>Übersetzungstexte!A$147</f>
        <v/>
      </c>
      <c r="D306" s="227" t="str">
        <f>Übersetzungstexte!A$151</f>
        <v/>
      </c>
      <c r="E306" s="227" t="str">
        <f>Übersetzungstexte!A$155</f>
        <v/>
      </c>
      <c r="F306" s="227" t="str">
        <f>Übersetzungstexte!A$159</f>
        <v/>
      </c>
      <c r="G306" s="227" t="str">
        <f>Übersetzungstexte!A$163</f>
        <v xml:space="preserve">Monate </v>
      </c>
      <c r="H306" s="233" t="str">
        <f>Übersetzungstexte!A$167</f>
        <v>Lohn-</v>
      </c>
      <c r="I306" s="227" t="str">
        <f>Übersetzungstexte!A$171</f>
        <v>durchschn.</v>
      </c>
      <c r="J306" s="227" t="str">
        <f>Übersetzungstexte!A$175</f>
        <v>Anzahl</v>
      </c>
      <c r="K306" s="227" t="str">
        <f>Übersetzungstexte!A$179</f>
        <v>Anzahl</v>
      </c>
      <c r="L306" s="227" t="str">
        <f>Übersetzungstexte!A$183</f>
        <v>barer</v>
      </c>
      <c r="M306" s="126"/>
      <c r="N306" s="183"/>
      <c r="O306" s="76" t="s">
        <v>761</v>
      </c>
      <c r="P306" s="50" t="s">
        <v>712</v>
      </c>
      <c r="Q306" s="50" t="s">
        <v>609</v>
      </c>
      <c r="R306" s="51" t="s">
        <v>713</v>
      </c>
      <c r="S306" s="75" t="s">
        <v>757</v>
      </c>
      <c r="T306" s="52" t="s">
        <v>757</v>
      </c>
      <c r="U306" s="52" t="s">
        <v>758</v>
      </c>
      <c r="V306" s="52" t="s">
        <v>758</v>
      </c>
      <c r="W306" s="52" t="s">
        <v>724</v>
      </c>
      <c r="X306" s="48" t="s">
        <v>727</v>
      </c>
      <c r="Y306" s="48" t="s">
        <v>727</v>
      </c>
      <c r="Z306" s="49" t="s">
        <v>753</v>
      </c>
      <c r="AA306" s="364"/>
      <c r="AB306" s="364"/>
    </row>
    <row r="307" spans="1:28" s="23" customFormat="1" hidden="1" x14ac:dyDescent="0.2">
      <c r="A307" s="226" t="str">
        <f>Übersetzungstexte!A$140</f>
        <v/>
      </c>
      <c r="B307" s="226" t="str">
        <f>Übersetzungstexte!A$144</f>
        <v/>
      </c>
      <c r="C307" s="226" t="str">
        <f>Übersetzungstexte!A$148</f>
        <v/>
      </c>
      <c r="D307" s="227" t="str">
        <f>Übersetzungstexte!A$152</f>
        <v>Geburts-</v>
      </c>
      <c r="E307" s="227" t="str">
        <f>Übersetzungstexte!A$156</f>
        <v>Monats-</v>
      </c>
      <c r="F307" s="227" t="str">
        <f>Übersetzungstexte!A$160</f>
        <v>Stunden-</v>
      </c>
      <c r="G307" s="227" t="str">
        <f>Übersetzungstexte!A$164</f>
        <v>pro Jahr</v>
      </c>
      <c r="H307" s="227" t="str">
        <f>Übersetzungstexte!A$168</f>
        <v>bestand-</v>
      </c>
      <c r="I307" s="227" t="str">
        <f>Übersetzungstexte!A$172</f>
        <v>wöchentl.</v>
      </c>
      <c r="J307" s="227" t="str">
        <f>Übersetzungstexte!A$176</f>
        <v>Ferientage</v>
      </c>
      <c r="K307" s="227" t="str">
        <f>Übersetzungstexte!A$180</f>
        <v>Feiertage</v>
      </c>
      <c r="L307" s="228" t="str">
        <f>Übersetzungstexte!A$184</f>
        <v>Stunden-</v>
      </c>
      <c r="M307" s="127"/>
      <c r="N307" s="184" t="s">
        <v>62</v>
      </c>
      <c r="O307" s="44" t="s">
        <v>762</v>
      </c>
      <c r="P307" s="50"/>
      <c r="Q307" s="50"/>
      <c r="R307" s="51"/>
      <c r="S307" s="52" t="s">
        <v>706</v>
      </c>
      <c r="T307" s="52" t="s">
        <v>704</v>
      </c>
      <c r="U307" s="52" t="s">
        <v>706</v>
      </c>
      <c r="V307" s="52" t="s">
        <v>704</v>
      </c>
      <c r="W307" s="52" t="s">
        <v>725</v>
      </c>
      <c r="X307" s="49" t="s">
        <v>755</v>
      </c>
      <c r="Y307" s="49" t="s">
        <v>728</v>
      </c>
      <c r="Z307" s="49" t="s">
        <v>754</v>
      </c>
      <c r="AA307" s="364"/>
      <c r="AB307" s="364"/>
    </row>
    <row r="308" spans="1:28" s="23" customFormat="1" hidden="1" x14ac:dyDescent="0.2">
      <c r="A308" s="229" t="str">
        <f>Übersetzungstexte!A$141</f>
        <v>Versicherten-Nr.</v>
      </c>
      <c r="B308" s="229" t="str">
        <f>Übersetzungstexte!A$145</f>
        <v>Name</v>
      </c>
      <c r="C308" s="229" t="str">
        <f>Übersetzungstexte!A$149</f>
        <v>Vorname</v>
      </c>
      <c r="D308" s="230" t="str">
        <f>Übersetzungstexte!A$153</f>
        <v>datum</v>
      </c>
      <c r="E308" s="230" t="str">
        <f>Übersetzungstexte!A$157</f>
        <v>lohn</v>
      </c>
      <c r="F308" s="230" t="str">
        <f>Übersetzungstexte!A$161</f>
        <v>lohn</v>
      </c>
      <c r="G308" s="230" t="str">
        <f>Übersetzungstexte!A$165</f>
        <v>(12/13)</v>
      </c>
      <c r="H308" s="230" t="str">
        <f>Übersetzungstexte!A$169</f>
        <v>teile p. Jahr</v>
      </c>
      <c r="I308" s="230" t="str">
        <f>Übersetzungstexte!A$173</f>
        <v>Arbeitszeit</v>
      </c>
      <c r="J308" s="230" t="str">
        <f>Übersetzungstexte!A$177</f>
        <v>pro Jahr</v>
      </c>
      <c r="K308" s="230" t="str">
        <f>Übersetzungstexte!A$181</f>
        <v>pro Jahr</v>
      </c>
      <c r="L308" s="231" t="str">
        <f>Übersetzungstexte!A$185</f>
        <v>Verdienst</v>
      </c>
      <c r="M308" s="127"/>
      <c r="N308" s="184" t="s">
        <v>63</v>
      </c>
      <c r="O308" s="44" t="s">
        <v>749</v>
      </c>
      <c r="P308" s="50"/>
      <c r="Q308" s="50"/>
      <c r="R308" s="51"/>
      <c r="S308" s="52" t="s">
        <v>705</v>
      </c>
      <c r="T308" s="52" t="s">
        <v>705</v>
      </c>
      <c r="U308" s="52" t="s">
        <v>705</v>
      </c>
      <c r="V308" s="52" t="s">
        <v>705</v>
      </c>
      <c r="W308" s="50"/>
      <c r="X308" s="49" t="s">
        <v>756</v>
      </c>
      <c r="Y308" s="49" t="s">
        <v>673</v>
      </c>
      <c r="Z308" s="49"/>
      <c r="AA308" s="364" t="s">
        <v>711</v>
      </c>
      <c r="AB308" s="364"/>
    </row>
    <row r="309" spans="1:28" ht="17.25" hidden="1" customHeight="1" x14ac:dyDescent="0.2">
      <c r="A309" s="115"/>
      <c r="B309" s="236"/>
      <c r="C309" s="236"/>
      <c r="D309" s="116"/>
      <c r="E309" s="117"/>
      <c r="F309" s="118"/>
      <c r="G309" s="362"/>
      <c r="H309" s="117"/>
      <c r="I309" s="118"/>
      <c r="J309" s="119"/>
      <c r="K309" s="119"/>
      <c r="L309" s="232" t="str">
        <f t="shared" ref="L309:L329" si="150">Y309</f>
        <v/>
      </c>
      <c r="M309" s="128" t="str">
        <f t="shared" ref="M309:M327" si="151">Z309</f>
        <v/>
      </c>
      <c r="N309" s="77">
        <f t="shared" ref="N309:N327" si="152">IF(N$2-YEAR(D309)&lt;N$3,0,1)</f>
        <v>0</v>
      </c>
      <c r="O309" s="77">
        <f t="shared" ref="O309:O327" si="153">IF(L309="",0,1)</f>
        <v>0</v>
      </c>
      <c r="P309" s="28" t="str">
        <f t="shared" ref="P309:P327" si="154">IF(AND(A309="",B309="",C309=""),"",ROUND((K309+J309)/(N$4-(K309+J309))*100,2))</f>
        <v/>
      </c>
      <c r="Q309" s="28">
        <f t="shared" ref="Q309:Q327" si="155">ROUND(G309,0)/12</f>
        <v>0</v>
      </c>
      <c r="R309" s="31" t="str">
        <f t="shared" ref="R309:R327" si="156">IF(AND(A309="",B309="",C309=""),"",ROUND((N$4-(K309+J309))*I309/60,1))</f>
        <v/>
      </c>
      <c r="S309" s="28" t="str">
        <f t="shared" ref="S309:S327" si="157">IF(OR(AND(A309="",B309="",C309=""),F309=0,F309=""),"",ROUND((1+P309/100)*Q309*F309,2))</f>
        <v/>
      </c>
      <c r="T309" s="28" t="str">
        <f t="shared" ref="T309:T327" si="158">IF(OR(AND(A309="",B309="",C309=""),F309=0,F309="",I309=0,I309=""),"",ROUND((1+P309/100)*(H309/(N$4*I309/5)+Q309*F309),2))</f>
        <v/>
      </c>
      <c r="U309" s="28" t="str">
        <f t="shared" ref="U309:U327" si="159">IF(OR(AND(A309="",B309="",C309=""),E309=0,E309="",R309=0,R309=""),"",ROUND((Q309*E309/R309),2))</f>
        <v/>
      </c>
      <c r="V309" s="28" t="str">
        <f t="shared" ref="V309:V327" si="160">IF(OR(AND(A309="",B309="",C309=""),E309=0,E309="",R309=0,R309=""),"",ROUND((H309/(12*Q309*E309)+1)*Q309*E309/R309,2))</f>
        <v/>
      </c>
      <c r="W309" s="71" t="str">
        <f t="shared" ref="W309:W327" si="161">IF(OR(AND(A309="",B309="",C309=""),R309=0,R309=""),"",ROUND(W$4 / R309,1))</f>
        <v/>
      </c>
      <c r="X309" s="47" t="str">
        <f t="shared" ref="X309:X327" si="162">IF(OR(AND(A309="",B309="",C309=""),N$4=""),"",IF(AND(F309&gt;0,H309&gt;0),T309, IF(F309&gt;0,S309, IF(AND(E309&gt;0,H309&gt;0),V309,U309))))</f>
        <v/>
      </c>
      <c r="Y309" s="365" t="str">
        <f t="shared" ref="Y309:Y327" si="163">IF(W309&lt;X309,W309,X309)</f>
        <v/>
      </c>
      <c r="Z309" s="365" t="str">
        <f>IF(W309&lt;X309,Übersetzungstexte!A$186,"")</f>
        <v/>
      </c>
      <c r="AA309" s="366" t="str">
        <f t="shared" ref="AA309:AA327" si="164">IF(AND(B309="",C309=""),"",CONCATENATE(B309,",",C309))</f>
        <v/>
      </c>
      <c r="AB309" s="367"/>
    </row>
    <row r="310" spans="1:28" ht="17.25" hidden="1" customHeight="1" x14ac:dyDescent="0.2">
      <c r="A310" s="115"/>
      <c r="B310" s="236"/>
      <c r="C310" s="236"/>
      <c r="D310" s="116"/>
      <c r="E310" s="117"/>
      <c r="F310" s="118"/>
      <c r="G310" s="362"/>
      <c r="H310" s="117"/>
      <c r="I310" s="118"/>
      <c r="J310" s="119"/>
      <c r="K310" s="119"/>
      <c r="L310" s="232" t="str">
        <f t="shared" si="150"/>
        <v/>
      </c>
      <c r="M310" s="128" t="str">
        <f t="shared" si="151"/>
        <v/>
      </c>
      <c r="N310" s="77">
        <f t="shared" si="152"/>
        <v>0</v>
      </c>
      <c r="O310" s="77">
        <f t="shared" si="153"/>
        <v>0</v>
      </c>
      <c r="P310" s="28" t="str">
        <f t="shared" si="154"/>
        <v/>
      </c>
      <c r="Q310" s="28">
        <f t="shared" si="155"/>
        <v>0</v>
      </c>
      <c r="R310" s="31" t="str">
        <f t="shared" si="156"/>
        <v/>
      </c>
      <c r="S310" s="28" t="str">
        <f t="shared" si="157"/>
        <v/>
      </c>
      <c r="T310" s="28" t="str">
        <f t="shared" si="158"/>
        <v/>
      </c>
      <c r="U310" s="28" t="str">
        <f t="shared" si="159"/>
        <v/>
      </c>
      <c r="V310" s="28" t="str">
        <f t="shared" si="160"/>
        <v/>
      </c>
      <c r="W310" s="71" t="str">
        <f t="shared" si="161"/>
        <v/>
      </c>
      <c r="X310" s="47" t="str">
        <f t="shared" si="162"/>
        <v/>
      </c>
      <c r="Y310" s="365" t="str">
        <f t="shared" si="163"/>
        <v/>
      </c>
      <c r="Z310" s="365" t="str">
        <f>IF(W310&lt;X310,Übersetzungstexte!A$186,"")</f>
        <v/>
      </c>
      <c r="AA310" s="366" t="str">
        <f t="shared" si="164"/>
        <v/>
      </c>
      <c r="AB310" s="367"/>
    </row>
    <row r="311" spans="1:28" ht="17.25" hidden="1" customHeight="1" x14ac:dyDescent="0.2">
      <c r="A311" s="115"/>
      <c r="B311" s="236"/>
      <c r="C311" s="236"/>
      <c r="D311" s="116"/>
      <c r="E311" s="117"/>
      <c r="F311" s="118"/>
      <c r="G311" s="362"/>
      <c r="H311" s="117"/>
      <c r="I311" s="118"/>
      <c r="J311" s="119"/>
      <c r="K311" s="119"/>
      <c r="L311" s="232" t="str">
        <f t="shared" si="150"/>
        <v/>
      </c>
      <c r="M311" s="128" t="str">
        <f t="shared" si="151"/>
        <v/>
      </c>
      <c r="N311" s="77">
        <f t="shared" si="152"/>
        <v>0</v>
      </c>
      <c r="O311" s="77">
        <f t="shared" si="153"/>
        <v>0</v>
      </c>
      <c r="P311" s="28" t="str">
        <f t="shared" si="154"/>
        <v/>
      </c>
      <c r="Q311" s="28">
        <f t="shared" si="155"/>
        <v>0</v>
      </c>
      <c r="R311" s="31" t="str">
        <f t="shared" si="156"/>
        <v/>
      </c>
      <c r="S311" s="28" t="str">
        <f t="shared" si="157"/>
        <v/>
      </c>
      <c r="T311" s="28" t="str">
        <f t="shared" si="158"/>
        <v/>
      </c>
      <c r="U311" s="28" t="str">
        <f t="shared" si="159"/>
        <v/>
      </c>
      <c r="V311" s="28" t="str">
        <f t="shared" si="160"/>
        <v/>
      </c>
      <c r="W311" s="71" t="str">
        <f t="shared" si="161"/>
        <v/>
      </c>
      <c r="X311" s="47" t="str">
        <f t="shared" si="162"/>
        <v/>
      </c>
      <c r="Y311" s="365" t="str">
        <f t="shared" si="163"/>
        <v/>
      </c>
      <c r="Z311" s="365" t="str">
        <f>IF(W311&lt;X311,Übersetzungstexte!A$186,"")</f>
        <v/>
      </c>
      <c r="AA311" s="366" t="str">
        <f t="shared" si="164"/>
        <v/>
      </c>
      <c r="AB311" s="367"/>
    </row>
    <row r="312" spans="1:28" ht="17.25" hidden="1" customHeight="1" x14ac:dyDescent="0.2">
      <c r="A312" s="115"/>
      <c r="B312" s="236"/>
      <c r="C312" s="236"/>
      <c r="D312" s="116"/>
      <c r="E312" s="117"/>
      <c r="F312" s="118"/>
      <c r="G312" s="362"/>
      <c r="H312" s="117"/>
      <c r="I312" s="118"/>
      <c r="J312" s="119"/>
      <c r="K312" s="119"/>
      <c r="L312" s="232" t="str">
        <f t="shared" si="150"/>
        <v/>
      </c>
      <c r="M312" s="128" t="str">
        <f t="shared" si="151"/>
        <v/>
      </c>
      <c r="N312" s="77">
        <f t="shared" si="152"/>
        <v>0</v>
      </c>
      <c r="O312" s="77">
        <f t="shared" si="153"/>
        <v>0</v>
      </c>
      <c r="P312" s="28" t="str">
        <f t="shared" si="154"/>
        <v/>
      </c>
      <c r="Q312" s="28">
        <f t="shared" si="155"/>
        <v>0</v>
      </c>
      <c r="R312" s="31" t="str">
        <f t="shared" si="156"/>
        <v/>
      </c>
      <c r="S312" s="28" t="str">
        <f t="shared" si="157"/>
        <v/>
      </c>
      <c r="T312" s="28" t="str">
        <f t="shared" si="158"/>
        <v/>
      </c>
      <c r="U312" s="28" t="str">
        <f t="shared" si="159"/>
        <v/>
      </c>
      <c r="V312" s="28" t="str">
        <f t="shared" si="160"/>
        <v/>
      </c>
      <c r="W312" s="71" t="str">
        <f t="shared" si="161"/>
        <v/>
      </c>
      <c r="X312" s="47" t="str">
        <f t="shared" si="162"/>
        <v/>
      </c>
      <c r="Y312" s="365" t="str">
        <f t="shared" si="163"/>
        <v/>
      </c>
      <c r="Z312" s="365" t="str">
        <f>IF(W312&lt;X312,Übersetzungstexte!A$186,"")</f>
        <v/>
      </c>
      <c r="AA312" s="366" t="str">
        <f t="shared" si="164"/>
        <v/>
      </c>
      <c r="AB312" s="367"/>
    </row>
    <row r="313" spans="1:28" ht="17.25" hidden="1" customHeight="1" x14ac:dyDescent="0.2">
      <c r="A313" s="115"/>
      <c r="B313" s="236"/>
      <c r="C313" s="236"/>
      <c r="D313" s="116"/>
      <c r="E313" s="117"/>
      <c r="F313" s="118"/>
      <c r="G313" s="362"/>
      <c r="H313" s="117"/>
      <c r="I313" s="118"/>
      <c r="J313" s="119"/>
      <c r="K313" s="119"/>
      <c r="L313" s="232" t="str">
        <f t="shared" si="150"/>
        <v/>
      </c>
      <c r="M313" s="128" t="str">
        <f t="shared" si="151"/>
        <v/>
      </c>
      <c r="N313" s="77">
        <f t="shared" si="152"/>
        <v>0</v>
      </c>
      <c r="O313" s="77">
        <f t="shared" si="153"/>
        <v>0</v>
      </c>
      <c r="P313" s="28" t="str">
        <f t="shared" si="154"/>
        <v/>
      </c>
      <c r="Q313" s="28">
        <f t="shared" si="155"/>
        <v>0</v>
      </c>
      <c r="R313" s="31" t="str">
        <f t="shared" si="156"/>
        <v/>
      </c>
      <c r="S313" s="28" t="str">
        <f t="shared" si="157"/>
        <v/>
      </c>
      <c r="T313" s="28" t="str">
        <f t="shared" si="158"/>
        <v/>
      </c>
      <c r="U313" s="28" t="str">
        <f t="shared" si="159"/>
        <v/>
      </c>
      <c r="V313" s="28" t="str">
        <f t="shared" si="160"/>
        <v/>
      </c>
      <c r="W313" s="71" t="str">
        <f t="shared" si="161"/>
        <v/>
      </c>
      <c r="X313" s="47" t="str">
        <f t="shared" si="162"/>
        <v/>
      </c>
      <c r="Y313" s="365" t="str">
        <f t="shared" si="163"/>
        <v/>
      </c>
      <c r="Z313" s="365" t="str">
        <f>IF(W313&lt;X313,Übersetzungstexte!A$186,"")</f>
        <v/>
      </c>
      <c r="AA313" s="366" t="str">
        <f t="shared" si="164"/>
        <v/>
      </c>
      <c r="AB313" s="367"/>
    </row>
    <row r="314" spans="1:28" ht="17.25" hidden="1" customHeight="1" x14ac:dyDescent="0.2">
      <c r="A314" s="115"/>
      <c r="B314" s="236"/>
      <c r="C314" s="236"/>
      <c r="D314" s="116"/>
      <c r="E314" s="117"/>
      <c r="F314" s="118"/>
      <c r="G314" s="362"/>
      <c r="H314" s="117"/>
      <c r="I314" s="118"/>
      <c r="J314" s="119"/>
      <c r="K314" s="119"/>
      <c r="L314" s="232" t="str">
        <f t="shared" si="150"/>
        <v/>
      </c>
      <c r="M314" s="128" t="str">
        <f t="shared" si="151"/>
        <v/>
      </c>
      <c r="N314" s="77">
        <f t="shared" si="152"/>
        <v>0</v>
      </c>
      <c r="O314" s="77">
        <f t="shared" si="153"/>
        <v>0</v>
      </c>
      <c r="P314" s="28" t="str">
        <f t="shared" si="154"/>
        <v/>
      </c>
      <c r="Q314" s="28">
        <f t="shared" si="155"/>
        <v>0</v>
      </c>
      <c r="R314" s="31" t="str">
        <f t="shared" si="156"/>
        <v/>
      </c>
      <c r="S314" s="28" t="str">
        <f t="shared" si="157"/>
        <v/>
      </c>
      <c r="T314" s="28" t="str">
        <f t="shared" si="158"/>
        <v/>
      </c>
      <c r="U314" s="28" t="str">
        <f t="shared" si="159"/>
        <v/>
      </c>
      <c r="V314" s="28" t="str">
        <f t="shared" si="160"/>
        <v/>
      </c>
      <c r="W314" s="71" t="str">
        <f t="shared" si="161"/>
        <v/>
      </c>
      <c r="X314" s="47" t="str">
        <f t="shared" si="162"/>
        <v/>
      </c>
      <c r="Y314" s="365" t="str">
        <f t="shared" si="163"/>
        <v/>
      </c>
      <c r="Z314" s="365" t="str">
        <f>IF(W314&lt;X314,Übersetzungstexte!A$186,"")</f>
        <v/>
      </c>
      <c r="AA314" s="366" t="str">
        <f t="shared" si="164"/>
        <v/>
      </c>
      <c r="AB314" s="367"/>
    </row>
    <row r="315" spans="1:28" ht="17.25" hidden="1" customHeight="1" x14ac:dyDescent="0.2">
      <c r="A315" s="115"/>
      <c r="B315" s="236"/>
      <c r="C315" s="236"/>
      <c r="D315" s="116"/>
      <c r="E315" s="117"/>
      <c r="F315" s="118"/>
      <c r="G315" s="362"/>
      <c r="H315" s="117"/>
      <c r="I315" s="118"/>
      <c r="J315" s="119"/>
      <c r="K315" s="119"/>
      <c r="L315" s="232" t="str">
        <f t="shared" si="150"/>
        <v/>
      </c>
      <c r="M315" s="128" t="str">
        <f t="shared" si="151"/>
        <v/>
      </c>
      <c r="N315" s="77">
        <f t="shared" si="152"/>
        <v>0</v>
      </c>
      <c r="O315" s="77">
        <f t="shared" si="153"/>
        <v>0</v>
      </c>
      <c r="P315" s="28" t="str">
        <f t="shared" si="154"/>
        <v/>
      </c>
      <c r="Q315" s="28">
        <f t="shared" si="155"/>
        <v>0</v>
      </c>
      <c r="R315" s="31" t="str">
        <f t="shared" si="156"/>
        <v/>
      </c>
      <c r="S315" s="28" t="str">
        <f t="shared" si="157"/>
        <v/>
      </c>
      <c r="T315" s="28" t="str">
        <f t="shared" si="158"/>
        <v/>
      </c>
      <c r="U315" s="28" t="str">
        <f t="shared" si="159"/>
        <v/>
      </c>
      <c r="V315" s="28" t="str">
        <f t="shared" si="160"/>
        <v/>
      </c>
      <c r="W315" s="71" t="str">
        <f t="shared" si="161"/>
        <v/>
      </c>
      <c r="X315" s="47" t="str">
        <f t="shared" si="162"/>
        <v/>
      </c>
      <c r="Y315" s="365" t="str">
        <f t="shared" si="163"/>
        <v/>
      </c>
      <c r="Z315" s="365" t="str">
        <f>IF(W315&lt;X315,Übersetzungstexte!A$186,"")</f>
        <v/>
      </c>
      <c r="AA315" s="366" t="str">
        <f t="shared" si="164"/>
        <v/>
      </c>
      <c r="AB315" s="367"/>
    </row>
    <row r="316" spans="1:28" ht="17.25" hidden="1" customHeight="1" x14ac:dyDescent="0.2">
      <c r="A316" s="115"/>
      <c r="B316" s="236"/>
      <c r="C316" s="236"/>
      <c r="D316" s="116"/>
      <c r="E316" s="117"/>
      <c r="F316" s="118"/>
      <c r="G316" s="362"/>
      <c r="H316" s="117"/>
      <c r="I316" s="118"/>
      <c r="J316" s="119"/>
      <c r="K316" s="119"/>
      <c r="L316" s="232" t="str">
        <f t="shared" si="150"/>
        <v/>
      </c>
      <c r="M316" s="128" t="str">
        <f t="shared" si="151"/>
        <v/>
      </c>
      <c r="N316" s="77">
        <f t="shared" si="152"/>
        <v>0</v>
      </c>
      <c r="O316" s="77">
        <f t="shared" si="153"/>
        <v>0</v>
      </c>
      <c r="P316" s="28" t="str">
        <f t="shared" si="154"/>
        <v/>
      </c>
      <c r="Q316" s="28">
        <f t="shared" si="155"/>
        <v>0</v>
      </c>
      <c r="R316" s="31" t="str">
        <f t="shared" si="156"/>
        <v/>
      </c>
      <c r="S316" s="28" t="str">
        <f t="shared" si="157"/>
        <v/>
      </c>
      <c r="T316" s="28" t="str">
        <f t="shared" si="158"/>
        <v/>
      </c>
      <c r="U316" s="28" t="str">
        <f t="shared" si="159"/>
        <v/>
      </c>
      <c r="V316" s="28" t="str">
        <f t="shared" si="160"/>
        <v/>
      </c>
      <c r="W316" s="71" t="str">
        <f t="shared" si="161"/>
        <v/>
      </c>
      <c r="X316" s="47" t="str">
        <f t="shared" si="162"/>
        <v/>
      </c>
      <c r="Y316" s="365" t="str">
        <f t="shared" si="163"/>
        <v/>
      </c>
      <c r="Z316" s="365" t="str">
        <f>IF(W316&lt;X316,Übersetzungstexte!A$186,"")</f>
        <v/>
      </c>
      <c r="AA316" s="366" t="str">
        <f t="shared" si="164"/>
        <v/>
      </c>
      <c r="AB316" s="367"/>
    </row>
    <row r="317" spans="1:28" ht="17.25" hidden="1" customHeight="1" x14ac:dyDescent="0.2">
      <c r="A317" s="115"/>
      <c r="B317" s="236"/>
      <c r="C317" s="236"/>
      <c r="D317" s="116"/>
      <c r="E317" s="117"/>
      <c r="F317" s="118"/>
      <c r="G317" s="362"/>
      <c r="H317" s="117"/>
      <c r="I317" s="118"/>
      <c r="J317" s="119"/>
      <c r="K317" s="119"/>
      <c r="L317" s="232" t="str">
        <f t="shared" si="150"/>
        <v/>
      </c>
      <c r="M317" s="128" t="str">
        <f t="shared" si="151"/>
        <v/>
      </c>
      <c r="N317" s="77">
        <f t="shared" si="152"/>
        <v>0</v>
      </c>
      <c r="O317" s="77">
        <f t="shared" si="153"/>
        <v>0</v>
      </c>
      <c r="P317" s="28" t="str">
        <f t="shared" si="154"/>
        <v/>
      </c>
      <c r="Q317" s="28">
        <f t="shared" si="155"/>
        <v>0</v>
      </c>
      <c r="R317" s="31" t="str">
        <f t="shared" si="156"/>
        <v/>
      </c>
      <c r="S317" s="28" t="str">
        <f t="shared" si="157"/>
        <v/>
      </c>
      <c r="T317" s="28" t="str">
        <f t="shared" si="158"/>
        <v/>
      </c>
      <c r="U317" s="28" t="str">
        <f t="shared" si="159"/>
        <v/>
      </c>
      <c r="V317" s="28" t="str">
        <f t="shared" si="160"/>
        <v/>
      </c>
      <c r="W317" s="71" t="str">
        <f t="shared" si="161"/>
        <v/>
      </c>
      <c r="X317" s="47" t="str">
        <f t="shared" si="162"/>
        <v/>
      </c>
      <c r="Y317" s="365" t="str">
        <f t="shared" si="163"/>
        <v/>
      </c>
      <c r="Z317" s="365" t="str">
        <f>IF(W317&lt;X317,Übersetzungstexte!A$186,"")</f>
        <v/>
      </c>
      <c r="AA317" s="366" t="str">
        <f t="shared" si="164"/>
        <v/>
      </c>
      <c r="AB317" s="367"/>
    </row>
    <row r="318" spans="1:28" ht="17.25" hidden="1" customHeight="1" x14ac:dyDescent="0.2">
      <c r="A318" s="115"/>
      <c r="B318" s="236"/>
      <c r="C318" s="236"/>
      <c r="D318" s="116"/>
      <c r="E318" s="117"/>
      <c r="F318" s="118"/>
      <c r="G318" s="362"/>
      <c r="H318" s="117"/>
      <c r="I318" s="118"/>
      <c r="J318" s="119"/>
      <c r="K318" s="119"/>
      <c r="L318" s="232" t="str">
        <f t="shared" si="150"/>
        <v/>
      </c>
      <c r="M318" s="128" t="str">
        <f t="shared" si="151"/>
        <v/>
      </c>
      <c r="N318" s="77">
        <f t="shared" si="152"/>
        <v>0</v>
      </c>
      <c r="O318" s="77">
        <f t="shared" si="153"/>
        <v>0</v>
      </c>
      <c r="P318" s="28" t="str">
        <f t="shared" si="154"/>
        <v/>
      </c>
      <c r="Q318" s="28">
        <f t="shared" si="155"/>
        <v>0</v>
      </c>
      <c r="R318" s="31" t="str">
        <f t="shared" si="156"/>
        <v/>
      </c>
      <c r="S318" s="28" t="str">
        <f t="shared" si="157"/>
        <v/>
      </c>
      <c r="T318" s="28" t="str">
        <f t="shared" si="158"/>
        <v/>
      </c>
      <c r="U318" s="28" t="str">
        <f t="shared" si="159"/>
        <v/>
      </c>
      <c r="V318" s="28" t="str">
        <f t="shared" si="160"/>
        <v/>
      </c>
      <c r="W318" s="71" t="str">
        <f t="shared" si="161"/>
        <v/>
      </c>
      <c r="X318" s="47" t="str">
        <f t="shared" si="162"/>
        <v/>
      </c>
      <c r="Y318" s="365" t="str">
        <f t="shared" si="163"/>
        <v/>
      </c>
      <c r="Z318" s="365" t="str">
        <f>IF(W318&lt;X318,Übersetzungstexte!A$186,"")</f>
        <v/>
      </c>
      <c r="AA318" s="366" t="str">
        <f t="shared" si="164"/>
        <v/>
      </c>
      <c r="AB318" s="367"/>
    </row>
    <row r="319" spans="1:28" ht="17.25" hidden="1" customHeight="1" x14ac:dyDescent="0.2">
      <c r="A319" s="115"/>
      <c r="B319" s="236"/>
      <c r="C319" s="236"/>
      <c r="D319" s="116"/>
      <c r="E319" s="117"/>
      <c r="F319" s="118"/>
      <c r="G319" s="362"/>
      <c r="H319" s="117"/>
      <c r="I319" s="118"/>
      <c r="J319" s="119"/>
      <c r="K319" s="119"/>
      <c r="L319" s="232" t="str">
        <f t="shared" si="150"/>
        <v/>
      </c>
      <c r="M319" s="128" t="str">
        <f t="shared" si="151"/>
        <v/>
      </c>
      <c r="N319" s="77">
        <f t="shared" si="152"/>
        <v>0</v>
      </c>
      <c r="O319" s="77">
        <f t="shared" si="153"/>
        <v>0</v>
      </c>
      <c r="P319" s="28" t="str">
        <f t="shared" si="154"/>
        <v/>
      </c>
      <c r="Q319" s="28">
        <f t="shared" si="155"/>
        <v>0</v>
      </c>
      <c r="R319" s="31" t="str">
        <f t="shared" si="156"/>
        <v/>
      </c>
      <c r="S319" s="28" t="str">
        <f t="shared" si="157"/>
        <v/>
      </c>
      <c r="T319" s="28" t="str">
        <f t="shared" si="158"/>
        <v/>
      </c>
      <c r="U319" s="28" t="str">
        <f t="shared" si="159"/>
        <v/>
      </c>
      <c r="V319" s="28" t="str">
        <f t="shared" si="160"/>
        <v/>
      </c>
      <c r="W319" s="71" t="str">
        <f t="shared" si="161"/>
        <v/>
      </c>
      <c r="X319" s="47" t="str">
        <f t="shared" si="162"/>
        <v/>
      </c>
      <c r="Y319" s="365" t="str">
        <f t="shared" si="163"/>
        <v/>
      </c>
      <c r="Z319" s="365" t="str">
        <f>IF(W319&lt;X319,Übersetzungstexte!A$186,"")</f>
        <v/>
      </c>
      <c r="AA319" s="366" t="str">
        <f t="shared" si="164"/>
        <v/>
      </c>
      <c r="AB319" s="367"/>
    </row>
    <row r="320" spans="1:28" ht="17.25" hidden="1" customHeight="1" x14ac:dyDescent="0.2">
      <c r="A320" s="115"/>
      <c r="B320" s="236"/>
      <c r="C320" s="236"/>
      <c r="D320" s="116"/>
      <c r="E320" s="117"/>
      <c r="F320" s="118"/>
      <c r="G320" s="362"/>
      <c r="H320" s="117"/>
      <c r="I320" s="118"/>
      <c r="J320" s="119"/>
      <c r="K320" s="119"/>
      <c r="L320" s="232" t="str">
        <f t="shared" si="150"/>
        <v/>
      </c>
      <c r="M320" s="128" t="str">
        <f t="shared" si="151"/>
        <v/>
      </c>
      <c r="N320" s="77">
        <f t="shared" si="152"/>
        <v>0</v>
      </c>
      <c r="O320" s="77">
        <f t="shared" si="153"/>
        <v>0</v>
      </c>
      <c r="P320" s="28" t="str">
        <f t="shared" si="154"/>
        <v/>
      </c>
      <c r="Q320" s="28">
        <f t="shared" si="155"/>
        <v>0</v>
      </c>
      <c r="R320" s="31" t="str">
        <f t="shared" si="156"/>
        <v/>
      </c>
      <c r="S320" s="28" t="str">
        <f t="shared" si="157"/>
        <v/>
      </c>
      <c r="T320" s="28" t="str">
        <f t="shared" si="158"/>
        <v/>
      </c>
      <c r="U320" s="28" t="str">
        <f t="shared" si="159"/>
        <v/>
      </c>
      <c r="V320" s="28" t="str">
        <f t="shared" si="160"/>
        <v/>
      </c>
      <c r="W320" s="71" t="str">
        <f t="shared" si="161"/>
        <v/>
      </c>
      <c r="X320" s="47" t="str">
        <f t="shared" si="162"/>
        <v/>
      </c>
      <c r="Y320" s="365" t="str">
        <f t="shared" si="163"/>
        <v/>
      </c>
      <c r="Z320" s="365" t="str">
        <f>IF(W320&lt;X320,Übersetzungstexte!A$186,"")</f>
        <v/>
      </c>
      <c r="AA320" s="366" t="str">
        <f t="shared" si="164"/>
        <v/>
      </c>
      <c r="AB320" s="367"/>
    </row>
    <row r="321" spans="1:28" ht="17.25" hidden="1" customHeight="1" x14ac:dyDescent="0.2">
      <c r="A321" s="115"/>
      <c r="B321" s="236"/>
      <c r="C321" s="236"/>
      <c r="D321" s="116"/>
      <c r="E321" s="117"/>
      <c r="F321" s="118"/>
      <c r="G321" s="362"/>
      <c r="H321" s="117"/>
      <c r="I321" s="118"/>
      <c r="J321" s="119"/>
      <c r="K321" s="119"/>
      <c r="L321" s="232" t="str">
        <f t="shared" si="150"/>
        <v/>
      </c>
      <c r="M321" s="128" t="str">
        <f t="shared" si="151"/>
        <v/>
      </c>
      <c r="N321" s="77">
        <f t="shared" si="152"/>
        <v>0</v>
      </c>
      <c r="O321" s="77">
        <f t="shared" si="153"/>
        <v>0</v>
      </c>
      <c r="P321" s="28" t="str">
        <f t="shared" si="154"/>
        <v/>
      </c>
      <c r="Q321" s="28">
        <f t="shared" si="155"/>
        <v>0</v>
      </c>
      <c r="R321" s="31" t="str">
        <f t="shared" si="156"/>
        <v/>
      </c>
      <c r="S321" s="28" t="str">
        <f t="shared" si="157"/>
        <v/>
      </c>
      <c r="T321" s="28" t="str">
        <f t="shared" si="158"/>
        <v/>
      </c>
      <c r="U321" s="28" t="str">
        <f t="shared" si="159"/>
        <v/>
      </c>
      <c r="V321" s="28" t="str">
        <f t="shared" si="160"/>
        <v/>
      </c>
      <c r="W321" s="71" t="str">
        <f t="shared" si="161"/>
        <v/>
      </c>
      <c r="X321" s="47" t="str">
        <f t="shared" si="162"/>
        <v/>
      </c>
      <c r="Y321" s="365" t="str">
        <f t="shared" si="163"/>
        <v/>
      </c>
      <c r="Z321" s="365" t="str">
        <f>IF(W321&lt;X321,Übersetzungstexte!A$186,"")</f>
        <v/>
      </c>
      <c r="AA321" s="366" t="str">
        <f t="shared" si="164"/>
        <v/>
      </c>
      <c r="AB321" s="367"/>
    </row>
    <row r="322" spans="1:28" ht="17.25" hidden="1" customHeight="1" x14ac:dyDescent="0.2">
      <c r="A322" s="115"/>
      <c r="B322" s="236"/>
      <c r="C322" s="236"/>
      <c r="D322" s="116"/>
      <c r="E322" s="117"/>
      <c r="F322" s="118"/>
      <c r="G322" s="362"/>
      <c r="H322" s="117"/>
      <c r="I322" s="118"/>
      <c r="J322" s="119"/>
      <c r="K322" s="119"/>
      <c r="L322" s="232" t="str">
        <f t="shared" si="150"/>
        <v/>
      </c>
      <c r="M322" s="128" t="str">
        <f t="shared" si="151"/>
        <v/>
      </c>
      <c r="N322" s="77">
        <f t="shared" si="152"/>
        <v>0</v>
      </c>
      <c r="O322" s="77">
        <f t="shared" si="153"/>
        <v>0</v>
      </c>
      <c r="P322" s="28" t="str">
        <f t="shared" si="154"/>
        <v/>
      </c>
      <c r="Q322" s="28">
        <f t="shared" si="155"/>
        <v>0</v>
      </c>
      <c r="R322" s="31" t="str">
        <f t="shared" si="156"/>
        <v/>
      </c>
      <c r="S322" s="28" t="str">
        <f t="shared" si="157"/>
        <v/>
      </c>
      <c r="T322" s="28" t="str">
        <f t="shared" si="158"/>
        <v/>
      </c>
      <c r="U322" s="28" t="str">
        <f t="shared" si="159"/>
        <v/>
      </c>
      <c r="V322" s="28" t="str">
        <f t="shared" si="160"/>
        <v/>
      </c>
      <c r="W322" s="71" t="str">
        <f t="shared" si="161"/>
        <v/>
      </c>
      <c r="X322" s="47" t="str">
        <f t="shared" si="162"/>
        <v/>
      </c>
      <c r="Y322" s="365" t="str">
        <f t="shared" si="163"/>
        <v/>
      </c>
      <c r="Z322" s="365" t="str">
        <f>IF(W322&lt;X322,Übersetzungstexte!A$186,"")</f>
        <v/>
      </c>
      <c r="AA322" s="366" t="str">
        <f t="shared" si="164"/>
        <v/>
      </c>
      <c r="AB322" s="367"/>
    </row>
    <row r="323" spans="1:28" ht="17.25" hidden="1" customHeight="1" x14ac:dyDescent="0.2">
      <c r="A323" s="115"/>
      <c r="B323" s="236"/>
      <c r="C323" s="236"/>
      <c r="D323" s="116"/>
      <c r="E323" s="117"/>
      <c r="F323" s="118"/>
      <c r="G323" s="362"/>
      <c r="H323" s="117"/>
      <c r="I323" s="118"/>
      <c r="J323" s="119"/>
      <c r="K323" s="119"/>
      <c r="L323" s="232" t="str">
        <f t="shared" si="150"/>
        <v/>
      </c>
      <c r="M323" s="128" t="str">
        <f t="shared" si="151"/>
        <v/>
      </c>
      <c r="N323" s="77">
        <f t="shared" si="152"/>
        <v>0</v>
      </c>
      <c r="O323" s="77">
        <f t="shared" si="153"/>
        <v>0</v>
      </c>
      <c r="P323" s="28" t="str">
        <f t="shared" si="154"/>
        <v/>
      </c>
      <c r="Q323" s="28">
        <f t="shared" si="155"/>
        <v>0</v>
      </c>
      <c r="R323" s="31" t="str">
        <f t="shared" si="156"/>
        <v/>
      </c>
      <c r="S323" s="28" t="str">
        <f t="shared" si="157"/>
        <v/>
      </c>
      <c r="T323" s="28" t="str">
        <f t="shared" si="158"/>
        <v/>
      </c>
      <c r="U323" s="28" t="str">
        <f t="shared" si="159"/>
        <v/>
      </c>
      <c r="V323" s="28" t="str">
        <f t="shared" si="160"/>
        <v/>
      </c>
      <c r="W323" s="71" t="str">
        <f t="shared" si="161"/>
        <v/>
      </c>
      <c r="X323" s="47" t="str">
        <f t="shared" si="162"/>
        <v/>
      </c>
      <c r="Y323" s="365" t="str">
        <f t="shared" si="163"/>
        <v/>
      </c>
      <c r="Z323" s="365" t="str">
        <f>IF(W323&lt;X323,Übersetzungstexte!A$186,"")</f>
        <v/>
      </c>
      <c r="AA323" s="366" t="str">
        <f t="shared" si="164"/>
        <v/>
      </c>
      <c r="AB323" s="367"/>
    </row>
    <row r="324" spans="1:28" ht="17.25" hidden="1" customHeight="1" x14ac:dyDescent="0.2">
      <c r="A324" s="115"/>
      <c r="B324" s="236"/>
      <c r="C324" s="236"/>
      <c r="D324" s="116"/>
      <c r="E324" s="117"/>
      <c r="F324" s="118"/>
      <c r="G324" s="362"/>
      <c r="H324" s="117"/>
      <c r="I324" s="118"/>
      <c r="J324" s="119"/>
      <c r="K324" s="119"/>
      <c r="L324" s="232" t="str">
        <f t="shared" si="150"/>
        <v/>
      </c>
      <c r="M324" s="128" t="str">
        <f t="shared" si="151"/>
        <v/>
      </c>
      <c r="N324" s="77">
        <f t="shared" si="152"/>
        <v>0</v>
      </c>
      <c r="O324" s="77">
        <f t="shared" si="153"/>
        <v>0</v>
      </c>
      <c r="P324" s="28" t="str">
        <f t="shared" si="154"/>
        <v/>
      </c>
      <c r="Q324" s="28">
        <f t="shared" si="155"/>
        <v>0</v>
      </c>
      <c r="R324" s="31" t="str">
        <f t="shared" si="156"/>
        <v/>
      </c>
      <c r="S324" s="28" t="str">
        <f t="shared" si="157"/>
        <v/>
      </c>
      <c r="T324" s="28" t="str">
        <f t="shared" si="158"/>
        <v/>
      </c>
      <c r="U324" s="28" t="str">
        <f t="shared" si="159"/>
        <v/>
      </c>
      <c r="V324" s="28" t="str">
        <f t="shared" si="160"/>
        <v/>
      </c>
      <c r="W324" s="71" t="str">
        <f t="shared" si="161"/>
        <v/>
      </c>
      <c r="X324" s="47" t="str">
        <f t="shared" si="162"/>
        <v/>
      </c>
      <c r="Y324" s="365" t="str">
        <f t="shared" si="163"/>
        <v/>
      </c>
      <c r="Z324" s="365" t="str">
        <f>IF(W324&lt;X324,Übersetzungstexte!A$186,"")</f>
        <v/>
      </c>
      <c r="AA324" s="366" t="str">
        <f t="shared" si="164"/>
        <v/>
      </c>
      <c r="AB324" s="367"/>
    </row>
    <row r="325" spans="1:28" ht="17.25" hidden="1" customHeight="1" x14ac:dyDescent="0.2">
      <c r="A325" s="115"/>
      <c r="B325" s="236"/>
      <c r="C325" s="236"/>
      <c r="D325" s="116"/>
      <c r="E325" s="117"/>
      <c r="F325" s="118"/>
      <c r="G325" s="362"/>
      <c r="H325" s="117"/>
      <c r="I325" s="118"/>
      <c r="J325" s="119"/>
      <c r="K325" s="119"/>
      <c r="L325" s="232" t="str">
        <f t="shared" si="150"/>
        <v/>
      </c>
      <c r="M325" s="128" t="str">
        <f t="shared" si="151"/>
        <v/>
      </c>
      <c r="N325" s="77">
        <f t="shared" si="152"/>
        <v>0</v>
      </c>
      <c r="O325" s="77">
        <f t="shared" si="153"/>
        <v>0</v>
      </c>
      <c r="P325" s="28" t="str">
        <f t="shared" si="154"/>
        <v/>
      </c>
      <c r="Q325" s="28">
        <f t="shared" si="155"/>
        <v>0</v>
      </c>
      <c r="R325" s="31" t="str">
        <f t="shared" si="156"/>
        <v/>
      </c>
      <c r="S325" s="28" t="str">
        <f t="shared" si="157"/>
        <v/>
      </c>
      <c r="T325" s="28" t="str">
        <f t="shared" si="158"/>
        <v/>
      </c>
      <c r="U325" s="28" t="str">
        <f t="shared" si="159"/>
        <v/>
      </c>
      <c r="V325" s="28" t="str">
        <f t="shared" si="160"/>
        <v/>
      </c>
      <c r="W325" s="71" t="str">
        <f t="shared" si="161"/>
        <v/>
      </c>
      <c r="X325" s="47" t="str">
        <f t="shared" si="162"/>
        <v/>
      </c>
      <c r="Y325" s="365" t="str">
        <f t="shared" si="163"/>
        <v/>
      </c>
      <c r="Z325" s="365" t="str">
        <f>IF(W325&lt;X325,Übersetzungstexte!A$186,"")</f>
        <v/>
      </c>
      <c r="AA325" s="366" t="str">
        <f t="shared" si="164"/>
        <v/>
      </c>
      <c r="AB325" s="367"/>
    </row>
    <row r="326" spans="1:28" ht="17.25" hidden="1" customHeight="1" x14ac:dyDescent="0.2">
      <c r="A326" s="115"/>
      <c r="B326" s="236"/>
      <c r="C326" s="236"/>
      <c r="D326" s="116"/>
      <c r="E326" s="117"/>
      <c r="F326" s="118"/>
      <c r="G326" s="362"/>
      <c r="H326" s="117"/>
      <c r="I326" s="118"/>
      <c r="J326" s="119"/>
      <c r="K326" s="119"/>
      <c r="L326" s="232" t="str">
        <f t="shared" si="150"/>
        <v/>
      </c>
      <c r="M326" s="128" t="str">
        <f t="shared" si="151"/>
        <v/>
      </c>
      <c r="N326" s="77">
        <f t="shared" si="152"/>
        <v>0</v>
      </c>
      <c r="O326" s="77">
        <f t="shared" si="153"/>
        <v>0</v>
      </c>
      <c r="P326" s="28" t="str">
        <f t="shared" si="154"/>
        <v/>
      </c>
      <c r="Q326" s="28">
        <f t="shared" si="155"/>
        <v>0</v>
      </c>
      <c r="R326" s="31" t="str">
        <f t="shared" si="156"/>
        <v/>
      </c>
      <c r="S326" s="28" t="str">
        <f t="shared" si="157"/>
        <v/>
      </c>
      <c r="T326" s="28" t="str">
        <f t="shared" si="158"/>
        <v/>
      </c>
      <c r="U326" s="28" t="str">
        <f t="shared" si="159"/>
        <v/>
      </c>
      <c r="V326" s="28" t="str">
        <f t="shared" si="160"/>
        <v/>
      </c>
      <c r="W326" s="71" t="str">
        <f t="shared" si="161"/>
        <v/>
      </c>
      <c r="X326" s="47" t="str">
        <f t="shared" si="162"/>
        <v/>
      </c>
      <c r="Y326" s="365" t="str">
        <f t="shared" si="163"/>
        <v/>
      </c>
      <c r="Z326" s="365" t="str">
        <f>IF(W326&lt;X326,Übersetzungstexte!A$186,"")</f>
        <v/>
      </c>
      <c r="AA326" s="366" t="str">
        <f t="shared" si="164"/>
        <v/>
      </c>
      <c r="AB326" s="367"/>
    </row>
    <row r="327" spans="1:28" ht="17.25" hidden="1" customHeight="1" x14ac:dyDescent="0.2">
      <c r="A327" s="115"/>
      <c r="B327" s="236"/>
      <c r="C327" s="236"/>
      <c r="D327" s="116"/>
      <c r="E327" s="117"/>
      <c r="F327" s="118"/>
      <c r="G327" s="362"/>
      <c r="H327" s="117"/>
      <c r="I327" s="118"/>
      <c r="J327" s="119"/>
      <c r="K327" s="119"/>
      <c r="L327" s="232" t="str">
        <f t="shared" si="150"/>
        <v/>
      </c>
      <c r="M327" s="128" t="str">
        <f t="shared" si="151"/>
        <v/>
      </c>
      <c r="N327" s="77">
        <f t="shared" si="152"/>
        <v>0</v>
      </c>
      <c r="O327" s="77">
        <f t="shared" si="153"/>
        <v>0</v>
      </c>
      <c r="P327" s="28" t="str">
        <f t="shared" si="154"/>
        <v/>
      </c>
      <c r="Q327" s="28">
        <f t="shared" si="155"/>
        <v>0</v>
      </c>
      <c r="R327" s="31" t="str">
        <f t="shared" si="156"/>
        <v/>
      </c>
      <c r="S327" s="28" t="str">
        <f t="shared" si="157"/>
        <v/>
      </c>
      <c r="T327" s="28" t="str">
        <f t="shared" si="158"/>
        <v/>
      </c>
      <c r="U327" s="28" t="str">
        <f t="shared" si="159"/>
        <v/>
      </c>
      <c r="V327" s="28" t="str">
        <f t="shared" si="160"/>
        <v/>
      </c>
      <c r="W327" s="71" t="str">
        <f t="shared" si="161"/>
        <v/>
      </c>
      <c r="X327" s="47" t="str">
        <f t="shared" si="162"/>
        <v/>
      </c>
      <c r="Y327" s="365" t="str">
        <f t="shared" si="163"/>
        <v/>
      </c>
      <c r="Z327" s="365" t="str">
        <f>IF(W327&lt;X327,Übersetzungstexte!A$186,"")</f>
        <v/>
      </c>
      <c r="AA327" s="366" t="str">
        <f t="shared" si="164"/>
        <v/>
      </c>
      <c r="AB327" s="367"/>
    </row>
    <row r="328" spans="1:28" ht="17.25" hidden="1" customHeight="1" x14ac:dyDescent="0.2">
      <c r="A328" s="115"/>
      <c r="B328" s="236"/>
      <c r="C328" s="236"/>
      <c r="D328" s="116"/>
      <c r="E328" s="117"/>
      <c r="F328" s="118"/>
      <c r="G328" s="362"/>
      <c r="H328" s="117"/>
      <c r="I328" s="118"/>
      <c r="J328" s="119"/>
      <c r="K328" s="119"/>
      <c r="L328" s="232" t="str">
        <f t="shared" si="150"/>
        <v/>
      </c>
      <c r="M328" s="128" t="str">
        <f>Z328</f>
        <v/>
      </c>
      <c r="N328" s="77">
        <f>IF(N$2-YEAR(D328)&lt;N$3,0,1)</f>
        <v>0</v>
      </c>
      <c r="O328" s="77">
        <f>IF(L328="",0,1)</f>
        <v>0</v>
      </c>
      <c r="P328" s="28" t="str">
        <f>IF(AND(A328="",B328="",C328=""),"",ROUND((K328+J328)/(N$4-(K328+J328))*100,2))</f>
        <v/>
      </c>
      <c r="Q328" s="28">
        <f>ROUND(G328,0)/12</f>
        <v>0</v>
      </c>
      <c r="R328" s="31" t="str">
        <f>IF(AND(A328="",B328="",C328=""),"",ROUND((N$4-(K328+J328))*I328/60,1))</f>
        <v/>
      </c>
      <c r="S328" s="28" t="str">
        <f>IF(OR(AND(A328="",B328="",C328=""),F328=0,F328=""),"",ROUND((1+P328/100)*Q328*F328,2))</f>
        <v/>
      </c>
      <c r="T328" s="28" t="str">
        <f>IF(OR(AND(A328="",B328="",C328=""),F328=0,F328="",I328=0,I328=""),"",ROUND((1+P328/100)*(H328/(N$4*I328/5)+Q328*F328),2))</f>
        <v/>
      </c>
      <c r="U328" s="28" t="str">
        <f>IF(OR(AND(A328="",B328="",C328=""),E328=0,E328="",R328=0,R328=""),"",ROUND((Q328*E328/R328),2))</f>
        <v/>
      </c>
      <c r="V328" s="28" t="str">
        <f>IF(OR(AND(A328="",B328="",C328=""),E328=0,E328="",R328=0,R328=""),"",ROUND((H328/(12*Q328*E328)+1)*Q328*E328/R328,2))</f>
        <v/>
      </c>
      <c r="W328" s="71" t="str">
        <f>IF(OR(AND(A328="",B328="",C328=""),R328=0,R328=""),"",ROUND(W$4 / R328,1))</f>
        <v/>
      </c>
      <c r="X328" s="47" t="str">
        <f>IF(OR(AND(A328="",B328="",C328=""),N$4=""),"",IF(AND(F328&gt;0,H328&gt;0),T328, IF(F328&gt;0,S328, IF(AND(E328&gt;0,H328&gt;0),V328,U328))))</f>
        <v/>
      </c>
      <c r="Y328" s="365" t="str">
        <f>IF(W328&lt;X328,W328,X328)</f>
        <v/>
      </c>
      <c r="Z328" s="365" t="str">
        <f>IF(W328&lt;X328,Übersetzungstexte!A$186,"")</f>
        <v/>
      </c>
      <c r="AA328" s="366" t="str">
        <f>IF(AND(B328="",C328=""),"",CONCATENATE(B328,",",C328))</f>
        <v/>
      </c>
      <c r="AB328" s="367"/>
    </row>
    <row r="329" spans="1:28" ht="17.25" hidden="1" customHeight="1" x14ac:dyDescent="0.2">
      <c r="A329" s="115"/>
      <c r="B329" s="236"/>
      <c r="C329" s="236"/>
      <c r="D329" s="116"/>
      <c r="E329" s="117"/>
      <c r="F329" s="118"/>
      <c r="G329" s="362"/>
      <c r="H329" s="117"/>
      <c r="I329" s="118"/>
      <c r="J329" s="119"/>
      <c r="K329" s="119"/>
      <c r="L329" s="232" t="str">
        <f t="shared" si="150"/>
        <v/>
      </c>
      <c r="M329" s="128" t="str">
        <f>Z329</f>
        <v/>
      </c>
      <c r="N329" s="77">
        <f>IF(N$2-YEAR(D329)&lt;N$3,0,1)</f>
        <v>0</v>
      </c>
      <c r="O329" s="77">
        <f>IF(L329="",0,1)</f>
        <v>0</v>
      </c>
      <c r="P329" s="28" t="str">
        <f>IF(AND(A329="",B329="",C329=""),"",ROUND((K329+J329)/(N$4-(K329+J329))*100,2))</f>
        <v/>
      </c>
      <c r="Q329" s="28">
        <f>ROUND(G329,0)/12</f>
        <v>0</v>
      </c>
      <c r="R329" s="31" t="str">
        <f>IF(AND(A329="",B329="",C329=""),"",ROUND((N$4-(K329+J329))*I329/60,1))</f>
        <v/>
      </c>
      <c r="S329" s="28" t="str">
        <f>IF(OR(AND(A329="",B329="",C329=""),F329=0,F329=""),"",ROUND((1+P329/100)*Q329*F329,2))</f>
        <v/>
      </c>
      <c r="T329" s="28" t="str">
        <f>IF(OR(AND(A329="",B329="",C329=""),F329=0,F329="",I329=0,I329=""),"",ROUND((1+P329/100)*(H329/(N$4*I329/5)+Q329*F329),2))</f>
        <v/>
      </c>
      <c r="U329" s="28" t="str">
        <f>IF(OR(AND(A329="",B329="",C329=""),E329=0,E329="",R329=0,R329=""),"",ROUND((Q329*E329/R329),2))</f>
        <v/>
      </c>
      <c r="V329" s="28" t="str">
        <f>IF(OR(AND(A329="",B329="",C329=""),E329=0,E329="",R329=0,R329=""),"",ROUND((H329/(12*Q329*E329)+1)*Q329*E329/R329,2))</f>
        <v/>
      </c>
      <c r="W329" s="71" t="str">
        <f>IF(OR(AND(A329="",B329="",C329=""),R329=0,R329=""),"",ROUND(W$4 / R329,1))</f>
        <v/>
      </c>
      <c r="X329" s="47" t="str">
        <f>IF(OR(AND(A329="",B329="",C329=""),N$4=""),"",IF(AND(F329&gt;0,H329&gt;0),T329, IF(F329&gt;0,S329, IF(AND(E329&gt;0,H329&gt;0),V329,U329))))</f>
        <v/>
      </c>
      <c r="Y329" s="365" t="str">
        <f>IF(W329&lt;X329,W329,X329)</f>
        <v/>
      </c>
      <c r="Z329" s="365" t="str">
        <f>IF(W329&lt;X329,Übersetzungstexte!A$186,"")</f>
        <v/>
      </c>
      <c r="AA329" s="366" t="str">
        <f>IF(AND(B329="",C329=""),"",CONCATENATE(B329,",",C329))</f>
        <v/>
      </c>
      <c r="AB329" s="367"/>
    </row>
    <row r="330" spans="1:28" hidden="1" x14ac:dyDescent="0.2">
      <c r="A330" s="15"/>
      <c r="B330" s="16"/>
      <c r="C330" s="16"/>
      <c r="D330" s="16"/>
      <c r="E330" s="16"/>
      <c r="F330" s="16"/>
      <c r="G330" s="16"/>
      <c r="H330" s="16"/>
      <c r="I330" s="16"/>
      <c r="J330" s="16"/>
      <c r="K330" s="16"/>
      <c r="L330" s="16"/>
      <c r="M330" s="39"/>
      <c r="N330" s="184"/>
      <c r="O330" s="45"/>
      <c r="P330" s="45"/>
      <c r="Q330" s="45"/>
      <c r="R330" s="45"/>
      <c r="S330" s="45"/>
      <c r="T330" s="45"/>
      <c r="U330" s="45"/>
      <c r="V330" s="45"/>
      <c r="W330" s="45"/>
      <c r="X330" s="45"/>
      <c r="Y330" s="45"/>
      <c r="Z330" s="45"/>
      <c r="AA330" s="45"/>
      <c r="AB330" s="45"/>
    </row>
    <row r="331" spans="1:28" hidden="1" x14ac:dyDescent="0.2">
      <c r="A331" s="113" t="str">
        <f>'Stammdaten Betrieb &amp; Abteilung'!D$1</f>
        <v xml:space="preserve">  </v>
      </c>
      <c r="B331" s="39"/>
      <c r="C331" s="34"/>
      <c r="D331" s="34"/>
      <c r="E331" s="35"/>
      <c r="F331" s="35"/>
      <c r="G331" s="21" t="str">
        <f>Übersetzungstexte!A$135</f>
        <v>Betrieb / Betriebsabteilung</v>
      </c>
      <c r="H331" s="38" t="str">
        <f>'Stammdaten Betrieb &amp; Abteilung'!D$13</f>
        <v xml:space="preserve"> </v>
      </c>
      <c r="I331" s="38"/>
      <c r="J331" s="38"/>
      <c r="K331" s="38"/>
      <c r="L331" s="40"/>
      <c r="M331" s="85"/>
      <c r="P331" s="46"/>
      <c r="Q331" s="46"/>
      <c r="R331" s="18"/>
      <c r="S331" s="22"/>
      <c r="T331" s="47"/>
      <c r="U331" s="18"/>
      <c r="V331" s="18"/>
      <c r="W331" s="18"/>
      <c r="X331" s="18"/>
      <c r="Y331" s="19"/>
      <c r="AA331" s="47"/>
    </row>
    <row r="332" spans="1:28" hidden="1" x14ac:dyDescent="0.2">
      <c r="A332" s="38" t="str">
        <f>'Stammdaten Betrieb &amp; Abteilung'!D$3</f>
        <v xml:space="preserve"> </v>
      </c>
      <c r="B332" s="39"/>
      <c r="C332" s="33"/>
      <c r="D332" s="33"/>
      <c r="E332" s="36"/>
      <c r="F332" s="36"/>
      <c r="G332" s="17" t="str">
        <f>Übersetzungstexte!A$136</f>
        <v>Abrechnungsperiode</v>
      </c>
      <c r="H332" s="114" t="str">
        <f>'Stammdaten Betrieb &amp; Abteilung'!D$14</f>
        <v/>
      </c>
      <c r="I332" s="114"/>
      <c r="J332" s="37"/>
      <c r="K332" s="37"/>
      <c r="L332" s="40"/>
      <c r="M332" s="85"/>
      <c r="P332" s="46"/>
      <c r="Q332" s="46"/>
      <c r="R332" s="18"/>
      <c r="S332" s="22"/>
      <c r="T332" s="47"/>
      <c r="U332" s="18"/>
      <c r="V332" s="18"/>
      <c r="W332" s="18"/>
      <c r="X332" s="18"/>
      <c r="Y332" s="19"/>
      <c r="AA332" s="47"/>
    </row>
    <row r="333" spans="1:28" hidden="1" x14ac:dyDescent="0.2">
      <c r="A333" s="38" t="str">
        <f>'Stammdaten Betrieb &amp; Abteilung'!D$4</f>
        <v xml:space="preserve"> </v>
      </c>
      <c r="B333" s="39"/>
      <c r="C333" s="7"/>
      <c r="D333" s="7"/>
      <c r="E333" s="36"/>
      <c r="F333" s="36"/>
      <c r="G333" s="17" t="str">
        <f>Übersetzungstexte!A$137</f>
        <v>Beginn / Ende der Kurzarbeit</v>
      </c>
      <c r="H333" s="38" t="str">
        <f>'Stammdaten Betrieb &amp; Abteilung'!D$16</f>
        <v/>
      </c>
      <c r="I333" s="38"/>
      <c r="J333" s="38"/>
      <c r="K333" s="38"/>
      <c r="L333" s="40"/>
      <c r="M333" s="85"/>
      <c r="P333" s="46"/>
      <c r="Q333" s="46"/>
      <c r="R333" s="18"/>
      <c r="S333" s="22"/>
      <c r="T333" s="47"/>
      <c r="U333" s="18"/>
      <c r="V333" s="18"/>
      <c r="W333" s="73"/>
      <c r="X333" s="18"/>
      <c r="Y333" s="19"/>
      <c r="AA333" s="47"/>
    </row>
    <row r="334" spans="1:28" hidden="1" x14ac:dyDescent="0.2">
      <c r="A334" s="5"/>
      <c r="B334" s="4"/>
      <c r="C334" s="7"/>
      <c r="D334" s="7"/>
      <c r="E334" s="8"/>
      <c r="F334" s="7"/>
      <c r="G334" s="7"/>
      <c r="H334" s="13"/>
      <c r="I334" s="7"/>
      <c r="J334" s="7"/>
      <c r="K334" s="7"/>
      <c r="L334" s="41"/>
      <c r="M334" s="86"/>
      <c r="N334" s="182"/>
      <c r="O334" s="43"/>
      <c r="P334" s="46"/>
      <c r="Q334" s="46"/>
      <c r="R334" s="18"/>
      <c r="S334" s="22"/>
      <c r="T334" s="18"/>
      <c r="U334" s="18"/>
      <c r="V334" s="18"/>
      <c r="W334" s="50"/>
      <c r="X334" s="18"/>
      <c r="Y334" s="19"/>
      <c r="AA334" s="47"/>
    </row>
    <row r="335" spans="1:28" hidden="1" x14ac:dyDescent="0.2">
      <c r="A335" s="223" t="str">
        <f>Übersetzungstexte!A$138</f>
        <v/>
      </c>
      <c r="B335" s="223" t="str">
        <f>Übersetzungstexte!A$142</f>
        <v/>
      </c>
      <c r="C335" s="223" t="str">
        <f>Übersetzungstexte!A$146</f>
        <v/>
      </c>
      <c r="D335" s="224" t="str">
        <f>Übersetzungstexte!A$150</f>
        <v/>
      </c>
      <c r="E335" s="224" t="str">
        <f>Übersetzungstexte!A$154</f>
        <v/>
      </c>
      <c r="F335" s="224" t="str">
        <f>Übersetzungstexte!A$158</f>
        <v/>
      </c>
      <c r="G335" s="224" t="str">
        <f>Übersetzungstexte!A$162</f>
        <v>Anzahl bez.</v>
      </c>
      <c r="H335" s="225" t="str">
        <f>Übersetzungstexte!A$166</f>
        <v>Weitere</v>
      </c>
      <c r="I335" s="224" t="str">
        <f>Übersetzungstexte!A$170</f>
        <v>Jahres-</v>
      </c>
      <c r="J335" s="224" t="str">
        <f>Übersetzungstexte!A$174</f>
        <v/>
      </c>
      <c r="K335" s="224" t="str">
        <f>Übersetzungstexte!A$178</f>
        <v/>
      </c>
      <c r="L335" s="224" t="str">
        <f>Übersetzungstexte!A$182</f>
        <v>Anrechen-</v>
      </c>
      <c r="M335" s="85"/>
      <c r="N335" s="183"/>
      <c r="O335" s="76" t="s">
        <v>685</v>
      </c>
      <c r="P335" s="50" t="s">
        <v>717</v>
      </c>
      <c r="Q335" s="50"/>
      <c r="R335" s="50" t="s">
        <v>718</v>
      </c>
      <c r="S335" s="50" t="s">
        <v>719</v>
      </c>
      <c r="T335" s="50" t="s">
        <v>720</v>
      </c>
      <c r="U335" s="50" t="s">
        <v>721</v>
      </c>
      <c r="V335" s="50" t="s">
        <v>722</v>
      </c>
      <c r="W335" s="50" t="s">
        <v>723</v>
      </c>
      <c r="X335" s="44" t="s">
        <v>726</v>
      </c>
      <c r="Y335" s="47" t="s">
        <v>723</v>
      </c>
      <c r="Z335" s="47" t="s">
        <v>723</v>
      </c>
      <c r="AA335" s="179"/>
      <c r="AB335" s="179"/>
    </row>
    <row r="336" spans="1:28" s="23" customFormat="1" hidden="1" x14ac:dyDescent="0.2">
      <c r="A336" s="226" t="str">
        <f>Übersetzungstexte!A$139</f>
        <v/>
      </c>
      <c r="B336" s="226" t="str">
        <f>Übersetzungstexte!A$143</f>
        <v/>
      </c>
      <c r="C336" s="226" t="str">
        <f>Übersetzungstexte!A$147</f>
        <v/>
      </c>
      <c r="D336" s="227" t="str">
        <f>Übersetzungstexte!A$151</f>
        <v/>
      </c>
      <c r="E336" s="227" t="str">
        <f>Übersetzungstexte!A$155</f>
        <v/>
      </c>
      <c r="F336" s="227" t="str">
        <f>Übersetzungstexte!A$159</f>
        <v/>
      </c>
      <c r="G336" s="227" t="str">
        <f>Übersetzungstexte!A$163</f>
        <v xml:space="preserve">Monate </v>
      </c>
      <c r="H336" s="233" t="str">
        <f>Übersetzungstexte!A$167</f>
        <v>Lohn-</v>
      </c>
      <c r="I336" s="227" t="str">
        <f>Übersetzungstexte!A$171</f>
        <v>durchschn.</v>
      </c>
      <c r="J336" s="227" t="str">
        <f>Übersetzungstexte!A$175</f>
        <v>Anzahl</v>
      </c>
      <c r="K336" s="227" t="str">
        <f>Übersetzungstexte!A$179</f>
        <v>Anzahl</v>
      </c>
      <c r="L336" s="227" t="str">
        <f>Übersetzungstexte!A$183</f>
        <v>barer</v>
      </c>
      <c r="M336" s="126"/>
      <c r="N336" s="183"/>
      <c r="O336" s="76" t="s">
        <v>761</v>
      </c>
      <c r="P336" s="50" t="s">
        <v>712</v>
      </c>
      <c r="Q336" s="50" t="s">
        <v>609</v>
      </c>
      <c r="R336" s="51" t="s">
        <v>713</v>
      </c>
      <c r="S336" s="75" t="s">
        <v>757</v>
      </c>
      <c r="T336" s="52" t="s">
        <v>757</v>
      </c>
      <c r="U336" s="52" t="s">
        <v>758</v>
      </c>
      <c r="V336" s="52" t="s">
        <v>758</v>
      </c>
      <c r="W336" s="52" t="s">
        <v>724</v>
      </c>
      <c r="X336" s="48" t="s">
        <v>727</v>
      </c>
      <c r="Y336" s="48" t="s">
        <v>727</v>
      </c>
      <c r="Z336" s="49" t="s">
        <v>753</v>
      </c>
      <c r="AA336" s="364"/>
      <c r="AB336" s="364"/>
    </row>
    <row r="337" spans="1:28" s="23" customFormat="1" hidden="1" x14ac:dyDescent="0.2">
      <c r="A337" s="226" t="str">
        <f>Übersetzungstexte!A$140</f>
        <v/>
      </c>
      <c r="B337" s="226" t="str">
        <f>Übersetzungstexte!A$144</f>
        <v/>
      </c>
      <c r="C337" s="226" t="str">
        <f>Übersetzungstexte!A$148</f>
        <v/>
      </c>
      <c r="D337" s="227" t="str">
        <f>Übersetzungstexte!A$152</f>
        <v>Geburts-</v>
      </c>
      <c r="E337" s="227" t="str">
        <f>Übersetzungstexte!A$156</f>
        <v>Monats-</v>
      </c>
      <c r="F337" s="227" t="str">
        <f>Übersetzungstexte!A$160</f>
        <v>Stunden-</v>
      </c>
      <c r="G337" s="227" t="str">
        <f>Übersetzungstexte!A$164</f>
        <v>pro Jahr</v>
      </c>
      <c r="H337" s="227" t="str">
        <f>Übersetzungstexte!A$168</f>
        <v>bestand-</v>
      </c>
      <c r="I337" s="227" t="str">
        <f>Übersetzungstexte!A$172</f>
        <v>wöchentl.</v>
      </c>
      <c r="J337" s="227" t="str">
        <f>Übersetzungstexte!A$176</f>
        <v>Ferientage</v>
      </c>
      <c r="K337" s="227" t="str">
        <f>Übersetzungstexte!A$180</f>
        <v>Feiertage</v>
      </c>
      <c r="L337" s="228" t="str">
        <f>Übersetzungstexte!A$184</f>
        <v>Stunden-</v>
      </c>
      <c r="M337" s="127"/>
      <c r="N337" s="184" t="s">
        <v>62</v>
      </c>
      <c r="O337" s="44" t="s">
        <v>762</v>
      </c>
      <c r="P337" s="50"/>
      <c r="Q337" s="50"/>
      <c r="R337" s="51"/>
      <c r="S337" s="52" t="s">
        <v>706</v>
      </c>
      <c r="T337" s="52" t="s">
        <v>704</v>
      </c>
      <c r="U337" s="52" t="s">
        <v>706</v>
      </c>
      <c r="V337" s="52" t="s">
        <v>704</v>
      </c>
      <c r="W337" s="52" t="s">
        <v>725</v>
      </c>
      <c r="X337" s="49" t="s">
        <v>755</v>
      </c>
      <c r="Y337" s="49" t="s">
        <v>728</v>
      </c>
      <c r="Z337" s="49" t="s">
        <v>754</v>
      </c>
      <c r="AA337" s="364"/>
      <c r="AB337" s="364"/>
    </row>
    <row r="338" spans="1:28" s="23" customFormat="1" hidden="1" x14ac:dyDescent="0.2">
      <c r="A338" s="229" t="str">
        <f>Übersetzungstexte!A$141</f>
        <v>Versicherten-Nr.</v>
      </c>
      <c r="B338" s="229" t="str">
        <f>Übersetzungstexte!A$145</f>
        <v>Name</v>
      </c>
      <c r="C338" s="229" t="str">
        <f>Übersetzungstexte!A$149</f>
        <v>Vorname</v>
      </c>
      <c r="D338" s="230" t="str">
        <f>Übersetzungstexte!A$153</f>
        <v>datum</v>
      </c>
      <c r="E338" s="230" t="str">
        <f>Übersetzungstexte!A$157</f>
        <v>lohn</v>
      </c>
      <c r="F338" s="230" t="str">
        <f>Übersetzungstexte!A$161</f>
        <v>lohn</v>
      </c>
      <c r="G338" s="230" t="str">
        <f>Übersetzungstexte!A$165</f>
        <v>(12/13)</v>
      </c>
      <c r="H338" s="230" t="str">
        <f>Übersetzungstexte!A$169</f>
        <v>teile p. Jahr</v>
      </c>
      <c r="I338" s="230" t="str">
        <f>Übersetzungstexte!A$173</f>
        <v>Arbeitszeit</v>
      </c>
      <c r="J338" s="230" t="str">
        <f>Übersetzungstexte!A$177</f>
        <v>pro Jahr</v>
      </c>
      <c r="K338" s="230" t="str">
        <f>Übersetzungstexte!A$181</f>
        <v>pro Jahr</v>
      </c>
      <c r="L338" s="231" t="str">
        <f>Übersetzungstexte!A$185</f>
        <v>Verdienst</v>
      </c>
      <c r="M338" s="127"/>
      <c r="N338" s="184" t="s">
        <v>63</v>
      </c>
      <c r="O338" s="44" t="s">
        <v>749</v>
      </c>
      <c r="P338" s="50"/>
      <c r="Q338" s="50"/>
      <c r="R338" s="51"/>
      <c r="S338" s="52" t="s">
        <v>705</v>
      </c>
      <c r="T338" s="52" t="s">
        <v>705</v>
      </c>
      <c r="U338" s="52" t="s">
        <v>705</v>
      </c>
      <c r="V338" s="52" t="s">
        <v>705</v>
      </c>
      <c r="W338" s="50"/>
      <c r="X338" s="49" t="s">
        <v>756</v>
      </c>
      <c r="Y338" s="49" t="s">
        <v>673</v>
      </c>
      <c r="Z338" s="49"/>
      <c r="AA338" s="364" t="s">
        <v>711</v>
      </c>
      <c r="AB338" s="364"/>
    </row>
    <row r="339" spans="1:28" ht="17.25" hidden="1" customHeight="1" x14ac:dyDescent="0.2">
      <c r="A339" s="115"/>
      <c r="B339" s="236"/>
      <c r="C339" s="236"/>
      <c r="D339" s="116"/>
      <c r="E339" s="117"/>
      <c r="F339" s="118"/>
      <c r="G339" s="362"/>
      <c r="H339" s="117"/>
      <c r="I339" s="118"/>
      <c r="J339" s="119"/>
      <c r="K339" s="119"/>
      <c r="L339" s="232" t="str">
        <f t="shared" ref="L339:L359" si="165">Y339</f>
        <v/>
      </c>
      <c r="M339" s="128" t="str">
        <f t="shared" ref="M339:M357" si="166">Z339</f>
        <v/>
      </c>
      <c r="N339" s="77">
        <f t="shared" ref="N339:N357" si="167">IF(N$2-YEAR(D339)&lt;N$3,0,1)</f>
        <v>0</v>
      </c>
      <c r="O339" s="77">
        <f t="shared" ref="O339:O357" si="168">IF(L339="",0,1)</f>
        <v>0</v>
      </c>
      <c r="P339" s="28" t="str">
        <f t="shared" ref="P339:P357" si="169">IF(AND(A339="",B339="",C339=""),"",ROUND((K339+J339)/(N$4-(K339+J339))*100,2))</f>
        <v/>
      </c>
      <c r="Q339" s="28">
        <f t="shared" ref="Q339:Q357" si="170">ROUND(G339,0)/12</f>
        <v>0</v>
      </c>
      <c r="R339" s="31" t="str">
        <f t="shared" ref="R339:R357" si="171">IF(AND(A339="",B339="",C339=""),"",ROUND((N$4-(K339+J339))*I339/60,1))</f>
        <v/>
      </c>
      <c r="S339" s="28" t="str">
        <f t="shared" ref="S339:S357" si="172">IF(OR(AND(A339="",B339="",C339=""),F339=0,F339=""),"",ROUND((1+P339/100)*Q339*F339,2))</f>
        <v/>
      </c>
      <c r="T339" s="28" t="str">
        <f t="shared" ref="T339:T357" si="173">IF(OR(AND(A339="",B339="",C339=""),F339=0,F339="",I339=0,I339=""),"",ROUND((1+P339/100)*(H339/(N$4*I339/5)+Q339*F339),2))</f>
        <v/>
      </c>
      <c r="U339" s="28" t="str">
        <f t="shared" ref="U339:U357" si="174">IF(OR(AND(A339="",B339="",C339=""),E339=0,E339="",R339=0,R339=""),"",ROUND((Q339*E339/R339),2))</f>
        <v/>
      </c>
      <c r="V339" s="28" t="str">
        <f t="shared" ref="V339:V357" si="175">IF(OR(AND(A339="",B339="",C339=""),E339=0,E339="",R339=0,R339=""),"",ROUND((H339/(12*Q339*E339)+1)*Q339*E339/R339,2))</f>
        <v/>
      </c>
      <c r="W339" s="71" t="str">
        <f t="shared" ref="W339:W357" si="176">IF(OR(AND(A339="",B339="",C339=""),R339=0,R339=""),"",ROUND(W$4 / R339,1))</f>
        <v/>
      </c>
      <c r="X339" s="47" t="str">
        <f t="shared" ref="X339:X357" si="177">IF(OR(AND(A339="",B339="",C339=""),N$4=""),"",IF(AND(F339&gt;0,H339&gt;0),T339, IF(F339&gt;0,S339, IF(AND(E339&gt;0,H339&gt;0),V339,U339))))</f>
        <v/>
      </c>
      <c r="Y339" s="365" t="str">
        <f t="shared" ref="Y339:Y357" si="178">IF(W339&lt;X339,W339,X339)</f>
        <v/>
      </c>
      <c r="Z339" s="365" t="str">
        <f>IF(W339&lt;X339,Übersetzungstexte!A$186,"")</f>
        <v/>
      </c>
      <c r="AA339" s="366" t="str">
        <f t="shared" ref="AA339:AA357" si="179">IF(AND(B339="",C339=""),"",CONCATENATE(B339,",",C339))</f>
        <v/>
      </c>
      <c r="AB339" s="367"/>
    </row>
    <row r="340" spans="1:28" ht="17.25" hidden="1" customHeight="1" x14ac:dyDescent="0.2">
      <c r="A340" s="115"/>
      <c r="B340" s="236"/>
      <c r="C340" s="236"/>
      <c r="D340" s="116"/>
      <c r="E340" s="117"/>
      <c r="F340" s="118"/>
      <c r="G340" s="362"/>
      <c r="H340" s="117"/>
      <c r="I340" s="118"/>
      <c r="J340" s="119"/>
      <c r="K340" s="119"/>
      <c r="L340" s="232" t="str">
        <f t="shared" si="165"/>
        <v/>
      </c>
      <c r="M340" s="128" t="str">
        <f t="shared" si="166"/>
        <v/>
      </c>
      <c r="N340" s="77">
        <f t="shared" si="167"/>
        <v>0</v>
      </c>
      <c r="O340" s="77">
        <f t="shared" si="168"/>
        <v>0</v>
      </c>
      <c r="P340" s="28" t="str">
        <f t="shared" si="169"/>
        <v/>
      </c>
      <c r="Q340" s="28">
        <f t="shared" si="170"/>
        <v>0</v>
      </c>
      <c r="R340" s="31" t="str">
        <f t="shared" si="171"/>
        <v/>
      </c>
      <c r="S340" s="28" t="str">
        <f t="shared" si="172"/>
        <v/>
      </c>
      <c r="T340" s="28" t="str">
        <f t="shared" si="173"/>
        <v/>
      </c>
      <c r="U340" s="28" t="str">
        <f t="shared" si="174"/>
        <v/>
      </c>
      <c r="V340" s="28" t="str">
        <f t="shared" si="175"/>
        <v/>
      </c>
      <c r="W340" s="71" t="str">
        <f t="shared" si="176"/>
        <v/>
      </c>
      <c r="X340" s="47" t="str">
        <f t="shared" si="177"/>
        <v/>
      </c>
      <c r="Y340" s="365" t="str">
        <f t="shared" si="178"/>
        <v/>
      </c>
      <c r="Z340" s="365" t="str">
        <f>IF(W340&lt;X340,Übersetzungstexte!A$186,"")</f>
        <v/>
      </c>
      <c r="AA340" s="366" t="str">
        <f t="shared" si="179"/>
        <v/>
      </c>
      <c r="AB340" s="367"/>
    </row>
    <row r="341" spans="1:28" ht="17.25" hidden="1" customHeight="1" x14ac:dyDescent="0.2">
      <c r="A341" s="115"/>
      <c r="B341" s="236"/>
      <c r="C341" s="236"/>
      <c r="D341" s="116"/>
      <c r="E341" s="117"/>
      <c r="F341" s="118"/>
      <c r="G341" s="362"/>
      <c r="H341" s="117"/>
      <c r="I341" s="118"/>
      <c r="J341" s="119"/>
      <c r="K341" s="119"/>
      <c r="L341" s="232" t="str">
        <f t="shared" si="165"/>
        <v/>
      </c>
      <c r="M341" s="128" t="str">
        <f t="shared" si="166"/>
        <v/>
      </c>
      <c r="N341" s="77">
        <f t="shared" si="167"/>
        <v>0</v>
      </c>
      <c r="O341" s="77">
        <f t="shared" si="168"/>
        <v>0</v>
      </c>
      <c r="P341" s="28" t="str">
        <f t="shared" si="169"/>
        <v/>
      </c>
      <c r="Q341" s="28">
        <f t="shared" si="170"/>
        <v>0</v>
      </c>
      <c r="R341" s="31" t="str">
        <f t="shared" si="171"/>
        <v/>
      </c>
      <c r="S341" s="28" t="str">
        <f t="shared" si="172"/>
        <v/>
      </c>
      <c r="T341" s="28" t="str">
        <f t="shared" si="173"/>
        <v/>
      </c>
      <c r="U341" s="28" t="str">
        <f t="shared" si="174"/>
        <v/>
      </c>
      <c r="V341" s="28" t="str">
        <f t="shared" si="175"/>
        <v/>
      </c>
      <c r="W341" s="71" t="str">
        <f t="shared" si="176"/>
        <v/>
      </c>
      <c r="X341" s="47" t="str">
        <f t="shared" si="177"/>
        <v/>
      </c>
      <c r="Y341" s="365" t="str">
        <f t="shared" si="178"/>
        <v/>
      </c>
      <c r="Z341" s="365" t="str">
        <f>IF(W341&lt;X341,Übersetzungstexte!A$186,"")</f>
        <v/>
      </c>
      <c r="AA341" s="366" t="str">
        <f t="shared" si="179"/>
        <v/>
      </c>
      <c r="AB341" s="367"/>
    </row>
    <row r="342" spans="1:28" ht="17.25" hidden="1" customHeight="1" x14ac:dyDescent="0.2">
      <c r="A342" s="115"/>
      <c r="B342" s="236"/>
      <c r="C342" s="236"/>
      <c r="D342" s="116"/>
      <c r="E342" s="117"/>
      <c r="F342" s="118"/>
      <c r="G342" s="362"/>
      <c r="H342" s="117"/>
      <c r="I342" s="118"/>
      <c r="J342" s="119"/>
      <c r="K342" s="119"/>
      <c r="L342" s="232" t="str">
        <f t="shared" si="165"/>
        <v/>
      </c>
      <c r="M342" s="128" t="str">
        <f t="shared" si="166"/>
        <v/>
      </c>
      <c r="N342" s="77">
        <f t="shared" si="167"/>
        <v>0</v>
      </c>
      <c r="O342" s="77">
        <f t="shared" si="168"/>
        <v>0</v>
      </c>
      <c r="P342" s="28" t="str">
        <f t="shared" si="169"/>
        <v/>
      </c>
      <c r="Q342" s="28">
        <f t="shared" si="170"/>
        <v>0</v>
      </c>
      <c r="R342" s="31" t="str">
        <f t="shared" si="171"/>
        <v/>
      </c>
      <c r="S342" s="28" t="str">
        <f t="shared" si="172"/>
        <v/>
      </c>
      <c r="T342" s="28" t="str">
        <f t="shared" si="173"/>
        <v/>
      </c>
      <c r="U342" s="28" t="str">
        <f t="shared" si="174"/>
        <v/>
      </c>
      <c r="V342" s="28" t="str">
        <f t="shared" si="175"/>
        <v/>
      </c>
      <c r="W342" s="71" t="str">
        <f t="shared" si="176"/>
        <v/>
      </c>
      <c r="X342" s="47" t="str">
        <f t="shared" si="177"/>
        <v/>
      </c>
      <c r="Y342" s="365" t="str">
        <f t="shared" si="178"/>
        <v/>
      </c>
      <c r="Z342" s="365" t="str">
        <f>IF(W342&lt;X342,Übersetzungstexte!A$186,"")</f>
        <v/>
      </c>
      <c r="AA342" s="366" t="str">
        <f t="shared" si="179"/>
        <v/>
      </c>
      <c r="AB342" s="367"/>
    </row>
    <row r="343" spans="1:28" ht="17.25" hidden="1" customHeight="1" x14ac:dyDescent="0.2">
      <c r="A343" s="115"/>
      <c r="B343" s="236"/>
      <c r="C343" s="236"/>
      <c r="D343" s="116"/>
      <c r="E343" s="117"/>
      <c r="F343" s="118"/>
      <c r="G343" s="362"/>
      <c r="H343" s="117"/>
      <c r="I343" s="118"/>
      <c r="J343" s="119"/>
      <c r="K343" s="119"/>
      <c r="L343" s="232" t="str">
        <f t="shared" si="165"/>
        <v/>
      </c>
      <c r="M343" s="128" t="str">
        <f t="shared" si="166"/>
        <v/>
      </c>
      <c r="N343" s="77">
        <f t="shared" si="167"/>
        <v>0</v>
      </c>
      <c r="O343" s="77">
        <f t="shared" si="168"/>
        <v>0</v>
      </c>
      <c r="P343" s="28" t="str">
        <f t="shared" si="169"/>
        <v/>
      </c>
      <c r="Q343" s="28">
        <f t="shared" si="170"/>
        <v>0</v>
      </c>
      <c r="R343" s="31" t="str">
        <f t="shared" si="171"/>
        <v/>
      </c>
      <c r="S343" s="28" t="str">
        <f t="shared" si="172"/>
        <v/>
      </c>
      <c r="T343" s="28" t="str">
        <f t="shared" si="173"/>
        <v/>
      </c>
      <c r="U343" s="28" t="str">
        <f t="shared" si="174"/>
        <v/>
      </c>
      <c r="V343" s="28" t="str">
        <f t="shared" si="175"/>
        <v/>
      </c>
      <c r="W343" s="71" t="str">
        <f t="shared" si="176"/>
        <v/>
      </c>
      <c r="X343" s="47" t="str">
        <f t="shared" si="177"/>
        <v/>
      </c>
      <c r="Y343" s="365" t="str">
        <f t="shared" si="178"/>
        <v/>
      </c>
      <c r="Z343" s="365" t="str">
        <f>IF(W343&lt;X343,Übersetzungstexte!A$186,"")</f>
        <v/>
      </c>
      <c r="AA343" s="366" t="str">
        <f t="shared" si="179"/>
        <v/>
      </c>
      <c r="AB343" s="367"/>
    </row>
    <row r="344" spans="1:28" ht="17.25" hidden="1" customHeight="1" x14ac:dyDescent="0.2">
      <c r="A344" s="115"/>
      <c r="B344" s="236"/>
      <c r="C344" s="236"/>
      <c r="D344" s="116"/>
      <c r="E344" s="117"/>
      <c r="F344" s="118"/>
      <c r="G344" s="362"/>
      <c r="H344" s="117"/>
      <c r="I344" s="118"/>
      <c r="J344" s="119"/>
      <c r="K344" s="119"/>
      <c r="L344" s="232" t="str">
        <f t="shared" si="165"/>
        <v/>
      </c>
      <c r="M344" s="128" t="str">
        <f t="shared" si="166"/>
        <v/>
      </c>
      <c r="N344" s="77">
        <f t="shared" si="167"/>
        <v>0</v>
      </c>
      <c r="O344" s="77">
        <f t="shared" si="168"/>
        <v>0</v>
      </c>
      <c r="P344" s="28" t="str">
        <f t="shared" si="169"/>
        <v/>
      </c>
      <c r="Q344" s="28">
        <f t="shared" si="170"/>
        <v>0</v>
      </c>
      <c r="R344" s="31" t="str">
        <f t="shared" si="171"/>
        <v/>
      </c>
      <c r="S344" s="28" t="str">
        <f t="shared" si="172"/>
        <v/>
      </c>
      <c r="T344" s="28" t="str">
        <f t="shared" si="173"/>
        <v/>
      </c>
      <c r="U344" s="28" t="str">
        <f t="shared" si="174"/>
        <v/>
      </c>
      <c r="V344" s="28" t="str">
        <f t="shared" si="175"/>
        <v/>
      </c>
      <c r="W344" s="71" t="str">
        <f t="shared" si="176"/>
        <v/>
      </c>
      <c r="X344" s="47" t="str">
        <f t="shared" si="177"/>
        <v/>
      </c>
      <c r="Y344" s="365" t="str">
        <f t="shared" si="178"/>
        <v/>
      </c>
      <c r="Z344" s="365" t="str">
        <f>IF(W344&lt;X344,Übersetzungstexte!A$186,"")</f>
        <v/>
      </c>
      <c r="AA344" s="366" t="str">
        <f t="shared" si="179"/>
        <v/>
      </c>
      <c r="AB344" s="367"/>
    </row>
    <row r="345" spans="1:28" ht="17.25" hidden="1" customHeight="1" x14ac:dyDescent="0.2">
      <c r="A345" s="115"/>
      <c r="B345" s="236"/>
      <c r="C345" s="236"/>
      <c r="D345" s="116"/>
      <c r="E345" s="117"/>
      <c r="F345" s="118"/>
      <c r="G345" s="362"/>
      <c r="H345" s="117"/>
      <c r="I345" s="118"/>
      <c r="J345" s="119"/>
      <c r="K345" s="119"/>
      <c r="L345" s="232" t="str">
        <f t="shared" si="165"/>
        <v/>
      </c>
      <c r="M345" s="128" t="str">
        <f t="shared" si="166"/>
        <v/>
      </c>
      <c r="N345" s="77">
        <f t="shared" si="167"/>
        <v>0</v>
      </c>
      <c r="O345" s="77">
        <f t="shared" si="168"/>
        <v>0</v>
      </c>
      <c r="P345" s="28" t="str">
        <f t="shared" si="169"/>
        <v/>
      </c>
      <c r="Q345" s="28">
        <f t="shared" si="170"/>
        <v>0</v>
      </c>
      <c r="R345" s="31" t="str">
        <f t="shared" si="171"/>
        <v/>
      </c>
      <c r="S345" s="28" t="str">
        <f t="shared" si="172"/>
        <v/>
      </c>
      <c r="T345" s="28" t="str">
        <f t="shared" si="173"/>
        <v/>
      </c>
      <c r="U345" s="28" t="str">
        <f t="shared" si="174"/>
        <v/>
      </c>
      <c r="V345" s="28" t="str">
        <f t="shared" si="175"/>
        <v/>
      </c>
      <c r="W345" s="71" t="str">
        <f t="shared" si="176"/>
        <v/>
      </c>
      <c r="X345" s="47" t="str">
        <f t="shared" si="177"/>
        <v/>
      </c>
      <c r="Y345" s="365" t="str">
        <f t="shared" si="178"/>
        <v/>
      </c>
      <c r="Z345" s="365" t="str">
        <f>IF(W345&lt;X345,Übersetzungstexte!A$186,"")</f>
        <v/>
      </c>
      <c r="AA345" s="366" t="str">
        <f t="shared" si="179"/>
        <v/>
      </c>
      <c r="AB345" s="367"/>
    </row>
    <row r="346" spans="1:28" ht="17.25" hidden="1" customHeight="1" x14ac:dyDescent="0.2">
      <c r="A346" s="115"/>
      <c r="B346" s="236"/>
      <c r="C346" s="236"/>
      <c r="D346" s="116"/>
      <c r="E346" s="117"/>
      <c r="F346" s="118"/>
      <c r="G346" s="362"/>
      <c r="H346" s="117"/>
      <c r="I346" s="118"/>
      <c r="J346" s="119"/>
      <c r="K346" s="119"/>
      <c r="L346" s="232" t="str">
        <f t="shared" si="165"/>
        <v/>
      </c>
      <c r="M346" s="128" t="str">
        <f t="shared" si="166"/>
        <v/>
      </c>
      <c r="N346" s="77">
        <f t="shared" si="167"/>
        <v>0</v>
      </c>
      <c r="O346" s="77">
        <f t="shared" si="168"/>
        <v>0</v>
      </c>
      <c r="P346" s="28" t="str">
        <f t="shared" si="169"/>
        <v/>
      </c>
      <c r="Q346" s="28">
        <f t="shared" si="170"/>
        <v>0</v>
      </c>
      <c r="R346" s="31" t="str">
        <f t="shared" si="171"/>
        <v/>
      </c>
      <c r="S346" s="28" t="str">
        <f t="shared" si="172"/>
        <v/>
      </c>
      <c r="T346" s="28" t="str">
        <f t="shared" si="173"/>
        <v/>
      </c>
      <c r="U346" s="28" t="str">
        <f t="shared" si="174"/>
        <v/>
      </c>
      <c r="V346" s="28" t="str">
        <f t="shared" si="175"/>
        <v/>
      </c>
      <c r="W346" s="71" t="str">
        <f t="shared" si="176"/>
        <v/>
      </c>
      <c r="X346" s="47" t="str">
        <f t="shared" si="177"/>
        <v/>
      </c>
      <c r="Y346" s="365" t="str">
        <f t="shared" si="178"/>
        <v/>
      </c>
      <c r="Z346" s="365" t="str">
        <f>IF(W346&lt;X346,Übersetzungstexte!A$186,"")</f>
        <v/>
      </c>
      <c r="AA346" s="366" t="str">
        <f t="shared" si="179"/>
        <v/>
      </c>
      <c r="AB346" s="367"/>
    </row>
    <row r="347" spans="1:28" ht="17.25" hidden="1" customHeight="1" x14ac:dyDescent="0.2">
      <c r="A347" s="115"/>
      <c r="B347" s="236"/>
      <c r="C347" s="236"/>
      <c r="D347" s="116"/>
      <c r="E347" s="117"/>
      <c r="F347" s="118"/>
      <c r="G347" s="362"/>
      <c r="H347" s="117"/>
      <c r="I347" s="118"/>
      <c r="J347" s="119"/>
      <c r="K347" s="119"/>
      <c r="L347" s="232" t="str">
        <f t="shared" si="165"/>
        <v/>
      </c>
      <c r="M347" s="128" t="str">
        <f t="shared" si="166"/>
        <v/>
      </c>
      <c r="N347" s="77">
        <f t="shared" si="167"/>
        <v>0</v>
      </c>
      <c r="O347" s="77">
        <f t="shared" si="168"/>
        <v>0</v>
      </c>
      <c r="P347" s="28" t="str">
        <f t="shared" si="169"/>
        <v/>
      </c>
      <c r="Q347" s="28">
        <f t="shared" si="170"/>
        <v>0</v>
      </c>
      <c r="R347" s="31" t="str">
        <f t="shared" si="171"/>
        <v/>
      </c>
      <c r="S347" s="28" t="str">
        <f t="shared" si="172"/>
        <v/>
      </c>
      <c r="T347" s="28" t="str">
        <f t="shared" si="173"/>
        <v/>
      </c>
      <c r="U347" s="28" t="str">
        <f t="shared" si="174"/>
        <v/>
      </c>
      <c r="V347" s="28" t="str">
        <f t="shared" si="175"/>
        <v/>
      </c>
      <c r="W347" s="71" t="str">
        <f t="shared" si="176"/>
        <v/>
      </c>
      <c r="X347" s="47" t="str">
        <f t="shared" si="177"/>
        <v/>
      </c>
      <c r="Y347" s="365" t="str">
        <f t="shared" si="178"/>
        <v/>
      </c>
      <c r="Z347" s="365" t="str">
        <f>IF(W347&lt;X347,Übersetzungstexte!A$186,"")</f>
        <v/>
      </c>
      <c r="AA347" s="366" t="str">
        <f t="shared" si="179"/>
        <v/>
      </c>
      <c r="AB347" s="367"/>
    </row>
    <row r="348" spans="1:28" ht="17.25" hidden="1" customHeight="1" x14ac:dyDescent="0.2">
      <c r="A348" s="115"/>
      <c r="B348" s="236"/>
      <c r="C348" s="236"/>
      <c r="D348" s="116"/>
      <c r="E348" s="117"/>
      <c r="F348" s="118"/>
      <c r="G348" s="362"/>
      <c r="H348" s="117"/>
      <c r="I348" s="118"/>
      <c r="J348" s="119"/>
      <c r="K348" s="119"/>
      <c r="L348" s="232" t="str">
        <f t="shared" si="165"/>
        <v/>
      </c>
      <c r="M348" s="128" t="str">
        <f t="shared" si="166"/>
        <v/>
      </c>
      <c r="N348" s="77">
        <f t="shared" si="167"/>
        <v>0</v>
      </c>
      <c r="O348" s="77">
        <f t="shared" si="168"/>
        <v>0</v>
      </c>
      <c r="P348" s="28" t="str">
        <f t="shared" si="169"/>
        <v/>
      </c>
      <c r="Q348" s="28">
        <f t="shared" si="170"/>
        <v>0</v>
      </c>
      <c r="R348" s="31" t="str">
        <f t="shared" si="171"/>
        <v/>
      </c>
      <c r="S348" s="28" t="str">
        <f t="shared" si="172"/>
        <v/>
      </c>
      <c r="T348" s="28" t="str">
        <f t="shared" si="173"/>
        <v/>
      </c>
      <c r="U348" s="28" t="str">
        <f t="shared" si="174"/>
        <v/>
      </c>
      <c r="V348" s="28" t="str">
        <f t="shared" si="175"/>
        <v/>
      </c>
      <c r="W348" s="71" t="str">
        <f t="shared" si="176"/>
        <v/>
      </c>
      <c r="X348" s="47" t="str">
        <f t="shared" si="177"/>
        <v/>
      </c>
      <c r="Y348" s="365" t="str">
        <f t="shared" si="178"/>
        <v/>
      </c>
      <c r="Z348" s="365" t="str">
        <f>IF(W348&lt;X348,Übersetzungstexte!A$186,"")</f>
        <v/>
      </c>
      <c r="AA348" s="366" t="str">
        <f t="shared" si="179"/>
        <v/>
      </c>
      <c r="AB348" s="367"/>
    </row>
    <row r="349" spans="1:28" ht="17.25" hidden="1" customHeight="1" x14ac:dyDescent="0.2">
      <c r="A349" s="115"/>
      <c r="B349" s="236"/>
      <c r="C349" s="236"/>
      <c r="D349" s="116"/>
      <c r="E349" s="117"/>
      <c r="F349" s="118"/>
      <c r="G349" s="362"/>
      <c r="H349" s="117"/>
      <c r="I349" s="118"/>
      <c r="J349" s="119"/>
      <c r="K349" s="119"/>
      <c r="L349" s="232" t="str">
        <f t="shared" si="165"/>
        <v/>
      </c>
      <c r="M349" s="128" t="str">
        <f t="shared" si="166"/>
        <v/>
      </c>
      <c r="N349" s="77">
        <f t="shared" si="167"/>
        <v>0</v>
      </c>
      <c r="O349" s="77">
        <f t="shared" si="168"/>
        <v>0</v>
      </c>
      <c r="P349" s="28" t="str">
        <f t="shared" si="169"/>
        <v/>
      </c>
      <c r="Q349" s="28">
        <f t="shared" si="170"/>
        <v>0</v>
      </c>
      <c r="R349" s="31" t="str">
        <f t="shared" si="171"/>
        <v/>
      </c>
      <c r="S349" s="28" t="str">
        <f t="shared" si="172"/>
        <v/>
      </c>
      <c r="T349" s="28" t="str">
        <f t="shared" si="173"/>
        <v/>
      </c>
      <c r="U349" s="28" t="str">
        <f t="shared" si="174"/>
        <v/>
      </c>
      <c r="V349" s="28" t="str">
        <f t="shared" si="175"/>
        <v/>
      </c>
      <c r="W349" s="71" t="str">
        <f t="shared" si="176"/>
        <v/>
      </c>
      <c r="X349" s="47" t="str">
        <f t="shared" si="177"/>
        <v/>
      </c>
      <c r="Y349" s="365" t="str">
        <f t="shared" si="178"/>
        <v/>
      </c>
      <c r="Z349" s="365" t="str">
        <f>IF(W349&lt;X349,Übersetzungstexte!A$186,"")</f>
        <v/>
      </c>
      <c r="AA349" s="366" t="str">
        <f t="shared" si="179"/>
        <v/>
      </c>
      <c r="AB349" s="367"/>
    </row>
    <row r="350" spans="1:28" ht="17.25" hidden="1" customHeight="1" x14ac:dyDescent="0.2">
      <c r="A350" s="115"/>
      <c r="B350" s="236"/>
      <c r="C350" s="236"/>
      <c r="D350" s="116"/>
      <c r="E350" s="117"/>
      <c r="F350" s="118"/>
      <c r="G350" s="362"/>
      <c r="H350" s="117"/>
      <c r="I350" s="118"/>
      <c r="J350" s="119"/>
      <c r="K350" s="119"/>
      <c r="L350" s="232" t="str">
        <f t="shared" si="165"/>
        <v/>
      </c>
      <c r="M350" s="128" t="str">
        <f t="shared" si="166"/>
        <v/>
      </c>
      <c r="N350" s="77">
        <f t="shared" si="167"/>
        <v>0</v>
      </c>
      <c r="O350" s="77">
        <f t="shared" si="168"/>
        <v>0</v>
      </c>
      <c r="P350" s="28" t="str">
        <f t="shared" si="169"/>
        <v/>
      </c>
      <c r="Q350" s="28">
        <f t="shared" si="170"/>
        <v>0</v>
      </c>
      <c r="R350" s="31" t="str">
        <f t="shared" si="171"/>
        <v/>
      </c>
      <c r="S350" s="28" t="str">
        <f t="shared" si="172"/>
        <v/>
      </c>
      <c r="T350" s="28" t="str">
        <f t="shared" si="173"/>
        <v/>
      </c>
      <c r="U350" s="28" t="str">
        <f t="shared" si="174"/>
        <v/>
      </c>
      <c r="V350" s="28" t="str">
        <f t="shared" si="175"/>
        <v/>
      </c>
      <c r="W350" s="71" t="str">
        <f t="shared" si="176"/>
        <v/>
      </c>
      <c r="X350" s="47" t="str">
        <f t="shared" si="177"/>
        <v/>
      </c>
      <c r="Y350" s="365" t="str">
        <f t="shared" si="178"/>
        <v/>
      </c>
      <c r="Z350" s="365" t="str">
        <f>IF(W350&lt;X350,Übersetzungstexte!A$186,"")</f>
        <v/>
      </c>
      <c r="AA350" s="366" t="str">
        <f t="shared" si="179"/>
        <v/>
      </c>
      <c r="AB350" s="367"/>
    </row>
    <row r="351" spans="1:28" ht="17.25" hidden="1" customHeight="1" x14ac:dyDescent="0.2">
      <c r="A351" s="115"/>
      <c r="B351" s="236"/>
      <c r="C351" s="236"/>
      <c r="D351" s="116"/>
      <c r="E351" s="117"/>
      <c r="F351" s="118"/>
      <c r="G351" s="362"/>
      <c r="H351" s="117"/>
      <c r="I351" s="118"/>
      <c r="J351" s="119"/>
      <c r="K351" s="119"/>
      <c r="L351" s="232" t="str">
        <f t="shared" si="165"/>
        <v/>
      </c>
      <c r="M351" s="128" t="str">
        <f t="shared" si="166"/>
        <v/>
      </c>
      <c r="N351" s="77">
        <f t="shared" si="167"/>
        <v>0</v>
      </c>
      <c r="O351" s="77">
        <f t="shared" si="168"/>
        <v>0</v>
      </c>
      <c r="P351" s="28" t="str">
        <f t="shared" si="169"/>
        <v/>
      </c>
      <c r="Q351" s="28">
        <f t="shared" si="170"/>
        <v>0</v>
      </c>
      <c r="R351" s="31" t="str">
        <f t="shared" si="171"/>
        <v/>
      </c>
      <c r="S351" s="28" t="str">
        <f t="shared" si="172"/>
        <v/>
      </c>
      <c r="T351" s="28" t="str">
        <f t="shared" si="173"/>
        <v/>
      </c>
      <c r="U351" s="28" t="str">
        <f t="shared" si="174"/>
        <v/>
      </c>
      <c r="V351" s="28" t="str">
        <f t="shared" si="175"/>
        <v/>
      </c>
      <c r="W351" s="71" t="str">
        <f t="shared" si="176"/>
        <v/>
      </c>
      <c r="X351" s="47" t="str">
        <f t="shared" si="177"/>
        <v/>
      </c>
      <c r="Y351" s="365" t="str">
        <f t="shared" si="178"/>
        <v/>
      </c>
      <c r="Z351" s="365" t="str">
        <f>IF(W351&lt;X351,Übersetzungstexte!A$186,"")</f>
        <v/>
      </c>
      <c r="AA351" s="366" t="str">
        <f t="shared" si="179"/>
        <v/>
      </c>
      <c r="AB351" s="367"/>
    </row>
    <row r="352" spans="1:28" ht="17.25" hidden="1" customHeight="1" x14ac:dyDescent="0.2">
      <c r="A352" s="115"/>
      <c r="B352" s="236"/>
      <c r="C352" s="236"/>
      <c r="D352" s="116"/>
      <c r="E352" s="117"/>
      <c r="F352" s="118"/>
      <c r="G352" s="362"/>
      <c r="H352" s="117"/>
      <c r="I352" s="118"/>
      <c r="J352" s="119"/>
      <c r="K352" s="119"/>
      <c r="L352" s="232" t="str">
        <f t="shared" si="165"/>
        <v/>
      </c>
      <c r="M352" s="128" t="str">
        <f t="shared" si="166"/>
        <v/>
      </c>
      <c r="N352" s="77">
        <f t="shared" si="167"/>
        <v>0</v>
      </c>
      <c r="O352" s="77">
        <f t="shared" si="168"/>
        <v>0</v>
      </c>
      <c r="P352" s="28" t="str">
        <f t="shared" si="169"/>
        <v/>
      </c>
      <c r="Q352" s="28">
        <f t="shared" si="170"/>
        <v>0</v>
      </c>
      <c r="R352" s="31" t="str">
        <f t="shared" si="171"/>
        <v/>
      </c>
      <c r="S352" s="28" t="str">
        <f t="shared" si="172"/>
        <v/>
      </c>
      <c r="T352" s="28" t="str">
        <f t="shared" si="173"/>
        <v/>
      </c>
      <c r="U352" s="28" t="str">
        <f t="shared" si="174"/>
        <v/>
      </c>
      <c r="V352" s="28" t="str">
        <f t="shared" si="175"/>
        <v/>
      </c>
      <c r="W352" s="71" t="str">
        <f t="shared" si="176"/>
        <v/>
      </c>
      <c r="X352" s="47" t="str">
        <f t="shared" si="177"/>
        <v/>
      </c>
      <c r="Y352" s="365" t="str">
        <f t="shared" si="178"/>
        <v/>
      </c>
      <c r="Z352" s="365" t="str">
        <f>IF(W352&lt;X352,Übersetzungstexte!A$186,"")</f>
        <v/>
      </c>
      <c r="AA352" s="366" t="str">
        <f t="shared" si="179"/>
        <v/>
      </c>
      <c r="AB352" s="367"/>
    </row>
    <row r="353" spans="1:28" ht="17.25" hidden="1" customHeight="1" x14ac:dyDescent="0.2">
      <c r="A353" s="115"/>
      <c r="B353" s="236"/>
      <c r="C353" s="236"/>
      <c r="D353" s="116"/>
      <c r="E353" s="117"/>
      <c r="F353" s="118"/>
      <c r="G353" s="362"/>
      <c r="H353" s="117"/>
      <c r="I353" s="118"/>
      <c r="J353" s="119"/>
      <c r="K353" s="119"/>
      <c r="L353" s="232" t="str">
        <f t="shared" si="165"/>
        <v/>
      </c>
      <c r="M353" s="128" t="str">
        <f t="shared" si="166"/>
        <v/>
      </c>
      <c r="N353" s="77">
        <f t="shared" si="167"/>
        <v>0</v>
      </c>
      <c r="O353" s="77">
        <f t="shared" si="168"/>
        <v>0</v>
      </c>
      <c r="P353" s="28" t="str">
        <f t="shared" si="169"/>
        <v/>
      </c>
      <c r="Q353" s="28">
        <f t="shared" si="170"/>
        <v>0</v>
      </c>
      <c r="R353" s="31" t="str">
        <f t="shared" si="171"/>
        <v/>
      </c>
      <c r="S353" s="28" t="str">
        <f t="shared" si="172"/>
        <v/>
      </c>
      <c r="T353" s="28" t="str">
        <f t="shared" si="173"/>
        <v/>
      </c>
      <c r="U353" s="28" t="str">
        <f t="shared" si="174"/>
        <v/>
      </c>
      <c r="V353" s="28" t="str">
        <f t="shared" si="175"/>
        <v/>
      </c>
      <c r="W353" s="71" t="str">
        <f t="shared" si="176"/>
        <v/>
      </c>
      <c r="X353" s="47" t="str">
        <f t="shared" si="177"/>
        <v/>
      </c>
      <c r="Y353" s="365" t="str">
        <f t="shared" si="178"/>
        <v/>
      </c>
      <c r="Z353" s="365" t="str">
        <f>IF(W353&lt;X353,Übersetzungstexte!A$186,"")</f>
        <v/>
      </c>
      <c r="AA353" s="366" t="str">
        <f t="shared" si="179"/>
        <v/>
      </c>
      <c r="AB353" s="367"/>
    </row>
    <row r="354" spans="1:28" ht="17.25" hidden="1" customHeight="1" x14ac:dyDescent="0.2">
      <c r="A354" s="115"/>
      <c r="B354" s="236"/>
      <c r="C354" s="236"/>
      <c r="D354" s="116"/>
      <c r="E354" s="117"/>
      <c r="F354" s="118"/>
      <c r="G354" s="362"/>
      <c r="H354" s="117"/>
      <c r="I354" s="118"/>
      <c r="J354" s="119"/>
      <c r="K354" s="119"/>
      <c r="L354" s="232" t="str">
        <f t="shared" si="165"/>
        <v/>
      </c>
      <c r="M354" s="128" t="str">
        <f t="shared" si="166"/>
        <v/>
      </c>
      <c r="N354" s="77">
        <f t="shared" si="167"/>
        <v>0</v>
      </c>
      <c r="O354" s="77">
        <f t="shared" si="168"/>
        <v>0</v>
      </c>
      <c r="P354" s="28" t="str">
        <f t="shared" si="169"/>
        <v/>
      </c>
      <c r="Q354" s="28">
        <f t="shared" si="170"/>
        <v>0</v>
      </c>
      <c r="R354" s="31" t="str">
        <f t="shared" si="171"/>
        <v/>
      </c>
      <c r="S354" s="28" t="str">
        <f t="shared" si="172"/>
        <v/>
      </c>
      <c r="T354" s="28" t="str">
        <f t="shared" si="173"/>
        <v/>
      </c>
      <c r="U354" s="28" t="str">
        <f t="shared" si="174"/>
        <v/>
      </c>
      <c r="V354" s="28" t="str">
        <f t="shared" si="175"/>
        <v/>
      </c>
      <c r="W354" s="71" t="str">
        <f t="shared" si="176"/>
        <v/>
      </c>
      <c r="X354" s="47" t="str">
        <f t="shared" si="177"/>
        <v/>
      </c>
      <c r="Y354" s="365" t="str">
        <f t="shared" si="178"/>
        <v/>
      </c>
      <c r="Z354" s="365" t="str">
        <f>IF(W354&lt;X354,Übersetzungstexte!A$186,"")</f>
        <v/>
      </c>
      <c r="AA354" s="366" t="str">
        <f t="shared" si="179"/>
        <v/>
      </c>
      <c r="AB354" s="367"/>
    </row>
    <row r="355" spans="1:28" ht="17.25" hidden="1" customHeight="1" x14ac:dyDescent="0.2">
      <c r="A355" s="115"/>
      <c r="B355" s="236"/>
      <c r="C355" s="236"/>
      <c r="D355" s="116"/>
      <c r="E355" s="117"/>
      <c r="F355" s="118"/>
      <c r="G355" s="362"/>
      <c r="H355" s="117"/>
      <c r="I355" s="118"/>
      <c r="J355" s="119"/>
      <c r="K355" s="119"/>
      <c r="L355" s="232" t="str">
        <f t="shared" si="165"/>
        <v/>
      </c>
      <c r="M355" s="128" t="str">
        <f t="shared" si="166"/>
        <v/>
      </c>
      <c r="N355" s="77">
        <f t="shared" si="167"/>
        <v>0</v>
      </c>
      <c r="O355" s="77">
        <f t="shared" si="168"/>
        <v>0</v>
      </c>
      <c r="P355" s="28" t="str">
        <f t="shared" si="169"/>
        <v/>
      </c>
      <c r="Q355" s="28">
        <f t="shared" si="170"/>
        <v>0</v>
      </c>
      <c r="R355" s="31" t="str">
        <f t="shared" si="171"/>
        <v/>
      </c>
      <c r="S355" s="28" t="str">
        <f t="shared" si="172"/>
        <v/>
      </c>
      <c r="T355" s="28" t="str">
        <f t="shared" si="173"/>
        <v/>
      </c>
      <c r="U355" s="28" t="str">
        <f t="shared" si="174"/>
        <v/>
      </c>
      <c r="V355" s="28" t="str">
        <f t="shared" si="175"/>
        <v/>
      </c>
      <c r="W355" s="71" t="str">
        <f t="shared" si="176"/>
        <v/>
      </c>
      <c r="X355" s="47" t="str">
        <f t="shared" si="177"/>
        <v/>
      </c>
      <c r="Y355" s="365" t="str">
        <f t="shared" si="178"/>
        <v/>
      </c>
      <c r="Z355" s="365" t="str">
        <f>IF(W355&lt;X355,Übersetzungstexte!A$186,"")</f>
        <v/>
      </c>
      <c r="AA355" s="366" t="str">
        <f t="shared" si="179"/>
        <v/>
      </c>
      <c r="AB355" s="367"/>
    </row>
    <row r="356" spans="1:28" ht="17.25" hidden="1" customHeight="1" x14ac:dyDescent="0.2">
      <c r="A356" s="115"/>
      <c r="B356" s="236"/>
      <c r="C356" s="236"/>
      <c r="D356" s="116"/>
      <c r="E356" s="117"/>
      <c r="F356" s="118"/>
      <c r="G356" s="362"/>
      <c r="H356" s="117"/>
      <c r="I356" s="118"/>
      <c r="J356" s="119"/>
      <c r="K356" s="119"/>
      <c r="L356" s="232" t="str">
        <f t="shared" si="165"/>
        <v/>
      </c>
      <c r="M356" s="128" t="str">
        <f t="shared" si="166"/>
        <v/>
      </c>
      <c r="N356" s="77">
        <f t="shared" si="167"/>
        <v>0</v>
      </c>
      <c r="O356" s="77">
        <f t="shared" si="168"/>
        <v>0</v>
      </c>
      <c r="P356" s="28" t="str">
        <f t="shared" si="169"/>
        <v/>
      </c>
      <c r="Q356" s="28">
        <f t="shared" si="170"/>
        <v>0</v>
      </c>
      <c r="R356" s="31" t="str">
        <f t="shared" si="171"/>
        <v/>
      </c>
      <c r="S356" s="28" t="str">
        <f t="shared" si="172"/>
        <v/>
      </c>
      <c r="T356" s="28" t="str">
        <f t="shared" si="173"/>
        <v/>
      </c>
      <c r="U356" s="28" t="str">
        <f t="shared" si="174"/>
        <v/>
      </c>
      <c r="V356" s="28" t="str">
        <f t="shared" si="175"/>
        <v/>
      </c>
      <c r="W356" s="71" t="str">
        <f t="shared" si="176"/>
        <v/>
      </c>
      <c r="X356" s="47" t="str">
        <f t="shared" si="177"/>
        <v/>
      </c>
      <c r="Y356" s="365" t="str">
        <f t="shared" si="178"/>
        <v/>
      </c>
      <c r="Z356" s="365" t="str">
        <f>IF(W356&lt;X356,Übersetzungstexte!A$186,"")</f>
        <v/>
      </c>
      <c r="AA356" s="366" t="str">
        <f t="shared" si="179"/>
        <v/>
      </c>
      <c r="AB356" s="367"/>
    </row>
    <row r="357" spans="1:28" ht="17.25" hidden="1" customHeight="1" x14ac:dyDescent="0.2">
      <c r="A357" s="115"/>
      <c r="B357" s="236"/>
      <c r="C357" s="236"/>
      <c r="D357" s="116"/>
      <c r="E357" s="117"/>
      <c r="F357" s="118"/>
      <c r="G357" s="362"/>
      <c r="H357" s="117"/>
      <c r="I357" s="118"/>
      <c r="J357" s="119"/>
      <c r="K357" s="119"/>
      <c r="L357" s="232" t="str">
        <f t="shared" si="165"/>
        <v/>
      </c>
      <c r="M357" s="128" t="str">
        <f t="shared" si="166"/>
        <v/>
      </c>
      <c r="N357" s="77">
        <f t="shared" si="167"/>
        <v>0</v>
      </c>
      <c r="O357" s="77">
        <f t="shared" si="168"/>
        <v>0</v>
      </c>
      <c r="P357" s="28" t="str">
        <f t="shared" si="169"/>
        <v/>
      </c>
      <c r="Q357" s="28">
        <f t="shared" si="170"/>
        <v>0</v>
      </c>
      <c r="R357" s="31" t="str">
        <f t="shared" si="171"/>
        <v/>
      </c>
      <c r="S357" s="28" t="str">
        <f t="shared" si="172"/>
        <v/>
      </c>
      <c r="T357" s="28" t="str">
        <f t="shared" si="173"/>
        <v/>
      </c>
      <c r="U357" s="28" t="str">
        <f t="shared" si="174"/>
        <v/>
      </c>
      <c r="V357" s="28" t="str">
        <f t="shared" si="175"/>
        <v/>
      </c>
      <c r="W357" s="71" t="str">
        <f t="shared" si="176"/>
        <v/>
      </c>
      <c r="X357" s="47" t="str">
        <f t="shared" si="177"/>
        <v/>
      </c>
      <c r="Y357" s="365" t="str">
        <f t="shared" si="178"/>
        <v/>
      </c>
      <c r="Z357" s="365" t="str">
        <f>IF(W357&lt;X357,Übersetzungstexte!A$186,"")</f>
        <v/>
      </c>
      <c r="AA357" s="366" t="str">
        <f t="shared" si="179"/>
        <v/>
      </c>
      <c r="AB357" s="367"/>
    </row>
    <row r="358" spans="1:28" ht="17.25" hidden="1" customHeight="1" x14ac:dyDescent="0.2">
      <c r="A358" s="115"/>
      <c r="B358" s="236"/>
      <c r="C358" s="236"/>
      <c r="D358" s="116"/>
      <c r="E358" s="117"/>
      <c r="F358" s="118"/>
      <c r="G358" s="362"/>
      <c r="H358" s="117"/>
      <c r="I358" s="118"/>
      <c r="J358" s="119"/>
      <c r="K358" s="119"/>
      <c r="L358" s="232" t="str">
        <f t="shared" si="165"/>
        <v/>
      </c>
      <c r="M358" s="128" t="str">
        <f>Z358</f>
        <v/>
      </c>
      <c r="N358" s="77">
        <f>IF(N$2-YEAR(D358)&lt;N$3,0,1)</f>
        <v>0</v>
      </c>
      <c r="O358" s="77">
        <f>IF(L358="",0,1)</f>
        <v>0</v>
      </c>
      <c r="P358" s="28" t="str">
        <f>IF(AND(A358="",B358="",C358=""),"",ROUND((K358+J358)/(N$4-(K358+J358))*100,2))</f>
        <v/>
      </c>
      <c r="Q358" s="28">
        <f>ROUND(G358,0)/12</f>
        <v>0</v>
      </c>
      <c r="R358" s="31" t="str">
        <f>IF(AND(A358="",B358="",C358=""),"",ROUND((N$4-(K358+J358))*I358/60,1))</f>
        <v/>
      </c>
      <c r="S358" s="28" t="str">
        <f>IF(OR(AND(A358="",B358="",C358=""),F358=0,F358=""),"",ROUND((1+P358/100)*Q358*F358,2))</f>
        <v/>
      </c>
      <c r="T358" s="28" t="str">
        <f>IF(OR(AND(A358="",B358="",C358=""),F358=0,F358="",I358=0,I358=""),"",ROUND((1+P358/100)*(H358/(N$4*I358/5)+Q358*F358),2))</f>
        <v/>
      </c>
      <c r="U358" s="28" t="str">
        <f>IF(OR(AND(A358="",B358="",C358=""),E358=0,E358="",R358=0,R358=""),"",ROUND((Q358*E358/R358),2))</f>
        <v/>
      </c>
      <c r="V358" s="28" t="str">
        <f>IF(OR(AND(A358="",B358="",C358=""),E358=0,E358="",R358=0,R358=""),"",ROUND((H358/(12*Q358*E358)+1)*Q358*E358/R358,2))</f>
        <v/>
      </c>
      <c r="W358" s="71" t="str">
        <f>IF(OR(AND(A358="",B358="",C358=""),R358=0,R358=""),"",ROUND(W$4 / R358,1))</f>
        <v/>
      </c>
      <c r="X358" s="47" t="str">
        <f>IF(OR(AND(A358="",B358="",C358=""),N$4=""),"",IF(AND(F358&gt;0,H358&gt;0),T358, IF(F358&gt;0,S358, IF(AND(E358&gt;0,H358&gt;0),V358,U358))))</f>
        <v/>
      </c>
      <c r="Y358" s="365" t="str">
        <f>IF(W358&lt;X358,W358,X358)</f>
        <v/>
      </c>
      <c r="Z358" s="365" t="str">
        <f>IF(W358&lt;X358,Übersetzungstexte!A$186,"")</f>
        <v/>
      </c>
      <c r="AA358" s="366" t="str">
        <f>IF(AND(B358="",C358=""),"",CONCATENATE(B358,",",C358))</f>
        <v/>
      </c>
      <c r="AB358" s="367"/>
    </row>
    <row r="359" spans="1:28" ht="17.25" hidden="1" customHeight="1" x14ac:dyDescent="0.2">
      <c r="A359" s="115"/>
      <c r="B359" s="236"/>
      <c r="C359" s="236"/>
      <c r="D359" s="116"/>
      <c r="E359" s="117"/>
      <c r="F359" s="118"/>
      <c r="G359" s="362"/>
      <c r="H359" s="117"/>
      <c r="I359" s="118"/>
      <c r="J359" s="119"/>
      <c r="K359" s="119"/>
      <c r="L359" s="232" t="str">
        <f t="shared" si="165"/>
        <v/>
      </c>
      <c r="M359" s="128" t="str">
        <f>Z359</f>
        <v/>
      </c>
      <c r="N359" s="77">
        <f>IF(N$2-YEAR(D359)&lt;N$3,0,1)</f>
        <v>0</v>
      </c>
      <c r="O359" s="77">
        <f>IF(L359="",0,1)</f>
        <v>0</v>
      </c>
      <c r="P359" s="28" t="str">
        <f>IF(AND(A359="",B359="",C359=""),"",ROUND((K359+J359)/(N$4-(K359+J359))*100,2))</f>
        <v/>
      </c>
      <c r="Q359" s="28">
        <f>ROUND(G359,0)/12</f>
        <v>0</v>
      </c>
      <c r="R359" s="31" t="str">
        <f>IF(AND(A359="",B359="",C359=""),"",ROUND((N$4-(K359+J359))*I359/60,1))</f>
        <v/>
      </c>
      <c r="S359" s="28" t="str">
        <f>IF(OR(AND(A359="",B359="",C359=""),F359=0,F359=""),"",ROUND((1+P359/100)*Q359*F359,2))</f>
        <v/>
      </c>
      <c r="T359" s="28" t="str">
        <f>IF(OR(AND(A359="",B359="",C359=""),F359=0,F359="",I359=0,I359=""),"",ROUND((1+P359/100)*(H359/(N$4*I359/5)+Q359*F359),2))</f>
        <v/>
      </c>
      <c r="U359" s="28" t="str">
        <f>IF(OR(AND(A359="",B359="",C359=""),E359=0,E359="",R359=0,R359=""),"",ROUND((Q359*E359/R359),2))</f>
        <v/>
      </c>
      <c r="V359" s="28" t="str">
        <f>IF(OR(AND(A359="",B359="",C359=""),E359=0,E359="",R359=0,R359=""),"",ROUND((H359/(12*Q359*E359)+1)*Q359*E359/R359,2))</f>
        <v/>
      </c>
      <c r="W359" s="71" t="str">
        <f>IF(OR(AND(A359="",B359="",C359=""),R359=0,R359=""),"",ROUND(W$4 / R359,1))</f>
        <v/>
      </c>
      <c r="X359" s="47" t="str">
        <f>IF(OR(AND(A359="",B359="",C359=""),N$4=""),"",IF(AND(F359&gt;0,H359&gt;0),T359, IF(F359&gt;0,S359, IF(AND(E359&gt;0,H359&gt;0),V359,U359))))</f>
        <v/>
      </c>
      <c r="Y359" s="365" t="str">
        <f>IF(W359&lt;X359,W359,X359)</f>
        <v/>
      </c>
      <c r="Z359" s="365" t="str">
        <f>IF(W359&lt;X359,Übersetzungstexte!A$186,"")</f>
        <v/>
      </c>
      <c r="AA359" s="366" t="str">
        <f>IF(AND(B359="",C359=""),"",CONCATENATE(B359,",",C359))</f>
        <v/>
      </c>
      <c r="AB359" s="367"/>
    </row>
    <row r="360" spans="1:28" hidden="1" x14ac:dyDescent="0.2">
      <c r="A360" s="15"/>
      <c r="B360" s="16"/>
      <c r="C360" s="16"/>
      <c r="D360" s="16"/>
      <c r="E360" s="16"/>
      <c r="F360" s="16"/>
      <c r="G360" s="16"/>
      <c r="H360" s="16"/>
      <c r="I360" s="16"/>
      <c r="J360" s="16"/>
      <c r="K360" s="16"/>
      <c r="L360" s="16"/>
      <c r="M360" s="39"/>
      <c r="N360" s="184"/>
      <c r="O360" s="45"/>
      <c r="P360" s="45"/>
      <c r="Q360" s="45"/>
      <c r="R360" s="45"/>
      <c r="S360" s="45"/>
      <c r="T360" s="45"/>
      <c r="U360" s="45"/>
      <c r="V360" s="45"/>
      <c r="W360" s="45"/>
      <c r="X360" s="45"/>
      <c r="Y360" s="45"/>
      <c r="Z360" s="45"/>
      <c r="AA360" s="45"/>
      <c r="AB360" s="45"/>
    </row>
    <row r="361" spans="1:28" hidden="1" x14ac:dyDescent="0.2">
      <c r="A361" s="113" t="str">
        <f>'Stammdaten Betrieb &amp; Abteilung'!D$1</f>
        <v xml:space="preserve">  </v>
      </c>
      <c r="B361" s="39"/>
      <c r="C361" s="34"/>
      <c r="D361" s="34"/>
      <c r="E361" s="35"/>
      <c r="F361" s="35"/>
      <c r="G361" s="21" t="str">
        <f>Übersetzungstexte!A$135</f>
        <v>Betrieb / Betriebsabteilung</v>
      </c>
      <c r="H361" s="38" t="str">
        <f>'Stammdaten Betrieb &amp; Abteilung'!D$13</f>
        <v xml:space="preserve"> </v>
      </c>
      <c r="I361" s="38"/>
      <c r="J361" s="38"/>
      <c r="K361" s="38"/>
      <c r="L361" s="40"/>
      <c r="M361" s="85"/>
      <c r="P361" s="46"/>
      <c r="Q361" s="46"/>
      <c r="R361" s="18"/>
      <c r="S361" s="22"/>
      <c r="T361" s="47"/>
      <c r="U361" s="18"/>
      <c r="V361" s="18"/>
      <c r="W361" s="18"/>
      <c r="X361" s="18"/>
      <c r="Y361" s="19"/>
      <c r="AA361" s="47"/>
    </row>
    <row r="362" spans="1:28" hidden="1" x14ac:dyDescent="0.2">
      <c r="A362" s="38" t="str">
        <f>'Stammdaten Betrieb &amp; Abteilung'!D$3</f>
        <v xml:space="preserve"> </v>
      </c>
      <c r="B362" s="39"/>
      <c r="C362" s="33"/>
      <c r="D362" s="33"/>
      <c r="E362" s="36"/>
      <c r="F362" s="36"/>
      <c r="G362" s="17" t="str">
        <f>Übersetzungstexte!A$136</f>
        <v>Abrechnungsperiode</v>
      </c>
      <c r="H362" s="114" t="str">
        <f>'Stammdaten Betrieb &amp; Abteilung'!D$14</f>
        <v/>
      </c>
      <c r="I362" s="114"/>
      <c r="J362" s="37"/>
      <c r="K362" s="37"/>
      <c r="L362" s="40"/>
      <c r="M362" s="85"/>
      <c r="P362" s="46"/>
      <c r="Q362" s="46"/>
      <c r="R362" s="18"/>
      <c r="S362" s="22"/>
      <c r="T362" s="47"/>
      <c r="U362" s="18"/>
      <c r="V362" s="18"/>
      <c r="W362" s="18"/>
      <c r="X362" s="18"/>
      <c r="Y362" s="19"/>
      <c r="AA362" s="47"/>
    </row>
    <row r="363" spans="1:28" hidden="1" x14ac:dyDescent="0.2">
      <c r="A363" s="38" t="str">
        <f>'Stammdaten Betrieb &amp; Abteilung'!D$4</f>
        <v xml:space="preserve"> </v>
      </c>
      <c r="B363" s="39"/>
      <c r="C363" s="7"/>
      <c r="D363" s="7"/>
      <c r="E363" s="36"/>
      <c r="F363" s="36"/>
      <c r="G363" s="17" t="str">
        <f>Übersetzungstexte!A$137</f>
        <v>Beginn / Ende der Kurzarbeit</v>
      </c>
      <c r="H363" s="38" t="str">
        <f>'Stammdaten Betrieb &amp; Abteilung'!D$16</f>
        <v/>
      </c>
      <c r="I363" s="38"/>
      <c r="J363" s="38"/>
      <c r="K363" s="38"/>
      <c r="L363" s="40"/>
      <c r="M363" s="85"/>
      <c r="P363" s="46"/>
      <c r="Q363" s="46"/>
      <c r="R363" s="18"/>
      <c r="S363" s="22"/>
      <c r="T363" s="47"/>
      <c r="U363" s="18"/>
      <c r="V363" s="18"/>
      <c r="W363" s="73"/>
      <c r="X363" s="18"/>
      <c r="Y363" s="19"/>
      <c r="AA363" s="47"/>
    </row>
    <row r="364" spans="1:28" hidden="1" x14ac:dyDescent="0.2">
      <c r="A364" s="5"/>
      <c r="B364" s="4"/>
      <c r="C364" s="7"/>
      <c r="D364" s="7"/>
      <c r="E364" s="8"/>
      <c r="F364" s="7"/>
      <c r="G364" s="7"/>
      <c r="H364" s="13"/>
      <c r="I364" s="7"/>
      <c r="J364" s="7"/>
      <c r="K364" s="7"/>
      <c r="L364" s="41"/>
      <c r="M364" s="86"/>
      <c r="N364" s="182"/>
      <c r="O364" s="43"/>
      <c r="P364" s="46"/>
      <c r="Q364" s="46"/>
      <c r="R364" s="18"/>
      <c r="S364" s="22"/>
      <c r="T364" s="18"/>
      <c r="U364" s="18"/>
      <c r="V364" s="18"/>
      <c r="W364" s="50"/>
      <c r="X364" s="18"/>
      <c r="Y364" s="19"/>
      <c r="AA364" s="47"/>
    </row>
    <row r="365" spans="1:28" hidden="1" x14ac:dyDescent="0.2">
      <c r="A365" s="223" t="str">
        <f>Übersetzungstexte!A$138</f>
        <v/>
      </c>
      <c r="B365" s="223" t="str">
        <f>Übersetzungstexte!A$142</f>
        <v/>
      </c>
      <c r="C365" s="223" t="str">
        <f>Übersetzungstexte!A$146</f>
        <v/>
      </c>
      <c r="D365" s="224" t="str">
        <f>Übersetzungstexte!A$150</f>
        <v/>
      </c>
      <c r="E365" s="224" t="str">
        <f>Übersetzungstexte!A$154</f>
        <v/>
      </c>
      <c r="F365" s="224" t="str">
        <f>Übersetzungstexte!A$158</f>
        <v/>
      </c>
      <c r="G365" s="224" t="str">
        <f>Übersetzungstexte!A$162</f>
        <v>Anzahl bez.</v>
      </c>
      <c r="H365" s="225" t="str">
        <f>Übersetzungstexte!A$166</f>
        <v>Weitere</v>
      </c>
      <c r="I365" s="224" t="str">
        <f>Übersetzungstexte!A$170</f>
        <v>Jahres-</v>
      </c>
      <c r="J365" s="224" t="str">
        <f>Übersetzungstexte!A$174</f>
        <v/>
      </c>
      <c r="K365" s="224" t="str">
        <f>Übersetzungstexte!A$178</f>
        <v/>
      </c>
      <c r="L365" s="224" t="str">
        <f>Übersetzungstexte!A$182</f>
        <v>Anrechen-</v>
      </c>
      <c r="M365" s="85"/>
      <c r="N365" s="183"/>
      <c r="O365" s="76" t="s">
        <v>685</v>
      </c>
      <c r="P365" s="50" t="s">
        <v>717</v>
      </c>
      <c r="Q365" s="50"/>
      <c r="R365" s="50" t="s">
        <v>718</v>
      </c>
      <c r="S365" s="50" t="s">
        <v>719</v>
      </c>
      <c r="T365" s="50" t="s">
        <v>720</v>
      </c>
      <c r="U365" s="50" t="s">
        <v>721</v>
      </c>
      <c r="V365" s="50" t="s">
        <v>722</v>
      </c>
      <c r="W365" s="50" t="s">
        <v>723</v>
      </c>
      <c r="X365" s="44" t="s">
        <v>726</v>
      </c>
      <c r="Y365" s="47" t="s">
        <v>723</v>
      </c>
      <c r="Z365" s="47" t="s">
        <v>723</v>
      </c>
      <c r="AA365" s="179"/>
      <c r="AB365" s="179"/>
    </row>
    <row r="366" spans="1:28" s="23" customFormat="1" hidden="1" x14ac:dyDescent="0.2">
      <c r="A366" s="226" t="str">
        <f>Übersetzungstexte!A$139</f>
        <v/>
      </c>
      <c r="B366" s="226" t="str">
        <f>Übersetzungstexte!A$143</f>
        <v/>
      </c>
      <c r="C366" s="226" t="str">
        <f>Übersetzungstexte!A$147</f>
        <v/>
      </c>
      <c r="D366" s="227" t="str">
        <f>Übersetzungstexte!A$151</f>
        <v/>
      </c>
      <c r="E366" s="227" t="str">
        <f>Übersetzungstexte!A$155</f>
        <v/>
      </c>
      <c r="F366" s="227" t="str">
        <f>Übersetzungstexte!A$159</f>
        <v/>
      </c>
      <c r="G366" s="227" t="str">
        <f>Übersetzungstexte!A$163</f>
        <v xml:space="preserve">Monate </v>
      </c>
      <c r="H366" s="233" t="str">
        <f>Übersetzungstexte!A$167</f>
        <v>Lohn-</v>
      </c>
      <c r="I366" s="227" t="str">
        <f>Übersetzungstexte!A$171</f>
        <v>durchschn.</v>
      </c>
      <c r="J366" s="227" t="str">
        <f>Übersetzungstexte!A$175</f>
        <v>Anzahl</v>
      </c>
      <c r="K366" s="227" t="str">
        <f>Übersetzungstexte!A$179</f>
        <v>Anzahl</v>
      </c>
      <c r="L366" s="227" t="str">
        <f>Übersetzungstexte!A$183</f>
        <v>barer</v>
      </c>
      <c r="M366" s="126"/>
      <c r="N366" s="183"/>
      <c r="O366" s="76" t="s">
        <v>761</v>
      </c>
      <c r="P366" s="50" t="s">
        <v>712</v>
      </c>
      <c r="Q366" s="50" t="s">
        <v>609</v>
      </c>
      <c r="R366" s="51" t="s">
        <v>713</v>
      </c>
      <c r="S366" s="75" t="s">
        <v>757</v>
      </c>
      <c r="T366" s="52" t="s">
        <v>757</v>
      </c>
      <c r="U366" s="52" t="s">
        <v>758</v>
      </c>
      <c r="V366" s="52" t="s">
        <v>758</v>
      </c>
      <c r="W366" s="52" t="s">
        <v>724</v>
      </c>
      <c r="X366" s="48" t="s">
        <v>727</v>
      </c>
      <c r="Y366" s="48" t="s">
        <v>727</v>
      </c>
      <c r="Z366" s="49" t="s">
        <v>753</v>
      </c>
      <c r="AA366" s="364"/>
      <c r="AB366" s="364"/>
    </row>
    <row r="367" spans="1:28" s="23" customFormat="1" hidden="1" x14ac:dyDescent="0.2">
      <c r="A367" s="226" t="str">
        <f>Übersetzungstexte!A$140</f>
        <v/>
      </c>
      <c r="B367" s="226" t="str">
        <f>Übersetzungstexte!A$144</f>
        <v/>
      </c>
      <c r="C367" s="226" t="str">
        <f>Übersetzungstexte!A$148</f>
        <v/>
      </c>
      <c r="D367" s="227" t="str">
        <f>Übersetzungstexte!A$152</f>
        <v>Geburts-</v>
      </c>
      <c r="E367" s="227" t="str">
        <f>Übersetzungstexte!A$156</f>
        <v>Monats-</v>
      </c>
      <c r="F367" s="227" t="str">
        <f>Übersetzungstexte!A$160</f>
        <v>Stunden-</v>
      </c>
      <c r="G367" s="227" t="str">
        <f>Übersetzungstexte!A$164</f>
        <v>pro Jahr</v>
      </c>
      <c r="H367" s="227" t="str">
        <f>Übersetzungstexte!A$168</f>
        <v>bestand-</v>
      </c>
      <c r="I367" s="227" t="str">
        <f>Übersetzungstexte!A$172</f>
        <v>wöchentl.</v>
      </c>
      <c r="J367" s="227" t="str">
        <f>Übersetzungstexte!A$176</f>
        <v>Ferientage</v>
      </c>
      <c r="K367" s="227" t="str">
        <f>Übersetzungstexte!A$180</f>
        <v>Feiertage</v>
      </c>
      <c r="L367" s="228" t="str">
        <f>Übersetzungstexte!A$184</f>
        <v>Stunden-</v>
      </c>
      <c r="M367" s="127"/>
      <c r="N367" s="184" t="s">
        <v>62</v>
      </c>
      <c r="O367" s="44" t="s">
        <v>762</v>
      </c>
      <c r="P367" s="50"/>
      <c r="Q367" s="50"/>
      <c r="R367" s="51"/>
      <c r="S367" s="52" t="s">
        <v>706</v>
      </c>
      <c r="T367" s="52" t="s">
        <v>704</v>
      </c>
      <c r="U367" s="52" t="s">
        <v>706</v>
      </c>
      <c r="V367" s="52" t="s">
        <v>704</v>
      </c>
      <c r="W367" s="52" t="s">
        <v>725</v>
      </c>
      <c r="X367" s="49" t="s">
        <v>755</v>
      </c>
      <c r="Y367" s="49" t="s">
        <v>728</v>
      </c>
      <c r="Z367" s="49" t="s">
        <v>754</v>
      </c>
      <c r="AA367" s="364"/>
      <c r="AB367" s="364"/>
    </row>
    <row r="368" spans="1:28" s="23" customFormat="1" hidden="1" x14ac:dyDescent="0.2">
      <c r="A368" s="229" t="str">
        <f>Übersetzungstexte!A$141</f>
        <v>Versicherten-Nr.</v>
      </c>
      <c r="B368" s="229" t="str">
        <f>Übersetzungstexte!A$145</f>
        <v>Name</v>
      </c>
      <c r="C368" s="229" t="str">
        <f>Übersetzungstexte!A$149</f>
        <v>Vorname</v>
      </c>
      <c r="D368" s="230" t="str">
        <f>Übersetzungstexte!A$153</f>
        <v>datum</v>
      </c>
      <c r="E368" s="230" t="str">
        <f>Übersetzungstexte!A$157</f>
        <v>lohn</v>
      </c>
      <c r="F368" s="230" t="str">
        <f>Übersetzungstexte!A$161</f>
        <v>lohn</v>
      </c>
      <c r="G368" s="230" t="str">
        <f>Übersetzungstexte!A$165</f>
        <v>(12/13)</v>
      </c>
      <c r="H368" s="230" t="str">
        <f>Übersetzungstexte!A$169</f>
        <v>teile p. Jahr</v>
      </c>
      <c r="I368" s="230" t="str">
        <f>Übersetzungstexte!A$173</f>
        <v>Arbeitszeit</v>
      </c>
      <c r="J368" s="230" t="str">
        <f>Übersetzungstexte!A$177</f>
        <v>pro Jahr</v>
      </c>
      <c r="K368" s="230" t="str">
        <f>Übersetzungstexte!A$181</f>
        <v>pro Jahr</v>
      </c>
      <c r="L368" s="231" t="str">
        <f>Übersetzungstexte!A$185</f>
        <v>Verdienst</v>
      </c>
      <c r="M368" s="127"/>
      <c r="N368" s="184" t="s">
        <v>63</v>
      </c>
      <c r="O368" s="44" t="s">
        <v>749</v>
      </c>
      <c r="P368" s="50"/>
      <c r="Q368" s="50"/>
      <c r="R368" s="51"/>
      <c r="S368" s="52" t="s">
        <v>705</v>
      </c>
      <c r="T368" s="52" t="s">
        <v>705</v>
      </c>
      <c r="U368" s="52" t="s">
        <v>705</v>
      </c>
      <c r="V368" s="52" t="s">
        <v>705</v>
      </c>
      <c r="W368" s="50"/>
      <c r="X368" s="49" t="s">
        <v>756</v>
      </c>
      <c r="Y368" s="49" t="s">
        <v>673</v>
      </c>
      <c r="Z368" s="49"/>
      <c r="AA368" s="364" t="s">
        <v>711</v>
      </c>
      <c r="AB368" s="364"/>
    </row>
    <row r="369" spans="1:28" ht="17.25" hidden="1" customHeight="1" x14ac:dyDescent="0.2">
      <c r="A369" s="115"/>
      <c r="B369" s="236"/>
      <c r="C369" s="236"/>
      <c r="D369" s="116"/>
      <c r="E369" s="117"/>
      <c r="F369" s="118"/>
      <c r="G369" s="362"/>
      <c r="H369" s="117"/>
      <c r="I369" s="118"/>
      <c r="J369" s="119"/>
      <c r="K369" s="119"/>
      <c r="L369" s="232" t="str">
        <f t="shared" ref="L369:L389" si="180">Y369</f>
        <v/>
      </c>
      <c r="M369" s="128" t="str">
        <f t="shared" ref="M369:M387" si="181">Z369</f>
        <v/>
      </c>
      <c r="N369" s="77">
        <f t="shared" ref="N369:N387" si="182">IF(N$2-YEAR(D369)&lt;N$3,0,1)</f>
        <v>0</v>
      </c>
      <c r="O369" s="77">
        <f t="shared" ref="O369:O387" si="183">IF(L369="",0,1)</f>
        <v>0</v>
      </c>
      <c r="P369" s="28" t="str">
        <f t="shared" ref="P369:P387" si="184">IF(AND(A369="",B369="",C369=""),"",ROUND((K369+J369)/(N$4-(K369+J369))*100,2))</f>
        <v/>
      </c>
      <c r="Q369" s="28">
        <f t="shared" ref="Q369:Q387" si="185">ROUND(G369,0)/12</f>
        <v>0</v>
      </c>
      <c r="R369" s="31" t="str">
        <f t="shared" ref="R369:R387" si="186">IF(AND(A369="",B369="",C369=""),"",ROUND((N$4-(K369+J369))*I369/60,1))</f>
        <v/>
      </c>
      <c r="S369" s="28" t="str">
        <f t="shared" ref="S369:S387" si="187">IF(OR(AND(A369="",B369="",C369=""),F369=0,F369=""),"",ROUND((1+P369/100)*Q369*F369,2))</f>
        <v/>
      </c>
      <c r="T369" s="28" t="str">
        <f t="shared" ref="T369:T387" si="188">IF(OR(AND(A369="",B369="",C369=""),F369=0,F369="",I369=0,I369=""),"",ROUND((1+P369/100)*(H369/(N$4*I369/5)+Q369*F369),2))</f>
        <v/>
      </c>
      <c r="U369" s="28" t="str">
        <f t="shared" ref="U369:U387" si="189">IF(OR(AND(A369="",B369="",C369=""),E369=0,E369="",R369=0,R369=""),"",ROUND((Q369*E369/R369),2))</f>
        <v/>
      </c>
      <c r="V369" s="28" t="str">
        <f t="shared" ref="V369:V387" si="190">IF(OR(AND(A369="",B369="",C369=""),E369=0,E369="",R369=0,R369=""),"",ROUND((H369/(12*Q369*E369)+1)*Q369*E369/R369,2))</f>
        <v/>
      </c>
      <c r="W369" s="71" t="str">
        <f t="shared" ref="W369:W387" si="191">IF(OR(AND(A369="",B369="",C369=""),R369=0,R369=""),"",ROUND(W$4 / R369,1))</f>
        <v/>
      </c>
      <c r="X369" s="47" t="str">
        <f t="shared" ref="X369:X387" si="192">IF(OR(AND(A369="",B369="",C369=""),N$4=""),"",IF(AND(F369&gt;0,H369&gt;0),T369, IF(F369&gt;0,S369, IF(AND(E369&gt;0,H369&gt;0),V369,U369))))</f>
        <v/>
      </c>
      <c r="Y369" s="365" t="str">
        <f t="shared" ref="Y369:Y387" si="193">IF(W369&lt;X369,W369,X369)</f>
        <v/>
      </c>
      <c r="Z369" s="365" t="str">
        <f>IF(W369&lt;X369,Übersetzungstexte!A$186,"")</f>
        <v/>
      </c>
      <c r="AA369" s="366" t="str">
        <f t="shared" ref="AA369:AA387" si="194">IF(AND(B369="",C369=""),"",CONCATENATE(B369,",",C369))</f>
        <v/>
      </c>
      <c r="AB369" s="367"/>
    </row>
    <row r="370" spans="1:28" ht="17.25" hidden="1" customHeight="1" x14ac:dyDescent="0.2">
      <c r="A370" s="115"/>
      <c r="B370" s="236"/>
      <c r="C370" s="236"/>
      <c r="D370" s="116"/>
      <c r="E370" s="117"/>
      <c r="F370" s="118"/>
      <c r="G370" s="362"/>
      <c r="H370" s="117"/>
      <c r="I370" s="118"/>
      <c r="J370" s="119"/>
      <c r="K370" s="119"/>
      <c r="L370" s="232" t="str">
        <f t="shared" si="180"/>
        <v/>
      </c>
      <c r="M370" s="128" t="str">
        <f t="shared" si="181"/>
        <v/>
      </c>
      <c r="N370" s="77">
        <f t="shared" si="182"/>
        <v>0</v>
      </c>
      <c r="O370" s="77">
        <f t="shared" si="183"/>
        <v>0</v>
      </c>
      <c r="P370" s="28" t="str">
        <f t="shared" si="184"/>
        <v/>
      </c>
      <c r="Q370" s="28">
        <f t="shared" si="185"/>
        <v>0</v>
      </c>
      <c r="R370" s="31" t="str">
        <f t="shared" si="186"/>
        <v/>
      </c>
      <c r="S370" s="28" t="str">
        <f t="shared" si="187"/>
        <v/>
      </c>
      <c r="T370" s="28" t="str">
        <f t="shared" si="188"/>
        <v/>
      </c>
      <c r="U370" s="28" t="str">
        <f t="shared" si="189"/>
        <v/>
      </c>
      <c r="V370" s="28" t="str">
        <f t="shared" si="190"/>
        <v/>
      </c>
      <c r="W370" s="71" t="str">
        <f t="shared" si="191"/>
        <v/>
      </c>
      <c r="X370" s="47" t="str">
        <f t="shared" si="192"/>
        <v/>
      </c>
      <c r="Y370" s="365" t="str">
        <f t="shared" si="193"/>
        <v/>
      </c>
      <c r="Z370" s="365" t="str">
        <f>IF(W370&lt;X370,Übersetzungstexte!A$186,"")</f>
        <v/>
      </c>
      <c r="AA370" s="366" t="str">
        <f t="shared" si="194"/>
        <v/>
      </c>
      <c r="AB370" s="367"/>
    </row>
    <row r="371" spans="1:28" ht="17.25" hidden="1" customHeight="1" x14ac:dyDescent="0.2">
      <c r="A371" s="115"/>
      <c r="B371" s="236"/>
      <c r="C371" s="236"/>
      <c r="D371" s="116"/>
      <c r="E371" s="117"/>
      <c r="F371" s="118"/>
      <c r="G371" s="362"/>
      <c r="H371" s="117"/>
      <c r="I371" s="118"/>
      <c r="J371" s="119"/>
      <c r="K371" s="119"/>
      <c r="L371" s="232" t="str">
        <f t="shared" si="180"/>
        <v/>
      </c>
      <c r="M371" s="128" t="str">
        <f t="shared" si="181"/>
        <v/>
      </c>
      <c r="N371" s="77">
        <f t="shared" si="182"/>
        <v>0</v>
      </c>
      <c r="O371" s="77">
        <f t="shared" si="183"/>
        <v>0</v>
      </c>
      <c r="P371" s="28" t="str">
        <f t="shared" si="184"/>
        <v/>
      </c>
      <c r="Q371" s="28">
        <f t="shared" si="185"/>
        <v>0</v>
      </c>
      <c r="R371" s="31" t="str">
        <f t="shared" si="186"/>
        <v/>
      </c>
      <c r="S371" s="28" t="str">
        <f t="shared" si="187"/>
        <v/>
      </c>
      <c r="T371" s="28" t="str">
        <f t="shared" si="188"/>
        <v/>
      </c>
      <c r="U371" s="28" t="str">
        <f t="shared" si="189"/>
        <v/>
      </c>
      <c r="V371" s="28" t="str">
        <f t="shared" si="190"/>
        <v/>
      </c>
      <c r="W371" s="71" t="str">
        <f t="shared" si="191"/>
        <v/>
      </c>
      <c r="X371" s="47" t="str">
        <f t="shared" si="192"/>
        <v/>
      </c>
      <c r="Y371" s="365" t="str">
        <f t="shared" si="193"/>
        <v/>
      </c>
      <c r="Z371" s="365" t="str">
        <f>IF(W371&lt;X371,Übersetzungstexte!A$186,"")</f>
        <v/>
      </c>
      <c r="AA371" s="366" t="str">
        <f t="shared" si="194"/>
        <v/>
      </c>
      <c r="AB371" s="367"/>
    </row>
    <row r="372" spans="1:28" ht="17.25" hidden="1" customHeight="1" x14ac:dyDescent="0.2">
      <c r="A372" s="115"/>
      <c r="B372" s="236"/>
      <c r="C372" s="236"/>
      <c r="D372" s="116"/>
      <c r="E372" s="117"/>
      <c r="F372" s="118"/>
      <c r="G372" s="362"/>
      <c r="H372" s="117"/>
      <c r="I372" s="118"/>
      <c r="J372" s="119"/>
      <c r="K372" s="119"/>
      <c r="L372" s="232" t="str">
        <f t="shared" si="180"/>
        <v/>
      </c>
      <c r="M372" s="128" t="str">
        <f t="shared" si="181"/>
        <v/>
      </c>
      <c r="N372" s="77">
        <f t="shared" si="182"/>
        <v>0</v>
      </c>
      <c r="O372" s="77">
        <f t="shared" si="183"/>
        <v>0</v>
      </c>
      <c r="P372" s="28" t="str">
        <f t="shared" si="184"/>
        <v/>
      </c>
      <c r="Q372" s="28">
        <f t="shared" si="185"/>
        <v>0</v>
      </c>
      <c r="R372" s="31" t="str">
        <f t="shared" si="186"/>
        <v/>
      </c>
      <c r="S372" s="28" t="str">
        <f t="shared" si="187"/>
        <v/>
      </c>
      <c r="T372" s="28" t="str">
        <f t="shared" si="188"/>
        <v/>
      </c>
      <c r="U372" s="28" t="str">
        <f t="shared" si="189"/>
        <v/>
      </c>
      <c r="V372" s="28" t="str">
        <f t="shared" si="190"/>
        <v/>
      </c>
      <c r="W372" s="71" t="str">
        <f t="shared" si="191"/>
        <v/>
      </c>
      <c r="X372" s="47" t="str">
        <f t="shared" si="192"/>
        <v/>
      </c>
      <c r="Y372" s="365" t="str">
        <f t="shared" si="193"/>
        <v/>
      </c>
      <c r="Z372" s="365" t="str">
        <f>IF(W372&lt;X372,Übersetzungstexte!A$186,"")</f>
        <v/>
      </c>
      <c r="AA372" s="366" t="str">
        <f t="shared" si="194"/>
        <v/>
      </c>
      <c r="AB372" s="367"/>
    </row>
    <row r="373" spans="1:28" ht="17.25" hidden="1" customHeight="1" x14ac:dyDescent="0.2">
      <c r="A373" s="115"/>
      <c r="B373" s="236"/>
      <c r="C373" s="236"/>
      <c r="D373" s="116"/>
      <c r="E373" s="117"/>
      <c r="F373" s="118"/>
      <c r="G373" s="362"/>
      <c r="H373" s="117"/>
      <c r="I373" s="118"/>
      <c r="J373" s="119"/>
      <c r="K373" s="119"/>
      <c r="L373" s="232" t="str">
        <f t="shared" si="180"/>
        <v/>
      </c>
      <c r="M373" s="128" t="str">
        <f t="shared" si="181"/>
        <v/>
      </c>
      <c r="N373" s="77">
        <f t="shared" si="182"/>
        <v>0</v>
      </c>
      <c r="O373" s="77">
        <f t="shared" si="183"/>
        <v>0</v>
      </c>
      <c r="P373" s="28" t="str">
        <f t="shared" si="184"/>
        <v/>
      </c>
      <c r="Q373" s="28">
        <f t="shared" si="185"/>
        <v>0</v>
      </c>
      <c r="R373" s="31" t="str">
        <f t="shared" si="186"/>
        <v/>
      </c>
      <c r="S373" s="28" t="str">
        <f t="shared" si="187"/>
        <v/>
      </c>
      <c r="T373" s="28" t="str">
        <f t="shared" si="188"/>
        <v/>
      </c>
      <c r="U373" s="28" t="str">
        <f t="shared" si="189"/>
        <v/>
      </c>
      <c r="V373" s="28" t="str">
        <f t="shared" si="190"/>
        <v/>
      </c>
      <c r="W373" s="71" t="str">
        <f t="shared" si="191"/>
        <v/>
      </c>
      <c r="X373" s="47" t="str">
        <f t="shared" si="192"/>
        <v/>
      </c>
      <c r="Y373" s="365" t="str">
        <f t="shared" si="193"/>
        <v/>
      </c>
      <c r="Z373" s="365" t="str">
        <f>IF(W373&lt;X373,Übersetzungstexte!A$186,"")</f>
        <v/>
      </c>
      <c r="AA373" s="366" t="str">
        <f t="shared" si="194"/>
        <v/>
      </c>
      <c r="AB373" s="367"/>
    </row>
    <row r="374" spans="1:28" ht="17.25" hidden="1" customHeight="1" x14ac:dyDescent="0.2">
      <c r="A374" s="115"/>
      <c r="B374" s="236"/>
      <c r="C374" s="236"/>
      <c r="D374" s="116"/>
      <c r="E374" s="117"/>
      <c r="F374" s="118"/>
      <c r="G374" s="362"/>
      <c r="H374" s="117"/>
      <c r="I374" s="118"/>
      <c r="J374" s="119"/>
      <c r="K374" s="119"/>
      <c r="L374" s="232" t="str">
        <f t="shared" si="180"/>
        <v/>
      </c>
      <c r="M374" s="128" t="str">
        <f t="shared" si="181"/>
        <v/>
      </c>
      <c r="N374" s="77">
        <f t="shared" si="182"/>
        <v>0</v>
      </c>
      <c r="O374" s="77">
        <f t="shared" si="183"/>
        <v>0</v>
      </c>
      <c r="P374" s="28" t="str">
        <f t="shared" si="184"/>
        <v/>
      </c>
      <c r="Q374" s="28">
        <f t="shared" si="185"/>
        <v>0</v>
      </c>
      <c r="R374" s="31" t="str">
        <f t="shared" si="186"/>
        <v/>
      </c>
      <c r="S374" s="28" t="str">
        <f t="shared" si="187"/>
        <v/>
      </c>
      <c r="T374" s="28" t="str">
        <f t="shared" si="188"/>
        <v/>
      </c>
      <c r="U374" s="28" t="str">
        <f t="shared" si="189"/>
        <v/>
      </c>
      <c r="V374" s="28" t="str">
        <f t="shared" si="190"/>
        <v/>
      </c>
      <c r="W374" s="71" t="str">
        <f t="shared" si="191"/>
        <v/>
      </c>
      <c r="X374" s="47" t="str">
        <f t="shared" si="192"/>
        <v/>
      </c>
      <c r="Y374" s="365" t="str">
        <f t="shared" si="193"/>
        <v/>
      </c>
      <c r="Z374" s="365" t="str">
        <f>IF(W374&lt;X374,Übersetzungstexte!A$186,"")</f>
        <v/>
      </c>
      <c r="AA374" s="366" t="str">
        <f t="shared" si="194"/>
        <v/>
      </c>
      <c r="AB374" s="367"/>
    </row>
    <row r="375" spans="1:28" ht="17.25" hidden="1" customHeight="1" x14ac:dyDescent="0.2">
      <c r="A375" s="115"/>
      <c r="B375" s="236"/>
      <c r="C375" s="236"/>
      <c r="D375" s="116"/>
      <c r="E375" s="117"/>
      <c r="F375" s="118"/>
      <c r="G375" s="362"/>
      <c r="H375" s="117"/>
      <c r="I375" s="118"/>
      <c r="J375" s="119"/>
      <c r="K375" s="119"/>
      <c r="L375" s="232" t="str">
        <f t="shared" si="180"/>
        <v/>
      </c>
      <c r="M375" s="128" t="str">
        <f t="shared" si="181"/>
        <v/>
      </c>
      <c r="N375" s="77">
        <f t="shared" si="182"/>
        <v>0</v>
      </c>
      <c r="O375" s="77">
        <f t="shared" si="183"/>
        <v>0</v>
      </c>
      <c r="P375" s="28" t="str">
        <f t="shared" si="184"/>
        <v/>
      </c>
      <c r="Q375" s="28">
        <f t="shared" si="185"/>
        <v>0</v>
      </c>
      <c r="R375" s="31" t="str">
        <f t="shared" si="186"/>
        <v/>
      </c>
      <c r="S375" s="28" t="str">
        <f t="shared" si="187"/>
        <v/>
      </c>
      <c r="T375" s="28" t="str">
        <f t="shared" si="188"/>
        <v/>
      </c>
      <c r="U375" s="28" t="str">
        <f t="shared" si="189"/>
        <v/>
      </c>
      <c r="V375" s="28" t="str">
        <f t="shared" si="190"/>
        <v/>
      </c>
      <c r="W375" s="71" t="str">
        <f t="shared" si="191"/>
        <v/>
      </c>
      <c r="X375" s="47" t="str">
        <f t="shared" si="192"/>
        <v/>
      </c>
      <c r="Y375" s="365" t="str">
        <f t="shared" si="193"/>
        <v/>
      </c>
      <c r="Z375" s="365" t="str">
        <f>IF(W375&lt;X375,Übersetzungstexte!A$186,"")</f>
        <v/>
      </c>
      <c r="AA375" s="366" t="str">
        <f t="shared" si="194"/>
        <v/>
      </c>
      <c r="AB375" s="367"/>
    </row>
    <row r="376" spans="1:28" ht="17.25" hidden="1" customHeight="1" x14ac:dyDescent="0.2">
      <c r="A376" s="115"/>
      <c r="B376" s="236"/>
      <c r="C376" s="236"/>
      <c r="D376" s="116"/>
      <c r="E376" s="117"/>
      <c r="F376" s="118"/>
      <c r="G376" s="362"/>
      <c r="H376" s="117"/>
      <c r="I376" s="118"/>
      <c r="J376" s="119"/>
      <c r="K376" s="119"/>
      <c r="L376" s="232" t="str">
        <f t="shared" si="180"/>
        <v/>
      </c>
      <c r="M376" s="128" t="str">
        <f t="shared" si="181"/>
        <v/>
      </c>
      <c r="N376" s="77">
        <f t="shared" si="182"/>
        <v>0</v>
      </c>
      <c r="O376" s="77">
        <f t="shared" si="183"/>
        <v>0</v>
      </c>
      <c r="P376" s="28" t="str">
        <f t="shared" si="184"/>
        <v/>
      </c>
      <c r="Q376" s="28">
        <f t="shared" si="185"/>
        <v>0</v>
      </c>
      <c r="R376" s="31" t="str">
        <f t="shared" si="186"/>
        <v/>
      </c>
      <c r="S376" s="28" t="str">
        <f t="shared" si="187"/>
        <v/>
      </c>
      <c r="T376" s="28" t="str">
        <f t="shared" si="188"/>
        <v/>
      </c>
      <c r="U376" s="28" t="str">
        <f t="shared" si="189"/>
        <v/>
      </c>
      <c r="V376" s="28" t="str">
        <f t="shared" si="190"/>
        <v/>
      </c>
      <c r="W376" s="71" t="str">
        <f t="shared" si="191"/>
        <v/>
      </c>
      <c r="X376" s="47" t="str">
        <f t="shared" si="192"/>
        <v/>
      </c>
      <c r="Y376" s="365" t="str">
        <f t="shared" si="193"/>
        <v/>
      </c>
      <c r="Z376" s="365" t="str">
        <f>IF(W376&lt;X376,Übersetzungstexte!A$186,"")</f>
        <v/>
      </c>
      <c r="AA376" s="366" t="str">
        <f t="shared" si="194"/>
        <v/>
      </c>
      <c r="AB376" s="367"/>
    </row>
    <row r="377" spans="1:28" ht="17.25" hidden="1" customHeight="1" x14ac:dyDescent="0.2">
      <c r="A377" s="115"/>
      <c r="B377" s="236"/>
      <c r="C377" s="236"/>
      <c r="D377" s="116"/>
      <c r="E377" s="117"/>
      <c r="F377" s="118"/>
      <c r="G377" s="362"/>
      <c r="H377" s="117"/>
      <c r="I377" s="118"/>
      <c r="J377" s="119"/>
      <c r="K377" s="119"/>
      <c r="L377" s="232" t="str">
        <f t="shared" si="180"/>
        <v/>
      </c>
      <c r="M377" s="128" t="str">
        <f t="shared" si="181"/>
        <v/>
      </c>
      <c r="N377" s="77">
        <f t="shared" si="182"/>
        <v>0</v>
      </c>
      <c r="O377" s="77">
        <f t="shared" si="183"/>
        <v>0</v>
      </c>
      <c r="P377" s="28" t="str">
        <f t="shared" si="184"/>
        <v/>
      </c>
      <c r="Q377" s="28">
        <f t="shared" si="185"/>
        <v>0</v>
      </c>
      <c r="R377" s="31" t="str">
        <f t="shared" si="186"/>
        <v/>
      </c>
      <c r="S377" s="28" t="str">
        <f t="shared" si="187"/>
        <v/>
      </c>
      <c r="T377" s="28" t="str">
        <f t="shared" si="188"/>
        <v/>
      </c>
      <c r="U377" s="28" t="str">
        <f t="shared" si="189"/>
        <v/>
      </c>
      <c r="V377" s="28" t="str">
        <f t="shared" si="190"/>
        <v/>
      </c>
      <c r="W377" s="71" t="str">
        <f t="shared" si="191"/>
        <v/>
      </c>
      <c r="X377" s="47" t="str">
        <f t="shared" si="192"/>
        <v/>
      </c>
      <c r="Y377" s="365" t="str">
        <f t="shared" si="193"/>
        <v/>
      </c>
      <c r="Z377" s="365" t="str">
        <f>IF(W377&lt;X377,Übersetzungstexte!A$186,"")</f>
        <v/>
      </c>
      <c r="AA377" s="366" t="str">
        <f t="shared" si="194"/>
        <v/>
      </c>
      <c r="AB377" s="367"/>
    </row>
    <row r="378" spans="1:28" ht="17.25" hidden="1" customHeight="1" x14ac:dyDescent="0.2">
      <c r="A378" s="115"/>
      <c r="B378" s="236"/>
      <c r="C378" s="236"/>
      <c r="D378" s="116"/>
      <c r="E378" s="117"/>
      <c r="F378" s="118"/>
      <c r="G378" s="362"/>
      <c r="H378" s="117"/>
      <c r="I378" s="118"/>
      <c r="J378" s="119"/>
      <c r="K378" s="119"/>
      <c r="L378" s="232" t="str">
        <f t="shared" si="180"/>
        <v/>
      </c>
      <c r="M378" s="128" t="str">
        <f t="shared" si="181"/>
        <v/>
      </c>
      <c r="N378" s="77">
        <f t="shared" si="182"/>
        <v>0</v>
      </c>
      <c r="O378" s="77">
        <f t="shared" si="183"/>
        <v>0</v>
      </c>
      <c r="P378" s="28" t="str">
        <f t="shared" si="184"/>
        <v/>
      </c>
      <c r="Q378" s="28">
        <f t="shared" si="185"/>
        <v>0</v>
      </c>
      <c r="R378" s="31" t="str">
        <f t="shared" si="186"/>
        <v/>
      </c>
      <c r="S378" s="28" t="str">
        <f t="shared" si="187"/>
        <v/>
      </c>
      <c r="T378" s="28" t="str">
        <f t="shared" si="188"/>
        <v/>
      </c>
      <c r="U378" s="28" t="str">
        <f t="shared" si="189"/>
        <v/>
      </c>
      <c r="V378" s="28" t="str">
        <f t="shared" si="190"/>
        <v/>
      </c>
      <c r="W378" s="71" t="str">
        <f t="shared" si="191"/>
        <v/>
      </c>
      <c r="X378" s="47" t="str">
        <f t="shared" si="192"/>
        <v/>
      </c>
      <c r="Y378" s="365" t="str">
        <f t="shared" si="193"/>
        <v/>
      </c>
      <c r="Z378" s="365" t="str">
        <f>IF(W378&lt;X378,Übersetzungstexte!A$186,"")</f>
        <v/>
      </c>
      <c r="AA378" s="366" t="str">
        <f t="shared" si="194"/>
        <v/>
      </c>
      <c r="AB378" s="367"/>
    </row>
    <row r="379" spans="1:28" ht="17.25" hidden="1" customHeight="1" x14ac:dyDescent="0.2">
      <c r="A379" s="115"/>
      <c r="B379" s="236"/>
      <c r="C379" s="236"/>
      <c r="D379" s="116"/>
      <c r="E379" s="117"/>
      <c r="F379" s="118"/>
      <c r="G379" s="362"/>
      <c r="H379" s="117"/>
      <c r="I379" s="118"/>
      <c r="J379" s="119"/>
      <c r="K379" s="119"/>
      <c r="L379" s="232" t="str">
        <f t="shared" si="180"/>
        <v/>
      </c>
      <c r="M379" s="128" t="str">
        <f t="shared" si="181"/>
        <v/>
      </c>
      <c r="N379" s="77">
        <f t="shared" si="182"/>
        <v>0</v>
      </c>
      <c r="O379" s="77">
        <f t="shared" si="183"/>
        <v>0</v>
      </c>
      <c r="P379" s="28" t="str">
        <f t="shared" si="184"/>
        <v/>
      </c>
      <c r="Q379" s="28">
        <f t="shared" si="185"/>
        <v>0</v>
      </c>
      <c r="R379" s="31" t="str">
        <f t="shared" si="186"/>
        <v/>
      </c>
      <c r="S379" s="28" t="str">
        <f t="shared" si="187"/>
        <v/>
      </c>
      <c r="T379" s="28" t="str">
        <f t="shared" si="188"/>
        <v/>
      </c>
      <c r="U379" s="28" t="str">
        <f t="shared" si="189"/>
        <v/>
      </c>
      <c r="V379" s="28" t="str">
        <f t="shared" si="190"/>
        <v/>
      </c>
      <c r="W379" s="71" t="str">
        <f t="shared" si="191"/>
        <v/>
      </c>
      <c r="X379" s="47" t="str">
        <f t="shared" si="192"/>
        <v/>
      </c>
      <c r="Y379" s="365" t="str">
        <f t="shared" si="193"/>
        <v/>
      </c>
      <c r="Z379" s="365" t="str">
        <f>IF(W379&lt;X379,Übersetzungstexte!A$186,"")</f>
        <v/>
      </c>
      <c r="AA379" s="366" t="str">
        <f t="shared" si="194"/>
        <v/>
      </c>
      <c r="AB379" s="367"/>
    </row>
    <row r="380" spans="1:28" ht="17.25" hidden="1" customHeight="1" x14ac:dyDescent="0.2">
      <c r="A380" s="115"/>
      <c r="B380" s="236"/>
      <c r="C380" s="236"/>
      <c r="D380" s="116"/>
      <c r="E380" s="117"/>
      <c r="F380" s="118"/>
      <c r="G380" s="362"/>
      <c r="H380" s="117"/>
      <c r="I380" s="118"/>
      <c r="J380" s="119"/>
      <c r="K380" s="119"/>
      <c r="L380" s="232" t="str">
        <f t="shared" si="180"/>
        <v/>
      </c>
      <c r="M380" s="128" t="str">
        <f t="shared" si="181"/>
        <v/>
      </c>
      <c r="N380" s="77">
        <f t="shared" si="182"/>
        <v>0</v>
      </c>
      <c r="O380" s="77">
        <f t="shared" si="183"/>
        <v>0</v>
      </c>
      <c r="P380" s="28" t="str">
        <f t="shared" si="184"/>
        <v/>
      </c>
      <c r="Q380" s="28">
        <f t="shared" si="185"/>
        <v>0</v>
      </c>
      <c r="R380" s="31" t="str">
        <f t="shared" si="186"/>
        <v/>
      </c>
      <c r="S380" s="28" t="str">
        <f t="shared" si="187"/>
        <v/>
      </c>
      <c r="T380" s="28" t="str">
        <f t="shared" si="188"/>
        <v/>
      </c>
      <c r="U380" s="28" t="str">
        <f t="shared" si="189"/>
        <v/>
      </c>
      <c r="V380" s="28" t="str">
        <f t="shared" si="190"/>
        <v/>
      </c>
      <c r="W380" s="71" t="str">
        <f t="shared" si="191"/>
        <v/>
      </c>
      <c r="X380" s="47" t="str">
        <f t="shared" si="192"/>
        <v/>
      </c>
      <c r="Y380" s="365" t="str">
        <f t="shared" si="193"/>
        <v/>
      </c>
      <c r="Z380" s="365" t="str">
        <f>IF(W380&lt;X380,Übersetzungstexte!A$186,"")</f>
        <v/>
      </c>
      <c r="AA380" s="366" t="str">
        <f t="shared" si="194"/>
        <v/>
      </c>
      <c r="AB380" s="367"/>
    </row>
    <row r="381" spans="1:28" ht="17.25" hidden="1" customHeight="1" x14ac:dyDescent="0.2">
      <c r="A381" s="115"/>
      <c r="B381" s="236"/>
      <c r="C381" s="236"/>
      <c r="D381" s="116"/>
      <c r="E381" s="117"/>
      <c r="F381" s="118"/>
      <c r="G381" s="362"/>
      <c r="H381" s="117"/>
      <c r="I381" s="118"/>
      <c r="J381" s="119"/>
      <c r="K381" s="119"/>
      <c r="L381" s="232" t="str">
        <f t="shared" si="180"/>
        <v/>
      </c>
      <c r="M381" s="128" t="str">
        <f t="shared" si="181"/>
        <v/>
      </c>
      <c r="N381" s="77">
        <f t="shared" si="182"/>
        <v>0</v>
      </c>
      <c r="O381" s="77">
        <f t="shared" si="183"/>
        <v>0</v>
      </c>
      <c r="P381" s="28" t="str">
        <f t="shared" si="184"/>
        <v/>
      </c>
      <c r="Q381" s="28">
        <f t="shared" si="185"/>
        <v>0</v>
      </c>
      <c r="R381" s="31" t="str">
        <f t="shared" si="186"/>
        <v/>
      </c>
      <c r="S381" s="28" t="str">
        <f t="shared" si="187"/>
        <v/>
      </c>
      <c r="T381" s="28" t="str">
        <f t="shared" si="188"/>
        <v/>
      </c>
      <c r="U381" s="28" t="str">
        <f t="shared" si="189"/>
        <v/>
      </c>
      <c r="V381" s="28" t="str">
        <f t="shared" si="190"/>
        <v/>
      </c>
      <c r="W381" s="71" t="str">
        <f t="shared" si="191"/>
        <v/>
      </c>
      <c r="X381" s="47" t="str">
        <f t="shared" si="192"/>
        <v/>
      </c>
      <c r="Y381" s="365" t="str">
        <f t="shared" si="193"/>
        <v/>
      </c>
      <c r="Z381" s="365" t="str">
        <f>IF(W381&lt;X381,Übersetzungstexte!A$186,"")</f>
        <v/>
      </c>
      <c r="AA381" s="366" t="str">
        <f t="shared" si="194"/>
        <v/>
      </c>
      <c r="AB381" s="367"/>
    </row>
    <row r="382" spans="1:28" ht="17.25" hidden="1" customHeight="1" x14ac:dyDescent="0.2">
      <c r="A382" s="115"/>
      <c r="B382" s="236"/>
      <c r="C382" s="236"/>
      <c r="D382" s="116"/>
      <c r="E382" s="117"/>
      <c r="F382" s="118"/>
      <c r="G382" s="362"/>
      <c r="H382" s="117"/>
      <c r="I382" s="118"/>
      <c r="J382" s="119"/>
      <c r="K382" s="119"/>
      <c r="L382" s="232" t="str">
        <f t="shared" si="180"/>
        <v/>
      </c>
      <c r="M382" s="128" t="str">
        <f t="shared" si="181"/>
        <v/>
      </c>
      <c r="N382" s="77">
        <f t="shared" si="182"/>
        <v>0</v>
      </c>
      <c r="O382" s="77">
        <f t="shared" si="183"/>
        <v>0</v>
      </c>
      <c r="P382" s="28" t="str">
        <f t="shared" si="184"/>
        <v/>
      </c>
      <c r="Q382" s="28">
        <f t="shared" si="185"/>
        <v>0</v>
      </c>
      <c r="R382" s="31" t="str">
        <f t="shared" si="186"/>
        <v/>
      </c>
      <c r="S382" s="28" t="str">
        <f t="shared" si="187"/>
        <v/>
      </c>
      <c r="T382" s="28" t="str">
        <f t="shared" si="188"/>
        <v/>
      </c>
      <c r="U382" s="28" t="str">
        <f t="shared" si="189"/>
        <v/>
      </c>
      <c r="V382" s="28" t="str">
        <f t="shared" si="190"/>
        <v/>
      </c>
      <c r="W382" s="71" t="str">
        <f t="shared" si="191"/>
        <v/>
      </c>
      <c r="X382" s="47" t="str">
        <f t="shared" si="192"/>
        <v/>
      </c>
      <c r="Y382" s="365" t="str">
        <f t="shared" si="193"/>
        <v/>
      </c>
      <c r="Z382" s="365" t="str">
        <f>IF(W382&lt;X382,Übersetzungstexte!A$186,"")</f>
        <v/>
      </c>
      <c r="AA382" s="366" t="str">
        <f t="shared" si="194"/>
        <v/>
      </c>
      <c r="AB382" s="367"/>
    </row>
    <row r="383" spans="1:28" ht="17.25" hidden="1" customHeight="1" x14ac:dyDescent="0.2">
      <c r="A383" s="115"/>
      <c r="B383" s="236"/>
      <c r="C383" s="236"/>
      <c r="D383" s="116"/>
      <c r="E383" s="117"/>
      <c r="F383" s="118"/>
      <c r="G383" s="362"/>
      <c r="H383" s="117"/>
      <c r="I383" s="118"/>
      <c r="J383" s="119"/>
      <c r="K383" s="119"/>
      <c r="L383" s="232" t="str">
        <f t="shared" si="180"/>
        <v/>
      </c>
      <c r="M383" s="128" t="str">
        <f t="shared" si="181"/>
        <v/>
      </c>
      <c r="N383" s="77">
        <f t="shared" si="182"/>
        <v>0</v>
      </c>
      <c r="O383" s="77">
        <f t="shared" si="183"/>
        <v>0</v>
      </c>
      <c r="P383" s="28" t="str">
        <f t="shared" si="184"/>
        <v/>
      </c>
      <c r="Q383" s="28">
        <f t="shared" si="185"/>
        <v>0</v>
      </c>
      <c r="R383" s="31" t="str">
        <f t="shared" si="186"/>
        <v/>
      </c>
      <c r="S383" s="28" t="str">
        <f t="shared" si="187"/>
        <v/>
      </c>
      <c r="T383" s="28" t="str">
        <f t="shared" si="188"/>
        <v/>
      </c>
      <c r="U383" s="28" t="str">
        <f t="shared" si="189"/>
        <v/>
      </c>
      <c r="V383" s="28" t="str">
        <f t="shared" si="190"/>
        <v/>
      </c>
      <c r="W383" s="71" t="str">
        <f t="shared" si="191"/>
        <v/>
      </c>
      <c r="X383" s="47" t="str">
        <f t="shared" si="192"/>
        <v/>
      </c>
      <c r="Y383" s="365" t="str">
        <f t="shared" si="193"/>
        <v/>
      </c>
      <c r="Z383" s="365" t="str">
        <f>IF(W383&lt;X383,Übersetzungstexte!A$186,"")</f>
        <v/>
      </c>
      <c r="AA383" s="366" t="str">
        <f t="shared" si="194"/>
        <v/>
      </c>
      <c r="AB383" s="367"/>
    </row>
    <row r="384" spans="1:28" ht="17.25" hidden="1" customHeight="1" x14ac:dyDescent="0.2">
      <c r="A384" s="115"/>
      <c r="B384" s="236"/>
      <c r="C384" s="236"/>
      <c r="D384" s="116"/>
      <c r="E384" s="117"/>
      <c r="F384" s="118"/>
      <c r="G384" s="362"/>
      <c r="H384" s="117"/>
      <c r="I384" s="118"/>
      <c r="J384" s="119"/>
      <c r="K384" s="119"/>
      <c r="L384" s="232" t="str">
        <f t="shared" si="180"/>
        <v/>
      </c>
      <c r="M384" s="128" t="str">
        <f t="shared" si="181"/>
        <v/>
      </c>
      <c r="N384" s="77">
        <f t="shared" si="182"/>
        <v>0</v>
      </c>
      <c r="O384" s="77">
        <f t="shared" si="183"/>
        <v>0</v>
      </c>
      <c r="P384" s="28" t="str">
        <f t="shared" si="184"/>
        <v/>
      </c>
      <c r="Q384" s="28">
        <f t="shared" si="185"/>
        <v>0</v>
      </c>
      <c r="R384" s="31" t="str">
        <f t="shared" si="186"/>
        <v/>
      </c>
      <c r="S384" s="28" t="str">
        <f t="shared" si="187"/>
        <v/>
      </c>
      <c r="T384" s="28" t="str">
        <f t="shared" si="188"/>
        <v/>
      </c>
      <c r="U384" s="28" t="str">
        <f t="shared" si="189"/>
        <v/>
      </c>
      <c r="V384" s="28" t="str">
        <f t="shared" si="190"/>
        <v/>
      </c>
      <c r="W384" s="71" t="str">
        <f t="shared" si="191"/>
        <v/>
      </c>
      <c r="X384" s="47" t="str">
        <f t="shared" si="192"/>
        <v/>
      </c>
      <c r="Y384" s="365" t="str">
        <f t="shared" si="193"/>
        <v/>
      </c>
      <c r="Z384" s="365" t="str">
        <f>IF(W384&lt;X384,Übersetzungstexte!A$186,"")</f>
        <v/>
      </c>
      <c r="AA384" s="366" t="str">
        <f t="shared" si="194"/>
        <v/>
      </c>
      <c r="AB384" s="367"/>
    </row>
    <row r="385" spans="1:28" ht="17.25" hidden="1" customHeight="1" x14ac:dyDescent="0.2">
      <c r="A385" s="115"/>
      <c r="B385" s="236"/>
      <c r="C385" s="236"/>
      <c r="D385" s="116"/>
      <c r="E385" s="117"/>
      <c r="F385" s="118"/>
      <c r="G385" s="362"/>
      <c r="H385" s="117"/>
      <c r="I385" s="118"/>
      <c r="J385" s="119"/>
      <c r="K385" s="119"/>
      <c r="L385" s="232" t="str">
        <f t="shared" si="180"/>
        <v/>
      </c>
      <c r="M385" s="128" t="str">
        <f t="shared" si="181"/>
        <v/>
      </c>
      <c r="N385" s="77">
        <f t="shared" si="182"/>
        <v>0</v>
      </c>
      <c r="O385" s="77">
        <f t="shared" si="183"/>
        <v>0</v>
      </c>
      <c r="P385" s="28" t="str">
        <f t="shared" si="184"/>
        <v/>
      </c>
      <c r="Q385" s="28">
        <f t="shared" si="185"/>
        <v>0</v>
      </c>
      <c r="R385" s="31" t="str">
        <f t="shared" si="186"/>
        <v/>
      </c>
      <c r="S385" s="28" t="str">
        <f t="shared" si="187"/>
        <v/>
      </c>
      <c r="T385" s="28" t="str">
        <f t="shared" si="188"/>
        <v/>
      </c>
      <c r="U385" s="28" t="str">
        <f t="shared" si="189"/>
        <v/>
      </c>
      <c r="V385" s="28" t="str">
        <f t="shared" si="190"/>
        <v/>
      </c>
      <c r="W385" s="71" t="str">
        <f t="shared" si="191"/>
        <v/>
      </c>
      <c r="X385" s="47" t="str">
        <f t="shared" si="192"/>
        <v/>
      </c>
      <c r="Y385" s="365" t="str">
        <f t="shared" si="193"/>
        <v/>
      </c>
      <c r="Z385" s="365" t="str">
        <f>IF(W385&lt;X385,Übersetzungstexte!A$186,"")</f>
        <v/>
      </c>
      <c r="AA385" s="366" t="str">
        <f t="shared" si="194"/>
        <v/>
      </c>
      <c r="AB385" s="367"/>
    </row>
    <row r="386" spans="1:28" ht="17.25" hidden="1" customHeight="1" x14ac:dyDescent="0.2">
      <c r="A386" s="115"/>
      <c r="B386" s="236"/>
      <c r="C386" s="236"/>
      <c r="D386" s="116"/>
      <c r="E386" s="117"/>
      <c r="F386" s="118"/>
      <c r="G386" s="362"/>
      <c r="H386" s="117"/>
      <c r="I386" s="118"/>
      <c r="J386" s="119"/>
      <c r="K386" s="119"/>
      <c r="L386" s="232" t="str">
        <f t="shared" si="180"/>
        <v/>
      </c>
      <c r="M386" s="128" t="str">
        <f t="shared" si="181"/>
        <v/>
      </c>
      <c r="N386" s="77">
        <f t="shared" si="182"/>
        <v>0</v>
      </c>
      <c r="O386" s="77">
        <f t="shared" si="183"/>
        <v>0</v>
      </c>
      <c r="P386" s="28" t="str">
        <f t="shared" si="184"/>
        <v/>
      </c>
      <c r="Q386" s="28">
        <f t="shared" si="185"/>
        <v>0</v>
      </c>
      <c r="R386" s="31" t="str">
        <f t="shared" si="186"/>
        <v/>
      </c>
      <c r="S386" s="28" t="str">
        <f t="shared" si="187"/>
        <v/>
      </c>
      <c r="T386" s="28" t="str">
        <f t="shared" si="188"/>
        <v/>
      </c>
      <c r="U386" s="28" t="str">
        <f t="shared" si="189"/>
        <v/>
      </c>
      <c r="V386" s="28" t="str">
        <f t="shared" si="190"/>
        <v/>
      </c>
      <c r="W386" s="71" t="str">
        <f t="shared" si="191"/>
        <v/>
      </c>
      <c r="X386" s="47" t="str">
        <f t="shared" si="192"/>
        <v/>
      </c>
      <c r="Y386" s="365" t="str">
        <f t="shared" si="193"/>
        <v/>
      </c>
      <c r="Z386" s="365" t="str">
        <f>IF(W386&lt;X386,Übersetzungstexte!A$186,"")</f>
        <v/>
      </c>
      <c r="AA386" s="366" t="str">
        <f t="shared" si="194"/>
        <v/>
      </c>
      <c r="AB386" s="367"/>
    </row>
    <row r="387" spans="1:28" ht="17.25" hidden="1" customHeight="1" x14ac:dyDescent="0.2">
      <c r="A387" s="115"/>
      <c r="B387" s="236"/>
      <c r="C387" s="236"/>
      <c r="D387" s="116"/>
      <c r="E387" s="117"/>
      <c r="F387" s="118"/>
      <c r="G387" s="362"/>
      <c r="H387" s="117"/>
      <c r="I387" s="118"/>
      <c r="J387" s="119"/>
      <c r="K387" s="119"/>
      <c r="L387" s="232" t="str">
        <f t="shared" si="180"/>
        <v/>
      </c>
      <c r="M387" s="128" t="str">
        <f t="shared" si="181"/>
        <v/>
      </c>
      <c r="N387" s="77">
        <f t="shared" si="182"/>
        <v>0</v>
      </c>
      <c r="O387" s="77">
        <f t="shared" si="183"/>
        <v>0</v>
      </c>
      <c r="P387" s="28" t="str">
        <f t="shared" si="184"/>
        <v/>
      </c>
      <c r="Q387" s="28">
        <f t="shared" si="185"/>
        <v>0</v>
      </c>
      <c r="R387" s="31" t="str">
        <f t="shared" si="186"/>
        <v/>
      </c>
      <c r="S387" s="28" t="str">
        <f t="shared" si="187"/>
        <v/>
      </c>
      <c r="T387" s="28" t="str">
        <f t="shared" si="188"/>
        <v/>
      </c>
      <c r="U387" s="28" t="str">
        <f t="shared" si="189"/>
        <v/>
      </c>
      <c r="V387" s="28" t="str">
        <f t="shared" si="190"/>
        <v/>
      </c>
      <c r="W387" s="71" t="str">
        <f t="shared" si="191"/>
        <v/>
      </c>
      <c r="X387" s="47" t="str">
        <f t="shared" si="192"/>
        <v/>
      </c>
      <c r="Y387" s="365" t="str">
        <f t="shared" si="193"/>
        <v/>
      </c>
      <c r="Z387" s="365" t="str">
        <f>IF(W387&lt;X387,Übersetzungstexte!A$186,"")</f>
        <v/>
      </c>
      <c r="AA387" s="366" t="str">
        <f t="shared" si="194"/>
        <v/>
      </c>
      <c r="AB387" s="367"/>
    </row>
    <row r="388" spans="1:28" ht="17.25" hidden="1" customHeight="1" x14ac:dyDescent="0.2">
      <c r="A388" s="115"/>
      <c r="B388" s="236"/>
      <c r="C388" s="236"/>
      <c r="D388" s="116"/>
      <c r="E388" s="117"/>
      <c r="F388" s="118"/>
      <c r="G388" s="362"/>
      <c r="H388" s="117"/>
      <c r="I388" s="118"/>
      <c r="J388" s="119"/>
      <c r="K388" s="119"/>
      <c r="L388" s="232" t="str">
        <f t="shared" si="180"/>
        <v/>
      </c>
      <c r="M388" s="128" t="str">
        <f>Z388</f>
        <v/>
      </c>
      <c r="N388" s="77">
        <f>IF(N$2-YEAR(D388)&lt;N$3,0,1)</f>
        <v>0</v>
      </c>
      <c r="O388" s="77">
        <f>IF(L388="",0,1)</f>
        <v>0</v>
      </c>
      <c r="P388" s="28" t="str">
        <f>IF(AND(A388="",B388="",C388=""),"",ROUND((K388+J388)/(N$4-(K388+J388))*100,2))</f>
        <v/>
      </c>
      <c r="Q388" s="28">
        <f>ROUND(G388,0)/12</f>
        <v>0</v>
      </c>
      <c r="R388" s="31" t="str">
        <f>IF(AND(A388="",B388="",C388=""),"",ROUND((N$4-(K388+J388))*I388/60,1))</f>
        <v/>
      </c>
      <c r="S388" s="28" t="str">
        <f>IF(OR(AND(A388="",B388="",C388=""),F388=0,F388=""),"",ROUND((1+P388/100)*Q388*F388,2))</f>
        <v/>
      </c>
      <c r="T388" s="28" t="str">
        <f>IF(OR(AND(A388="",B388="",C388=""),F388=0,F388="",I388=0,I388=""),"",ROUND((1+P388/100)*(H388/(N$4*I388/5)+Q388*F388),2))</f>
        <v/>
      </c>
      <c r="U388" s="28" t="str">
        <f>IF(OR(AND(A388="",B388="",C388=""),E388=0,E388="",R388=0,R388=""),"",ROUND((Q388*E388/R388),2))</f>
        <v/>
      </c>
      <c r="V388" s="28" t="str">
        <f>IF(OR(AND(A388="",B388="",C388=""),E388=0,E388="",R388=0,R388=""),"",ROUND((H388/(12*Q388*E388)+1)*Q388*E388/R388,2))</f>
        <v/>
      </c>
      <c r="W388" s="71" t="str">
        <f>IF(OR(AND(A388="",B388="",C388=""),R388=0,R388=""),"",ROUND(W$4 / R388,1))</f>
        <v/>
      </c>
      <c r="X388" s="47" t="str">
        <f>IF(OR(AND(A388="",B388="",C388=""),N$4=""),"",IF(AND(F388&gt;0,H388&gt;0),T388, IF(F388&gt;0,S388, IF(AND(E388&gt;0,H388&gt;0),V388,U388))))</f>
        <v/>
      </c>
      <c r="Y388" s="365" t="str">
        <f>IF(W388&lt;X388,W388,X388)</f>
        <v/>
      </c>
      <c r="Z388" s="365" t="str">
        <f>IF(W388&lt;X388,Übersetzungstexte!A$186,"")</f>
        <v/>
      </c>
      <c r="AA388" s="366" t="str">
        <f>IF(AND(B388="",C388=""),"",CONCATENATE(B388,",",C388))</f>
        <v/>
      </c>
      <c r="AB388" s="367"/>
    </row>
    <row r="389" spans="1:28" ht="17.25" hidden="1" customHeight="1" x14ac:dyDescent="0.2">
      <c r="A389" s="115"/>
      <c r="B389" s="236"/>
      <c r="C389" s="236"/>
      <c r="D389" s="116"/>
      <c r="E389" s="117"/>
      <c r="F389" s="118"/>
      <c r="G389" s="362"/>
      <c r="H389" s="117"/>
      <c r="I389" s="118"/>
      <c r="J389" s="119"/>
      <c r="K389" s="119"/>
      <c r="L389" s="232" t="str">
        <f t="shared" si="180"/>
        <v/>
      </c>
      <c r="M389" s="128" t="str">
        <f>Z389</f>
        <v/>
      </c>
      <c r="N389" s="77">
        <f>IF(N$2-YEAR(D389)&lt;N$3,0,1)</f>
        <v>0</v>
      </c>
      <c r="O389" s="77">
        <f>IF(L389="",0,1)</f>
        <v>0</v>
      </c>
      <c r="P389" s="28" t="str">
        <f>IF(AND(A389="",B389="",C389=""),"",ROUND((K389+J389)/(N$4-(K389+J389))*100,2))</f>
        <v/>
      </c>
      <c r="Q389" s="28">
        <f>ROUND(G389,0)/12</f>
        <v>0</v>
      </c>
      <c r="R389" s="31" t="str">
        <f>IF(AND(A389="",B389="",C389=""),"",ROUND((N$4-(K389+J389))*I389/60,1))</f>
        <v/>
      </c>
      <c r="S389" s="28" t="str">
        <f>IF(OR(AND(A389="",B389="",C389=""),F389=0,F389=""),"",ROUND((1+P389/100)*Q389*F389,2))</f>
        <v/>
      </c>
      <c r="T389" s="28" t="str">
        <f>IF(OR(AND(A389="",B389="",C389=""),F389=0,F389="",I389=0,I389=""),"",ROUND((1+P389/100)*(H389/(N$4*I389/5)+Q389*F389),2))</f>
        <v/>
      </c>
      <c r="U389" s="28" t="str">
        <f>IF(OR(AND(A389="",B389="",C389=""),E389=0,E389="",R389=0,R389=""),"",ROUND((Q389*E389/R389),2))</f>
        <v/>
      </c>
      <c r="V389" s="28" t="str">
        <f>IF(OR(AND(A389="",B389="",C389=""),E389=0,E389="",R389=0,R389=""),"",ROUND((H389/(12*Q389*E389)+1)*Q389*E389/R389,2))</f>
        <v/>
      </c>
      <c r="W389" s="71" t="str">
        <f>IF(OR(AND(A389="",B389="",C389=""),R389=0,R389=""),"",ROUND(W$4 / R389,1))</f>
        <v/>
      </c>
      <c r="X389" s="47" t="str">
        <f>IF(OR(AND(A389="",B389="",C389=""),N$4=""),"",IF(AND(F389&gt;0,H389&gt;0),T389, IF(F389&gt;0,S389, IF(AND(E389&gt;0,H389&gt;0),V389,U389))))</f>
        <v/>
      </c>
      <c r="Y389" s="365" t="str">
        <f>IF(W389&lt;X389,W389,X389)</f>
        <v/>
      </c>
      <c r="Z389" s="365" t="str">
        <f>IF(W389&lt;X389,Übersetzungstexte!A$186,"")</f>
        <v/>
      </c>
      <c r="AA389" s="366" t="str">
        <f>IF(AND(B389="",C389=""),"",CONCATENATE(B389,",",C389))</f>
        <v/>
      </c>
      <c r="AB389" s="367"/>
    </row>
    <row r="390" spans="1:28" hidden="1" x14ac:dyDescent="0.2">
      <c r="A390" s="15"/>
      <c r="B390" s="16"/>
      <c r="C390" s="16"/>
      <c r="D390" s="16"/>
      <c r="E390" s="16"/>
      <c r="F390" s="16"/>
      <c r="G390" s="16"/>
      <c r="H390" s="16"/>
      <c r="I390" s="16"/>
      <c r="J390" s="16"/>
      <c r="K390" s="16"/>
      <c r="L390" s="16"/>
      <c r="M390" s="39"/>
      <c r="N390" s="184"/>
      <c r="O390" s="45"/>
      <c r="P390" s="45"/>
      <c r="Q390" s="45"/>
      <c r="R390" s="45"/>
      <c r="S390" s="45"/>
      <c r="T390" s="45"/>
      <c r="U390" s="45"/>
      <c r="V390" s="45"/>
      <c r="W390" s="45"/>
      <c r="X390" s="45"/>
      <c r="Y390" s="45"/>
      <c r="Z390" s="45"/>
      <c r="AA390" s="45"/>
      <c r="AB390" s="45"/>
    </row>
    <row r="391" spans="1:28" hidden="1" x14ac:dyDescent="0.2">
      <c r="A391" s="113" t="str">
        <f>'Stammdaten Betrieb &amp; Abteilung'!D$1</f>
        <v xml:space="preserve">  </v>
      </c>
      <c r="B391" s="39"/>
      <c r="C391" s="34"/>
      <c r="D391" s="34"/>
      <c r="E391" s="35"/>
      <c r="F391" s="35"/>
      <c r="G391" s="21" t="str">
        <f>Übersetzungstexte!A$135</f>
        <v>Betrieb / Betriebsabteilung</v>
      </c>
      <c r="H391" s="38" t="str">
        <f>'Stammdaten Betrieb &amp; Abteilung'!D$13</f>
        <v xml:space="preserve"> </v>
      </c>
      <c r="I391" s="38"/>
      <c r="J391" s="38"/>
      <c r="K391" s="38"/>
      <c r="L391" s="40"/>
      <c r="M391" s="85"/>
      <c r="P391" s="46"/>
      <c r="Q391" s="46"/>
      <c r="R391" s="18"/>
      <c r="S391" s="22"/>
      <c r="T391" s="47"/>
      <c r="U391" s="18"/>
      <c r="V391" s="18"/>
      <c r="W391" s="18"/>
      <c r="X391" s="18"/>
      <c r="Y391" s="19"/>
      <c r="AA391" s="47"/>
    </row>
    <row r="392" spans="1:28" hidden="1" x14ac:dyDescent="0.2">
      <c r="A392" s="38" t="str">
        <f>'Stammdaten Betrieb &amp; Abteilung'!D$3</f>
        <v xml:space="preserve"> </v>
      </c>
      <c r="B392" s="39"/>
      <c r="C392" s="33"/>
      <c r="D392" s="33"/>
      <c r="E392" s="36"/>
      <c r="F392" s="36"/>
      <c r="G392" s="17" t="str">
        <f>Übersetzungstexte!A$136</f>
        <v>Abrechnungsperiode</v>
      </c>
      <c r="H392" s="114" t="str">
        <f>'Stammdaten Betrieb &amp; Abteilung'!D$14</f>
        <v/>
      </c>
      <c r="I392" s="114"/>
      <c r="J392" s="37"/>
      <c r="K392" s="37"/>
      <c r="L392" s="40"/>
      <c r="M392" s="85"/>
      <c r="P392" s="46"/>
      <c r="Q392" s="46"/>
      <c r="R392" s="18"/>
      <c r="S392" s="22"/>
      <c r="T392" s="47"/>
      <c r="U392" s="18"/>
      <c r="V392" s="18"/>
      <c r="W392" s="18"/>
      <c r="X392" s="18"/>
      <c r="Y392" s="19"/>
      <c r="AA392" s="47"/>
    </row>
    <row r="393" spans="1:28" hidden="1" x14ac:dyDescent="0.2">
      <c r="A393" s="38" t="str">
        <f>'Stammdaten Betrieb &amp; Abteilung'!D$4</f>
        <v xml:space="preserve"> </v>
      </c>
      <c r="B393" s="39"/>
      <c r="C393" s="7"/>
      <c r="D393" s="7"/>
      <c r="E393" s="36"/>
      <c r="F393" s="36"/>
      <c r="G393" s="17" t="str">
        <f>Übersetzungstexte!A$137</f>
        <v>Beginn / Ende der Kurzarbeit</v>
      </c>
      <c r="H393" s="38" t="str">
        <f>'Stammdaten Betrieb &amp; Abteilung'!D$16</f>
        <v/>
      </c>
      <c r="I393" s="38"/>
      <c r="J393" s="38"/>
      <c r="K393" s="38"/>
      <c r="L393" s="40"/>
      <c r="M393" s="85"/>
      <c r="P393" s="46"/>
      <c r="Q393" s="46"/>
      <c r="R393" s="18"/>
      <c r="S393" s="22"/>
      <c r="T393" s="47"/>
      <c r="U393" s="18"/>
      <c r="V393" s="18"/>
      <c r="W393" s="73"/>
      <c r="X393" s="18"/>
      <c r="Y393" s="19"/>
      <c r="AA393" s="47"/>
    </row>
    <row r="394" spans="1:28" hidden="1" x14ac:dyDescent="0.2">
      <c r="A394" s="5"/>
      <c r="B394" s="4"/>
      <c r="C394" s="7"/>
      <c r="D394" s="7"/>
      <c r="E394" s="8"/>
      <c r="F394" s="7"/>
      <c r="G394" s="7"/>
      <c r="H394" s="13"/>
      <c r="I394" s="7"/>
      <c r="J394" s="7"/>
      <c r="K394" s="7"/>
      <c r="L394" s="41"/>
      <c r="M394" s="86"/>
      <c r="N394" s="182"/>
      <c r="O394" s="43"/>
      <c r="P394" s="46"/>
      <c r="Q394" s="46"/>
      <c r="R394" s="18"/>
      <c r="S394" s="22"/>
      <c r="T394" s="18"/>
      <c r="U394" s="18"/>
      <c r="V394" s="18"/>
      <c r="W394" s="50"/>
      <c r="X394" s="18"/>
      <c r="Y394" s="19"/>
      <c r="AA394" s="47"/>
    </row>
    <row r="395" spans="1:28" hidden="1" x14ac:dyDescent="0.2">
      <c r="A395" s="223" t="str">
        <f>Übersetzungstexte!A$138</f>
        <v/>
      </c>
      <c r="B395" s="223" t="str">
        <f>Übersetzungstexte!A$142</f>
        <v/>
      </c>
      <c r="C395" s="223" t="str">
        <f>Übersetzungstexte!A$146</f>
        <v/>
      </c>
      <c r="D395" s="224" t="str">
        <f>Übersetzungstexte!A$150</f>
        <v/>
      </c>
      <c r="E395" s="224" t="str">
        <f>Übersetzungstexte!A$154</f>
        <v/>
      </c>
      <c r="F395" s="224" t="str">
        <f>Übersetzungstexte!A$158</f>
        <v/>
      </c>
      <c r="G395" s="224" t="str">
        <f>Übersetzungstexte!A$162</f>
        <v>Anzahl bez.</v>
      </c>
      <c r="H395" s="225" t="str">
        <f>Übersetzungstexte!A$166</f>
        <v>Weitere</v>
      </c>
      <c r="I395" s="224" t="str">
        <f>Übersetzungstexte!A$170</f>
        <v>Jahres-</v>
      </c>
      <c r="J395" s="224" t="str">
        <f>Übersetzungstexte!A$174</f>
        <v/>
      </c>
      <c r="K395" s="224" t="str">
        <f>Übersetzungstexte!A$178</f>
        <v/>
      </c>
      <c r="L395" s="224" t="str">
        <f>Übersetzungstexte!A$182</f>
        <v>Anrechen-</v>
      </c>
      <c r="M395" s="85"/>
      <c r="N395" s="183"/>
      <c r="O395" s="76" t="s">
        <v>685</v>
      </c>
      <c r="P395" s="50" t="s">
        <v>717</v>
      </c>
      <c r="Q395" s="50"/>
      <c r="R395" s="50" t="s">
        <v>718</v>
      </c>
      <c r="S395" s="50" t="s">
        <v>719</v>
      </c>
      <c r="T395" s="50" t="s">
        <v>720</v>
      </c>
      <c r="U395" s="50" t="s">
        <v>721</v>
      </c>
      <c r="V395" s="50" t="s">
        <v>722</v>
      </c>
      <c r="W395" s="50" t="s">
        <v>723</v>
      </c>
      <c r="X395" s="44" t="s">
        <v>726</v>
      </c>
      <c r="Y395" s="47" t="s">
        <v>723</v>
      </c>
      <c r="Z395" s="47" t="s">
        <v>723</v>
      </c>
      <c r="AA395" s="179"/>
      <c r="AB395" s="179"/>
    </row>
    <row r="396" spans="1:28" s="23" customFormat="1" hidden="1" x14ac:dyDescent="0.2">
      <c r="A396" s="226" t="str">
        <f>Übersetzungstexte!A$139</f>
        <v/>
      </c>
      <c r="B396" s="226" t="str">
        <f>Übersetzungstexte!A$143</f>
        <v/>
      </c>
      <c r="C396" s="226" t="str">
        <f>Übersetzungstexte!A$147</f>
        <v/>
      </c>
      <c r="D396" s="227" t="str">
        <f>Übersetzungstexte!A$151</f>
        <v/>
      </c>
      <c r="E396" s="227" t="str">
        <f>Übersetzungstexte!A$155</f>
        <v/>
      </c>
      <c r="F396" s="227" t="str">
        <f>Übersetzungstexte!A$159</f>
        <v/>
      </c>
      <c r="G396" s="227" t="str">
        <f>Übersetzungstexte!A$163</f>
        <v xml:space="preserve">Monate </v>
      </c>
      <c r="H396" s="233" t="str">
        <f>Übersetzungstexte!A$167</f>
        <v>Lohn-</v>
      </c>
      <c r="I396" s="227" t="str">
        <f>Übersetzungstexte!A$171</f>
        <v>durchschn.</v>
      </c>
      <c r="J396" s="227" t="str">
        <f>Übersetzungstexte!A$175</f>
        <v>Anzahl</v>
      </c>
      <c r="K396" s="227" t="str">
        <f>Übersetzungstexte!A$179</f>
        <v>Anzahl</v>
      </c>
      <c r="L396" s="227" t="str">
        <f>Übersetzungstexte!A$183</f>
        <v>barer</v>
      </c>
      <c r="M396" s="126"/>
      <c r="N396" s="183"/>
      <c r="O396" s="76" t="s">
        <v>761</v>
      </c>
      <c r="P396" s="50" t="s">
        <v>712</v>
      </c>
      <c r="Q396" s="50" t="s">
        <v>609</v>
      </c>
      <c r="R396" s="51" t="s">
        <v>713</v>
      </c>
      <c r="S396" s="75" t="s">
        <v>757</v>
      </c>
      <c r="T396" s="52" t="s">
        <v>757</v>
      </c>
      <c r="U396" s="52" t="s">
        <v>758</v>
      </c>
      <c r="V396" s="52" t="s">
        <v>758</v>
      </c>
      <c r="W396" s="52" t="s">
        <v>724</v>
      </c>
      <c r="X396" s="48" t="s">
        <v>727</v>
      </c>
      <c r="Y396" s="48" t="s">
        <v>727</v>
      </c>
      <c r="Z396" s="49" t="s">
        <v>753</v>
      </c>
      <c r="AA396" s="364"/>
      <c r="AB396" s="364"/>
    </row>
    <row r="397" spans="1:28" s="23" customFormat="1" hidden="1" x14ac:dyDescent="0.2">
      <c r="A397" s="226" t="str">
        <f>Übersetzungstexte!A$140</f>
        <v/>
      </c>
      <c r="B397" s="226" t="str">
        <f>Übersetzungstexte!A$144</f>
        <v/>
      </c>
      <c r="C397" s="226" t="str">
        <f>Übersetzungstexte!A$148</f>
        <v/>
      </c>
      <c r="D397" s="227" t="str">
        <f>Übersetzungstexte!A$152</f>
        <v>Geburts-</v>
      </c>
      <c r="E397" s="227" t="str">
        <f>Übersetzungstexte!A$156</f>
        <v>Monats-</v>
      </c>
      <c r="F397" s="227" t="str">
        <f>Übersetzungstexte!A$160</f>
        <v>Stunden-</v>
      </c>
      <c r="G397" s="227" t="str">
        <f>Übersetzungstexte!A$164</f>
        <v>pro Jahr</v>
      </c>
      <c r="H397" s="227" t="str">
        <f>Übersetzungstexte!A$168</f>
        <v>bestand-</v>
      </c>
      <c r="I397" s="227" t="str">
        <f>Übersetzungstexte!A$172</f>
        <v>wöchentl.</v>
      </c>
      <c r="J397" s="227" t="str">
        <f>Übersetzungstexte!A$176</f>
        <v>Ferientage</v>
      </c>
      <c r="K397" s="227" t="str">
        <f>Übersetzungstexte!A$180</f>
        <v>Feiertage</v>
      </c>
      <c r="L397" s="228" t="str">
        <f>Übersetzungstexte!A$184</f>
        <v>Stunden-</v>
      </c>
      <c r="M397" s="127"/>
      <c r="N397" s="184" t="s">
        <v>62</v>
      </c>
      <c r="O397" s="44" t="s">
        <v>762</v>
      </c>
      <c r="P397" s="50"/>
      <c r="Q397" s="50"/>
      <c r="R397" s="51"/>
      <c r="S397" s="52" t="s">
        <v>706</v>
      </c>
      <c r="T397" s="52" t="s">
        <v>704</v>
      </c>
      <c r="U397" s="52" t="s">
        <v>706</v>
      </c>
      <c r="V397" s="52" t="s">
        <v>704</v>
      </c>
      <c r="W397" s="52" t="s">
        <v>725</v>
      </c>
      <c r="X397" s="49" t="s">
        <v>755</v>
      </c>
      <c r="Y397" s="49" t="s">
        <v>728</v>
      </c>
      <c r="Z397" s="49" t="s">
        <v>754</v>
      </c>
      <c r="AA397" s="364"/>
      <c r="AB397" s="364"/>
    </row>
    <row r="398" spans="1:28" s="23" customFormat="1" hidden="1" x14ac:dyDescent="0.2">
      <c r="A398" s="229" t="str">
        <f>Übersetzungstexte!A$141</f>
        <v>Versicherten-Nr.</v>
      </c>
      <c r="B398" s="229" t="str">
        <f>Übersetzungstexte!A$145</f>
        <v>Name</v>
      </c>
      <c r="C398" s="229" t="str">
        <f>Übersetzungstexte!A$149</f>
        <v>Vorname</v>
      </c>
      <c r="D398" s="230" t="str">
        <f>Übersetzungstexte!A$153</f>
        <v>datum</v>
      </c>
      <c r="E398" s="230" t="str">
        <f>Übersetzungstexte!A$157</f>
        <v>lohn</v>
      </c>
      <c r="F398" s="230" t="str">
        <f>Übersetzungstexte!A$161</f>
        <v>lohn</v>
      </c>
      <c r="G398" s="230" t="str">
        <f>Übersetzungstexte!A$165</f>
        <v>(12/13)</v>
      </c>
      <c r="H398" s="230" t="str">
        <f>Übersetzungstexte!A$169</f>
        <v>teile p. Jahr</v>
      </c>
      <c r="I398" s="230" t="str">
        <f>Übersetzungstexte!A$173</f>
        <v>Arbeitszeit</v>
      </c>
      <c r="J398" s="230" t="str">
        <f>Übersetzungstexte!A$177</f>
        <v>pro Jahr</v>
      </c>
      <c r="K398" s="230" t="str">
        <f>Übersetzungstexte!A$181</f>
        <v>pro Jahr</v>
      </c>
      <c r="L398" s="231" t="str">
        <f>Übersetzungstexte!A$185</f>
        <v>Verdienst</v>
      </c>
      <c r="M398" s="127"/>
      <c r="N398" s="184" t="s">
        <v>63</v>
      </c>
      <c r="O398" s="44" t="s">
        <v>749</v>
      </c>
      <c r="P398" s="50"/>
      <c r="Q398" s="50"/>
      <c r="R398" s="51"/>
      <c r="S398" s="52" t="s">
        <v>705</v>
      </c>
      <c r="T398" s="52" t="s">
        <v>705</v>
      </c>
      <c r="U398" s="52" t="s">
        <v>705</v>
      </c>
      <c r="V398" s="52" t="s">
        <v>705</v>
      </c>
      <c r="W398" s="50"/>
      <c r="X398" s="49" t="s">
        <v>756</v>
      </c>
      <c r="Y398" s="49" t="s">
        <v>673</v>
      </c>
      <c r="Z398" s="49"/>
      <c r="AA398" s="364" t="s">
        <v>711</v>
      </c>
      <c r="AB398" s="364"/>
    </row>
    <row r="399" spans="1:28" ht="17.25" hidden="1" customHeight="1" x14ac:dyDescent="0.2">
      <c r="A399" s="115"/>
      <c r="B399" s="236"/>
      <c r="C399" s="236"/>
      <c r="D399" s="116"/>
      <c r="E399" s="117"/>
      <c r="F399" s="118"/>
      <c r="G399" s="362"/>
      <c r="H399" s="117"/>
      <c r="I399" s="118"/>
      <c r="J399" s="119"/>
      <c r="K399" s="119"/>
      <c r="L399" s="232" t="str">
        <f t="shared" ref="L399:L419" si="195">Y399</f>
        <v/>
      </c>
      <c r="M399" s="128" t="str">
        <f t="shared" ref="M399:M417" si="196">Z399</f>
        <v/>
      </c>
      <c r="N399" s="77">
        <f t="shared" ref="N399:N417" si="197">IF(N$2-YEAR(D399)&lt;N$3,0,1)</f>
        <v>0</v>
      </c>
      <c r="O399" s="77">
        <f t="shared" ref="O399:O417" si="198">IF(L399="",0,1)</f>
        <v>0</v>
      </c>
      <c r="P399" s="28" t="str">
        <f t="shared" ref="P399:P417" si="199">IF(AND(A399="",B399="",C399=""),"",ROUND((K399+J399)/(N$4-(K399+J399))*100,2))</f>
        <v/>
      </c>
      <c r="Q399" s="28">
        <f t="shared" ref="Q399:Q417" si="200">ROUND(G399,0)/12</f>
        <v>0</v>
      </c>
      <c r="R399" s="31" t="str">
        <f t="shared" ref="R399:R417" si="201">IF(AND(A399="",B399="",C399=""),"",ROUND((N$4-(K399+J399))*I399/60,1))</f>
        <v/>
      </c>
      <c r="S399" s="28" t="str">
        <f t="shared" ref="S399:S417" si="202">IF(OR(AND(A399="",B399="",C399=""),F399=0,F399=""),"",ROUND((1+P399/100)*Q399*F399,2))</f>
        <v/>
      </c>
      <c r="T399" s="28" t="str">
        <f t="shared" ref="T399:T417" si="203">IF(OR(AND(A399="",B399="",C399=""),F399=0,F399="",I399=0,I399=""),"",ROUND((1+P399/100)*(H399/(N$4*I399/5)+Q399*F399),2))</f>
        <v/>
      </c>
      <c r="U399" s="28" t="str">
        <f t="shared" ref="U399:U417" si="204">IF(OR(AND(A399="",B399="",C399=""),E399=0,E399="",R399=0,R399=""),"",ROUND((Q399*E399/R399),2))</f>
        <v/>
      </c>
      <c r="V399" s="28" t="str">
        <f t="shared" ref="V399:V417" si="205">IF(OR(AND(A399="",B399="",C399=""),E399=0,E399="",R399=0,R399=""),"",ROUND((H399/(12*Q399*E399)+1)*Q399*E399/R399,2))</f>
        <v/>
      </c>
      <c r="W399" s="71" t="str">
        <f t="shared" ref="W399:W417" si="206">IF(OR(AND(A399="",B399="",C399=""),R399=0,R399=""),"",ROUND(W$4 / R399,1))</f>
        <v/>
      </c>
      <c r="X399" s="47" t="str">
        <f t="shared" ref="X399:X417" si="207">IF(OR(AND(A399="",B399="",C399=""),N$4=""),"",IF(AND(F399&gt;0,H399&gt;0),T399, IF(F399&gt;0,S399, IF(AND(E399&gt;0,H399&gt;0),V399,U399))))</f>
        <v/>
      </c>
      <c r="Y399" s="365" t="str">
        <f t="shared" ref="Y399:Y417" si="208">IF(W399&lt;X399,W399,X399)</f>
        <v/>
      </c>
      <c r="Z399" s="365" t="str">
        <f>IF(W399&lt;X399,Übersetzungstexte!A$186,"")</f>
        <v/>
      </c>
      <c r="AA399" s="366" t="str">
        <f t="shared" ref="AA399:AA417" si="209">IF(AND(B399="",C399=""),"",CONCATENATE(B399,",",C399))</f>
        <v/>
      </c>
      <c r="AB399" s="367"/>
    </row>
    <row r="400" spans="1:28" ht="17.25" hidden="1" customHeight="1" x14ac:dyDescent="0.2">
      <c r="A400" s="115"/>
      <c r="B400" s="236"/>
      <c r="C400" s="236"/>
      <c r="D400" s="116"/>
      <c r="E400" s="117"/>
      <c r="F400" s="118"/>
      <c r="G400" s="362"/>
      <c r="H400" s="117"/>
      <c r="I400" s="118"/>
      <c r="J400" s="119"/>
      <c r="K400" s="119"/>
      <c r="L400" s="232" t="str">
        <f t="shared" si="195"/>
        <v/>
      </c>
      <c r="M400" s="128" t="str">
        <f t="shared" si="196"/>
        <v/>
      </c>
      <c r="N400" s="77">
        <f t="shared" si="197"/>
        <v>0</v>
      </c>
      <c r="O400" s="77">
        <f t="shared" si="198"/>
        <v>0</v>
      </c>
      <c r="P400" s="28" t="str">
        <f t="shared" si="199"/>
        <v/>
      </c>
      <c r="Q400" s="28">
        <f t="shared" si="200"/>
        <v>0</v>
      </c>
      <c r="R400" s="31" t="str">
        <f t="shared" si="201"/>
        <v/>
      </c>
      <c r="S400" s="28" t="str">
        <f t="shared" si="202"/>
        <v/>
      </c>
      <c r="T400" s="28" t="str">
        <f t="shared" si="203"/>
        <v/>
      </c>
      <c r="U400" s="28" t="str">
        <f t="shared" si="204"/>
        <v/>
      </c>
      <c r="V400" s="28" t="str">
        <f t="shared" si="205"/>
        <v/>
      </c>
      <c r="W400" s="71" t="str">
        <f t="shared" si="206"/>
        <v/>
      </c>
      <c r="X400" s="47" t="str">
        <f t="shared" si="207"/>
        <v/>
      </c>
      <c r="Y400" s="365" t="str">
        <f t="shared" si="208"/>
        <v/>
      </c>
      <c r="Z400" s="365" t="str">
        <f>IF(W400&lt;X400,Übersetzungstexte!A$186,"")</f>
        <v/>
      </c>
      <c r="AA400" s="366" t="str">
        <f t="shared" si="209"/>
        <v/>
      </c>
      <c r="AB400" s="367"/>
    </row>
    <row r="401" spans="1:28" ht="17.25" hidden="1" customHeight="1" x14ac:dyDescent="0.2">
      <c r="A401" s="115"/>
      <c r="B401" s="236"/>
      <c r="C401" s="236"/>
      <c r="D401" s="116"/>
      <c r="E401" s="117"/>
      <c r="F401" s="118"/>
      <c r="G401" s="362"/>
      <c r="H401" s="117"/>
      <c r="I401" s="118"/>
      <c r="J401" s="119"/>
      <c r="K401" s="119"/>
      <c r="L401" s="232" t="str">
        <f t="shared" si="195"/>
        <v/>
      </c>
      <c r="M401" s="128" t="str">
        <f t="shared" si="196"/>
        <v/>
      </c>
      <c r="N401" s="77">
        <f t="shared" si="197"/>
        <v>0</v>
      </c>
      <c r="O401" s="77">
        <f t="shared" si="198"/>
        <v>0</v>
      </c>
      <c r="P401" s="28" t="str">
        <f t="shared" si="199"/>
        <v/>
      </c>
      <c r="Q401" s="28">
        <f t="shared" si="200"/>
        <v>0</v>
      </c>
      <c r="R401" s="31" t="str">
        <f t="shared" si="201"/>
        <v/>
      </c>
      <c r="S401" s="28" t="str">
        <f t="shared" si="202"/>
        <v/>
      </c>
      <c r="T401" s="28" t="str">
        <f t="shared" si="203"/>
        <v/>
      </c>
      <c r="U401" s="28" t="str">
        <f t="shared" si="204"/>
        <v/>
      </c>
      <c r="V401" s="28" t="str">
        <f t="shared" si="205"/>
        <v/>
      </c>
      <c r="W401" s="71" t="str">
        <f t="shared" si="206"/>
        <v/>
      </c>
      <c r="X401" s="47" t="str">
        <f t="shared" si="207"/>
        <v/>
      </c>
      <c r="Y401" s="365" t="str">
        <f t="shared" si="208"/>
        <v/>
      </c>
      <c r="Z401" s="365" t="str">
        <f>IF(W401&lt;X401,Übersetzungstexte!A$186,"")</f>
        <v/>
      </c>
      <c r="AA401" s="366" t="str">
        <f t="shared" si="209"/>
        <v/>
      </c>
      <c r="AB401" s="367"/>
    </row>
    <row r="402" spans="1:28" ht="17.25" hidden="1" customHeight="1" x14ac:dyDescent="0.2">
      <c r="A402" s="115"/>
      <c r="B402" s="236"/>
      <c r="C402" s="236"/>
      <c r="D402" s="116"/>
      <c r="E402" s="117"/>
      <c r="F402" s="118"/>
      <c r="G402" s="362"/>
      <c r="H402" s="117"/>
      <c r="I402" s="118"/>
      <c r="J402" s="119"/>
      <c r="K402" s="119"/>
      <c r="L402" s="232" t="str">
        <f t="shared" si="195"/>
        <v/>
      </c>
      <c r="M402" s="128" t="str">
        <f t="shared" si="196"/>
        <v/>
      </c>
      <c r="N402" s="77">
        <f t="shared" si="197"/>
        <v>0</v>
      </c>
      <c r="O402" s="77">
        <f t="shared" si="198"/>
        <v>0</v>
      </c>
      <c r="P402" s="28" t="str">
        <f t="shared" si="199"/>
        <v/>
      </c>
      <c r="Q402" s="28">
        <f t="shared" si="200"/>
        <v>0</v>
      </c>
      <c r="R402" s="31" t="str">
        <f t="shared" si="201"/>
        <v/>
      </c>
      <c r="S402" s="28" t="str">
        <f t="shared" si="202"/>
        <v/>
      </c>
      <c r="T402" s="28" t="str">
        <f t="shared" si="203"/>
        <v/>
      </c>
      <c r="U402" s="28" t="str">
        <f t="shared" si="204"/>
        <v/>
      </c>
      <c r="V402" s="28" t="str">
        <f t="shared" si="205"/>
        <v/>
      </c>
      <c r="W402" s="71" t="str">
        <f t="shared" si="206"/>
        <v/>
      </c>
      <c r="X402" s="47" t="str">
        <f t="shared" si="207"/>
        <v/>
      </c>
      <c r="Y402" s="365" t="str">
        <f t="shared" si="208"/>
        <v/>
      </c>
      <c r="Z402" s="365" t="str">
        <f>IF(W402&lt;X402,Übersetzungstexte!A$186,"")</f>
        <v/>
      </c>
      <c r="AA402" s="366" t="str">
        <f t="shared" si="209"/>
        <v/>
      </c>
      <c r="AB402" s="367"/>
    </row>
    <row r="403" spans="1:28" ht="17.25" hidden="1" customHeight="1" x14ac:dyDescent="0.2">
      <c r="A403" s="115"/>
      <c r="B403" s="236"/>
      <c r="C403" s="236"/>
      <c r="D403" s="116"/>
      <c r="E403" s="117"/>
      <c r="F403" s="118"/>
      <c r="G403" s="362"/>
      <c r="H403" s="117"/>
      <c r="I403" s="118"/>
      <c r="J403" s="119"/>
      <c r="K403" s="119"/>
      <c r="L403" s="232" t="str">
        <f t="shared" si="195"/>
        <v/>
      </c>
      <c r="M403" s="128" t="str">
        <f t="shared" si="196"/>
        <v/>
      </c>
      <c r="N403" s="77">
        <f t="shared" si="197"/>
        <v>0</v>
      </c>
      <c r="O403" s="77">
        <f t="shared" si="198"/>
        <v>0</v>
      </c>
      <c r="P403" s="28" t="str">
        <f t="shared" si="199"/>
        <v/>
      </c>
      <c r="Q403" s="28">
        <f t="shared" si="200"/>
        <v>0</v>
      </c>
      <c r="R403" s="31" t="str">
        <f t="shared" si="201"/>
        <v/>
      </c>
      <c r="S403" s="28" t="str">
        <f t="shared" si="202"/>
        <v/>
      </c>
      <c r="T403" s="28" t="str">
        <f t="shared" si="203"/>
        <v/>
      </c>
      <c r="U403" s="28" t="str">
        <f t="shared" si="204"/>
        <v/>
      </c>
      <c r="V403" s="28" t="str">
        <f t="shared" si="205"/>
        <v/>
      </c>
      <c r="W403" s="71" t="str">
        <f t="shared" si="206"/>
        <v/>
      </c>
      <c r="X403" s="47" t="str">
        <f t="shared" si="207"/>
        <v/>
      </c>
      <c r="Y403" s="365" t="str">
        <f t="shared" si="208"/>
        <v/>
      </c>
      <c r="Z403" s="365" t="str">
        <f>IF(W403&lt;X403,Übersetzungstexte!A$186,"")</f>
        <v/>
      </c>
      <c r="AA403" s="366" t="str">
        <f t="shared" si="209"/>
        <v/>
      </c>
      <c r="AB403" s="367"/>
    </row>
    <row r="404" spans="1:28" ht="17.25" hidden="1" customHeight="1" x14ac:dyDescent="0.2">
      <c r="A404" s="115"/>
      <c r="B404" s="236"/>
      <c r="C404" s="236"/>
      <c r="D404" s="116"/>
      <c r="E404" s="117"/>
      <c r="F404" s="118"/>
      <c r="G404" s="362"/>
      <c r="H404" s="117"/>
      <c r="I404" s="118"/>
      <c r="J404" s="119"/>
      <c r="K404" s="119"/>
      <c r="L404" s="232" t="str">
        <f t="shared" si="195"/>
        <v/>
      </c>
      <c r="M404" s="128" t="str">
        <f t="shared" si="196"/>
        <v/>
      </c>
      <c r="N404" s="77">
        <f t="shared" si="197"/>
        <v>0</v>
      </c>
      <c r="O404" s="77">
        <f t="shared" si="198"/>
        <v>0</v>
      </c>
      <c r="P404" s="28" t="str">
        <f t="shared" si="199"/>
        <v/>
      </c>
      <c r="Q404" s="28">
        <f t="shared" si="200"/>
        <v>0</v>
      </c>
      <c r="R404" s="31" t="str">
        <f t="shared" si="201"/>
        <v/>
      </c>
      <c r="S404" s="28" t="str">
        <f t="shared" si="202"/>
        <v/>
      </c>
      <c r="T404" s="28" t="str">
        <f t="shared" si="203"/>
        <v/>
      </c>
      <c r="U404" s="28" t="str">
        <f t="shared" si="204"/>
        <v/>
      </c>
      <c r="V404" s="28" t="str">
        <f t="shared" si="205"/>
        <v/>
      </c>
      <c r="W404" s="71" t="str">
        <f t="shared" si="206"/>
        <v/>
      </c>
      <c r="X404" s="47" t="str">
        <f t="shared" si="207"/>
        <v/>
      </c>
      <c r="Y404" s="365" t="str">
        <f t="shared" si="208"/>
        <v/>
      </c>
      <c r="Z404" s="365" t="str">
        <f>IF(W404&lt;X404,Übersetzungstexte!A$186,"")</f>
        <v/>
      </c>
      <c r="AA404" s="366" t="str">
        <f t="shared" si="209"/>
        <v/>
      </c>
      <c r="AB404" s="367"/>
    </row>
    <row r="405" spans="1:28" ht="17.25" hidden="1" customHeight="1" x14ac:dyDescent="0.2">
      <c r="A405" s="115"/>
      <c r="B405" s="236"/>
      <c r="C405" s="236"/>
      <c r="D405" s="116"/>
      <c r="E405" s="117"/>
      <c r="F405" s="118"/>
      <c r="G405" s="362"/>
      <c r="H405" s="117"/>
      <c r="I405" s="118"/>
      <c r="J405" s="119"/>
      <c r="K405" s="119"/>
      <c r="L405" s="232" t="str">
        <f t="shared" si="195"/>
        <v/>
      </c>
      <c r="M405" s="128" t="str">
        <f t="shared" si="196"/>
        <v/>
      </c>
      <c r="N405" s="77">
        <f t="shared" si="197"/>
        <v>0</v>
      </c>
      <c r="O405" s="77">
        <f t="shared" si="198"/>
        <v>0</v>
      </c>
      <c r="P405" s="28" t="str">
        <f t="shared" si="199"/>
        <v/>
      </c>
      <c r="Q405" s="28">
        <f t="shared" si="200"/>
        <v>0</v>
      </c>
      <c r="R405" s="31" t="str">
        <f t="shared" si="201"/>
        <v/>
      </c>
      <c r="S405" s="28" t="str">
        <f t="shared" si="202"/>
        <v/>
      </c>
      <c r="T405" s="28" t="str">
        <f t="shared" si="203"/>
        <v/>
      </c>
      <c r="U405" s="28" t="str">
        <f t="shared" si="204"/>
        <v/>
      </c>
      <c r="V405" s="28" t="str">
        <f t="shared" si="205"/>
        <v/>
      </c>
      <c r="W405" s="71" t="str">
        <f t="shared" si="206"/>
        <v/>
      </c>
      <c r="X405" s="47" t="str">
        <f t="shared" si="207"/>
        <v/>
      </c>
      <c r="Y405" s="365" t="str">
        <f t="shared" si="208"/>
        <v/>
      </c>
      <c r="Z405" s="365" t="str">
        <f>IF(W405&lt;X405,Übersetzungstexte!A$186,"")</f>
        <v/>
      </c>
      <c r="AA405" s="366" t="str">
        <f t="shared" si="209"/>
        <v/>
      </c>
      <c r="AB405" s="367"/>
    </row>
    <row r="406" spans="1:28" ht="17.25" hidden="1" customHeight="1" x14ac:dyDescent="0.2">
      <c r="A406" s="115"/>
      <c r="B406" s="236"/>
      <c r="C406" s="236"/>
      <c r="D406" s="116"/>
      <c r="E406" s="117"/>
      <c r="F406" s="118"/>
      <c r="G406" s="362"/>
      <c r="H406" s="117"/>
      <c r="I406" s="118"/>
      <c r="J406" s="119"/>
      <c r="K406" s="119"/>
      <c r="L406" s="232" t="str">
        <f t="shared" si="195"/>
        <v/>
      </c>
      <c r="M406" s="128" t="str">
        <f t="shared" si="196"/>
        <v/>
      </c>
      <c r="N406" s="77">
        <f t="shared" si="197"/>
        <v>0</v>
      </c>
      <c r="O406" s="77">
        <f t="shared" si="198"/>
        <v>0</v>
      </c>
      <c r="P406" s="28" t="str">
        <f t="shared" si="199"/>
        <v/>
      </c>
      <c r="Q406" s="28">
        <f t="shared" si="200"/>
        <v>0</v>
      </c>
      <c r="R406" s="31" t="str">
        <f t="shared" si="201"/>
        <v/>
      </c>
      <c r="S406" s="28" t="str">
        <f t="shared" si="202"/>
        <v/>
      </c>
      <c r="T406" s="28" t="str">
        <f t="shared" si="203"/>
        <v/>
      </c>
      <c r="U406" s="28" t="str">
        <f t="shared" si="204"/>
        <v/>
      </c>
      <c r="V406" s="28" t="str">
        <f t="shared" si="205"/>
        <v/>
      </c>
      <c r="W406" s="71" t="str">
        <f t="shared" si="206"/>
        <v/>
      </c>
      <c r="X406" s="47" t="str">
        <f t="shared" si="207"/>
        <v/>
      </c>
      <c r="Y406" s="365" t="str">
        <f t="shared" si="208"/>
        <v/>
      </c>
      <c r="Z406" s="365" t="str">
        <f>IF(W406&lt;X406,Übersetzungstexte!A$186,"")</f>
        <v/>
      </c>
      <c r="AA406" s="366" t="str">
        <f t="shared" si="209"/>
        <v/>
      </c>
      <c r="AB406" s="367"/>
    </row>
    <row r="407" spans="1:28" ht="17.25" hidden="1" customHeight="1" x14ac:dyDescent="0.2">
      <c r="A407" s="115"/>
      <c r="B407" s="236"/>
      <c r="C407" s="236"/>
      <c r="D407" s="116"/>
      <c r="E407" s="117"/>
      <c r="F407" s="118"/>
      <c r="G407" s="362"/>
      <c r="H407" s="117"/>
      <c r="I407" s="118"/>
      <c r="J407" s="119"/>
      <c r="K407" s="119"/>
      <c r="L407" s="232" t="str">
        <f t="shared" si="195"/>
        <v/>
      </c>
      <c r="M407" s="128" t="str">
        <f t="shared" si="196"/>
        <v/>
      </c>
      <c r="N407" s="77">
        <f t="shared" si="197"/>
        <v>0</v>
      </c>
      <c r="O407" s="77">
        <f t="shared" si="198"/>
        <v>0</v>
      </c>
      <c r="P407" s="28" t="str">
        <f t="shared" si="199"/>
        <v/>
      </c>
      <c r="Q407" s="28">
        <f t="shared" si="200"/>
        <v>0</v>
      </c>
      <c r="R407" s="31" t="str">
        <f t="shared" si="201"/>
        <v/>
      </c>
      <c r="S407" s="28" t="str">
        <f t="shared" si="202"/>
        <v/>
      </c>
      <c r="T407" s="28" t="str">
        <f t="shared" si="203"/>
        <v/>
      </c>
      <c r="U407" s="28" t="str">
        <f t="shared" si="204"/>
        <v/>
      </c>
      <c r="V407" s="28" t="str">
        <f t="shared" si="205"/>
        <v/>
      </c>
      <c r="W407" s="71" t="str">
        <f t="shared" si="206"/>
        <v/>
      </c>
      <c r="X407" s="47" t="str">
        <f t="shared" si="207"/>
        <v/>
      </c>
      <c r="Y407" s="365" t="str">
        <f t="shared" si="208"/>
        <v/>
      </c>
      <c r="Z407" s="365" t="str">
        <f>IF(W407&lt;X407,Übersetzungstexte!A$186,"")</f>
        <v/>
      </c>
      <c r="AA407" s="366" t="str">
        <f t="shared" si="209"/>
        <v/>
      </c>
      <c r="AB407" s="367"/>
    </row>
    <row r="408" spans="1:28" ht="17.25" hidden="1" customHeight="1" x14ac:dyDescent="0.2">
      <c r="A408" s="115"/>
      <c r="B408" s="236"/>
      <c r="C408" s="236"/>
      <c r="D408" s="116"/>
      <c r="E408" s="117"/>
      <c r="F408" s="118"/>
      <c r="G408" s="362"/>
      <c r="H408" s="117"/>
      <c r="I408" s="118"/>
      <c r="J408" s="119"/>
      <c r="K408" s="119"/>
      <c r="L408" s="232" t="str">
        <f t="shared" si="195"/>
        <v/>
      </c>
      <c r="M408" s="128" t="str">
        <f t="shared" si="196"/>
        <v/>
      </c>
      <c r="N408" s="77">
        <f t="shared" si="197"/>
        <v>0</v>
      </c>
      <c r="O408" s="77">
        <f t="shared" si="198"/>
        <v>0</v>
      </c>
      <c r="P408" s="28" t="str">
        <f t="shared" si="199"/>
        <v/>
      </c>
      <c r="Q408" s="28">
        <f t="shared" si="200"/>
        <v>0</v>
      </c>
      <c r="R408" s="31" t="str">
        <f t="shared" si="201"/>
        <v/>
      </c>
      <c r="S408" s="28" t="str">
        <f t="shared" si="202"/>
        <v/>
      </c>
      <c r="T408" s="28" t="str">
        <f t="shared" si="203"/>
        <v/>
      </c>
      <c r="U408" s="28" t="str">
        <f t="shared" si="204"/>
        <v/>
      </c>
      <c r="V408" s="28" t="str">
        <f t="shared" si="205"/>
        <v/>
      </c>
      <c r="W408" s="71" t="str">
        <f t="shared" si="206"/>
        <v/>
      </c>
      <c r="X408" s="47" t="str">
        <f t="shared" si="207"/>
        <v/>
      </c>
      <c r="Y408" s="365" t="str">
        <f t="shared" si="208"/>
        <v/>
      </c>
      <c r="Z408" s="365" t="str">
        <f>IF(W408&lt;X408,Übersetzungstexte!A$186,"")</f>
        <v/>
      </c>
      <c r="AA408" s="366" t="str">
        <f t="shared" si="209"/>
        <v/>
      </c>
      <c r="AB408" s="367"/>
    </row>
    <row r="409" spans="1:28" ht="17.25" hidden="1" customHeight="1" x14ac:dyDescent="0.2">
      <c r="A409" s="115"/>
      <c r="B409" s="236"/>
      <c r="C409" s="236"/>
      <c r="D409" s="116"/>
      <c r="E409" s="117"/>
      <c r="F409" s="118"/>
      <c r="G409" s="362"/>
      <c r="H409" s="117"/>
      <c r="I409" s="118"/>
      <c r="J409" s="119"/>
      <c r="K409" s="119"/>
      <c r="L409" s="232" t="str">
        <f t="shared" si="195"/>
        <v/>
      </c>
      <c r="M409" s="128" t="str">
        <f t="shared" si="196"/>
        <v/>
      </c>
      <c r="N409" s="77">
        <f t="shared" si="197"/>
        <v>0</v>
      </c>
      <c r="O409" s="77">
        <f t="shared" si="198"/>
        <v>0</v>
      </c>
      <c r="P409" s="28" t="str">
        <f t="shared" si="199"/>
        <v/>
      </c>
      <c r="Q409" s="28">
        <f t="shared" si="200"/>
        <v>0</v>
      </c>
      <c r="R409" s="31" t="str">
        <f t="shared" si="201"/>
        <v/>
      </c>
      <c r="S409" s="28" t="str">
        <f t="shared" si="202"/>
        <v/>
      </c>
      <c r="T409" s="28" t="str">
        <f t="shared" si="203"/>
        <v/>
      </c>
      <c r="U409" s="28" t="str">
        <f t="shared" si="204"/>
        <v/>
      </c>
      <c r="V409" s="28" t="str">
        <f t="shared" si="205"/>
        <v/>
      </c>
      <c r="W409" s="71" t="str">
        <f t="shared" si="206"/>
        <v/>
      </c>
      <c r="X409" s="47" t="str">
        <f t="shared" si="207"/>
        <v/>
      </c>
      <c r="Y409" s="365" t="str">
        <f t="shared" si="208"/>
        <v/>
      </c>
      <c r="Z409" s="365" t="str">
        <f>IF(W409&lt;X409,Übersetzungstexte!A$186,"")</f>
        <v/>
      </c>
      <c r="AA409" s="366" t="str">
        <f t="shared" si="209"/>
        <v/>
      </c>
      <c r="AB409" s="367"/>
    </row>
    <row r="410" spans="1:28" ht="17.25" hidden="1" customHeight="1" x14ac:dyDescent="0.2">
      <c r="A410" s="115"/>
      <c r="B410" s="236"/>
      <c r="C410" s="236"/>
      <c r="D410" s="116"/>
      <c r="E410" s="117"/>
      <c r="F410" s="118"/>
      <c r="G410" s="362"/>
      <c r="H410" s="117"/>
      <c r="I410" s="118"/>
      <c r="J410" s="119"/>
      <c r="K410" s="119"/>
      <c r="L410" s="232" t="str">
        <f t="shared" si="195"/>
        <v/>
      </c>
      <c r="M410" s="128" t="str">
        <f t="shared" si="196"/>
        <v/>
      </c>
      <c r="N410" s="77">
        <f t="shared" si="197"/>
        <v>0</v>
      </c>
      <c r="O410" s="77">
        <f t="shared" si="198"/>
        <v>0</v>
      </c>
      <c r="P410" s="28" t="str">
        <f t="shared" si="199"/>
        <v/>
      </c>
      <c r="Q410" s="28">
        <f t="shared" si="200"/>
        <v>0</v>
      </c>
      <c r="R410" s="31" t="str">
        <f t="shared" si="201"/>
        <v/>
      </c>
      <c r="S410" s="28" t="str">
        <f t="shared" si="202"/>
        <v/>
      </c>
      <c r="T410" s="28" t="str">
        <f t="shared" si="203"/>
        <v/>
      </c>
      <c r="U410" s="28" t="str">
        <f t="shared" si="204"/>
        <v/>
      </c>
      <c r="V410" s="28" t="str">
        <f t="shared" si="205"/>
        <v/>
      </c>
      <c r="W410" s="71" t="str">
        <f t="shared" si="206"/>
        <v/>
      </c>
      <c r="X410" s="47" t="str">
        <f t="shared" si="207"/>
        <v/>
      </c>
      <c r="Y410" s="365" t="str">
        <f t="shared" si="208"/>
        <v/>
      </c>
      <c r="Z410" s="365" t="str">
        <f>IF(W410&lt;X410,Übersetzungstexte!A$186,"")</f>
        <v/>
      </c>
      <c r="AA410" s="366" t="str">
        <f t="shared" si="209"/>
        <v/>
      </c>
      <c r="AB410" s="367"/>
    </row>
    <row r="411" spans="1:28" ht="17.25" hidden="1" customHeight="1" x14ac:dyDescent="0.2">
      <c r="A411" s="115"/>
      <c r="B411" s="236"/>
      <c r="C411" s="236"/>
      <c r="D411" s="116"/>
      <c r="E411" s="117"/>
      <c r="F411" s="118"/>
      <c r="G411" s="362"/>
      <c r="H411" s="117"/>
      <c r="I411" s="118"/>
      <c r="J411" s="119"/>
      <c r="K411" s="119"/>
      <c r="L411" s="232" t="str">
        <f t="shared" si="195"/>
        <v/>
      </c>
      <c r="M411" s="128" t="str">
        <f t="shared" si="196"/>
        <v/>
      </c>
      <c r="N411" s="77">
        <f t="shared" si="197"/>
        <v>0</v>
      </c>
      <c r="O411" s="77">
        <f t="shared" si="198"/>
        <v>0</v>
      </c>
      <c r="P411" s="28" t="str">
        <f t="shared" si="199"/>
        <v/>
      </c>
      <c r="Q411" s="28">
        <f t="shared" si="200"/>
        <v>0</v>
      </c>
      <c r="R411" s="31" t="str">
        <f t="shared" si="201"/>
        <v/>
      </c>
      <c r="S411" s="28" t="str">
        <f t="shared" si="202"/>
        <v/>
      </c>
      <c r="T411" s="28" t="str">
        <f t="shared" si="203"/>
        <v/>
      </c>
      <c r="U411" s="28" t="str">
        <f t="shared" si="204"/>
        <v/>
      </c>
      <c r="V411" s="28" t="str">
        <f t="shared" si="205"/>
        <v/>
      </c>
      <c r="W411" s="71" t="str">
        <f t="shared" si="206"/>
        <v/>
      </c>
      <c r="X411" s="47" t="str">
        <f t="shared" si="207"/>
        <v/>
      </c>
      <c r="Y411" s="365" t="str">
        <f t="shared" si="208"/>
        <v/>
      </c>
      <c r="Z411" s="365" t="str">
        <f>IF(W411&lt;X411,Übersetzungstexte!A$186,"")</f>
        <v/>
      </c>
      <c r="AA411" s="366" t="str">
        <f t="shared" si="209"/>
        <v/>
      </c>
      <c r="AB411" s="367"/>
    </row>
    <row r="412" spans="1:28" ht="17.25" hidden="1" customHeight="1" x14ac:dyDescent="0.2">
      <c r="A412" s="115"/>
      <c r="B412" s="236"/>
      <c r="C412" s="236"/>
      <c r="D412" s="116"/>
      <c r="E412" s="117"/>
      <c r="F412" s="118"/>
      <c r="G412" s="362"/>
      <c r="H412" s="117"/>
      <c r="I412" s="118"/>
      <c r="J412" s="119"/>
      <c r="K412" s="119"/>
      <c r="L412" s="232" t="str">
        <f t="shared" si="195"/>
        <v/>
      </c>
      <c r="M412" s="128" t="str">
        <f t="shared" si="196"/>
        <v/>
      </c>
      <c r="N412" s="77">
        <f t="shared" si="197"/>
        <v>0</v>
      </c>
      <c r="O412" s="77">
        <f t="shared" si="198"/>
        <v>0</v>
      </c>
      <c r="P412" s="28" t="str">
        <f t="shared" si="199"/>
        <v/>
      </c>
      <c r="Q412" s="28">
        <f t="shared" si="200"/>
        <v>0</v>
      </c>
      <c r="R412" s="31" t="str">
        <f t="shared" si="201"/>
        <v/>
      </c>
      <c r="S412" s="28" t="str">
        <f t="shared" si="202"/>
        <v/>
      </c>
      <c r="T412" s="28" t="str">
        <f t="shared" si="203"/>
        <v/>
      </c>
      <c r="U412" s="28" t="str">
        <f t="shared" si="204"/>
        <v/>
      </c>
      <c r="V412" s="28" t="str">
        <f t="shared" si="205"/>
        <v/>
      </c>
      <c r="W412" s="71" t="str">
        <f t="shared" si="206"/>
        <v/>
      </c>
      <c r="X412" s="47" t="str">
        <f t="shared" si="207"/>
        <v/>
      </c>
      <c r="Y412" s="365" t="str">
        <f t="shared" si="208"/>
        <v/>
      </c>
      <c r="Z412" s="365" t="str">
        <f>IF(W412&lt;X412,Übersetzungstexte!A$186,"")</f>
        <v/>
      </c>
      <c r="AA412" s="366" t="str">
        <f t="shared" si="209"/>
        <v/>
      </c>
      <c r="AB412" s="367"/>
    </row>
    <row r="413" spans="1:28" ht="17.25" hidden="1" customHeight="1" x14ac:dyDescent="0.2">
      <c r="A413" s="115"/>
      <c r="B413" s="236"/>
      <c r="C413" s="236"/>
      <c r="D413" s="116"/>
      <c r="E413" s="117"/>
      <c r="F413" s="118"/>
      <c r="G413" s="362"/>
      <c r="H413" s="117"/>
      <c r="I413" s="118"/>
      <c r="J413" s="119"/>
      <c r="K413" s="119"/>
      <c r="L413" s="232" t="str">
        <f t="shared" si="195"/>
        <v/>
      </c>
      <c r="M413" s="128" t="str">
        <f t="shared" si="196"/>
        <v/>
      </c>
      <c r="N413" s="77">
        <f t="shared" si="197"/>
        <v>0</v>
      </c>
      <c r="O413" s="77">
        <f t="shared" si="198"/>
        <v>0</v>
      </c>
      <c r="P413" s="28" t="str">
        <f t="shared" si="199"/>
        <v/>
      </c>
      <c r="Q413" s="28">
        <f t="shared" si="200"/>
        <v>0</v>
      </c>
      <c r="R413" s="31" t="str">
        <f t="shared" si="201"/>
        <v/>
      </c>
      <c r="S413" s="28" t="str">
        <f t="shared" si="202"/>
        <v/>
      </c>
      <c r="T413" s="28" t="str">
        <f t="shared" si="203"/>
        <v/>
      </c>
      <c r="U413" s="28" t="str">
        <f t="shared" si="204"/>
        <v/>
      </c>
      <c r="V413" s="28" t="str">
        <f t="shared" si="205"/>
        <v/>
      </c>
      <c r="W413" s="71" t="str">
        <f t="shared" si="206"/>
        <v/>
      </c>
      <c r="X413" s="47" t="str">
        <f t="shared" si="207"/>
        <v/>
      </c>
      <c r="Y413" s="365" t="str">
        <f t="shared" si="208"/>
        <v/>
      </c>
      <c r="Z413" s="365" t="str">
        <f>IF(W413&lt;X413,Übersetzungstexte!A$186,"")</f>
        <v/>
      </c>
      <c r="AA413" s="366" t="str">
        <f t="shared" si="209"/>
        <v/>
      </c>
      <c r="AB413" s="367"/>
    </row>
    <row r="414" spans="1:28" ht="17.25" hidden="1" customHeight="1" x14ac:dyDescent="0.2">
      <c r="A414" s="115"/>
      <c r="B414" s="236"/>
      <c r="C414" s="236"/>
      <c r="D414" s="116"/>
      <c r="E414" s="117"/>
      <c r="F414" s="118"/>
      <c r="G414" s="362"/>
      <c r="H414" s="117"/>
      <c r="I414" s="118"/>
      <c r="J414" s="119"/>
      <c r="K414" s="119"/>
      <c r="L414" s="232" t="str">
        <f t="shared" si="195"/>
        <v/>
      </c>
      <c r="M414" s="128" t="str">
        <f t="shared" si="196"/>
        <v/>
      </c>
      <c r="N414" s="77">
        <f t="shared" si="197"/>
        <v>0</v>
      </c>
      <c r="O414" s="77">
        <f t="shared" si="198"/>
        <v>0</v>
      </c>
      <c r="P414" s="28" t="str">
        <f t="shared" si="199"/>
        <v/>
      </c>
      <c r="Q414" s="28">
        <f t="shared" si="200"/>
        <v>0</v>
      </c>
      <c r="R414" s="31" t="str">
        <f t="shared" si="201"/>
        <v/>
      </c>
      <c r="S414" s="28" t="str">
        <f t="shared" si="202"/>
        <v/>
      </c>
      <c r="T414" s="28" t="str">
        <f t="shared" si="203"/>
        <v/>
      </c>
      <c r="U414" s="28" t="str">
        <f t="shared" si="204"/>
        <v/>
      </c>
      <c r="V414" s="28" t="str">
        <f t="shared" si="205"/>
        <v/>
      </c>
      <c r="W414" s="71" t="str">
        <f t="shared" si="206"/>
        <v/>
      </c>
      <c r="X414" s="47" t="str">
        <f t="shared" si="207"/>
        <v/>
      </c>
      <c r="Y414" s="365" t="str">
        <f t="shared" si="208"/>
        <v/>
      </c>
      <c r="Z414" s="365" t="str">
        <f>IF(W414&lt;X414,Übersetzungstexte!A$186,"")</f>
        <v/>
      </c>
      <c r="AA414" s="366" t="str">
        <f t="shared" si="209"/>
        <v/>
      </c>
      <c r="AB414" s="367"/>
    </row>
    <row r="415" spans="1:28" ht="17.25" hidden="1" customHeight="1" x14ac:dyDescent="0.2">
      <c r="A415" s="115"/>
      <c r="B415" s="236"/>
      <c r="C415" s="236"/>
      <c r="D415" s="116"/>
      <c r="E415" s="117"/>
      <c r="F415" s="118"/>
      <c r="G415" s="362"/>
      <c r="H415" s="117"/>
      <c r="I415" s="118"/>
      <c r="J415" s="119"/>
      <c r="K415" s="119"/>
      <c r="L415" s="232" t="str">
        <f t="shared" si="195"/>
        <v/>
      </c>
      <c r="M415" s="128" t="str">
        <f t="shared" si="196"/>
        <v/>
      </c>
      <c r="N415" s="77">
        <f t="shared" si="197"/>
        <v>0</v>
      </c>
      <c r="O415" s="77">
        <f t="shared" si="198"/>
        <v>0</v>
      </c>
      <c r="P415" s="28" t="str">
        <f t="shared" si="199"/>
        <v/>
      </c>
      <c r="Q415" s="28">
        <f t="shared" si="200"/>
        <v>0</v>
      </c>
      <c r="R415" s="31" t="str">
        <f t="shared" si="201"/>
        <v/>
      </c>
      <c r="S415" s="28" t="str">
        <f t="shared" si="202"/>
        <v/>
      </c>
      <c r="T415" s="28" t="str">
        <f t="shared" si="203"/>
        <v/>
      </c>
      <c r="U415" s="28" t="str">
        <f t="shared" si="204"/>
        <v/>
      </c>
      <c r="V415" s="28" t="str">
        <f t="shared" si="205"/>
        <v/>
      </c>
      <c r="W415" s="71" t="str">
        <f t="shared" si="206"/>
        <v/>
      </c>
      <c r="X415" s="47" t="str">
        <f t="shared" si="207"/>
        <v/>
      </c>
      <c r="Y415" s="365" t="str">
        <f t="shared" si="208"/>
        <v/>
      </c>
      <c r="Z415" s="365" t="str">
        <f>IF(W415&lt;X415,Übersetzungstexte!A$186,"")</f>
        <v/>
      </c>
      <c r="AA415" s="366" t="str">
        <f t="shared" si="209"/>
        <v/>
      </c>
      <c r="AB415" s="367"/>
    </row>
    <row r="416" spans="1:28" ht="17.25" hidden="1" customHeight="1" x14ac:dyDescent="0.2">
      <c r="A416" s="115"/>
      <c r="B416" s="236"/>
      <c r="C416" s="236"/>
      <c r="D416" s="116"/>
      <c r="E416" s="117"/>
      <c r="F416" s="118"/>
      <c r="G416" s="362"/>
      <c r="H416" s="117"/>
      <c r="I416" s="118"/>
      <c r="J416" s="119"/>
      <c r="K416" s="119"/>
      <c r="L416" s="232" t="str">
        <f t="shared" si="195"/>
        <v/>
      </c>
      <c r="M416" s="128" t="str">
        <f t="shared" si="196"/>
        <v/>
      </c>
      <c r="N416" s="77">
        <f t="shared" si="197"/>
        <v>0</v>
      </c>
      <c r="O416" s="77">
        <f t="shared" si="198"/>
        <v>0</v>
      </c>
      <c r="P416" s="28" t="str">
        <f t="shared" si="199"/>
        <v/>
      </c>
      <c r="Q416" s="28">
        <f t="shared" si="200"/>
        <v>0</v>
      </c>
      <c r="R416" s="31" t="str">
        <f t="shared" si="201"/>
        <v/>
      </c>
      <c r="S416" s="28" t="str">
        <f t="shared" si="202"/>
        <v/>
      </c>
      <c r="T416" s="28" t="str">
        <f t="shared" si="203"/>
        <v/>
      </c>
      <c r="U416" s="28" t="str">
        <f t="shared" si="204"/>
        <v/>
      </c>
      <c r="V416" s="28" t="str">
        <f t="shared" si="205"/>
        <v/>
      </c>
      <c r="W416" s="71" t="str">
        <f t="shared" si="206"/>
        <v/>
      </c>
      <c r="X416" s="47" t="str">
        <f t="shared" si="207"/>
        <v/>
      </c>
      <c r="Y416" s="365" t="str">
        <f t="shared" si="208"/>
        <v/>
      </c>
      <c r="Z416" s="365" t="str">
        <f>IF(W416&lt;X416,Übersetzungstexte!A$186,"")</f>
        <v/>
      </c>
      <c r="AA416" s="366" t="str">
        <f t="shared" si="209"/>
        <v/>
      </c>
      <c r="AB416" s="367"/>
    </row>
    <row r="417" spans="1:28" ht="17.25" hidden="1" customHeight="1" x14ac:dyDescent="0.2">
      <c r="A417" s="115"/>
      <c r="B417" s="236"/>
      <c r="C417" s="236"/>
      <c r="D417" s="116"/>
      <c r="E417" s="117"/>
      <c r="F417" s="118"/>
      <c r="G417" s="362"/>
      <c r="H417" s="117"/>
      <c r="I417" s="118"/>
      <c r="J417" s="119"/>
      <c r="K417" s="119"/>
      <c r="L417" s="232" t="str">
        <f t="shared" si="195"/>
        <v/>
      </c>
      <c r="M417" s="128" t="str">
        <f t="shared" si="196"/>
        <v/>
      </c>
      <c r="N417" s="77">
        <f t="shared" si="197"/>
        <v>0</v>
      </c>
      <c r="O417" s="77">
        <f t="shared" si="198"/>
        <v>0</v>
      </c>
      <c r="P417" s="28" t="str">
        <f t="shared" si="199"/>
        <v/>
      </c>
      <c r="Q417" s="28">
        <f t="shared" si="200"/>
        <v>0</v>
      </c>
      <c r="R417" s="31" t="str">
        <f t="shared" si="201"/>
        <v/>
      </c>
      <c r="S417" s="28" t="str">
        <f t="shared" si="202"/>
        <v/>
      </c>
      <c r="T417" s="28" t="str">
        <f t="shared" si="203"/>
        <v/>
      </c>
      <c r="U417" s="28" t="str">
        <f t="shared" si="204"/>
        <v/>
      </c>
      <c r="V417" s="28" t="str">
        <f t="shared" si="205"/>
        <v/>
      </c>
      <c r="W417" s="71" t="str">
        <f t="shared" si="206"/>
        <v/>
      </c>
      <c r="X417" s="47" t="str">
        <f t="shared" si="207"/>
        <v/>
      </c>
      <c r="Y417" s="365" t="str">
        <f t="shared" si="208"/>
        <v/>
      </c>
      <c r="Z417" s="365" t="str">
        <f>IF(W417&lt;X417,Übersetzungstexte!A$186,"")</f>
        <v/>
      </c>
      <c r="AA417" s="366" t="str">
        <f t="shared" si="209"/>
        <v/>
      </c>
      <c r="AB417" s="367"/>
    </row>
    <row r="418" spans="1:28" ht="17.25" hidden="1" customHeight="1" x14ac:dyDescent="0.2">
      <c r="A418" s="115"/>
      <c r="B418" s="236"/>
      <c r="C418" s="236"/>
      <c r="D418" s="116"/>
      <c r="E418" s="117"/>
      <c r="F418" s="118"/>
      <c r="G418" s="362"/>
      <c r="H418" s="117"/>
      <c r="I418" s="118"/>
      <c r="J418" s="119"/>
      <c r="K418" s="119"/>
      <c r="L418" s="232" t="str">
        <f t="shared" si="195"/>
        <v/>
      </c>
      <c r="M418" s="128" t="str">
        <f>Z418</f>
        <v/>
      </c>
      <c r="N418" s="77">
        <f>IF(N$2-YEAR(D418)&lt;N$3,0,1)</f>
        <v>0</v>
      </c>
      <c r="O418" s="77">
        <f>IF(L418="",0,1)</f>
        <v>0</v>
      </c>
      <c r="P418" s="28" t="str">
        <f>IF(AND(A418="",B418="",C418=""),"",ROUND((K418+J418)/(N$4-(K418+J418))*100,2))</f>
        <v/>
      </c>
      <c r="Q418" s="28">
        <f>ROUND(G418,0)/12</f>
        <v>0</v>
      </c>
      <c r="R418" s="31" t="str">
        <f>IF(AND(A418="",B418="",C418=""),"",ROUND((N$4-(K418+J418))*I418/60,1))</f>
        <v/>
      </c>
      <c r="S418" s="28" t="str">
        <f>IF(OR(AND(A418="",B418="",C418=""),F418=0,F418=""),"",ROUND((1+P418/100)*Q418*F418,2))</f>
        <v/>
      </c>
      <c r="T418" s="28" t="str">
        <f>IF(OR(AND(A418="",B418="",C418=""),F418=0,F418="",I418=0,I418=""),"",ROUND((1+P418/100)*(H418/(N$4*I418/5)+Q418*F418),2))</f>
        <v/>
      </c>
      <c r="U418" s="28" t="str">
        <f>IF(OR(AND(A418="",B418="",C418=""),E418=0,E418="",R418=0,R418=""),"",ROUND((Q418*E418/R418),2))</f>
        <v/>
      </c>
      <c r="V418" s="28" t="str">
        <f>IF(OR(AND(A418="",B418="",C418=""),E418=0,E418="",R418=0,R418=""),"",ROUND((H418/(12*Q418*E418)+1)*Q418*E418/R418,2))</f>
        <v/>
      </c>
      <c r="W418" s="71" t="str">
        <f>IF(OR(AND(A418="",B418="",C418=""),R418=0,R418=""),"",ROUND(W$4 / R418,1))</f>
        <v/>
      </c>
      <c r="X418" s="47" t="str">
        <f>IF(OR(AND(A418="",B418="",C418=""),N$4=""),"",IF(AND(F418&gt;0,H418&gt;0),T418, IF(F418&gt;0,S418, IF(AND(E418&gt;0,H418&gt;0),V418,U418))))</f>
        <v/>
      </c>
      <c r="Y418" s="365" t="str">
        <f>IF(W418&lt;X418,W418,X418)</f>
        <v/>
      </c>
      <c r="Z418" s="365" t="str">
        <f>IF(W418&lt;X418,Übersetzungstexte!A$186,"")</f>
        <v/>
      </c>
      <c r="AA418" s="366" t="str">
        <f>IF(AND(B418="",C418=""),"",CONCATENATE(B418,",",C418))</f>
        <v/>
      </c>
      <c r="AB418" s="367"/>
    </row>
    <row r="419" spans="1:28" ht="17.25" hidden="1" customHeight="1" x14ac:dyDescent="0.2">
      <c r="A419" s="115"/>
      <c r="B419" s="236"/>
      <c r="C419" s="236"/>
      <c r="D419" s="116"/>
      <c r="E419" s="117"/>
      <c r="F419" s="118"/>
      <c r="G419" s="362"/>
      <c r="H419" s="117"/>
      <c r="I419" s="118"/>
      <c r="J419" s="119"/>
      <c r="K419" s="119"/>
      <c r="L419" s="232" t="str">
        <f t="shared" si="195"/>
        <v/>
      </c>
      <c r="M419" s="128" t="str">
        <f>Z419</f>
        <v/>
      </c>
      <c r="N419" s="77">
        <f>IF(N$2-YEAR(D419)&lt;N$3,0,1)</f>
        <v>0</v>
      </c>
      <c r="O419" s="77">
        <f>IF(L419="",0,1)</f>
        <v>0</v>
      </c>
      <c r="P419" s="28" t="str">
        <f>IF(AND(A419="",B419="",C419=""),"",ROUND((K419+J419)/(N$4-(K419+J419))*100,2))</f>
        <v/>
      </c>
      <c r="Q419" s="28">
        <f>ROUND(G419,0)/12</f>
        <v>0</v>
      </c>
      <c r="R419" s="31" t="str">
        <f>IF(AND(A419="",B419="",C419=""),"",ROUND((N$4-(K419+J419))*I419/60,1))</f>
        <v/>
      </c>
      <c r="S419" s="28" t="str">
        <f>IF(OR(AND(A419="",B419="",C419=""),F419=0,F419=""),"",ROUND((1+P419/100)*Q419*F419,2))</f>
        <v/>
      </c>
      <c r="T419" s="28" t="str">
        <f>IF(OR(AND(A419="",B419="",C419=""),F419=0,F419="",I419=0,I419=""),"",ROUND((1+P419/100)*(H419/(N$4*I419/5)+Q419*F419),2))</f>
        <v/>
      </c>
      <c r="U419" s="28" t="str">
        <f>IF(OR(AND(A419="",B419="",C419=""),E419=0,E419="",R419=0,R419=""),"",ROUND((Q419*E419/R419),2))</f>
        <v/>
      </c>
      <c r="V419" s="28" t="str">
        <f>IF(OR(AND(A419="",B419="",C419=""),E419=0,E419="",R419=0,R419=""),"",ROUND((H419/(12*Q419*E419)+1)*Q419*E419/R419,2))</f>
        <v/>
      </c>
      <c r="W419" s="71" t="str">
        <f>IF(OR(AND(A419="",B419="",C419=""),R419=0,R419=""),"",ROUND(W$4 / R419,1))</f>
        <v/>
      </c>
      <c r="X419" s="47" t="str">
        <f>IF(OR(AND(A419="",B419="",C419=""),N$4=""),"",IF(AND(F419&gt;0,H419&gt;0),T419, IF(F419&gt;0,S419, IF(AND(E419&gt;0,H419&gt;0),V419,U419))))</f>
        <v/>
      </c>
      <c r="Y419" s="365" t="str">
        <f>IF(W419&lt;X419,W419,X419)</f>
        <v/>
      </c>
      <c r="Z419" s="365" t="str">
        <f>IF(W419&lt;X419,Übersetzungstexte!A$186,"")</f>
        <v/>
      </c>
      <c r="AA419" s="366" t="str">
        <f>IF(AND(B419="",C419=""),"",CONCATENATE(B419,",",C419))</f>
        <v/>
      </c>
      <c r="AB419" s="367"/>
    </row>
    <row r="420" spans="1:28" hidden="1" x14ac:dyDescent="0.2">
      <c r="A420" s="15"/>
      <c r="B420" s="16"/>
      <c r="C420" s="16"/>
      <c r="D420" s="16"/>
      <c r="E420" s="16"/>
      <c r="F420" s="16"/>
      <c r="G420" s="16"/>
      <c r="H420" s="16"/>
      <c r="I420" s="16"/>
      <c r="J420" s="16"/>
      <c r="K420" s="16"/>
      <c r="L420" s="16"/>
      <c r="M420" s="39"/>
      <c r="N420" s="184"/>
      <c r="O420" s="45"/>
      <c r="P420" s="45"/>
      <c r="Q420" s="45"/>
      <c r="R420" s="45"/>
      <c r="S420" s="45"/>
      <c r="T420" s="45"/>
      <c r="U420" s="45"/>
      <c r="V420" s="45"/>
      <c r="W420" s="45"/>
      <c r="X420" s="45"/>
      <c r="Y420" s="45"/>
      <c r="Z420" s="45"/>
      <c r="AA420" s="45"/>
      <c r="AB420" s="45"/>
    </row>
    <row r="421" spans="1:28" hidden="1" x14ac:dyDescent="0.2">
      <c r="A421" s="113" t="str">
        <f>'Stammdaten Betrieb &amp; Abteilung'!D$1</f>
        <v xml:space="preserve">  </v>
      </c>
      <c r="B421" s="39"/>
      <c r="C421" s="34"/>
      <c r="D421" s="34"/>
      <c r="E421" s="35"/>
      <c r="F421" s="35"/>
      <c r="G421" s="21" t="str">
        <f>Übersetzungstexte!A$135</f>
        <v>Betrieb / Betriebsabteilung</v>
      </c>
      <c r="H421" s="38" t="str">
        <f>'Stammdaten Betrieb &amp; Abteilung'!D$13</f>
        <v xml:space="preserve"> </v>
      </c>
      <c r="I421" s="38"/>
      <c r="J421" s="38"/>
      <c r="K421" s="38"/>
      <c r="L421" s="40"/>
      <c r="M421" s="85"/>
      <c r="P421" s="46"/>
      <c r="Q421" s="46"/>
      <c r="R421" s="18"/>
      <c r="S421" s="22"/>
      <c r="T421" s="47"/>
      <c r="U421" s="18"/>
      <c r="V421" s="18"/>
      <c r="W421" s="18"/>
      <c r="X421" s="18"/>
      <c r="Y421" s="19"/>
      <c r="AA421" s="47"/>
    </row>
    <row r="422" spans="1:28" hidden="1" x14ac:dyDescent="0.2">
      <c r="A422" s="38" t="str">
        <f>'Stammdaten Betrieb &amp; Abteilung'!D$3</f>
        <v xml:space="preserve"> </v>
      </c>
      <c r="B422" s="39"/>
      <c r="C422" s="33"/>
      <c r="D422" s="33"/>
      <c r="E422" s="36"/>
      <c r="F422" s="36"/>
      <c r="G422" s="17" t="str">
        <f>Übersetzungstexte!A$136</f>
        <v>Abrechnungsperiode</v>
      </c>
      <c r="H422" s="114" t="str">
        <f>'Stammdaten Betrieb &amp; Abteilung'!D$14</f>
        <v/>
      </c>
      <c r="I422" s="114"/>
      <c r="J422" s="37"/>
      <c r="K422" s="37"/>
      <c r="L422" s="40"/>
      <c r="M422" s="85"/>
      <c r="P422" s="46"/>
      <c r="Q422" s="46"/>
      <c r="R422" s="18"/>
      <c r="S422" s="22"/>
      <c r="T422" s="47"/>
      <c r="U422" s="18"/>
      <c r="V422" s="18"/>
      <c r="W422" s="18"/>
      <c r="X422" s="18"/>
      <c r="Y422" s="19"/>
      <c r="AA422" s="47"/>
    </row>
    <row r="423" spans="1:28" hidden="1" x14ac:dyDescent="0.2">
      <c r="A423" s="38" t="str">
        <f>'Stammdaten Betrieb &amp; Abteilung'!D$4</f>
        <v xml:space="preserve"> </v>
      </c>
      <c r="B423" s="39"/>
      <c r="C423" s="7"/>
      <c r="D423" s="7"/>
      <c r="E423" s="36"/>
      <c r="F423" s="36"/>
      <c r="G423" s="17" t="str">
        <f>Übersetzungstexte!A$137</f>
        <v>Beginn / Ende der Kurzarbeit</v>
      </c>
      <c r="H423" s="38" t="str">
        <f>'Stammdaten Betrieb &amp; Abteilung'!D$16</f>
        <v/>
      </c>
      <c r="I423" s="38"/>
      <c r="J423" s="38"/>
      <c r="K423" s="38"/>
      <c r="L423" s="40"/>
      <c r="M423" s="85"/>
      <c r="P423" s="46"/>
      <c r="Q423" s="46"/>
      <c r="R423" s="18"/>
      <c r="S423" s="22"/>
      <c r="T423" s="47"/>
      <c r="U423" s="18"/>
      <c r="V423" s="18"/>
      <c r="W423" s="73"/>
      <c r="X423" s="18"/>
      <c r="Y423" s="19"/>
      <c r="AA423" s="47"/>
    </row>
    <row r="424" spans="1:28" hidden="1" x14ac:dyDescent="0.2">
      <c r="A424" s="5"/>
      <c r="B424" s="4"/>
      <c r="C424" s="7"/>
      <c r="D424" s="7"/>
      <c r="E424" s="8"/>
      <c r="F424" s="7"/>
      <c r="G424" s="7"/>
      <c r="H424" s="13"/>
      <c r="I424" s="7"/>
      <c r="J424" s="7"/>
      <c r="K424" s="7"/>
      <c r="L424" s="41"/>
      <c r="M424" s="86"/>
      <c r="N424" s="182"/>
      <c r="O424" s="43"/>
      <c r="P424" s="46"/>
      <c r="Q424" s="46"/>
      <c r="R424" s="18"/>
      <c r="S424" s="22"/>
      <c r="T424" s="18"/>
      <c r="U424" s="18"/>
      <c r="V424" s="18"/>
      <c r="W424" s="50"/>
      <c r="X424" s="18"/>
      <c r="Y424" s="19"/>
      <c r="AA424" s="47"/>
    </row>
    <row r="425" spans="1:28" hidden="1" x14ac:dyDescent="0.2">
      <c r="A425" s="223" t="str">
        <f>Übersetzungstexte!A$138</f>
        <v/>
      </c>
      <c r="B425" s="223" t="str">
        <f>Übersetzungstexte!A$142</f>
        <v/>
      </c>
      <c r="C425" s="223" t="str">
        <f>Übersetzungstexte!A$146</f>
        <v/>
      </c>
      <c r="D425" s="224" t="str">
        <f>Übersetzungstexte!A$150</f>
        <v/>
      </c>
      <c r="E425" s="224" t="str">
        <f>Übersetzungstexte!A$154</f>
        <v/>
      </c>
      <c r="F425" s="224" t="str">
        <f>Übersetzungstexte!A$158</f>
        <v/>
      </c>
      <c r="G425" s="224" t="str">
        <f>Übersetzungstexte!A$162</f>
        <v>Anzahl bez.</v>
      </c>
      <c r="H425" s="225" t="str">
        <f>Übersetzungstexte!A$166</f>
        <v>Weitere</v>
      </c>
      <c r="I425" s="224" t="str">
        <f>Übersetzungstexte!A$170</f>
        <v>Jahres-</v>
      </c>
      <c r="J425" s="224" t="str">
        <f>Übersetzungstexte!A$174</f>
        <v/>
      </c>
      <c r="K425" s="224" t="str">
        <f>Übersetzungstexte!A$178</f>
        <v/>
      </c>
      <c r="L425" s="224" t="str">
        <f>Übersetzungstexte!A$182</f>
        <v>Anrechen-</v>
      </c>
      <c r="M425" s="85"/>
      <c r="N425" s="183"/>
      <c r="O425" s="76" t="s">
        <v>685</v>
      </c>
      <c r="P425" s="50" t="s">
        <v>717</v>
      </c>
      <c r="Q425" s="50"/>
      <c r="R425" s="50" t="s">
        <v>718</v>
      </c>
      <c r="S425" s="50" t="s">
        <v>719</v>
      </c>
      <c r="T425" s="50" t="s">
        <v>720</v>
      </c>
      <c r="U425" s="50" t="s">
        <v>721</v>
      </c>
      <c r="V425" s="50" t="s">
        <v>722</v>
      </c>
      <c r="W425" s="50" t="s">
        <v>723</v>
      </c>
      <c r="X425" s="44" t="s">
        <v>726</v>
      </c>
      <c r="Y425" s="47" t="s">
        <v>723</v>
      </c>
      <c r="Z425" s="47" t="s">
        <v>723</v>
      </c>
      <c r="AA425" s="179"/>
      <c r="AB425" s="179"/>
    </row>
    <row r="426" spans="1:28" s="23" customFormat="1" hidden="1" x14ac:dyDescent="0.2">
      <c r="A426" s="226" t="str">
        <f>Übersetzungstexte!A$139</f>
        <v/>
      </c>
      <c r="B426" s="226" t="str">
        <f>Übersetzungstexte!A$143</f>
        <v/>
      </c>
      <c r="C426" s="226" t="str">
        <f>Übersetzungstexte!A$147</f>
        <v/>
      </c>
      <c r="D426" s="227" t="str">
        <f>Übersetzungstexte!A$151</f>
        <v/>
      </c>
      <c r="E426" s="227" t="str">
        <f>Übersetzungstexte!A$155</f>
        <v/>
      </c>
      <c r="F426" s="227" t="str">
        <f>Übersetzungstexte!A$159</f>
        <v/>
      </c>
      <c r="G426" s="227" t="str">
        <f>Übersetzungstexte!A$163</f>
        <v xml:space="preserve">Monate </v>
      </c>
      <c r="H426" s="233" t="str">
        <f>Übersetzungstexte!A$167</f>
        <v>Lohn-</v>
      </c>
      <c r="I426" s="227" t="str">
        <f>Übersetzungstexte!A$171</f>
        <v>durchschn.</v>
      </c>
      <c r="J426" s="227" t="str">
        <f>Übersetzungstexte!A$175</f>
        <v>Anzahl</v>
      </c>
      <c r="K426" s="227" t="str">
        <f>Übersetzungstexte!A$179</f>
        <v>Anzahl</v>
      </c>
      <c r="L426" s="227" t="str">
        <f>Übersetzungstexte!A$183</f>
        <v>barer</v>
      </c>
      <c r="M426" s="126"/>
      <c r="N426" s="183"/>
      <c r="O426" s="76" t="s">
        <v>761</v>
      </c>
      <c r="P426" s="50" t="s">
        <v>712</v>
      </c>
      <c r="Q426" s="50" t="s">
        <v>609</v>
      </c>
      <c r="R426" s="51" t="s">
        <v>713</v>
      </c>
      <c r="S426" s="75" t="s">
        <v>757</v>
      </c>
      <c r="T426" s="52" t="s">
        <v>757</v>
      </c>
      <c r="U426" s="52" t="s">
        <v>758</v>
      </c>
      <c r="V426" s="52" t="s">
        <v>758</v>
      </c>
      <c r="W426" s="52" t="s">
        <v>724</v>
      </c>
      <c r="X426" s="48" t="s">
        <v>727</v>
      </c>
      <c r="Y426" s="48" t="s">
        <v>727</v>
      </c>
      <c r="Z426" s="49" t="s">
        <v>753</v>
      </c>
      <c r="AA426" s="364"/>
      <c r="AB426" s="364"/>
    </row>
    <row r="427" spans="1:28" s="23" customFormat="1" hidden="1" x14ac:dyDescent="0.2">
      <c r="A427" s="226" t="str">
        <f>Übersetzungstexte!A$140</f>
        <v/>
      </c>
      <c r="B427" s="226" t="str">
        <f>Übersetzungstexte!A$144</f>
        <v/>
      </c>
      <c r="C427" s="226" t="str">
        <f>Übersetzungstexte!A$148</f>
        <v/>
      </c>
      <c r="D427" s="227" t="str">
        <f>Übersetzungstexte!A$152</f>
        <v>Geburts-</v>
      </c>
      <c r="E427" s="227" t="str">
        <f>Übersetzungstexte!A$156</f>
        <v>Monats-</v>
      </c>
      <c r="F427" s="227" t="str">
        <f>Übersetzungstexte!A$160</f>
        <v>Stunden-</v>
      </c>
      <c r="G427" s="227" t="str">
        <f>Übersetzungstexte!A$164</f>
        <v>pro Jahr</v>
      </c>
      <c r="H427" s="227" t="str">
        <f>Übersetzungstexte!A$168</f>
        <v>bestand-</v>
      </c>
      <c r="I427" s="227" t="str">
        <f>Übersetzungstexte!A$172</f>
        <v>wöchentl.</v>
      </c>
      <c r="J427" s="227" t="str">
        <f>Übersetzungstexte!A$176</f>
        <v>Ferientage</v>
      </c>
      <c r="K427" s="227" t="str">
        <f>Übersetzungstexte!A$180</f>
        <v>Feiertage</v>
      </c>
      <c r="L427" s="228" t="str">
        <f>Übersetzungstexte!A$184</f>
        <v>Stunden-</v>
      </c>
      <c r="M427" s="127"/>
      <c r="N427" s="184" t="s">
        <v>62</v>
      </c>
      <c r="O427" s="44" t="s">
        <v>762</v>
      </c>
      <c r="P427" s="50"/>
      <c r="Q427" s="50"/>
      <c r="R427" s="51"/>
      <c r="S427" s="52" t="s">
        <v>706</v>
      </c>
      <c r="T427" s="52" t="s">
        <v>704</v>
      </c>
      <c r="U427" s="52" t="s">
        <v>706</v>
      </c>
      <c r="V427" s="52" t="s">
        <v>704</v>
      </c>
      <c r="W427" s="52" t="s">
        <v>725</v>
      </c>
      <c r="X427" s="49" t="s">
        <v>755</v>
      </c>
      <c r="Y427" s="49" t="s">
        <v>728</v>
      </c>
      <c r="Z427" s="49" t="s">
        <v>754</v>
      </c>
      <c r="AA427" s="364"/>
      <c r="AB427" s="364"/>
    </row>
    <row r="428" spans="1:28" s="23" customFormat="1" hidden="1" x14ac:dyDescent="0.2">
      <c r="A428" s="229" t="str">
        <f>Übersetzungstexte!A$141</f>
        <v>Versicherten-Nr.</v>
      </c>
      <c r="B428" s="229" t="str">
        <f>Übersetzungstexte!A$145</f>
        <v>Name</v>
      </c>
      <c r="C428" s="229" t="str">
        <f>Übersetzungstexte!A$149</f>
        <v>Vorname</v>
      </c>
      <c r="D428" s="230" t="str">
        <f>Übersetzungstexte!A$153</f>
        <v>datum</v>
      </c>
      <c r="E428" s="230" t="str">
        <f>Übersetzungstexte!A$157</f>
        <v>lohn</v>
      </c>
      <c r="F428" s="230" t="str">
        <f>Übersetzungstexte!A$161</f>
        <v>lohn</v>
      </c>
      <c r="G428" s="230" t="str">
        <f>Übersetzungstexte!A$165</f>
        <v>(12/13)</v>
      </c>
      <c r="H428" s="230" t="str">
        <f>Übersetzungstexte!A$169</f>
        <v>teile p. Jahr</v>
      </c>
      <c r="I428" s="230" t="str">
        <f>Übersetzungstexte!A$173</f>
        <v>Arbeitszeit</v>
      </c>
      <c r="J428" s="230" t="str">
        <f>Übersetzungstexte!A$177</f>
        <v>pro Jahr</v>
      </c>
      <c r="K428" s="230" t="str">
        <f>Übersetzungstexte!A$181</f>
        <v>pro Jahr</v>
      </c>
      <c r="L428" s="231" t="str">
        <f>Übersetzungstexte!A$185</f>
        <v>Verdienst</v>
      </c>
      <c r="M428" s="127"/>
      <c r="N428" s="184" t="s">
        <v>63</v>
      </c>
      <c r="O428" s="44" t="s">
        <v>749</v>
      </c>
      <c r="P428" s="50"/>
      <c r="Q428" s="50"/>
      <c r="R428" s="51"/>
      <c r="S428" s="52" t="s">
        <v>705</v>
      </c>
      <c r="T428" s="52" t="s">
        <v>705</v>
      </c>
      <c r="U428" s="52" t="s">
        <v>705</v>
      </c>
      <c r="V428" s="52" t="s">
        <v>705</v>
      </c>
      <c r="W428" s="50"/>
      <c r="X428" s="49" t="s">
        <v>756</v>
      </c>
      <c r="Y428" s="49" t="s">
        <v>673</v>
      </c>
      <c r="Z428" s="49"/>
      <c r="AA428" s="364" t="s">
        <v>711</v>
      </c>
      <c r="AB428" s="364"/>
    </row>
    <row r="429" spans="1:28" ht="17.25" hidden="1" customHeight="1" x14ac:dyDescent="0.2">
      <c r="A429" s="115"/>
      <c r="B429" s="236"/>
      <c r="C429" s="236"/>
      <c r="D429" s="116"/>
      <c r="E429" s="117"/>
      <c r="F429" s="118"/>
      <c r="G429" s="362"/>
      <c r="H429" s="117"/>
      <c r="I429" s="118"/>
      <c r="J429" s="119"/>
      <c r="K429" s="119"/>
      <c r="L429" s="232" t="str">
        <f t="shared" ref="L429:L449" si="210">Y429</f>
        <v/>
      </c>
      <c r="M429" s="128" t="str">
        <f t="shared" ref="M429:M447" si="211">Z429</f>
        <v/>
      </c>
      <c r="N429" s="77">
        <f t="shared" ref="N429:N447" si="212">IF(N$2-YEAR(D429)&lt;N$3,0,1)</f>
        <v>0</v>
      </c>
      <c r="O429" s="77">
        <f t="shared" ref="O429:O447" si="213">IF(L429="",0,1)</f>
        <v>0</v>
      </c>
      <c r="P429" s="28" t="str">
        <f t="shared" ref="P429:P447" si="214">IF(AND(A429="",B429="",C429=""),"",ROUND((K429+J429)/(N$4-(K429+J429))*100,2))</f>
        <v/>
      </c>
      <c r="Q429" s="28">
        <f t="shared" ref="Q429:Q447" si="215">ROUND(G429,0)/12</f>
        <v>0</v>
      </c>
      <c r="R429" s="31" t="str">
        <f t="shared" ref="R429:R447" si="216">IF(AND(A429="",B429="",C429=""),"",ROUND((N$4-(K429+J429))*I429/60,1))</f>
        <v/>
      </c>
      <c r="S429" s="28" t="str">
        <f t="shared" ref="S429:S447" si="217">IF(OR(AND(A429="",B429="",C429=""),F429=0,F429=""),"",ROUND((1+P429/100)*Q429*F429,2))</f>
        <v/>
      </c>
      <c r="T429" s="28" t="str">
        <f t="shared" ref="T429:T447" si="218">IF(OR(AND(A429="",B429="",C429=""),F429=0,F429="",I429=0,I429=""),"",ROUND((1+P429/100)*(H429/(N$4*I429/5)+Q429*F429),2))</f>
        <v/>
      </c>
      <c r="U429" s="28" t="str">
        <f t="shared" ref="U429:U447" si="219">IF(OR(AND(A429="",B429="",C429=""),E429=0,E429="",R429=0,R429=""),"",ROUND((Q429*E429/R429),2))</f>
        <v/>
      </c>
      <c r="V429" s="28" t="str">
        <f t="shared" ref="V429:V447" si="220">IF(OR(AND(A429="",B429="",C429=""),E429=0,E429="",R429=0,R429=""),"",ROUND((H429/(12*Q429*E429)+1)*Q429*E429/R429,2))</f>
        <v/>
      </c>
      <c r="W429" s="71" t="str">
        <f t="shared" ref="W429:W447" si="221">IF(OR(AND(A429="",B429="",C429=""),R429=0,R429=""),"",ROUND(W$4 / R429,1))</f>
        <v/>
      </c>
      <c r="X429" s="47" t="str">
        <f t="shared" ref="X429:X447" si="222">IF(OR(AND(A429="",B429="",C429=""),N$4=""),"",IF(AND(F429&gt;0,H429&gt;0),T429, IF(F429&gt;0,S429, IF(AND(E429&gt;0,H429&gt;0),V429,U429))))</f>
        <v/>
      </c>
      <c r="Y429" s="365" t="str">
        <f t="shared" ref="Y429:Y447" si="223">IF(W429&lt;X429,W429,X429)</f>
        <v/>
      </c>
      <c r="Z429" s="365" t="str">
        <f>IF(W429&lt;X429,Übersetzungstexte!A$186,"")</f>
        <v/>
      </c>
      <c r="AA429" s="366" t="str">
        <f t="shared" ref="AA429:AA447" si="224">IF(AND(B429="",C429=""),"",CONCATENATE(B429,",",C429))</f>
        <v/>
      </c>
      <c r="AB429" s="367"/>
    </row>
    <row r="430" spans="1:28" ht="17.25" hidden="1" customHeight="1" x14ac:dyDescent="0.2">
      <c r="A430" s="115"/>
      <c r="B430" s="236"/>
      <c r="C430" s="236"/>
      <c r="D430" s="116"/>
      <c r="E430" s="117"/>
      <c r="F430" s="118"/>
      <c r="G430" s="362"/>
      <c r="H430" s="117"/>
      <c r="I430" s="118"/>
      <c r="J430" s="119"/>
      <c r="K430" s="119"/>
      <c r="L430" s="232" t="str">
        <f t="shared" si="210"/>
        <v/>
      </c>
      <c r="M430" s="128" t="str">
        <f t="shared" si="211"/>
        <v/>
      </c>
      <c r="N430" s="77">
        <f t="shared" si="212"/>
        <v>0</v>
      </c>
      <c r="O430" s="77">
        <f t="shared" si="213"/>
        <v>0</v>
      </c>
      <c r="P430" s="28" t="str">
        <f t="shared" si="214"/>
        <v/>
      </c>
      <c r="Q430" s="28">
        <f t="shared" si="215"/>
        <v>0</v>
      </c>
      <c r="R430" s="31" t="str">
        <f t="shared" si="216"/>
        <v/>
      </c>
      <c r="S430" s="28" t="str">
        <f t="shared" si="217"/>
        <v/>
      </c>
      <c r="T430" s="28" t="str">
        <f t="shared" si="218"/>
        <v/>
      </c>
      <c r="U430" s="28" t="str">
        <f t="shared" si="219"/>
        <v/>
      </c>
      <c r="V430" s="28" t="str">
        <f t="shared" si="220"/>
        <v/>
      </c>
      <c r="W430" s="71" t="str">
        <f t="shared" si="221"/>
        <v/>
      </c>
      <c r="X430" s="47" t="str">
        <f t="shared" si="222"/>
        <v/>
      </c>
      <c r="Y430" s="365" t="str">
        <f t="shared" si="223"/>
        <v/>
      </c>
      <c r="Z430" s="365" t="str">
        <f>IF(W430&lt;X430,Übersetzungstexte!A$186,"")</f>
        <v/>
      </c>
      <c r="AA430" s="366" t="str">
        <f t="shared" si="224"/>
        <v/>
      </c>
      <c r="AB430" s="367"/>
    </row>
    <row r="431" spans="1:28" ht="17.25" hidden="1" customHeight="1" x14ac:dyDescent="0.2">
      <c r="A431" s="115"/>
      <c r="B431" s="236"/>
      <c r="C431" s="236"/>
      <c r="D431" s="116"/>
      <c r="E431" s="117"/>
      <c r="F431" s="118"/>
      <c r="G431" s="362"/>
      <c r="H431" s="117"/>
      <c r="I431" s="118"/>
      <c r="J431" s="119"/>
      <c r="K431" s="119"/>
      <c r="L431" s="232" t="str">
        <f t="shared" si="210"/>
        <v/>
      </c>
      <c r="M431" s="128" t="str">
        <f t="shared" si="211"/>
        <v/>
      </c>
      <c r="N431" s="77">
        <f t="shared" si="212"/>
        <v>0</v>
      </c>
      <c r="O431" s="77">
        <f t="shared" si="213"/>
        <v>0</v>
      </c>
      <c r="P431" s="28" t="str">
        <f t="shared" si="214"/>
        <v/>
      </c>
      <c r="Q431" s="28">
        <f t="shared" si="215"/>
        <v>0</v>
      </c>
      <c r="R431" s="31" t="str">
        <f t="shared" si="216"/>
        <v/>
      </c>
      <c r="S431" s="28" t="str">
        <f t="shared" si="217"/>
        <v/>
      </c>
      <c r="T431" s="28" t="str">
        <f t="shared" si="218"/>
        <v/>
      </c>
      <c r="U431" s="28" t="str">
        <f t="shared" si="219"/>
        <v/>
      </c>
      <c r="V431" s="28" t="str">
        <f t="shared" si="220"/>
        <v/>
      </c>
      <c r="W431" s="71" t="str">
        <f t="shared" si="221"/>
        <v/>
      </c>
      <c r="X431" s="47" t="str">
        <f t="shared" si="222"/>
        <v/>
      </c>
      <c r="Y431" s="365" t="str">
        <f t="shared" si="223"/>
        <v/>
      </c>
      <c r="Z431" s="365" t="str">
        <f>IF(W431&lt;X431,Übersetzungstexte!A$186,"")</f>
        <v/>
      </c>
      <c r="AA431" s="366" t="str">
        <f t="shared" si="224"/>
        <v/>
      </c>
      <c r="AB431" s="367"/>
    </row>
    <row r="432" spans="1:28" ht="17.25" hidden="1" customHeight="1" x14ac:dyDescent="0.2">
      <c r="A432" s="115"/>
      <c r="B432" s="236"/>
      <c r="C432" s="236"/>
      <c r="D432" s="116"/>
      <c r="E432" s="117"/>
      <c r="F432" s="118"/>
      <c r="G432" s="362"/>
      <c r="H432" s="117"/>
      <c r="I432" s="118"/>
      <c r="J432" s="119"/>
      <c r="K432" s="119"/>
      <c r="L432" s="232" t="str">
        <f t="shared" si="210"/>
        <v/>
      </c>
      <c r="M432" s="128" t="str">
        <f t="shared" si="211"/>
        <v/>
      </c>
      <c r="N432" s="77">
        <f t="shared" si="212"/>
        <v>0</v>
      </c>
      <c r="O432" s="77">
        <f t="shared" si="213"/>
        <v>0</v>
      </c>
      <c r="P432" s="28" t="str">
        <f t="shared" si="214"/>
        <v/>
      </c>
      <c r="Q432" s="28">
        <f t="shared" si="215"/>
        <v>0</v>
      </c>
      <c r="R432" s="31" t="str">
        <f t="shared" si="216"/>
        <v/>
      </c>
      <c r="S432" s="28" t="str">
        <f t="shared" si="217"/>
        <v/>
      </c>
      <c r="T432" s="28" t="str">
        <f t="shared" si="218"/>
        <v/>
      </c>
      <c r="U432" s="28" t="str">
        <f t="shared" si="219"/>
        <v/>
      </c>
      <c r="V432" s="28" t="str">
        <f t="shared" si="220"/>
        <v/>
      </c>
      <c r="W432" s="71" t="str">
        <f t="shared" si="221"/>
        <v/>
      </c>
      <c r="X432" s="47" t="str">
        <f t="shared" si="222"/>
        <v/>
      </c>
      <c r="Y432" s="365" t="str">
        <f t="shared" si="223"/>
        <v/>
      </c>
      <c r="Z432" s="365" t="str">
        <f>IF(W432&lt;X432,Übersetzungstexte!A$186,"")</f>
        <v/>
      </c>
      <c r="AA432" s="366" t="str">
        <f t="shared" si="224"/>
        <v/>
      </c>
      <c r="AB432" s="367"/>
    </row>
    <row r="433" spans="1:28" ht="17.25" hidden="1" customHeight="1" x14ac:dyDescent="0.2">
      <c r="A433" s="115"/>
      <c r="B433" s="236"/>
      <c r="C433" s="236"/>
      <c r="D433" s="116"/>
      <c r="E433" s="117"/>
      <c r="F433" s="118"/>
      <c r="G433" s="362"/>
      <c r="H433" s="117"/>
      <c r="I433" s="118"/>
      <c r="J433" s="119"/>
      <c r="K433" s="119"/>
      <c r="L433" s="232" t="str">
        <f t="shared" si="210"/>
        <v/>
      </c>
      <c r="M433" s="128" t="str">
        <f t="shared" si="211"/>
        <v/>
      </c>
      <c r="N433" s="77">
        <f t="shared" si="212"/>
        <v>0</v>
      </c>
      <c r="O433" s="77">
        <f t="shared" si="213"/>
        <v>0</v>
      </c>
      <c r="P433" s="28" t="str">
        <f t="shared" si="214"/>
        <v/>
      </c>
      <c r="Q433" s="28">
        <f t="shared" si="215"/>
        <v>0</v>
      </c>
      <c r="R433" s="31" t="str">
        <f t="shared" si="216"/>
        <v/>
      </c>
      <c r="S433" s="28" t="str">
        <f t="shared" si="217"/>
        <v/>
      </c>
      <c r="T433" s="28" t="str">
        <f t="shared" si="218"/>
        <v/>
      </c>
      <c r="U433" s="28" t="str">
        <f t="shared" si="219"/>
        <v/>
      </c>
      <c r="V433" s="28" t="str">
        <f t="shared" si="220"/>
        <v/>
      </c>
      <c r="W433" s="71" t="str">
        <f t="shared" si="221"/>
        <v/>
      </c>
      <c r="X433" s="47" t="str">
        <f t="shared" si="222"/>
        <v/>
      </c>
      <c r="Y433" s="365" t="str">
        <f t="shared" si="223"/>
        <v/>
      </c>
      <c r="Z433" s="365" t="str">
        <f>IF(W433&lt;X433,Übersetzungstexte!A$186,"")</f>
        <v/>
      </c>
      <c r="AA433" s="366" t="str">
        <f t="shared" si="224"/>
        <v/>
      </c>
      <c r="AB433" s="367"/>
    </row>
    <row r="434" spans="1:28" ht="17.25" hidden="1" customHeight="1" x14ac:dyDescent="0.2">
      <c r="A434" s="115"/>
      <c r="B434" s="236"/>
      <c r="C434" s="236"/>
      <c r="D434" s="116"/>
      <c r="E434" s="117"/>
      <c r="F434" s="118"/>
      <c r="G434" s="362"/>
      <c r="H434" s="117"/>
      <c r="I434" s="118"/>
      <c r="J434" s="119"/>
      <c r="K434" s="119"/>
      <c r="L434" s="232" t="str">
        <f t="shared" si="210"/>
        <v/>
      </c>
      <c r="M434" s="128" t="str">
        <f t="shared" si="211"/>
        <v/>
      </c>
      <c r="N434" s="77">
        <f t="shared" si="212"/>
        <v>0</v>
      </c>
      <c r="O434" s="77">
        <f t="shared" si="213"/>
        <v>0</v>
      </c>
      <c r="P434" s="28" t="str">
        <f t="shared" si="214"/>
        <v/>
      </c>
      <c r="Q434" s="28">
        <f t="shared" si="215"/>
        <v>0</v>
      </c>
      <c r="R434" s="31" t="str">
        <f t="shared" si="216"/>
        <v/>
      </c>
      <c r="S434" s="28" t="str">
        <f t="shared" si="217"/>
        <v/>
      </c>
      <c r="T434" s="28" t="str">
        <f t="shared" si="218"/>
        <v/>
      </c>
      <c r="U434" s="28" t="str">
        <f t="shared" si="219"/>
        <v/>
      </c>
      <c r="V434" s="28" t="str">
        <f t="shared" si="220"/>
        <v/>
      </c>
      <c r="W434" s="71" t="str">
        <f t="shared" si="221"/>
        <v/>
      </c>
      <c r="X434" s="47" t="str">
        <f t="shared" si="222"/>
        <v/>
      </c>
      <c r="Y434" s="365" t="str">
        <f t="shared" si="223"/>
        <v/>
      </c>
      <c r="Z434" s="365" t="str">
        <f>IF(W434&lt;X434,Übersetzungstexte!A$186,"")</f>
        <v/>
      </c>
      <c r="AA434" s="366" t="str">
        <f t="shared" si="224"/>
        <v/>
      </c>
      <c r="AB434" s="367"/>
    </row>
    <row r="435" spans="1:28" ht="17.25" hidden="1" customHeight="1" x14ac:dyDescent="0.2">
      <c r="A435" s="115"/>
      <c r="B435" s="236"/>
      <c r="C435" s="236"/>
      <c r="D435" s="116"/>
      <c r="E435" s="117"/>
      <c r="F435" s="118"/>
      <c r="G435" s="362"/>
      <c r="H435" s="117"/>
      <c r="I435" s="118"/>
      <c r="J435" s="119"/>
      <c r="K435" s="119"/>
      <c r="L435" s="232" t="str">
        <f t="shared" si="210"/>
        <v/>
      </c>
      <c r="M435" s="128" t="str">
        <f t="shared" si="211"/>
        <v/>
      </c>
      <c r="N435" s="77">
        <f t="shared" si="212"/>
        <v>0</v>
      </c>
      <c r="O435" s="77">
        <f t="shared" si="213"/>
        <v>0</v>
      </c>
      <c r="P435" s="28" t="str">
        <f t="shared" si="214"/>
        <v/>
      </c>
      <c r="Q435" s="28">
        <f t="shared" si="215"/>
        <v>0</v>
      </c>
      <c r="R435" s="31" t="str">
        <f t="shared" si="216"/>
        <v/>
      </c>
      <c r="S435" s="28" t="str">
        <f t="shared" si="217"/>
        <v/>
      </c>
      <c r="T435" s="28" t="str">
        <f t="shared" si="218"/>
        <v/>
      </c>
      <c r="U435" s="28" t="str">
        <f t="shared" si="219"/>
        <v/>
      </c>
      <c r="V435" s="28" t="str">
        <f t="shared" si="220"/>
        <v/>
      </c>
      <c r="W435" s="71" t="str">
        <f t="shared" si="221"/>
        <v/>
      </c>
      <c r="X435" s="47" t="str">
        <f t="shared" si="222"/>
        <v/>
      </c>
      <c r="Y435" s="365" t="str">
        <f t="shared" si="223"/>
        <v/>
      </c>
      <c r="Z435" s="365" t="str">
        <f>IF(W435&lt;X435,Übersetzungstexte!A$186,"")</f>
        <v/>
      </c>
      <c r="AA435" s="366" t="str">
        <f t="shared" si="224"/>
        <v/>
      </c>
      <c r="AB435" s="367"/>
    </row>
    <row r="436" spans="1:28" ht="17.25" hidden="1" customHeight="1" x14ac:dyDescent="0.2">
      <c r="A436" s="115"/>
      <c r="B436" s="236"/>
      <c r="C436" s="236"/>
      <c r="D436" s="116"/>
      <c r="E436" s="117"/>
      <c r="F436" s="118"/>
      <c r="G436" s="362"/>
      <c r="H436" s="117"/>
      <c r="I436" s="118"/>
      <c r="J436" s="119"/>
      <c r="K436" s="119"/>
      <c r="L436" s="232" t="str">
        <f t="shared" si="210"/>
        <v/>
      </c>
      <c r="M436" s="128" t="str">
        <f t="shared" si="211"/>
        <v/>
      </c>
      <c r="N436" s="77">
        <f t="shared" si="212"/>
        <v>0</v>
      </c>
      <c r="O436" s="77">
        <f t="shared" si="213"/>
        <v>0</v>
      </c>
      <c r="P436" s="28" t="str">
        <f t="shared" si="214"/>
        <v/>
      </c>
      <c r="Q436" s="28">
        <f t="shared" si="215"/>
        <v>0</v>
      </c>
      <c r="R436" s="31" t="str">
        <f t="shared" si="216"/>
        <v/>
      </c>
      <c r="S436" s="28" t="str">
        <f t="shared" si="217"/>
        <v/>
      </c>
      <c r="T436" s="28" t="str">
        <f t="shared" si="218"/>
        <v/>
      </c>
      <c r="U436" s="28" t="str">
        <f t="shared" si="219"/>
        <v/>
      </c>
      <c r="V436" s="28" t="str">
        <f t="shared" si="220"/>
        <v/>
      </c>
      <c r="W436" s="71" t="str">
        <f t="shared" si="221"/>
        <v/>
      </c>
      <c r="X436" s="47" t="str">
        <f t="shared" si="222"/>
        <v/>
      </c>
      <c r="Y436" s="365" t="str">
        <f t="shared" si="223"/>
        <v/>
      </c>
      <c r="Z436" s="365" t="str">
        <f>IF(W436&lt;X436,Übersetzungstexte!A$186,"")</f>
        <v/>
      </c>
      <c r="AA436" s="366" t="str">
        <f t="shared" si="224"/>
        <v/>
      </c>
      <c r="AB436" s="367"/>
    </row>
    <row r="437" spans="1:28" ht="17.25" hidden="1" customHeight="1" x14ac:dyDescent="0.2">
      <c r="A437" s="115"/>
      <c r="B437" s="236"/>
      <c r="C437" s="236"/>
      <c r="D437" s="116"/>
      <c r="E437" s="117"/>
      <c r="F437" s="118"/>
      <c r="G437" s="362"/>
      <c r="H437" s="117"/>
      <c r="I437" s="118"/>
      <c r="J437" s="119"/>
      <c r="K437" s="119"/>
      <c r="L437" s="232" t="str">
        <f t="shared" si="210"/>
        <v/>
      </c>
      <c r="M437" s="128" t="str">
        <f t="shared" si="211"/>
        <v/>
      </c>
      <c r="N437" s="77">
        <f t="shared" si="212"/>
        <v>0</v>
      </c>
      <c r="O437" s="77">
        <f t="shared" si="213"/>
        <v>0</v>
      </c>
      <c r="P437" s="28" t="str">
        <f t="shared" si="214"/>
        <v/>
      </c>
      <c r="Q437" s="28">
        <f t="shared" si="215"/>
        <v>0</v>
      </c>
      <c r="R437" s="31" t="str">
        <f t="shared" si="216"/>
        <v/>
      </c>
      <c r="S437" s="28" t="str">
        <f t="shared" si="217"/>
        <v/>
      </c>
      <c r="T437" s="28" t="str">
        <f t="shared" si="218"/>
        <v/>
      </c>
      <c r="U437" s="28" t="str">
        <f t="shared" si="219"/>
        <v/>
      </c>
      <c r="V437" s="28" t="str">
        <f t="shared" si="220"/>
        <v/>
      </c>
      <c r="W437" s="71" t="str">
        <f t="shared" si="221"/>
        <v/>
      </c>
      <c r="X437" s="47" t="str">
        <f t="shared" si="222"/>
        <v/>
      </c>
      <c r="Y437" s="365" t="str">
        <f t="shared" si="223"/>
        <v/>
      </c>
      <c r="Z437" s="365" t="str">
        <f>IF(W437&lt;X437,Übersetzungstexte!A$186,"")</f>
        <v/>
      </c>
      <c r="AA437" s="366" t="str">
        <f t="shared" si="224"/>
        <v/>
      </c>
      <c r="AB437" s="367"/>
    </row>
    <row r="438" spans="1:28" ht="17.25" hidden="1" customHeight="1" x14ac:dyDescent="0.2">
      <c r="A438" s="115"/>
      <c r="B438" s="236"/>
      <c r="C438" s="236"/>
      <c r="D438" s="116"/>
      <c r="E438" s="117"/>
      <c r="F438" s="118"/>
      <c r="G438" s="362"/>
      <c r="H438" s="117"/>
      <c r="I438" s="118"/>
      <c r="J438" s="119"/>
      <c r="K438" s="119"/>
      <c r="L438" s="232" t="str">
        <f t="shared" si="210"/>
        <v/>
      </c>
      <c r="M438" s="128" t="str">
        <f t="shared" si="211"/>
        <v/>
      </c>
      <c r="N438" s="77">
        <f t="shared" si="212"/>
        <v>0</v>
      </c>
      <c r="O438" s="77">
        <f t="shared" si="213"/>
        <v>0</v>
      </c>
      <c r="P438" s="28" t="str">
        <f t="shared" si="214"/>
        <v/>
      </c>
      <c r="Q438" s="28">
        <f t="shared" si="215"/>
        <v>0</v>
      </c>
      <c r="R438" s="31" t="str">
        <f t="shared" si="216"/>
        <v/>
      </c>
      <c r="S438" s="28" t="str">
        <f t="shared" si="217"/>
        <v/>
      </c>
      <c r="T438" s="28" t="str">
        <f t="shared" si="218"/>
        <v/>
      </c>
      <c r="U438" s="28" t="str">
        <f t="shared" si="219"/>
        <v/>
      </c>
      <c r="V438" s="28" t="str">
        <f t="shared" si="220"/>
        <v/>
      </c>
      <c r="W438" s="71" t="str">
        <f t="shared" si="221"/>
        <v/>
      </c>
      <c r="X438" s="47" t="str">
        <f t="shared" si="222"/>
        <v/>
      </c>
      <c r="Y438" s="365" t="str">
        <f t="shared" si="223"/>
        <v/>
      </c>
      <c r="Z438" s="365" t="str">
        <f>IF(W438&lt;X438,Übersetzungstexte!A$186,"")</f>
        <v/>
      </c>
      <c r="AA438" s="366" t="str">
        <f t="shared" si="224"/>
        <v/>
      </c>
      <c r="AB438" s="367"/>
    </row>
    <row r="439" spans="1:28" ht="17.25" hidden="1" customHeight="1" x14ac:dyDescent="0.2">
      <c r="A439" s="115"/>
      <c r="B439" s="236"/>
      <c r="C439" s="236"/>
      <c r="D439" s="116"/>
      <c r="E439" s="117"/>
      <c r="F439" s="118"/>
      <c r="G439" s="362"/>
      <c r="H439" s="117"/>
      <c r="I439" s="118"/>
      <c r="J439" s="119"/>
      <c r="K439" s="119"/>
      <c r="L439" s="232" t="str">
        <f t="shared" si="210"/>
        <v/>
      </c>
      <c r="M439" s="128" t="str">
        <f t="shared" si="211"/>
        <v/>
      </c>
      <c r="N439" s="77">
        <f t="shared" si="212"/>
        <v>0</v>
      </c>
      <c r="O439" s="77">
        <f t="shared" si="213"/>
        <v>0</v>
      </c>
      <c r="P439" s="28" t="str">
        <f t="shared" si="214"/>
        <v/>
      </c>
      <c r="Q439" s="28">
        <f t="shared" si="215"/>
        <v>0</v>
      </c>
      <c r="R439" s="31" t="str">
        <f t="shared" si="216"/>
        <v/>
      </c>
      <c r="S439" s="28" t="str">
        <f t="shared" si="217"/>
        <v/>
      </c>
      <c r="T439" s="28" t="str">
        <f t="shared" si="218"/>
        <v/>
      </c>
      <c r="U439" s="28" t="str">
        <f t="shared" si="219"/>
        <v/>
      </c>
      <c r="V439" s="28" t="str">
        <f t="shared" si="220"/>
        <v/>
      </c>
      <c r="W439" s="71" t="str">
        <f t="shared" si="221"/>
        <v/>
      </c>
      <c r="X439" s="47" t="str">
        <f t="shared" si="222"/>
        <v/>
      </c>
      <c r="Y439" s="365" t="str">
        <f t="shared" si="223"/>
        <v/>
      </c>
      <c r="Z439" s="365" t="str">
        <f>IF(W439&lt;X439,Übersetzungstexte!A$186,"")</f>
        <v/>
      </c>
      <c r="AA439" s="366" t="str">
        <f t="shared" si="224"/>
        <v/>
      </c>
      <c r="AB439" s="367"/>
    </row>
    <row r="440" spans="1:28" ht="17.25" hidden="1" customHeight="1" x14ac:dyDescent="0.2">
      <c r="A440" s="115"/>
      <c r="B440" s="236"/>
      <c r="C440" s="236"/>
      <c r="D440" s="116"/>
      <c r="E440" s="117"/>
      <c r="F440" s="118"/>
      <c r="G440" s="362"/>
      <c r="H440" s="117"/>
      <c r="I440" s="118"/>
      <c r="J440" s="119"/>
      <c r="K440" s="119"/>
      <c r="L440" s="232" t="str">
        <f t="shared" si="210"/>
        <v/>
      </c>
      <c r="M440" s="128" t="str">
        <f t="shared" si="211"/>
        <v/>
      </c>
      <c r="N440" s="77">
        <f t="shared" si="212"/>
        <v>0</v>
      </c>
      <c r="O440" s="77">
        <f t="shared" si="213"/>
        <v>0</v>
      </c>
      <c r="P440" s="28" t="str">
        <f t="shared" si="214"/>
        <v/>
      </c>
      <c r="Q440" s="28">
        <f t="shared" si="215"/>
        <v>0</v>
      </c>
      <c r="R440" s="31" t="str">
        <f t="shared" si="216"/>
        <v/>
      </c>
      <c r="S440" s="28" t="str">
        <f t="shared" si="217"/>
        <v/>
      </c>
      <c r="T440" s="28" t="str">
        <f t="shared" si="218"/>
        <v/>
      </c>
      <c r="U440" s="28" t="str">
        <f t="shared" si="219"/>
        <v/>
      </c>
      <c r="V440" s="28" t="str">
        <f t="shared" si="220"/>
        <v/>
      </c>
      <c r="W440" s="71" t="str">
        <f t="shared" si="221"/>
        <v/>
      </c>
      <c r="X440" s="47" t="str">
        <f t="shared" si="222"/>
        <v/>
      </c>
      <c r="Y440" s="365" t="str">
        <f t="shared" si="223"/>
        <v/>
      </c>
      <c r="Z440" s="365" t="str">
        <f>IF(W440&lt;X440,Übersetzungstexte!A$186,"")</f>
        <v/>
      </c>
      <c r="AA440" s="366" t="str">
        <f t="shared" si="224"/>
        <v/>
      </c>
      <c r="AB440" s="367"/>
    </row>
    <row r="441" spans="1:28" ht="17.25" hidden="1" customHeight="1" x14ac:dyDescent="0.2">
      <c r="A441" s="115"/>
      <c r="B441" s="236"/>
      <c r="C441" s="236"/>
      <c r="D441" s="116"/>
      <c r="E441" s="117"/>
      <c r="F441" s="118"/>
      <c r="G441" s="362"/>
      <c r="H441" s="117"/>
      <c r="I441" s="118"/>
      <c r="J441" s="119"/>
      <c r="K441" s="119"/>
      <c r="L441" s="232" t="str">
        <f t="shared" si="210"/>
        <v/>
      </c>
      <c r="M441" s="128" t="str">
        <f t="shared" si="211"/>
        <v/>
      </c>
      <c r="N441" s="77">
        <f t="shared" si="212"/>
        <v>0</v>
      </c>
      <c r="O441" s="77">
        <f t="shared" si="213"/>
        <v>0</v>
      </c>
      <c r="P441" s="28" t="str">
        <f t="shared" si="214"/>
        <v/>
      </c>
      <c r="Q441" s="28">
        <f t="shared" si="215"/>
        <v>0</v>
      </c>
      <c r="R441" s="31" t="str">
        <f t="shared" si="216"/>
        <v/>
      </c>
      <c r="S441" s="28" t="str">
        <f t="shared" si="217"/>
        <v/>
      </c>
      <c r="T441" s="28" t="str">
        <f t="shared" si="218"/>
        <v/>
      </c>
      <c r="U441" s="28" t="str">
        <f t="shared" si="219"/>
        <v/>
      </c>
      <c r="V441" s="28" t="str">
        <f t="shared" si="220"/>
        <v/>
      </c>
      <c r="W441" s="71" t="str">
        <f t="shared" si="221"/>
        <v/>
      </c>
      <c r="X441" s="47" t="str">
        <f t="shared" si="222"/>
        <v/>
      </c>
      <c r="Y441" s="365" t="str">
        <f t="shared" si="223"/>
        <v/>
      </c>
      <c r="Z441" s="365" t="str">
        <f>IF(W441&lt;X441,Übersetzungstexte!A$186,"")</f>
        <v/>
      </c>
      <c r="AA441" s="366" t="str">
        <f t="shared" si="224"/>
        <v/>
      </c>
      <c r="AB441" s="367"/>
    </row>
    <row r="442" spans="1:28" ht="17.25" hidden="1" customHeight="1" x14ac:dyDescent="0.2">
      <c r="A442" s="115"/>
      <c r="B442" s="236"/>
      <c r="C442" s="236"/>
      <c r="D442" s="116"/>
      <c r="E442" s="117"/>
      <c r="F442" s="118"/>
      <c r="G442" s="362"/>
      <c r="H442" s="117"/>
      <c r="I442" s="118"/>
      <c r="J442" s="119"/>
      <c r="K442" s="119"/>
      <c r="L442" s="232" t="str">
        <f t="shared" si="210"/>
        <v/>
      </c>
      <c r="M442" s="128" t="str">
        <f t="shared" si="211"/>
        <v/>
      </c>
      <c r="N442" s="77">
        <f t="shared" si="212"/>
        <v>0</v>
      </c>
      <c r="O442" s="77">
        <f t="shared" si="213"/>
        <v>0</v>
      </c>
      <c r="P442" s="28" t="str">
        <f t="shared" si="214"/>
        <v/>
      </c>
      <c r="Q442" s="28">
        <f t="shared" si="215"/>
        <v>0</v>
      </c>
      <c r="R442" s="31" t="str">
        <f t="shared" si="216"/>
        <v/>
      </c>
      <c r="S442" s="28" t="str">
        <f t="shared" si="217"/>
        <v/>
      </c>
      <c r="T442" s="28" t="str">
        <f t="shared" si="218"/>
        <v/>
      </c>
      <c r="U442" s="28" t="str">
        <f t="shared" si="219"/>
        <v/>
      </c>
      <c r="V442" s="28" t="str">
        <f t="shared" si="220"/>
        <v/>
      </c>
      <c r="W442" s="71" t="str">
        <f t="shared" si="221"/>
        <v/>
      </c>
      <c r="X442" s="47" t="str">
        <f t="shared" si="222"/>
        <v/>
      </c>
      <c r="Y442" s="365" t="str">
        <f t="shared" si="223"/>
        <v/>
      </c>
      <c r="Z442" s="365" t="str">
        <f>IF(W442&lt;X442,Übersetzungstexte!A$186,"")</f>
        <v/>
      </c>
      <c r="AA442" s="366" t="str">
        <f t="shared" si="224"/>
        <v/>
      </c>
      <c r="AB442" s="367"/>
    </row>
    <row r="443" spans="1:28" ht="17.25" hidden="1" customHeight="1" x14ac:dyDescent="0.2">
      <c r="A443" s="115"/>
      <c r="B443" s="236"/>
      <c r="C443" s="236"/>
      <c r="D443" s="116"/>
      <c r="E443" s="117"/>
      <c r="F443" s="118"/>
      <c r="G443" s="362"/>
      <c r="H443" s="117"/>
      <c r="I443" s="118"/>
      <c r="J443" s="119"/>
      <c r="K443" s="119"/>
      <c r="L443" s="232" t="str">
        <f t="shared" si="210"/>
        <v/>
      </c>
      <c r="M443" s="128" t="str">
        <f t="shared" si="211"/>
        <v/>
      </c>
      <c r="N443" s="77">
        <f t="shared" si="212"/>
        <v>0</v>
      </c>
      <c r="O443" s="77">
        <f t="shared" si="213"/>
        <v>0</v>
      </c>
      <c r="P443" s="28" t="str">
        <f t="shared" si="214"/>
        <v/>
      </c>
      <c r="Q443" s="28">
        <f t="shared" si="215"/>
        <v>0</v>
      </c>
      <c r="R443" s="31" t="str">
        <f t="shared" si="216"/>
        <v/>
      </c>
      <c r="S443" s="28" t="str">
        <f t="shared" si="217"/>
        <v/>
      </c>
      <c r="T443" s="28" t="str">
        <f t="shared" si="218"/>
        <v/>
      </c>
      <c r="U443" s="28" t="str">
        <f t="shared" si="219"/>
        <v/>
      </c>
      <c r="V443" s="28" t="str">
        <f t="shared" si="220"/>
        <v/>
      </c>
      <c r="W443" s="71" t="str">
        <f t="shared" si="221"/>
        <v/>
      </c>
      <c r="X443" s="47" t="str">
        <f t="shared" si="222"/>
        <v/>
      </c>
      <c r="Y443" s="365" t="str">
        <f t="shared" si="223"/>
        <v/>
      </c>
      <c r="Z443" s="365" t="str">
        <f>IF(W443&lt;X443,Übersetzungstexte!A$186,"")</f>
        <v/>
      </c>
      <c r="AA443" s="366" t="str">
        <f t="shared" si="224"/>
        <v/>
      </c>
      <c r="AB443" s="367"/>
    </row>
    <row r="444" spans="1:28" ht="17.25" hidden="1" customHeight="1" x14ac:dyDescent="0.2">
      <c r="A444" s="115"/>
      <c r="B444" s="236"/>
      <c r="C444" s="236"/>
      <c r="D444" s="116"/>
      <c r="E444" s="117"/>
      <c r="F444" s="118"/>
      <c r="G444" s="362"/>
      <c r="H444" s="117"/>
      <c r="I444" s="118"/>
      <c r="J444" s="119"/>
      <c r="K444" s="119"/>
      <c r="L444" s="232" t="str">
        <f t="shared" si="210"/>
        <v/>
      </c>
      <c r="M444" s="128" t="str">
        <f t="shared" si="211"/>
        <v/>
      </c>
      <c r="N444" s="77">
        <f t="shared" si="212"/>
        <v>0</v>
      </c>
      <c r="O444" s="77">
        <f t="shared" si="213"/>
        <v>0</v>
      </c>
      <c r="P444" s="28" t="str">
        <f t="shared" si="214"/>
        <v/>
      </c>
      <c r="Q444" s="28">
        <f t="shared" si="215"/>
        <v>0</v>
      </c>
      <c r="R444" s="31" t="str">
        <f t="shared" si="216"/>
        <v/>
      </c>
      <c r="S444" s="28" t="str">
        <f t="shared" si="217"/>
        <v/>
      </c>
      <c r="T444" s="28" t="str">
        <f t="shared" si="218"/>
        <v/>
      </c>
      <c r="U444" s="28" t="str">
        <f t="shared" si="219"/>
        <v/>
      </c>
      <c r="V444" s="28" t="str">
        <f t="shared" si="220"/>
        <v/>
      </c>
      <c r="W444" s="71" t="str">
        <f t="shared" si="221"/>
        <v/>
      </c>
      <c r="X444" s="47" t="str">
        <f t="shared" si="222"/>
        <v/>
      </c>
      <c r="Y444" s="365" t="str">
        <f t="shared" si="223"/>
        <v/>
      </c>
      <c r="Z444" s="365" t="str">
        <f>IF(W444&lt;X444,Übersetzungstexte!A$186,"")</f>
        <v/>
      </c>
      <c r="AA444" s="366" t="str">
        <f t="shared" si="224"/>
        <v/>
      </c>
      <c r="AB444" s="367"/>
    </row>
    <row r="445" spans="1:28" ht="17.25" hidden="1" customHeight="1" x14ac:dyDescent="0.2">
      <c r="A445" s="115"/>
      <c r="B445" s="236"/>
      <c r="C445" s="236"/>
      <c r="D445" s="116"/>
      <c r="E445" s="117"/>
      <c r="F445" s="118"/>
      <c r="G445" s="362"/>
      <c r="H445" s="117"/>
      <c r="I445" s="118"/>
      <c r="J445" s="119"/>
      <c r="K445" s="119"/>
      <c r="L445" s="232" t="str">
        <f t="shared" si="210"/>
        <v/>
      </c>
      <c r="M445" s="128" t="str">
        <f t="shared" si="211"/>
        <v/>
      </c>
      <c r="N445" s="77">
        <f t="shared" si="212"/>
        <v>0</v>
      </c>
      <c r="O445" s="77">
        <f t="shared" si="213"/>
        <v>0</v>
      </c>
      <c r="P445" s="28" t="str">
        <f t="shared" si="214"/>
        <v/>
      </c>
      <c r="Q445" s="28">
        <f t="shared" si="215"/>
        <v>0</v>
      </c>
      <c r="R445" s="31" t="str">
        <f t="shared" si="216"/>
        <v/>
      </c>
      <c r="S445" s="28" t="str">
        <f t="shared" si="217"/>
        <v/>
      </c>
      <c r="T445" s="28" t="str">
        <f t="shared" si="218"/>
        <v/>
      </c>
      <c r="U445" s="28" t="str">
        <f t="shared" si="219"/>
        <v/>
      </c>
      <c r="V445" s="28" t="str">
        <f t="shared" si="220"/>
        <v/>
      </c>
      <c r="W445" s="71" t="str">
        <f t="shared" si="221"/>
        <v/>
      </c>
      <c r="X445" s="47" t="str">
        <f t="shared" si="222"/>
        <v/>
      </c>
      <c r="Y445" s="365" t="str">
        <f t="shared" si="223"/>
        <v/>
      </c>
      <c r="Z445" s="365" t="str">
        <f>IF(W445&lt;X445,Übersetzungstexte!A$186,"")</f>
        <v/>
      </c>
      <c r="AA445" s="366" t="str">
        <f t="shared" si="224"/>
        <v/>
      </c>
      <c r="AB445" s="367"/>
    </row>
    <row r="446" spans="1:28" ht="17.25" hidden="1" customHeight="1" x14ac:dyDescent="0.2">
      <c r="A446" s="115"/>
      <c r="B446" s="236"/>
      <c r="C446" s="236"/>
      <c r="D446" s="116"/>
      <c r="E446" s="117"/>
      <c r="F446" s="118"/>
      <c r="G446" s="362"/>
      <c r="H446" s="117"/>
      <c r="I446" s="118"/>
      <c r="J446" s="119"/>
      <c r="K446" s="119"/>
      <c r="L446" s="232" t="str">
        <f t="shared" si="210"/>
        <v/>
      </c>
      <c r="M446" s="128" t="str">
        <f t="shared" si="211"/>
        <v/>
      </c>
      <c r="N446" s="77">
        <f t="shared" si="212"/>
        <v>0</v>
      </c>
      <c r="O446" s="77">
        <f t="shared" si="213"/>
        <v>0</v>
      </c>
      <c r="P446" s="28" t="str">
        <f t="shared" si="214"/>
        <v/>
      </c>
      <c r="Q446" s="28">
        <f t="shared" si="215"/>
        <v>0</v>
      </c>
      <c r="R446" s="31" t="str">
        <f t="shared" si="216"/>
        <v/>
      </c>
      <c r="S446" s="28" t="str">
        <f t="shared" si="217"/>
        <v/>
      </c>
      <c r="T446" s="28" t="str">
        <f t="shared" si="218"/>
        <v/>
      </c>
      <c r="U446" s="28" t="str">
        <f t="shared" si="219"/>
        <v/>
      </c>
      <c r="V446" s="28" t="str">
        <f t="shared" si="220"/>
        <v/>
      </c>
      <c r="W446" s="71" t="str">
        <f t="shared" si="221"/>
        <v/>
      </c>
      <c r="X446" s="47" t="str">
        <f t="shared" si="222"/>
        <v/>
      </c>
      <c r="Y446" s="365" t="str">
        <f t="shared" si="223"/>
        <v/>
      </c>
      <c r="Z446" s="365" t="str">
        <f>IF(W446&lt;X446,Übersetzungstexte!A$186,"")</f>
        <v/>
      </c>
      <c r="AA446" s="366" t="str">
        <f t="shared" si="224"/>
        <v/>
      </c>
      <c r="AB446" s="367"/>
    </row>
    <row r="447" spans="1:28" ht="17.25" hidden="1" customHeight="1" x14ac:dyDescent="0.2">
      <c r="A447" s="115"/>
      <c r="B447" s="236"/>
      <c r="C447" s="236"/>
      <c r="D447" s="116"/>
      <c r="E447" s="117"/>
      <c r="F447" s="118"/>
      <c r="G447" s="362"/>
      <c r="H447" s="117"/>
      <c r="I447" s="118"/>
      <c r="J447" s="119"/>
      <c r="K447" s="119"/>
      <c r="L447" s="232" t="str">
        <f t="shared" si="210"/>
        <v/>
      </c>
      <c r="M447" s="128" t="str">
        <f t="shared" si="211"/>
        <v/>
      </c>
      <c r="N447" s="77">
        <f t="shared" si="212"/>
        <v>0</v>
      </c>
      <c r="O447" s="77">
        <f t="shared" si="213"/>
        <v>0</v>
      </c>
      <c r="P447" s="28" t="str">
        <f t="shared" si="214"/>
        <v/>
      </c>
      <c r="Q447" s="28">
        <f t="shared" si="215"/>
        <v>0</v>
      </c>
      <c r="R447" s="31" t="str">
        <f t="shared" si="216"/>
        <v/>
      </c>
      <c r="S447" s="28" t="str">
        <f t="shared" si="217"/>
        <v/>
      </c>
      <c r="T447" s="28" t="str">
        <f t="shared" si="218"/>
        <v/>
      </c>
      <c r="U447" s="28" t="str">
        <f t="shared" si="219"/>
        <v/>
      </c>
      <c r="V447" s="28" t="str">
        <f t="shared" si="220"/>
        <v/>
      </c>
      <c r="W447" s="71" t="str">
        <f t="shared" si="221"/>
        <v/>
      </c>
      <c r="X447" s="47" t="str">
        <f t="shared" si="222"/>
        <v/>
      </c>
      <c r="Y447" s="365" t="str">
        <f t="shared" si="223"/>
        <v/>
      </c>
      <c r="Z447" s="365" t="str">
        <f>IF(W447&lt;X447,Übersetzungstexte!A$186,"")</f>
        <v/>
      </c>
      <c r="AA447" s="366" t="str">
        <f t="shared" si="224"/>
        <v/>
      </c>
      <c r="AB447" s="367"/>
    </row>
    <row r="448" spans="1:28" ht="17.25" hidden="1" customHeight="1" x14ac:dyDescent="0.2">
      <c r="A448" s="115"/>
      <c r="B448" s="236"/>
      <c r="C448" s="236"/>
      <c r="D448" s="116"/>
      <c r="E448" s="117"/>
      <c r="F448" s="118"/>
      <c r="G448" s="362"/>
      <c r="H448" s="117"/>
      <c r="I448" s="118"/>
      <c r="J448" s="119"/>
      <c r="K448" s="119"/>
      <c r="L448" s="232" t="str">
        <f t="shared" si="210"/>
        <v/>
      </c>
      <c r="M448" s="128" t="str">
        <f>Z448</f>
        <v/>
      </c>
      <c r="N448" s="77">
        <f>IF(N$2-YEAR(D448)&lt;N$3,0,1)</f>
        <v>0</v>
      </c>
      <c r="O448" s="77">
        <f>IF(L448="",0,1)</f>
        <v>0</v>
      </c>
      <c r="P448" s="28" t="str">
        <f>IF(AND(A448="",B448="",C448=""),"",ROUND((K448+J448)/(N$4-(K448+J448))*100,2))</f>
        <v/>
      </c>
      <c r="Q448" s="28">
        <f>ROUND(G448,0)/12</f>
        <v>0</v>
      </c>
      <c r="R448" s="31" t="str">
        <f>IF(AND(A448="",B448="",C448=""),"",ROUND((N$4-(K448+J448))*I448/60,1))</f>
        <v/>
      </c>
      <c r="S448" s="28" t="str">
        <f>IF(OR(AND(A448="",B448="",C448=""),F448=0,F448=""),"",ROUND((1+P448/100)*Q448*F448,2))</f>
        <v/>
      </c>
      <c r="T448" s="28" t="str">
        <f>IF(OR(AND(A448="",B448="",C448=""),F448=0,F448="",I448=0,I448=""),"",ROUND((1+P448/100)*(H448/(N$4*I448/5)+Q448*F448),2))</f>
        <v/>
      </c>
      <c r="U448" s="28" t="str">
        <f>IF(OR(AND(A448="",B448="",C448=""),E448=0,E448="",R448=0,R448=""),"",ROUND((Q448*E448/R448),2))</f>
        <v/>
      </c>
      <c r="V448" s="28" t="str">
        <f>IF(OR(AND(A448="",B448="",C448=""),E448=0,E448="",R448=0,R448=""),"",ROUND((H448/(12*Q448*E448)+1)*Q448*E448/R448,2))</f>
        <v/>
      </c>
      <c r="W448" s="71" t="str">
        <f>IF(OR(AND(A448="",B448="",C448=""),R448=0,R448=""),"",ROUND(W$4 / R448,1))</f>
        <v/>
      </c>
      <c r="X448" s="47" t="str">
        <f>IF(OR(AND(A448="",B448="",C448=""),N$4=""),"",IF(AND(F448&gt;0,H448&gt;0),T448, IF(F448&gt;0,S448, IF(AND(E448&gt;0,H448&gt;0),V448,U448))))</f>
        <v/>
      </c>
      <c r="Y448" s="365" t="str">
        <f>IF(W448&lt;X448,W448,X448)</f>
        <v/>
      </c>
      <c r="Z448" s="365" t="str">
        <f>IF(W448&lt;X448,Übersetzungstexte!A$186,"")</f>
        <v/>
      </c>
      <c r="AA448" s="366" t="str">
        <f>IF(AND(B448="",C448=""),"",CONCATENATE(B448,",",C448))</f>
        <v/>
      </c>
      <c r="AB448" s="367"/>
    </row>
    <row r="449" spans="1:28" ht="17.25" hidden="1" customHeight="1" x14ac:dyDescent="0.2">
      <c r="A449" s="115"/>
      <c r="B449" s="236"/>
      <c r="C449" s="236"/>
      <c r="D449" s="116"/>
      <c r="E449" s="117"/>
      <c r="F449" s="118"/>
      <c r="G449" s="362"/>
      <c r="H449" s="117"/>
      <c r="I449" s="118"/>
      <c r="J449" s="119"/>
      <c r="K449" s="119"/>
      <c r="L449" s="232" t="str">
        <f t="shared" si="210"/>
        <v/>
      </c>
      <c r="M449" s="128" t="str">
        <f>Z449</f>
        <v/>
      </c>
      <c r="N449" s="77">
        <f>IF(N$2-YEAR(D449)&lt;N$3,0,1)</f>
        <v>0</v>
      </c>
      <c r="O449" s="77">
        <f>IF(L449="",0,1)</f>
        <v>0</v>
      </c>
      <c r="P449" s="28" t="str">
        <f>IF(AND(A449="",B449="",C449=""),"",ROUND((K449+J449)/(N$4-(K449+J449))*100,2))</f>
        <v/>
      </c>
      <c r="Q449" s="28">
        <f>ROUND(G449,0)/12</f>
        <v>0</v>
      </c>
      <c r="R449" s="31" t="str">
        <f>IF(AND(A449="",B449="",C449=""),"",ROUND((N$4-(K449+J449))*I449/60,1))</f>
        <v/>
      </c>
      <c r="S449" s="28" t="str">
        <f>IF(OR(AND(A449="",B449="",C449=""),F449=0,F449=""),"",ROUND((1+P449/100)*Q449*F449,2))</f>
        <v/>
      </c>
      <c r="T449" s="28" t="str">
        <f>IF(OR(AND(A449="",B449="",C449=""),F449=0,F449="",I449=0,I449=""),"",ROUND((1+P449/100)*(H449/(N$4*I449/5)+Q449*F449),2))</f>
        <v/>
      </c>
      <c r="U449" s="28" t="str">
        <f>IF(OR(AND(A449="",B449="",C449=""),E449=0,E449="",R449=0,R449=""),"",ROUND((Q449*E449/R449),2))</f>
        <v/>
      </c>
      <c r="V449" s="28" t="str">
        <f>IF(OR(AND(A449="",B449="",C449=""),E449=0,E449="",R449=0,R449=""),"",ROUND((H449/(12*Q449*E449)+1)*Q449*E449/R449,2))</f>
        <v/>
      </c>
      <c r="W449" s="71" t="str">
        <f>IF(OR(AND(A449="",B449="",C449=""),R449=0,R449=""),"",ROUND(W$4 / R449,1))</f>
        <v/>
      </c>
      <c r="X449" s="47" t="str">
        <f>IF(OR(AND(A449="",B449="",C449=""),N$4=""),"",IF(AND(F449&gt;0,H449&gt;0),T449, IF(F449&gt;0,S449, IF(AND(E449&gt;0,H449&gt;0),V449,U449))))</f>
        <v/>
      </c>
      <c r="Y449" s="365" t="str">
        <f>IF(W449&lt;X449,W449,X449)</f>
        <v/>
      </c>
      <c r="Z449" s="365" t="str">
        <f>IF(W449&lt;X449,Übersetzungstexte!A$186,"")</f>
        <v/>
      </c>
      <c r="AA449" s="366" t="str">
        <f>IF(AND(B449="",C449=""),"",CONCATENATE(B449,",",C449))</f>
        <v/>
      </c>
      <c r="AB449" s="367"/>
    </row>
    <row r="450" spans="1:28" hidden="1" x14ac:dyDescent="0.2">
      <c r="A450" s="15"/>
      <c r="B450" s="16"/>
      <c r="C450" s="16"/>
      <c r="D450" s="16"/>
      <c r="E450" s="16"/>
      <c r="F450" s="16"/>
      <c r="G450" s="16"/>
      <c r="H450" s="16"/>
      <c r="I450" s="16"/>
      <c r="J450" s="16"/>
      <c r="K450" s="16"/>
      <c r="L450" s="16"/>
      <c r="M450" s="39"/>
      <c r="N450" s="184"/>
      <c r="O450" s="45"/>
      <c r="P450" s="45"/>
      <c r="Q450" s="45"/>
      <c r="R450" s="45"/>
      <c r="S450" s="45"/>
      <c r="T450" s="45"/>
      <c r="U450" s="45"/>
      <c r="V450" s="45"/>
      <c r="W450" s="45"/>
      <c r="X450" s="45"/>
      <c r="Y450" s="45"/>
      <c r="Z450" s="45"/>
      <c r="AA450" s="45"/>
      <c r="AB450" s="45"/>
    </row>
    <row r="451" spans="1:28" hidden="1" x14ac:dyDescent="0.2">
      <c r="A451" s="113" t="str">
        <f>'Stammdaten Betrieb &amp; Abteilung'!D$1</f>
        <v xml:space="preserve">  </v>
      </c>
      <c r="B451" s="39"/>
      <c r="C451" s="34"/>
      <c r="D451" s="34"/>
      <c r="E451" s="35"/>
      <c r="F451" s="35"/>
      <c r="G451" s="21" t="str">
        <f>Übersetzungstexte!A$135</f>
        <v>Betrieb / Betriebsabteilung</v>
      </c>
      <c r="H451" s="38" t="str">
        <f>'Stammdaten Betrieb &amp; Abteilung'!D$13</f>
        <v xml:space="preserve"> </v>
      </c>
      <c r="I451" s="38"/>
      <c r="J451" s="38"/>
      <c r="K451" s="38"/>
      <c r="L451" s="40"/>
      <c r="M451" s="85"/>
      <c r="P451" s="46"/>
      <c r="Q451" s="46"/>
      <c r="R451" s="18"/>
      <c r="S451" s="22"/>
      <c r="T451" s="47"/>
      <c r="U451" s="18"/>
      <c r="V451" s="18"/>
      <c r="W451" s="18"/>
      <c r="X451" s="18"/>
      <c r="Y451" s="19"/>
      <c r="AA451" s="47"/>
    </row>
    <row r="452" spans="1:28" hidden="1" x14ac:dyDescent="0.2">
      <c r="A452" s="38" t="str">
        <f>'Stammdaten Betrieb &amp; Abteilung'!D$3</f>
        <v xml:space="preserve"> </v>
      </c>
      <c r="B452" s="39"/>
      <c r="C452" s="33"/>
      <c r="D452" s="33"/>
      <c r="E452" s="36"/>
      <c r="F452" s="36"/>
      <c r="G452" s="17" t="str">
        <f>Übersetzungstexte!A$136</f>
        <v>Abrechnungsperiode</v>
      </c>
      <c r="H452" s="114" t="str">
        <f>'Stammdaten Betrieb &amp; Abteilung'!D$14</f>
        <v/>
      </c>
      <c r="I452" s="114"/>
      <c r="J452" s="37"/>
      <c r="K452" s="37"/>
      <c r="L452" s="40"/>
      <c r="M452" s="85"/>
      <c r="P452" s="46"/>
      <c r="Q452" s="46"/>
      <c r="R452" s="18"/>
      <c r="S452" s="22"/>
      <c r="T452" s="47"/>
      <c r="U452" s="18"/>
      <c r="V452" s="18"/>
      <c r="W452" s="18"/>
      <c r="X452" s="18"/>
      <c r="Y452" s="19"/>
      <c r="AA452" s="47"/>
    </row>
    <row r="453" spans="1:28" hidden="1" x14ac:dyDescent="0.2">
      <c r="A453" s="38" t="str">
        <f>'Stammdaten Betrieb &amp; Abteilung'!D$4</f>
        <v xml:space="preserve"> </v>
      </c>
      <c r="B453" s="39"/>
      <c r="C453" s="7"/>
      <c r="D453" s="7"/>
      <c r="E453" s="36"/>
      <c r="F453" s="36"/>
      <c r="G453" s="17" t="str">
        <f>Übersetzungstexte!A$137</f>
        <v>Beginn / Ende der Kurzarbeit</v>
      </c>
      <c r="H453" s="38" t="str">
        <f>'Stammdaten Betrieb &amp; Abteilung'!D$16</f>
        <v/>
      </c>
      <c r="I453" s="38"/>
      <c r="J453" s="38"/>
      <c r="K453" s="38"/>
      <c r="L453" s="40"/>
      <c r="M453" s="85"/>
      <c r="P453" s="46"/>
      <c r="Q453" s="46"/>
      <c r="R453" s="18"/>
      <c r="S453" s="22"/>
      <c r="T453" s="47"/>
      <c r="U453" s="18"/>
      <c r="V453" s="18"/>
      <c r="W453" s="73"/>
      <c r="X453" s="18"/>
      <c r="Y453" s="19"/>
      <c r="AA453" s="47"/>
    </row>
    <row r="454" spans="1:28" hidden="1" x14ac:dyDescent="0.2">
      <c r="A454" s="5"/>
      <c r="B454" s="4"/>
      <c r="C454" s="7"/>
      <c r="D454" s="7"/>
      <c r="E454" s="8"/>
      <c r="F454" s="7"/>
      <c r="G454" s="7"/>
      <c r="H454" s="13"/>
      <c r="I454" s="7"/>
      <c r="J454" s="7"/>
      <c r="K454" s="7"/>
      <c r="L454" s="41"/>
      <c r="M454" s="86"/>
      <c r="N454" s="182"/>
      <c r="O454" s="43"/>
      <c r="P454" s="46"/>
      <c r="Q454" s="46"/>
      <c r="R454" s="18"/>
      <c r="S454" s="22"/>
      <c r="T454" s="18"/>
      <c r="U454" s="18"/>
      <c r="V454" s="18"/>
      <c r="W454" s="50"/>
      <c r="X454" s="18"/>
      <c r="Y454" s="19"/>
      <c r="AA454" s="47"/>
    </row>
    <row r="455" spans="1:28" hidden="1" x14ac:dyDescent="0.2">
      <c r="A455" s="223" t="str">
        <f>Übersetzungstexte!A$138</f>
        <v/>
      </c>
      <c r="B455" s="223" t="str">
        <f>Übersetzungstexte!A$142</f>
        <v/>
      </c>
      <c r="C455" s="223" t="str">
        <f>Übersetzungstexte!A$146</f>
        <v/>
      </c>
      <c r="D455" s="224" t="str">
        <f>Übersetzungstexte!A$150</f>
        <v/>
      </c>
      <c r="E455" s="224" t="str">
        <f>Übersetzungstexte!A$154</f>
        <v/>
      </c>
      <c r="F455" s="224" t="str">
        <f>Übersetzungstexte!A$158</f>
        <v/>
      </c>
      <c r="G455" s="224" t="str">
        <f>Übersetzungstexte!A$162</f>
        <v>Anzahl bez.</v>
      </c>
      <c r="H455" s="225" t="str">
        <f>Übersetzungstexte!A$166</f>
        <v>Weitere</v>
      </c>
      <c r="I455" s="224" t="str">
        <f>Übersetzungstexte!A$170</f>
        <v>Jahres-</v>
      </c>
      <c r="J455" s="224" t="str">
        <f>Übersetzungstexte!A$174</f>
        <v/>
      </c>
      <c r="K455" s="224" t="str">
        <f>Übersetzungstexte!A$178</f>
        <v/>
      </c>
      <c r="L455" s="224" t="str">
        <f>Übersetzungstexte!A$182</f>
        <v>Anrechen-</v>
      </c>
      <c r="M455" s="85"/>
      <c r="N455" s="183"/>
      <c r="O455" s="76" t="s">
        <v>685</v>
      </c>
      <c r="P455" s="50" t="s">
        <v>717</v>
      </c>
      <c r="Q455" s="50"/>
      <c r="R455" s="50" t="s">
        <v>718</v>
      </c>
      <c r="S455" s="50" t="s">
        <v>719</v>
      </c>
      <c r="T455" s="50" t="s">
        <v>720</v>
      </c>
      <c r="U455" s="50" t="s">
        <v>721</v>
      </c>
      <c r="V455" s="50" t="s">
        <v>722</v>
      </c>
      <c r="W455" s="50" t="s">
        <v>723</v>
      </c>
      <c r="X455" s="44" t="s">
        <v>726</v>
      </c>
      <c r="Y455" s="47" t="s">
        <v>723</v>
      </c>
      <c r="Z455" s="47" t="s">
        <v>723</v>
      </c>
      <c r="AA455" s="179"/>
      <c r="AB455" s="179"/>
    </row>
    <row r="456" spans="1:28" s="23" customFormat="1" hidden="1" x14ac:dyDescent="0.2">
      <c r="A456" s="226" t="str">
        <f>Übersetzungstexte!A$139</f>
        <v/>
      </c>
      <c r="B456" s="226" t="str">
        <f>Übersetzungstexte!A$143</f>
        <v/>
      </c>
      <c r="C456" s="226" t="str">
        <f>Übersetzungstexte!A$147</f>
        <v/>
      </c>
      <c r="D456" s="227" t="str">
        <f>Übersetzungstexte!A$151</f>
        <v/>
      </c>
      <c r="E456" s="227" t="str">
        <f>Übersetzungstexte!A$155</f>
        <v/>
      </c>
      <c r="F456" s="227" t="str">
        <f>Übersetzungstexte!A$159</f>
        <v/>
      </c>
      <c r="G456" s="227" t="str">
        <f>Übersetzungstexte!A$163</f>
        <v xml:space="preserve">Monate </v>
      </c>
      <c r="H456" s="233" t="str">
        <f>Übersetzungstexte!A$167</f>
        <v>Lohn-</v>
      </c>
      <c r="I456" s="227" t="str">
        <f>Übersetzungstexte!A$171</f>
        <v>durchschn.</v>
      </c>
      <c r="J456" s="227" t="str">
        <f>Übersetzungstexte!A$175</f>
        <v>Anzahl</v>
      </c>
      <c r="K456" s="227" t="str">
        <f>Übersetzungstexte!A$179</f>
        <v>Anzahl</v>
      </c>
      <c r="L456" s="227" t="str">
        <f>Übersetzungstexte!A$183</f>
        <v>barer</v>
      </c>
      <c r="M456" s="126"/>
      <c r="N456" s="183"/>
      <c r="O456" s="76" t="s">
        <v>761</v>
      </c>
      <c r="P456" s="50" t="s">
        <v>712</v>
      </c>
      <c r="Q456" s="50" t="s">
        <v>609</v>
      </c>
      <c r="R456" s="51" t="s">
        <v>713</v>
      </c>
      <c r="S456" s="75" t="s">
        <v>757</v>
      </c>
      <c r="T456" s="52" t="s">
        <v>757</v>
      </c>
      <c r="U456" s="52" t="s">
        <v>758</v>
      </c>
      <c r="V456" s="52" t="s">
        <v>758</v>
      </c>
      <c r="W456" s="52" t="s">
        <v>724</v>
      </c>
      <c r="X456" s="48" t="s">
        <v>727</v>
      </c>
      <c r="Y456" s="48" t="s">
        <v>727</v>
      </c>
      <c r="Z456" s="49" t="s">
        <v>753</v>
      </c>
      <c r="AA456" s="364"/>
      <c r="AB456" s="364"/>
    </row>
    <row r="457" spans="1:28" s="23" customFormat="1" hidden="1" x14ac:dyDescent="0.2">
      <c r="A457" s="226" t="str">
        <f>Übersetzungstexte!A$140</f>
        <v/>
      </c>
      <c r="B457" s="226" t="str">
        <f>Übersetzungstexte!A$144</f>
        <v/>
      </c>
      <c r="C457" s="226" t="str">
        <f>Übersetzungstexte!A$148</f>
        <v/>
      </c>
      <c r="D457" s="227" t="str">
        <f>Übersetzungstexte!A$152</f>
        <v>Geburts-</v>
      </c>
      <c r="E457" s="227" t="str">
        <f>Übersetzungstexte!A$156</f>
        <v>Monats-</v>
      </c>
      <c r="F457" s="227" t="str">
        <f>Übersetzungstexte!A$160</f>
        <v>Stunden-</v>
      </c>
      <c r="G457" s="227" t="str">
        <f>Übersetzungstexte!A$164</f>
        <v>pro Jahr</v>
      </c>
      <c r="H457" s="227" t="str">
        <f>Übersetzungstexte!A$168</f>
        <v>bestand-</v>
      </c>
      <c r="I457" s="227" t="str">
        <f>Übersetzungstexte!A$172</f>
        <v>wöchentl.</v>
      </c>
      <c r="J457" s="227" t="str">
        <f>Übersetzungstexte!A$176</f>
        <v>Ferientage</v>
      </c>
      <c r="K457" s="227" t="str">
        <f>Übersetzungstexte!A$180</f>
        <v>Feiertage</v>
      </c>
      <c r="L457" s="228" t="str">
        <f>Übersetzungstexte!A$184</f>
        <v>Stunden-</v>
      </c>
      <c r="M457" s="127"/>
      <c r="N457" s="184" t="s">
        <v>62</v>
      </c>
      <c r="O457" s="44" t="s">
        <v>762</v>
      </c>
      <c r="P457" s="50"/>
      <c r="Q457" s="50"/>
      <c r="R457" s="51"/>
      <c r="S457" s="52" t="s">
        <v>706</v>
      </c>
      <c r="T457" s="52" t="s">
        <v>704</v>
      </c>
      <c r="U457" s="52" t="s">
        <v>706</v>
      </c>
      <c r="V457" s="52" t="s">
        <v>704</v>
      </c>
      <c r="W457" s="52" t="s">
        <v>725</v>
      </c>
      <c r="X457" s="49" t="s">
        <v>755</v>
      </c>
      <c r="Y457" s="49" t="s">
        <v>728</v>
      </c>
      <c r="Z457" s="49" t="s">
        <v>754</v>
      </c>
      <c r="AA457" s="364"/>
      <c r="AB457" s="364"/>
    </row>
    <row r="458" spans="1:28" s="23" customFormat="1" hidden="1" x14ac:dyDescent="0.2">
      <c r="A458" s="229" t="str">
        <f>Übersetzungstexte!A$141</f>
        <v>Versicherten-Nr.</v>
      </c>
      <c r="B458" s="229" t="str">
        <f>Übersetzungstexte!A$145</f>
        <v>Name</v>
      </c>
      <c r="C458" s="229" t="str">
        <f>Übersetzungstexte!A$149</f>
        <v>Vorname</v>
      </c>
      <c r="D458" s="230" t="str">
        <f>Übersetzungstexte!A$153</f>
        <v>datum</v>
      </c>
      <c r="E458" s="230" t="str">
        <f>Übersetzungstexte!A$157</f>
        <v>lohn</v>
      </c>
      <c r="F458" s="230" t="str">
        <f>Übersetzungstexte!A$161</f>
        <v>lohn</v>
      </c>
      <c r="G458" s="230" t="str">
        <f>Übersetzungstexte!A$165</f>
        <v>(12/13)</v>
      </c>
      <c r="H458" s="230" t="str">
        <f>Übersetzungstexte!A$169</f>
        <v>teile p. Jahr</v>
      </c>
      <c r="I458" s="230" t="str">
        <f>Übersetzungstexte!A$173</f>
        <v>Arbeitszeit</v>
      </c>
      <c r="J458" s="230" t="str">
        <f>Übersetzungstexte!A$177</f>
        <v>pro Jahr</v>
      </c>
      <c r="K458" s="230" t="str">
        <f>Übersetzungstexte!A$181</f>
        <v>pro Jahr</v>
      </c>
      <c r="L458" s="231" t="str">
        <f>Übersetzungstexte!A$185</f>
        <v>Verdienst</v>
      </c>
      <c r="M458" s="127"/>
      <c r="N458" s="184" t="s">
        <v>63</v>
      </c>
      <c r="O458" s="44" t="s">
        <v>749</v>
      </c>
      <c r="P458" s="50"/>
      <c r="Q458" s="50"/>
      <c r="R458" s="51"/>
      <c r="S458" s="52" t="s">
        <v>705</v>
      </c>
      <c r="T458" s="52" t="s">
        <v>705</v>
      </c>
      <c r="U458" s="52" t="s">
        <v>705</v>
      </c>
      <c r="V458" s="52" t="s">
        <v>705</v>
      </c>
      <c r="W458" s="50"/>
      <c r="X458" s="49" t="s">
        <v>756</v>
      </c>
      <c r="Y458" s="49" t="s">
        <v>673</v>
      </c>
      <c r="Z458" s="49"/>
      <c r="AA458" s="364" t="s">
        <v>711</v>
      </c>
      <c r="AB458" s="364"/>
    </row>
    <row r="459" spans="1:28" ht="17.25" hidden="1" customHeight="1" x14ac:dyDescent="0.2">
      <c r="A459" s="115"/>
      <c r="B459" s="236"/>
      <c r="C459" s="236"/>
      <c r="D459" s="116"/>
      <c r="E459" s="117"/>
      <c r="F459" s="118"/>
      <c r="G459" s="362"/>
      <c r="H459" s="117"/>
      <c r="I459" s="118"/>
      <c r="J459" s="119"/>
      <c r="K459" s="119"/>
      <c r="L459" s="232" t="str">
        <f t="shared" ref="L459:L479" si="225">Y459</f>
        <v/>
      </c>
      <c r="M459" s="128" t="str">
        <f t="shared" ref="M459:M477" si="226">Z459</f>
        <v/>
      </c>
      <c r="N459" s="77">
        <f t="shared" ref="N459:N477" si="227">IF(N$2-YEAR(D459)&lt;N$3,0,1)</f>
        <v>0</v>
      </c>
      <c r="O459" s="77">
        <f t="shared" ref="O459:O477" si="228">IF(L459="",0,1)</f>
        <v>0</v>
      </c>
      <c r="P459" s="28" t="str">
        <f t="shared" ref="P459:P477" si="229">IF(AND(A459="",B459="",C459=""),"",ROUND((K459+J459)/(N$4-(K459+J459))*100,2))</f>
        <v/>
      </c>
      <c r="Q459" s="28">
        <f t="shared" ref="Q459:Q477" si="230">ROUND(G459,0)/12</f>
        <v>0</v>
      </c>
      <c r="R459" s="31" t="str">
        <f t="shared" ref="R459:R477" si="231">IF(AND(A459="",B459="",C459=""),"",ROUND((N$4-(K459+J459))*I459/60,1))</f>
        <v/>
      </c>
      <c r="S459" s="28" t="str">
        <f t="shared" ref="S459:S477" si="232">IF(OR(AND(A459="",B459="",C459=""),F459=0,F459=""),"",ROUND((1+P459/100)*Q459*F459,2))</f>
        <v/>
      </c>
      <c r="T459" s="28" t="str">
        <f t="shared" ref="T459:T477" si="233">IF(OR(AND(A459="",B459="",C459=""),F459=0,F459="",I459=0,I459=""),"",ROUND((1+P459/100)*(H459/(N$4*I459/5)+Q459*F459),2))</f>
        <v/>
      </c>
      <c r="U459" s="28" t="str">
        <f t="shared" ref="U459:U477" si="234">IF(OR(AND(A459="",B459="",C459=""),E459=0,E459="",R459=0,R459=""),"",ROUND((Q459*E459/R459),2))</f>
        <v/>
      </c>
      <c r="V459" s="28" t="str">
        <f t="shared" ref="V459:V477" si="235">IF(OR(AND(A459="",B459="",C459=""),E459=0,E459="",R459=0,R459=""),"",ROUND((H459/(12*Q459*E459)+1)*Q459*E459/R459,2))</f>
        <v/>
      </c>
      <c r="W459" s="71" t="str">
        <f t="shared" ref="W459:W477" si="236">IF(OR(AND(A459="",B459="",C459=""),R459=0,R459=""),"",ROUND(W$4 / R459,1))</f>
        <v/>
      </c>
      <c r="X459" s="47" t="str">
        <f t="shared" ref="X459:X477" si="237">IF(OR(AND(A459="",B459="",C459=""),N$4=""),"",IF(AND(F459&gt;0,H459&gt;0),T459, IF(F459&gt;0,S459, IF(AND(E459&gt;0,H459&gt;0),V459,U459))))</f>
        <v/>
      </c>
      <c r="Y459" s="365" t="str">
        <f t="shared" ref="Y459:Y477" si="238">IF(W459&lt;X459,W459,X459)</f>
        <v/>
      </c>
      <c r="Z459" s="365" t="str">
        <f>IF(W459&lt;X459,Übersetzungstexte!A$186,"")</f>
        <v/>
      </c>
      <c r="AA459" s="366" t="str">
        <f t="shared" ref="AA459:AA477" si="239">IF(AND(B459="",C459=""),"",CONCATENATE(B459,",",C459))</f>
        <v/>
      </c>
      <c r="AB459" s="367"/>
    </row>
    <row r="460" spans="1:28" ht="17.25" hidden="1" customHeight="1" x14ac:dyDescent="0.2">
      <c r="A460" s="115"/>
      <c r="B460" s="236"/>
      <c r="C460" s="236"/>
      <c r="D460" s="116"/>
      <c r="E460" s="117"/>
      <c r="F460" s="118"/>
      <c r="G460" s="362"/>
      <c r="H460" s="117"/>
      <c r="I460" s="118"/>
      <c r="J460" s="119"/>
      <c r="K460" s="119"/>
      <c r="L460" s="232" t="str">
        <f t="shared" si="225"/>
        <v/>
      </c>
      <c r="M460" s="128" t="str">
        <f t="shared" si="226"/>
        <v/>
      </c>
      <c r="N460" s="77">
        <f t="shared" si="227"/>
        <v>0</v>
      </c>
      <c r="O460" s="77">
        <f t="shared" si="228"/>
        <v>0</v>
      </c>
      <c r="P460" s="28" t="str">
        <f t="shared" si="229"/>
        <v/>
      </c>
      <c r="Q460" s="28">
        <f t="shared" si="230"/>
        <v>0</v>
      </c>
      <c r="R460" s="31" t="str">
        <f t="shared" si="231"/>
        <v/>
      </c>
      <c r="S460" s="28" t="str">
        <f t="shared" si="232"/>
        <v/>
      </c>
      <c r="T460" s="28" t="str">
        <f t="shared" si="233"/>
        <v/>
      </c>
      <c r="U460" s="28" t="str">
        <f t="shared" si="234"/>
        <v/>
      </c>
      <c r="V460" s="28" t="str">
        <f t="shared" si="235"/>
        <v/>
      </c>
      <c r="W460" s="71" t="str">
        <f t="shared" si="236"/>
        <v/>
      </c>
      <c r="X460" s="47" t="str">
        <f t="shared" si="237"/>
        <v/>
      </c>
      <c r="Y460" s="365" t="str">
        <f t="shared" si="238"/>
        <v/>
      </c>
      <c r="Z460" s="365" t="str">
        <f>IF(W460&lt;X460,Übersetzungstexte!A$186,"")</f>
        <v/>
      </c>
      <c r="AA460" s="366" t="str">
        <f t="shared" si="239"/>
        <v/>
      </c>
      <c r="AB460" s="367"/>
    </row>
    <row r="461" spans="1:28" ht="17.25" hidden="1" customHeight="1" x14ac:dyDescent="0.2">
      <c r="A461" s="115"/>
      <c r="B461" s="236"/>
      <c r="C461" s="236"/>
      <c r="D461" s="116"/>
      <c r="E461" s="117"/>
      <c r="F461" s="118"/>
      <c r="G461" s="362"/>
      <c r="H461" s="117"/>
      <c r="I461" s="118"/>
      <c r="J461" s="119"/>
      <c r="K461" s="119"/>
      <c r="L461" s="232" t="str">
        <f t="shared" si="225"/>
        <v/>
      </c>
      <c r="M461" s="128" t="str">
        <f t="shared" si="226"/>
        <v/>
      </c>
      <c r="N461" s="77">
        <f t="shared" si="227"/>
        <v>0</v>
      </c>
      <c r="O461" s="77">
        <f t="shared" si="228"/>
        <v>0</v>
      </c>
      <c r="P461" s="28" t="str">
        <f t="shared" si="229"/>
        <v/>
      </c>
      <c r="Q461" s="28">
        <f t="shared" si="230"/>
        <v>0</v>
      </c>
      <c r="R461" s="31" t="str">
        <f t="shared" si="231"/>
        <v/>
      </c>
      <c r="S461" s="28" t="str">
        <f t="shared" si="232"/>
        <v/>
      </c>
      <c r="T461" s="28" t="str">
        <f t="shared" si="233"/>
        <v/>
      </c>
      <c r="U461" s="28" t="str">
        <f t="shared" si="234"/>
        <v/>
      </c>
      <c r="V461" s="28" t="str">
        <f t="shared" si="235"/>
        <v/>
      </c>
      <c r="W461" s="71" t="str">
        <f t="shared" si="236"/>
        <v/>
      </c>
      <c r="X461" s="47" t="str">
        <f t="shared" si="237"/>
        <v/>
      </c>
      <c r="Y461" s="365" t="str">
        <f t="shared" si="238"/>
        <v/>
      </c>
      <c r="Z461" s="365" t="str">
        <f>IF(W461&lt;X461,Übersetzungstexte!A$186,"")</f>
        <v/>
      </c>
      <c r="AA461" s="366" t="str">
        <f t="shared" si="239"/>
        <v/>
      </c>
      <c r="AB461" s="367"/>
    </row>
    <row r="462" spans="1:28" ht="17.25" hidden="1" customHeight="1" x14ac:dyDescent="0.2">
      <c r="A462" s="115"/>
      <c r="B462" s="236"/>
      <c r="C462" s="236"/>
      <c r="D462" s="116"/>
      <c r="E462" s="117"/>
      <c r="F462" s="118"/>
      <c r="G462" s="362"/>
      <c r="H462" s="117"/>
      <c r="I462" s="118"/>
      <c r="J462" s="119"/>
      <c r="K462" s="119"/>
      <c r="L462" s="232" t="str">
        <f t="shared" si="225"/>
        <v/>
      </c>
      <c r="M462" s="128" t="str">
        <f t="shared" si="226"/>
        <v/>
      </c>
      <c r="N462" s="77">
        <f t="shared" si="227"/>
        <v>0</v>
      </c>
      <c r="O462" s="77">
        <f t="shared" si="228"/>
        <v>0</v>
      </c>
      <c r="P462" s="28" t="str">
        <f t="shared" si="229"/>
        <v/>
      </c>
      <c r="Q462" s="28">
        <f t="shared" si="230"/>
        <v>0</v>
      </c>
      <c r="R462" s="31" t="str">
        <f t="shared" si="231"/>
        <v/>
      </c>
      <c r="S462" s="28" t="str">
        <f t="shared" si="232"/>
        <v/>
      </c>
      <c r="T462" s="28" t="str">
        <f t="shared" si="233"/>
        <v/>
      </c>
      <c r="U462" s="28" t="str">
        <f t="shared" si="234"/>
        <v/>
      </c>
      <c r="V462" s="28" t="str">
        <f t="shared" si="235"/>
        <v/>
      </c>
      <c r="W462" s="71" t="str">
        <f t="shared" si="236"/>
        <v/>
      </c>
      <c r="X462" s="47" t="str">
        <f t="shared" si="237"/>
        <v/>
      </c>
      <c r="Y462" s="365" t="str">
        <f t="shared" si="238"/>
        <v/>
      </c>
      <c r="Z462" s="365" t="str">
        <f>IF(W462&lt;X462,Übersetzungstexte!A$186,"")</f>
        <v/>
      </c>
      <c r="AA462" s="366" t="str">
        <f t="shared" si="239"/>
        <v/>
      </c>
      <c r="AB462" s="367"/>
    </row>
    <row r="463" spans="1:28" ht="17.25" hidden="1" customHeight="1" x14ac:dyDescent="0.2">
      <c r="A463" s="115"/>
      <c r="B463" s="236"/>
      <c r="C463" s="236"/>
      <c r="D463" s="116"/>
      <c r="E463" s="117"/>
      <c r="F463" s="118"/>
      <c r="G463" s="362"/>
      <c r="H463" s="117"/>
      <c r="I463" s="118"/>
      <c r="J463" s="119"/>
      <c r="K463" s="119"/>
      <c r="L463" s="232" t="str">
        <f t="shared" si="225"/>
        <v/>
      </c>
      <c r="M463" s="128" t="str">
        <f t="shared" si="226"/>
        <v/>
      </c>
      <c r="N463" s="77">
        <f t="shared" si="227"/>
        <v>0</v>
      </c>
      <c r="O463" s="77">
        <f t="shared" si="228"/>
        <v>0</v>
      </c>
      <c r="P463" s="28" t="str">
        <f t="shared" si="229"/>
        <v/>
      </c>
      <c r="Q463" s="28">
        <f t="shared" si="230"/>
        <v>0</v>
      </c>
      <c r="R463" s="31" t="str">
        <f t="shared" si="231"/>
        <v/>
      </c>
      <c r="S463" s="28" t="str">
        <f t="shared" si="232"/>
        <v/>
      </c>
      <c r="T463" s="28" t="str">
        <f t="shared" si="233"/>
        <v/>
      </c>
      <c r="U463" s="28" t="str">
        <f t="shared" si="234"/>
        <v/>
      </c>
      <c r="V463" s="28" t="str">
        <f t="shared" si="235"/>
        <v/>
      </c>
      <c r="W463" s="71" t="str">
        <f t="shared" si="236"/>
        <v/>
      </c>
      <c r="X463" s="47" t="str">
        <f t="shared" si="237"/>
        <v/>
      </c>
      <c r="Y463" s="365" t="str">
        <f t="shared" si="238"/>
        <v/>
      </c>
      <c r="Z463" s="365" t="str">
        <f>IF(W463&lt;X463,Übersetzungstexte!A$186,"")</f>
        <v/>
      </c>
      <c r="AA463" s="366" t="str">
        <f t="shared" si="239"/>
        <v/>
      </c>
      <c r="AB463" s="367"/>
    </row>
    <row r="464" spans="1:28" ht="17.25" hidden="1" customHeight="1" x14ac:dyDescent="0.2">
      <c r="A464" s="115"/>
      <c r="B464" s="236"/>
      <c r="C464" s="236"/>
      <c r="D464" s="116"/>
      <c r="E464" s="117"/>
      <c r="F464" s="118"/>
      <c r="G464" s="362"/>
      <c r="H464" s="117"/>
      <c r="I464" s="118"/>
      <c r="J464" s="119"/>
      <c r="K464" s="119"/>
      <c r="L464" s="232" t="str">
        <f t="shared" si="225"/>
        <v/>
      </c>
      <c r="M464" s="128" t="str">
        <f t="shared" si="226"/>
        <v/>
      </c>
      <c r="N464" s="77">
        <f t="shared" si="227"/>
        <v>0</v>
      </c>
      <c r="O464" s="77">
        <f t="shared" si="228"/>
        <v>0</v>
      </c>
      <c r="P464" s="28" t="str">
        <f t="shared" si="229"/>
        <v/>
      </c>
      <c r="Q464" s="28">
        <f t="shared" si="230"/>
        <v>0</v>
      </c>
      <c r="R464" s="31" t="str">
        <f t="shared" si="231"/>
        <v/>
      </c>
      <c r="S464" s="28" t="str">
        <f t="shared" si="232"/>
        <v/>
      </c>
      <c r="T464" s="28" t="str">
        <f t="shared" si="233"/>
        <v/>
      </c>
      <c r="U464" s="28" t="str">
        <f t="shared" si="234"/>
        <v/>
      </c>
      <c r="V464" s="28" t="str">
        <f t="shared" si="235"/>
        <v/>
      </c>
      <c r="W464" s="71" t="str">
        <f t="shared" si="236"/>
        <v/>
      </c>
      <c r="X464" s="47" t="str">
        <f t="shared" si="237"/>
        <v/>
      </c>
      <c r="Y464" s="365" t="str">
        <f t="shared" si="238"/>
        <v/>
      </c>
      <c r="Z464" s="365" t="str">
        <f>IF(W464&lt;X464,Übersetzungstexte!A$186,"")</f>
        <v/>
      </c>
      <c r="AA464" s="366" t="str">
        <f t="shared" si="239"/>
        <v/>
      </c>
      <c r="AB464" s="367"/>
    </row>
    <row r="465" spans="1:28" ht="17.25" hidden="1" customHeight="1" x14ac:dyDescent="0.2">
      <c r="A465" s="115"/>
      <c r="B465" s="236"/>
      <c r="C465" s="236"/>
      <c r="D465" s="116"/>
      <c r="E465" s="117"/>
      <c r="F465" s="118"/>
      <c r="G465" s="362"/>
      <c r="H465" s="117"/>
      <c r="I465" s="118"/>
      <c r="J465" s="119"/>
      <c r="K465" s="119"/>
      <c r="L465" s="232" t="str">
        <f t="shared" si="225"/>
        <v/>
      </c>
      <c r="M465" s="128" t="str">
        <f t="shared" si="226"/>
        <v/>
      </c>
      <c r="N465" s="77">
        <f t="shared" si="227"/>
        <v>0</v>
      </c>
      <c r="O465" s="77">
        <f t="shared" si="228"/>
        <v>0</v>
      </c>
      <c r="P465" s="28" t="str">
        <f t="shared" si="229"/>
        <v/>
      </c>
      <c r="Q465" s="28">
        <f t="shared" si="230"/>
        <v>0</v>
      </c>
      <c r="R465" s="31" t="str">
        <f t="shared" si="231"/>
        <v/>
      </c>
      <c r="S465" s="28" t="str">
        <f t="shared" si="232"/>
        <v/>
      </c>
      <c r="T465" s="28" t="str">
        <f t="shared" si="233"/>
        <v/>
      </c>
      <c r="U465" s="28" t="str">
        <f t="shared" si="234"/>
        <v/>
      </c>
      <c r="V465" s="28" t="str">
        <f t="shared" si="235"/>
        <v/>
      </c>
      <c r="W465" s="71" t="str">
        <f t="shared" si="236"/>
        <v/>
      </c>
      <c r="X465" s="47" t="str">
        <f t="shared" si="237"/>
        <v/>
      </c>
      <c r="Y465" s="365" t="str">
        <f t="shared" si="238"/>
        <v/>
      </c>
      <c r="Z465" s="365" t="str">
        <f>IF(W465&lt;X465,Übersetzungstexte!A$186,"")</f>
        <v/>
      </c>
      <c r="AA465" s="366" t="str">
        <f t="shared" si="239"/>
        <v/>
      </c>
      <c r="AB465" s="367"/>
    </row>
    <row r="466" spans="1:28" ht="17.25" hidden="1" customHeight="1" x14ac:dyDescent="0.2">
      <c r="A466" s="115"/>
      <c r="B466" s="236"/>
      <c r="C466" s="236"/>
      <c r="D466" s="116"/>
      <c r="E466" s="117"/>
      <c r="F466" s="118"/>
      <c r="G466" s="362"/>
      <c r="H466" s="117"/>
      <c r="I466" s="118"/>
      <c r="J466" s="119"/>
      <c r="K466" s="119"/>
      <c r="L466" s="232" t="str">
        <f t="shared" si="225"/>
        <v/>
      </c>
      <c r="M466" s="128" t="str">
        <f t="shared" si="226"/>
        <v/>
      </c>
      <c r="N466" s="77">
        <f t="shared" si="227"/>
        <v>0</v>
      </c>
      <c r="O466" s="77">
        <f t="shared" si="228"/>
        <v>0</v>
      </c>
      <c r="P466" s="28" t="str">
        <f t="shared" si="229"/>
        <v/>
      </c>
      <c r="Q466" s="28">
        <f t="shared" si="230"/>
        <v>0</v>
      </c>
      <c r="R466" s="31" t="str">
        <f t="shared" si="231"/>
        <v/>
      </c>
      <c r="S466" s="28" t="str">
        <f t="shared" si="232"/>
        <v/>
      </c>
      <c r="T466" s="28" t="str">
        <f t="shared" si="233"/>
        <v/>
      </c>
      <c r="U466" s="28" t="str">
        <f t="shared" si="234"/>
        <v/>
      </c>
      <c r="V466" s="28" t="str">
        <f t="shared" si="235"/>
        <v/>
      </c>
      <c r="W466" s="71" t="str">
        <f t="shared" si="236"/>
        <v/>
      </c>
      <c r="X466" s="47" t="str">
        <f t="shared" si="237"/>
        <v/>
      </c>
      <c r="Y466" s="365" t="str">
        <f t="shared" si="238"/>
        <v/>
      </c>
      <c r="Z466" s="365" t="str">
        <f>IF(W466&lt;X466,Übersetzungstexte!A$186,"")</f>
        <v/>
      </c>
      <c r="AA466" s="366" t="str">
        <f t="shared" si="239"/>
        <v/>
      </c>
      <c r="AB466" s="367"/>
    </row>
    <row r="467" spans="1:28" ht="17.25" hidden="1" customHeight="1" x14ac:dyDescent="0.2">
      <c r="A467" s="115"/>
      <c r="B467" s="236"/>
      <c r="C467" s="236"/>
      <c r="D467" s="116"/>
      <c r="E467" s="117"/>
      <c r="F467" s="118"/>
      <c r="G467" s="362"/>
      <c r="H467" s="117"/>
      <c r="I467" s="118"/>
      <c r="J467" s="119"/>
      <c r="K467" s="119"/>
      <c r="L467" s="232" t="str">
        <f t="shared" si="225"/>
        <v/>
      </c>
      <c r="M467" s="128" t="str">
        <f t="shared" si="226"/>
        <v/>
      </c>
      <c r="N467" s="77">
        <f t="shared" si="227"/>
        <v>0</v>
      </c>
      <c r="O467" s="77">
        <f t="shared" si="228"/>
        <v>0</v>
      </c>
      <c r="P467" s="28" t="str">
        <f t="shared" si="229"/>
        <v/>
      </c>
      <c r="Q467" s="28">
        <f t="shared" si="230"/>
        <v>0</v>
      </c>
      <c r="R467" s="31" t="str">
        <f t="shared" si="231"/>
        <v/>
      </c>
      <c r="S467" s="28" t="str">
        <f t="shared" si="232"/>
        <v/>
      </c>
      <c r="T467" s="28" t="str">
        <f t="shared" si="233"/>
        <v/>
      </c>
      <c r="U467" s="28" t="str">
        <f t="shared" si="234"/>
        <v/>
      </c>
      <c r="V467" s="28" t="str">
        <f t="shared" si="235"/>
        <v/>
      </c>
      <c r="W467" s="71" t="str">
        <f t="shared" si="236"/>
        <v/>
      </c>
      <c r="X467" s="47" t="str">
        <f t="shared" si="237"/>
        <v/>
      </c>
      <c r="Y467" s="365" t="str">
        <f t="shared" si="238"/>
        <v/>
      </c>
      <c r="Z467" s="365" t="str">
        <f>IF(W467&lt;X467,Übersetzungstexte!A$186,"")</f>
        <v/>
      </c>
      <c r="AA467" s="366" t="str">
        <f t="shared" si="239"/>
        <v/>
      </c>
      <c r="AB467" s="367"/>
    </row>
    <row r="468" spans="1:28" ht="17.25" hidden="1" customHeight="1" x14ac:dyDescent="0.2">
      <c r="A468" s="115"/>
      <c r="B468" s="236"/>
      <c r="C468" s="236"/>
      <c r="D468" s="116"/>
      <c r="E468" s="117"/>
      <c r="F468" s="118"/>
      <c r="G468" s="362"/>
      <c r="H468" s="117"/>
      <c r="I468" s="118"/>
      <c r="J468" s="119"/>
      <c r="K468" s="119"/>
      <c r="L468" s="232" t="str">
        <f t="shared" si="225"/>
        <v/>
      </c>
      <c r="M468" s="128" t="str">
        <f t="shared" si="226"/>
        <v/>
      </c>
      <c r="N468" s="77">
        <f t="shared" si="227"/>
        <v>0</v>
      </c>
      <c r="O468" s="77">
        <f t="shared" si="228"/>
        <v>0</v>
      </c>
      <c r="P468" s="28" t="str">
        <f t="shared" si="229"/>
        <v/>
      </c>
      <c r="Q468" s="28">
        <f t="shared" si="230"/>
        <v>0</v>
      </c>
      <c r="R468" s="31" t="str">
        <f t="shared" si="231"/>
        <v/>
      </c>
      <c r="S468" s="28" t="str">
        <f t="shared" si="232"/>
        <v/>
      </c>
      <c r="T468" s="28" t="str">
        <f t="shared" si="233"/>
        <v/>
      </c>
      <c r="U468" s="28" t="str">
        <f t="shared" si="234"/>
        <v/>
      </c>
      <c r="V468" s="28" t="str">
        <f t="shared" si="235"/>
        <v/>
      </c>
      <c r="W468" s="71" t="str">
        <f t="shared" si="236"/>
        <v/>
      </c>
      <c r="X468" s="47" t="str">
        <f t="shared" si="237"/>
        <v/>
      </c>
      <c r="Y468" s="365" t="str">
        <f t="shared" si="238"/>
        <v/>
      </c>
      <c r="Z468" s="365" t="str">
        <f>IF(W468&lt;X468,Übersetzungstexte!A$186,"")</f>
        <v/>
      </c>
      <c r="AA468" s="366" t="str">
        <f t="shared" si="239"/>
        <v/>
      </c>
      <c r="AB468" s="367"/>
    </row>
    <row r="469" spans="1:28" ht="17.25" hidden="1" customHeight="1" x14ac:dyDescent="0.2">
      <c r="A469" s="115"/>
      <c r="B469" s="236"/>
      <c r="C469" s="236"/>
      <c r="D469" s="116"/>
      <c r="E469" s="117"/>
      <c r="F469" s="118"/>
      <c r="G469" s="362"/>
      <c r="H469" s="117"/>
      <c r="I469" s="118"/>
      <c r="J469" s="119"/>
      <c r="K469" s="119"/>
      <c r="L469" s="232" t="str">
        <f t="shared" si="225"/>
        <v/>
      </c>
      <c r="M469" s="128" t="str">
        <f t="shared" si="226"/>
        <v/>
      </c>
      <c r="N469" s="77">
        <f t="shared" si="227"/>
        <v>0</v>
      </c>
      <c r="O469" s="77">
        <f t="shared" si="228"/>
        <v>0</v>
      </c>
      <c r="P469" s="28" t="str">
        <f t="shared" si="229"/>
        <v/>
      </c>
      <c r="Q469" s="28">
        <f t="shared" si="230"/>
        <v>0</v>
      </c>
      <c r="R469" s="31" t="str">
        <f t="shared" si="231"/>
        <v/>
      </c>
      <c r="S469" s="28" t="str">
        <f t="shared" si="232"/>
        <v/>
      </c>
      <c r="T469" s="28" t="str">
        <f t="shared" si="233"/>
        <v/>
      </c>
      <c r="U469" s="28" t="str">
        <f t="shared" si="234"/>
        <v/>
      </c>
      <c r="V469" s="28" t="str">
        <f t="shared" si="235"/>
        <v/>
      </c>
      <c r="W469" s="71" t="str">
        <f t="shared" si="236"/>
        <v/>
      </c>
      <c r="X469" s="47" t="str">
        <f t="shared" si="237"/>
        <v/>
      </c>
      <c r="Y469" s="365" t="str">
        <f t="shared" si="238"/>
        <v/>
      </c>
      <c r="Z469" s="365" t="str">
        <f>IF(W469&lt;X469,Übersetzungstexte!A$186,"")</f>
        <v/>
      </c>
      <c r="AA469" s="366" t="str">
        <f t="shared" si="239"/>
        <v/>
      </c>
      <c r="AB469" s="367"/>
    </row>
    <row r="470" spans="1:28" ht="17.25" hidden="1" customHeight="1" x14ac:dyDescent="0.2">
      <c r="A470" s="115"/>
      <c r="B470" s="236"/>
      <c r="C470" s="236"/>
      <c r="D470" s="116"/>
      <c r="E470" s="117"/>
      <c r="F470" s="118"/>
      <c r="G470" s="362"/>
      <c r="H470" s="117"/>
      <c r="I470" s="118"/>
      <c r="J470" s="119"/>
      <c r="K470" s="119"/>
      <c r="L470" s="232" t="str">
        <f t="shared" si="225"/>
        <v/>
      </c>
      <c r="M470" s="128" t="str">
        <f t="shared" si="226"/>
        <v/>
      </c>
      <c r="N470" s="77">
        <f t="shared" si="227"/>
        <v>0</v>
      </c>
      <c r="O470" s="77">
        <f t="shared" si="228"/>
        <v>0</v>
      </c>
      <c r="P470" s="28" t="str">
        <f t="shared" si="229"/>
        <v/>
      </c>
      <c r="Q470" s="28">
        <f t="shared" si="230"/>
        <v>0</v>
      </c>
      <c r="R470" s="31" t="str">
        <f t="shared" si="231"/>
        <v/>
      </c>
      <c r="S470" s="28" t="str">
        <f t="shared" si="232"/>
        <v/>
      </c>
      <c r="T470" s="28" t="str">
        <f t="shared" si="233"/>
        <v/>
      </c>
      <c r="U470" s="28" t="str">
        <f t="shared" si="234"/>
        <v/>
      </c>
      <c r="V470" s="28" t="str">
        <f t="shared" si="235"/>
        <v/>
      </c>
      <c r="W470" s="71" t="str">
        <f t="shared" si="236"/>
        <v/>
      </c>
      <c r="X470" s="47" t="str">
        <f t="shared" si="237"/>
        <v/>
      </c>
      <c r="Y470" s="365" t="str">
        <f t="shared" si="238"/>
        <v/>
      </c>
      <c r="Z470" s="365" t="str">
        <f>IF(W470&lt;X470,Übersetzungstexte!A$186,"")</f>
        <v/>
      </c>
      <c r="AA470" s="366" t="str">
        <f t="shared" si="239"/>
        <v/>
      </c>
      <c r="AB470" s="367"/>
    </row>
    <row r="471" spans="1:28" ht="17.25" hidden="1" customHeight="1" x14ac:dyDescent="0.2">
      <c r="A471" s="115"/>
      <c r="B471" s="236"/>
      <c r="C471" s="236"/>
      <c r="D471" s="116"/>
      <c r="E471" s="117"/>
      <c r="F471" s="118"/>
      <c r="G471" s="362"/>
      <c r="H471" s="117"/>
      <c r="I471" s="118"/>
      <c r="J471" s="119"/>
      <c r="K471" s="119"/>
      <c r="L471" s="232" t="str">
        <f t="shared" si="225"/>
        <v/>
      </c>
      <c r="M471" s="128" t="str">
        <f t="shared" si="226"/>
        <v/>
      </c>
      <c r="N471" s="77">
        <f t="shared" si="227"/>
        <v>0</v>
      </c>
      <c r="O471" s="77">
        <f t="shared" si="228"/>
        <v>0</v>
      </c>
      <c r="P471" s="28" t="str">
        <f t="shared" si="229"/>
        <v/>
      </c>
      <c r="Q471" s="28">
        <f t="shared" si="230"/>
        <v>0</v>
      </c>
      <c r="R471" s="31" t="str">
        <f t="shared" si="231"/>
        <v/>
      </c>
      <c r="S471" s="28" t="str">
        <f t="shared" si="232"/>
        <v/>
      </c>
      <c r="T471" s="28" t="str">
        <f t="shared" si="233"/>
        <v/>
      </c>
      <c r="U471" s="28" t="str">
        <f t="shared" si="234"/>
        <v/>
      </c>
      <c r="V471" s="28" t="str">
        <f t="shared" si="235"/>
        <v/>
      </c>
      <c r="W471" s="71" t="str">
        <f t="shared" si="236"/>
        <v/>
      </c>
      <c r="X471" s="47" t="str">
        <f t="shared" si="237"/>
        <v/>
      </c>
      <c r="Y471" s="365" t="str">
        <f t="shared" si="238"/>
        <v/>
      </c>
      <c r="Z471" s="365" t="str">
        <f>IF(W471&lt;X471,Übersetzungstexte!A$186,"")</f>
        <v/>
      </c>
      <c r="AA471" s="366" t="str">
        <f t="shared" si="239"/>
        <v/>
      </c>
      <c r="AB471" s="367"/>
    </row>
    <row r="472" spans="1:28" ht="17.25" hidden="1" customHeight="1" x14ac:dyDescent="0.2">
      <c r="A472" s="115"/>
      <c r="B472" s="236"/>
      <c r="C472" s="236"/>
      <c r="D472" s="116"/>
      <c r="E472" s="117"/>
      <c r="F472" s="118"/>
      <c r="G472" s="362"/>
      <c r="H472" s="117"/>
      <c r="I472" s="118"/>
      <c r="J472" s="119"/>
      <c r="K472" s="119"/>
      <c r="L472" s="232" t="str">
        <f t="shared" si="225"/>
        <v/>
      </c>
      <c r="M472" s="128" t="str">
        <f t="shared" si="226"/>
        <v/>
      </c>
      <c r="N472" s="77">
        <f t="shared" si="227"/>
        <v>0</v>
      </c>
      <c r="O472" s="77">
        <f t="shared" si="228"/>
        <v>0</v>
      </c>
      <c r="P472" s="28" t="str">
        <f t="shared" si="229"/>
        <v/>
      </c>
      <c r="Q472" s="28">
        <f t="shared" si="230"/>
        <v>0</v>
      </c>
      <c r="R472" s="31" t="str">
        <f t="shared" si="231"/>
        <v/>
      </c>
      <c r="S472" s="28" t="str">
        <f t="shared" si="232"/>
        <v/>
      </c>
      <c r="T472" s="28" t="str">
        <f t="shared" si="233"/>
        <v/>
      </c>
      <c r="U472" s="28" t="str">
        <f t="shared" si="234"/>
        <v/>
      </c>
      <c r="V472" s="28" t="str">
        <f t="shared" si="235"/>
        <v/>
      </c>
      <c r="W472" s="71" t="str">
        <f t="shared" si="236"/>
        <v/>
      </c>
      <c r="X472" s="47" t="str">
        <f t="shared" si="237"/>
        <v/>
      </c>
      <c r="Y472" s="365" t="str">
        <f t="shared" si="238"/>
        <v/>
      </c>
      <c r="Z472" s="365" t="str">
        <f>IF(W472&lt;X472,Übersetzungstexte!A$186,"")</f>
        <v/>
      </c>
      <c r="AA472" s="366" t="str">
        <f t="shared" si="239"/>
        <v/>
      </c>
      <c r="AB472" s="367"/>
    </row>
    <row r="473" spans="1:28" ht="17.25" hidden="1" customHeight="1" x14ac:dyDescent="0.2">
      <c r="A473" s="115"/>
      <c r="B473" s="236"/>
      <c r="C473" s="236"/>
      <c r="D473" s="116"/>
      <c r="E473" s="117"/>
      <c r="F473" s="118"/>
      <c r="G473" s="362"/>
      <c r="H473" s="117"/>
      <c r="I473" s="118"/>
      <c r="J473" s="119"/>
      <c r="K473" s="119"/>
      <c r="L473" s="232" t="str">
        <f t="shared" si="225"/>
        <v/>
      </c>
      <c r="M473" s="128" t="str">
        <f t="shared" si="226"/>
        <v/>
      </c>
      <c r="N473" s="77">
        <f t="shared" si="227"/>
        <v>0</v>
      </c>
      <c r="O473" s="77">
        <f t="shared" si="228"/>
        <v>0</v>
      </c>
      <c r="P473" s="28" t="str">
        <f t="shared" si="229"/>
        <v/>
      </c>
      <c r="Q473" s="28">
        <f t="shared" si="230"/>
        <v>0</v>
      </c>
      <c r="R473" s="31" t="str">
        <f t="shared" si="231"/>
        <v/>
      </c>
      <c r="S473" s="28" t="str">
        <f t="shared" si="232"/>
        <v/>
      </c>
      <c r="T473" s="28" t="str">
        <f t="shared" si="233"/>
        <v/>
      </c>
      <c r="U473" s="28" t="str">
        <f t="shared" si="234"/>
        <v/>
      </c>
      <c r="V473" s="28" t="str">
        <f t="shared" si="235"/>
        <v/>
      </c>
      <c r="W473" s="71" t="str">
        <f t="shared" si="236"/>
        <v/>
      </c>
      <c r="X473" s="47" t="str">
        <f t="shared" si="237"/>
        <v/>
      </c>
      <c r="Y473" s="365" t="str">
        <f t="shared" si="238"/>
        <v/>
      </c>
      <c r="Z473" s="365" t="str">
        <f>IF(W473&lt;X473,Übersetzungstexte!A$186,"")</f>
        <v/>
      </c>
      <c r="AA473" s="366" t="str">
        <f t="shared" si="239"/>
        <v/>
      </c>
      <c r="AB473" s="367"/>
    </row>
    <row r="474" spans="1:28" ht="17.25" hidden="1" customHeight="1" x14ac:dyDescent="0.2">
      <c r="A474" s="115"/>
      <c r="B474" s="236"/>
      <c r="C474" s="236"/>
      <c r="D474" s="116"/>
      <c r="E474" s="117"/>
      <c r="F474" s="118"/>
      <c r="G474" s="362"/>
      <c r="H474" s="117"/>
      <c r="I474" s="118"/>
      <c r="J474" s="119"/>
      <c r="K474" s="119"/>
      <c r="L474" s="232" t="str">
        <f t="shared" si="225"/>
        <v/>
      </c>
      <c r="M474" s="128" t="str">
        <f t="shared" si="226"/>
        <v/>
      </c>
      <c r="N474" s="77">
        <f t="shared" si="227"/>
        <v>0</v>
      </c>
      <c r="O474" s="77">
        <f t="shared" si="228"/>
        <v>0</v>
      </c>
      <c r="P474" s="28" t="str">
        <f t="shared" si="229"/>
        <v/>
      </c>
      <c r="Q474" s="28">
        <f t="shared" si="230"/>
        <v>0</v>
      </c>
      <c r="R474" s="31" t="str">
        <f t="shared" si="231"/>
        <v/>
      </c>
      <c r="S474" s="28" t="str">
        <f t="shared" si="232"/>
        <v/>
      </c>
      <c r="T474" s="28" t="str">
        <f t="shared" si="233"/>
        <v/>
      </c>
      <c r="U474" s="28" t="str">
        <f t="shared" si="234"/>
        <v/>
      </c>
      <c r="V474" s="28" t="str">
        <f t="shared" si="235"/>
        <v/>
      </c>
      <c r="W474" s="71" t="str">
        <f t="shared" si="236"/>
        <v/>
      </c>
      <c r="X474" s="47" t="str">
        <f t="shared" si="237"/>
        <v/>
      </c>
      <c r="Y474" s="365" t="str">
        <f t="shared" si="238"/>
        <v/>
      </c>
      <c r="Z474" s="365" t="str">
        <f>IF(W474&lt;X474,Übersetzungstexte!A$186,"")</f>
        <v/>
      </c>
      <c r="AA474" s="366" t="str">
        <f t="shared" si="239"/>
        <v/>
      </c>
      <c r="AB474" s="367"/>
    </row>
    <row r="475" spans="1:28" ht="17.25" hidden="1" customHeight="1" x14ac:dyDescent="0.2">
      <c r="A475" s="115"/>
      <c r="B475" s="236"/>
      <c r="C475" s="236"/>
      <c r="D475" s="116"/>
      <c r="E475" s="117"/>
      <c r="F475" s="118"/>
      <c r="G475" s="362"/>
      <c r="H475" s="117"/>
      <c r="I475" s="118"/>
      <c r="J475" s="119"/>
      <c r="K475" s="119"/>
      <c r="L475" s="232" t="str">
        <f t="shared" si="225"/>
        <v/>
      </c>
      <c r="M475" s="128" t="str">
        <f t="shared" si="226"/>
        <v/>
      </c>
      <c r="N475" s="77">
        <f t="shared" si="227"/>
        <v>0</v>
      </c>
      <c r="O475" s="77">
        <f t="shared" si="228"/>
        <v>0</v>
      </c>
      <c r="P475" s="28" t="str">
        <f t="shared" si="229"/>
        <v/>
      </c>
      <c r="Q475" s="28">
        <f t="shared" si="230"/>
        <v>0</v>
      </c>
      <c r="R475" s="31" t="str">
        <f t="shared" si="231"/>
        <v/>
      </c>
      <c r="S475" s="28" t="str">
        <f t="shared" si="232"/>
        <v/>
      </c>
      <c r="T475" s="28" t="str">
        <f t="shared" si="233"/>
        <v/>
      </c>
      <c r="U475" s="28" t="str">
        <f t="shared" si="234"/>
        <v/>
      </c>
      <c r="V475" s="28" t="str">
        <f t="shared" si="235"/>
        <v/>
      </c>
      <c r="W475" s="71" t="str">
        <f t="shared" si="236"/>
        <v/>
      </c>
      <c r="X475" s="47" t="str">
        <f t="shared" si="237"/>
        <v/>
      </c>
      <c r="Y475" s="365" t="str">
        <f t="shared" si="238"/>
        <v/>
      </c>
      <c r="Z475" s="365" t="str">
        <f>IF(W475&lt;X475,Übersetzungstexte!A$186,"")</f>
        <v/>
      </c>
      <c r="AA475" s="366" t="str">
        <f t="shared" si="239"/>
        <v/>
      </c>
      <c r="AB475" s="367"/>
    </row>
    <row r="476" spans="1:28" ht="17.25" hidden="1" customHeight="1" x14ac:dyDescent="0.2">
      <c r="A476" s="115"/>
      <c r="B476" s="236"/>
      <c r="C476" s="236"/>
      <c r="D476" s="116"/>
      <c r="E476" s="117"/>
      <c r="F476" s="118"/>
      <c r="G476" s="362"/>
      <c r="H476" s="117"/>
      <c r="I476" s="118"/>
      <c r="J476" s="119"/>
      <c r="K476" s="119"/>
      <c r="L476" s="232" t="str">
        <f t="shared" si="225"/>
        <v/>
      </c>
      <c r="M476" s="128" t="str">
        <f t="shared" si="226"/>
        <v/>
      </c>
      <c r="N476" s="77">
        <f t="shared" si="227"/>
        <v>0</v>
      </c>
      <c r="O476" s="77">
        <f t="shared" si="228"/>
        <v>0</v>
      </c>
      <c r="P476" s="28" t="str">
        <f t="shared" si="229"/>
        <v/>
      </c>
      <c r="Q476" s="28">
        <f t="shared" si="230"/>
        <v>0</v>
      </c>
      <c r="R476" s="31" t="str">
        <f t="shared" si="231"/>
        <v/>
      </c>
      <c r="S476" s="28" t="str">
        <f t="shared" si="232"/>
        <v/>
      </c>
      <c r="T476" s="28" t="str">
        <f t="shared" si="233"/>
        <v/>
      </c>
      <c r="U476" s="28" t="str">
        <f t="shared" si="234"/>
        <v/>
      </c>
      <c r="V476" s="28" t="str">
        <f t="shared" si="235"/>
        <v/>
      </c>
      <c r="W476" s="71" t="str">
        <f t="shared" si="236"/>
        <v/>
      </c>
      <c r="X476" s="47" t="str">
        <f t="shared" si="237"/>
        <v/>
      </c>
      <c r="Y476" s="365" t="str">
        <f t="shared" si="238"/>
        <v/>
      </c>
      <c r="Z476" s="365" t="str">
        <f>IF(W476&lt;X476,Übersetzungstexte!A$186,"")</f>
        <v/>
      </c>
      <c r="AA476" s="366" t="str">
        <f t="shared" si="239"/>
        <v/>
      </c>
      <c r="AB476" s="367"/>
    </row>
    <row r="477" spans="1:28" ht="17.25" hidden="1" customHeight="1" x14ac:dyDescent="0.2">
      <c r="A477" s="115"/>
      <c r="B477" s="236"/>
      <c r="C477" s="236"/>
      <c r="D477" s="116"/>
      <c r="E477" s="117"/>
      <c r="F477" s="118"/>
      <c r="G477" s="362"/>
      <c r="H477" s="117"/>
      <c r="I477" s="118"/>
      <c r="J477" s="119"/>
      <c r="K477" s="119"/>
      <c r="L477" s="232" t="str">
        <f t="shared" si="225"/>
        <v/>
      </c>
      <c r="M477" s="128" t="str">
        <f t="shared" si="226"/>
        <v/>
      </c>
      <c r="N477" s="77">
        <f t="shared" si="227"/>
        <v>0</v>
      </c>
      <c r="O477" s="77">
        <f t="shared" si="228"/>
        <v>0</v>
      </c>
      <c r="P477" s="28" t="str">
        <f t="shared" si="229"/>
        <v/>
      </c>
      <c r="Q477" s="28">
        <f t="shared" si="230"/>
        <v>0</v>
      </c>
      <c r="R477" s="31" t="str">
        <f t="shared" si="231"/>
        <v/>
      </c>
      <c r="S477" s="28" t="str">
        <f t="shared" si="232"/>
        <v/>
      </c>
      <c r="T477" s="28" t="str">
        <f t="shared" si="233"/>
        <v/>
      </c>
      <c r="U477" s="28" t="str">
        <f t="shared" si="234"/>
        <v/>
      </c>
      <c r="V477" s="28" t="str">
        <f t="shared" si="235"/>
        <v/>
      </c>
      <c r="W477" s="71" t="str">
        <f t="shared" si="236"/>
        <v/>
      </c>
      <c r="X477" s="47" t="str">
        <f t="shared" si="237"/>
        <v/>
      </c>
      <c r="Y477" s="365" t="str">
        <f t="shared" si="238"/>
        <v/>
      </c>
      <c r="Z477" s="365" t="str">
        <f>IF(W477&lt;X477,Übersetzungstexte!A$186,"")</f>
        <v/>
      </c>
      <c r="AA477" s="366" t="str">
        <f t="shared" si="239"/>
        <v/>
      </c>
      <c r="AB477" s="367"/>
    </row>
    <row r="478" spans="1:28" ht="17.25" hidden="1" customHeight="1" x14ac:dyDescent="0.2">
      <c r="A478" s="115"/>
      <c r="B478" s="236"/>
      <c r="C478" s="236"/>
      <c r="D478" s="116"/>
      <c r="E478" s="117"/>
      <c r="F478" s="118"/>
      <c r="G478" s="362"/>
      <c r="H478" s="117"/>
      <c r="I478" s="118"/>
      <c r="J478" s="119"/>
      <c r="K478" s="119"/>
      <c r="L478" s="232" t="str">
        <f t="shared" si="225"/>
        <v/>
      </c>
      <c r="M478" s="128" t="str">
        <f>Z478</f>
        <v/>
      </c>
      <c r="N478" s="77">
        <f>IF(N$2-YEAR(D478)&lt;N$3,0,1)</f>
        <v>0</v>
      </c>
      <c r="O478" s="77">
        <f>IF(L478="",0,1)</f>
        <v>0</v>
      </c>
      <c r="P478" s="28" t="str">
        <f>IF(AND(A478="",B478="",C478=""),"",ROUND((K478+J478)/(N$4-(K478+J478))*100,2))</f>
        <v/>
      </c>
      <c r="Q478" s="28">
        <f>ROUND(G478,0)/12</f>
        <v>0</v>
      </c>
      <c r="R478" s="31" t="str">
        <f>IF(AND(A478="",B478="",C478=""),"",ROUND((N$4-(K478+J478))*I478/60,1))</f>
        <v/>
      </c>
      <c r="S478" s="28" t="str">
        <f>IF(OR(AND(A478="",B478="",C478=""),F478=0,F478=""),"",ROUND((1+P478/100)*Q478*F478,2))</f>
        <v/>
      </c>
      <c r="T478" s="28" t="str">
        <f>IF(OR(AND(A478="",B478="",C478=""),F478=0,F478="",I478=0,I478=""),"",ROUND((1+P478/100)*(H478/(N$4*I478/5)+Q478*F478),2))</f>
        <v/>
      </c>
      <c r="U478" s="28" t="str">
        <f>IF(OR(AND(A478="",B478="",C478=""),E478=0,E478="",R478=0,R478=""),"",ROUND((Q478*E478/R478),2))</f>
        <v/>
      </c>
      <c r="V478" s="28" t="str">
        <f>IF(OR(AND(A478="",B478="",C478=""),E478=0,E478="",R478=0,R478=""),"",ROUND((H478/(12*Q478*E478)+1)*Q478*E478/R478,2))</f>
        <v/>
      </c>
      <c r="W478" s="71" t="str">
        <f>IF(OR(AND(A478="",B478="",C478=""),R478=0,R478=""),"",ROUND(W$4 / R478,1))</f>
        <v/>
      </c>
      <c r="X478" s="47" t="str">
        <f>IF(OR(AND(A478="",B478="",C478=""),N$4=""),"",IF(AND(F478&gt;0,H478&gt;0),T478, IF(F478&gt;0,S478, IF(AND(E478&gt;0,H478&gt;0),V478,U478))))</f>
        <v/>
      </c>
      <c r="Y478" s="365" t="str">
        <f>IF(W478&lt;X478,W478,X478)</f>
        <v/>
      </c>
      <c r="Z478" s="365" t="str">
        <f>IF(W478&lt;X478,Übersetzungstexte!A$186,"")</f>
        <v/>
      </c>
      <c r="AA478" s="366" t="str">
        <f>IF(AND(B478="",C478=""),"",CONCATENATE(B478,",",C478))</f>
        <v/>
      </c>
      <c r="AB478" s="367"/>
    </row>
    <row r="479" spans="1:28" ht="17.25" hidden="1" customHeight="1" x14ac:dyDescent="0.2">
      <c r="A479" s="115"/>
      <c r="B479" s="236"/>
      <c r="C479" s="236"/>
      <c r="D479" s="116"/>
      <c r="E479" s="117"/>
      <c r="F479" s="118"/>
      <c r="G479" s="362"/>
      <c r="H479" s="117"/>
      <c r="I479" s="118"/>
      <c r="J479" s="119"/>
      <c r="K479" s="119"/>
      <c r="L479" s="232" t="str">
        <f t="shared" si="225"/>
        <v/>
      </c>
      <c r="M479" s="128" t="str">
        <f>Z479</f>
        <v/>
      </c>
      <c r="N479" s="77">
        <f>IF(N$2-YEAR(D479)&lt;N$3,0,1)</f>
        <v>0</v>
      </c>
      <c r="O479" s="77">
        <f>IF(L479="",0,1)</f>
        <v>0</v>
      </c>
      <c r="P479" s="28" t="str">
        <f>IF(AND(A479="",B479="",C479=""),"",ROUND((K479+J479)/(N$4-(K479+J479))*100,2))</f>
        <v/>
      </c>
      <c r="Q479" s="28">
        <f>ROUND(G479,0)/12</f>
        <v>0</v>
      </c>
      <c r="R479" s="31" t="str">
        <f>IF(AND(A479="",B479="",C479=""),"",ROUND((N$4-(K479+J479))*I479/60,1))</f>
        <v/>
      </c>
      <c r="S479" s="28" t="str">
        <f>IF(OR(AND(A479="",B479="",C479=""),F479=0,F479=""),"",ROUND((1+P479/100)*Q479*F479,2))</f>
        <v/>
      </c>
      <c r="T479" s="28" t="str">
        <f>IF(OR(AND(A479="",B479="",C479=""),F479=0,F479="",I479=0,I479=""),"",ROUND((1+P479/100)*(H479/(N$4*I479/5)+Q479*F479),2))</f>
        <v/>
      </c>
      <c r="U479" s="28" t="str">
        <f>IF(OR(AND(A479="",B479="",C479=""),E479=0,E479="",R479=0,R479=""),"",ROUND((Q479*E479/R479),2))</f>
        <v/>
      </c>
      <c r="V479" s="28" t="str">
        <f>IF(OR(AND(A479="",B479="",C479=""),E479=0,E479="",R479=0,R479=""),"",ROUND((H479/(12*Q479*E479)+1)*Q479*E479/R479,2))</f>
        <v/>
      </c>
      <c r="W479" s="71" t="str">
        <f>IF(OR(AND(A479="",B479="",C479=""),R479=0,R479=""),"",ROUND(W$4 / R479,1))</f>
        <v/>
      </c>
      <c r="X479" s="47" t="str">
        <f>IF(OR(AND(A479="",B479="",C479=""),N$4=""),"",IF(AND(F479&gt;0,H479&gt;0),T479, IF(F479&gt;0,S479, IF(AND(E479&gt;0,H479&gt;0),V479,U479))))</f>
        <v/>
      </c>
      <c r="Y479" s="365" t="str">
        <f>IF(W479&lt;X479,W479,X479)</f>
        <v/>
      </c>
      <c r="Z479" s="365" t="str">
        <f>IF(W479&lt;X479,Übersetzungstexte!A$186,"")</f>
        <v/>
      </c>
      <c r="AA479" s="366" t="str">
        <f>IF(AND(B479="",C479=""),"",CONCATENATE(B479,",",C479))</f>
        <v/>
      </c>
      <c r="AB479" s="367"/>
    </row>
    <row r="480" spans="1:28" hidden="1" x14ac:dyDescent="0.2">
      <c r="A480" s="15"/>
      <c r="B480" s="16"/>
      <c r="C480" s="16"/>
      <c r="D480" s="16"/>
      <c r="E480" s="16"/>
      <c r="F480" s="16"/>
      <c r="G480" s="16"/>
      <c r="H480" s="16"/>
      <c r="I480" s="16"/>
      <c r="J480" s="16"/>
      <c r="K480" s="16"/>
      <c r="L480" s="16"/>
      <c r="M480" s="39"/>
      <c r="N480" s="184"/>
      <c r="O480" s="45"/>
      <c r="P480" s="45"/>
      <c r="Q480" s="45"/>
      <c r="R480" s="45"/>
      <c r="S480" s="45"/>
      <c r="T480" s="45"/>
      <c r="U480" s="45"/>
      <c r="V480" s="45"/>
      <c r="W480" s="45"/>
      <c r="X480" s="45"/>
      <c r="Y480" s="45"/>
      <c r="Z480" s="45"/>
      <c r="AA480" s="45"/>
      <c r="AB480" s="45"/>
    </row>
    <row r="481" spans="1:28" hidden="1" x14ac:dyDescent="0.2">
      <c r="A481" s="113" t="str">
        <f>'Stammdaten Betrieb &amp; Abteilung'!D$1</f>
        <v xml:space="preserve">  </v>
      </c>
      <c r="B481" s="39"/>
      <c r="C481" s="34"/>
      <c r="D481" s="34"/>
      <c r="E481" s="35"/>
      <c r="F481" s="35"/>
      <c r="G481" s="21" t="str">
        <f>Übersetzungstexte!A$135</f>
        <v>Betrieb / Betriebsabteilung</v>
      </c>
      <c r="H481" s="38" t="str">
        <f>'Stammdaten Betrieb &amp; Abteilung'!D$13</f>
        <v xml:space="preserve"> </v>
      </c>
      <c r="I481" s="38"/>
      <c r="J481" s="38"/>
      <c r="K481" s="38"/>
      <c r="L481" s="40"/>
      <c r="M481" s="85"/>
      <c r="P481" s="46"/>
      <c r="Q481" s="46"/>
      <c r="R481" s="18"/>
      <c r="S481" s="22"/>
      <c r="T481" s="47"/>
      <c r="U481" s="18"/>
      <c r="V481" s="18"/>
      <c r="W481" s="18"/>
      <c r="X481" s="18"/>
      <c r="Y481" s="19"/>
      <c r="AA481" s="47"/>
    </row>
    <row r="482" spans="1:28" hidden="1" x14ac:dyDescent="0.2">
      <c r="A482" s="38" t="str">
        <f>'Stammdaten Betrieb &amp; Abteilung'!D$3</f>
        <v xml:space="preserve"> </v>
      </c>
      <c r="B482" s="39"/>
      <c r="C482" s="33"/>
      <c r="D482" s="33"/>
      <c r="E482" s="36"/>
      <c r="F482" s="36"/>
      <c r="G482" s="17" t="str">
        <f>Übersetzungstexte!A$136</f>
        <v>Abrechnungsperiode</v>
      </c>
      <c r="H482" s="114" t="str">
        <f>'Stammdaten Betrieb &amp; Abteilung'!D$14</f>
        <v/>
      </c>
      <c r="I482" s="114"/>
      <c r="J482" s="37"/>
      <c r="K482" s="37"/>
      <c r="L482" s="40"/>
      <c r="M482" s="85"/>
      <c r="P482" s="46"/>
      <c r="Q482" s="46"/>
      <c r="R482" s="18"/>
      <c r="S482" s="22"/>
      <c r="T482" s="47"/>
      <c r="U482" s="18"/>
      <c r="V482" s="18"/>
      <c r="W482" s="18"/>
      <c r="X482" s="18"/>
      <c r="Y482" s="19"/>
      <c r="AA482" s="47"/>
    </row>
    <row r="483" spans="1:28" hidden="1" x14ac:dyDescent="0.2">
      <c r="A483" s="38" t="str">
        <f>'Stammdaten Betrieb &amp; Abteilung'!D$4</f>
        <v xml:space="preserve"> </v>
      </c>
      <c r="B483" s="39"/>
      <c r="C483" s="7"/>
      <c r="D483" s="7"/>
      <c r="E483" s="36"/>
      <c r="F483" s="36"/>
      <c r="G483" s="17" t="str">
        <f>Übersetzungstexte!A$137</f>
        <v>Beginn / Ende der Kurzarbeit</v>
      </c>
      <c r="H483" s="38" t="str">
        <f>'Stammdaten Betrieb &amp; Abteilung'!D$16</f>
        <v/>
      </c>
      <c r="I483" s="38"/>
      <c r="J483" s="38"/>
      <c r="K483" s="38"/>
      <c r="L483" s="40"/>
      <c r="M483" s="85"/>
      <c r="P483" s="46"/>
      <c r="Q483" s="46"/>
      <c r="R483" s="18"/>
      <c r="S483" s="22"/>
      <c r="T483" s="47"/>
      <c r="U483" s="18"/>
      <c r="V483" s="18"/>
      <c r="W483" s="73"/>
      <c r="X483" s="18"/>
      <c r="Y483" s="19"/>
      <c r="AA483" s="47"/>
    </row>
    <row r="484" spans="1:28" hidden="1" x14ac:dyDescent="0.2">
      <c r="A484" s="5"/>
      <c r="B484" s="4"/>
      <c r="C484" s="7"/>
      <c r="D484" s="7"/>
      <c r="E484" s="8"/>
      <c r="F484" s="7"/>
      <c r="G484" s="7"/>
      <c r="H484" s="13"/>
      <c r="I484" s="7"/>
      <c r="J484" s="7"/>
      <c r="K484" s="7"/>
      <c r="L484" s="41"/>
      <c r="M484" s="86"/>
      <c r="N484" s="182"/>
      <c r="O484" s="43"/>
      <c r="P484" s="46"/>
      <c r="Q484" s="46"/>
      <c r="R484" s="18"/>
      <c r="S484" s="22"/>
      <c r="T484" s="18"/>
      <c r="U484" s="18"/>
      <c r="V484" s="18"/>
      <c r="W484" s="50"/>
      <c r="X484" s="18"/>
      <c r="Y484" s="19"/>
      <c r="AA484" s="47"/>
    </row>
    <row r="485" spans="1:28" hidden="1" x14ac:dyDescent="0.2">
      <c r="A485" s="223" t="str">
        <f>Übersetzungstexte!A$138</f>
        <v/>
      </c>
      <c r="B485" s="223" t="str">
        <f>Übersetzungstexte!A$142</f>
        <v/>
      </c>
      <c r="C485" s="223" t="str">
        <f>Übersetzungstexte!A$146</f>
        <v/>
      </c>
      <c r="D485" s="224" t="str">
        <f>Übersetzungstexte!A$150</f>
        <v/>
      </c>
      <c r="E485" s="224" t="str">
        <f>Übersetzungstexte!A$154</f>
        <v/>
      </c>
      <c r="F485" s="224" t="str">
        <f>Übersetzungstexte!A$158</f>
        <v/>
      </c>
      <c r="G485" s="224" t="str">
        <f>Übersetzungstexte!A$162</f>
        <v>Anzahl bez.</v>
      </c>
      <c r="H485" s="225" t="str">
        <f>Übersetzungstexte!A$166</f>
        <v>Weitere</v>
      </c>
      <c r="I485" s="224" t="str">
        <f>Übersetzungstexte!A$170</f>
        <v>Jahres-</v>
      </c>
      <c r="J485" s="224" t="str">
        <f>Übersetzungstexte!A$174</f>
        <v/>
      </c>
      <c r="K485" s="224" t="str">
        <f>Übersetzungstexte!A$178</f>
        <v/>
      </c>
      <c r="L485" s="224" t="str">
        <f>Übersetzungstexte!A$182</f>
        <v>Anrechen-</v>
      </c>
      <c r="M485" s="85"/>
      <c r="N485" s="183"/>
      <c r="O485" s="76" t="s">
        <v>685</v>
      </c>
      <c r="P485" s="50" t="s">
        <v>717</v>
      </c>
      <c r="Q485" s="50"/>
      <c r="R485" s="50" t="s">
        <v>718</v>
      </c>
      <c r="S485" s="50" t="s">
        <v>719</v>
      </c>
      <c r="T485" s="50" t="s">
        <v>720</v>
      </c>
      <c r="U485" s="50" t="s">
        <v>721</v>
      </c>
      <c r="V485" s="50" t="s">
        <v>722</v>
      </c>
      <c r="W485" s="50" t="s">
        <v>723</v>
      </c>
      <c r="X485" s="44" t="s">
        <v>726</v>
      </c>
      <c r="Y485" s="47" t="s">
        <v>723</v>
      </c>
      <c r="Z485" s="47" t="s">
        <v>723</v>
      </c>
      <c r="AA485" s="179"/>
      <c r="AB485" s="179"/>
    </row>
    <row r="486" spans="1:28" s="23" customFormat="1" hidden="1" x14ac:dyDescent="0.2">
      <c r="A486" s="226" t="str">
        <f>Übersetzungstexte!A$139</f>
        <v/>
      </c>
      <c r="B486" s="226" t="str">
        <f>Übersetzungstexte!A$143</f>
        <v/>
      </c>
      <c r="C486" s="226" t="str">
        <f>Übersetzungstexte!A$147</f>
        <v/>
      </c>
      <c r="D486" s="227" t="str">
        <f>Übersetzungstexte!A$151</f>
        <v/>
      </c>
      <c r="E486" s="227" t="str">
        <f>Übersetzungstexte!A$155</f>
        <v/>
      </c>
      <c r="F486" s="227" t="str">
        <f>Übersetzungstexte!A$159</f>
        <v/>
      </c>
      <c r="G486" s="227" t="str">
        <f>Übersetzungstexte!A$163</f>
        <v xml:space="preserve">Monate </v>
      </c>
      <c r="H486" s="233" t="str">
        <f>Übersetzungstexte!A$167</f>
        <v>Lohn-</v>
      </c>
      <c r="I486" s="227" t="str">
        <f>Übersetzungstexte!A$171</f>
        <v>durchschn.</v>
      </c>
      <c r="J486" s="227" t="str">
        <f>Übersetzungstexte!A$175</f>
        <v>Anzahl</v>
      </c>
      <c r="K486" s="227" t="str">
        <f>Übersetzungstexte!A$179</f>
        <v>Anzahl</v>
      </c>
      <c r="L486" s="227" t="str">
        <f>Übersetzungstexte!A$183</f>
        <v>barer</v>
      </c>
      <c r="M486" s="126"/>
      <c r="N486" s="183"/>
      <c r="O486" s="76" t="s">
        <v>761</v>
      </c>
      <c r="P486" s="50" t="s">
        <v>712</v>
      </c>
      <c r="Q486" s="50" t="s">
        <v>609</v>
      </c>
      <c r="R486" s="51" t="s">
        <v>713</v>
      </c>
      <c r="S486" s="75" t="s">
        <v>757</v>
      </c>
      <c r="T486" s="52" t="s">
        <v>757</v>
      </c>
      <c r="U486" s="52" t="s">
        <v>758</v>
      </c>
      <c r="V486" s="52" t="s">
        <v>758</v>
      </c>
      <c r="W486" s="52" t="s">
        <v>724</v>
      </c>
      <c r="X486" s="48" t="s">
        <v>727</v>
      </c>
      <c r="Y486" s="48" t="s">
        <v>727</v>
      </c>
      <c r="Z486" s="49" t="s">
        <v>753</v>
      </c>
      <c r="AA486" s="364"/>
      <c r="AB486" s="364"/>
    </row>
    <row r="487" spans="1:28" s="23" customFormat="1" hidden="1" x14ac:dyDescent="0.2">
      <c r="A487" s="226" t="str">
        <f>Übersetzungstexte!A$140</f>
        <v/>
      </c>
      <c r="B487" s="226" t="str">
        <f>Übersetzungstexte!A$144</f>
        <v/>
      </c>
      <c r="C487" s="226" t="str">
        <f>Übersetzungstexte!A$148</f>
        <v/>
      </c>
      <c r="D487" s="227" t="str">
        <f>Übersetzungstexte!A$152</f>
        <v>Geburts-</v>
      </c>
      <c r="E487" s="227" t="str">
        <f>Übersetzungstexte!A$156</f>
        <v>Monats-</v>
      </c>
      <c r="F487" s="227" t="str">
        <f>Übersetzungstexte!A$160</f>
        <v>Stunden-</v>
      </c>
      <c r="G487" s="227" t="str">
        <f>Übersetzungstexte!A$164</f>
        <v>pro Jahr</v>
      </c>
      <c r="H487" s="227" t="str">
        <f>Übersetzungstexte!A$168</f>
        <v>bestand-</v>
      </c>
      <c r="I487" s="227" t="str">
        <f>Übersetzungstexte!A$172</f>
        <v>wöchentl.</v>
      </c>
      <c r="J487" s="227" t="str">
        <f>Übersetzungstexte!A$176</f>
        <v>Ferientage</v>
      </c>
      <c r="K487" s="227" t="str">
        <f>Übersetzungstexte!A$180</f>
        <v>Feiertage</v>
      </c>
      <c r="L487" s="228" t="str">
        <f>Übersetzungstexte!A$184</f>
        <v>Stunden-</v>
      </c>
      <c r="M487" s="127"/>
      <c r="N487" s="184" t="s">
        <v>62</v>
      </c>
      <c r="O487" s="44" t="s">
        <v>762</v>
      </c>
      <c r="P487" s="50"/>
      <c r="Q487" s="50"/>
      <c r="R487" s="51"/>
      <c r="S487" s="52" t="s">
        <v>706</v>
      </c>
      <c r="T487" s="52" t="s">
        <v>704</v>
      </c>
      <c r="U487" s="52" t="s">
        <v>706</v>
      </c>
      <c r="V487" s="52" t="s">
        <v>704</v>
      </c>
      <c r="W487" s="52" t="s">
        <v>725</v>
      </c>
      <c r="X487" s="49" t="s">
        <v>755</v>
      </c>
      <c r="Y487" s="49" t="s">
        <v>728</v>
      </c>
      <c r="Z487" s="49" t="s">
        <v>754</v>
      </c>
      <c r="AA487" s="364"/>
      <c r="AB487" s="364"/>
    </row>
    <row r="488" spans="1:28" s="23" customFormat="1" hidden="1" x14ac:dyDescent="0.2">
      <c r="A488" s="229" t="str">
        <f>Übersetzungstexte!A$141</f>
        <v>Versicherten-Nr.</v>
      </c>
      <c r="B488" s="229" t="str">
        <f>Übersetzungstexte!A$145</f>
        <v>Name</v>
      </c>
      <c r="C488" s="229" t="str">
        <f>Übersetzungstexte!A$149</f>
        <v>Vorname</v>
      </c>
      <c r="D488" s="230" t="str">
        <f>Übersetzungstexte!A$153</f>
        <v>datum</v>
      </c>
      <c r="E488" s="230" t="str">
        <f>Übersetzungstexte!A$157</f>
        <v>lohn</v>
      </c>
      <c r="F488" s="230" t="str">
        <f>Übersetzungstexte!A$161</f>
        <v>lohn</v>
      </c>
      <c r="G488" s="230" t="str">
        <f>Übersetzungstexte!A$165</f>
        <v>(12/13)</v>
      </c>
      <c r="H488" s="230" t="str">
        <f>Übersetzungstexte!A$169</f>
        <v>teile p. Jahr</v>
      </c>
      <c r="I488" s="230" t="str">
        <f>Übersetzungstexte!A$173</f>
        <v>Arbeitszeit</v>
      </c>
      <c r="J488" s="230" t="str">
        <f>Übersetzungstexte!A$177</f>
        <v>pro Jahr</v>
      </c>
      <c r="K488" s="230" t="str">
        <f>Übersetzungstexte!A$181</f>
        <v>pro Jahr</v>
      </c>
      <c r="L488" s="231" t="str">
        <f>Übersetzungstexte!A$185</f>
        <v>Verdienst</v>
      </c>
      <c r="M488" s="127"/>
      <c r="N488" s="184" t="s">
        <v>63</v>
      </c>
      <c r="O488" s="44" t="s">
        <v>749</v>
      </c>
      <c r="P488" s="50"/>
      <c r="Q488" s="50"/>
      <c r="R488" s="51"/>
      <c r="S488" s="52" t="s">
        <v>705</v>
      </c>
      <c r="T488" s="52" t="s">
        <v>705</v>
      </c>
      <c r="U488" s="52" t="s">
        <v>705</v>
      </c>
      <c r="V488" s="52" t="s">
        <v>705</v>
      </c>
      <c r="W488" s="50"/>
      <c r="X488" s="49" t="s">
        <v>756</v>
      </c>
      <c r="Y488" s="49" t="s">
        <v>673</v>
      </c>
      <c r="Z488" s="49"/>
      <c r="AA488" s="364" t="s">
        <v>711</v>
      </c>
      <c r="AB488" s="364"/>
    </row>
    <row r="489" spans="1:28" ht="17.25" hidden="1" customHeight="1" x14ac:dyDescent="0.2">
      <c r="A489" s="115"/>
      <c r="B489" s="236"/>
      <c r="C489" s="236"/>
      <c r="D489" s="116"/>
      <c r="E489" s="117"/>
      <c r="F489" s="118"/>
      <c r="G489" s="362"/>
      <c r="H489" s="117"/>
      <c r="I489" s="118"/>
      <c r="J489" s="119"/>
      <c r="K489" s="119"/>
      <c r="L489" s="232" t="str">
        <f t="shared" ref="L489:L509" si="240">Y489</f>
        <v/>
      </c>
      <c r="M489" s="128" t="str">
        <f t="shared" ref="M489:M507" si="241">Z489</f>
        <v/>
      </c>
      <c r="N489" s="77">
        <f t="shared" ref="N489:N507" si="242">IF(N$2-YEAR(D489)&lt;N$3,0,1)</f>
        <v>0</v>
      </c>
      <c r="O489" s="77">
        <f t="shared" ref="O489:O507" si="243">IF(L489="",0,1)</f>
        <v>0</v>
      </c>
      <c r="P489" s="28" t="str">
        <f t="shared" ref="P489:P507" si="244">IF(AND(A489="",B489="",C489=""),"",ROUND((K489+J489)/(N$4-(K489+J489))*100,2))</f>
        <v/>
      </c>
      <c r="Q489" s="28">
        <f t="shared" ref="Q489:Q507" si="245">ROUND(G489,0)/12</f>
        <v>0</v>
      </c>
      <c r="R489" s="31" t="str">
        <f t="shared" ref="R489:R507" si="246">IF(AND(A489="",B489="",C489=""),"",ROUND((N$4-(K489+J489))*I489/60,1))</f>
        <v/>
      </c>
      <c r="S489" s="28" t="str">
        <f t="shared" ref="S489:S507" si="247">IF(OR(AND(A489="",B489="",C489=""),F489=0,F489=""),"",ROUND((1+P489/100)*Q489*F489,2))</f>
        <v/>
      </c>
      <c r="T489" s="28" t="str">
        <f t="shared" ref="T489:T507" si="248">IF(OR(AND(A489="",B489="",C489=""),F489=0,F489="",I489=0,I489=""),"",ROUND((1+P489/100)*(H489/(N$4*I489/5)+Q489*F489),2))</f>
        <v/>
      </c>
      <c r="U489" s="28" t="str">
        <f t="shared" ref="U489:U507" si="249">IF(OR(AND(A489="",B489="",C489=""),E489=0,E489="",R489=0,R489=""),"",ROUND((Q489*E489/R489),2))</f>
        <v/>
      </c>
      <c r="V489" s="28" t="str">
        <f t="shared" ref="V489:V507" si="250">IF(OR(AND(A489="",B489="",C489=""),E489=0,E489="",R489=0,R489=""),"",ROUND((H489/(12*Q489*E489)+1)*Q489*E489/R489,2))</f>
        <v/>
      </c>
      <c r="W489" s="71" t="str">
        <f t="shared" ref="W489:W507" si="251">IF(OR(AND(A489="",B489="",C489=""),R489=0,R489=""),"",ROUND(W$4 / R489,1))</f>
        <v/>
      </c>
      <c r="X489" s="47" t="str">
        <f t="shared" ref="X489:X507" si="252">IF(OR(AND(A489="",B489="",C489=""),N$4=""),"",IF(AND(F489&gt;0,H489&gt;0),T489, IF(F489&gt;0,S489, IF(AND(E489&gt;0,H489&gt;0),V489,U489))))</f>
        <v/>
      </c>
      <c r="Y489" s="365" t="str">
        <f t="shared" ref="Y489:Y507" si="253">IF(W489&lt;X489,W489,X489)</f>
        <v/>
      </c>
      <c r="Z489" s="365" t="str">
        <f>IF(W489&lt;X489,Übersetzungstexte!A$186,"")</f>
        <v/>
      </c>
      <c r="AA489" s="366" t="str">
        <f t="shared" ref="AA489:AA507" si="254">IF(AND(B489="",C489=""),"",CONCATENATE(B489,",",C489))</f>
        <v/>
      </c>
      <c r="AB489" s="367"/>
    </row>
    <row r="490" spans="1:28" ht="17.25" hidden="1" customHeight="1" x14ac:dyDescent="0.2">
      <c r="A490" s="115"/>
      <c r="B490" s="236"/>
      <c r="C490" s="236"/>
      <c r="D490" s="116"/>
      <c r="E490" s="117"/>
      <c r="F490" s="118"/>
      <c r="G490" s="362"/>
      <c r="H490" s="117"/>
      <c r="I490" s="118"/>
      <c r="J490" s="119"/>
      <c r="K490" s="119"/>
      <c r="L490" s="232" t="str">
        <f t="shared" si="240"/>
        <v/>
      </c>
      <c r="M490" s="128" t="str">
        <f t="shared" si="241"/>
        <v/>
      </c>
      <c r="N490" s="77">
        <f t="shared" si="242"/>
        <v>0</v>
      </c>
      <c r="O490" s="77">
        <f t="shared" si="243"/>
        <v>0</v>
      </c>
      <c r="P490" s="28" t="str">
        <f t="shared" si="244"/>
        <v/>
      </c>
      <c r="Q490" s="28">
        <f t="shared" si="245"/>
        <v>0</v>
      </c>
      <c r="R490" s="31" t="str">
        <f t="shared" si="246"/>
        <v/>
      </c>
      <c r="S490" s="28" t="str">
        <f t="shared" si="247"/>
        <v/>
      </c>
      <c r="T490" s="28" t="str">
        <f t="shared" si="248"/>
        <v/>
      </c>
      <c r="U490" s="28" t="str">
        <f t="shared" si="249"/>
        <v/>
      </c>
      <c r="V490" s="28" t="str">
        <f t="shared" si="250"/>
        <v/>
      </c>
      <c r="W490" s="71" t="str">
        <f t="shared" si="251"/>
        <v/>
      </c>
      <c r="X490" s="47" t="str">
        <f t="shared" si="252"/>
        <v/>
      </c>
      <c r="Y490" s="365" t="str">
        <f t="shared" si="253"/>
        <v/>
      </c>
      <c r="Z490" s="365" t="str">
        <f>IF(W490&lt;X490,Übersetzungstexte!A$186,"")</f>
        <v/>
      </c>
      <c r="AA490" s="366" t="str">
        <f t="shared" si="254"/>
        <v/>
      </c>
      <c r="AB490" s="367"/>
    </row>
    <row r="491" spans="1:28" ht="17.25" hidden="1" customHeight="1" x14ac:dyDescent="0.2">
      <c r="A491" s="115"/>
      <c r="B491" s="236"/>
      <c r="C491" s="236"/>
      <c r="D491" s="116"/>
      <c r="E491" s="117"/>
      <c r="F491" s="118"/>
      <c r="G491" s="362"/>
      <c r="H491" s="117"/>
      <c r="I491" s="118"/>
      <c r="J491" s="119"/>
      <c r="K491" s="119"/>
      <c r="L491" s="232" t="str">
        <f t="shared" si="240"/>
        <v/>
      </c>
      <c r="M491" s="128" t="str">
        <f t="shared" si="241"/>
        <v/>
      </c>
      <c r="N491" s="77">
        <f t="shared" si="242"/>
        <v>0</v>
      </c>
      <c r="O491" s="77">
        <f t="shared" si="243"/>
        <v>0</v>
      </c>
      <c r="P491" s="28" t="str">
        <f t="shared" si="244"/>
        <v/>
      </c>
      <c r="Q491" s="28">
        <f t="shared" si="245"/>
        <v>0</v>
      </c>
      <c r="R491" s="31" t="str">
        <f t="shared" si="246"/>
        <v/>
      </c>
      <c r="S491" s="28" t="str">
        <f t="shared" si="247"/>
        <v/>
      </c>
      <c r="T491" s="28" t="str">
        <f t="shared" si="248"/>
        <v/>
      </c>
      <c r="U491" s="28" t="str">
        <f t="shared" si="249"/>
        <v/>
      </c>
      <c r="V491" s="28" t="str">
        <f t="shared" si="250"/>
        <v/>
      </c>
      <c r="W491" s="71" t="str">
        <f t="shared" si="251"/>
        <v/>
      </c>
      <c r="X491" s="47" t="str">
        <f t="shared" si="252"/>
        <v/>
      </c>
      <c r="Y491" s="365" t="str">
        <f t="shared" si="253"/>
        <v/>
      </c>
      <c r="Z491" s="365" t="str">
        <f>IF(W491&lt;X491,Übersetzungstexte!A$186,"")</f>
        <v/>
      </c>
      <c r="AA491" s="366" t="str">
        <f t="shared" si="254"/>
        <v/>
      </c>
      <c r="AB491" s="367"/>
    </row>
    <row r="492" spans="1:28" ht="17.25" hidden="1" customHeight="1" x14ac:dyDescent="0.2">
      <c r="A492" s="115"/>
      <c r="B492" s="236"/>
      <c r="C492" s="236"/>
      <c r="D492" s="116"/>
      <c r="E492" s="117"/>
      <c r="F492" s="118"/>
      <c r="G492" s="362"/>
      <c r="H492" s="117"/>
      <c r="I492" s="118"/>
      <c r="J492" s="119"/>
      <c r="K492" s="119"/>
      <c r="L492" s="232" t="str">
        <f t="shared" si="240"/>
        <v/>
      </c>
      <c r="M492" s="128" t="str">
        <f t="shared" si="241"/>
        <v/>
      </c>
      <c r="N492" s="77">
        <f t="shared" si="242"/>
        <v>0</v>
      </c>
      <c r="O492" s="77">
        <f t="shared" si="243"/>
        <v>0</v>
      </c>
      <c r="P492" s="28" t="str">
        <f t="shared" si="244"/>
        <v/>
      </c>
      <c r="Q492" s="28">
        <f t="shared" si="245"/>
        <v>0</v>
      </c>
      <c r="R492" s="31" t="str">
        <f t="shared" si="246"/>
        <v/>
      </c>
      <c r="S492" s="28" t="str">
        <f t="shared" si="247"/>
        <v/>
      </c>
      <c r="T492" s="28" t="str">
        <f t="shared" si="248"/>
        <v/>
      </c>
      <c r="U492" s="28" t="str">
        <f t="shared" si="249"/>
        <v/>
      </c>
      <c r="V492" s="28" t="str">
        <f t="shared" si="250"/>
        <v/>
      </c>
      <c r="W492" s="71" t="str">
        <f t="shared" si="251"/>
        <v/>
      </c>
      <c r="X492" s="47" t="str">
        <f t="shared" si="252"/>
        <v/>
      </c>
      <c r="Y492" s="365" t="str">
        <f t="shared" si="253"/>
        <v/>
      </c>
      <c r="Z492" s="365" t="str">
        <f>IF(W492&lt;X492,Übersetzungstexte!A$186,"")</f>
        <v/>
      </c>
      <c r="AA492" s="366" t="str">
        <f t="shared" si="254"/>
        <v/>
      </c>
      <c r="AB492" s="367"/>
    </row>
    <row r="493" spans="1:28" ht="17.25" hidden="1" customHeight="1" x14ac:dyDescent="0.2">
      <c r="A493" s="115"/>
      <c r="B493" s="236"/>
      <c r="C493" s="236"/>
      <c r="D493" s="116"/>
      <c r="E493" s="117"/>
      <c r="F493" s="118"/>
      <c r="G493" s="362"/>
      <c r="H493" s="117"/>
      <c r="I493" s="118"/>
      <c r="J493" s="119"/>
      <c r="K493" s="119"/>
      <c r="L493" s="232" t="str">
        <f t="shared" si="240"/>
        <v/>
      </c>
      <c r="M493" s="128" t="str">
        <f t="shared" si="241"/>
        <v/>
      </c>
      <c r="N493" s="77">
        <f t="shared" si="242"/>
        <v>0</v>
      </c>
      <c r="O493" s="77">
        <f t="shared" si="243"/>
        <v>0</v>
      </c>
      <c r="P493" s="28" t="str">
        <f t="shared" si="244"/>
        <v/>
      </c>
      <c r="Q493" s="28">
        <f t="shared" si="245"/>
        <v>0</v>
      </c>
      <c r="R493" s="31" t="str">
        <f t="shared" si="246"/>
        <v/>
      </c>
      <c r="S493" s="28" t="str">
        <f t="shared" si="247"/>
        <v/>
      </c>
      <c r="T493" s="28" t="str">
        <f t="shared" si="248"/>
        <v/>
      </c>
      <c r="U493" s="28" t="str">
        <f t="shared" si="249"/>
        <v/>
      </c>
      <c r="V493" s="28" t="str">
        <f t="shared" si="250"/>
        <v/>
      </c>
      <c r="W493" s="71" t="str">
        <f t="shared" si="251"/>
        <v/>
      </c>
      <c r="X493" s="47" t="str">
        <f t="shared" si="252"/>
        <v/>
      </c>
      <c r="Y493" s="365" t="str">
        <f t="shared" si="253"/>
        <v/>
      </c>
      <c r="Z493" s="365" t="str">
        <f>IF(W493&lt;X493,Übersetzungstexte!A$186,"")</f>
        <v/>
      </c>
      <c r="AA493" s="366" t="str">
        <f t="shared" si="254"/>
        <v/>
      </c>
      <c r="AB493" s="367"/>
    </row>
    <row r="494" spans="1:28" ht="17.25" hidden="1" customHeight="1" x14ac:dyDescent="0.2">
      <c r="A494" s="115"/>
      <c r="B494" s="236"/>
      <c r="C494" s="236"/>
      <c r="D494" s="116"/>
      <c r="E494" s="117"/>
      <c r="F494" s="118"/>
      <c r="G494" s="362"/>
      <c r="H494" s="117"/>
      <c r="I494" s="118"/>
      <c r="J494" s="119"/>
      <c r="K494" s="119"/>
      <c r="L494" s="232" t="str">
        <f t="shared" si="240"/>
        <v/>
      </c>
      <c r="M494" s="128" t="str">
        <f t="shared" si="241"/>
        <v/>
      </c>
      <c r="N494" s="77">
        <f t="shared" si="242"/>
        <v>0</v>
      </c>
      <c r="O494" s="77">
        <f t="shared" si="243"/>
        <v>0</v>
      </c>
      <c r="P494" s="28" t="str">
        <f t="shared" si="244"/>
        <v/>
      </c>
      <c r="Q494" s="28">
        <f t="shared" si="245"/>
        <v>0</v>
      </c>
      <c r="R494" s="31" t="str">
        <f t="shared" si="246"/>
        <v/>
      </c>
      <c r="S494" s="28" t="str">
        <f t="shared" si="247"/>
        <v/>
      </c>
      <c r="T494" s="28" t="str">
        <f t="shared" si="248"/>
        <v/>
      </c>
      <c r="U494" s="28" t="str">
        <f t="shared" si="249"/>
        <v/>
      </c>
      <c r="V494" s="28" t="str">
        <f t="shared" si="250"/>
        <v/>
      </c>
      <c r="W494" s="71" t="str">
        <f t="shared" si="251"/>
        <v/>
      </c>
      <c r="X494" s="47" t="str">
        <f t="shared" si="252"/>
        <v/>
      </c>
      <c r="Y494" s="365" t="str">
        <f t="shared" si="253"/>
        <v/>
      </c>
      <c r="Z494" s="365" t="str">
        <f>IF(W494&lt;X494,Übersetzungstexte!A$186,"")</f>
        <v/>
      </c>
      <c r="AA494" s="366" t="str">
        <f t="shared" si="254"/>
        <v/>
      </c>
      <c r="AB494" s="367"/>
    </row>
    <row r="495" spans="1:28" ht="17.25" hidden="1" customHeight="1" x14ac:dyDescent="0.2">
      <c r="A495" s="115"/>
      <c r="B495" s="236"/>
      <c r="C495" s="236"/>
      <c r="D495" s="116"/>
      <c r="E495" s="117"/>
      <c r="F495" s="118"/>
      <c r="G495" s="362"/>
      <c r="H495" s="117"/>
      <c r="I495" s="118"/>
      <c r="J495" s="119"/>
      <c r="K495" s="119"/>
      <c r="L495" s="232" t="str">
        <f t="shared" si="240"/>
        <v/>
      </c>
      <c r="M495" s="128" t="str">
        <f t="shared" si="241"/>
        <v/>
      </c>
      <c r="N495" s="77">
        <f t="shared" si="242"/>
        <v>0</v>
      </c>
      <c r="O495" s="77">
        <f t="shared" si="243"/>
        <v>0</v>
      </c>
      <c r="P495" s="28" t="str">
        <f t="shared" si="244"/>
        <v/>
      </c>
      <c r="Q495" s="28">
        <f t="shared" si="245"/>
        <v>0</v>
      </c>
      <c r="R495" s="31" t="str">
        <f t="shared" si="246"/>
        <v/>
      </c>
      <c r="S495" s="28" t="str">
        <f t="shared" si="247"/>
        <v/>
      </c>
      <c r="T495" s="28" t="str">
        <f t="shared" si="248"/>
        <v/>
      </c>
      <c r="U495" s="28" t="str">
        <f t="shared" si="249"/>
        <v/>
      </c>
      <c r="V495" s="28" t="str">
        <f t="shared" si="250"/>
        <v/>
      </c>
      <c r="W495" s="71" t="str">
        <f t="shared" si="251"/>
        <v/>
      </c>
      <c r="X495" s="47" t="str">
        <f t="shared" si="252"/>
        <v/>
      </c>
      <c r="Y495" s="365" t="str">
        <f t="shared" si="253"/>
        <v/>
      </c>
      <c r="Z495" s="365" t="str">
        <f>IF(W495&lt;X495,Übersetzungstexte!A$186,"")</f>
        <v/>
      </c>
      <c r="AA495" s="366" t="str">
        <f t="shared" si="254"/>
        <v/>
      </c>
      <c r="AB495" s="367"/>
    </row>
    <row r="496" spans="1:28" ht="17.25" hidden="1" customHeight="1" x14ac:dyDescent="0.2">
      <c r="A496" s="115"/>
      <c r="B496" s="236"/>
      <c r="C496" s="236"/>
      <c r="D496" s="116"/>
      <c r="E496" s="117"/>
      <c r="F496" s="118"/>
      <c r="G496" s="362"/>
      <c r="H496" s="117"/>
      <c r="I496" s="118"/>
      <c r="J496" s="119"/>
      <c r="K496" s="119"/>
      <c r="L496" s="232" t="str">
        <f t="shared" si="240"/>
        <v/>
      </c>
      <c r="M496" s="128" t="str">
        <f t="shared" si="241"/>
        <v/>
      </c>
      <c r="N496" s="77">
        <f t="shared" si="242"/>
        <v>0</v>
      </c>
      <c r="O496" s="77">
        <f t="shared" si="243"/>
        <v>0</v>
      </c>
      <c r="P496" s="28" t="str">
        <f t="shared" si="244"/>
        <v/>
      </c>
      <c r="Q496" s="28">
        <f t="shared" si="245"/>
        <v>0</v>
      </c>
      <c r="R496" s="31" t="str">
        <f t="shared" si="246"/>
        <v/>
      </c>
      <c r="S496" s="28" t="str">
        <f t="shared" si="247"/>
        <v/>
      </c>
      <c r="T496" s="28" t="str">
        <f t="shared" si="248"/>
        <v/>
      </c>
      <c r="U496" s="28" t="str">
        <f t="shared" si="249"/>
        <v/>
      </c>
      <c r="V496" s="28" t="str">
        <f t="shared" si="250"/>
        <v/>
      </c>
      <c r="W496" s="71" t="str">
        <f t="shared" si="251"/>
        <v/>
      </c>
      <c r="X496" s="47" t="str">
        <f t="shared" si="252"/>
        <v/>
      </c>
      <c r="Y496" s="365" t="str">
        <f t="shared" si="253"/>
        <v/>
      </c>
      <c r="Z496" s="365" t="str">
        <f>IF(W496&lt;X496,Übersetzungstexte!A$186,"")</f>
        <v/>
      </c>
      <c r="AA496" s="366" t="str">
        <f t="shared" si="254"/>
        <v/>
      </c>
      <c r="AB496" s="367"/>
    </row>
    <row r="497" spans="1:28" ht="17.25" hidden="1" customHeight="1" x14ac:dyDescent="0.2">
      <c r="A497" s="115"/>
      <c r="B497" s="236"/>
      <c r="C497" s="236"/>
      <c r="D497" s="116"/>
      <c r="E497" s="117"/>
      <c r="F497" s="118"/>
      <c r="G497" s="362"/>
      <c r="H497" s="117"/>
      <c r="I497" s="118"/>
      <c r="J497" s="119"/>
      <c r="K497" s="119"/>
      <c r="L497" s="232" t="str">
        <f t="shared" si="240"/>
        <v/>
      </c>
      <c r="M497" s="128" t="str">
        <f t="shared" si="241"/>
        <v/>
      </c>
      <c r="N497" s="77">
        <f t="shared" si="242"/>
        <v>0</v>
      </c>
      <c r="O497" s="77">
        <f t="shared" si="243"/>
        <v>0</v>
      </c>
      <c r="P497" s="28" t="str">
        <f t="shared" si="244"/>
        <v/>
      </c>
      <c r="Q497" s="28">
        <f t="shared" si="245"/>
        <v>0</v>
      </c>
      <c r="R497" s="31" t="str">
        <f t="shared" si="246"/>
        <v/>
      </c>
      <c r="S497" s="28" t="str">
        <f t="shared" si="247"/>
        <v/>
      </c>
      <c r="T497" s="28" t="str">
        <f t="shared" si="248"/>
        <v/>
      </c>
      <c r="U497" s="28" t="str">
        <f t="shared" si="249"/>
        <v/>
      </c>
      <c r="V497" s="28" t="str">
        <f t="shared" si="250"/>
        <v/>
      </c>
      <c r="W497" s="71" t="str">
        <f t="shared" si="251"/>
        <v/>
      </c>
      <c r="X497" s="47" t="str">
        <f t="shared" si="252"/>
        <v/>
      </c>
      <c r="Y497" s="365" t="str">
        <f t="shared" si="253"/>
        <v/>
      </c>
      <c r="Z497" s="365" t="str">
        <f>IF(W497&lt;X497,Übersetzungstexte!A$186,"")</f>
        <v/>
      </c>
      <c r="AA497" s="366" t="str">
        <f t="shared" si="254"/>
        <v/>
      </c>
      <c r="AB497" s="367"/>
    </row>
    <row r="498" spans="1:28" ht="17.25" hidden="1" customHeight="1" x14ac:dyDescent="0.2">
      <c r="A498" s="115"/>
      <c r="B498" s="236"/>
      <c r="C498" s="236"/>
      <c r="D498" s="116"/>
      <c r="E498" s="117"/>
      <c r="F498" s="118"/>
      <c r="G498" s="362"/>
      <c r="H498" s="117"/>
      <c r="I498" s="118"/>
      <c r="J498" s="119"/>
      <c r="K498" s="119"/>
      <c r="L498" s="232" t="str">
        <f t="shared" si="240"/>
        <v/>
      </c>
      <c r="M498" s="128" t="str">
        <f t="shared" si="241"/>
        <v/>
      </c>
      <c r="N498" s="77">
        <f t="shared" si="242"/>
        <v>0</v>
      </c>
      <c r="O498" s="77">
        <f t="shared" si="243"/>
        <v>0</v>
      </c>
      <c r="P498" s="28" t="str">
        <f t="shared" si="244"/>
        <v/>
      </c>
      <c r="Q498" s="28">
        <f t="shared" si="245"/>
        <v>0</v>
      </c>
      <c r="R498" s="31" t="str">
        <f t="shared" si="246"/>
        <v/>
      </c>
      <c r="S498" s="28" t="str">
        <f t="shared" si="247"/>
        <v/>
      </c>
      <c r="T498" s="28" t="str">
        <f t="shared" si="248"/>
        <v/>
      </c>
      <c r="U498" s="28" t="str">
        <f t="shared" si="249"/>
        <v/>
      </c>
      <c r="V498" s="28" t="str">
        <f t="shared" si="250"/>
        <v/>
      </c>
      <c r="W498" s="71" t="str">
        <f t="shared" si="251"/>
        <v/>
      </c>
      <c r="X498" s="47" t="str">
        <f t="shared" si="252"/>
        <v/>
      </c>
      <c r="Y498" s="365" t="str">
        <f t="shared" si="253"/>
        <v/>
      </c>
      <c r="Z498" s="365" t="str">
        <f>IF(W498&lt;X498,Übersetzungstexte!A$186,"")</f>
        <v/>
      </c>
      <c r="AA498" s="366" t="str">
        <f t="shared" si="254"/>
        <v/>
      </c>
      <c r="AB498" s="367"/>
    </row>
    <row r="499" spans="1:28" ht="17.25" hidden="1" customHeight="1" x14ac:dyDescent="0.2">
      <c r="A499" s="115"/>
      <c r="B499" s="236"/>
      <c r="C499" s="236"/>
      <c r="D499" s="116"/>
      <c r="E499" s="117"/>
      <c r="F499" s="118"/>
      <c r="G499" s="362"/>
      <c r="H499" s="117"/>
      <c r="I499" s="118"/>
      <c r="J499" s="119"/>
      <c r="K499" s="119"/>
      <c r="L499" s="232" t="str">
        <f t="shared" si="240"/>
        <v/>
      </c>
      <c r="M499" s="128" t="str">
        <f t="shared" si="241"/>
        <v/>
      </c>
      <c r="N499" s="77">
        <f t="shared" si="242"/>
        <v>0</v>
      </c>
      <c r="O499" s="77">
        <f t="shared" si="243"/>
        <v>0</v>
      </c>
      <c r="P499" s="28" t="str">
        <f t="shared" si="244"/>
        <v/>
      </c>
      <c r="Q499" s="28">
        <f t="shared" si="245"/>
        <v>0</v>
      </c>
      <c r="R499" s="31" t="str">
        <f t="shared" si="246"/>
        <v/>
      </c>
      <c r="S499" s="28" t="str">
        <f t="shared" si="247"/>
        <v/>
      </c>
      <c r="T499" s="28" t="str">
        <f t="shared" si="248"/>
        <v/>
      </c>
      <c r="U499" s="28" t="str">
        <f t="shared" si="249"/>
        <v/>
      </c>
      <c r="V499" s="28" t="str">
        <f t="shared" si="250"/>
        <v/>
      </c>
      <c r="W499" s="71" t="str">
        <f t="shared" si="251"/>
        <v/>
      </c>
      <c r="X499" s="47" t="str">
        <f t="shared" si="252"/>
        <v/>
      </c>
      <c r="Y499" s="365" t="str">
        <f t="shared" si="253"/>
        <v/>
      </c>
      <c r="Z499" s="365" t="str">
        <f>IF(W499&lt;X499,Übersetzungstexte!A$186,"")</f>
        <v/>
      </c>
      <c r="AA499" s="366" t="str">
        <f t="shared" si="254"/>
        <v/>
      </c>
      <c r="AB499" s="367"/>
    </row>
    <row r="500" spans="1:28" ht="17.25" hidden="1" customHeight="1" x14ac:dyDescent="0.2">
      <c r="A500" s="115"/>
      <c r="B500" s="236"/>
      <c r="C500" s="236"/>
      <c r="D500" s="116"/>
      <c r="E500" s="117"/>
      <c r="F500" s="118"/>
      <c r="G500" s="362"/>
      <c r="H500" s="117"/>
      <c r="I500" s="118"/>
      <c r="J500" s="119"/>
      <c r="K500" s="119"/>
      <c r="L500" s="232" t="str">
        <f t="shared" si="240"/>
        <v/>
      </c>
      <c r="M500" s="128" t="str">
        <f t="shared" si="241"/>
        <v/>
      </c>
      <c r="N500" s="77">
        <f t="shared" si="242"/>
        <v>0</v>
      </c>
      <c r="O500" s="77">
        <f t="shared" si="243"/>
        <v>0</v>
      </c>
      <c r="P500" s="28" t="str">
        <f t="shared" si="244"/>
        <v/>
      </c>
      <c r="Q500" s="28">
        <f t="shared" si="245"/>
        <v>0</v>
      </c>
      <c r="R500" s="31" t="str">
        <f t="shared" si="246"/>
        <v/>
      </c>
      <c r="S500" s="28" t="str">
        <f t="shared" si="247"/>
        <v/>
      </c>
      <c r="T500" s="28" t="str">
        <f t="shared" si="248"/>
        <v/>
      </c>
      <c r="U500" s="28" t="str">
        <f t="shared" si="249"/>
        <v/>
      </c>
      <c r="V500" s="28" t="str">
        <f t="shared" si="250"/>
        <v/>
      </c>
      <c r="W500" s="71" t="str">
        <f t="shared" si="251"/>
        <v/>
      </c>
      <c r="X500" s="47" t="str">
        <f t="shared" si="252"/>
        <v/>
      </c>
      <c r="Y500" s="365" t="str">
        <f t="shared" si="253"/>
        <v/>
      </c>
      <c r="Z500" s="365" t="str">
        <f>IF(W500&lt;X500,Übersetzungstexte!A$186,"")</f>
        <v/>
      </c>
      <c r="AA500" s="366" t="str">
        <f t="shared" si="254"/>
        <v/>
      </c>
      <c r="AB500" s="367"/>
    </row>
    <row r="501" spans="1:28" ht="17.25" hidden="1" customHeight="1" x14ac:dyDescent="0.2">
      <c r="A501" s="115"/>
      <c r="B501" s="236"/>
      <c r="C501" s="236"/>
      <c r="D501" s="116"/>
      <c r="E501" s="117"/>
      <c r="F501" s="118"/>
      <c r="G501" s="362"/>
      <c r="H501" s="117"/>
      <c r="I501" s="118"/>
      <c r="J501" s="119"/>
      <c r="K501" s="119"/>
      <c r="L501" s="232" t="str">
        <f t="shared" si="240"/>
        <v/>
      </c>
      <c r="M501" s="128" t="str">
        <f t="shared" si="241"/>
        <v/>
      </c>
      <c r="N501" s="77">
        <f t="shared" si="242"/>
        <v>0</v>
      </c>
      <c r="O501" s="77">
        <f t="shared" si="243"/>
        <v>0</v>
      </c>
      <c r="P501" s="28" t="str">
        <f t="shared" si="244"/>
        <v/>
      </c>
      <c r="Q501" s="28">
        <f t="shared" si="245"/>
        <v>0</v>
      </c>
      <c r="R501" s="31" t="str">
        <f t="shared" si="246"/>
        <v/>
      </c>
      <c r="S501" s="28" t="str">
        <f t="shared" si="247"/>
        <v/>
      </c>
      <c r="T501" s="28" t="str">
        <f t="shared" si="248"/>
        <v/>
      </c>
      <c r="U501" s="28" t="str">
        <f t="shared" si="249"/>
        <v/>
      </c>
      <c r="V501" s="28" t="str">
        <f t="shared" si="250"/>
        <v/>
      </c>
      <c r="W501" s="71" t="str">
        <f t="shared" si="251"/>
        <v/>
      </c>
      <c r="X501" s="47" t="str">
        <f t="shared" si="252"/>
        <v/>
      </c>
      <c r="Y501" s="365" t="str">
        <f t="shared" si="253"/>
        <v/>
      </c>
      <c r="Z501" s="365" t="str">
        <f>IF(W501&lt;X501,Übersetzungstexte!A$186,"")</f>
        <v/>
      </c>
      <c r="AA501" s="366" t="str">
        <f t="shared" si="254"/>
        <v/>
      </c>
      <c r="AB501" s="367"/>
    </row>
    <row r="502" spans="1:28" ht="17.25" hidden="1" customHeight="1" x14ac:dyDescent="0.2">
      <c r="A502" s="115"/>
      <c r="B502" s="236"/>
      <c r="C502" s="236"/>
      <c r="D502" s="116"/>
      <c r="E502" s="117"/>
      <c r="F502" s="118"/>
      <c r="G502" s="362"/>
      <c r="H502" s="117"/>
      <c r="I502" s="118"/>
      <c r="J502" s="119"/>
      <c r="K502" s="119"/>
      <c r="L502" s="232" t="str">
        <f t="shared" si="240"/>
        <v/>
      </c>
      <c r="M502" s="128" t="str">
        <f t="shared" si="241"/>
        <v/>
      </c>
      <c r="N502" s="77">
        <f t="shared" si="242"/>
        <v>0</v>
      </c>
      <c r="O502" s="77">
        <f t="shared" si="243"/>
        <v>0</v>
      </c>
      <c r="P502" s="28" t="str">
        <f t="shared" si="244"/>
        <v/>
      </c>
      <c r="Q502" s="28">
        <f t="shared" si="245"/>
        <v>0</v>
      </c>
      <c r="R502" s="31" t="str">
        <f t="shared" si="246"/>
        <v/>
      </c>
      <c r="S502" s="28" t="str">
        <f t="shared" si="247"/>
        <v/>
      </c>
      <c r="T502" s="28" t="str">
        <f t="shared" si="248"/>
        <v/>
      </c>
      <c r="U502" s="28" t="str">
        <f t="shared" si="249"/>
        <v/>
      </c>
      <c r="V502" s="28" t="str">
        <f t="shared" si="250"/>
        <v/>
      </c>
      <c r="W502" s="71" t="str">
        <f t="shared" si="251"/>
        <v/>
      </c>
      <c r="X502" s="47" t="str">
        <f t="shared" si="252"/>
        <v/>
      </c>
      <c r="Y502" s="365" t="str">
        <f t="shared" si="253"/>
        <v/>
      </c>
      <c r="Z502" s="365" t="str">
        <f>IF(W502&lt;X502,Übersetzungstexte!A$186,"")</f>
        <v/>
      </c>
      <c r="AA502" s="366" t="str">
        <f t="shared" si="254"/>
        <v/>
      </c>
      <c r="AB502" s="367"/>
    </row>
    <row r="503" spans="1:28" ht="17.25" hidden="1" customHeight="1" x14ac:dyDescent="0.2">
      <c r="A503" s="115"/>
      <c r="B503" s="236"/>
      <c r="C503" s="236"/>
      <c r="D503" s="116"/>
      <c r="E503" s="117"/>
      <c r="F503" s="118"/>
      <c r="G503" s="362"/>
      <c r="H503" s="117"/>
      <c r="I503" s="118"/>
      <c r="J503" s="119"/>
      <c r="K503" s="119"/>
      <c r="L503" s="232" t="str">
        <f t="shared" si="240"/>
        <v/>
      </c>
      <c r="M503" s="128" t="str">
        <f t="shared" si="241"/>
        <v/>
      </c>
      <c r="N503" s="77">
        <f t="shared" si="242"/>
        <v>0</v>
      </c>
      <c r="O503" s="77">
        <f t="shared" si="243"/>
        <v>0</v>
      </c>
      <c r="P503" s="28" t="str">
        <f t="shared" si="244"/>
        <v/>
      </c>
      <c r="Q503" s="28">
        <f t="shared" si="245"/>
        <v>0</v>
      </c>
      <c r="R503" s="31" t="str">
        <f t="shared" si="246"/>
        <v/>
      </c>
      <c r="S503" s="28" t="str">
        <f t="shared" si="247"/>
        <v/>
      </c>
      <c r="T503" s="28" t="str">
        <f t="shared" si="248"/>
        <v/>
      </c>
      <c r="U503" s="28" t="str">
        <f t="shared" si="249"/>
        <v/>
      </c>
      <c r="V503" s="28" t="str">
        <f t="shared" si="250"/>
        <v/>
      </c>
      <c r="W503" s="71" t="str">
        <f t="shared" si="251"/>
        <v/>
      </c>
      <c r="X503" s="47" t="str">
        <f t="shared" si="252"/>
        <v/>
      </c>
      <c r="Y503" s="365" t="str">
        <f t="shared" si="253"/>
        <v/>
      </c>
      <c r="Z503" s="365" t="str">
        <f>IF(W503&lt;X503,Übersetzungstexte!A$186,"")</f>
        <v/>
      </c>
      <c r="AA503" s="366" t="str">
        <f t="shared" si="254"/>
        <v/>
      </c>
      <c r="AB503" s="367"/>
    </row>
    <row r="504" spans="1:28" ht="17.25" hidden="1" customHeight="1" x14ac:dyDescent="0.2">
      <c r="A504" s="115"/>
      <c r="B504" s="236"/>
      <c r="C504" s="236"/>
      <c r="D504" s="116"/>
      <c r="E504" s="117"/>
      <c r="F504" s="118"/>
      <c r="G504" s="362"/>
      <c r="H504" s="117"/>
      <c r="I504" s="118"/>
      <c r="J504" s="119"/>
      <c r="K504" s="119"/>
      <c r="L504" s="232" t="str">
        <f t="shared" si="240"/>
        <v/>
      </c>
      <c r="M504" s="128" t="str">
        <f t="shared" si="241"/>
        <v/>
      </c>
      <c r="N504" s="77">
        <f t="shared" si="242"/>
        <v>0</v>
      </c>
      <c r="O504" s="77">
        <f t="shared" si="243"/>
        <v>0</v>
      </c>
      <c r="P504" s="28" t="str">
        <f t="shared" si="244"/>
        <v/>
      </c>
      <c r="Q504" s="28">
        <f t="shared" si="245"/>
        <v>0</v>
      </c>
      <c r="R504" s="31" t="str">
        <f t="shared" si="246"/>
        <v/>
      </c>
      <c r="S504" s="28" t="str">
        <f t="shared" si="247"/>
        <v/>
      </c>
      <c r="T504" s="28" t="str">
        <f t="shared" si="248"/>
        <v/>
      </c>
      <c r="U504" s="28" t="str">
        <f t="shared" si="249"/>
        <v/>
      </c>
      <c r="V504" s="28" t="str">
        <f t="shared" si="250"/>
        <v/>
      </c>
      <c r="W504" s="71" t="str">
        <f t="shared" si="251"/>
        <v/>
      </c>
      <c r="X504" s="47" t="str">
        <f t="shared" si="252"/>
        <v/>
      </c>
      <c r="Y504" s="365" t="str">
        <f t="shared" si="253"/>
        <v/>
      </c>
      <c r="Z504" s="365" t="str">
        <f>IF(W504&lt;X504,Übersetzungstexte!A$186,"")</f>
        <v/>
      </c>
      <c r="AA504" s="366" t="str">
        <f t="shared" si="254"/>
        <v/>
      </c>
      <c r="AB504" s="367"/>
    </row>
    <row r="505" spans="1:28" ht="17.25" hidden="1" customHeight="1" x14ac:dyDescent="0.2">
      <c r="A505" s="115"/>
      <c r="B505" s="236"/>
      <c r="C505" s="236"/>
      <c r="D505" s="116"/>
      <c r="E505" s="117"/>
      <c r="F505" s="118"/>
      <c r="G505" s="362"/>
      <c r="H505" s="117"/>
      <c r="I505" s="118"/>
      <c r="J505" s="119"/>
      <c r="K505" s="119"/>
      <c r="L505" s="232" t="str">
        <f t="shared" si="240"/>
        <v/>
      </c>
      <c r="M505" s="128" t="str">
        <f t="shared" si="241"/>
        <v/>
      </c>
      <c r="N505" s="77">
        <f t="shared" si="242"/>
        <v>0</v>
      </c>
      <c r="O505" s="77">
        <f t="shared" si="243"/>
        <v>0</v>
      </c>
      <c r="P505" s="28" t="str">
        <f t="shared" si="244"/>
        <v/>
      </c>
      <c r="Q505" s="28">
        <f t="shared" si="245"/>
        <v>0</v>
      </c>
      <c r="R505" s="31" t="str">
        <f t="shared" si="246"/>
        <v/>
      </c>
      <c r="S505" s="28" t="str">
        <f t="shared" si="247"/>
        <v/>
      </c>
      <c r="T505" s="28" t="str">
        <f t="shared" si="248"/>
        <v/>
      </c>
      <c r="U505" s="28" t="str">
        <f t="shared" si="249"/>
        <v/>
      </c>
      <c r="V505" s="28" t="str">
        <f t="shared" si="250"/>
        <v/>
      </c>
      <c r="W505" s="71" t="str">
        <f t="shared" si="251"/>
        <v/>
      </c>
      <c r="X505" s="47" t="str">
        <f t="shared" si="252"/>
        <v/>
      </c>
      <c r="Y505" s="365" t="str">
        <f t="shared" si="253"/>
        <v/>
      </c>
      <c r="Z505" s="365" t="str">
        <f>IF(W505&lt;X505,Übersetzungstexte!A$186,"")</f>
        <v/>
      </c>
      <c r="AA505" s="366" t="str">
        <f t="shared" si="254"/>
        <v/>
      </c>
      <c r="AB505" s="367"/>
    </row>
    <row r="506" spans="1:28" ht="17.25" hidden="1" customHeight="1" x14ac:dyDescent="0.2">
      <c r="A506" s="115"/>
      <c r="B506" s="236"/>
      <c r="C506" s="236"/>
      <c r="D506" s="116"/>
      <c r="E506" s="117"/>
      <c r="F506" s="118"/>
      <c r="G506" s="362"/>
      <c r="H506" s="117"/>
      <c r="I506" s="118"/>
      <c r="J506" s="119"/>
      <c r="K506" s="119"/>
      <c r="L506" s="232" t="str">
        <f t="shared" si="240"/>
        <v/>
      </c>
      <c r="M506" s="128" t="str">
        <f t="shared" si="241"/>
        <v/>
      </c>
      <c r="N506" s="77">
        <f t="shared" si="242"/>
        <v>0</v>
      </c>
      <c r="O506" s="77">
        <f t="shared" si="243"/>
        <v>0</v>
      </c>
      <c r="P506" s="28" t="str">
        <f t="shared" si="244"/>
        <v/>
      </c>
      <c r="Q506" s="28">
        <f t="shared" si="245"/>
        <v>0</v>
      </c>
      <c r="R506" s="31" t="str">
        <f t="shared" si="246"/>
        <v/>
      </c>
      <c r="S506" s="28" t="str">
        <f t="shared" si="247"/>
        <v/>
      </c>
      <c r="T506" s="28" t="str">
        <f t="shared" si="248"/>
        <v/>
      </c>
      <c r="U506" s="28" t="str">
        <f t="shared" si="249"/>
        <v/>
      </c>
      <c r="V506" s="28" t="str">
        <f t="shared" si="250"/>
        <v/>
      </c>
      <c r="W506" s="71" t="str">
        <f t="shared" si="251"/>
        <v/>
      </c>
      <c r="X506" s="47" t="str">
        <f t="shared" si="252"/>
        <v/>
      </c>
      <c r="Y506" s="365" t="str">
        <f t="shared" si="253"/>
        <v/>
      </c>
      <c r="Z506" s="365" t="str">
        <f>IF(W506&lt;X506,Übersetzungstexte!A$186,"")</f>
        <v/>
      </c>
      <c r="AA506" s="366" t="str">
        <f t="shared" si="254"/>
        <v/>
      </c>
      <c r="AB506" s="367"/>
    </row>
    <row r="507" spans="1:28" ht="17.25" hidden="1" customHeight="1" x14ac:dyDescent="0.2">
      <c r="A507" s="115"/>
      <c r="B507" s="236"/>
      <c r="C507" s="236"/>
      <c r="D507" s="116"/>
      <c r="E507" s="117"/>
      <c r="F507" s="118"/>
      <c r="G507" s="362"/>
      <c r="H507" s="117"/>
      <c r="I507" s="118"/>
      <c r="J507" s="119"/>
      <c r="K507" s="119"/>
      <c r="L507" s="232" t="str">
        <f t="shared" si="240"/>
        <v/>
      </c>
      <c r="M507" s="128" t="str">
        <f t="shared" si="241"/>
        <v/>
      </c>
      <c r="N507" s="77">
        <f t="shared" si="242"/>
        <v>0</v>
      </c>
      <c r="O507" s="77">
        <f t="shared" si="243"/>
        <v>0</v>
      </c>
      <c r="P507" s="28" t="str">
        <f t="shared" si="244"/>
        <v/>
      </c>
      <c r="Q507" s="28">
        <f t="shared" si="245"/>
        <v>0</v>
      </c>
      <c r="R507" s="31" t="str">
        <f t="shared" si="246"/>
        <v/>
      </c>
      <c r="S507" s="28" t="str">
        <f t="shared" si="247"/>
        <v/>
      </c>
      <c r="T507" s="28" t="str">
        <f t="shared" si="248"/>
        <v/>
      </c>
      <c r="U507" s="28" t="str">
        <f t="shared" si="249"/>
        <v/>
      </c>
      <c r="V507" s="28" t="str">
        <f t="shared" si="250"/>
        <v/>
      </c>
      <c r="W507" s="71" t="str">
        <f t="shared" si="251"/>
        <v/>
      </c>
      <c r="X507" s="47" t="str">
        <f t="shared" si="252"/>
        <v/>
      </c>
      <c r="Y507" s="365" t="str">
        <f t="shared" si="253"/>
        <v/>
      </c>
      <c r="Z507" s="365" t="str">
        <f>IF(W507&lt;X507,Übersetzungstexte!A$186,"")</f>
        <v/>
      </c>
      <c r="AA507" s="366" t="str">
        <f t="shared" si="254"/>
        <v/>
      </c>
      <c r="AB507" s="367"/>
    </row>
    <row r="508" spans="1:28" ht="17.25" hidden="1" customHeight="1" x14ac:dyDescent="0.2">
      <c r="A508" s="115"/>
      <c r="B508" s="236"/>
      <c r="C508" s="236"/>
      <c r="D508" s="116"/>
      <c r="E508" s="117"/>
      <c r="F508" s="118"/>
      <c r="G508" s="362"/>
      <c r="H508" s="117"/>
      <c r="I508" s="118"/>
      <c r="J508" s="119"/>
      <c r="K508" s="119"/>
      <c r="L508" s="232" t="str">
        <f t="shared" si="240"/>
        <v/>
      </c>
      <c r="M508" s="128" t="str">
        <f>Z508</f>
        <v/>
      </c>
      <c r="N508" s="77">
        <f>IF(N$2-YEAR(D508)&lt;N$3,0,1)</f>
        <v>0</v>
      </c>
      <c r="O508" s="77">
        <f>IF(L508="",0,1)</f>
        <v>0</v>
      </c>
      <c r="P508" s="28" t="str">
        <f>IF(AND(A508="",B508="",C508=""),"",ROUND((K508+J508)/(N$4-(K508+J508))*100,2))</f>
        <v/>
      </c>
      <c r="Q508" s="28">
        <f>ROUND(G508,0)/12</f>
        <v>0</v>
      </c>
      <c r="R508" s="31" t="str">
        <f>IF(AND(A508="",B508="",C508=""),"",ROUND((N$4-(K508+J508))*I508/60,1))</f>
        <v/>
      </c>
      <c r="S508" s="28" t="str">
        <f>IF(OR(AND(A508="",B508="",C508=""),F508=0,F508=""),"",ROUND((1+P508/100)*Q508*F508,2))</f>
        <v/>
      </c>
      <c r="T508" s="28" t="str">
        <f>IF(OR(AND(A508="",B508="",C508=""),F508=0,F508="",I508=0,I508=""),"",ROUND((1+P508/100)*(H508/(N$4*I508/5)+Q508*F508),2))</f>
        <v/>
      </c>
      <c r="U508" s="28" t="str">
        <f>IF(OR(AND(A508="",B508="",C508=""),E508=0,E508="",R508=0,R508=""),"",ROUND((Q508*E508/R508),2))</f>
        <v/>
      </c>
      <c r="V508" s="28" t="str">
        <f>IF(OR(AND(A508="",B508="",C508=""),E508=0,E508="",R508=0,R508=""),"",ROUND((H508/(12*Q508*E508)+1)*Q508*E508/R508,2))</f>
        <v/>
      </c>
      <c r="W508" s="71" t="str">
        <f>IF(OR(AND(A508="",B508="",C508=""),R508=0,R508=""),"",ROUND(W$4 / R508,1))</f>
        <v/>
      </c>
      <c r="X508" s="47" t="str">
        <f>IF(OR(AND(A508="",B508="",C508=""),N$4=""),"",IF(AND(F508&gt;0,H508&gt;0),T508, IF(F508&gt;0,S508, IF(AND(E508&gt;0,H508&gt;0),V508,U508))))</f>
        <v/>
      </c>
      <c r="Y508" s="365" t="str">
        <f>IF(W508&lt;X508,W508,X508)</f>
        <v/>
      </c>
      <c r="Z508" s="365" t="str">
        <f>IF(W508&lt;X508,Übersetzungstexte!A$186,"")</f>
        <v/>
      </c>
      <c r="AA508" s="366" t="str">
        <f>IF(AND(B508="",C508=""),"",CONCATENATE(B508,",",C508))</f>
        <v/>
      </c>
      <c r="AB508" s="367"/>
    </row>
    <row r="509" spans="1:28" ht="17.25" hidden="1" customHeight="1" x14ac:dyDescent="0.2">
      <c r="A509" s="115"/>
      <c r="B509" s="236"/>
      <c r="C509" s="236"/>
      <c r="D509" s="116"/>
      <c r="E509" s="117"/>
      <c r="F509" s="118"/>
      <c r="G509" s="362"/>
      <c r="H509" s="117"/>
      <c r="I509" s="118"/>
      <c r="J509" s="119"/>
      <c r="K509" s="119"/>
      <c r="L509" s="232" t="str">
        <f t="shared" si="240"/>
        <v/>
      </c>
      <c r="M509" s="128" t="str">
        <f>Z509</f>
        <v/>
      </c>
      <c r="N509" s="77">
        <f>IF(N$2-YEAR(D509)&lt;N$3,0,1)</f>
        <v>0</v>
      </c>
      <c r="O509" s="77">
        <f>IF(L509="",0,1)</f>
        <v>0</v>
      </c>
      <c r="P509" s="28" t="str">
        <f>IF(AND(A509="",B509="",C509=""),"",ROUND((K509+J509)/(N$4-(K509+J509))*100,2))</f>
        <v/>
      </c>
      <c r="Q509" s="28">
        <f>ROUND(G509,0)/12</f>
        <v>0</v>
      </c>
      <c r="R509" s="31" t="str">
        <f>IF(AND(A509="",B509="",C509=""),"",ROUND((N$4-(K509+J509))*I509/60,1))</f>
        <v/>
      </c>
      <c r="S509" s="28" t="str">
        <f>IF(OR(AND(A509="",B509="",C509=""),F509=0,F509=""),"",ROUND((1+P509/100)*Q509*F509,2))</f>
        <v/>
      </c>
      <c r="T509" s="28" t="str">
        <f>IF(OR(AND(A509="",B509="",C509=""),F509=0,F509="",I509=0,I509=""),"",ROUND((1+P509/100)*(H509/(N$4*I509/5)+Q509*F509),2))</f>
        <v/>
      </c>
      <c r="U509" s="28" t="str">
        <f>IF(OR(AND(A509="",B509="",C509=""),E509=0,E509="",R509=0,R509=""),"",ROUND((Q509*E509/R509),2))</f>
        <v/>
      </c>
      <c r="V509" s="28" t="str">
        <f>IF(OR(AND(A509="",B509="",C509=""),E509=0,E509="",R509=0,R509=""),"",ROUND((H509/(12*Q509*E509)+1)*Q509*E509/R509,2))</f>
        <v/>
      </c>
      <c r="W509" s="71" t="str">
        <f>IF(OR(AND(A509="",B509="",C509=""),R509=0,R509=""),"",ROUND(W$4 / R509,1))</f>
        <v/>
      </c>
      <c r="X509" s="47" t="str">
        <f>IF(OR(AND(A509="",B509="",C509=""),N$4=""),"",IF(AND(F509&gt;0,H509&gt;0),T509, IF(F509&gt;0,S509, IF(AND(E509&gt;0,H509&gt;0),V509,U509))))</f>
        <v/>
      </c>
      <c r="Y509" s="365" t="str">
        <f>IF(W509&lt;X509,W509,X509)</f>
        <v/>
      </c>
      <c r="Z509" s="365" t="str">
        <f>IF(W509&lt;X509,Übersetzungstexte!A$186,"")</f>
        <v/>
      </c>
      <c r="AA509" s="366" t="str">
        <f>IF(AND(B509="",C509=""),"",CONCATENATE(B509,",",C509))</f>
        <v/>
      </c>
      <c r="AB509" s="367"/>
    </row>
    <row r="510" spans="1:28" hidden="1" x14ac:dyDescent="0.2">
      <c r="A510" s="15"/>
      <c r="B510" s="16"/>
      <c r="C510" s="16"/>
      <c r="D510" s="16"/>
      <c r="E510" s="16"/>
      <c r="F510" s="16"/>
      <c r="G510" s="16"/>
      <c r="H510" s="16"/>
      <c r="I510" s="16"/>
      <c r="J510" s="16"/>
      <c r="K510" s="16"/>
      <c r="L510" s="16"/>
      <c r="M510" s="39"/>
      <c r="N510" s="184"/>
      <c r="O510" s="45"/>
      <c r="P510" s="45"/>
      <c r="Q510" s="45"/>
      <c r="R510" s="45"/>
      <c r="S510" s="45"/>
      <c r="T510" s="45"/>
      <c r="U510" s="45"/>
      <c r="V510" s="45"/>
      <c r="W510" s="45"/>
      <c r="X510" s="45"/>
      <c r="Y510" s="45"/>
      <c r="Z510" s="45"/>
      <c r="AA510" s="45"/>
      <c r="AB510" s="45"/>
    </row>
    <row r="511" spans="1:28" hidden="1" x14ac:dyDescent="0.2">
      <c r="A511" s="113" t="str">
        <f>'Stammdaten Betrieb &amp; Abteilung'!D$1</f>
        <v xml:space="preserve">  </v>
      </c>
      <c r="B511" s="39"/>
      <c r="C511" s="34"/>
      <c r="D511" s="34"/>
      <c r="E511" s="35"/>
      <c r="F511" s="35"/>
      <c r="G511" s="21" t="str">
        <f>Übersetzungstexte!A$135</f>
        <v>Betrieb / Betriebsabteilung</v>
      </c>
      <c r="H511" s="38" t="str">
        <f>'Stammdaten Betrieb &amp; Abteilung'!D$13</f>
        <v xml:space="preserve"> </v>
      </c>
      <c r="I511" s="38"/>
      <c r="J511" s="38"/>
      <c r="K511" s="38"/>
      <c r="L511" s="40"/>
      <c r="M511" s="85"/>
      <c r="P511" s="46"/>
      <c r="Q511" s="46"/>
      <c r="R511" s="18"/>
      <c r="S511" s="22"/>
      <c r="T511" s="47"/>
      <c r="U511" s="18"/>
      <c r="V511" s="18"/>
      <c r="W511" s="18"/>
      <c r="X511" s="18"/>
      <c r="Y511" s="19"/>
      <c r="AA511" s="47"/>
    </row>
    <row r="512" spans="1:28" hidden="1" x14ac:dyDescent="0.2">
      <c r="A512" s="38" t="str">
        <f>'Stammdaten Betrieb &amp; Abteilung'!D$3</f>
        <v xml:space="preserve"> </v>
      </c>
      <c r="B512" s="39"/>
      <c r="C512" s="33"/>
      <c r="D512" s="33"/>
      <c r="E512" s="36"/>
      <c r="F512" s="36"/>
      <c r="G512" s="17" t="str">
        <f>Übersetzungstexte!A$136</f>
        <v>Abrechnungsperiode</v>
      </c>
      <c r="H512" s="114" t="str">
        <f>'Stammdaten Betrieb &amp; Abteilung'!D$14</f>
        <v/>
      </c>
      <c r="I512" s="114"/>
      <c r="J512" s="37"/>
      <c r="K512" s="37"/>
      <c r="L512" s="40"/>
      <c r="M512" s="85"/>
      <c r="P512" s="46"/>
      <c r="Q512" s="46"/>
      <c r="R512" s="18"/>
      <c r="S512" s="22"/>
      <c r="T512" s="47"/>
      <c r="U512" s="18"/>
      <c r="V512" s="18"/>
      <c r="W512" s="18"/>
      <c r="X512" s="18"/>
      <c r="Y512" s="19"/>
      <c r="AA512" s="47"/>
    </row>
    <row r="513" spans="1:28" hidden="1" x14ac:dyDescent="0.2">
      <c r="A513" s="38" t="str">
        <f>'Stammdaten Betrieb &amp; Abteilung'!D$4</f>
        <v xml:space="preserve"> </v>
      </c>
      <c r="B513" s="39"/>
      <c r="C513" s="7"/>
      <c r="D513" s="7"/>
      <c r="E513" s="36"/>
      <c r="F513" s="36"/>
      <c r="G513" s="17" t="str">
        <f>Übersetzungstexte!A$137</f>
        <v>Beginn / Ende der Kurzarbeit</v>
      </c>
      <c r="H513" s="38" t="str">
        <f>'Stammdaten Betrieb &amp; Abteilung'!D$16</f>
        <v/>
      </c>
      <c r="I513" s="38"/>
      <c r="J513" s="38"/>
      <c r="K513" s="38"/>
      <c r="L513" s="40"/>
      <c r="M513" s="85"/>
      <c r="P513" s="46"/>
      <c r="Q513" s="46"/>
      <c r="R513" s="18"/>
      <c r="S513" s="22"/>
      <c r="T513" s="47"/>
      <c r="U513" s="18"/>
      <c r="V513" s="18"/>
      <c r="W513" s="73"/>
      <c r="X513" s="18"/>
      <c r="Y513" s="19"/>
      <c r="AA513" s="47"/>
    </row>
    <row r="514" spans="1:28" hidden="1" x14ac:dyDescent="0.2">
      <c r="A514" s="5"/>
      <c r="B514" s="4"/>
      <c r="C514" s="7"/>
      <c r="D514" s="7"/>
      <c r="E514" s="8"/>
      <c r="F514" s="7"/>
      <c r="G514" s="7"/>
      <c r="H514" s="13"/>
      <c r="I514" s="7"/>
      <c r="J514" s="7"/>
      <c r="K514" s="7"/>
      <c r="L514" s="41"/>
      <c r="M514" s="86"/>
      <c r="N514" s="182"/>
      <c r="O514" s="43"/>
      <c r="P514" s="46"/>
      <c r="Q514" s="46"/>
      <c r="R514" s="18"/>
      <c r="S514" s="22"/>
      <c r="T514" s="18"/>
      <c r="U514" s="18"/>
      <c r="V514" s="18"/>
      <c r="W514" s="50"/>
      <c r="X514" s="18"/>
      <c r="Y514" s="19"/>
      <c r="AA514" s="47"/>
    </row>
    <row r="515" spans="1:28" hidden="1" x14ac:dyDescent="0.2">
      <c r="A515" s="223" t="str">
        <f>Übersetzungstexte!A$138</f>
        <v/>
      </c>
      <c r="B515" s="223" t="str">
        <f>Übersetzungstexte!A$142</f>
        <v/>
      </c>
      <c r="C515" s="223" t="str">
        <f>Übersetzungstexte!A$146</f>
        <v/>
      </c>
      <c r="D515" s="224" t="str">
        <f>Übersetzungstexte!A$150</f>
        <v/>
      </c>
      <c r="E515" s="224" t="str">
        <f>Übersetzungstexte!A$154</f>
        <v/>
      </c>
      <c r="F515" s="224" t="str">
        <f>Übersetzungstexte!A$158</f>
        <v/>
      </c>
      <c r="G515" s="224" t="str">
        <f>Übersetzungstexte!A$162</f>
        <v>Anzahl bez.</v>
      </c>
      <c r="H515" s="225" t="str">
        <f>Übersetzungstexte!A$166</f>
        <v>Weitere</v>
      </c>
      <c r="I515" s="224" t="str">
        <f>Übersetzungstexte!A$170</f>
        <v>Jahres-</v>
      </c>
      <c r="J515" s="224" t="str">
        <f>Übersetzungstexte!A$174</f>
        <v/>
      </c>
      <c r="K515" s="224" t="str">
        <f>Übersetzungstexte!A$178</f>
        <v/>
      </c>
      <c r="L515" s="224" t="str">
        <f>Übersetzungstexte!A$182</f>
        <v>Anrechen-</v>
      </c>
      <c r="M515" s="85"/>
      <c r="N515" s="183"/>
      <c r="O515" s="76" t="s">
        <v>685</v>
      </c>
      <c r="P515" s="50" t="s">
        <v>717</v>
      </c>
      <c r="Q515" s="50"/>
      <c r="R515" s="50" t="s">
        <v>718</v>
      </c>
      <c r="S515" s="50" t="s">
        <v>719</v>
      </c>
      <c r="T515" s="50" t="s">
        <v>720</v>
      </c>
      <c r="U515" s="50" t="s">
        <v>721</v>
      </c>
      <c r="V515" s="50" t="s">
        <v>722</v>
      </c>
      <c r="W515" s="50" t="s">
        <v>723</v>
      </c>
      <c r="X515" s="44" t="s">
        <v>726</v>
      </c>
      <c r="Y515" s="47" t="s">
        <v>723</v>
      </c>
      <c r="Z515" s="47" t="s">
        <v>723</v>
      </c>
      <c r="AA515" s="179"/>
      <c r="AB515" s="179"/>
    </row>
    <row r="516" spans="1:28" s="23" customFormat="1" hidden="1" x14ac:dyDescent="0.2">
      <c r="A516" s="226" t="str">
        <f>Übersetzungstexte!A$139</f>
        <v/>
      </c>
      <c r="B516" s="226" t="str">
        <f>Übersetzungstexte!A$143</f>
        <v/>
      </c>
      <c r="C516" s="226" t="str">
        <f>Übersetzungstexte!A$147</f>
        <v/>
      </c>
      <c r="D516" s="227" t="str">
        <f>Übersetzungstexte!A$151</f>
        <v/>
      </c>
      <c r="E516" s="227" t="str">
        <f>Übersetzungstexte!A$155</f>
        <v/>
      </c>
      <c r="F516" s="227" t="str">
        <f>Übersetzungstexte!A$159</f>
        <v/>
      </c>
      <c r="G516" s="227" t="str">
        <f>Übersetzungstexte!A$163</f>
        <v xml:space="preserve">Monate </v>
      </c>
      <c r="H516" s="233" t="str">
        <f>Übersetzungstexte!A$167</f>
        <v>Lohn-</v>
      </c>
      <c r="I516" s="227" t="str">
        <f>Übersetzungstexte!A$171</f>
        <v>durchschn.</v>
      </c>
      <c r="J516" s="227" t="str">
        <f>Übersetzungstexte!A$175</f>
        <v>Anzahl</v>
      </c>
      <c r="K516" s="227" t="str">
        <f>Übersetzungstexte!A$179</f>
        <v>Anzahl</v>
      </c>
      <c r="L516" s="227" t="str">
        <f>Übersetzungstexte!A$183</f>
        <v>barer</v>
      </c>
      <c r="M516" s="126"/>
      <c r="N516" s="183"/>
      <c r="O516" s="76" t="s">
        <v>761</v>
      </c>
      <c r="P516" s="50" t="s">
        <v>712</v>
      </c>
      <c r="Q516" s="50" t="s">
        <v>609</v>
      </c>
      <c r="R516" s="51" t="s">
        <v>713</v>
      </c>
      <c r="S516" s="75" t="s">
        <v>757</v>
      </c>
      <c r="T516" s="52" t="s">
        <v>757</v>
      </c>
      <c r="U516" s="52" t="s">
        <v>758</v>
      </c>
      <c r="V516" s="52" t="s">
        <v>758</v>
      </c>
      <c r="W516" s="52" t="s">
        <v>724</v>
      </c>
      <c r="X516" s="48" t="s">
        <v>727</v>
      </c>
      <c r="Y516" s="48" t="s">
        <v>727</v>
      </c>
      <c r="Z516" s="49" t="s">
        <v>753</v>
      </c>
      <c r="AA516" s="364"/>
      <c r="AB516" s="364"/>
    </row>
    <row r="517" spans="1:28" s="23" customFormat="1" hidden="1" x14ac:dyDescent="0.2">
      <c r="A517" s="226" t="str">
        <f>Übersetzungstexte!A$140</f>
        <v/>
      </c>
      <c r="B517" s="226" t="str">
        <f>Übersetzungstexte!A$144</f>
        <v/>
      </c>
      <c r="C517" s="226" t="str">
        <f>Übersetzungstexte!A$148</f>
        <v/>
      </c>
      <c r="D517" s="227" t="str">
        <f>Übersetzungstexte!A$152</f>
        <v>Geburts-</v>
      </c>
      <c r="E517" s="227" t="str">
        <f>Übersetzungstexte!A$156</f>
        <v>Monats-</v>
      </c>
      <c r="F517" s="227" t="str">
        <f>Übersetzungstexte!A$160</f>
        <v>Stunden-</v>
      </c>
      <c r="G517" s="227" t="str">
        <f>Übersetzungstexte!A$164</f>
        <v>pro Jahr</v>
      </c>
      <c r="H517" s="227" t="str">
        <f>Übersetzungstexte!A$168</f>
        <v>bestand-</v>
      </c>
      <c r="I517" s="227" t="str">
        <f>Übersetzungstexte!A$172</f>
        <v>wöchentl.</v>
      </c>
      <c r="J517" s="227" t="str">
        <f>Übersetzungstexte!A$176</f>
        <v>Ferientage</v>
      </c>
      <c r="K517" s="227" t="str">
        <f>Übersetzungstexte!A$180</f>
        <v>Feiertage</v>
      </c>
      <c r="L517" s="228" t="str">
        <f>Übersetzungstexte!A$184</f>
        <v>Stunden-</v>
      </c>
      <c r="M517" s="127"/>
      <c r="N517" s="184" t="s">
        <v>62</v>
      </c>
      <c r="O517" s="44" t="s">
        <v>762</v>
      </c>
      <c r="P517" s="50"/>
      <c r="Q517" s="50"/>
      <c r="R517" s="51"/>
      <c r="S517" s="52" t="s">
        <v>706</v>
      </c>
      <c r="T517" s="52" t="s">
        <v>704</v>
      </c>
      <c r="U517" s="52" t="s">
        <v>706</v>
      </c>
      <c r="V517" s="52" t="s">
        <v>704</v>
      </c>
      <c r="W517" s="52" t="s">
        <v>725</v>
      </c>
      <c r="X517" s="49" t="s">
        <v>755</v>
      </c>
      <c r="Y517" s="49" t="s">
        <v>728</v>
      </c>
      <c r="Z517" s="49" t="s">
        <v>754</v>
      </c>
      <c r="AA517" s="364"/>
      <c r="AB517" s="364"/>
    </row>
    <row r="518" spans="1:28" s="23" customFormat="1" hidden="1" x14ac:dyDescent="0.2">
      <c r="A518" s="229" t="str">
        <f>Übersetzungstexte!A$141</f>
        <v>Versicherten-Nr.</v>
      </c>
      <c r="B518" s="229" t="str">
        <f>Übersetzungstexte!A$145</f>
        <v>Name</v>
      </c>
      <c r="C518" s="229" t="str">
        <f>Übersetzungstexte!A$149</f>
        <v>Vorname</v>
      </c>
      <c r="D518" s="230" t="str">
        <f>Übersetzungstexte!A$153</f>
        <v>datum</v>
      </c>
      <c r="E518" s="230" t="str">
        <f>Übersetzungstexte!A$157</f>
        <v>lohn</v>
      </c>
      <c r="F518" s="230" t="str">
        <f>Übersetzungstexte!A$161</f>
        <v>lohn</v>
      </c>
      <c r="G518" s="230" t="str">
        <f>Übersetzungstexte!A$165</f>
        <v>(12/13)</v>
      </c>
      <c r="H518" s="230" t="str">
        <f>Übersetzungstexte!A$169</f>
        <v>teile p. Jahr</v>
      </c>
      <c r="I518" s="230" t="str">
        <f>Übersetzungstexte!A$173</f>
        <v>Arbeitszeit</v>
      </c>
      <c r="J518" s="230" t="str">
        <f>Übersetzungstexte!A$177</f>
        <v>pro Jahr</v>
      </c>
      <c r="K518" s="230" t="str">
        <f>Übersetzungstexte!A$181</f>
        <v>pro Jahr</v>
      </c>
      <c r="L518" s="231" t="str">
        <f>Übersetzungstexte!A$185</f>
        <v>Verdienst</v>
      </c>
      <c r="M518" s="127"/>
      <c r="N518" s="184" t="s">
        <v>63</v>
      </c>
      <c r="O518" s="44" t="s">
        <v>749</v>
      </c>
      <c r="P518" s="50"/>
      <c r="Q518" s="50"/>
      <c r="R518" s="51"/>
      <c r="S518" s="52" t="s">
        <v>705</v>
      </c>
      <c r="T518" s="52" t="s">
        <v>705</v>
      </c>
      <c r="U518" s="52" t="s">
        <v>705</v>
      </c>
      <c r="V518" s="52" t="s">
        <v>705</v>
      </c>
      <c r="W518" s="50"/>
      <c r="X518" s="49" t="s">
        <v>756</v>
      </c>
      <c r="Y518" s="49" t="s">
        <v>673</v>
      </c>
      <c r="Z518" s="49"/>
      <c r="AA518" s="364" t="s">
        <v>711</v>
      </c>
      <c r="AB518" s="364"/>
    </row>
    <row r="519" spans="1:28" ht="17.25" hidden="1" customHeight="1" x14ac:dyDescent="0.2">
      <c r="A519" s="115"/>
      <c r="B519" s="236"/>
      <c r="C519" s="236"/>
      <c r="D519" s="116"/>
      <c r="E519" s="117"/>
      <c r="F519" s="118"/>
      <c r="G519" s="362"/>
      <c r="H519" s="117"/>
      <c r="I519" s="118"/>
      <c r="J519" s="119"/>
      <c r="K519" s="119"/>
      <c r="L519" s="232" t="str">
        <f t="shared" ref="L519:L539" si="255">Y519</f>
        <v/>
      </c>
      <c r="M519" s="128" t="str">
        <f t="shared" ref="M519:M537" si="256">Z519</f>
        <v/>
      </c>
      <c r="N519" s="77">
        <f t="shared" ref="N519:N537" si="257">IF(N$2-YEAR(D519)&lt;N$3,0,1)</f>
        <v>0</v>
      </c>
      <c r="O519" s="77">
        <f t="shared" ref="O519:O537" si="258">IF(L519="",0,1)</f>
        <v>0</v>
      </c>
      <c r="P519" s="28" t="str">
        <f t="shared" ref="P519:P537" si="259">IF(AND(A519="",B519="",C519=""),"",ROUND((K519+J519)/(N$4-(K519+J519))*100,2))</f>
        <v/>
      </c>
      <c r="Q519" s="28">
        <f t="shared" ref="Q519:Q537" si="260">ROUND(G519,0)/12</f>
        <v>0</v>
      </c>
      <c r="R519" s="31" t="str">
        <f t="shared" ref="R519:R537" si="261">IF(AND(A519="",B519="",C519=""),"",ROUND((N$4-(K519+J519))*I519/60,1))</f>
        <v/>
      </c>
      <c r="S519" s="28" t="str">
        <f t="shared" ref="S519:S537" si="262">IF(OR(AND(A519="",B519="",C519=""),F519=0,F519=""),"",ROUND((1+P519/100)*Q519*F519,2))</f>
        <v/>
      </c>
      <c r="T519" s="28" t="str">
        <f t="shared" ref="T519:T537" si="263">IF(OR(AND(A519="",B519="",C519=""),F519=0,F519="",I519=0,I519=""),"",ROUND((1+P519/100)*(H519/(N$4*I519/5)+Q519*F519),2))</f>
        <v/>
      </c>
      <c r="U519" s="28" t="str">
        <f t="shared" ref="U519:U537" si="264">IF(OR(AND(A519="",B519="",C519=""),E519=0,E519="",R519=0,R519=""),"",ROUND((Q519*E519/R519),2))</f>
        <v/>
      </c>
      <c r="V519" s="28" t="str">
        <f t="shared" ref="V519:V537" si="265">IF(OR(AND(A519="",B519="",C519=""),E519=0,E519="",R519=0,R519=""),"",ROUND((H519/(12*Q519*E519)+1)*Q519*E519/R519,2))</f>
        <v/>
      </c>
      <c r="W519" s="71" t="str">
        <f t="shared" ref="W519:W537" si="266">IF(OR(AND(A519="",B519="",C519=""),R519=0,R519=""),"",ROUND(W$4 / R519,1))</f>
        <v/>
      </c>
      <c r="X519" s="47" t="str">
        <f t="shared" ref="X519:X537" si="267">IF(OR(AND(A519="",B519="",C519=""),N$4=""),"",IF(AND(F519&gt;0,H519&gt;0),T519, IF(F519&gt;0,S519, IF(AND(E519&gt;0,H519&gt;0),V519,U519))))</f>
        <v/>
      </c>
      <c r="Y519" s="365" t="str">
        <f t="shared" ref="Y519:Y537" si="268">IF(W519&lt;X519,W519,X519)</f>
        <v/>
      </c>
      <c r="Z519" s="365" t="str">
        <f>IF(W519&lt;X519,Übersetzungstexte!A$186,"")</f>
        <v/>
      </c>
      <c r="AA519" s="366" t="str">
        <f t="shared" ref="AA519:AA537" si="269">IF(AND(B519="",C519=""),"",CONCATENATE(B519,",",C519))</f>
        <v/>
      </c>
      <c r="AB519" s="367"/>
    </row>
    <row r="520" spans="1:28" ht="17.25" hidden="1" customHeight="1" x14ac:dyDescent="0.2">
      <c r="A520" s="115"/>
      <c r="B520" s="236"/>
      <c r="C520" s="236"/>
      <c r="D520" s="116"/>
      <c r="E520" s="117"/>
      <c r="F520" s="118"/>
      <c r="G520" s="362"/>
      <c r="H520" s="117"/>
      <c r="I520" s="118"/>
      <c r="J520" s="119"/>
      <c r="K520" s="119"/>
      <c r="L520" s="232" t="str">
        <f t="shared" si="255"/>
        <v/>
      </c>
      <c r="M520" s="128" t="str">
        <f t="shared" si="256"/>
        <v/>
      </c>
      <c r="N520" s="77">
        <f t="shared" si="257"/>
        <v>0</v>
      </c>
      <c r="O520" s="77">
        <f t="shared" si="258"/>
        <v>0</v>
      </c>
      <c r="P520" s="28" t="str">
        <f t="shared" si="259"/>
        <v/>
      </c>
      <c r="Q520" s="28">
        <f t="shared" si="260"/>
        <v>0</v>
      </c>
      <c r="R520" s="31" t="str">
        <f t="shared" si="261"/>
        <v/>
      </c>
      <c r="S520" s="28" t="str">
        <f t="shared" si="262"/>
        <v/>
      </c>
      <c r="T520" s="28" t="str">
        <f t="shared" si="263"/>
        <v/>
      </c>
      <c r="U520" s="28" t="str">
        <f t="shared" si="264"/>
        <v/>
      </c>
      <c r="V520" s="28" t="str">
        <f t="shared" si="265"/>
        <v/>
      </c>
      <c r="W520" s="71" t="str">
        <f t="shared" si="266"/>
        <v/>
      </c>
      <c r="X520" s="47" t="str">
        <f t="shared" si="267"/>
        <v/>
      </c>
      <c r="Y520" s="365" t="str">
        <f t="shared" si="268"/>
        <v/>
      </c>
      <c r="Z520" s="365" t="str">
        <f>IF(W520&lt;X520,Übersetzungstexte!A$186,"")</f>
        <v/>
      </c>
      <c r="AA520" s="366" t="str">
        <f t="shared" si="269"/>
        <v/>
      </c>
      <c r="AB520" s="367"/>
    </row>
    <row r="521" spans="1:28" ht="17.25" hidden="1" customHeight="1" x14ac:dyDescent="0.2">
      <c r="A521" s="115"/>
      <c r="B521" s="236"/>
      <c r="C521" s="236"/>
      <c r="D521" s="116"/>
      <c r="E521" s="117"/>
      <c r="F521" s="118"/>
      <c r="G521" s="362"/>
      <c r="H521" s="117"/>
      <c r="I521" s="118"/>
      <c r="J521" s="119"/>
      <c r="K521" s="119"/>
      <c r="L521" s="232" t="str">
        <f t="shared" si="255"/>
        <v/>
      </c>
      <c r="M521" s="128" t="str">
        <f t="shared" si="256"/>
        <v/>
      </c>
      <c r="N521" s="77">
        <f t="shared" si="257"/>
        <v>0</v>
      </c>
      <c r="O521" s="77">
        <f t="shared" si="258"/>
        <v>0</v>
      </c>
      <c r="P521" s="28" t="str">
        <f t="shared" si="259"/>
        <v/>
      </c>
      <c r="Q521" s="28">
        <f t="shared" si="260"/>
        <v>0</v>
      </c>
      <c r="R521" s="31" t="str">
        <f t="shared" si="261"/>
        <v/>
      </c>
      <c r="S521" s="28" t="str">
        <f t="shared" si="262"/>
        <v/>
      </c>
      <c r="T521" s="28" t="str">
        <f t="shared" si="263"/>
        <v/>
      </c>
      <c r="U521" s="28" t="str">
        <f t="shared" si="264"/>
        <v/>
      </c>
      <c r="V521" s="28" t="str">
        <f t="shared" si="265"/>
        <v/>
      </c>
      <c r="W521" s="71" t="str">
        <f t="shared" si="266"/>
        <v/>
      </c>
      <c r="X521" s="47" t="str">
        <f t="shared" si="267"/>
        <v/>
      </c>
      <c r="Y521" s="365" t="str">
        <f t="shared" si="268"/>
        <v/>
      </c>
      <c r="Z521" s="365" t="str">
        <f>IF(W521&lt;X521,Übersetzungstexte!A$186,"")</f>
        <v/>
      </c>
      <c r="AA521" s="366" t="str">
        <f t="shared" si="269"/>
        <v/>
      </c>
      <c r="AB521" s="367"/>
    </row>
    <row r="522" spans="1:28" ht="17.25" hidden="1" customHeight="1" x14ac:dyDescent="0.2">
      <c r="A522" s="115"/>
      <c r="B522" s="236"/>
      <c r="C522" s="236"/>
      <c r="D522" s="116"/>
      <c r="E522" s="117"/>
      <c r="F522" s="118"/>
      <c r="G522" s="362"/>
      <c r="H522" s="117"/>
      <c r="I522" s="118"/>
      <c r="J522" s="119"/>
      <c r="K522" s="119"/>
      <c r="L522" s="232" t="str">
        <f t="shared" si="255"/>
        <v/>
      </c>
      <c r="M522" s="128" t="str">
        <f t="shared" si="256"/>
        <v/>
      </c>
      <c r="N522" s="77">
        <f t="shared" si="257"/>
        <v>0</v>
      </c>
      <c r="O522" s="77">
        <f t="shared" si="258"/>
        <v>0</v>
      </c>
      <c r="P522" s="28" t="str">
        <f t="shared" si="259"/>
        <v/>
      </c>
      <c r="Q522" s="28">
        <f t="shared" si="260"/>
        <v>0</v>
      </c>
      <c r="R522" s="31" t="str">
        <f t="shared" si="261"/>
        <v/>
      </c>
      <c r="S522" s="28" t="str">
        <f t="shared" si="262"/>
        <v/>
      </c>
      <c r="T522" s="28" t="str">
        <f t="shared" si="263"/>
        <v/>
      </c>
      <c r="U522" s="28" t="str">
        <f t="shared" si="264"/>
        <v/>
      </c>
      <c r="V522" s="28" t="str">
        <f t="shared" si="265"/>
        <v/>
      </c>
      <c r="W522" s="71" t="str">
        <f t="shared" si="266"/>
        <v/>
      </c>
      <c r="X522" s="47" t="str">
        <f t="shared" si="267"/>
        <v/>
      </c>
      <c r="Y522" s="365" t="str">
        <f t="shared" si="268"/>
        <v/>
      </c>
      <c r="Z522" s="365" t="str">
        <f>IF(W522&lt;X522,Übersetzungstexte!A$186,"")</f>
        <v/>
      </c>
      <c r="AA522" s="366" t="str">
        <f t="shared" si="269"/>
        <v/>
      </c>
      <c r="AB522" s="367"/>
    </row>
    <row r="523" spans="1:28" ht="17.25" hidden="1" customHeight="1" x14ac:dyDescent="0.2">
      <c r="A523" s="115"/>
      <c r="B523" s="236"/>
      <c r="C523" s="236"/>
      <c r="D523" s="116"/>
      <c r="E523" s="117"/>
      <c r="F523" s="118"/>
      <c r="G523" s="362"/>
      <c r="H523" s="117"/>
      <c r="I523" s="118"/>
      <c r="J523" s="119"/>
      <c r="K523" s="119"/>
      <c r="L523" s="232" t="str">
        <f t="shared" si="255"/>
        <v/>
      </c>
      <c r="M523" s="128" t="str">
        <f t="shared" si="256"/>
        <v/>
      </c>
      <c r="N523" s="77">
        <f t="shared" si="257"/>
        <v>0</v>
      </c>
      <c r="O523" s="77">
        <f t="shared" si="258"/>
        <v>0</v>
      </c>
      <c r="P523" s="28" t="str">
        <f t="shared" si="259"/>
        <v/>
      </c>
      <c r="Q523" s="28">
        <f t="shared" si="260"/>
        <v>0</v>
      </c>
      <c r="R523" s="31" t="str">
        <f t="shared" si="261"/>
        <v/>
      </c>
      <c r="S523" s="28" t="str">
        <f t="shared" si="262"/>
        <v/>
      </c>
      <c r="T523" s="28" t="str">
        <f t="shared" si="263"/>
        <v/>
      </c>
      <c r="U523" s="28" t="str">
        <f t="shared" si="264"/>
        <v/>
      </c>
      <c r="V523" s="28" t="str">
        <f t="shared" si="265"/>
        <v/>
      </c>
      <c r="W523" s="71" t="str">
        <f t="shared" si="266"/>
        <v/>
      </c>
      <c r="X523" s="47" t="str">
        <f t="shared" si="267"/>
        <v/>
      </c>
      <c r="Y523" s="365" t="str">
        <f t="shared" si="268"/>
        <v/>
      </c>
      <c r="Z523" s="365" t="str">
        <f>IF(W523&lt;X523,Übersetzungstexte!A$186,"")</f>
        <v/>
      </c>
      <c r="AA523" s="366" t="str">
        <f t="shared" si="269"/>
        <v/>
      </c>
      <c r="AB523" s="367"/>
    </row>
    <row r="524" spans="1:28" ht="17.25" hidden="1" customHeight="1" x14ac:dyDescent="0.2">
      <c r="A524" s="115"/>
      <c r="B524" s="236"/>
      <c r="C524" s="236"/>
      <c r="D524" s="116"/>
      <c r="E524" s="117"/>
      <c r="F524" s="118"/>
      <c r="G524" s="362"/>
      <c r="H524" s="117"/>
      <c r="I524" s="118"/>
      <c r="J524" s="119"/>
      <c r="K524" s="119"/>
      <c r="L524" s="232" t="str">
        <f t="shared" si="255"/>
        <v/>
      </c>
      <c r="M524" s="128" t="str">
        <f t="shared" si="256"/>
        <v/>
      </c>
      <c r="N524" s="77">
        <f t="shared" si="257"/>
        <v>0</v>
      </c>
      <c r="O524" s="77">
        <f t="shared" si="258"/>
        <v>0</v>
      </c>
      <c r="P524" s="28" t="str">
        <f t="shared" si="259"/>
        <v/>
      </c>
      <c r="Q524" s="28">
        <f t="shared" si="260"/>
        <v>0</v>
      </c>
      <c r="R524" s="31" t="str">
        <f t="shared" si="261"/>
        <v/>
      </c>
      <c r="S524" s="28" t="str">
        <f t="shared" si="262"/>
        <v/>
      </c>
      <c r="T524" s="28" t="str">
        <f t="shared" si="263"/>
        <v/>
      </c>
      <c r="U524" s="28" t="str">
        <f t="shared" si="264"/>
        <v/>
      </c>
      <c r="V524" s="28" t="str">
        <f t="shared" si="265"/>
        <v/>
      </c>
      <c r="W524" s="71" t="str">
        <f t="shared" si="266"/>
        <v/>
      </c>
      <c r="X524" s="47" t="str">
        <f t="shared" si="267"/>
        <v/>
      </c>
      <c r="Y524" s="365" t="str">
        <f t="shared" si="268"/>
        <v/>
      </c>
      <c r="Z524" s="365" t="str">
        <f>IF(W524&lt;X524,Übersetzungstexte!A$186,"")</f>
        <v/>
      </c>
      <c r="AA524" s="366" t="str">
        <f t="shared" si="269"/>
        <v/>
      </c>
      <c r="AB524" s="367"/>
    </row>
    <row r="525" spans="1:28" ht="17.25" hidden="1" customHeight="1" x14ac:dyDescent="0.2">
      <c r="A525" s="115"/>
      <c r="B525" s="236"/>
      <c r="C525" s="236"/>
      <c r="D525" s="116"/>
      <c r="E525" s="117"/>
      <c r="F525" s="118"/>
      <c r="G525" s="362"/>
      <c r="H525" s="117"/>
      <c r="I525" s="118"/>
      <c r="J525" s="119"/>
      <c r="K525" s="119"/>
      <c r="L525" s="232" t="str">
        <f t="shared" si="255"/>
        <v/>
      </c>
      <c r="M525" s="128" t="str">
        <f t="shared" si="256"/>
        <v/>
      </c>
      <c r="N525" s="77">
        <f t="shared" si="257"/>
        <v>0</v>
      </c>
      <c r="O525" s="77">
        <f t="shared" si="258"/>
        <v>0</v>
      </c>
      <c r="P525" s="28" t="str">
        <f t="shared" si="259"/>
        <v/>
      </c>
      <c r="Q525" s="28">
        <f t="shared" si="260"/>
        <v>0</v>
      </c>
      <c r="R525" s="31" t="str">
        <f t="shared" si="261"/>
        <v/>
      </c>
      <c r="S525" s="28" t="str">
        <f t="shared" si="262"/>
        <v/>
      </c>
      <c r="T525" s="28" t="str">
        <f t="shared" si="263"/>
        <v/>
      </c>
      <c r="U525" s="28" t="str">
        <f t="shared" si="264"/>
        <v/>
      </c>
      <c r="V525" s="28" t="str">
        <f t="shared" si="265"/>
        <v/>
      </c>
      <c r="W525" s="71" t="str">
        <f t="shared" si="266"/>
        <v/>
      </c>
      <c r="X525" s="47" t="str">
        <f t="shared" si="267"/>
        <v/>
      </c>
      <c r="Y525" s="365" t="str">
        <f t="shared" si="268"/>
        <v/>
      </c>
      <c r="Z525" s="365" t="str">
        <f>IF(W525&lt;X525,Übersetzungstexte!A$186,"")</f>
        <v/>
      </c>
      <c r="AA525" s="366" t="str">
        <f t="shared" si="269"/>
        <v/>
      </c>
      <c r="AB525" s="367"/>
    </row>
    <row r="526" spans="1:28" ht="17.25" hidden="1" customHeight="1" x14ac:dyDescent="0.2">
      <c r="A526" s="115"/>
      <c r="B526" s="236"/>
      <c r="C526" s="236"/>
      <c r="D526" s="116"/>
      <c r="E526" s="117"/>
      <c r="F526" s="118"/>
      <c r="G526" s="362"/>
      <c r="H526" s="117"/>
      <c r="I526" s="118"/>
      <c r="J526" s="119"/>
      <c r="K526" s="119"/>
      <c r="L526" s="232" t="str">
        <f t="shared" si="255"/>
        <v/>
      </c>
      <c r="M526" s="128" t="str">
        <f t="shared" si="256"/>
        <v/>
      </c>
      <c r="N526" s="77">
        <f t="shared" si="257"/>
        <v>0</v>
      </c>
      <c r="O526" s="77">
        <f t="shared" si="258"/>
        <v>0</v>
      </c>
      <c r="P526" s="28" t="str">
        <f t="shared" si="259"/>
        <v/>
      </c>
      <c r="Q526" s="28">
        <f t="shared" si="260"/>
        <v>0</v>
      </c>
      <c r="R526" s="31" t="str">
        <f t="shared" si="261"/>
        <v/>
      </c>
      <c r="S526" s="28" t="str">
        <f t="shared" si="262"/>
        <v/>
      </c>
      <c r="T526" s="28" t="str">
        <f t="shared" si="263"/>
        <v/>
      </c>
      <c r="U526" s="28" t="str">
        <f t="shared" si="264"/>
        <v/>
      </c>
      <c r="V526" s="28" t="str">
        <f t="shared" si="265"/>
        <v/>
      </c>
      <c r="W526" s="71" t="str">
        <f t="shared" si="266"/>
        <v/>
      </c>
      <c r="X526" s="47" t="str">
        <f t="shared" si="267"/>
        <v/>
      </c>
      <c r="Y526" s="365" t="str">
        <f t="shared" si="268"/>
        <v/>
      </c>
      <c r="Z526" s="365" t="str">
        <f>IF(W526&lt;X526,Übersetzungstexte!A$186,"")</f>
        <v/>
      </c>
      <c r="AA526" s="366" t="str">
        <f t="shared" si="269"/>
        <v/>
      </c>
      <c r="AB526" s="367"/>
    </row>
    <row r="527" spans="1:28" ht="17.25" hidden="1" customHeight="1" x14ac:dyDescent="0.2">
      <c r="A527" s="115"/>
      <c r="B527" s="236"/>
      <c r="C527" s="236"/>
      <c r="D527" s="116"/>
      <c r="E527" s="117"/>
      <c r="F527" s="118"/>
      <c r="G527" s="362"/>
      <c r="H527" s="117"/>
      <c r="I527" s="118"/>
      <c r="J527" s="119"/>
      <c r="K527" s="119"/>
      <c r="L527" s="232" t="str">
        <f t="shared" si="255"/>
        <v/>
      </c>
      <c r="M527" s="128" t="str">
        <f t="shared" si="256"/>
        <v/>
      </c>
      <c r="N527" s="77">
        <f t="shared" si="257"/>
        <v>0</v>
      </c>
      <c r="O527" s="77">
        <f t="shared" si="258"/>
        <v>0</v>
      </c>
      <c r="P527" s="28" t="str">
        <f t="shared" si="259"/>
        <v/>
      </c>
      <c r="Q527" s="28">
        <f t="shared" si="260"/>
        <v>0</v>
      </c>
      <c r="R527" s="31" t="str">
        <f t="shared" si="261"/>
        <v/>
      </c>
      <c r="S527" s="28" t="str">
        <f t="shared" si="262"/>
        <v/>
      </c>
      <c r="T527" s="28" t="str">
        <f t="shared" si="263"/>
        <v/>
      </c>
      <c r="U527" s="28" t="str">
        <f t="shared" si="264"/>
        <v/>
      </c>
      <c r="V527" s="28" t="str">
        <f t="shared" si="265"/>
        <v/>
      </c>
      <c r="W527" s="71" t="str">
        <f t="shared" si="266"/>
        <v/>
      </c>
      <c r="X527" s="47" t="str">
        <f t="shared" si="267"/>
        <v/>
      </c>
      <c r="Y527" s="365" t="str">
        <f t="shared" si="268"/>
        <v/>
      </c>
      <c r="Z527" s="365" t="str">
        <f>IF(W527&lt;X527,Übersetzungstexte!A$186,"")</f>
        <v/>
      </c>
      <c r="AA527" s="366" t="str">
        <f t="shared" si="269"/>
        <v/>
      </c>
      <c r="AB527" s="367"/>
    </row>
    <row r="528" spans="1:28" ht="17.25" hidden="1" customHeight="1" x14ac:dyDescent="0.2">
      <c r="A528" s="115"/>
      <c r="B528" s="236"/>
      <c r="C528" s="236"/>
      <c r="D528" s="116"/>
      <c r="E528" s="117"/>
      <c r="F528" s="118"/>
      <c r="G528" s="362"/>
      <c r="H528" s="117"/>
      <c r="I528" s="118"/>
      <c r="J528" s="119"/>
      <c r="K528" s="119"/>
      <c r="L528" s="232" t="str">
        <f t="shared" si="255"/>
        <v/>
      </c>
      <c r="M528" s="128" t="str">
        <f t="shared" si="256"/>
        <v/>
      </c>
      <c r="N528" s="77">
        <f t="shared" si="257"/>
        <v>0</v>
      </c>
      <c r="O528" s="77">
        <f t="shared" si="258"/>
        <v>0</v>
      </c>
      <c r="P528" s="28" t="str">
        <f t="shared" si="259"/>
        <v/>
      </c>
      <c r="Q528" s="28">
        <f t="shared" si="260"/>
        <v>0</v>
      </c>
      <c r="R528" s="31" t="str">
        <f t="shared" si="261"/>
        <v/>
      </c>
      <c r="S528" s="28" t="str">
        <f t="shared" si="262"/>
        <v/>
      </c>
      <c r="T528" s="28" t="str">
        <f t="shared" si="263"/>
        <v/>
      </c>
      <c r="U528" s="28" t="str">
        <f t="shared" si="264"/>
        <v/>
      </c>
      <c r="V528" s="28" t="str">
        <f t="shared" si="265"/>
        <v/>
      </c>
      <c r="W528" s="71" t="str">
        <f t="shared" si="266"/>
        <v/>
      </c>
      <c r="X528" s="47" t="str">
        <f t="shared" si="267"/>
        <v/>
      </c>
      <c r="Y528" s="365" t="str">
        <f t="shared" si="268"/>
        <v/>
      </c>
      <c r="Z528" s="365" t="str">
        <f>IF(W528&lt;X528,Übersetzungstexte!A$186,"")</f>
        <v/>
      </c>
      <c r="AA528" s="366" t="str">
        <f t="shared" si="269"/>
        <v/>
      </c>
      <c r="AB528" s="367"/>
    </row>
    <row r="529" spans="1:28" ht="17.25" hidden="1" customHeight="1" x14ac:dyDescent="0.2">
      <c r="A529" s="115"/>
      <c r="B529" s="236"/>
      <c r="C529" s="236"/>
      <c r="D529" s="116"/>
      <c r="E529" s="117"/>
      <c r="F529" s="118"/>
      <c r="G529" s="362"/>
      <c r="H529" s="117"/>
      <c r="I529" s="118"/>
      <c r="J529" s="119"/>
      <c r="K529" s="119"/>
      <c r="L529" s="232" t="str">
        <f t="shared" si="255"/>
        <v/>
      </c>
      <c r="M529" s="128" t="str">
        <f t="shared" si="256"/>
        <v/>
      </c>
      <c r="N529" s="77">
        <f t="shared" si="257"/>
        <v>0</v>
      </c>
      <c r="O529" s="77">
        <f t="shared" si="258"/>
        <v>0</v>
      </c>
      <c r="P529" s="28" t="str">
        <f t="shared" si="259"/>
        <v/>
      </c>
      <c r="Q529" s="28">
        <f t="shared" si="260"/>
        <v>0</v>
      </c>
      <c r="R529" s="31" t="str">
        <f t="shared" si="261"/>
        <v/>
      </c>
      <c r="S529" s="28" t="str">
        <f t="shared" si="262"/>
        <v/>
      </c>
      <c r="T529" s="28" t="str">
        <f t="shared" si="263"/>
        <v/>
      </c>
      <c r="U529" s="28" t="str">
        <f t="shared" si="264"/>
        <v/>
      </c>
      <c r="V529" s="28" t="str">
        <f t="shared" si="265"/>
        <v/>
      </c>
      <c r="W529" s="71" t="str">
        <f t="shared" si="266"/>
        <v/>
      </c>
      <c r="X529" s="47" t="str">
        <f t="shared" si="267"/>
        <v/>
      </c>
      <c r="Y529" s="365" t="str">
        <f t="shared" si="268"/>
        <v/>
      </c>
      <c r="Z529" s="365" t="str">
        <f>IF(W529&lt;X529,Übersetzungstexte!A$186,"")</f>
        <v/>
      </c>
      <c r="AA529" s="366" t="str">
        <f t="shared" si="269"/>
        <v/>
      </c>
      <c r="AB529" s="367"/>
    </row>
    <row r="530" spans="1:28" ht="17.25" hidden="1" customHeight="1" x14ac:dyDescent="0.2">
      <c r="A530" s="115"/>
      <c r="B530" s="236"/>
      <c r="C530" s="236"/>
      <c r="D530" s="116"/>
      <c r="E530" s="117"/>
      <c r="F530" s="118"/>
      <c r="G530" s="362"/>
      <c r="H530" s="117"/>
      <c r="I530" s="118"/>
      <c r="J530" s="119"/>
      <c r="K530" s="119"/>
      <c r="L530" s="232" t="str">
        <f t="shared" si="255"/>
        <v/>
      </c>
      <c r="M530" s="128" t="str">
        <f t="shared" si="256"/>
        <v/>
      </c>
      <c r="N530" s="77">
        <f t="shared" si="257"/>
        <v>0</v>
      </c>
      <c r="O530" s="77">
        <f t="shared" si="258"/>
        <v>0</v>
      </c>
      <c r="P530" s="28" t="str">
        <f t="shared" si="259"/>
        <v/>
      </c>
      <c r="Q530" s="28">
        <f t="shared" si="260"/>
        <v>0</v>
      </c>
      <c r="R530" s="31" t="str">
        <f t="shared" si="261"/>
        <v/>
      </c>
      <c r="S530" s="28" t="str">
        <f t="shared" si="262"/>
        <v/>
      </c>
      <c r="T530" s="28" t="str">
        <f t="shared" si="263"/>
        <v/>
      </c>
      <c r="U530" s="28" t="str">
        <f t="shared" si="264"/>
        <v/>
      </c>
      <c r="V530" s="28" t="str">
        <f t="shared" si="265"/>
        <v/>
      </c>
      <c r="W530" s="71" t="str">
        <f t="shared" si="266"/>
        <v/>
      </c>
      <c r="X530" s="47" t="str">
        <f t="shared" si="267"/>
        <v/>
      </c>
      <c r="Y530" s="365" t="str">
        <f t="shared" si="268"/>
        <v/>
      </c>
      <c r="Z530" s="365" t="str">
        <f>IF(W530&lt;X530,Übersetzungstexte!A$186,"")</f>
        <v/>
      </c>
      <c r="AA530" s="366" t="str">
        <f t="shared" si="269"/>
        <v/>
      </c>
      <c r="AB530" s="367"/>
    </row>
    <row r="531" spans="1:28" ht="17.25" hidden="1" customHeight="1" x14ac:dyDescent="0.2">
      <c r="A531" s="115"/>
      <c r="B531" s="236"/>
      <c r="C531" s="236"/>
      <c r="D531" s="116"/>
      <c r="E531" s="117"/>
      <c r="F531" s="118"/>
      <c r="G531" s="362"/>
      <c r="H531" s="117"/>
      <c r="I531" s="118"/>
      <c r="J531" s="119"/>
      <c r="K531" s="119"/>
      <c r="L531" s="232" t="str">
        <f t="shared" si="255"/>
        <v/>
      </c>
      <c r="M531" s="128" t="str">
        <f t="shared" si="256"/>
        <v/>
      </c>
      <c r="N531" s="77">
        <f t="shared" si="257"/>
        <v>0</v>
      </c>
      <c r="O531" s="77">
        <f t="shared" si="258"/>
        <v>0</v>
      </c>
      <c r="P531" s="28" t="str">
        <f t="shared" si="259"/>
        <v/>
      </c>
      <c r="Q531" s="28">
        <f t="shared" si="260"/>
        <v>0</v>
      </c>
      <c r="R531" s="31" t="str">
        <f t="shared" si="261"/>
        <v/>
      </c>
      <c r="S531" s="28" t="str">
        <f t="shared" si="262"/>
        <v/>
      </c>
      <c r="T531" s="28" t="str">
        <f t="shared" si="263"/>
        <v/>
      </c>
      <c r="U531" s="28" t="str">
        <f t="shared" si="264"/>
        <v/>
      </c>
      <c r="V531" s="28" t="str">
        <f t="shared" si="265"/>
        <v/>
      </c>
      <c r="W531" s="71" t="str">
        <f t="shared" si="266"/>
        <v/>
      </c>
      <c r="X531" s="47" t="str">
        <f t="shared" si="267"/>
        <v/>
      </c>
      <c r="Y531" s="365" t="str">
        <f t="shared" si="268"/>
        <v/>
      </c>
      <c r="Z531" s="365" t="str">
        <f>IF(W531&lt;X531,Übersetzungstexte!A$186,"")</f>
        <v/>
      </c>
      <c r="AA531" s="366" t="str">
        <f t="shared" si="269"/>
        <v/>
      </c>
      <c r="AB531" s="367"/>
    </row>
    <row r="532" spans="1:28" ht="17.25" hidden="1" customHeight="1" x14ac:dyDescent="0.2">
      <c r="A532" s="115"/>
      <c r="B532" s="236"/>
      <c r="C532" s="236"/>
      <c r="D532" s="116"/>
      <c r="E532" s="117"/>
      <c r="F532" s="118"/>
      <c r="G532" s="362"/>
      <c r="H532" s="117"/>
      <c r="I532" s="118"/>
      <c r="J532" s="119"/>
      <c r="K532" s="119"/>
      <c r="L532" s="232" t="str">
        <f t="shared" si="255"/>
        <v/>
      </c>
      <c r="M532" s="128" t="str">
        <f t="shared" si="256"/>
        <v/>
      </c>
      <c r="N532" s="77">
        <f t="shared" si="257"/>
        <v>0</v>
      </c>
      <c r="O532" s="77">
        <f t="shared" si="258"/>
        <v>0</v>
      </c>
      <c r="P532" s="28" t="str">
        <f t="shared" si="259"/>
        <v/>
      </c>
      <c r="Q532" s="28">
        <f t="shared" si="260"/>
        <v>0</v>
      </c>
      <c r="R532" s="31" t="str">
        <f t="shared" si="261"/>
        <v/>
      </c>
      <c r="S532" s="28" t="str">
        <f t="shared" si="262"/>
        <v/>
      </c>
      <c r="T532" s="28" t="str">
        <f t="shared" si="263"/>
        <v/>
      </c>
      <c r="U532" s="28" t="str">
        <f t="shared" si="264"/>
        <v/>
      </c>
      <c r="V532" s="28" t="str">
        <f t="shared" si="265"/>
        <v/>
      </c>
      <c r="W532" s="71" t="str">
        <f t="shared" si="266"/>
        <v/>
      </c>
      <c r="X532" s="47" t="str">
        <f t="shared" si="267"/>
        <v/>
      </c>
      <c r="Y532" s="365" t="str">
        <f t="shared" si="268"/>
        <v/>
      </c>
      <c r="Z532" s="365" t="str">
        <f>IF(W532&lt;X532,Übersetzungstexte!A$186,"")</f>
        <v/>
      </c>
      <c r="AA532" s="366" t="str">
        <f t="shared" si="269"/>
        <v/>
      </c>
      <c r="AB532" s="367"/>
    </row>
    <row r="533" spans="1:28" ht="17.25" hidden="1" customHeight="1" x14ac:dyDescent="0.2">
      <c r="A533" s="115"/>
      <c r="B533" s="236"/>
      <c r="C533" s="236"/>
      <c r="D533" s="116"/>
      <c r="E533" s="117"/>
      <c r="F533" s="118"/>
      <c r="G533" s="362"/>
      <c r="H533" s="117"/>
      <c r="I533" s="118"/>
      <c r="J533" s="119"/>
      <c r="K533" s="119"/>
      <c r="L533" s="232" t="str">
        <f t="shared" si="255"/>
        <v/>
      </c>
      <c r="M533" s="128" t="str">
        <f t="shared" si="256"/>
        <v/>
      </c>
      <c r="N533" s="77">
        <f t="shared" si="257"/>
        <v>0</v>
      </c>
      <c r="O533" s="77">
        <f t="shared" si="258"/>
        <v>0</v>
      </c>
      <c r="P533" s="28" t="str">
        <f t="shared" si="259"/>
        <v/>
      </c>
      <c r="Q533" s="28">
        <f t="shared" si="260"/>
        <v>0</v>
      </c>
      <c r="R533" s="31" t="str">
        <f t="shared" si="261"/>
        <v/>
      </c>
      <c r="S533" s="28" t="str">
        <f t="shared" si="262"/>
        <v/>
      </c>
      <c r="T533" s="28" t="str">
        <f t="shared" si="263"/>
        <v/>
      </c>
      <c r="U533" s="28" t="str">
        <f t="shared" si="264"/>
        <v/>
      </c>
      <c r="V533" s="28" t="str">
        <f t="shared" si="265"/>
        <v/>
      </c>
      <c r="W533" s="71" t="str">
        <f t="shared" si="266"/>
        <v/>
      </c>
      <c r="X533" s="47" t="str">
        <f t="shared" si="267"/>
        <v/>
      </c>
      <c r="Y533" s="365" t="str">
        <f t="shared" si="268"/>
        <v/>
      </c>
      <c r="Z533" s="365" t="str">
        <f>IF(W533&lt;X533,Übersetzungstexte!A$186,"")</f>
        <v/>
      </c>
      <c r="AA533" s="366" t="str">
        <f t="shared" si="269"/>
        <v/>
      </c>
      <c r="AB533" s="367"/>
    </row>
    <row r="534" spans="1:28" ht="17.25" hidden="1" customHeight="1" x14ac:dyDescent="0.2">
      <c r="A534" s="115"/>
      <c r="B534" s="236"/>
      <c r="C534" s="236"/>
      <c r="D534" s="116"/>
      <c r="E534" s="117"/>
      <c r="F534" s="118"/>
      <c r="G534" s="362"/>
      <c r="H534" s="117"/>
      <c r="I534" s="118"/>
      <c r="J534" s="119"/>
      <c r="K534" s="119"/>
      <c r="L534" s="232" t="str">
        <f t="shared" si="255"/>
        <v/>
      </c>
      <c r="M534" s="128" t="str">
        <f t="shared" si="256"/>
        <v/>
      </c>
      <c r="N534" s="77">
        <f t="shared" si="257"/>
        <v>0</v>
      </c>
      <c r="O534" s="77">
        <f t="shared" si="258"/>
        <v>0</v>
      </c>
      <c r="P534" s="28" t="str">
        <f t="shared" si="259"/>
        <v/>
      </c>
      <c r="Q534" s="28">
        <f t="shared" si="260"/>
        <v>0</v>
      </c>
      <c r="R534" s="31" t="str">
        <f t="shared" si="261"/>
        <v/>
      </c>
      <c r="S534" s="28" t="str">
        <f t="shared" si="262"/>
        <v/>
      </c>
      <c r="T534" s="28" t="str">
        <f t="shared" si="263"/>
        <v/>
      </c>
      <c r="U534" s="28" t="str">
        <f t="shared" si="264"/>
        <v/>
      </c>
      <c r="V534" s="28" t="str">
        <f t="shared" si="265"/>
        <v/>
      </c>
      <c r="W534" s="71" t="str">
        <f t="shared" si="266"/>
        <v/>
      </c>
      <c r="X534" s="47" t="str">
        <f t="shared" si="267"/>
        <v/>
      </c>
      <c r="Y534" s="365" t="str">
        <f t="shared" si="268"/>
        <v/>
      </c>
      <c r="Z534" s="365" t="str">
        <f>IF(W534&lt;X534,Übersetzungstexte!A$186,"")</f>
        <v/>
      </c>
      <c r="AA534" s="366" t="str">
        <f t="shared" si="269"/>
        <v/>
      </c>
      <c r="AB534" s="367"/>
    </row>
    <row r="535" spans="1:28" ht="17.25" hidden="1" customHeight="1" x14ac:dyDescent="0.2">
      <c r="A535" s="115"/>
      <c r="B535" s="236"/>
      <c r="C535" s="236"/>
      <c r="D535" s="116"/>
      <c r="E535" s="117"/>
      <c r="F535" s="118"/>
      <c r="G535" s="362"/>
      <c r="H535" s="117"/>
      <c r="I535" s="118"/>
      <c r="J535" s="119"/>
      <c r="K535" s="119"/>
      <c r="L535" s="232" t="str">
        <f t="shared" si="255"/>
        <v/>
      </c>
      <c r="M535" s="128" t="str">
        <f t="shared" si="256"/>
        <v/>
      </c>
      <c r="N535" s="77">
        <f t="shared" si="257"/>
        <v>0</v>
      </c>
      <c r="O535" s="77">
        <f t="shared" si="258"/>
        <v>0</v>
      </c>
      <c r="P535" s="28" t="str">
        <f t="shared" si="259"/>
        <v/>
      </c>
      <c r="Q535" s="28">
        <f t="shared" si="260"/>
        <v>0</v>
      </c>
      <c r="R535" s="31" t="str">
        <f t="shared" si="261"/>
        <v/>
      </c>
      <c r="S535" s="28" t="str">
        <f t="shared" si="262"/>
        <v/>
      </c>
      <c r="T535" s="28" t="str">
        <f t="shared" si="263"/>
        <v/>
      </c>
      <c r="U535" s="28" t="str">
        <f t="shared" si="264"/>
        <v/>
      </c>
      <c r="V535" s="28" t="str">
        <f t="shared" si="265"/>
        <v/>
      </c>
      <c r="W535" s="71" t="str">
        <f t="shared" si="266"/>
        <v/>
      </c>
      <c r="X535" s="47" t="str">
        <f t="shared" si="267"/>
        <v/>
      </c>
      <c r="Y535" s="365" t="str">
        <f t="shared" si="268"/>
        <v/>
      </c>
      <c r="Z535" s="365" t="str">
        <f>IF(W535&lt;X535,Übersetzungstexte!A$186,"")</f>
        <v/>
      </c>
      <c r="AA535" s="366" t="str">
        <f t="shared" si="269"/>
        <v/>
      </c>
      <c r="AB535" s="367"/>
    </row>
    <row r="536" spans="1:28" ht="17.25" hidden="1" customHeight="1" x14ac:dyDescent="0.2">
      <c r="A536" s="115"/>
      <c r="B536" s="236"/>
      <c r="C536" s="236"/>
      <c r="D536" s="116"/>
      <c r="E536" s="117"/>
      <c r="F536" s="118"/>
      <c r="G536" s="362"/>
      <c r="H536" s="117"/>
      <c r="I536" s="118"/>
      <c r="J536" s="119"/>
      <c r="K536" s="119"/>
      <c r="L536" s="232" t="str">
        <f t="shared" si="255"/>
        <v/>
      </c>
      <c r="M536" s="128" t="str">
        <f t="shared" si="256"/>
        <v/>
      </c>
      <c r="N536" s="77">
        <f t="shared" si="257"/>
        <v>0</v>
      </c>
      <c r="O536" s="77">
        <f t="shared" si="258"/>
        <v>0</v>
      </c>
      <c r="P536" s="28" t="str">
        <f t="shared" si="259"/>
        <v/>
      </c>
      <c r="Q536" s="28">
        <f t="shared" si="260"/>
        <v>0</v>
      </c>
      <c r="R536" s="31" t="str">
        <f t="shared" si="261"/>
        <v/>
      </c>
      <c r="S536" s="28" t="str">
        <f t="shared" si="262"/>
        <v/>
      </c>
      <c r="T536" s="28" t="str">
        <f t="shared" si="263"/>
        <v/>
      </c>
      <c r="U536" s="28" t="str">
        <f t="shared" si="264"/>
        <v/>
      </c>
      <c r="V536" s="28" t="str">
        <f t="shared" si="265"/>
        <v/>
      </c>
      <c r="W536" s="71" t="str">
        <f t="shared" si="266"/>
        <v/>
      </c>
      <c r="X536" s="47" t="str">
        <f t="shared" si="267"/>
        <v/>
      </c>
      <c r="Y536" s="365" t="str">
        <f t="shared" si="268"/>
        <v/>
      </c>
      <c r="Z536" s="365" t="str">
        <f>IF(W536&lt;X536,Übersetzungstexte!A$186,"")</f>
        <v/>
      </c>
      <c r="AA536" s="366" t="str">
        <f t="shared" si="269"/>
        <v/>
      </c>
      <c r="AB536" s="367"/>
    </row>
    <row r="537" spans="1:28" ht="17.25" hidden="1" customHeight="1" x14ac:dyDescent="0.2">
      <c r="A537" s="115"/>
      <c r="B537" s="236"/>
      <c r="C537" s="236"/>
      <c r="D537" s="116"/>
      <c r="E537" s="117"/>
      <c r="F537" s="118"/>
      <c r="G537" s="362"/>
      <c r="H537" s="117"/>
      <c r="I537" s="118"/>
      <c r="J537" s="119"/>
      <c r="K537" s="119"/>
      <c r="L537" s="232" t="str">
        <f t="shared" si="255"/>
        <v/>
      </c>
      <c r="M537" s="128" t="str">
        <f t="shared" si="256"/>
        <v/>
      </c>
      <c r="N537" s="77">
        <f t="shared" si="257"/>
        <v>0</v>
      </c>
      <c r="O537" s="77">
        <f t="shared" si="258"/>
        <v>0</v>
      </c>
      <c r="P537" s="28" t="str">
        <f t="shared" si="259"/>
        <v/>
      </c>
      <c r="Q537" s="28">
        <f t="shared" si="260"/>
        <v>0</v>
      </c>
      <c r="R537" s="31" t="str">
        <f t="shared" si="261"/>
        <v/>
      </c>
      <c r="S537" s="28" t="str">
        <f t="shared" si="262"/>
        <v/>
      </c>
      <c r="T537" s="28" t="str">
        <f t="shared" si="263"/>
        <v/>
      </c>
      <c r="U537" s="28" t="str">
        <f t="shared" si="264"/>
        <v/>
      </c>
      <c r="V537" s="28" t="str">
        <f t="shared" si="265"/>
        <v/>
      </c>
      <c r="W537" s="71" t="str">
        <f t="shared" si="266"/>
        <v/>
      </c>
      <c r="X537" s="47" t="str">
        <f t="shared" si="267"/>
        <v/>
      </c>
      <c r="Y537" s="365" t="str">
        <f t="shared" si="268"/>
        <v/>
      </c>
      <c r="Z537" s="365" t="str">
        <f>IF(W537&lt;X537,Übersetzungstexte!A$186,"")</f>
        <v/>
      </c>
      <c r="AA537" s="366" t="str">
        <f t="shared" si="269"/>
        <v/>
      </c>
      <c r="AB537" s="367"/>
    </row>
    <row r="538" spans="1:28" ht="17.25" hidden="1" customHeight="1" x14ac:dyDescent="0.2">
      <c r="A538" s="115"/>
      <c r="B538" s="236"/>
      <c r="C538" s="236"/>
      <c r="D538" s="116"/>
      <c r="E538" s="117"/>
      <c r="F538" s="118"/>
      <c r="G538" s="362"/>
      <c r="H538" s="117"/>
      <c r="I538" s="118"/>
      <c r="J538" s="119"/>
      <c r="K538" s="119"/>
      <c r="L538" s="232" t="str">
        <f t="shared" si="255"/>
        <v/>
      </c>
      <c r="M538" s="128" t="str">
        <f>Z538</f>
        <v/>
      </c>
      <c r="N538" s="77">
        <f>IF(N$2-YEAR(D538)&lt;N$3,0,1)</f>
        <v>0</v>
      </c>
      <c r="O538" s="77">
        <f>IF(L538="",0,1)</f>
        <v>0</v>
      </c>
      <c r="P538" s="28" t="str">
        <f>IF(AND(A538="",B538="",C538=""),"",ROUND((K538+J538)/(N$4-(K538+J538))*100,2))</f>
        <v/>
      </c>
      <c r="Q538" s="28">
        <f>ROUND(G538,0)/12</f>
        <v>0</v>
      </c>
      <c r="R538" s="31" t="str">
        <f>IF(AND(A538="",B538="",C538=""),"",ROUND((N$4-(K538+J538))*I538/60,1))</f>
        <v/>
      </c>
      <c r="S538" s="28" t="str">
        <f>IF(OR(AND(A538="",B538="",C538=""),F538=0,F538=""),"",ROUND((1+P538/100)*Q538*F538,2))</f>
        <v/>
      </c>
      <c r="T538" s="28" t="str">
        <f>IF(OR(AND(A538="",B538="",C538=""),F538=0,F538="",I538=0,I538=""),"",ROUND((1+P538/100)*(H538/(N$4*I538/5)+Q538*F538),2))</f>
        <v/>
      </c>
      <c r="U538" s="28" t="str">
        <f>IF(OR(AND(A538="",B538="",C538=""),E538=0,E538="",R538=0,R538=""),"",ROUND((Q538*E538/R538),2))</f>
        <v/>
      </c>
      <c r="V538" s="28" t="str">
        <f>IF(OR(AND(A538="",B538="",C538=""),E538=0,E538="",R538=0,R538=""),"",ROUND((H538/(12*Q538*E538)+1)*Q538*E538/R538,2))</f>
        <v/>
      </c>
      <c r="W538" s="71" t="str">
        <f>IF(OR(AND(A538="",B538="",C538=""),R538=0,R538=""),"",ROUND(W$4 / R538,1))</f>
        <v/>
      </c>
      <c r="X538" s="47" t="str">
        <f>IF(OR(AND(A538="",B538="",C538=""),N$4=""),"",IF(AND(F538&gt;0,H538&gt;0),T538, IF(F538&gt;0,S538, IF(AND(E538&gt;0,H538&gt;0),V538,U538))))</f>
        <v/>
      </c>
      <c r="Y538" s="365" t="str">
        <f>IF(W538&lt;X538,W538,X538)</f>
        <v/>
      </c>
      <c r="Z538" s="365" t="str">
        <f>IF(W538&lt;X538,Übersetzungstexte!A$186,"")</f>
        <v/>
      </c>
      <c r="AA538" s="366" t="str">
        <f>IF(AND(B538="",C538=""),"",CONCATENATE(B538,",",C538))</f>
        <v/>
      </c>
      <c r="AB538" s="367"/>
    </row>
    <row r="539" spans="1:28" ht="17.25" hidden="1" customHeight="1" x14ac:dyDescent="0.2">
      <c r="A539" s="115"/>
      <c r="B539" s="236"/>
      <c r="C539" s="236"/>
      <c r="D539" s="116"/>
      <c r="E539" s="117"/>
      <c r="F539" s="118"/>
      <c r="G539" s="362"/>
      <c r="H539" s="117"/>
      <c r="I539" s="118"/>
      <c r="J539" s="119"/>
      <c r="K539" s="119"/>
      <c r="L539" s="232" t="str">
        <f t="shared" si="255"/>
        <v/>
      </c>
      <c r="M539" s="128" t="str">
        <f>Z539</f>
        <v/>
      </c>
      <c r="N539" s="77">
        <f>IF(N$2-YEAR(D539)&lt;N$3,0,1)</f>
        <v>0</v>
      </c>
      <c r="O539" s="77">
        <f>IF(L539="",0,1)</f>
        <v>0</v>
      </c>
      <c r="P539" s="28" t="str">
        <f>IF(AND(A539="",B539="",C539=""),"",ROUND((K539+J539)/(N$4-(K539+J539))*100,2))</f>
        <v/>
      </c>
      <c r="Q539" s="28">
        <f>ROUND(G539,0)/12</f>
        <v>0</v>
      </c>
      <c r="R539" s="31" t="str">
        <f>IF(AND(A539="",B539="",C539=""),"",ROUND((N$4-(K539+J539))*I539/60,1))</f>
        <v/>
      </c>
      <c r="S539" s="28" t="str">
        <f>IF(OR(AND(A539="",B539="",C539=""),F539=0,F539=""),"",ROUND((1+P539/100)*Q539*F539,2))</f>
        <v/>
      </c>
      <c r="T539" s="28" t="str">
        <f>IF(OR(AND(A539="",B539="",C539=""),F539=0,F539="",I539=0,I539=""),"",ROUND((1+P539/100)*(H539/(N$4*I539/5)+Q539*F539),2))</f>
        <v/>
      </c>
      <c r="U539" s="28" t="str">
        <f>IF(OR(AND(A539="",B539="",C539=""),E539=0,E539="",R539=0,R539=""),"",ROUND((Q539*E539/R539),2))</f>
        <v/>
      </c>
      <c r="V539" s="28" t="str">
        <f>IF(OR(AND(A539="",B539="",C539=""),E539=0,E539="",R539=0,R539=""),"",ROUND((H539/(12*Q539*E539)+1)*Q539*E539/R539,2))</f>
        <v/>
      </c>
      <c r="W539" s="71" t="str">
        <f>IF(OR(AND(A539="",B539="",C539=""),R539=0,R539=""),"",ROUND(W$4 / R539,1))</f>
        <v/>
      </c>
      <c r="X539" s="47" t="str">
        <f>IF(OR(AND(A539="",B539="",C539=""),N$4=""),"",IF(AND(F539&gt;0,H539&gt;0),T539, IF(F539&gt;0,S539, IF(AND(E539&gt;0,H539&gt;0),V539,U539))))</f>
        <v/>
      </c>
      <c r="Y539" s="365" t="str">
        <f>IF(W539&lt;X539,W539,X539)</f>
        <v/>
      </c>
      <c r="Z539" s="365" t="str">
        <f>IF(W539&lt;X539,Übersetzungstexte!A$186,"")</f>
        <v/>
      </c>
      <c r="AA539" s="366" t="str">
        <f>IF(AND(B539="",C539=""),"",CONCATENATE(B539,",",C539))</f>
        <v/>
      </c>
      <c r="AB539" s="367"/>
    </row>
    <row r="540" spans="1:28" hidden="1" x14ac:dyDescent="0.2">
      <c r="A540" s="15"/>
      <c r="B540" s="16"/>
      <c r="C540" s="16"/>
      <c r="D540" s="16"/>
      <c r="E540" s="16"/>
      <c r="F540" s="16"/>
      <c r="G540" s="16"/>
      <c r="H540" s="16"/>
      <c r="I540" s="16"/>
      <c r="J540" s="16"/>
      <c r="K540" s="16"/>
      <c r="L540" s="16"/>
      <c r="M540" s="39"/>
      <c r="N540" s="184"/>
      <c r="O540" s="45"/>
      <c r="P540" s="45"/>
      <c r="Q540" s="45"/>
      <c r="R540" s="45"/>
      <c r="S540" s="45"/>
      <c r="T540" s="45"/>
      <c r="U540" s="45"/>
      <c r="V540" s="45"/>
      <c r="W540" s="45"/>
      <c r="X540" s="45"/>
      <c r="Y540" s="45"/>
      <c r="Z540" s="45"/>
      <c r="AA540" s="45"/>
      <c r="AB540" s="45"/>
    </row>
    <row r="541" spans="1:28" hidden="1" x14ac:dyDescent="0.2">
      <c r="A541" s="113" t="str">
        <f>'Stammdaten Betrieb &amp; Abteilung'!D$1</f>
        <v xml:space="preserve">  </v>
      </c>
      <c r="B541" s="39"/>
      <c r="C541" s="34"/>
      <c r="D541" s="34"/>
      <c r="E541" s="35"/>
      <c r="F541" s="35"/>
      <c r="G541" s="21" t="str">
        <f>Übersetzungstexte!A$135</f>
        <v>Betrieb / Betriebsabteilung</v>
      </c>
      <c r="H541" s="38" t="str">
        <f>'Stammdaten Betrieb &amp; Abteilung'!D$13</f>
        <v xml:space="preserve"> </v>
      </c>
      <c r="I541" s="38"/>
      <c r="J541" s="38"/>
      <c r="K541" s="38"/>
      <c r="L541" s="40"/>
      <c r="M541" s="85"/>
      <c r="P541" s="46"/>
      <c r="Q541" s="46"/>
      <c r="R541" s="18"/>
      <c r="S541" s="22"/>
      <c r="T541" s="47"/>
      <c r="U541" s="18"/>
      <c r="V541" s="18"/>
      <c r="W541" s="18"/>
      <c r="X541" s="18"/>
      <c r="Y541" s="19"/>
      <c r="AA541" s="47"/>
    </row>
    <row r="542" spans="1:28" hidden="1" x14ac:dyDescent="0.2">
      <c r="A542" s="38" t="str">
        <f>'Stammdaten Betrieb &amp; Abteilung'!D$3</f>
        <v xml:space="preserve"> </v>
      </c>
      <c r="B542" s="39"/>
      <c r="C542" s="33"/>
      <c r="D542" s="33"/>
      <c r="E542" s="36"/>
      <c r="F542" s="36"/>
      <c r="G542" s="17" t="str">
        <f>Übersetzungstexte!A$136</f>
        <v>Abrechnungsperiode</v>
      </c>
      <c r="H542" s="114" t="str">
        <f>'Stammdaten Betrieb &amp; Abteilung'!D$14</f>
        <v/>
      </c>
      <c r="I542" s="114"/>
      <c r="J542" s="37"/>
      <c r="K542" s="37"/>
      <c r="L542" s="40"/>
      <c r="M542" s="85"/>
      <c r="P542" s="46"/>
      <c r="Q542" s="46"/>
      <c r="R542" s="18"/>
      <c r="S542" s="22"/>
      <c r="T542" s="47"/>
      <c r="U542" s="18"/>
      <c r="V542" s="18"/>
      <c r="W542" s="18"/>
      <c r="X542" s="18"/>
      <c r="Y542" s="19"/>
      <c r="AA542" s="47"/>
    </row>
    <row r="543" spans="1:28" hidden="1" x14ac:dyDescent="0.2">
      <c r="A543" s="38" t="str">
        <f>'Stammdaten Betrieb &amp; Abteilung'!D$4</f>
        <v xml:space="preserve"> </v>
      </c>
      <c r="B543" s="39"/>
      <c r="C543" s="7"/>
      <c r="D543" s="7"/>
      <c r="E543" s="36"/>
      <c r="F543" s="36"/>
      <c r="G543" s="17" t="str">
        <f>Übersetzungstexte!A$137</f>
        <v>Beginn / Ende der Kurzarbeit</v>
      </c>
      <c r="H543" s="38" t="str">
        <f>'Stammdaten Betrieb &amp; Abteilung'!D$16</f>
        <v/>
      </c>
      <c r="I543" s="38"/>
      <c r="J543" s="38"/>
      <c r="K543" s="38"/>
      <c r="L543" s="40"/>
      <c r="M543" s="85"/>
      <c r="P543" s="46"/>
      <c r="Q543" s="46"/>
      <c r="R543" s="18"/>
      <c r="S543" s="22"/>
      <c r="T543" s="47"/>
      <c r="U543" s="18"/>
      <c r="V543" s="18"/>
      <c r="W543" s="73"/>
      <c r="X543" s="18"/>
      <c r="Y543" s="19"/>
      <c r="AA543" s="47"/>
    </row>
    <row r="544" spans="1:28" hidden="1" x14ac:dyDescent="0.2">
      <c r="A544" s="5"/>
      <c r="B544" s="4"/>
      <c r="C544" s="7"/>
      <c r="D544" s="7"/>
      <c r="E544" s="8"/>
      <c r="F544" s="7"/>
      <c r="G544" s="7"/>
      <c r="H544" s="13"/>
      <c r="I544" s="7"/>
      <c r="J544" s="7"/>
      <c r="K544" s="7"/>
      <c r="L544" s="41"/>
      <c r="M544" s="86"/>
      <c r="N544" s="182"/>
      <c r="O544" s="43"/>
      <c r="P544" s="46"/>
      <c r="Q544" s="46"/>
      <c r="R544" s="18"/>
      <c r="S544" s="22"/>
      <c r="T544" s="18"/>
      <c r="U544" s="18"/>
      <c r="V544" s="18"/>
      <c r="W544" s="50"/>
      <c r="X544" s="18"/>
      <c r="Y544" s="19"/>
      <c r="AA544" s="47"/>
    </row>
    <row r="545" spans="1:28" hidden="1" x14ac:dyDescent="0.2">
      <c r="A545" s="223" t="str">
        <f>Übersetzungstexte!A$138</f>
        <v/>
      </c>
      <c r="B545" s="223" t="str">
        <f>Übersetzungstexte!A$142</f>
        <v/>
      </c>
      <c r="C545" s="223" t="str">
        <f>Übersetzungstexte!A$146</f>
        <v/>
      </c>
      <c r="D545" s="224" t="str">
        <f>Übersetzungstexte!A$150</f>
        <v/>
      </c>
      <c r="E545" s="224" t="str">
        <f>Übersetzungstexte!A$154</f>
        <v/>
      </c>
      <c r="F545" s="224" t="str">
        <f>Übersetzungstexte!A$158</f>
        <v/>
      </c>
      <c r="G545" s="224" t="str">
        <f>Übersetzungstexte!A$162</f>
        <v>Anzahl bez.</v>
      </c>
      <c r="H545" s="225" t="str">
        <f>Übersetzungstexte!A$166</f>
        <v>Weitere</v>
      </c>
      <c r="I545" s="224" t="str">
        <f>Übersetzungstexte!A$170</f>
        <v>Jahres-</v>
      </c>
      <c r="J545" s="224" t="str">
        <f>Übersetzungstexte!A$174</f>
        <v/>
      </c>
      <c r="K545" s="224" t="str">
        <f>Übersetzungstexte!A$178</f>
        <v/>
      </c>
      <c r="L545" s="224" t="str">
        <f>Übersetzungstexte!A$182</f>
        <v>Anrechen-</v>
      </c>
      <c r="M545" s="85"/>
      <c r="N545" s="183"/>
      <c r="O545" s="76" t="s">
        <v>685</v>
      </c>
      <c r="P545" s="50" t="s">
        <v>717</v>
      </c>
      <c r="Q545" s="50"/>
      <c r="R545" s="50" t="s">
        <v>718</v>
      </c>
      <c r="S545" s="50" t="s">
        <v>719</v>
      </c>
      <c r="T545" s="50" t="s">
        <v>720</v>
      </c>
      <c r="U545" s="50" t="s">
        <v>721</v>
      </c>
      <c r="V545" s="50" t="s">
        <v>722</v>
      </c>
      <c r="W545" s="50" t="s">
        <v>723</v>
      </c>
      <c r="X545" s="44" t="s">
        <v>726</v>
      </c>
      <c r="Y545" s="47" t="s">
        <v>723</v>
      </c>
      <c r="Z545" s="47" t="s">
        <v>723</v>
      </c>
      <c r="AA545" s="179"/>
      <c r="AB545" s="179"/>
    </row>
    <row r="546" spans="1:28" s="23" customFormat="1" hidden="1" x14ac:dyDescent="0.2">
      <c r="A546" s="226" t="str">
        <f>Übersetzungstexte!A$139</f>
        <v/>
      </c>
      <c r="B546" s="226" t="str">
        <f>Übersetzungstexte!A$143</f>
        <v/>
      </c>
      <c r="C546" s="226" t="str">
        <f>Übersetzungstexte!A$147</f>
        <v/>
      </c>
      <c r="D546" s="227" t="str">
        <f>Übersetzungstexte!A$151</f>
        <v/>
      </c>
      <c r="E546" s="227" t="str">
        <f>Übersetzungstexte!A$155</f>
        <v/>
      </c>
      <c r="F546" s="227" t="str">
        <f>Übersetzungstexte!A$159</f>
        <v/>
      </c>
      <c r="G546" s="227" t="str">
        <f>Übersetzungstexte!A$163</f>
        <v xml:space="preserve">Monate </v>
      </c>
      <c r="H546" s="233" t="str">
        <f>Übersetzungstexte!A$167</f>
        <v>Lohn-</v>
      </c>
      <c r="I546" s="227" t="str">
        <f>Übersetzungstexte!A$171</f>
        <v>durchschn.</v>
      </c>
      <c r="J546" s="227" t="str">
        <f>Übersetzungstexte!A$175</f>
        <v>Anzahl</v>
      </c>
      <c r="K546" s="227" t="str">
        <f>Übersetzungstexte!A$179</f>
        <v>Anzahl</v>
      </c>
      <c r="L546" s="227" t="str">
        <f>Übersetzungstexte!A$183</f>
        <v>barer</v>
      </c>
      <c r="M546" s="126"/>
      <c r="N546" s="183"/>
      <c r="O546" s="76" t="s">
        <v>761</v>
      </c>
      <c r="P546" s="50" t="s">
        <v>712</v>
      </c>
      <c r="Q546" s="50" t="s">
        <v>609</v>
      </c>
      <c r="R546" s="51" t="s">
        <v>713</v>
      </c>
      <c r="S546" s="75" t="s">
        <v>757</v>
      </c>
      <c r="T546" s="52" t="s">
        <v>757</v>
      </c>
      <c r="U546" s="52" t="s">
        <v>758</v>
      </c>
      <c r="V546" s="52" t="s">
        <v>758</v>
      </c>
      <c r="W546" s="52" t="s">
        <v>724</v>
      </c>
      <c r="X546" s="48" t="s">
        <v>727</v>
      </c>
      <c r="Y546" s="48" t="s">
        <v>727</v>
      </c>
      <c r="Z546" s="49" t="s">
        <v>753</v>
      </c>
      <c r="AA546" s="364"/>
      <c r="AB546" s="364"/>
    </row>
    <row r="547" spans="1:28" s="23" customFormat="1" hidden="1" x14ac:dyDescent="0.2">
      <c r="A547" s="226" t="str">
        <f>Übersetzungstexte!A$140</f>
        <v/>
      </c>
      <c r="B547" s="226" t="str">
        <f>Übersetzungstexte!A$144</f>
        <v/>
      </c>
      <c r="C547" s="226" t="str">
        <f>Übersetzungstexte!A$148</f>
        <v/>
      </c>
      <c r="D547" s="227" t="str">
        <f>Übersetzungstexte!A$152</f>
        <v>Geburts-</v>
      </c>
      <c r="E547" s="227" t="str">
        <f>Übersetzungstexte!A$156</f>
        <v>Monats-</v>
      </c>
      <c r="F547" s="227" t="str">
        <f>Übersetzungstexte!A$160</f>
        <v>Stunden-</v>
      </c>
      <c r="G547" s="227" t="str">
        <f>Übersetzungstexte!A$164</f>
        <v>pro Jahr</v>
      </c>
      <c r="H547" s="227" t="str">
        <f>Übersetzungstexte!A$168</f>
        <v>bestand-</v>
      </c>
      <c r="I547" s="227" t="str">
        <f>Übersetzungstexte!A$172</f>
        <v>wöchentl.</v>
      </c>
      <c r="J547" s="227" t="str">
        <f>Übersetzungstexte!A$176</f>
        <v>Ferientage</v>
      </c>
      <c r="K547" s="227" t="str">
        <f>Übersetzungstexte!A$180</f>
        <v>Feiertage</v>
      </c>
      <c r="L547" s="228" t="str">
        <f>Übersetzungstexte!A$184</f>
        <v>Stunden-</v>
      </c>
      <c r="M547" s="127"/>
      <c r="N547" s="184" t="s">
        <v>62</v>
      </c>
      <c r="O547" s="44" t="s">
        <v>762</v>
      </c>
      <c r="P547" s="50"/>
      <c r="Q547" s="50"/>
      <c r="R547" s="51"/>
      <c r="S547" s="52" t="s">
        <v>706</v>
      </c>
      <c r="T547" s="52" t="s">
        <v>704</v>
      </c>
      <c r="U547" s="52" t="s">
        <v>706</v>
      </c>
      <c r="V547" s="52" t="s">
        <v>704</v>
      </c>
      <c r="W547" s="52" t="s">
        <v>725</v>
      </c>
      <c r="X547" s="49" t="s">
        <v>755</v>
      </c>
      <c r="Y547" s="49" t="s">
        <v>728</v>
      </c>
      <c r="Z547" s="49" t="s">
        <v>754</v>
      </c>
      <c r="AA547" s="364"/>
      <c r="AB547" s="364"/>
    </row>
    <row r="548" spans="1:28" s="23" customFormat="1" hidden="1" x14ac:dyDescent="0.2">
      <c r="A548" s="229" t="str">
        <f>Übersetzungstexte!A$141</f>
        <v>Versicherten-Nr.</v>
      </c>
      <c r="B548" s="229" t="str">
        <f>Übersetzungstexte!A$145</f>
        <v>Name</v>
      </c>
      <c r="C548" s="229" t="str">
        <f>Übersetzungstexte!A$149</f>
        <v>Vorname</v>
      </c>
      <c r="D548" s="230" t="str">
        <f>Übersetzungstexte!A$153</f>
        <v>datum</v>
      </c>
      <c r="E548" s="230" t="str">
        <f>Übersetzungstexte!A$157</f>
        <v>lohn</v>
      </c>
      <c r="F548" s="230" t="str">
        <f>Übersetzungstexte!A$161</f>
        <v>lohn</v>
      </c>
      <c r="G548" s="230" t="str">
        <f>Übersetzungstexte!A$165</f>
        <v>(12/13)</v>
      </c>
      <c r="H548" s="230" t="str">
        <f>Übersetzungstexte!A$169</f>
        <v>teile p. Jahr</v>
      </c>
      <c r="I548" s="230" t="str">
        <f>Übersetzungstexte!A$173</f>
        <v>Arbeitszeit</v>
      </c>
      <c r="J548" s="230" t="str">
        <f>Übersetzungstexte!A$177</f>
        <v>pro Jahr</v>
      </c>
      <c r="K548" s="230" t="str">
        <f>Übersetzungstexte!A$181</f>
        <v>pro Jahr</v>
      </c>
      <c r="L548" s="231" t="str">
        <f>Übersetzungstexte!A$185</f>
        <v>Verdienst</v>
      </c>
      <c r="M548" s="127"/>
      <c r="N548" s="184" t="s">
        <v>63</v>
      </c>
      <c r="O548" s="44" t="s">
        <v>749</v>
      </c>
      <c r="P548" s="50"/>
      <c r="Q548" s="50"/>
      <c r="R548" s="51"/>
      <c r="S548" s="52" t="s">
        <v>705</v>
      </c>
      <c r="T548" s="52" t="s">
        <v>705</v>
      </c>
      <c r="U548" s="52" t="s">
        <v>705</v>
      </c>
      <c r="V548" s="52" t="s">
        <v>705</v>
      </c>
      <c r="W548" s="50"/>
      <c r="X548" s="49" t="s">
        <v>756</v>
      </c>
      <c r="Y548" s="49" t="s">
        <v>673</v>
      </c>
      <c r="Z548" s="49"/>
      <c r="AA548" s="364" t="s">
        <v>711</v>
      </c>
      <c r="AB548" s="364"/>
    </row>
    <row r="549" spans="1:28" ht="17.25" hidden="1" customHeight="1" x14ac:dyDescent="0.2">
      <c r="A549" s="115"/>
      <c r="B549" s="236"/>
      <c r="C549" s="236"/>
      <c r="D549" s="116"/>
      <c r="E549" s="117"/>
      <c r="F549" s="118"/>
      <c r="G549" s="362"/>
      <c r="H549" s="117"/>
      <c r="I549" s="118"/>
      <c r="J549" s="119"/>
      <c r="K549" s="119"/>
      <c r="L549" s="232" t="str">
        <f t="shared" ref="L549:L569" si="270">Y549</f>
        <v/>
      </c>
      <c r="M549" s="128" t="str">
        <f t="shared" ref="M549:M567" si="271">Z549</f>
        <v/>
      </c>
      <c r="N549" s="77">
        <f t="shared" ref="N549:N567" si="272">IF(N$2-YEAR(D549)&lt;N$3,0,1)</f>
        <v>0</v>
      </c>
      <c r="O549" s="77">
        <f t="shared" ref="O549:O567" si="273">IF(L549="",0,1)</f>
        <v>0</v>
      </c>
      <c r="P549" s="28" t="str">
        <f t="shared" ref="P549:P567" si="274">IF(AND(A549="",B549="",C549=""),"",ROUND((K549+J549)/(N$4-(K549+J549))*100,2))</f>
        <v/>
      </c>
      <c r="Q549" s="28">
        <f t="shared" ref="Q549:Q567" si="275">ROUND(G549,0)/12</f>
        <v>0</v>
      </c>
      <c r="R549" s="31" t="str">
        <f t="shared" ref="R549:R567" si="276">IF(AND(A549="",B549="",C549=""),"",ROUND((N$4-(K549+J549))*I549/60,1))</f>
        <v/>
      </c>
      <c r="S549" s="28" t="str">
        <f t="shared" ref="S549:S567" si="277">IF(OR(AND(A549="",B549="",C549=""),F549=0,F549=""),"",ROUND((1+P549/100)*Q549*F549,2))</f>
        <v/>
      </c>
      <c r="T549" s="28" t="str">
        <f t="shared" ref="T549:T567" si="278">IF(OR(AND(A549="",B549="",C549=""),F549=0,F549="",I549=0,I549=""),"",ROUND((1+P549/100)*(H549/(N$4*I549/5)+Q549*F549),2))</f>
        <v/>
      </c>
      <c r="U549" s="28" t="str">
        <f t="shared" ref="U549:U567" si="279">IF(OR(AND(A549="",B549="",C549=""),E549=0,E549="",R549=0,R549=""),"",ROUND((Q549*E549/R549),2))</f>
        <v/>
      </c>
      <c r="V549" s="28" t="str">
        <f t="shared" ref="V549:V567" si="280">IF(OR(AND(A549="",B549="",C549=""),E549=0,E549="",R549=0,R549=""),"",ROUND((H549/(12*Q549*E549)+1)*Q549*E549/R549,2))</f>
        <v/>
      </c>
      <c r="W549" s="71" t="str">
        <f t="shared" ref="W549:W567" si="281">IF(OR(AND(A549="",B549="",C549=""),R549=0,R549=""),"",ROUND(W$4 / R549,1))</f>
        <v/>
      </c>
      <c r="X549" s="47" t="str">
        <f t="shared" ref="X549:X567" si="282">IF(OR(AND(A549="",B549="",C549=""),N$4=""),"",IF(AND(F549&gt;0,H549&gt;0),T549, IF(F549&gt;0,S549, IF(AND(E549&gt;0,H549&gt;0),V549,U549))))</f>
        <v/>
      </c>
      <c r="Y549" s="365" t="str">
        <f t="shared" ref="Y549:Y567" si="283">IF(W549&lt;X549,W549,X549)</f>
        <v/>
      </c>
      <c r="Z549" s="365" t="str">
        <f>IF(W549&lt;X549,Übersetzungstexte!A$186,"")</f>
        <v/>
      </c>
      <c r="AA549" s="366" t="str">
        <f t="shared" ref="AA549:AA567" si="284">IF(AND(B549="",C549=""),"",CONCATENATE(B549,",",C549))</f>
        <v/>
      </c>
      <c r="AB549" s="367"/>
    </row>
    <row r="550" spans="1:28" ht="17.25" hidden="1" customHeight="1" x14ac:dyDescent="0.2">
      <c r="A550" s="115"/>
      <c r="B550" s="236"/>
      <c r="C550" s="236"/>
      <c r="D550" s="116"/>
      <c r="E550" s="117"/>
      <c r="F550" s="118"/>
      <c r="G550" s="362"/>
      <c r="H550" s="117"/>
      <c r="I550" s="118"/>
      <c r="J550" s="119"/>
      <c r="K550" s="119"/>
      <c r="L550" s="232" t="str">
        <f t="shared" si="270"/>
        <v/>
      </c>
      <c r="M550" s="128" t="str">
        <f t="shared" si="271"/>
        <v/>
      </c>
      <c r="N550" s="77">
        <f t="shared" si="272"/>
        <v>0</v>
      </c>
      <c r="O550" s="77">
        <f t="shared" si="273"/>
        <v>0</v>
      </c>
      <c r="P550" s="28" t="str">
        <f t="shared" si="274"/>
        <v/>
      </c>
      <c r="Q550" s="28">
        <f t="shared" si="275"/>
        <v>0</v>
      </c>
      <c r="R550" s="31" t="str">
        <f t="shared" si="276"/>
        <v/>
      </c>
      <c r="S550" s="28" t="str">
        <f t="shared" si="277"/>
        <v/>
      </c>
      <c r="T550" s="28" t="str">
        <f t="shared" si="278"/>
        <v/>
      </c>
      <c r="U550" s="28" t="str">
        <f t="shared" si="279"/>
        <v/>
      </c>
      <c r="V550" s="28" t="str">
        <f t="shared" si="280"/>
        <v/>
      </c>
      <c r="W550" s="71" t="str">
        <f t="shared" si="281"/>
        <v/>
      </c>
      <c r="X550" s="47" t="str">
        <f t="shared" si="282"/>
        <v/>
      </c>
      <c r="Y550" s="365" t="str">
        <f t="shared" si="283"/>
        <v/>
      </c>
      <c r="Z550" s="365" t="str">
        <f>IF(W550&lt;X550,Übersetzungstexte!A$186,"")</f>
        <v/>
      </c>
      <c r="AA550" s="366" t="str">
        <f t="shared" si="284"/>
        <v/>
      </c>
      <c r="AB550" s="367"/>
    </row>
    <row r="551" spans="1:28" ht="17.25" hidden="1" customHeight="1" x14ac:dyDescent="0.2">
      <c r="A551" s="115"/>
      <c r="B551" s="236"/>
      <c r="C551" s="236"/>
      <c r="D551" s="116"/>
      <c r="E551" s="117"/>
      <c r="F551" s="118"/>
      <c r="G551" s="362"/>
      <c r="H551" s="117"/>
      <c r="I551" s="118"/>
      <c r="J551" s="119"/>
      <c r="K551" s="119"/>
      <c r="L551" s="232" t="str">
        <f t="shared" si="270"/>
        <v/>
      </c>
      <c r="M551" s="128" t="str">
        <f t="shared" si="271"/>
        <v/>
      </c>
      <c r="N551" s="77">
        <f t="shared" si="272"/>
        <v>0</v>
      </c>
      <c r="O551" s="77">
        <f t="shared" si="273"/>
        <v>0</v>
      </c>
      <c r="P551" s="28" t="str">
        <f t="shared" si="274"/>
        <v/>
      </c>
      <c r="Q551" s="28">
        <f t="shared" si="275"/>
        <v>0</v>
      </c>
      <c r="R551" s="31" t="str">
        <f t="shared" si="276"/>
        <v/>
      </c>
      <c r="S551" s="28" t="str">
        <f t="shared" si="277"/>
        <v/>
      </c>
      <c r="T551" s="28" t="str">
        <f t="shared" si="278"/>
        <v/>
      </c>
      <c r="U551" s="28" t="str">
        <f t="shared" si="279"/>
        <v/>
      </c>
      <c r="V551" s="28" t="str">
        <f t="shared" si="280"/>
        <v/>
      </c>
      <c r="W551" s="71" t="str">
        <f t="shared" si="281"/>
        <v/>
      </c>
      <c r="X551" s="47" t="str">
        <f t="shared" si="282"/>
        <v/>
      </c>
      <c r="Y551" s="365" t="str">
        <f t="shared" si="283"/>
        <v/>
      </c>
      <c r="Z551" s="365" t="str">
        <f>IF(W551&lt;X551,Übersetzungstexte!A$186,"")</f>
        <v/>
      </c>
      <c r="AA551" s="366" t="str">
        <f t="shared" si="284"/>
        <v/>
      </c>
      <c r="AB551" s="367"/>
    </row>
    <row r="552" spans="1:28" ht="17.25" hidden="1" customHeight="1" x14ac:dyDescent="0.2">
      <c r="A552" s="115"/>
      <c r="B552" s="236"/>
      <c r="C552" s="236"/>
      <c r="D552" s="116"/>
      <c r="E552" s="117"/>
      <c r="F552" s="118"/>
      <c r="G552" s="362"/>
      <c r="H552" s="117"/>
      <c r="I552" s="118"/>
      <c r="J552" s="119"/>
      <c r="K552" s="119"/>
      <c r="L552" s="232" t="str">
        <f t="shared" si="270"/>
        <v/>
      </c>
      <c r="M552" s="128" t="str">
        <f t="shared" si="271"/>
        <v/>
      </c>
      <c r="N552" s="77">
        <f t="shared" si="272"/>
        <v>0</v>
      </c>
      <c r="O552" s="77">
        <f t="shared" si="273"/>
        <v>0</v>
      </c>
      <c r="P552" s="28" t="str">
        <f t="shared" si="274"/>
        <v/>
      </c>
      <c r="Q552" s="28">
        <f t="shared" si="275"/>
        <v>0</v>
      </c>
      <c r="R552" s="31" t="str">
        <f t="shared" si="276"/>
        <v/>
      </c>
      <c r="S552" s="28" t="str">
        <f t="shared" si="277"/>
        <v/>
      </c>
      <c r="T552" s="28" t="str">
        <f t="shared" si="278"/>
        <v/>
      </c>
      <c r="U552" s="28" t="str">
        <f t="shared" si="279"/>
        <v/>
      </c>
      <c r="V552" s="28" t="str">
        <f t="shared" si="280"/>
        <v/>
      </c>
      <c r="W552" s="71" t="str">
        <f t="shared" si="281"/>
        <v/>
      </c>
      <c r="X552" s="47" t="str">
        <f t="shared" si="282"/>
        <v/>
      </c>
      <c r="Y552" s="365" t="str">
        <f t="shared" si="283"/>
        <v/>
      </c>
      <c r="Z552" s="365" t="str">
        <f>IF(W552&lt;X552,Übersetzungstexte!A$186,"")</f>
        <v/>
      </c>
      <c r="AA552" s="366" t="str">
        <f t="shared" si="284"/>
        <v/>
      </c>
      <c r="AB552" s="367"/>
    </row>
    <row r="553" spans="1:28" ht="17.25" hidden="1" customHeight="1" x14ac:dyDescent="0.2">
      <c r="A553" s="115"/>
      <c r="B553" s="236"/>
      <c r="C553" s="236"/>
      <c r="D553" s="116"/>
      <c r="E553" s="117"/>
      <c r="F553" s="118"/>
      <c r="G553" s="362"/>
      <c r="H553" s="117"/>
      <c r="I553" s="118"/>
      <c r="J553" s="119"/>
      <c r="K553" s="119"/>
      <c r="L553" s="232" t="str">
        <f t="shared" si="270"/>
        <v/>
      </c>
      <c r="M553" s="128" t="str">
        <f t="shared" si="271"/>
        <v/>
      </c>
      <c r="N553" s="77">
        <f t="shared" si="272"/>
        <v>0</v>
      </c>
      <c r="O553" s="77">
        <f t="shared" si="273"/>
        <v>0</v>
      </c>
      <c r="P553" s="28" t="str">
        <f t="shared" si="274"/>
        <v/>
      </c>
      <c r="Q553" s="28">
        <f t="shared" si="275"/>
        <v>0</v>
      </c>
      <c r="R553" s="31" t="str">
        <f t="shared" si="276"/>
        <v/>
      </c>
      <c r="S553" s="28" t="str">
        <f t="shared" si="277"/>
        <v/>
      </c>
      <c r="T553" s="28" t="str">
        <f t="shared" si="278"/>
        <v/>
      </c>
      <c r="U553" s="28" t="str">
        <f t="shared" si="279"/>
        <v/>
      </c>
      <c r="V553" s="28" t="str">
        <f t="shared" si="280"/>
        <v/>
      </c>
      <c r="W553" s="71" t="str">
        <f t="shared" si="281"/>
        <v/>
      </c>
      <c r="X553" s="47" t="str">
        <f t="shared" si="282"/>
        <v/>
      </c>
      <c r="Y553" s="365" t="str">
        <f t="shared" si="283"/>
        <v/>
      </c>
      <c r="Z553" s="365" t="str">
        <f>IF(W553&lt;X553,Übersetzungstexte!A$186,"")</f>
        <v/>
      </c>
      <c r="AA553" s="366" t="str">
        <f t="shared" si="284"/>
        <v/>
      </c>
      <c r="AB553" s="367"/>
    </row>
    <row r="554" spans="1:28" ht="17.25" hidden="1" customHeight="1" x14ac:dyDescent="0.2">
      <c r="A554" s="115"/>
      <c r="B554" s="236"/>
      <c r="C554" s="236"/>
      <c r="D554" s="116"/>
      <c r="E554" s="117"/>
      <c r="F554" s="118"/>
      <c r="G554" s="362"/>
      <c r="H554" s="117"/>
      <c r="I554" s="118"/>
      <c r="J554" s="119"/>
      <c r="K554" s="119"/>
      <c r="L554" s="232" t="str">
        <f t="shared" si="270"/>
        <v/>
      </c>
      <c r="M554" s="128" t="str">
        <f t="shared" si="271"/>
        <v/>
      </c>
      <c r="N554" s="77">
        <f t="shared" si="272"/>
        <v>0</v>
      </c>
      <c r="O554" s="77">
        <f t="shared" si="273"/>
        <v>0</v>
      </c>
      <c r="P554" s="28" t="str">
        <f t="shared" si="274"/>
        <v/>
      </c>
      <c r="Q554" s="28">
        <f t="shared" si="275"/>
        <v>0</v>
      </c>
      <c r="R554" s="31" t="str">
        <f t="shared" si="276"/>
        <v/>
      </c>
      <c r="S554" s="28" t="str">
        <f t="shared" si="277"/>
        <v/>
      </c>
      <c r="T554" s="28" t="str">
        <f t="shared" si="278"/>
        <v/>
      </c>
      <c r="U554" s="28" t="str">
        <f t="shared" si="279"/>
        <v/>
      </c>
      <c r="V554" s="28" t="str">
        <f t="shared" si="280"/>
        <v/>
      </c>
      <c r="W554" s="71" t="str">
        <f t="shared" si="281"/>
        <v/>
      </c>
      <c r="X554" s="47" t="str">
        <f t="shared" si="282"/>
        <v/>
      </c>
      <c r="Y554" s="365" t="str">
        <f t="shared" si="283"/>
        <v/>
      </c>
      <c r="Z554" s="365" t="str">
        <f>IF(W554&lt;X554,Übersetzungstexte!A$186,"")</f>
        <v/>
      </c>
      <c r="AA554" s="366" t="str">
        <f t="shared" si="284"/>
        <v/>
      </c>
      <c r="AB554" s="367"/>
    </row>
    <row r="555" spans="1:28" ht="17.25" hidden="1" customHeight="1" x14ac:dyDescent="0.2">
      <c r="A555" s="115"/>
      <c r="B555" s="236"/>
      <c r="C555" s="236"/>
      <c r="D555" s="116"/>
      <c r="E555" s="117"/>
      <c r="F555" s="118"/>
      <c r="G555" s="362"/>
      <c r="H555" s="117"/>
      <c r="I555" s="118"/>
      <c r="J555" s="119"/>
      <c r="K555" s="119"/>
      <c r="L555" s="232" t="str">
        <f t="shared" si="270"/>
        <v/>
      </c>
      <c r="M555" s="128" t="str">
        <f t="shared" si="271"/>
        <v/>
      </c>
      <c r="N555" s="77">
        <f t="shared" si="272"/>
        <v>0</v>
      </c>
      <c r="O555" s="77">
        <f t="shared" si="273"/>
        <v>0</v>
      </c>
      <c r="P555" s="28" t="str">
        <f t="shared" si="274"/>
        <v/>
      </c>
      <c r="Q555" s="28">
        <f t="shared" si="275"/>
        <v>0</v>
      </c>
      <c r="R555" s="31" t="str">
        <f t="shared" si="276"/>
        <v/>
      </c>
      <c r="S555" s="28" t="str">
        <f t="shared" si="277"/>
        <v/>
      </c>
      <c r="T555" s="28" t="str">
        <f t="shared" si="278"/>
        <v/>
      </c>
      <c r="U555" s="28" t="str">
        <f t="shared" si="279"/>
        <v/>
      </c>
      <c r="V555" s="28" t="str">
        <f t="shared" si="280"/>
        <v/>
      </c>
      <c r="W555" s="71" t="str">
        <f t="shared" si="281"/>
        <v/>
      </c>
      <c r="X555" s="47" t="str">
        <f t="shared" si="282"/>
        <v/>
      </c>
      <c r="Y555" s="365" t="str">
        <f t="shared" si="283"/>
        <v/>
      </c>
      <c r="Z555" s="365" t="str">
        <f>IF(W555&lt;X555,Übersetzungstexte!A$186,"")</f>
        <v/>
      </c>
      <c r="AA555" s="366" t="str">
        <f t="shared" si="284"/>
        <v/>
      </c>
      <c r="AB555" s="367"/>
    </row>
    <row r="556" spans="1:28" ht="17.25" hidden="1" customHeight="1" x14ac:dyDescent="0.2">
      <c r="A556" s="115"/>
      <c r="B556" s="236"/>
      <c r="C556" s="236"/>
      <c r="D556" s="116"/>
      <c r="E556" s="117"/>
      <c r="F556" s="118"/>
      <c r="G556" s="362"/>
      <c r="H556" s="117"/>
      <c r="I556" s="118"/>
      <c r="J556" s="119"/>
      <c r="K556" s="119"/>
      <c r="L556" s="232" t="str">
        <f t="shared" si="270"/>
        <v/>
      </c>
      <c r="M556" s="128" t="str">
        <f t="shared" si="271"/>
        <v/>
      </c>
      <c r="N556" s="77">
        <f t="shared" si="272"/>
        <v>0</v>
      </c>
      <c r="O556" s="77">
        <f t="shared" si="273"/>
        <v>0</v>
      </c>
      <c r="P556" s="28" t="str">
        <f t="shared" si="274"/>
        <v/>
      </c>
      <c r="Q556" s="28">
        <f t="shared" si="275"/>
        <v>0</v>
      </c>
      <c r="R556" s="31" t="str">
        <f t="shared" si="276"/>
        <v/>
      </c>
      <c r="S556" s="28" t="str">
        <f t="shared" si="277"/>
        <v/>
      </c>
      <c r="T556" s="28" t="str">
        <f t="shared" si="278"/>
        <v/>
      </c>
      <c r="U556" s="28" t="str">
        <f t="shared" si="279"/>
        <v/>
      </c>
      <c r="V556" s="28" t="str">
        <f t="shared" si="280"/>
        <v/>
      </c>
      <c r="W556" s="71" t="str">
        <f t="shared" si="281"/>
        <v/>
      </c>
      <c r="X556" s="47" t="str">
        <f t="shared" si="282"/>
        <v/>
      </c>
      <c r="Y556" s="365" t="str">
        <f t="shared" si="283"/>
        <v/>
      </c>
      <c r="Z556" s="365" t="str">
        <f>IF(W556&lt;X556,Übersetzungstexte!A$186,"")</f>
        <v/>
      </c>
      <c r="AA556" s="366" t="str">
        <f t="shared" si="284"/>
        <v/>
      </c>
      <c r="AB556" s="367"/>
    </row>
    <row r="557" spans="1:28" ht="17.25" hidden="1" customHeight="1" x14ac:dyDescent="0.2">
      <c r="A557" s="115"/>
      <c r="B557" s="236"/>
      <c r="C557" s="236"/>
      <c r="D557" s="116"/>
      <c r="E557" s="117"/>
      <c r="F557" s="118"/>
      <c r="G557" s="362"/>
      <c r="H557" s="117"/>
      <c r="I557" s="118"/>
      <c r="J557" s="119"/>
      <c r="K557" s="119"/>
      <c r="L557" s="232" t="str">
        <f t="shared" si="270"/>
        <v/>
      </c>
      <c r="M557" s="128" t="str">
        <f t="shared" si="271"/>
        <v/>
      </c>
      <c r="N557" s="77">
        <f t="shared" si="272"/>
        <v>0</v>
      </c>
      <c r="O557" s="77">
        <f t="shared" si="273"/>
        <v>0</v>
      </c>
      <c r="P557" s="28" t="str">
        <f t="shared" si="274"/>
        <v/>
      </c>
      <c r="Q557" s="28">
        <f t="shared" si="275"/>
        <v>0</v>
      </c>
      <c r="R557" s="31" t="str">
        <f t="shared" si="276"/>
        <v/>
      </c>
      <c r="S557" s="28" t="str">
        <f t="shared" si="277"/>
        <v/>
      </c>
      <c r="T557" s="28" t="str">
        <f t="shared" si="278"/>
        <v/>
      </c>
      <c r="U557" s="28" t="str">
        <f t="shared" si="279"/>
        <v/>
      </c>
      <c r="V557" s="28" t="str">
        <f t="shared" si="280"/>
        <v/>
      </c>
      <c r="W557" s="71" t="str">
        <f t="shared" si="281"/>
        <v/>
      </c>
      <c r="X557" s="47" t="str">
        <f t="shared" si="282"/>
        <v/>
      </c>
      <c r="Y557" s="365" t="str">
        <f t="shared" si="283"/>
        <v/>
      </c>
      <c r="Z557" s="365" t="str">
        <f>IF(W557&lt;X557,Übersetzungstexte!A$186,"")</f>
        <v/>
      </c>
      <c r="AA557" s="366" t="str">
        <f t="shared" si="284"/>
        <v/>
      </c>
      <c r="AB557" s="367"/>
    </row>
    <row r="558" spans="1:28" ht="17.25" hidden="1" customHeight="1" x14ac:dyDescent="0.2">
      <c r="A558" s="115"/>
      <c r="B558" s="236"/>
      <c r="C558" s="236"/>
      <c r="D558" s="116"/>
      <c r="E558" s="117"/>
      <c r="F558" s="118"/>
      <c r="G558" s="362"/>
      <c r="H558" s="117"/>
      <c r="I558" s="118"/>
      <c r="J558" s="119"/>
      <c r="K558" s="119"/>
      <c r="L558" s="232" t="str">
        <f t="shared" si="270"/>
        <v/>
      </c>
      <c r="M558" s="128" t="str">
        <f t="shared" si="271"/>
        <v/>
      </c>
      <c r="N558" s="77">
        <f t="shared" si="272"/>
        <v>0</v>
      </c>
      <c r="O558" s="77">
        <f t="shared" si="273"/>
        <v>0</v>
      </c>
      <c r="P558" s="28" t="str">
        <f t="shared" si="274"/>
        <v/>
      </c>
      <c r="Q558" s="28">
        <f t="shared" si="275"/>
        <v>0</v>
      </c>
      <c r="R558" s="31" t="str">
        <f t="shared" si="276"/>
        <v/>
      </c>
      <c r="S558" s="28" t="str">
        <f t="shared" si="277"/>
        <v/>
      </c>
      <c r="T558" s="28" t="str">
        <f t="shared" si="278"/>
        <v/>
      </c>
      <c r="U558" s="28" t="str">
        <f t="shared" si="279"/>
        <v/>
      </c>
      <c r="V558" s="28" t="str">
        <f t="shared" si="280"/>
        <v/>
      </c>
      <c r="W558" s="71" t="str">
        <f t="shared" si="281"/>
        <v/>
      </c>
      <c r="X558" s="47" t="str">
        <f t="shared" si="282"/>
        <v/>
      </c>
      <c r="Y558" s="365" t="str">
        <f t="shared" si="283"/>
        <v/>
      </c>
      <c r="Z558" s="365" t="str">
        <f>IF(W558&lt;X558,Übersetzungstexte!A$186,"")</f>
        <v/>
      </c>
      <c r="AA558" s="366" t="str">
        <f t="shared" si="284"/>
        <v/>
      </c>
      <c r="AB558" s="367"/>
    </row>
    <row r="559" spans="1:28" ht="17.25" hidden="1" customHeight="1" x14ac:dyDescent="0.2">
      <c r="A559" s="115"/>
      <c r="B559" s="236"/>
      <c r="C559" s="236"/>
      <c r="D559" s="116"/>
      <c r="E559" s="117"/>
      <c r="F559" s="118"/>
      <c r="G559" s="362"/>
      <c r="H559" s="117"/>
      <c r="I559" s="118"/>
      <c r="J559" s="119"/>
      <c r="K559" s="119"/>
      <c r="L559" s="232" t="str">
        <f t="shared" si="270"/>
        <v/>
      </c>
      <c r="M559" s="128" t="str">
        <f t="shared" si="271"/>
        <v/>
      </c>
      <c r="N559" s="77">
        <f t="shared" si="272"/>
        <v>0</v>
      </c>
      <c r="O559" s="77">
        <f t="shared" si="273"/>
        <v>0</v>
      </c>
      <c r="P559" s="28" t="str">
        <f t="shared" si="274"/>
        <v/>
      </c>
      <c r="Q559" s="28">
        <f t="shared" si="275"/>
        <v>0</v>
      </c>
      <c r="R559" s="31" t="str">
        <f t="shared" si="276"/>
        <v/>
      </c>
      <c r="S559" s="28" t="str">
        <f t="shared" si="277"/>
        <v/>
      </c>
      <c r="T559" s="28" t="str">
        <f t="shared" si="278"/>
        <v/>
      </c>
      <c r="U559" s="28" t="str">
        <f t="shared" si="279"/>
        <v/>
      </c>
      <c r="V559" s="28" t="str">
        <f t="shared" si="280"/>
        <v/>
      </c>
      <c r="W559" s="71" t="str">
        <f t="shared" si="281"/>
        <v/>
      </c>
      <c r="X559" s="47" t="str">
        <f t="shared" si="282"/>
        <v/>
      </c>
      <c r="Y559" s="365" t="str">
        <f t="shared" si="283"/>
        <v/>
      </c>
      <c r="Z559" s="365" t="str">
        <f>IF(W559&lt;X559,Übersetzungstexte!A$186,"")</f>
        <v/>
      </c>
      <c r="AA559" s="366" t="str">
        <f t="shared" si="284"/>
        <v/>
      </c>
      <c r="AB559" s="367"/>
    </row>
    <row r="560" spans="1:28" ht="17.25" hidden="1" customHeight="1" x14ac:dyDescent="0.2">
      <c r="A560" s="115"/>
      <c r="B560" s="236"/>
      <c r="C560" s="236"/>
      <c r="D560" s="116"/>
      <c r="E560" s="117"/>
      <c r="F560" s="118"/>
      <c r="G560" s="362"/>
      <c r="H560" s="117"/>
      <c r="I560" s="118"/>
      <c r="J560" s="119"/>
      <c r="K560" s="119"/>
      <c r="L560" s="232" t="str">
        <f t="shared" si="270"/>
        <v/>
      </c>
      <c r="M560" s="128" t="str">
        <f t="shared" si="271"/>
        <v/>
      </c>
      <c r="N560" s="77">
        <f t="shared" si="272"/>
        <v>0</v>
      </c>
      <c r="O560" s="77">
        <f t="shared" si="273"/>
        <v>0</v>
      </c>
      <c r="P560" s="28" t="str">
        <f t="shared" si="274"/>
        <v/>
      </c>
      <c r="Q560" s="28">
        <f t="shared" si="275"/>
        <v>0</v>
      </c>
      <c r="R560" s="31" t="str">
        <f t="shared" si="276"/>
        <v/>
      </c>
      <c r="S560" s="28" t="str">
        <f t="shared" si="277"/>
        <v/>
      </c>
      <c r="T560" s="28" t="str">
        <f t="shared" si="278"/>
        <v/>
      </c>
      <c r="U560" s="28" t="str">
        <f t="shared" si="279"/>
        <v/>
      </c>
      <c r="V560" s="28" t="str">
        <f t="shared" si="280"/>
        <v/>
      </c>
      <c r="W560" s="71" t="str">
        <f t="shared" si="281"/>
        <v/>
      </c>
      <c r="X560" s="47" t="str">
        <f t="shared" si="282"/>
        <v/>
      </c>
      <c r="Y560" s="365" t="str">
        <f t="shared" si="283"/>
        <v/>
      </c>
      <c r="Z560" s="365" t="str">
        <f>IF(W560&lt;X560,Übersetzungstexte!A$186,"")</f>
        <v/>
      </c>
      <c r="AA560" s="366" t="str">
        <f t="shared" si="284"/>
        <v/>
      </c>
      <c r="AB560" s="367"/>
    </row>
    <row r="561" spans="1:28" ht="17.25" hidden="1" customHeight="1" x14ac:dyDescent="0.2">
      <c r="A561" s="115"/>
      <c r="B561" s="236"/>
      <c r="C561" s="236"/>
      <c r="D561" s="116"/>
      <c r="E561" s="117"/>
      <c r="F561" s="118"/>
      <c r="G561" s="362"/>
      <c r="H561" s="117"/>
      <c r="I561" s="118"/>
      <c r="J561" s="119"/>
      <c r="K561" s="119"/>
      <c r="L561" s="232" t="str">
        <f t="shared" si="270"/>
        <v/>
      </c>
      <c r="M561" s="128" t="str">
        <f t="shared" si="271"/>
        <v/>
      </c>
      <c r="N561" s="77">
        <f t="shared" si="272"/>
        <v>0</v>
      </c>
      <c r="O561" s="77">
        <f t="shared" si="273"/>
        <v>0</v>
      </c>
      <c r="P561" s="28" t="str">
        <f t="shared" si="274"/>
        <v/>
      </c>
      <c r="Q561" s="28">
        <f t="shared" si="275"/>
        <v>0</v>
      </c>
      <c r="R561" s="31" t="str">
        <f t="shared" si="276"/>
        <v/>
      </c>
      <c r="S561" s="28" t="str">
        <f t="shared" si="277"/>
        <v/>
      </c>
      <c r="T561" s="28" t="str">
        <f t="shared" si="278"/>
        <v/>
      </c>
      <c r="U561" s="28" t="str">
        <f t="shared" si="279"/>
        <v/>
      </c>
      <c r="V561" s="28" t="str">
        <f t="shared" si="280"/>
        <v/>
      </c>
      <c r="W561" s="71" t="str">
        <f t="shared" si="281"/>
        <v/>
      </c>
      <c r="X561" s="47" t="str">
        <f t="shared" si="282"/>
        <v/>
      </c>
      <c r="Y561" s="365" t="str">
        <f t="shared" si="283"/>
        <v/>
      </c>
      <c r="Z561" s="365" t="str">
        <f>IF(W561&lt;X561,Übersetzungstexte!A$186,"")</f>
        <v/>
      </c>
      <c r="AA561" s="366" t="str">
        <f t="shared" si="284"/>
        <v/>
      </c>
      <c r="AB561" s="367"/>
    </row>
    <row r="562" spans="1:28" ht="17.25" hidden="1" customHeight="1" x14ac:dyDescent="0.2">
      <c r="A562" s="115"/>
      <c r="B562" s="236"/>
      <c r="C562" s="236"/>
      <c r="D562" s="116"/>
      <c r="E562" s="117"/>
      <c r="F562" s="118"/>
      <c r="G562" s="362"/>
      <c r="H562" s="117"/>
      <c r="I562" s="118"/>
      <c r="J562" s="119"/>
      <c r="K562" s="119"/>
      <c r="L562" s="232" t="str">
        <f t="shared" si="270"/>
        <v/>
      </c>
      <c r="M562" s="128" t="str">
        <f t="shared" si="271"/>
        <v/>
      </c>
      <c r="N562" s="77">
        <f t="shared" si="272"/>
        <v>0</v>
      </c>
      <c r="O562" s="77">
        <f t="shared" si="273"/>
        <v>0</v>
      </c>
      <c r="P562" s="28" t="str">
        <f t="shared" si="274"/>
        <v/>
      </c>
      <c r="Q562" s="28">
        <f t="shared" si="275"/>
        <v>0</v>
      </c>
      <c r="R562" s="31" t="str">
        <f t="shared" si="276"/>
        <v/>
      </c>
      <c r="S562" s="28" t="str">
        <f t="shared" si="277"/>
        <v/>
      </c>
      <c r="T562" s="28" t="str">
        <f t="shared" si="278"/>
        <v/>
      </c>
      <c r="U562" s="28" t="str">
        <f t="shared" si="279"/>
        <v/>
      </c>
      <c r="V562" s="28" t="str">
        <f t="shared" si="280"/>
        <v/>
      </c>
      <c r="W562" s="71" t="str">
        <f t="shared" si="281"/>
        <v/>
      </c>
      <c r="X562" s="47" t="str">
        <f t="shared" si="282"/>
        <v/>
      </c>
      <c r="Y562" s="365" t="str">
        <f t="shared" si="283"/>
        <v/>
      </c>
      <c r="Z562" s="365" t="str">
        <f>IF(W562&lt;X562,Übersetzungstexte!A$186,"")</f>
        <v/>
      </c>
      <c r="AA562" s="366" t="str">
        <f t="shared" si="284"/>
        <v/>
      </c>
      <c r="AB562" s="367"/>
    </row>
    <row r="563" spans="1:28" ht="17.25" hidden="1" customHeight="1" x14ac:dyDescent="0.2">
      <c r="A563" s="115"/>
      <c r="B563" s="236"/>
      <c r="C563" s="236"/>
      <c r="D563" s="116"/>
      <c r="E563" s="117"/>
      <c r="F563" s="118"/>
      <c r="G563" s="362"/>
      <c r="H563" s="117"/>
      <c r="I563" s="118"/>
      <c r="J563" s="119"/>
      <c r="K563" s="119"/>
      <c r="L563" s="232" t="str">
        <f t="shared" si="270"/>
        <v/>
      </c>
      <c r="M563" s="128" t="str">
        <f t="shared" si="271"/>
        <v/>
      </c>
      <c r="N563" s="77">
        <f t="shared" si="272"/>
        <v>0</v>
      </c>
      <c r="O563" s="77">
        <f t="shared" si="273"/>
        <v>0</v>
      </c>
      <c r="P563" s="28" t="str">
        <f t="shared" si="274"/>
        <v/>
      </c>
      <c r="Q563" s="28">
        <f t="shared" si="275"/>
        <v>0</v>
      </c>
      <c r="R563" s="31" t="str">
        <f t="shared" si="276"/>
        <v/>
      </c>
      <c r="S563" s="28" t="str">
        <f t="shared" si="277"/>
        <v/>
      </c>
      <c r="T563" s="28" t="str">
        <f t="shared" si="278"/>
        <v/>
      </c>
      <c r="U563" s="28" t="str">
        <f t="shared" si="279"/>
        <v/>
      </c>
      <c r="V563" s="28" t="str">
        <f t="shared" si="280"/>
        <v/>
      </c>
      <c r="W563" s="71" t="str">
        <f t="shared" si="281"/>
        <v/>
      </c>
      <c r="X563" s="47" t="str">
        <f t="shared" si="282"/>
        <v/>
      </c>
      <c r="Y563" s="365" t="str">
        <f t="shared" si="283"/>
        <v/>
      </c>
      <c r="Z563" s="365" t="str">
        <f>IF(W563&lt;X563,Übersetzungstexte!A$186,"")</f>
        <v/>
      </c>
      <c r="AA563" s="366" t="str">
        <f t="shared" si="284"/>
        <v/>
      </c>
      <c r="AB563" s="367"/>
    </row>
    <row r="564" spans="1:28" ht="17.25" hidden="1" customHeight="1" x14ac:dyDescent="0.2">
      <c r="A564" s="115"/>
      <c r="B564" s="236"/>
      <c r="C564" s="236"/>
      <c r="D564" s="116"/>
      <c r="E564" s="117"/>
      <c r="F564" s="118"/>
      <c r="G564" s="362"/>
      <c r="H564" s="117"/>
      <c r="I564" s="118"/>
      <c r="J564" s="119"/>
      <c r="K564" s="119"/>
      <c r="L564" s="232" t="str">
        <f t="shared" si="270"/>
        <v/>
      </c>
      <c r="M564" s="128" t="str">
        <f t="shared" si="271"/>
        <v/>
      </c>
      <c r="N564" s="77">
        <f t="shared" si="272"/>
        <v>0</v>
      </c>
      <c r="O564" s="77">
        <f t="shared" si="273"/>
        <v>0</v>
      </c>
      <c r="P564" s="28" t="str">
        <f t="shared" si="274"/>
        <v/>
      </c>
      <c r="Q564" s="28">
        <f t="shared" si="275"/>
        <v>0</v>
      </c>
      <c r="R564" s="31" t="str">
        <f t="shared" si="276"/>
        <v/>
      </c>
      <c r="S564" s="28" t="str">
        <f t="shared" si="277"/>
        <v/>
      </c>
      <c r="T564" s="28" t="str">
        <f t="shared" si="278"/>
        <v/>
      </c>
      <c r="U564" s="28" t="str">
        <f t="shared" si="279"/>
        <v/>
      </c>
      <c r="V564" s="28" t="str">
        <f t="shared" si="280"/>
        <v/>
      </c>
      <c r="W564" s="71" t="str">
        <f t="shared" si="281"/>
        <v/>
      </c>
      <c r="X564" s="47" t="str">
        <f t="shared" si="282"/>
        <v/>
      </c>
      <c r="Y564" s="365" t="str">
        <f t="shared" si="283"/>
        <v/>
      </c>
      <c r="Z564" s="365" t="str">
        <f>IF(W564&lt;X564,Übersetzungstexte!A$186,"")</f>
        <v/>
      </c>
      <c r="AA564" s="366" t="str">
        <f t="shared" si="284"/>
        <v/>
      </c>
      <c r="AB564" s="367"/>
    </row>
    <row r="565" spans="1:28" ht="17.25" hidden="1" customHeight="1" x14ac:dyDescent="0.2">
      <c r="A565" s="115"/>
      <c r="B565" s="236"/>
      <c r="C565" s="236"/>
      <c r="D565" s="116"/>
      <c r="E565" s="117"/>
      <c r="F565" s="118"/>
      <c r="G565" s="362"/>
      <c r="H565" s="117"/>
      <c r="I565" s="118"/>
      <c r="J565" s="119"/>
      <c r="K565" s="119"/>
      <c r="L565" s="232" t="str">
        <f t="shared" si="270"/>
        <v/>
      </c>
      <c r="M565" s="128" t="str">
        <f t="shared" si="271"/>
        <v/>
      </c>
      <c r="N565" s="77">
        <f t="shared" si="272"/>
        <v>0</v>
      </c>
      <c r="O565" s="77">
        <f t="shared" si="273"/>
        <v>0</v>
      </c>
      <c r="P565" s="28" t="str">
        <f t="shared" si="274"/>
        <v/>
      </c>
      <c r="Q565" s="28">
        <f t="shared" si="275"/>
        <v>0</v>
      </c>
      <c r="R565" s="31" t="str">
        <f t="shared" si="276"/>
        <v/>
      </c>
      <c r="S565" s="28" t="str">
        <f t="shared" si="277"/>
        <v/>
      </c>
      <c r="T565" s="28" t="str">
        <f t="shared" si="278"/>
        <v/>
      </c>
      <c r="U565" s="28" t="str">
        <f t="shared" si="279"/>
        <v/>
      </c>
      <c r="V565" s="28" t="str">
        <f t="shared" si="280"/>
        <v/>
      </c>
      <c r="W565" s="71" t="str">
        <f t="shared" si="281"/>
        <v/>
      </c>
      <c r="X565" s="47" t="str">
        <f t="shared" si="282"/>
        <v/>
      </c>
      <c r="Y565" s="365" t="str">
        <f t="shared" si="283"/>
        <v/>
      </c>
      <c r="Z565" s="365" t="str">
        <f>IF(W565&lt;X565,Übersetzungstexte!A$186,"")</f>
        <v/>
      </c>
      <c r="AA565" s="366" t="str">
        <f t="shared" si="284"/>
        <v/>
      </c>
      <c r="AB565" s="367"/>
    </row>
    <row r="566" spans="1:28" ht="17.25" hidden="1" customHeight="1" x14ac:dyDescent="0.2">
      <c r="A566" s="115"/>
      <c r="B566" s="236"/>
      <c r="C566" s="236"/>
      <c r="D566" s="116"/>
      <c r="E566" s="117"/>
      <c r="F566" s="118"/>
      <c r="G566" s="362"/>
      <c r="H566" s="117"/>
      <c r="I566" s="118"/>
      <c r="J566" s="119"/>
      <c r="K566" s="119"/>
      <c r="L566" s="232" t="str">
        <f t="shared" si="270"/>
        <v/>
      </c>
      <c r="M566" s="128" t="str">
        <f t="shared" si="271"/>
        <v/>
      </c>
      <c r="N566" s="77">
        <f t="shared" si="272"/>
        <v>0</v>
      </c>
      <c r="O566" s="77">
        <f t="shared" si="273"/>
        <v>0</v>
      </c>
      <c r="P566" s="28" t="str">
        <f t="shared" si="274"/>
        <v/>
      </c>
      <c r="Q566" s="28">
        <f t="shared" si="275"/>
        <v>0</v>
      </c>
      <c r="R566" s="31" t="str">
        <f t="shared" si="276"/>
        <v/>
      </c>
      <c r="S566" s="28" t="str">
        <f t="shared" si="277"/>
        <v/>
      </c>
      <c r="T566" s="28" t="str">
        <f t="shared" si="278"/>
        <v/>
      </c>
      <c r="U566" s="28" t="str">
        <f t="shared" si="279"/>
        <v/>
      </c>
      <c r="V566" s="28" t="str">
        <f t="shared" si="280"/>
        <v/>
      </c>
      <c r="W566" s="71" t="str">
        <f t="shared" si="281"/>
        <v/>
      </c>
      <c r="X566" s="47" t="str">
        <f t="shared" si="282"/>
        <v/>
      </c>
      <c r="Y566" s="365" t="str">
        <f t="shared" si="283"/>
        <v/>
      </c>
      <c r="Z566" s="365" t="str">
        <f>IF(W566&lt;X566,Übersetzungstexte!A$186,"")</f>
        <v/>
      </c>
      <c r="AA566" s="366" t="str">
        <f t="shared" si="284"/>
        <v/>
      </c>
      <c r="AB566" s="367"/>
    </row>
    <row r="567" spans="1:28" ht="17.25" hidden="1" customHeight="1" x14ac:dyDescent="0.2">
      <c r="A567" s="115"/>
      <c r="B567" s="236"/>
      <c r="C567" s="236"/>
      <c r="D567" s="116"/>
      <c r="E567" s="117"/>
      <c r="F567" s="118"/>
      <c r="G567" s="362"/>
      <c r="H567" s="117"/>
      <c r="I567" s="118"/>
      <c r="J567" s="119"/>
      <c r="K567" s="119"/>
      <c r="L567" s="232" t="str">
        <f t="shared" si="270"/>
        <v/>
      </c>
      <c r="M567" s="128" t="str">
        <f t="shared" si="271"/>
        <v/>
      </c>
      <c r="N567" s="77">
        <f t="shared" si="272"/>
        <v>0</v>
      </c>
      <c r="O567" s="77">
        <f t="shared" si="273"/>
        <v>0</v>
      </c>
      <c r="P567" s="28" t="str">
        <f t="shared" si="274"/>
        <v/>
      </c>
      <c r="Q567" s="28">
        <f t="shared" si="275"/>
        <v>0</v>
      </c>
      <c r="R567" s="31" t="str">
        <f t="shared" si="276"/>
        <v/>
      </c>
      <c r="S567" s="28" t="str">
        <f t="shared" si="277"/>
        <v/>
      </c>
      <c r="T567" s="28" t="str">
        <f t="shared" si="278"/>
        <v/>
      </c>
      <c r="U567" s="28" t="str">
        <f t="shared" si="279"/>
        <v/>
      </c>
      <c r="V567" s="28" t="str">
        <f t="shared" si="280"/>
        <v/>
      </c>
      <c r="W567" s="71" t="str">
        <f t="shared" si="281"/>
        <v/>
      </c>
      <c r="X567" s="47" t="str">
        <f t="shared" si="282"/>
        <v/>
      </c>
      <c r="Y567" s="365" t="str">
        <f t="shared" si="283"/>
        <v/>
      </c>
      <c r="Z567" s="365" t="str">
        <f>IF(W567&lt;X567,Übersetzungstexte!A$186,"")</f>
        <v/>
      </c>
      <c r="AA567" s="366" t="str">
        <f t="shared" si="284"/>
        <v/>
      </c>
      <c r="AB567" s="367"/>
    </row>
    <row r="568" spans="1:28" ht="17.25" hidden="1" customHeight="1" x14ac:dyDescent="0.2">
      <c r="A568" s="115"/>
      <c r="B568" s="236"/>
      <c r="C568" s="236"/>
      <c r="D568" s="116"/>
      <c r="E568" s="117"/>
      <c r="F568" s="118"/>
      <c r="G568" s="362"/>
      <c r="H568" s="117"/>
      <c r="I568" s="118"/>
      <c r="J568" s="119"/>
      <c r="K568" s="119"/>
      <c r="L568" s="232" t="str">
        <f t="shared" si="270"/>
        <v/>
      </c>
      <c r="M568" s="128" t="str">
        <f>Z568</f>
        <v/>
      </c>
      <c r="N568" s="77">
        <f>IF(N$2-YEAR(D568)&lt;N$3,0,1)</f>
        <v>0</v>
      </c>
      <c r="O568" s="77">
        <f>IF(L568="",0,1)</f>
        <v>0</v>
      </c>
      <c r="P568" s="28" t="str">
        <f>IF(AND(A568="",B568="",C568=""),"",ROUND((K568+J568)/(N$4-(K568+J568))*100,2))</f>
        <v/>
      </c>
      <c r="Q568" s="28">
        <f>ROUND(G568,0)/12</f>
        <v>0</v>
      </c>
      <c r="R568" s="31" t="str">
        <f>IF(AND(A568="",B568="",C568=""),"",ROUND((N$4-(K568+J568))*I568/60,1))</f>
        <v/>
      </c>
      <c r="S568" s="28" t="str">
        <f>IF(OR(AND(A568="",B568="",C568=""),F568=0,F568=""),"",ROUND((1+P568/100)*Q568*F568,2))</f>
        <v/>
      </c>
      <c r="T568" s="28" t="str">
        <f>IF(OR(AND(A568="",B568="",C568=""),F568=0,F568="",I568=0,I568=""),"",ROUND((1+P568/100)*(H568/(N$4*I568/5)+Q568*F568),2))</f>
        <v/>
      </c>
      <c r="U568" s="28" t="str">
        <f>IF(OR(AND(A568="",B568="",C568=""),E568=0,E568="",R568=0,R568=""),"",ROUND((Q568*E568/R568),2))</f>
        <v/>
      </c>
      <c r="V568" s="28" t="str">
        <f>IF(OR(AND(A568="",B568="",C568=""),E568=0,E568="",R568=0,R568=""),"",ROUND((H568/(12*Q568*E568)+1)*Q568*E568/R568,2))</f>
        <v/>
      </c>
      <c r="W568" s="71" t="str">
        <f>IF(OR(AND(A568="",B568="",C568=""),R568=0,R568=""),"",ROUND(W$4 / R568,1))</f>
        <v/>
      </c>
      <c r="X568" s="47" t="str">
        <f>IF(OR(AND(A568="",B568="",C568=""),N$4=""),"",IF(AND(F568&gt;0,H568&gt;0),T568, IF(F568&gt;0,S568, IF(AND(E568&gt;0,H568&gt;0),V568,U568))))</f>
        <v/>
      </c>
      <c r="Y568" s="365" t="str">
        <f>IF(W568&lt;X568,W568,X568)</f>
        <v/>
      </c>
      <c r="Z568" s="365" t="str">
        <f>IF(W568&lt;X568,Übersetzungstexte!A$186,"")</f>
        <v/>
      </c>
      <c r="AA568" s="366" t="str">
        <f>IF(AND(B568="",C568=""),"",CONCATENATE(B568,",",C568))</f>
        <v/>
      </c>
      <c r="AB568" s="367"/>
    </row>
    <row r="569" spans="1:28" ht="17.25" hidden="1" customHeight="1" x14ac:dyDescent="0.2">
      <c r="A569" s="115"/>
      <c r="B569" s="236"/>
      <c r="C569" s="236"/>
      <c r="D569" s="116"/>
      <c r="E569" s="117"/>
      <c r="F569" s="118"/>
      <c r="G569" s="362"/>
      <c r="H569" s="117"/>
      <c r="I569" s="118"/>
      <c r="J569" s="119"/>
      <c r="K569" s="119"/>
      <c r="L569" s="232" t="str">
        <f t="shared" si="270"/>
        <v/>
      </c>
      <c r="M569" s="128" t="str">
        <f>Z569</f>
        <v/>
      </c>
      <c r="N569" s="77">
        <f>IF(N$2-YEAR(D569)&lt;N$3,0,1)</f>
        <v>0</v>
      </c>
      <c r="O569" s="77">
        <f>IF(L569="",0,1)</f>
        <v>0</v>
      </c>
      <c r="P569" s="28" t="str">
        <f>IF(AND(A569="",B569="",C569=""),"",ROUND((K569+J569)/(N$4-(K569+J569))*100,2))</f>
        <v/>
      </c>
      <c r="Q569" s="28">
        <f>ROUND(G569,0)/12</f>
        <v>0</v>
      </c>
      <c r="R569" s="31" t="str">
        <f>IF(AND(A569="",B569="",C569=""),"",ROUND((N$4-(K569+J569))*I569/60,1))</f>
        <v/>
      </c>
      <c r="S569" s="28" t="str">
        <f>IF(OR(AND(A569="",B569="",C569=""),F569=0,F569=""),"",ROUND((1+P569/100)*Q569*F569,2))</f>
        <v/>
      </c>
      <c r="T569" s="28" t="str">
        <f>IF(OR(AND(A569="",B569="",C569=""),F569=0,F569="",I569=0,I569=""),"",ROUND((1+P569/100)*(H569/(N$4*I569/5)+Q569*F569),2))</f>
        <v/>
      </c>
      <c r="U569" s="28" t="str">
        <f>IF(OR(AND(A569="",B569="",C569=""),E569=0,E569="",R569=0,R569=""),"",ROUND((Q569*E569/R569),2))</f>
        <v/>
      </c>
      <c r="V569" s="28" t="str">
        <f>IF(OR(AND(A569="",B569="",C569=""),E569=0,E569="",R569=0,R569=""),"",ROUND((H569/(12*Q569*E569)+1)*Q569*E569/R569,2))</f>
        <v/>
      </c>
      <c r="W569" s="71" t="str">
        <f>IF(OR(AND(A569="",B569="",C569=""),R569=0,R569=""),"",ROUND(W$4 / R569,1))</f>
        <v/>
      </c>
      <c r="X569" s="47" t="str">
        <f>IF(OR(AND(A569="",B569="",C569=""),N$4=""),"",IF(AND(F569&gt;0,H569&gt;0),T569, IF(F569&gt;0,S569, IF(AND(E569&gt;0,H569&gt;0),V569,U569))))</f>
        <v/>
      </c>
      <c r="Y569" s="365" t="str">
        <f>IF(W569&lt;X569,W569,X569)</f>
        <v/>
      </c>
      <c r="Z569" s="365" t="str">
        <f>IF(W569&lt;X569,Übersetzungstexte!A$186,"")</f>
        <v/>
      </c>
      <c r="AA569" s="366" t="str">
        <f>IF(AND(B569="",C569=""),"",CONCATENATE(B569,",",C569))</f>
        <v/>
      </c>
      <c r="AB569" s="367"/>
    </row>
    <row r="570" spans="1:28" hidden="1" x14ac:dyDescent="0.2">
      <c r="A570" s="15"/>
      <c r="B570" s="16"/>
      <c r="C570" s="16"/>
      <c r="D570" s="16"/>
      <c r="E570" s="16"/>
      <c r="F570" s="16"/>
      <c r="G570" s="16"/>
      <c r="H570" s="16"/>
      <c r="I570" s="16"/>
      <c r="J570" s="16"/>
      <c r="K570" s="16"/>
      <c r="L570" s="16"/>
      <c r="M570" s="39"/>
      <c r="N570" s="184"/>
      <c r="O570" s="45"/>
      <c r="P570" s="45"/>
      <c r="Q570" s="45"/>
      <c r="R570" s="45"/>
      <c r="S570" s="45"/>
      <c r="T570" s="45"/>
      <c r="U570" s="45"/>
      <c r="V570" s="45"/>
      <c r="W570" s="45"/>
      <c r="X570" s="45"/>
      <c r="Y570" s="45"/>
      <c r="Z570" s="45"/>
      <c r="AA570" s="45"/>
      <c r="AB570" s="45"/>
    </row>
    <row r="571" spans="1:28" hidden="1" x14ac:dyDescent="0.2">
      <c r="A571" s="113" t="str">
        <f>'Stammdaten Betrieb &amp; Abteilung'!D$1</f>
        <v xml:space="preserve">  </v>
      </c>
      <c r="B571" s="39"/>
      <c r="C571" s="34"/>
      <c r="D571" s="34"/>
      <c r="E571" s="35"/>
      <c r="F571" s="35"/>
      <c r="G571" s="21" t="str">
        <f>Übersetzungstexte!A$135</f>
        <v>Betrieb / Betriebsabteilung</v>
      </c>
      <c r="H571" s="38" t="str">
        <f>'Stammdaten Betrieb &amp; Abteilung'!D$13</f>
        <v xml:space="preserve"> </v>
      </c>
      <c r="I571" s="38"/>
      <c r="J571" s="38"/>
      <c r="K571" s="38"/>
      <c r="L571" s="40"/>
      <c r="M571" s="85"/>
      <c r="P571" s="46"/>
      <c r="Q571" s="46"/>
      <c r="R571" s="18"/>
      <c r="S571" s="22"/>
      <c r="T571" s="47"/>
      <c r="U571" s="18"/>
      <c r="V571" s="18"/>
      <c r="W571" s="18"/>
      <c r="X571" s="18"/>
      <c r="Y571" s="19"/>
      <c r="AA571" s="47"/>
    </row>
    <row r="572" spans="1:28" hidden="1" x14ac:dyDescent="0.2">
      <c r="A572" s="38" t="str">
        <f>'Stammdaten Betrieb &amp; Abteilung'!D$3</f>
        <v xml:space="preserve"> </v>
      </c>
      <c r="B572" s="39"/>
      <c r="C572" s="33"/>
      <c r="D572" s="33"/>
      <c r="E572" s="36"/>
      <c r="F572" s="36"/>
      <c r="G572" s="17" t="str">
        <f>Übersetzungstexte!A$136</f>
        <v>Abrechnungsperiode</v>
      </c>
      <c r="H572" s="114" t="str">
        <f>'Stammdaten Betrieb &amp; Abteilung'!D$14</f>
        <v/>
      </c>
      <c r="I572" s="114"/>
      <c r="J572" s="37"/>
      <c r="K572" s="37"/>
      <c r="L572" s="40"/>
      <c r="M572" s="85"/>
      <c r="P572" s="46"/>
      <c r="Q572" s="46"/>
      <c r="R572" s="18"/>
      <c r="S572" s="22"/>
      <c r="T572" s="47"/>
      <c r="U572" s="18"/>
      <c r="V572" s="18"/>
      <c r="W572" s="18"/>
      <c r="X572" s="18"/>
      <c r="Y572" s="19"/>
      <c r="AA572" s="47"/>
    </row>
    <row r="573" spans="1:28" hidden="1" x14ac:dyDescent="0.2">
      <c r="A573" s="38" t="str">
        <f>'Stammdaten Betrieb &amp; Abteilung'!D$4</f>
        <v xml:space="preserve"> </v>
      </c>
      <c r="B573" s="39"/>
      <c r="C573" s="7"/>
      <c r="D573" s="7"/>
      <c r="E573" s="36"/>
      <c r="F573" s="36"/>
      <c r="G573" s="17" t="str">
        <f>Übersetzungstexte!A$137</f>
        <v>Beginn / Ende der Kurzarbeit</v>
      </c>
      <c r="H573" s="38" t="str">
        <f>'Stammdaten Betrieb &amp; Abteilung'!D$16</f>
        <v/>
      </c>
      <c r="I573" s="38"/>
      <c r="J573" s="38"/>
      <c r="K573" s="38"/>
      <c r="L573" s="40"/>
      <c r="M573" s="85"/>
      <c r="P573" s="46"/>
      <c r="Q573" s="46"/>
      <c r="R573" s="18"/>
      <c r="S573" s="22"/>
      <c r="T573" s="47"/>
      <c r="U573" s="18"/>
      <c r="V573" s="18"/>
      <c r="W573" s="73"/>
      <c r="X573" s="18"/>
      <c r="Y573" s="19"/>
      <c r="AA573" s="47"/>
    </row>
    <row r="574" spans="1:28" hidden="1" x14ac:dyDescent="0.2">
      <c r="A574" s="5"/>
      <c r="B574" s="4"/>
      <c r="C574" s="7"/>
      <c r="D574" s="7"/>
      <c r="E574" s="8"/>
      <c r="F574" s="7"/>
      <c r="G574" s="7"/>
      <c r="H574" s="13"/>
      <c r="I574" s="7"/>
      <c r="J574" s="7"/>
      <c r="K574" s="7"/>
      <c r="L574" s="41"/>
      <c r="M574" s="86"/>
      <c r="N574" s="182"/>
      <c r="O574" s="43"/>
      <c r="P574" s="46"/>
      <c r="Q574" s="46"/>
      <c r="R574" s="18"/>
      <c r="S574" s="22"/>
      <c r="T574" s="18"/>
      <c r="U574" s="18"/>
      <c r="V574" s="18"/>
      <c r="W574" s="50"/>
      <c r="X574" s="18"/>
      <c r="Y574" s="19"/>
      <c r="AA574" s="47"/>
    </row>
    <row r="575" spans="1:28" hidden="1" x14ac:dyDescent="0.2">
      <c r="A575" s="223" t="str">
        <f>Übersetzungstexte!A$138</f>
        <v/>
      </c>
      <c r="B575" s="223" t="str">
        <f>Übersetzungstexte!A$142</f>
        <v/>
      </c>
      <c r="C575" s="223" t="str">
        <f>Übersetzungstexte!A$146</f>
        <v/>
      </c>
      <c r="D575" s="224" t="str">
        <f>Übersetzungstexte!A$150</f>
        <v/>
      </c>
      <c r="E575" s="224" t="str">
        <f>Übersetzungstexte!A$154</f>
        <v/>
      </c>
      <c r="F575" s="224" t="str">
        <f>Übersetzungstexte!A$158</f>
        <v/>
      </c>
      <c r="G575" s="224" t="str">
        <f>Übersetzungstexte!A$162</f>
        <v>Anzahl bez.</v>
      </c>
      <c r="H575" s="225" t="str">
        <f>Übersetzungstexte!A$166</f>
        <v>Weitere</v>
      </c>
      <c r="I575" s="224" t="str">
        <f>Übersetzungstexte!A$170</f>
        <v>Jahres-</v>
      </c>
      <c r="J575" s="224" t="str">
        <f>Übersetzungstexte!A$174</f>
        <v/>
      </c>
      <c r="K575" s="224" t="str">
        <f>Übersetzungstexte!A$178</f>
        <v/>
      </c>
      <c r="L575" s="224" t="str">
        <f>Übersetzungstexte!A$182</f>
        <v>Anrechen-</v>
      </c>
      <c r="M575" s="85"/>
      <c r="N575" s="183"/>
      <c r="O575" s="76" t="s">
        <v>685</v>
      </c>
      <c r="P575" s="50" t="s">
        <v>717</v>
      </c>
      <c r="Q575" s="50"/>
      <c r="R575" s="50" t="s">
        <v>718</v>
      </c>
      <c r="S575" s="50" t="s">
        <v>719</v>
      </c>
      <c r="T575" s="50" t="s">
        <v>720</v>
      </c>
      <c r="U575" s="50" t="s">
        <v>721</v>
      </c>
      <c r="V575" s="50" t="s">
        <v>722</v>
      </c>
      <c r="W575" s="50" t="s">
        <v>723</v>
      </c>
      <c r="X575" s="44" t="s">
        <v>726</v>
      </c>
      <c r="Y575" s="47" t="s">
        <v>723</v>
      </c>
      <c r="Z575" s="47" t="s">
        <v>723</v>
      </c>
      <c r="AA575" s="179"/>
      <c r="AB575" s="179"/>
    </row>
    <row r="576" spans="1:28" s="23" customFormat="1" hidden="1" x14ac:dyDescent="0.2">
      <c r="A576" s="226" t="str">
        <f>Übersetzungstexte!A$139</f>
        <v/>
      </c>
      <c r="B576" s="226" t="str">
        <f>Übersetzungstexte!A$143</f>
        <v/>
      </c>
      <c r="C576" s="226" t="str">
        <f>Übersetzungstexte!A$147</f>
        <v/>
      </c>
      <c r="D576" s="227" t="str">
        <f>Übersetzungstexte!A$151</f>
        <v/>
      </c>
      <c r="E576" s="227" t="str">
        <f>Übersetzungstexte!A$155</f>
        <v/>
      </c>
      <c r="F576" s="227" t="str">
        <f>Übersetzungstexte!A$159</f>
        <v/>
      </c>
      <c r="G576" s="227" t="str">
        <f>Übersetzungstexte!A$163</f>
        <v xml:space="preserve">Monate </v>
      </c>
      <c r="H576" s="233" t="str">
        <f>Übersetzungstexte!A$167</f>
        <v>Lohn-</v>
      </c>
      <c r="I576" s="227" t="str">
        <f>Übersetzungstexte!A$171</f>
        <v>durchschn.</v>
      </c>
      <c r="J576" s="227" t="str">
        <f>Übersetzungstexte!A$175</f>
        <v>Anzahl</v>
      </c>
      <c r="K576" s="227" t="str">
        <f>Übersetzungstexte!A$179</f>
        <v>Anzahl</v>
      </c>
      <c r="L576" s="227" t="str">
        <f>Übersetzungstexte!A$183</f>
        <v>barer</v>
      </c>
      <c r="M576" s="126"/>
      <c r="N576" s="183"/>
      <c r="O576" s="76" t="s">
        <v>761</v>
      </c>
      <c r="P576" s="50" t="s">
        <v>712</v>
      </c>
      <c r="Q576" s="50" t="s">
        <v>609</v>
      </c>
      <c r="R576" s="51" t="s">
        <v>713</v>
      </c>
      <c r="S576" s="75" t="s">
        <v>757</v>
      </c>
      <c r="T576" s="52" t="s">
        <v>757</v>
      </c>
      <c r="U576" s="52" t="s">
        <v>758</v>
      </c>
      <c r="V576" s="52" t="s">
        <v>758</v>
      </c>
      <c r="W576" s="52" t="s">
        <v>724</v>
      </c>
      <c r="X576" s="48" t="s">
        <v>727</v>
      </c>
      <c r="Y576" s="48" t="s">
        <v>727</v>
      </c>
      <c r="Z576" s="49" t="s">
        <v>753</v>
      </c>
      <c r="AA576" s="364"/>
      <c r="AB576" s="364"/>
    </row>
    <row r="577" spans="1:28" s="23" customFormat="1" hidden="1" x14ac:dyDescent="0.2">
      <c r="A577" s="226" t="str">
        <f>Übersetzungstexte!A$140</f>
        <v/>
      </c>
      <c r="B577" s="226" t="str">
        <f>Übersetzungstexte!A$144</f>
        <v/>
      </c>
      <c r="C577" s="226" t="str">
        <f>Übersetzungstexte!A$148</f>
        <v/>
      </c>
      <c r="D577" s="227" t="str">
        <f>Übersetzungstexte!A$152</f>
        <v>Geburts-</v>
      </c>
      <c r="E577" s="227" t="str">
        <f>Übersetzungstexte!A$156</f>
        <v>Monats-</v>
      </c>
      <c r="F577" s="227" t="str">
        <f>Übersetzungstexte!A$160</f>
        <v>Stunden-</v>
      </c>
      <c r="G577" s="227" t="str">
        <f>Übersetzungstexte!A$164</f>
        <v>pro Jahr</v>
      </c>
      <c r="H577" s="227" t="str">
        <f>Übersetzungstexte!A$168</f>
        <v>bestand-</v>
      </c>
      <c r="I577" s="227" t="str">
        <f>Übersetzungstexte!A$172</f>
        <v>wöchentl.</v>
      </c>
      <c r="J577" s="227" t="str">
        <f>Übersetzungstexte!A$176</f>
        <v>Ferientage</v>
      </c>
      <c r="K577" s="227" t="str">
        <f>Übersetzungstexte!A$180</f>
        <v>Feiertage</v>
      </c>
      <c r="L577" s="228" t="str">
        <f>Übersetzungstexte!A$184</f>
        <v>Stunden-</v>
      </c>
      <c r="M577" s="127"/>
      <c r="N577" s="184" t="s">
        <v>62</v>
      </c>
      <c r="O577" s="44" t="s">
        <v>762</v>
      </c>
      <c r="P577" s="50"/>
      <c r="Q577" s="50"/>
      <c r="R577" s="51"/>
      <c r="S577" s="52" t="s">
        <v>706</v>
      </c>
      <c r="T577" s="52" t="s">
        <v>704</v>
      </c>
      <c r="U577" s="52" t="s">
        <v>706</v>
      </c>
      <c r="V577" s="52" t="s">
        <v>704</v>
      </c>
      <c r="W577" s="52" t="s">
        <v>725</v>
      </c>
      <c r="X577" s="49" t="s">
        <v>755</v>
      </c>
      <c r="Y577" s="49" t="s">
        <v>728</v>
      </c>
      <c r="Z577" s="49" t="s">
        <v>754</v>
      </c>
      <c r="AA577" s="364"/>
      <c r="AB577" s="364"/>
    </row>
    <row r="578" spans="1:28" s="23" customFormat="1" hidden="1" x14ac:dyDescent="0.2">
      <c r="A578" s="229" t="str">
        <f>Übersetzungstexte!A$141</f>
        <v>Versicherten-Nr.</v>
      </c>
      <c r="B578" s="229" t="str">
        <f>Übersetzungstexte!A$145</f>
        <v>Name</v>
      </c>
      <c r="C578" s="229" t="str">
        <f>Übersetzungstexte!A$149</f>
        <v>Vorname</v>
      </c>
      <c r="D578" s="230" t="str">
        <f>Übersetzungstexte!A$153</f>
        <v>datum</v>
      </c>
      <c r="E578" s="230" t="str">
        <f>Übersetzungstexte!A$157</f>
        <v>lohn</v>
      </c>
      <c r="F578" s="230" t="str">
        <f>Übersetzungstexte!A$161</f>
        <v>lohn</v>
      </c>
      <c r="G578" s="230" t="str">
        <f>Übersetzungstexte!A$165</f>
        <v>(12/13)</v>
      </c>
      <c r="H578" s="230" t="str">
        <f>Übersetzungstexte!A$169</f>
        <v>teile p. Jahr</v>
      </c>
      <c r="I578" s="230" t="str">
        <f>Übersetzungstexte!A$173</f>
        <v>Arbeitszeit</v>
      </c>
      <c r="J578" s="230" t="str">
        <f>Übersetzungstexte!A$177</f>
        <v>pro Jahr</v>
      </c>
      <c r="K578" s="230" t="str">
        <f>Übersetzungstexte!A$181</f>
        <v>pro Jahr</v>
      </c>
      <c r="L578" s="231" t="str">
        <f>Übersetzungstexte!A$185</f>
        <v>Verdienst</v>
      </c>
      <c r="M578" s="127"/>
      <c r="N578" s="184" t="s">
        <v>63</v>
      </c>
      <c r="O578" s="44" t="s">
        <v>749</v>
      </c>
      <c r="P578" s="50"/>
      <c r="Q578" s="50"/>
      <c r="R578" s="51"/>
      <c r="S578" s="52" t="s">
        <v>705</v>
      </c>
      <c r="T578" s="52" t="s">
        <v>705</v>
      </c>
      <c r="U578" s="52" t="s">
        <v>705</v>
      </c>
      <c r="V578" s="52" t="s">
        <v>705</v>
      </c>
      <c r="W578" s="50"/>
      <c r="X578" s="49" t="s">
        <v>756</v>
      </c>
      <c r="Y578" s="49" t="s">
        <v>673</v>
      </c>
      <c r="Z578" s="49"/>
      <c r="AA578" s="364" t="s">
        <v>711</v>
      </c>
      <c r="AB578" s="364"/>
    </row>
    <row r="579" spans="1:28" ht="17.25" hidden="1" customHeight="1" x14ac:dyDescent="0.2">
      <c r="A579" s="115"/>
      <c r="B579" s="236"/>
      <c r="C579" s="236"/>
      <c r="D579" s="116"/>
      <c r="E579" s="117"/>
      <c r="F579" s="118"/>
      <c r="G579" s="362"/>
      <c r="H579" s="117"/>
      <c r="I579" s="118"/>
      <c r="J579" s="119"/>
      <c r="K579" s="119"/>
      <c r="L579" s="232" t="str">
        <f t="shared" ref="L579:L599" si="285">Y579</f>
        <v/>
      </c>
      <c r="M579" s="128" t="str">
        <f t="shared" ref="M579:M597" si="286">Z579</f>
        <v/>
      </c>
      <c r="N579" s="77">
        <f t="shared" ref="N579:N597" si="287">IF(N$2-YEAR(D579)&lt;N$3,0,1)</f>
        <v>0</v>
      </c>
      <c r="O579" s="77">
        <f t="shared" ref="O579:O597" si="288">IF(L579="",0,1)</f>
        <v>0</v>
      </c>
      <c r="P579" s="28" t="str">
        <f t="shared" ref="P579:P597" si="289">IF(AND(A579="",B579="",C579=""),"",ROUND((K579+J579)/(N$4-(K579+J579))*100,2))</f>
        <v/>
      </c>
      <c r="Q579" s="28">
        <f t="shared" ref="Q579:Q597" si="290">ROUND(G579,0)/12</f>
        <v>0</v>
      </c>
      <c r="R579" s="31" t="str">
        <f t="shared" ref="R579:R597" si="291">IF(AND(A579="",B579="",C579=""),"",ROUND((N$4-(K579+J579))*I579/60,1))</f>
        <v/>
      </c>
      <c r="S579" s="28" t="str">
        <f t="shared" ref="S579:S597" si="292">IF(OR(AND(A579="",B579="",C579=""),F579=0,F579=""),"",ROUND((1+P579/100)*Q579*F579,2))</f>
        <v/>
      </c>
      <c r="T579" s="28" t="str">
        <f t="shared" ref="T579:T597" si="293">IF(OR(AND(A579="",B579="",C579=""),F579=0,F579="",I579=0,I579=""),"",ROUND((1+P579/100)*(H579/(N$4*I579/5)+Q579*F579),2))</f>
        <v/>
      </c>
      <c r="U579" s="28" t="str">
        <f t="shared" ref="U579:U597" si="294">IF(OR(AND(A579="",B579="",C579=""),E579=0,E579="",R579=0,R579=""),"",ROUND((Q579*E579/R579),2))</f>
        <v/>
      </c>
      <c r="V579" s="28" t="str">
        <f t="shared" ref="V579:V597" si="295">IF(OR(AND(A579="",B579="",C579=""),E579=0,E579="",R579=0,R579=""),"",ROUND((H579/(12*Q579*E579)+1)*Q579*E579/R579,2))</f>
        <v/>
      </c>
      <c r="W579" s="71" t="str">
        <f t="shared" ref="W579:W597" si="296">IF(OR(AND(A579="",B579="",C579=""),R579=0,R579=""),"",ROUND(W$4 / R579,1))</f>
        <v/>
      </c>
      <c r="X579" s="47" t="str">
        <f t="shared" ref="X579:X597" si="297">IF(OR(AND(A579="",B579="",C579=""),N$4=""),"",IF(AND(F579&gt;0,H579&gt;0),T579, IF(F579&gt;0,S579, IF(AND(E579&gt;0,H579&gt;0),V579,U579))))</f>
        <v/>
      </c>
      <c r="Y579" s="365" t="str">
        <f t="shared" ref="Y579:Y597" si="298">IF(W579&lt;X579,W579,X579)</f>
        <v/>
      </c>
      <c r="Z579" s="365" t="str">
        <f>IF(W579&lt;X579,Übersetzungstexte!A$186,"")</f>
        <v/>
      </c>
      <c r="AA579" s="366" t="str">
        <f t="shared" ref="AA579:AA597" si="299">IF(AND(B579="",C579=""),"",CONCATENATE(B579,",",C579))</f>
        <v/>
      </c>
      <c r="AB579" s="367"/>
    </row>
    <row r="580" spans="1:28" ht="17.25" hidden="1" customHeight="1" x14ac:dyDescent="0.2">
      <c r="A580" s="115"/>
      <c r="B580" s="236"/>
      <c r="C580" s="236"/>
      <c r="D580" s="116"/>
      <c r="E580" s="117"/>
      <c r="F580" s="118"/>
      <c r="G580" s="362"/>
      <c r="H580" s="117"/>
      <c r="I580" s="118"/>
      <c r="J580" s="119"/>
      <c r="K580" s="119"/>
      <c r="L580" s="232" t="str">
        <f t="shared" si="285"/>
        <v/>
      </c>
      <c r="M580" s="128" t="str">
        <f t="shared" si="286"/>
        <v/>
      </c>
      <c r="N580" s="77">
        <f t="shared" si="287"/>
        <v>0</v>
      </c>
      <c r="O580" s="77">
        <f t="shared" si="288"/>
        <v>0</v>
      </c>
      <c r="P580" s="28" t="str">
        <f t="shared" si="289"/>
        <v/>
      </c>
      <c r="Q580" s="28">
        <f t="shared" si="290"/>
        <v>0</v>
      </c>
      <c r="R580" s="31" t="str">
        <f t="shared" si="291"/>
        <v/>
      </c>
      <c r="S580" s="28" t="str">
        <f t="shared" si="292"/>
        <v/>
      </c>
      <c r="T580" s="28" t="str">
        <f t="shared" si="293"/>
        <v/>
      </c>
      <c r="U580" s="28" t="str">
        <f t="shared" si="294"/>
        <v/>
      </c>
      <c r="V580" s="28" t="str">
        <f t="shared" si="295"/>
        <v/>
      </c>
      <c r="W580" s="71" t="str">
        <f t="shared" si="296"/>
        <v/>
      </c>
      <c r="X580" s="47" t="str">
        <f t="shared" si="297"/>
        <v/>
      </c>
      <c r="Y580" s="365" t="str">
        <f t="shared" si="298"/>
        <v/>
      </c>
      <c r="Z580" s="365" t="str">
        <f>IF(W580&lt;X580,Übersetzungstexte!A$186,"")</f>
        <v/>
      </c>
      <c r="AA580" s="366" t="str">
        <f t="shared" si="299"/>
        <v/>
      </c>
      <c r="AB580" s="367"/>
    </row>
    <row r="581" spans="1:28" ht="17.25" hidden="1" customHeight="1" x14ac:dyDescent="0.2">
      <c r="A581" s="115"/>
      <c r="B581" s="236"/>
      <c r="C581" s="236"/>
      <c r="D581" s="116"/>
      <c r="E581" s="117"/>
      <c r="F581" s="118"/>
      <c r="G581" s="362"/>
      <c r="H581" s="117"/>
      <c r="I581" s="118"/>
      <c r="J581" s="119"/>
      <c r="K581" s="119"/>
      <c r="L581" s="232" t="str">
        <f t="shared" si="285"/>
        <v/>
      </c>
      <c r="M581" s="128" t="str">
        <f t="shared" si="286"/>
        <v/>
      </c>
      <c r="N581" s="77">
        <f t="shared" si="287"/>
        <v>0</v>
      </c>
      <c r="O581" s="77">
        <f t="shared" si="288"/>
        <v>0</v>
      </c>
      <c r="P581" s="28" t="str">
        <f t="shared" si="289"/>
        <v/>
      </c>
      <c r="Q581" s="28">
        <f t="shared" si="290"/>
        <v>0</v>
      </c>
      <c r="R581" s="31" t="str">
        <f t="shared" si="291"/>
        <v/>
      </c>
      <c r="S581" s="28" t="str">
        <f t="shared" si="292"/>
        <v/>
      </c>
      <c r="T581" s="28" t="str">
        <f t="shared" si="293"/>
        <v/>
      </c>
      <c r="U581" s="28" t="str">
        <f t="shared" si="294"/>
        <v/>
      </c>
      <c r="V581" s="28" t="str">
        <f t="shared" si="295"/>
        <v/>
      </c>
      <c r="W581" s="71" t="str">
        <f t="shared" si="296"/>
        <v/>
      </c>
      <c r="X581" s="47" t="str">
        <f t="shared" si="297"/>
        <v/>
      </c>
      <c r="Y581" s="365" t="str">
        <f t="shared" si="298"/>
        <v/>
      </c>
      <c r="Z581" s="365" t="str">
        <f>IF(W581&lt;X581,Übersetzungstexte!A$186,"")</f>
        <v/>
      </c>
      <c r="AA581" s="366" t="str">
        <f t="shared" si="299"/>
        <v/>
      </c>
      <c r="AB581" s="367"/>
    </row>
    <row r="582" spans="1:28" ht="17.25" hidden="1" customHeight="1" x14ac:dyDescent="0.2">
      <c r="A582" s="115"/>
      <c r="B582" s="236"/>
      <c r="C582" s="236"/>
      <c r="D582" s="116"/>
      <c r="E582" s="117"/>
      <c r="F582" s="118"/>
      <c r="G582" s="362"/>
      <c r="H582" s="117"/>
      <c r="I582" s="118"/>
      <c r="J582" s="119"/>
      <c r="K582" s="119"/>
      <c r="L582" s="232" t="str">
        <f t="shared" si="285"/>
        <v/>
      </c>
      <c r="M582" s="128" t="str">
        <f t="shared" si="286"/>
        <v/>
      </c>
      <c r="N582" s="77">
        <f t="shared" si="287"/>
        <v>0</v>
      </c>
      <c r="O582" s="77">
        <f t="shared" si="288"/>
        <v>0</v>
      </c>
      <c r="P582" s="28" t="str">
        <f t="shared" si="289"/>
        <v/>
      </c>
      <c r="Q582" s="28">
        <f t="shared" si="290"/>
        <v>0</v>
      </c>
      <c r="R582" s="31" t="str">
        <f t="shared" si="291"/>
        <v/>
      </c>
      <c r="S582" s="28" t="str">
        <f t="shared" si="292"/>
        <v/>
      </c>
      <c r="T582" s="28" t="str">
        <f t="shared" si="293"/>
        <v/>
      </c>
      <c r="U582" s="28" t="str">
        <f t="shared" si="294"/>
        <v/>
      </c>
      <c r="V582" s="28" t="str">
        <f t="shared" si="295"/>
        <v/>
      </c>
      <c r="W582" s="71" t="str">
        <f t="shared" si="296"/>
        <v/>
      </c>
      <c r="X582" s="47" t="str">
        <f t="shared" si="297"/>
        <v/>
      </c>
      <c r="Y582" s="365" t="str">
        <f t="shared" si="298"/>
        <v/>
      </c>
      <c r="Z582" s="365" t="str">
        <f>IF(W582&lt;X582,Übersetzungstexte!A$186,"")</f>
        <v/>
      </c>
      <c r="AA582" s="366" t="str">
        <f t="shared" si="299"/>
        <v/>
      </c>
      <c r="AB582" s="367"/>
    </row>
    <row r="583" spans="1:28" ht="17.25" hidden="1" customHeight="1" x14ac:dyDescent="0.2">
      <c r="A583" s="115"/>
      <c r="B583" s="236"/>
      <c r="C583" s="236"/>
      <c r="D583" s="116"/>
      <c r="E583" s="117"/>
      <c r="F583" s="118"/>
      <c r="G583" s="362"/>
      <c r="H583" s="117"/>
      <c r="I583" s="118"/>
      <c r="J583" s="119"/>
      <c r="K583" s="119"/>
      <c r="L583" s="232" t="str">
        <f t="shared" si="285"/>
        <v/>
      </c>
      <c r="M583" s="128" t="str">
        <f t="shared" si="286"/>
        <v/>
      </c>
      <c r="N583" s="77">
        <f t="shared" si="287"/>
        <v>0</v>
      </c>
      <c r="O583" s="77">
        <f t="shared" si="288"/>
        <v>0</v>
      </c>
      <c r="P583" s="28" t="str">
        <f t="shared" si="289"/>
        <v/>
      </c>
      <c r="Q583" s="28">
        <f t="shared" si="290"/>
        <v>0</v>
      </c>
      <c r="R583" s="31" t="str">
        <f t="shared" si="291"/>
        <v/>
      </c>
      <c r="S583" s="28" t="str">
        <f t="shared" si="292"/>
        <v/>
      </c>
      <c r="T583" s="28" t="str">
        <f t="shared" si="293"/>
        <v/>
      </c>
      <c r="U583" s="28" t="str">
        <f t="shared" si="294"/>
        <v/>
      </c>
      <c r="V583" s="28" t="str">
        <f t="shared" si="295"/>
        <v/>
      </c>
      <c r="W583" s="71" t="str">
        <f t="shared" si="296"/>
        <v/>
      </c>
      <c r="X583" s="47" t="str">
        <f t="shared" si="297"/>
        <v/>
      </c>
      <c r="Y583" s="365" t="str">
        <f t="shared" si="298"/>
        <v/>
      </c>
      <c r="Z583" s="365" t="str">
        <f>IF(W583&lt;X583,Übersetzungstexte!A$186,"")</f>
        <v/>
      </c>
      <c r="AA583" s="366" t="str">
        <f t="shared" si="299"/>
        <v/>
      </c>
      <c r="AB583" s="367"/>
    </row>
    <row r="584" spans="1:28" ht="17.25" hidden="1" customHeight="1" x14ac:dyDescent="0.2">
      <c r="A584" s="115"/>
      <c r="B584" s="236"/>
      <c r="C584" s="236"/>
      <c r="D584" s="116"/>
      <c r="E584" s="117"/>
      <c r="F584" s="118"/>
      <c r="G584" s="362"/>
      <c r="H584" s="117"/>
      <c r="I584" s="118"/>
      <c r="J584" s="119"/>
      <c r="K584" s="119"/>
      <c r="L584" s="232" t="str">
        <f t="shared" si="285"/>
        <v/>
      </c>
      <c r="M584" s="128" t="str">
        <f t="shared" si="286"/>
        <v/>
      </c>
      <c r="N584" s="77">
        <f t="shared" si="287"/>
        <v>0</v>
      </c>
      <c r="O584" s="77">
        <f t="shared" si="288"/>
        <v>0</v>
      </c>
      <c r="P584" s="28" t="str">
        <f t="shared" si="289"/>
        <v/>
      </c>
      <c r="Q584" s="28">
        <f t="shared" si="290"/>
        <v>0</v>
      </c>
      <c r="R584" s="31" t="str">
        <f t="shared" si="291"/>
        <v/>
      </c>
      <c r="S584" s="28" t="str">
        <f t="shared" si="292"/>
        <v/>
      </c>
      <c r="T584" s="28" t="str">
        <f t="shared" si="293"/>
        <v/>
      </c>
      <c r="U584" s="28" t="str">
        <f t="shared" si="294"/>
        <v/>
      </c>
      <c r="V584" s="28" t="str">
        <f t="shared" si="295"/>
        <v/>
      </c>
      <c r="W584" s="71" t="str">
        <f t="shared" si="296"/>
        <v/>
      </c>
      <c r="X584" s="47" t="str">
        <f t="shared" si="297"/>
        <v/>
      </c>
      <c r="Y584" s="365" t="str">
        <f t="shared" si="298"/>
        <v/>
      </c>
      <c r="Z584" s="365" t="str">
        <f>IF(W584&lt;X584,Übersetzungstexte!A$186,"")</f>
        <v/>
      </c>
      <c r="AA584" s="366" t="str">
        <f t="shared" si="299"/>
        <v/>
      </c>
      <c r="AB584" s="367"/>
    </row>
    <row r="585" spans="1:28" ht="17.25" hidden="1" customHeight="1" x14ac:dyDescent="0.2">
      <c r="A585" s="115"/>
      <c r="B585" s="236"/>
      <c r="C585" s="236"/>
      <c r="D585" s="116"/>
      <c r="E585" s="117"/>
      <c r="F585" s="118"/>
      <c r="G585" s="362"/>
      <c r="H585" s="117"/>
      <c r="I585" s="118"/>
      <c r="J585" s="119"/>
      <c r="K585" s="119"/>
      <c r="L585" s="232" t="str">
        <f t="shared" si="285"/>
        <v/>
      </c>
      <c r="M585" s="128" t="str">
        <f t="shared" si="286"/>
        <v/>
      </c>
      <c r="N585" s="77">
        <f t="shared" si="287"/>
        <v>0</v>
      </c>
      <c r="O585" s="77">
        <f t="shared" si="288"/>
        <v>0</v>
      </c>
      <c r="P585" s="28" t="str">
        <f t="shared" si="289"/>
        <v/>
      </c>
      <c r="Q585" s="28">
        <f t="shared" si="290"/>
        <v>0</v>
      </c>
      <c r="R585" s="31" t="str">
        <f t="shared" si="291"/>
        <v/>
      </c>
      <c r="S585" s="28" t="str">
        <f t="shared" si="292"/>
        <v/>
      </c>
      <c r="T585" s="28" t="str">
        <f t="shared" si="293"/>
        <v/>
      </c>
      <c r="U585" s="28" t="str">
        <f t="shared" si="294"/>
        <v/>
      </c>
      <c r="V585" s="28" t="str">
        <f t="shared" si="295"/>
        <v/>
      </c>
      <c r="W585" s="71" t="str">
        <f t="shared" si="296"/>
        <v/>
      </c>
      <c r="X585" s="47" t="str">
        <f t="shared" si="297"/>
        <v/>
      </c>
      <c r="Y585" s="365" t="str">
        <f t="shared" si="298"/>
        <v/>
      </c>
      <c r="Z585" s="365" t="str">
        <f>IF(W585&lt;X585,Übersetzungstexte!A$186,"")</f>
        <v/>
      </c>
      <c r="AA585" s="366" t="str">
        <f t="shared" si="299"/>
        <v/>
      </c>
      <c r="AB585" s="367"/>
    </row>
    <row r="586" spans="1:28" ht="17.25" hidden="1" customHeight="1" x14ac:dyDescent="0.2">
      <c r="A586" s="115"/>
      <c r="B586" s="236"/>
      <c r="C586" s="236"/>
      <c r="D586" s="116"/>
      <c r="E586" s="117"/>
      <c r="F586" s="118"/>
      <c r="G586" s="362"/>
      <c r="H586" s="117"/>
      <c r="I586" s="118"/>
      <c r="J586" s="119"/>
      <c r="K586" s="119"/>
      <c r="L586" s="232" t="str">
        <f t="shared" si="285"/>
        <v/>
      </c>
      <c r="M586" s="128" t="str">
        <f t="shared" si="286"/>
        <v/>
      </c>
      <c r="N586" s="77">
        <f t="shared" si="287"/>
        <v>0</v>
      </c>
      <c r="O586" s="77">
        <f t="shared" si="288"/>
        <v>0</v>
      </c>
      <c r="P586" s="28" t="str">
        <f t="shared" si="289"/>
        <v/>
      </c>
      <c r="Q586" s="28">
        <f t="shared" si="290"/>
        <v>0</v>
      </c>
      <c r="R586" s="31" t="str">
        <f t="shared" si="291"/>
        <v/>
      </c>
      <c r="S586" s="28" t="str">
        <f t="shared" si="292"/>
        <v/>
      </c>
      <c r="T586" s="28" t="str">
        <f t="shared" si="293"/>
        <v/>
      </c>
      <c r="U586" s="28" t="str">
        <f t="shared" si="294"/>
        <v/>
      </c>
      <c r="V586" s="28" t="str">
        <f t="shared" si="295"/>
        <v/>
      </c>
      <c r="W586" s="71" t="str">
        <f t="shared" si="296"/>
        <v/>
      </c>
      <c r="X586" s="47" t="str">
        <f t="shared" si="297"/>
        <v/>
      </c>
      <c r="Y586" s="365" t="str">
        <f t="shared" si="298"/>
        <v/>
      </c>
      <c r="Z586" s="365" t="str">
        <f>IF(W586&lt;X586,Übersetzungstexte!A$186,"")</f>
        <v/>
      </c>
      <c r="AA586" s="366" t="str">
        <f t="shared" si="299"/>
        <v/>
      </c>
      <c r="AB586" s="367"/>
    </row>
    <row r="587" spans="1:28" ht="17.25" hidden="1" customHeight="1" x14ac:dyDescent="0.2">
      <c r="A587" s="115"/>
      <c r="B587" s="236"/>
      <c r="C587" s="236"/>
      <c r="D587" s="116"/>
      <c r="E587" s="117"/>
      <c r="F587" s="118"/>
      <c r="G587" s="362"/>
      <c r="H587" s="117"/>
      <c r="I587" s="118"/>
      <c r="J587" s="119"/>
      <c r="K587" s="119"/>
      <c r="L587" s="232" t="str">
        <f t="shared" si="285"/>
        <v/>
      </c>
      <c r="M587" s="128" t="str">
        <f t="shared" si="286"/>
        <v/>
      </c>
      <c r="N587" s="77">
        <f t="shared" si="287"/>
        <v>0</v>
      </c>
      <c r="O587" s="77">
        <f t="shared" si="288"/>
        <v>0</v>
      </c>
      <c r="P587" s="28" t="str">
        <f t="shared" si="289"/>
        <v/>
      </c>
      <c r="Q587" s="28">
        <f t="shared" si="290"/>
        <v>0</v>
      </c>
      <c r="R587" s="31" t="str">
        <f t="shared" si="291"/>
        <v/>
      </c>
      <c r="S587" s="28" t="str">
        <f t="shared" si="292"/>
        <v/>
      </c>
      <c r="T587" s="28" t="str">
        <f t="shared" si="293"/>
        <v/>
      </c>
      <c r="U587" s="28" t="str">
        <f t="shared" si="294"/>
        <v/>
      </c>
      <c r="V587" s="28" t="str">
        <f t="shared" si="295"/>
        <v/>
      </c>
      <c r="W587" s="71" t="str">
        <f t="shared" si="296"/>
        <v/>
      </c>
      <c r="X587" s="47" t="str">
        <f t="shared" si="297"/>
        <v/>
      </c>
      <c r="Y587" s="365" t="str">
        <f t="shared" si="298"/>
        <v/>
      </c>
      <c r="Z587" s="365" t="str">
        <f>IF(W587&lt;X587,Übersetzungstexte!A$186,"")</f>
        <v/>
      </c>
      <c r="AA587" s="366" t="str">
        <f t="shared" si="299"/>
        <v/>
      </c>
      <c r="AB587" s="367"/>
    </row>
    <row r="588" spans="1:28" ht="17.25" hidden="1" customHeight="1" x14ac:dyDescent="0.2">
      <c r="A588" s="115"/>
      <c r="B588" s="236"/>
      <c r="C588" s="236"/>
      <c r="D588" s="116"/>
      <c r="E588" s="117"/>
      <c r="F588" s="118"/>
      <c r="G588" s="362"/>
      <c r="H588" s="117"/>
      <c r="I588" s="118"/>
      <c r="J588" s="119"/>
      <c r="K588" s="119"/>
      <c r="L588" s="232" t="str">
        <f t="shared" si="285"/>
        <v/>
      </c>
      <c r="M588" s="128" t="str">
        <f t="shared" si="286"/>
        <v/>
      </c>
      <c r="N588" s="77">
        <f t="shared" si="287"/>
        <v>0</v>
      </c>
      <c r="O588" s="77">
        <f t="shared" si="288"/>
        <v>0</v>
      </c>
      <c r="P588" s="28" t="str">
        <f t="shared" si="289"/>
        <v/>
      </c>
      <c r="Q588" s="28">
        <f t="shared" si="290"/>
        <v>0</v>
      </c>
      <c r="R588" s="31" t="str">
        <f t="shared" si="291"/>
        <v/>
      </c>
      <c r="S588" s="28" t="str">
        <f t="shared" si="292"/>
        <v/>
      </c>
      <c r="T588" s="28" t="str">
        <f t="shared" si="293"/>
        <v/>
      </c>
      <c r="U588" s="28" t="str">
        <f t="shared" si="294"/>
        <v/>
      </c>
      <c r="V588" s="28" t="str">
        <f t="shared" si="295"/>
        <v/>
      </c>
      <c r="W588" s="71" t="str">
        <f t="shared" si="296"/>
        <v/>
      </c>
      <c r="X588" s="47" t="str">
        <f t="shared" si="297"/>
        <v/>
      </c>
      <c r="Y588" s="365" t="str">
        <f t="shared" si="298"/>
        <v/>
      </c>
      <c r="Z588" s="365" t="str">
        <f>IF(W588&lt;X588,Übersetzungstexte!A$186,"")</f>
        <v/>
      </c>
      <c r="AA588" s="366" t="str">
        <f t="shared" si="299"/>
        <v/>
      </c>
      <c r="AB588" s="367"/>
    </row>
    <row r="589" spans="1:28" ht="17.25" hidden="1" customHeight="1" x14ac:dyDescent="0.2">
      <c r="A589" s="115"/>
      <c r="B589" s="236"/>
      <c r="C589" s="236"/>
      <c r="D589" s="116"/>
      <c r="E589" s="117"/>
      <c r="F589" s="118"/>
      <c r="G589" s="362"/>
      <c r="H589" s="117"/>
      <c r="I589" s="118"/>
      <c r="J589" s="119"/>
      <c r="K589" s="119"/>
      <c r="L589" s="232" t="str">
        <f t="shared" si="285"/>
        <v/>
      </c>
      <c r="M589" s="128" t="str">
        <f t="shared" si="286"/>
        <v/>
      </c>
      <c r="N589" s="77">
        <f t="shared" si="287"/>
        <v>0</v>
      </c>
      <c r="O589" s="77">
        <f t="shared" si="288"/>
        <v>0</v>
      </c>
      <c r="P589" s="28" t="str">
        <f t="shared" si="289"/>
        <v/>
      </c>
      <c r="Q589" s="28">
        <f t="shared" si="290"/>
        <v>0</v>
      </c>
      <c r="R589" s="31" t="str">
        <f t="shared" si="291"/>
        <v/>
      </c>
      <c r="S589" s="28" t="str">
        <f t="shared" si="292"/>
        <v/>
      </c>
      <c r="T589" s="28" t="str">
        <f t="shared" si="293"/>
        <v/>
      </c>
      <c r="U589" s="28" t="str">
        <f t="shared" si="294"/>
        <v/>
      </c>
      <c r="V589" s="28" t="str">
        <f t="shared" si="295"/>
        <v/>
      </c>
      <c r="W589" s="71" t="str">
        <f t="shared" si="296"/>
        <v/>
      </c>
      <c r="X589" s="47" t="str">
        <f t="shared" si="297"/>
        <v/>
      </c>
      <c r="Y589" s="365" t="str">
        <f t="shared" si="298"/>
        <v/>
      </c>
      <c r="Z589" s="365" t="str">
        <f>IF(W589&lt;X589,Übersetzungstexte!A$186,"")</f>
        <v/>
      </c>
      <c r="AA589" s="366" t="str">
        <f t="shared" si="299"/>
        <v/>
      </c>
      <c r="AB589" s="367"/>
    </row>
    <row r="590" spans="1:28" ht="17.25" hidden="1" customHeight="1" x14ac:dyDescent="0.2">
      <c r="A590" s="115"/>
      <c r="B590" s="236"/>
      <c r="C590" s="236"/>
      <c r="D590" s="116"/>
      <c r="E590" s="117"/>
      <c r="F590" s="118"/>
      <c r="G590" s="362"/>
      <c r="H590" s="117"/>
      <c r="I590" s="118"/>
      <c r="J590" s="119"/>
      <c r="K590" s="119"/>
      <c r="L590" s="232" t="str">
        <f t="shared" si="285"/>
        <v/>
      </c>
      <c r="M590" s="128" t="str">
        <f t="shared" si="286"/>
        <v/>
      </c>
      <c r="N590" s="77">
        <f t="shared" si="287"/>
        <v>0</v>
      </c>
      <c r="O590" s="77">
        <f t="shared" si="288"/>
        <v>0</v>
      </c>
      <c r="P590" s="28" t="str">
        <f t="shared" si="289"/>
        <v/>
      </c>
      <c r="Q590" s="28">
        <f t="shared" si="290"/>
        <v>0</v>
      </c>
      <c r="R590" s="31" t="str">
        <f t="shared" si="291"/>
        <v/>
      </c>
      <c r="S590" s="28" t="str">
        <f t="shared" si="292"/>
        <v/>
      </c>
      <c r="T590" s="28" t="str">
        <f t="shared" si="293"/>
        <v/>
      </c>
      <c r="U590" s="28" t="str">
        <f t="shared" si="294"/>
        <v/>
      </c>
      <c r="V590" s="28" t="str">
        <f t="shared" si="295"/>
        <v/>
      </c>
      <c r="W590" s="71" t="str">
        <f t="shared" si="296"/>
        <v/>
      </c>
      <c r="X590" s="47" t="str">
        <f t="shared" si="297"/>
        <v/>
      </c>
      <c r="Y590" s="365" t="str">
        <f t="shared" si="298"/>
        <v/>
      </c>
      <c r="Z590" s="365" t="str">
        <f>IF(W590&lt;X590,Übersetzungstexte!A$186,"")</f>
        <v/>
      </c>
      <c r="AA590" s="366" t="str">
        <f t="shared" si="299"/>
        <v/>
      </c>
      <c r="AB590" s="367"/>
    </row>
    <row r="591" spans="1:28" ht="17.25" hidden="1" customHeight="1" x14ac:dyDescent="0.2">
      <c r="A591" s="115"/>
      <c r="B591" s="236"/>
      <c r="C591" s="236"/>
      <c r="D591" s="116"/>
      <c r="E591" s="117"/>
      <c r="F591" s="118"/>
      <c r="G591" s="362"/>
      <c r="H591" s="117"/>
      <c r="I591" s="118"/>
      <c r="J591" s="119"/>
      <c r="K591" s="119"/>
      <c r="L591" s="232" t="str">
        <f t="shared" si="285"/>
        <v/>
      </c>
      <c r="M591" s="128" t="str">
        <f t="shared" si="286"/>
        <v/>
      </c>
      <c r="N591" s="77">
        <f t="shared" si="287"/>
        <v>0</v>
      </c>
      <c r="O591" s="77">
        <f t="shared" si="288"/>
        <v>0</v>
      </c>
      <c r="P591" s="28" t="str">
        <f t="shared" si="289"/>
        <v/>
      </c>
      <c r="Q591" s="28">
        <f t="shared" si="290"/>
        <v>0</v>
      </c>
      <c r="R591" s="31" t="str">
        <f t="shared" si="291"/>
        <v/>
      </c>
      <c r="S591" s="28" t="str">
        <f t="shared" si="292"/>
        <v/>
      </c>
      <c r="T591" s="28" t="str">
        <f t="shared" si="293"/>
        <v/>
      </c>
      <c r="U591" s="28" t="str">
        <f t="shared" si="294"/>
        <v/>
      </c>
      <c r="V591" s="28" t="str">
        <f t="shared" si="295"/>
        <v/>
      </c>
      <c r="W591" s="71" t="str">
        <f t="shared" si="296"/>
        <v/>
      </c>
      <c r="X591" s="47" t="str">
        <f t="shared" si="297"/>
        <v/>
      </c>
      <c r="Y591" s="365" t="str">
        <f t="shared" si="298"/>
        <v/>
      </c>
      <c r="Z591" s="365" t="str">
        <f>IF(W591&lt;X591,Übersetzungstexte!A$186,"")</f>
        <v/>
      </c>
      <c r="AA591" s="366" t="str">
        <f t="shared" si="299"/>
        <v/>
      </c>
      <c r="AB591" s="367"/>
    </row>
    <row r="592" spans="1:28" ht="17.25" hidden="1" customHeight="1" x14ac:dyDescent="0.2">
      <c r="A592" s="115"/>
      <c r="B592" s="236"/>
      <c r="C592" s="236"/>
      <c r="D592" s="116"/>
      <c r="E592" s="117"/>
      <c r="F592" s="118"/>
      <c r="G592" s="362"/>
      <c r="H592" s="117"/>
      <c r="I592" s="118"/>
      <c r="J592" s="119"/>
      <c r="K592" s="119"/>
      <c r="L592" s="232" t="str">
        <f t="shared" si="285"/>
        <v/>
      </c>
      <c r="M592" s="128" t="str">
        <f t="shared" si="286"/>
        <v/>
      </c>
      <c r="N592" s="77">
        <f t="shared" si="287"/>
        <v>0</v>
      </c>
      <c r="O592" s="77">
        <f t="shared" si="288"/>
        <v>0</v>
      </c>
      <c r="P592" s="28" t="str">
        <f t="shared" si="289"/>
        <v/>
      </c>
      <c r="Q592" s="28">
        <f t="shared" si="290"/>
        <v>0</v>
      </c>
      <c r="R592" s="31" t="str">
        <f t="shared" si="291"/>
        <v/>
      </c>
      <c r="S592" s="28" t="str">
        <f t="shared" si="292"/>
        <v/>
      </c>
      <c r="T592" s="28" t="str">
        <f t="shared" si="293"/>
        <v/>
      </c>
      <c r="U592" s="28" t="str">
        <f t="shared" si="294"/>
        <v/>
      </c>
      <c r="V592" s="28" t="str">
        <f t="shared" si="295"/>
        <v/>
      </c>
      <c r="W592" s="71" t="str">
        <f t="shared" si="296"/>
        <v/>
      </c>
      <c r="X592" s="47" t="str">
        <f t="shared" si="297"/>
        <v/>
      </c>
      <c r="Y592" s="365" t="str">
        <f t="shared" si="298"/>
        <v/>
      </c>
      <c r="Z592" s="365" t="str">
        <f>IF(W592&lt;X592,Übersetzungstexte!A$186,"")</f>
        <v/>
      </c>
      <c r="AA592" s="366" t="str">
        <f t="shared" si="299"/>
        <v/>
      </c>
      <c r="AB592" s="367"/>
    </row>
    <row r="593" spans="1:28" ht="17.25" hidden="1" customHeight="1" x14ac:dyDescent="0.2">
      <c r="A593" s="115"/>
      <c r="B593" s="236"/>
      <c r="C593" s="236"/>
      <c r="D593" s="116"/>
      <c r="E593" s="117"/>
      <c r="F593" s="118"/>
      <c r="G593" s="362"/>
      <c r="H593" s="117"/>
      <c r="I593" s="118"/>
      <c r="J593" s="119"/>
      <c r="K593" s="119"/>
      <c r="L593" s="232" t="str">
        <f t="shared" si="285"/>
        <v/>
      </c>
      <c r="M593" s="128" t="str">
        <f t="shared" si="286"/>
        <v/>
      </c>
      <c r="N593" s="77">
        <f t="shared" si="287"/>
        <v>0</v>
      </c>
      <c r="O593" s="77">
        <f t="shared" si="288"/>
        <v>0</v>
      </c>
      <c r="P593" s="28" t="str">
        <f t="shared" si="289"/>
        <v/>
      </c>
      <c r="Q593" s="28">
        <f t="shared" si="290"/>
        <v>0</v>
      </c>
      <c r="R593" s="31" t="str">
        <f t="shared" si="291"/>
        <v/>
      </c>
      <c r="S593" s="28" t="str">
        <f t="shared" si="292"/>
        <v/>
      </c>
      <c r="T593" s="28" t="str">
        <f t="shared" si="293"/>
        <v/>
      </c>
      <c r="U593" s="28" t="str">
        <f t="shared" si="294"/>
        <v/>
      </c>
      <c r="V593" s="28" t="str">
        <f t="shared" si="295"/>
        <v/>
      </c>
      <c r="W593" s="71" t="str">
        <f t="shared" si="296"/>
        <v/>
      </c>
      <c r="X593" s="47" t="str">
        <f t="shared" si="297"/>
        <v/>
      </c>
      <c r="Y593" s="365" t="str">
        <f t="shared" si="298"/>
        <v/>
      </c>
      <c r="Z593" s="365" t="str">
        <f>IF(W593&lt;X593,Übersetzungstexte!A$186,"")</f>
        <v/>
      </c>
      <c r="AA593" s="366" t="str">
        <f t="shared" si="299"/>
        <v/>
      </c>
      <c r="AB593" s="367"/>
    </row>
    <row r="594" spans="1:28" ht="17.25" hidden="1" customHeight="1" x14ac:dyDescent="0.2">
      <c r="A594" s="115"/>
      <c r="B594" s="236"/>
      <c r="C594" s="236"/>
      <c r="D594" s="116"/>
      <c r="E594" s="117"/>
      <c r="F594" s="118"/>
      <c r="G594" s="362"/>
      <c r="H594" s="117"/>
      <c r="I594" s="118"/>
      <c r="J594" s="119"/>
      <c r="K594" s="119"/>
      <c r="L594" s="232" t="str">
        <f t="shared" si="285"/>
        <v/>
      </c>
      <c r="M594" s="128" t="str">
        <f t="shared" si="286"/>
        <v/>
      </c>
      <c r="N594" s="77">
        <f t="shared" si="287"/>
        <v>0</v>
      </c>
      <c r="O594" s="77">
        <f t="shared" si="288"/>
        <v>0</v>
      </c>
      <c r="P594" s="28" t="str">
        <f t="shared" si="289"/>
        <v/>
      </c>
      <c r="Q594" s="28">
        <f t="shared" si="290"/>
        <v>0</v>
      </c>
      <c r="R594" s="31" t="str">
        <f t="shared" si="291"/>
        <v/>
      </c>
      <c r="S594" s="28" t="str">
        <f t="shared" si="292"/>
        <v/>
      </c>
      <c r="T594" s="28" t="str">
        <f t="shared" si="293"/>
        <v/>
      </c>
      <c r="U594" s="28" t="str">
        <f t="shared" si="294"/>
        <v/>
      </c>
      <c r="V594" s="28" t="str">
        <f t="shared" si="295"/>
        <v/>
      </c>
      <c r="W594" s="71" t="str">
        <f t="shared" si="296"/>
        <v/>
      </c>
      <c r="X594" s="47" t="str">
        <f t="shared" si="297"/>
        <v/>
      </c>
      <c r="Y594" s="365" t="str">
        <f t="shared" si="298"/>
        <v/>
      </c>
      <c r="Z594" s="365" t="str">
        <f>IF(W594&lt;X594,Übersetzungstexte!A$186,"")</f>
        <v/>
      </c>
      <c r="AA594" s="366" t="str">
        <f t="shared" si="299"/>
        <v/>
      </c>
      <c r="AB594" s="367"/>
    </row>
    <row r="595" spans="1:28" ht="17.25" hidden="1" customHeight="1" x14ac:dyDescent="0.2">
      <c r="A595" s="115"/>
      <c r="B595" s="236"/>
      <c r="C595" s="236"/>
      <c r="D595" s="116"/>
      <c r="E595" s="117"/>
      <c r="F595" s="118"/>
      <c r="G595" s="362"/>
      <c r="H595" s="117"/>
      <c r="I595" s="118"/>
      <c r="J595" s="119"/>
      <c r="K595" s="119"/>
      <c r="L595" s="232" t="str">
        <f t="shared" si="285"/>
        <v/>
      </c>
      <c r="M595" s="128" t="str">
        <f t="shared" si="286"/>
        <v/>
      </c>
      <c r="N595" s="77">
        <f t="shared" si="287"/>
        <v>0</v>
      </c>
      <c r="O595" s="77">
        <f t="shared" si="288"/>
        <v>0</v>
      </c>
      <c r="P595" s="28" t="str">
        <f t="shared" si="289"/>
        <v/>
      </c>
      <c r="Q595" s="28">
        <f t="shared" si="290"/>
        <v>0</v>
      </c>
      <c r="R595" s="31" t="str">
        <f t="shared" si="291"/>
        <v/>
      </c>
      <c r="S595" s="28" t="str">
        <f t="shared" si="292"/>
        <v/>
      </c>
      <c r="T595" s="28" t="str">
        <f t="shared" si="293"/>
        <v/>
      </c>
      <c r="U595" s="28" t="str">
        <f t="shared" si="294"/>
        <v/>
      </c>
      <c r="V595" s="28" t="str">
        <f t="shared" si="295"/>
        <v/>
      </c>
      <c r="W595" s="71" t="str">
        <f t="shared" si="296"/>
        <v/>
      </c>
      <c r="X595" s="47" t="str">
        <f t="shared" si="297"/>
        <v/>
      </c>
      <c r="Y595" s="365" t="str">
        <f t="shared" si="298"/>
        <v/>
      </c>
      <c r="Z595" s="365" t="str">
        <f>IF(W595&lt;X595,Übersetzungstexte!A$186,"")</f>
        <v/>
      </c>
      <c r="AA595" s="366" t="str">
        <f t="shared" si="299"/>
        <v/>
      </c>
      <c r="AB595" s="367"/>
    </row>
    <row r="596" spans="1:28" ht="17.25" hidden="1" customHeight="1" x14ac:dyDescent="0.2">
      <c r="A596" s="115"/>
      <c r="B596" s="236"/>
      <c r="C596" s="236"/>
      <c r="D596" s="116"/>
      <c r="E596" s="117"/>
      <c r="F596" s="118"/>
      <c r="G596" s="362"/>
      <c r="H596" s="117"/>
      <c r="I596" s="118"/>
      <c r="J596" s="119"/>
      <c r="K596" s="119"/>
      <c r="L596" s="232" t="str">
        <f t="shared" si="285"/>
        <v/>
      </c>
      <c r="M596" s="128" t="str">
        <f t="shared" si="286"/>
        <v/>
      </c>
      <c r="N596" s="77">
        <f t="shared" si="287"/>
        <v>0</v>
      </c>
      <c r="O596" s="77">
        <f t="shared" si="288"/>
        <v>0</v>
      </c>
      <c r="P596" s="28" t="str">
        <f t="shared" si="289"/>
        <v/>
      </c>
      <c r="Q596" s="28">
        <f t="shared" si="290"/>
        <v>0</v>
      </c>
      <c r="R596" s="31" t="str">
        <f t="shared" si="291"/>
        <v/>
      </c>
      <c r="S596" s="28" t="str">
        <f t="shared" si="292"/>
        <v/>
      </c>
      <c r="T596" s="28" t="str">
        <f t="shared" si="293"/>
        <v/>
      </c>
      <c r="U596" s="28" t="str">
        <f t="shared" si="294"/>
        <v/>
      </c>
      <c r="V596" s="28" t="str">
        <f t="shared" si="295"/>
        <v/>
      </c>
      <c r="W596" s="71" t="str">
        <f t="shared" si="296"/>
        <v/>
      </c>
      <c r="X596" s="47" t="str">
        <f t="shared" si="297"/>
        <v/>
      </c>
      <c r="Y596" s="365" t="str">
        <f t="shared" si="298"/>
        <v/>
      </c>
      <c r="Z596" s="365" t="str">
        <f>IF(W596&lt;X596,Übersetzungstexte!A$186,"")</f>
        <v/>
      </c>
      <c r="AA596" s="366" t="str">
        <f t="shared" si="299"/>
        <v/>
      </c>
      <c r="AB596" s="367"/>
    </row>
    <row r="597" spans="1:28" ht="17.25" hidden="1" customHeight="1" x14ac:dyDescent="0.2">
      <c r="A597" s="115"/>
      <c r="B597" s="236"/>
      <c r="C597" s="236"/>
      <c r="D597" s="116"/>
      <c r="E597" s="117"/>
      <c r="F597" s="118"/>
      <c r="G597" s="362"/>
      <c r="H597" s="117"/>
      <c r="I597" s="118"/>
      <c r="J597" s="119"/>
      <c r="K597" s="119"/>
      <c r="L597" s="232" t="str">
        <f t="shared" si="285"/>
        <v/>
      </c>
      <c r="M597" s="128" t="str">
        <f t="shared" si="286"/>
        <v/>
      </c>
      <c r="N597" s="77">
        <f t="shared" si="287"/>
        <v>0</v>
      </c>
      <c r="O597" s="77">
        <f t="shared" si="288"/>
        <v>0</v>
      </c>
      <c r="P597" s="28" t="str">
        <f t="shared" si="289"/>
        <v/>
      </c>
      <c r="Q597" s="28">
        <f t="shared" si="290"/>
        <v>0</v>
      </c>
      <c r="R597" s="31" t="str">
        <f t="shared" si="291"/>
        <v/>
      </c>
      <c r="S597" s="28" t="str">
        <f t="shared" si="292"/>
        <v/>
      </c>
      <c r="T597" s="28" t="str">
        <f t="shared" si="293"/>
        <v/>
      </c>
      <c r="U597" s="28" t="str">
        <f t="shared" si="294"/>
        <v/>
      </c>
      <c r="V597" s="28" t="str">
        <f t="shared" si="295"/>
        <v/>
      </c>
      <c r="W597" s="71" t="str">
        <f t="shared" si="296"/>
        <v/>
      </c>
      <c r="X597" s="47" t="str">
        <f t="shared" si="297"/>
        <v/>
      </c>
      <c r="Y597" s="365" t="str">
        <f t="shared" si="298"/>
        <v/>
      </c>
      <c r="Z597" s="365" t="str">
        <f>IF(W597&lt;X597,Übersetzungstexte!A$186,"")</f>
        <v/>
      </c>
      <c r="AA597" s="366" t="str">
        <f t="shared" si="299"/>
        <v/>
      </c>
      <c r="AB597" s="367"/>
    </row>
    <row r="598" spans="1:28" ht="17.25" hidden="1" customHeight="1" x14ac:dyDescent="0.2">
      <c r="A598" s="115"/>
      <c r="B598" s="236"/>
      <c r="C598" s="236"/>
      <c r="D598" s="116"/>
      <c r="E598" s="117"/>
      <c r="F598" s="118"/>
      <c r="G598" s="362"/>
      <c r="H598" s="117"/>
      <c r="I598" s="118"/>
      <c r="J598" s="119"/>
      <c r="K598" s="119"/>
      <c r="L598" s="232" t="str">
        <f t="shared" si="285"/>
        <v/>
      </c>
      <c r="M598" s="128" t="str">
        <f>Z598</f>
        <v/>
      </c>
      <c r="N598" s="77">
        <f>IF(N$2-YEAR(D598)&lt;N$3,0,1)</f>
        <v>0</v>
      </c>
      <c r="O598" s="77">
        <f>IF(L598="",0,1)</f>
        <v>0</v>
      </c>
      <c r="P598" s="28" t="str">
        <f>IF(AND(A598="",B598="",C598=""),"",ROUND((K598+J598)/(N$4-(K598+J598))*100,2))</f>
        <v/>
      </c>
      <c r="Q598" s="28">
        <f>ROUND(G598,0)/12</f>
        <v>0</v>
      </c>
      <c r="R598" s="31" t="str">
        <f>IF(AND(A598="",B598="",C598=""),"",ROUND((N$4-(K598+J598))*I598/60,1))</f>
        <v/>
      </c>
      <c r="S598" s="28" t="str">
        <f>IF(OR(AND(A598="",B598="",C598=""),F598=0,F598=""),"",ROUND((1+P598/100)*Q598*F598,2))</f>
        <v/>
      </c>
      <c r="T598" s="28" t="str">
        <f>IF(OR(AND(A598="",B598="",C598=""),F598=0,F598="",I598=0,I598=""),"",ROUND((1+P598/100)*(H598/(N$4*I598/5)+Q598*F598),2))</f>
        <v/>
      </c>
      <c r="U598" s="28" t="str">
        <f>IF(OR(AND(A598="",B598="",C598=""),E598=0,E598="",R598=0,R598=""),"",ROUND((Q598*E598/R598),2))</f>
        <v/>
      </c>
      <c r="V598" s="28" t="str">
        <f>IF(OR(AND(A598="",B598="",C598=""),E598=0,E598="",R598=0,R598=""),"",ROUND((H598/(12*Q598*E598)+1)*Q598*E598/R598,2))</f>
        <v/>
      </c>
      <c r="W598" s="71" t="str">
        <f>IF(OR(AND(A598="",B598="",C598=""),R598=0,R598=""),"",ROUND(W$4 / R598,1))</f>
        <v/>
      </c>
      <c r="X598" s="47" t="str">
        <f>IF(OR(AND(A598="",B598="",C598=""),N$4=""),"",IF(AND(F598&gt;0,H598&gt;0),T598, IF(F598&gt;0,S598, IF(AND(E598&gt;0,H598&gt;0),V598,U598))))</f>
        <v/>
      </c>
      <c r="Y598" s="365" t="str">
        <f>IF(W598&lt;X598,W598,X598)</f>
        <v/>
      </c>
      <c r="Z598" s="365" t="str">
        <f>IF(W598&lt;X598,Übersetzungstexte!A$186,"")</f>
        <v/>
      </c>
      <c r="AA598" s="366" t="str">
        <f>IF(AND(B598="",C598=""),"",CONCATENATE(B598,",",C598))</f>
        <v/>
      </c>
      <c r="AB598" s="367"/>
    </row>
    <row r="599" spans="1:28" ht="17.25" hidden="1" customHeight="1" x14ac:dyDescent="0.2">
      <c r="A599" s="115"/>
      <c r="B599" s="236"/>
      <c r="C599" s="236"/>
      <c r="D599" s="116"/>
      <c r="E599" s="117"/>
      <c r="F599" s="118"/>
      <c r="G599" s="362"/>
      <c r="H599" s="117"/>
      <c r="I599" s="118"/>
      <c r="J599" s="119"/>
      <c r="K599" s="119"/>
      <c r="L599" s="232" t="str">
        <f t="shared" si="285"/>
        <v/>
      </c>
      <c r="M599" s="128" t="str">
        <f>Z599</f>
        <v/>
      </c>
      <c r="N599" s="77">
        <f>IF(N$2-YEAR(D599)&lt;N$3,0,1)</f>
        <v>0</v>
      </c>
      <c r="O599" s="77">
        <f>IF(L599="",0,1)</f>
        <v>0</v>
      </c>
      <c r="P599" s="28" t="str">
        <f>IF(AND(A599="",B599="",C599=""),"",ROUND((K599+J599)/(N$4-(K599+J599))*100,2))</f>
        <v/>
      </c>
      <c r="Q599" s="28">
        <f>ROUND(G599,0)/12</f>
        <v>0</v>
      </c>
      <c r="R599" s="31" t="str">
        <f>IF(AND(A599="",B599="",C599=""),"",ROUND((N$4-(K599+J599))*I599/60,1))</f>
        <v/>
      </c>
      <c r="S599" s="28" t="str">
        <f>IF(OR(AND(A599="",B599="",C599=""),F599=0,F599=""),"",ROUND((1+P599/100)*Q599*F599,2))</f>
        <v/>
      </c>
      <c r="T599" s="28" t="str">
        <f>IF(OR(AND(A599="",B599="",C599=""),F599=0,F599="",I599=0,I599=""),"",ROUND((1+P599/100)*(H599/(N$4*I599/5)+Q599*F599),2))</f>
        <v/>
      </c>
      <c r="U599" s="28" t="str">
        <f>IF(OR(AND(A599="",B599="",C599=""),E599=0,E599="",R599=0,R599=""),"",ROUND((Q599*E599/R599),2))</f>
        <v/>
      </c>
      <c r="V599" s="28" t="str">
        <f>IF(OR(AND(A599="",B599="",C599=""),E599=0,E599="",R599=0,R599=""),"",ROUND((H599/(12*Q599*E599)+1)*Q599*E599/R599,2))</f>
        <v/>
      </c>
      <c r="W599" s="71" t="str">
        <f>IF(OR(AND(A599="",B599="",C599=""),R599=0,R599=""),"",ROUND(W$4 / R599,1))</f>
        <v/>
      </c>
      <c r="X599" s="47" t="str">
        <f>IF(OR(AND(A599="",B599="",C599=""),N$4=""),"",IF(AND(F599&gt;0,H599&gt;0),T599, IF(F599&gt;0,S599, IF(AND(E599&gt;0,H599&gt;0),V599,U599))))</f>
        <v/>
      </c>
      <c r="Y599" s="365" t="str">
        <f>IF(W599&lt;X599,W599,X599)</f>
        <v/>
      </c>
      <c r="Z599" s="365" t="str">
        <f>IF(W599&lt;X599,Übersetzungstexte!A$186,"")</f>
        <v/>
      </c>
      <c r="AA599" s="366" t="str">
        <f>IF(AND(B599="",C599=""),"",CONCATENATE(B599,",",C599))</f>
        <v/>
      </c>
      <c r="AB599" s="367"/>
    </row>
    <row r="600" spans="1:28" hidden="1" x14ac:dyDescent="0.2">
      <c r="A600" s="15"/>
      <c r="B600" s="16"/>
      <c r="C600" s="16"/>
      <c r="D600" s="16"/>
      <c r="E600" s="16"/>
      <c r="F600" s="16"/>
      <c r="G600" s="16"/>
      <c r="H600" s="16"/>
      <c r="I600" s="16"/>
      <c r="J600" s="16"/>
      <c r="K600" s="16"/>
      <c r="L600" s="16"/>
      <c r="M600" s="39"/>
      <c r="N600" s="184"/>
      <c r="O600" s="45"/>
      <c r="P600" s="45"/>
      <c r="Q600" s="45"/>
      <c r="R600" s="45"/>
      <c r="S600" s="45"/>
      <c r="T600" s="45"/>
      <c r="U600" s="45"/>
      <c r="V600" s="45"/>
      <c r="W600" s="45"/>
      <c r="X600" s="45"/>
      <c r="Y600" s="45"/>
      <c r="Z600" s="45"/>
      <c r="AA600" s="45"/>
      <c r="AB600" s="45"/>
    </row>
    <row r="601" spans="1:28" hidden="1" x14ac:dyDescent="0.2">
      <c r="A601" s="113" t="str">
        <f>'Stammdaten Betrieb &amp; Abteilung'!D$1</f>
        <v xml:space="preserve">  </v>
      </c>
      <c r="B601" s="39"/>
      <c r="C601" s="34"/>
      <c r="D601" s="34"/>
      <c r="E601" s="35"/>
      <c r="F601" s="35"/>
      <c r="G601" s="21" t="str">
        <f>Übersetzungstexte!A$135</f>
        <v>Betrieb / Betriebsabteilung</v>
      </c>
      <c r="H601" s="38" t="str">
        <f>'Stammdaten Betrieb &amp; Abteilung'!D$13</f>
        <v xml:space="preserve"> </v>
      </c>
      <c r="I601" s="38"/>
      <c r="J601" s="38"/>
      <c r="K601" s="38"/>
      <c r="L601" s="40"/>
      <c r="M601" s="85"/>
      <c r="P601" s="46"/>
      <c r="Q601" s="46"/>
      <c r="R601" s="18"/>
      <c r="S601" s="22"/>
      <c r="T601" s="47"/>
      <c r="U601" s="18"/>
      <c r="V601" s="18"/>
      <c r="W601" s="18"/>
      <c r="X601" s="18"/>
      <c r="Y601" s="19"/>
      <c r="AA601" s="47"/>
    </row>
    <row r="602" spans="1:28" hidden="1" x14ac:dyDescent="0.2">
      <c r="A602" s="38" t="str">
        <f>'Stammdaten Betrieb &amp; Abteilung'!D$3</f>
        <v xml:space="preserve"> </v>
      </c>
      <c r="B602" s="39"/>
      <c r="C602" s="33"/>
      <c r="D602" s="33"/>
      <c r="E602" s="36"/>
      <c r="F602" s="36"/>
      <c r="G602" s="17" t="str">
        <f>Übersetzungstexte!A$136</f>
        <v>Abrechnungsperiode</v>
      </c>
      <c r="H602" s="114" t="str">
        <f>'Stammdaten Betrieb &amp; Abteilung'!D$14</f>
        <v/>
      </c>
      <c r="I602" s="114"/>
      <c r="J602" s="37"/>
      <c r="K602" s="37"/>
      <c r="L602" s="40"/>
      <c r="M602" s="85"/>
      <c r="P602" s="46"/>
      <c r="Q602" s="46"/>
      <c r="R602" s="18"/>
      <c r="S602" s="22"/>
      <c r="T602" s="47"/>
      <c r="U602" s="18"/>
      <c r="V602" s="18"/>
      <c r="W602" s="18"/>
      <c r="X602" s="18"/>
      <c r="Y602" s="19"/>
      <c r="AA602" s="47"/>
    </row>
    <row r="603" spans="1:28" hidden="1" x14ac:dyDescent="0.2">
      <c r="A603" s="38" t="str">
        <f>'Stammdaten Betrieb &amp; Abteilung'!D$4</f>
        <v xml:space="preserve"> </v>
      </c>
      <c r="B603" s="39"/>
      <c r="C603" s="7"/>
      <c r="D603" s="7"/>
      <c r="E603" s="36"/>
      <c r="F603" s="36"/>
      <c r="G603" s="17" t="str">
        <f>Übersetzungstexte!A$137</f>
        <v>Beginn / Ende der Kurzarbeit</v>
      </c>
      <c r="H603" s="38" t="str">
        <f>'Stammdaten Betrieb &amp; Abteilung'!D$16</f>
        <v/>
      </c>
      <c r="I603" s="38"/>
      <c r="J603" s="38"/>
      <c r="K603" s="38"/>
      <c r="L603" s="40"/>
      <c r="M603" s="85"/>
      <c r="P603" s="46"/>
      <c r="Q603" s="46"/>
      <c r="R603" s="18"/>
      <c r="S603" s="22"/>
      <c r="T603" s="47"/>
      <c r="U603" s="18"/>
      <c r="V603" s="18"/>
      <c r="W603" s="73"/>
      <c r="X603" s="18"/>
      <c r="Y603" s="19"/>
      <c r="AA603" s="47"/>
    </row>
    <row r="604" spans="1:28" hidden="1" x14ac:dyDescent="0.2">
      <c r="A604" s="5"/>
      <c r="B604" s="4"/>
      <c r="C604" s="7"/>
      <c r="D604" s="7"/>
      <c r="E604" s="8"/>
      <c r="F604" s="7"/>
      <c r="G604" s="7"/>
      <c r="H604" s="13"/>
      <c r="I604" s="7"/>
      <c r="J604" s="7"/>
      <c r="K604" s="7"/>
      <c r="L604" s="41"/>
      <c r="M604" s="86"/>
      <c r="N604" s="182"/>
      <c r="O604" s="43"/>
      <c r="P604" s="46"/>
      <c r="Q604" s="46"/>
      <c r="R604" s="18"/>
      <c r="S604" s="22"/>
      <c r="T604" s="18"/>
      <c r="U604" s="18"/>
      <c r="V604" s="18"/>
      <c r="W604" s="50"/>
      <c r="X604" s="18"/>
      <c r="Y604" s="19"/>
      <c r="AA604" s="47"/>
    </row>
    <row r="605" spans="1:28" hidden="1" x14ac:dyDescent="0.2">
      <c r="A605" s="223" t="str">
        <f>Übersetzungstexte!A$138</f>
        <v/>
      </c>
      <c r="B605" s="223" t="str">
        <f>Übersetzungstexte!A$142</f>
        <v/>
      </c>
      <c r="C605" s="223" t="str">
        <f>Übersetzungstexte!A$146</f>
        <v/>
      </c>
      <c r="D605" s="224" t="str">
        <f>Übersetzungstexte!A$150</f>
        <v/>
      </c>
      <c r="E605" s="224" t="str">
        <f>Übersetzungstexte!A$154</f>
        <v/>
      </c>
      <c r="F605" s="224" t="str">
        <f>Übersetzungstexte!A$158</f>
        <v/>
      </c>
      <c r="G605" s="224" t="str">
        <f>Übersetzungstexte!A$162</f>
        <v>Anzahl bez.</v>
      </c>
      <c r="H605" s="225" t="str">
        <f>Übersetzungstexte!A$166</f>
        <v>Weitere</v>
      </c>
      <c r="I605" s="224" t="str">
        <f>Übersetzungstexte!A$170</f>
        <v>Jahres-</v>
      </c>
      <c r="J605" s="224" t="str">
        <f>Übersetzungstexte!A$174</f>
        <v/>
      </c>
      <c r="K605" s="224" t="str">
        <f>Übersetzungstexte!A$178</f>
        <v/>
      </c>
      <c r="L605" s="224" t="str">
        <f>Übersetzungstexte!A$182</f>
        <v>Anrechen-</v>
      </c>
      <c r="M605" s="85"/>
      <c r="N605" s="183"/>
      <c r="O605" s="76" t="s">
        <v>685</v>
      </c>
      <c r="P605" s="50" t="s">
        <v>717</v>
      </c>
      <c r="Q605" s="50"/>
      <c r="R605" s="50" t="s">
        <v>718</v>
      </c>
      <c r="S605" s="50" t="s">
        <v>719</v>
      </c>
      <c r="T605" s="50" t="s">
        <v>720</v>
      </c>
      <c r="U605" s="50" t="s">
        <v>721</v>
      </c>
      <c r="V605" s="50" t="s">
        <v>722</v>
      </c>
      <c r="W605" s="50" t="s">
        <v>723</v>
      </c>
      <c r="X605" s="44" t="s">
        <v>726</v>
      </c>
      <c r="Y605" s="47" t="s">
        <v>723</v>
      </c>
      <c r="Z605" s="47" t="s">
        <v>723</v>
      </c>
      <c r="AA605" s="179"/>
      <c r="AB605" s="179"/>
    </row>
    <row r="606" spans="1:28" s="23" customFormat="1" hidden="1" x14ac:dyDescent="0.2">
      <c r="A606" s="226" t="str">
        <f>Übersetzungstexte!A$139</f>
        <v/>
      </c>
      <c r="B606" s="226" t="str">
        <f>Übersetzungstexte!A$143</f>
        <v/>
      </c>
      <c r="C606" s="226" t="str">
        <f>Übersetzungstexte!A$147</f>
        <v/>
      </c>
      <c r="D606" s="227" t="str">
        <f>Übersetzungstexte!A$151</f>
        <v/>
      </c>
      <c r="E606" s="227" t="str">
        <f>Übersetzungstexte!A$155</f>
        <v/>
      </c>
      <c r="F606" s="227" t="str">
        <f>Übersetzungstexte!A$159</f>
        <v/>
      </c>
      <c r="G606" s="227" t="str">
        <f>Übersetzungstexte!A$163</f>
        <v xml:space="preserve">Monate </v>
      </c>
      <c r="H606" s="233" t="str">
        <f>Übersetzungstexte!A$167</f>
        <v>Lohn-</v>
      </c>
      <c r="I606" s="227" t="str">
        <f>Übersetzungstexte!A$171</f>
        <v>durchschn.</v>
      </c>
      <c r="J606" s="227" t="str">
        <f>Übersetzungstexte!A$175</f>
        <v>Anzahl</v>
      </c>
      <c r="K606" s="227" t="str">
        <f>Übersetzungstexte!A$179</f>
        <v>Anzahl</v>
      </c>
      <c r="L606" s="227" t="str">
        <f>Übersetzungstexte!A$183</f>
        <v>barer</v>
      </c>
      <c r="M606" s="126"/>
      <c r="N606" s="183"/>
      <c r="O606" s="76" t="s">
        <v>761</v>
      </c>
      <c r="P606" s="50" t="s">
        <v>712</v>
      </c>
      <c r="Q606" s="50" t="s">
        <v>609</v>
      </c>
      <c r="R606" s="51" t="s">
        <v>713</v>
      </c>
      <c r="S606" s="75" t="s">
        <v>757</v>
      </c>
      <c r="T606" s="52" t="s">
        <v>757</v>
      </c>
      <c r="U606" s="52" t="s">
        <v>758</v>
      </c>
      <c r="V606" s="52" t="s">
        <v>758</v>
      </c>
      <c r="W606" s="52" t="s">
        <v>724</v>
      </c>
      <c r="X606" s="48" t="s">
        <v>727</v>
      </c>
      <c r="Y606" s="48" t="s">
        <v>727</v>
      </c>
      <c r="Z606" s="49" t="s">
        <v>753</v>
      </c>
      <c r="AA606" s="364"/>
      <c r="AB606" s="364"/>
    </row>
    <row r="607" spans="1:28" s="23" customFormat="1" hidden="1" x14ac:dyDescent="0.2">
      <c r="A607" s="226" t="str">
        <f>Übersetzungstexte!A$140</f>
        <v/>
      </c>
      <c r="B607" s="226" t="str">
        <f>Übersetzungstexte!A$144</f>
        <v/>
      </c>
      <c r="C607" s="226" t="str">
        <f>Übersetzungstexte!A$148</f>
        <v/>
      </c>
      <c r="D607" s="227" t="str">
        <f>Übersetzungstexte!A$152</f>
        <v>Geburts-</v>
      </c>
      <c r="E607" s="227" t="str">
        <f>Übersetzungstexte!A$156</f>
        <v>Monats-</v>
      </c>
      <c r="F607" s="227" t="str">
        <f>Übersetzungstexte!A$160</f>
        <v>Stunden-</v>
      </c>
      <c r="G607" s="227" t="str">
        <f>Übersetzungstexte!A$164</f>
        <v>pro Jahr</v>
      </c>
      <c r="H607" s="227" t="str">
        <f>Übersetzungstexte!A$168</f>
        <v>bestand-</v>
      </c>
      <c r="I607" s="227" t="str">
        <f>Übersetzungstexte!A$172</f>
        <v>wöchentl.</v>
      </c>
      <c r="J607" s="227" t="str">
        <f>Übersetzungstexte!A$176</f>
        <v>Ferientage</v>
      </c>
      <c r="K607" s="227" t="str">
        <f>Übersetzungstexte!A$180</f>
        <v>Feiertage</v>
      </c>
      <c r="L607" s="228" t="str">
        <f>Übersetzungstexte!A$184</f>
        <v>Stunden-</v>
      </c>
      <c r="M607" s="127"/>
      <c r="N607" s="184" t="s">
        <v>62</v>
      </c>
      <c r="O607" s="44" t="s">
        <v>762</v>
      </c>
      <c r="P607" s="50"/>
      <c r="Q607" s="50"/>
      <c r="R607" s="51"/>
      <c r="S607" s="52" t="s">
        <v>706</v>
      </c>
      <c r="T607" s="52" t="s">
        <v>704</v>
      </c>
      <c r="U607" s="52" t="s">
        <v>706</v>
      </c>
      <c r="V607" s="52" t="s">
        <v>704</v>
      </c>
      <c r="W607" s="52" t="s">
        <v>725</v>
      </c>
      <c r="X607" s="49" t="s">
        <v>755</v>
      </c>
      <c r="Y607" s="49" t="s">
        <v>728</v>
      </c>
      <c r="Z607" s="49" t="s">
        <v>754</v>
      </c>
      <c r="AA607" s="364"/>
      <c r="AB607" s="364"/>
    </row>
    <row r="608" spans="1:28" s="23" customFormat="1" hidden="1" x14ac:dyDescent="0.2">
      <c r="A608" s="229" t="str">
        <f>Übersetzungstexte!A$141</f>
        <v>Versicherten-Nr.</v>
      </c>
      <c r="B608" s="229" t="str">
        <f>Übersetzungstexte!A$145</f>
        <v>Name</v>
      </c>
      <c r="C608" s="229" t="str">
        <f>Übersetzungstexte!A$149</f>
        <v>Vorname</v>
      </c>
      <c r="D608" s="230" t="str">
        <f>Übersetzungstexte!A$153</f>
        <v>datum</v>
      </c>
      <c r="E608" s="230" t="str">
        <f>Übersetzungstexte!A$157</f>
        <v>lohn</v>
      </c>
      <c r="F608" s="230" t="str">
        <f>Übersetzungstexte!A$161</f>
        <v>lohn</v>
      </c>
      <c r="G608" s="230" t="str">
        <f>Übersetzungstexte!A$165</f>
        <v>(12/13)</v>
      </c>
      <c r="H608" s="230" t="str">
        <f>Übersetzungstexte!A$169</f>
        <v>teile p. Jahr</v>
      </c>
      <c r="I608" s="230" t="str">
        <f>Übersetzungstexte!A$173</f>
        <v>Arbeitszeit</v>
      </c>
      <c r="J608" s="230" t="str">
        <f>Übersetzungstexte!A$177</f>
        <v>pro Jahr</v>
      </c>
      <c r="K608" s="230" t="str">
        <f>Übersetzungstexte!A$181</f>
        <v>pro Jahr</v>
      </c>
      <c r="L608" s="231" t="str">
        <f>Übersetzungstexte!A$185</f>
        <v>Verdienst</v>
      </c>
      <c r="M608" s="127"/>
      <c r="N608" s="184" t="s">
        <v>63</v>
      </c>
      <c r="O608" s="44" t="s">
        <v>749</v>
      </c>
      <c r="P608" s="50"/>
      <c r="Q608" s="50"/>
      <c r="R608" s="51"/>
      <c r="S608" s="52" t="s">
        <v>705</v>
      </c>
      <c r="T608" s="52" t="s">
        <v>705</v>
      </c>
      <c r="U608" s="52" t="s">
        <v>705</v>
      </c>
      <c r="V608" s="52" t="s">
        <v>705</v>
      </c>
      <c r="W608" s="50"/>
      <c r="X608" s="49" t="s">
        <v>756</v>
      </c>
      <c r="Y608" s="49" t="s">
        <v>673</v>
      </c>
      <c r="Z608" s="49"/>
      <c r="AA608" s="364" t="s">
        <v>711</v>
      </c>
      <c r="AB608" s="364"/>
    </row>
    <row r="609" spans="1:28" ht="17.25" hidden="1" customHeight="1" x14ac:dyDescent="0.2">
      <c r="A609" s="115"/>
      <c r="B609" s="236"/>
      <c r="C609" s="236"/>
      <c r="D609" s="116"/>
      <c r="E609" s="117"/>
      <c r="F609" s="118"/>
      <c r="G609" s="362"/>
      <c r="H609" s="117"/>
      <c r="I609" s="118"/>
      <c r="J609" s="119"/>
      <c r="K609" s="119"/>
      <c r="L609" s="232" t="str">
        <f t="shared" ref="L609:L629" si="300">Y609</f>
        <v/>
      </c>
      <c r="M609" s="128" t="str">
        <f t="shared" ref="M609:M627" si="301">Z609</f>
        <v/>
      </c>
      <c r="N609" s="77">
        <f t="shared" ref="N609:N627" si="302">IF(N$2-YEAR(D609)&lt;N$3,0,1)</f>
        <v>0</v>
      </c>
      <c r="O609" s="77">
        <f t="shared" ref="O609:O627" si="303">IF(L609="",0,1)</f>
        <v>0</v>
      </c>
      <c r="P609" s="28" t="str">
        <f t="shared" ref="P609:P627" si="304">IF(AND(A609="",B609="",C609=""),"",ROUND((K609+J609)/(N$4-(K609+J609))*100,2))</f>
        <v/>
      </c>
      <c r="Q609" s="28">
        <f t="shared" ref="Q609:Q627" si="305">ROUND(G609,0)/12</f>
        <v>0</v>
      </c>
      <c r="R609" s="31" t="str">
        <f t="shared" ref="R609:R627" si="306">IF(AND(A609="",B609="",C609=""),"",ROUND((N$4-(K609+J609))*I609/60,1))</f>
        <v/>
      </c>
      <c r="S609" s="28" t="str">
        <f t="shared" ref="S609:S627" si="307">IF(OR(AND(A609="",B609="",C609=""),F609=0,F609=""),"",ROUND((1+P609/100)*Q609*F609,2))</f>
        <v/>
      </c>
      <c r="T609" s="28" t="str">
        <f t="shared" ref="T609:T627" si="308">IF(OR(AND(A609="",B609="",C609=""),F609=0,F609="",I609=0,I609=""),"",ROUND((1+P609/100)*(H609/(N$4*I609/5)+Q609*F609),2))</f>
        <v/>
      </c>
      <c r="U609" s="28" t="str">
        <f t="shared" ref="U609:U627" si="309">IF(OR(AND(A609="",B609="",C609=""),E609=0,E609="",R609=0,R609=""),"",ROUND((Q609*E609/R609),2))</f>
        <v/>
      </c>
      <c r="V609" s="28" t="str">
        <f t="shared" ref="V609:V627" si="310">IF(OR(AND(A609="",B609="",C609=""),E609=0,E609="",R609=0,R609=""),"",ROUND((H609/(12*Q609*E609)+1)*Q609*E609/R609,2))</f>
        <v/>
      </c>
      <c r="W609" s="71" t="str">
        <f t="shared" ref="W609:W627" si="311">IF(OR(AND(A609="",B609="",C609=""),R609=0,R609=""),"",ROUND(W$4 / R609,1))</f>
        <v/>
      </c>
      <c r="X609" s="47" t="str">
        <f t="shared" ref="X609:X627" si="312">IF(OR(AND(A609="",B609="",C609=""),N$4=""),"",IF(AND(F609&gt;0,H609&gt;0),T609, IF(F609&gt;0,S609, IF(AND(E609&gt;0,H609&gt;0),V609,U609))))</f>
        <v/>
      </c>
      <c r="Y609" s="365" t="str">
        <f t="shared" ref="Y609:Y627" si="313">IF(W609&lt;X609,W609,X609)</f>
        <v/>
      </c>
      <c r="Z609" s="365" t="str">
        <f>IF(W609&lt;X609,Übersetzungstexte!A$186,"")</f>
        <v/>
      </c>
      <c r="AA609" s="366" t="str">
        <f t="shared" ref="AA609:AA627" si="314">IF(AND(B609="",C609=""),"",CONCATENATE(B609,",",C609))</f>
        <v/>
      </c>
      <c r="AB609" s="367"/>
    </row>
    <row r="610" spans="1:28" ht="17.25" hidden="1" customHeight="1" x14ac:dyDescent="0.2">
      <c r="A610" s="115"/>
      <c r="B610" s="236"/>
      <c r="C610" s="236"/>
      <c r="D610" s="116"/>
      <c r="E610" s="117"/>
      <c r="F610" s="118"/>
      <c r="G610" s="362"/>
      <c r="H610" s="117"/>
      <c r="I610" s="118"/>
      <c r="J610" s="119"/>
      <c r="K610" s="119"/>
      <c r="L610" s="232" t="str">
        <f t="shared" si="300"/>
        <v/>
      </c>
      <c r="M610" s="128" t="str">
        <f t="shared" si="301"/>
        <v/>
      </c>
      <c r="N610" s="77">
        <f t="shared" si="302"/>
        <v>0</v>
      </c>
      <c r="O610" s="77">
        <f t="shared" si="303"/>
        <v>0</v>
      </c>
      <c r="P610" s="28" t="str">
        <f t="shared" si="304"/>
        <v/>
      </c>
      <c r="Q610" s="28">
        <f t="shared" si="305"/>
        <v>0</v>
      </c>
      <c r="R610" s="31" t="str">
        <f t="shared" si="306"/>
        <v/>
      </c>
      <c r="S610" s="28" t="str">
        <f t="shared" si="307"/>
        <v/>
      </c>
      <c r="T610" s="28" t="str">
        <f t="shared" si="308"/>
        <v/>
      </c>
      <c r="U610" s="28" t="str">
        <f t="shared" si="309"/>
        <v/>
      </c>
      <c r="V610" s="28" t="str">
        <f t="shared" si="310"/>
        <v/>
      </c>
      <c r="W610" s="71" t="str">
        <f t="shared" si="311"/>
        <v/>
      </c>
      <c r="X610" s="47" t="str">
        <f t="shared" si="312"/>
        <v/>
      </c>
      <c r="Y610" s="365" t="str">
        <f t="shared" si="313"/>
        <v/>
      </c>
      <c r="Z610" s="365" t="str">
        <f>IF(W610&lt;X610,Übersetzungstexte!A$186,"")</f>
        <v/>
      </c>
      <c r="AA610" s="366" t="str">
        <f t="shared" si="314"/>
        <v/>
      </c>
      <c r="AB610" s="367"/>
    </row>
    <row r="611" spans="1:28" ht="17.25" hidden="1" customHeight="1" x14ac:dyDescent="0.2">
      <c r="A611" s="115"/>
      <c r="B611" s="236"/>
      <c r="C611" s="236"/>
      <c r="D611" s="116"/>
      <c r="E611" s="117"/>
      <c r="F611" s="118"/>
      <c r="G611" s="362"/>
      <c r="H611" s="117"/>
      <c r="I611" s="118"/>
      <c r="J611" s="119"/>
      <c r="K611" s="119"/>
      <c r="L611" s="232" t="str">
        <f t="shared" si="300"/>
        <v/>
      </c>
      <c r="M611" s="128" t="str">
        <f t="shared" si="301"/>
        <v/>
      </c>
      <c r="N611" s="77">
        <f t="shared" si="302"/>
        <v>0</v>
      </c>
      <c r="O611" s="77">
        <f t="shared" si="303"/>
        <v>0</v>
      </c>
      <c r="P611" s="28" t="str">
        <f t="shared" si="304"/>
        <v/>
      </c>
      <c r="Q611" s="28">
        <f t="shared" si="305"/>
        <v>0</v>
      </c>
      <c r="R611" s="31" t="str">
        <f t="shared" si="306"/>
        <v/>
      </c>
      <c r="S611" s="28" t="str">
        <f t="shared" si="307"/>
        <v/>
      </c>
      <c r="T611" s="28" t="str">
        <f t="shared" si="308"/>
        <v/>
      </c>
      <c r="U611" s="28" t="str">
        <f t="shared" si="309"/>
        <v/>
      </c>
      <c r="V611" s="28" t="str">
        <f t="shared" si="310"/>
        <v/>
      </c>
      <c r="W611" s="71" t="str">
        <f t="shared" si="311"/>
        <v/>
      </c>
      <c r="X611" s="47" t="str">
        <f t="shared" si="312"/>
        <v/>
      </c>
      <c r="Y611" s="365" t="str">
        <f t="shared" si="313"/>
        <v/>
      </c>
      <c r="Z611" s="365" t="str">
        <f>IF(W611&lt;X611,Übersetzungstexte!A$186,"")</f>
        <v/>
      </c>
      <c r="AA611" s="366" t="str">
        <f t="shared" si="314"/>
        <v/>
      </c>
      <c r="AB611" s="367"/>
    </row>
    <row r="612" spans="1:28" ht="17.25" hidden="1" customHeight="1" x14ac:dyDescent="0.2">
      <c r="A612" s="115"/>
      <c r="B612" s="236"/>
      <c r="C612" s="236"/>
      <c r="D612" s="116"/>
      <c r="E612" s="117"/>
      <c r="F612" s="118"/>
      <c r="G612" s="362"/>
      <c r="H612" s="117"/>
      <c r="I612" s="118"/>
      <c r="J612" s="119"/>
      <c r="K612" s="119"/>
      <c r="L612" s="232" t="str">
        <f t="shared" si="300"/>
        <v/>
      </c>
      <c r="M612" s="128" t="str">
        <f t="shared" si="301"/>
        <v/>
      </c>
      <c r="N612" s="77">
        <f t="shared" si="302"/>
        <v>0</v>
      </c>
      <c r="O612" s="77">
        <f t="shared" si="303"/>
        <v>0</v>
      </c>
      <c r="P612" s="28" t="str">
        <f t="shared" si="304"/>
        <v/>
      </c>
      <c r="Q612" s="28">
        <f t="shared" si="305"/>
        <v>0</v>
      </c>
      <c r="R612" s="31" t="str">
        <f t="shared" si="306"/>
        <v/>
      </c>
      <c r="S612" s="28" t="str">
        <f t="shared" si="307"/>
        <v/>
      </c>
      <c r="T612" s="28" t="str">
        <f t="shared" si="308"/>
        <v/>
      </c>
      <c r="U612" s="28" t="str">
        <f t="shared" si="309"/>
        <v/>
      </c>
      <c r="V612" s="28" t="str">
        <f t="shared" si="310"/>
        <v/>
      </c>
      <c r="W612" s="71" t="str">
        <f t="shared" si="311"/>
        <v/>
      </c>
      <c r="X612" s="47" t="str">
        <f t="shared" si="312"/>
        <v/>
      </c>
      <c r="Y612" s="365" t="str">
        <f t="shared" si="313"/>
        <v/>
      </c>
      <c r="Z612" s="365" t="str">
        <f>IF(W612&lt;X612,Übersetzungstexte!A$186,"")</f>
        <v/>
      </c>
      <c r="AA612" s="366" t="str">
        <f t="shared" si="314"/>
        <v/>
      </c>
      <c r="AB612" s="367"/>
    </row>
    <row r="613" spans="1:28" ht="17.25" hidden="1" customHeight="1" x14ac:dyDescent="0.2">
      <c r="A613" s="115"/>
      <c r="B613" s="236"/>
      <c r="C613" s="236"/>
      <c r="D613" s="116"/>
      <c r="E613" s="117"/>
      <c r="F613" s="118"/>
      <c r="G613" s="362"/>
      <c r="H613" s="117"/>
      <c r="I613" s="118"/>
      <c r="J613" s="119"/>
      <c r="K613" s="119"/>
      <c r="L613" s="232" t="str">
        <f t="shared" si="300"/>
        <v/>
      </c>
      <c r="M613" s="128" t="str">
        <f t="shared" si="301"/>
        <v/>
      </c>
      <c r="N613" s="77">
        <f t="shared" si="302"/>
        <v>0</v>
      </c>
      <c r="O613" s="77">
        <f t="shared" si="303"/>
        <v>0</v>
      </c>
      <c r="P613" s="28" t="str">
        <f t="shared" si="304"/>
        <v/>
      </c>
      <c r="Q613" s="28">
        <f t="shared" si="305"/>
        <v>0</v>
      </c>
      <c r="R613" s="31" t="str">
        <f t="shared" si="306"/>
        <v/>
      </c>
      <c r="S613" s="28" t="str">
        <f t="shared" si="307"/>
        <v/>
      </c>
      <c r="T613" s="28" t="str">
        <f t="shared" si="308"/>
        <v/>
      </c>
      <c r="U613" s="28" t="str">
        <f t="shared" si="309"/>
        <v/>
      </c>
      <c r="V613" s="28" t="str">
        <f t="shared" si="310"/>
        <v/>
      </c>
      <c r="W613" s="71" t="str">
        <f t="shared" si="311"/>
        <v/>
      </c>
      <c r="X613" s="47" t="str">
        <f t="shared" si="312"/>
        <v/>
      </c>
      <c r="Y613" s="365" t="str">
        <f t="shared" si="313"/>
        <v/>
      </c>
      <c r="Z613" s="365" t="str">
        <f>IF(W613&lt;X613,Übersetzungstexte!A$186,"")</f>
        <v/>
      </c>
      <c r="AA613" s="366" t="str">
        <f t="shared" si="314"/>
        <v/>
      </c>
      <c r="AB613" s="367"/>
    </row>
    <row r="614" spans="1:28" ht="17.25" hidden="1" customHeight="1" x14ac:dyDescent="0.2">
      <c r="A614" s="115"/>
      <c r="B614" s="236"/>
      <c r="C614" s="236"/>
      <c r="D614" s="116"/>
      <c r="E614" s="117"/>
      <c r="F614" s="118"/>
      <c r="G614" s="362"/>
      <c r="H614" s="117"/>
      <c r="I614" s="118"/>
      <c r="J614" s="119"/>
      <c r="K614" s="119"/>
      <c r="L614" s="232" t="str">
        <f t="shared" si="300"/>
        <v/>
      </c>
      <c r="M614" s="128" t="str">
        <f t="shared" si="301"/>
        <v/>
      </c>
      <c r="N614" s="77">
        <f t="shared" si="302"/>
        <v>0</v>
      </c>
      <c r="O614" s="77">
        <f t="shared" si="303"/>
        <v>0</v>
      </c>
      <c r="P614" s="28" t="str">
        <f t="shared" si="304"/>
        <v/>
      </c>
      <c r="Q614" s="28">
        <f t="shared" si="305"/>
        <v>0</v>
      </c>
      <c r="R614" s="31" t="str">
        <f t="shared" si="306"/>
        <v/>
      </c>
      <c r="S614" s="28" t="str">
        <f t="shared" si="307"/>
        <v/>
      </c>
      <c r="T614" s="28" t="str">
        <f t="shared" si="308"/>
        <v/>
      </c>
      <c r="U614" s="28" t="str">
        <f t="shared" si="309"/>
        <v/>
      </c>
      <c r="V614" s="28" t="str">
        <f t="shared" si="310"/>
        <v/>
      </c>
      <c r="W614" s="71" t="str">
        <f t="shared" si="311"/>
        <v/>
      </c>
      <c r="X614" s="47" t="str">
        <f t="shared" si="312"/>
        <v/>
      </c>
      <c r="Y614" s="365" t="str">
        <f t="shared" si="313"/>
        <v/>
      </c>
      <c r="Z614" s="365" t="str">
        <f>IF(W614&lt;X614,Übersetzungstexte!A$186,"")</f>
        <v/>
      </c>
      <c r="AA614" s="366" t="str">
        <f t="shared" si="314"/>
        <v/>
      </c>
      <c r="AB614" s="367"/>
    </row>
    <row r="615" spans="1:28" ht="17.25" hidden="1" customHeight="1" x14ac:dyDescent="0.2">
      <c r="A615" s="115"/>
      <c r="B615" s="236"/>
      <c r="C615" s="236"/>
      <c r="D615" s="116"/>
      <c r="E615" s="117"/>
      <c r="F615" s="118"/>
      <c r="G615" s="362"/>
      <c r="H615" s="117"/>
      <c r="I615" s="118"/>
      <c r="J615" s="119"/>
      <c r="K615" s="119"/>
      <c r="L615" s="232" t="str">
        <f t="shared" si="300"/>
        <v/>
      </c>
      <c r="M615" s="128" t="str">
        <f t="shared" si="301"/>
        <v/>
      </c>
      <c r="N615" s="77">
        <f t="shared" si="302"/>
        <v>0</v>
      </c>
      <c r="O615" s="77">
        <f t="shared" si="303"/>
        <v>0</v>
      </c>
      <c r="P615" s="28" t="str">
        <f t="shared" si="304"/>
        <v/>
      </c>
      <c r="Q615" s="28">
        <f t="shared" si="305"/>
        <v>0</v>
      </c>
      <c r="R615" s="31" t="str">
        <f t="shared" si="306"/>
        <v/>
      </c>
      <c r="S615" s="28" t="str">
        <f t="shared" si="307"/>
        <v/>
      </c>
      <c r="T615" s="28" t="str">
        <f t="shared" si="308"/>
        <v/>
      </c>
      <c r="U615" s="28" t="str">
        <f t="shared" si="309"/>
        <v/>
      </c>
      <c r="V615" s="28" t="str">
        <f t="shared" si="310"/>
        <v/>
      </c>
      <c r="W615" s="71" t="str">
        <f t="shared" si="311"/>
        <v/>
      </c>
      <c r="X615" s="47" t="str">
        <f t="shared" si="312"/>
        <v/>
      </c>
      <c r="Y615" s="365" t="str">
        <f t="shared" si="313"/>
        <v/>
      </c>
      <c r="Z615" s="365" t="str">
        <f>IF(W615&lt;X615,Übersetzungstexte!A$186,"")</f>
        <v/>
      </c>
      <c r="AA615" s="366" t="str">
        <f t="shared" si="314"/>
        <v/>
      </c>
      <c r="AB615" s="367"/>
    </row>
    <row r="616" spans="1:28" ht="17.25" hidden="1" customHeight="1" x14ac:dyDescent="0.2">
      <c r="A616" s="115"/>
      <c r="B616" s="236"/>
      <c r="C616" s="236"/>
      <c r="D616" s="116"/>
      <c r="E616" s="117"/>
      <c r="F616" s="118"/>
      <c r="G616" s="362"/>
      <c r="H616" s="117"/>
      <c r="I616" s="118"/>
      <c r="J616" s="119"/>
      <c r="K616" s="119"/>
      <c r="L616" s="232" t="str">
        <f t="shared" si="300"/>
        <v/>
      </c>
      <c r="M616" s="128" t="str">
        <f t="shared" si="301"/>
        <v/>
      </c>
      <c r="N616" s="77">
        <f t="shared" si="302"/>
        <v>0</v>
      </c>
      <c r="O616" s="77">
        <f t="shared" si="303"/>
        <v>0</v>
      </c>
      <c r="P616" s="28" t="str">
        <f t="shared" si="304"/>
        <v/>
      </c>
      <c r="Q616" s="28">
        <f t="shared" si="305"/>
        <v>0</v>
      </c>
      <c r="R616" s="31" t="str">
        <f t="shared" si="306"/>
        <v/>
      </c>
      <c r="S616" s="28" t="str">
        <f t="shared" si="307"/>
        <v/>
      </c>
      <c r="T616" s="28" t="str">
        <f t="shared" si="308"/>
        <v/>
      </c>
      <c r="U616" s="28" t="str">
        <f t="shared" si="309"/>
        <v/>
      </c>
      <c r="V616" s="28" t="str">
        <f t="shared" si="310"/>
        <v/>
      </c>
      <c r="W616" s="71" t="str">
        <f t="shared" si="311"/>
        <v/>
      </c>
      <c r="X616" s="47" t="str">
        <f t="shared" si="312"/>
        <v/>
      </c>
      <c r="Y616" s="365" t="str">
        <f t="shared" si="313"/>
        <v/>
      </c>
      <c r="Z616" s="365" t="str">
        <f>IF(W616&lt;X616,Übersetzungstexte!A$186,"")</f>
        <v/>
      </c>
      <c r="AA616" s="366" t="str">
        <f t="shared" si="314"/>
        <v/>
      </c>
      <c r="AB616" s="367"/>
    </row>
    <row r="617" spans="1:28" ht="17.25" hidden="1" customHeight="1" x14ac:dyDescent="0.2">
      <c r="A617" s="115"/>
      <c r="B617" s="236"/>
      <c r="C617" s="236"/>
      <c r="D617" s="116"/>
      <c r="E617" s="117"/>
      <c r="F617" s="118"/>
      <c r="G617" s="362"/>
      <c r="H617" s="117"/>
      <c r="I617" s="118"/>
      <c r="J617" s="119"/>
      <c r="K617" s="119"/>
      <c r="L617" s="232" t="str">
        <f t="shared" si="300"/>
        <v/>
      </c>
      <c r="M617" s="128" t="str">
        <f t="shared" si="301"/>
        <v/>
      </c>
      <c r="N617" s="77">
        <f t="shared" si="302"/>
        <v>0</v>
      </c>
      <c r="O617" s="77">
        <f t="shared" si="303"/>
        <v>0</v>
      </c>
      <c r="P617" s="28" t="str">
        <f t="shared" si="304"/>
        <v/>
      </c>
      <c r="Q617" s="28">
        <f t="shared" si="305"/>
        <v>0</v>
      </c>
      <c r="R617" s="31" t="str">
        <f t="shared" si="306"/>
        <v/>
      </c>
      <c r="S617" s="28" t="str">
        <f t="shared" si="307"/>
        <v/>
      </c>
      <c r="T617" s="28" t="str">
        <f t="shared" si="308"/>
        <v/>
      </c>
      <c r="U617" s="28" t="str">
        <f t="shared" si="309"/>
        <v/>
      </c>
      <c r="V617" s="28" t="str">
        <f t="shared" si="310"/>
        <v/>
      </c>
      <c r="W617" s="71" t="str">
        <f t="shared" si="311"/>
        <v/>
      </c>
      <c r="X617" s="47" t="str">
        <f t="shared" si="312"/>
        <v/>
      </c>
      <c r="Y617" s="365" t="str">
        <f t="shared" si="313"/>
        <v/>
      </c>
      <c r="Z617" s="365" t="str">
        <f>IF(W617&lt;X617,Übersetzungstexte!A$186,"")</f>
        <v/>
      </c>
      <c r="AA617" s="366" t="str">
        <f t="shared" si="314"/>
        <v/>
      </c>
      <c r="AB617" s="367"/>
    </row>
    <row r="618" spans="1:28" ht="17.25" hidden="1" customHeight="1" x14ac:dyDescent="0.2">
      <c r="A618" s="115"/>
      <c r="B618" s="236"/>
      <c r="C618" s="236"/>
      <c r="D618" s="116"/>
      <c r="E618" s="117"/>
      <c r="F618" s="118"/>
      <c r="G618" s="362"/>
      <c r="H618" s="117"/>
      <c r="I618" s="118"/>
      <c r="J618" s="119"/>
      <c r="K618" s="119"/>
      <c r="L618" s="232" t="str">
        <f t="shared" si="300"/>
        <v/>
      </c>
      <c r="M618" s="128" t="str">
        <f t="shared" si="301"/>
        <v/>
      </c>
      <c r="N618" s="77">
        <f t="shared" si="302"/>
        <v>0</v>
      </c>
      <c r="O618" s="77">
        <f t="shared" si="303"/>
        <v>0</v>
      </c>
      <c r="P618" s="28" t="str">
        <f t="shared" si="304"/>
        <v/>
      </c>
      <c r="Q618" s="28">
        <f t="shared" si="305"/>
        <v>0</v>
      </c>
      <c r="R618" s="31" t="str">
        <f t="shared" si="306"/>
        <v/>
      </c>
      <c r="S618" s="28" t="str">
        <f t="shared" si="307"/>
        <v/>
      </c>
      <c r="T618" s="28" t="str">
        <f t="shared" si="308"/>
        <v/>
      </c>
      <c r="U618" s="28" t="str">
        <f t="shared" si="309"/>
        <v/>
      </c>
      <c r="V618" s="28" t="str">
        <f t="shared" si="310"/>
        <v/>
      </c>
      <c r="W618" s="71" t="str">
        <f t="shared" si="311"/>
        <v/>
      </c>
      <c r="X618" s="47" t="str">
        <f t="shared" si="312"/>
        <v/>
      </c>
      <c r="Y618" s="365" t="str">
        <f t="shared" si="313"/>
        <v/>
      </c>
      <c r="Z618" s="365" t="str">
        <f>IF(W618&lt;X618,Übersetzungstexte!A$186,"")</f>
        <v/>
      </c>
      <c r="AA618" s="366" t="str">
        <f t="shared" si="314"/>
        <v/>
      </c>
      <c r="AB618" s="367"/>
    </row>
    <row r="619" spans="1:28" ht="17.25" hidden="1" customHeight="1" x14ac:dyDescent="0.2">
      <c r="A619" s="115"/>
      <c r="B619" s="236"/>
      <c r="C619" s="236"/>
      <c r="D619" s="116"/>
      <c r="E619" s="117"/>
      <c r="F619" s="118"/>
      <c r="G619" s="362"/>
      <c r="H619" s="117"/>
      <c r="I619" s="118"/>
      <c r="J619" s="119"/>
      <c r="K619" s="119"/>
      <c r="L619" s="232" t="str">
        <f t="shared" si="300"/>
        <v/>
      </c>
      <c r="M619" s="128" t="str">
        <f t="shared" si="301"/>
        <v/>
      </c>
      <c r="N619" s="77">
        <f t="shared" si="302"/>
        <v>0</v>
      </c>
      <c r="O619" s="77">
        <f t="shared" si="303"/>
        <v>0</v>
      </c>
      <c r="P619" s="28" t="str">
        <f t="shared" si="304"/>
        <v/>
      </c>
      <c r="Q619" s="28">
        <f t="shared" si="305"/>
        <v>0</v>
      </c>
      <c r="R619" s="31" t="str">
        <f t="shared" si="306"/>
        <v/>
      </c>
      <c r="S619" s="28" t="str">
        <f t="shared" si="307"/>
        <v/>
      </c>
      <c r="T619" s="28" t="str">
        <f t="shared" si="308"/>
        <v/>
      </c>
      <c r="U619" s="28" t="str">
        <f t="shared" si="309"/>
        <v/>
      </c>
      <c r="V619" s="28" t="str">
        <f t="shared" si="310"/>
        <v/>
      </c>
      <c r="W619" s="71" t="str">
        <f t="shared" si="311"/>
        <v/>
      </c>
      <c r="X619" s="47" t="str">
        <f t="shared" si="312"/>
        <v/>
      </c>
      <c r="Y619" s="365" t="str">
        <f t="shared" si="313"/>
        <v/>
      </c>
      <c r="Z619" s="365" t="str">
        <f>IF(W619&lt;X619,Übersetzungstexte!A$186,"")</f>
        <v/>
      </c>
      <c r="AA619" s="366" t="str">
        <f t="shared" si="314"/>
        <v/>
      </c>
      <c r="AB619" s="367"/>
    </row>
    <row r="620" spans="1:28" ht="17.25" hidden="1" customHeight="1" x14ac:dyDescent="0.2">
      <c r="A620" s="115"/>
      <c r="B620" s="236"/>
      <c r="C620" s="236"/>
      <c r="D620" s="116"/>
      <c r="E620" s="117"/>
      <c r="F620" s="118"/>
      <c r="G620" s="362"/>
      <c r="H620" s="117"/>
      <c r="I620" s="118"/>
      <c r="J620" s="119"/>
      <c r="K620" s="119"/>
      <c r="L620" s="232" t="str">
        <f t="shared" si="300"/>
        <v/>
      </c>
      <c r="M620" s="128" t="str">
        <f t="shared" si="301"/>
        <v/>
      </c>
      <c r="N620" s="77">
        <f t="shared" si="302"/>
        <v>0</v>
      </c>
      <c r="O620" s="77">
        <f t="shared" si="303"/>
        <v>0</v>
      </c>
      <c r="P620" s="28" t="str">
        <f t="shared" si="304"/>
        <v/>
      </c>
      <c r="Q620" s="28">
        <f t="shared" si="305"/>
        <v>0</v>
      </c>
      <c r="R620" s="31" t="str">
        <f t="shared" si="306"/>
        <v/>
      </c>
      <c r="S620" s="28" t="str">
        <f t="shared" si="307"/>
        <v/>
      </c>
      <c r="T620" s="28" t="str">
        <f t="shared" si="308"/>
        <v/>
      </c>
      <c r="U620" s="28" t="str">
        <f t="shared" si="309"/>
        <v/>
      </c>
      <c r="V620" s="28" t="str">
        <f t="shared" si="310"/>
        <v/>
      </c>
      <c r="W620" s="71" t="str">
        <f t="shared" si="311"/>
        <v/>
      </c>
      <c r="X620" s="47" t="str">
        <f t="shared" si="312"/>
        <v/>
      </c>
      <c r="Y620" s="365" t="str">
        <f t="shared" si="313"/>
        <v/>
      </c>
      <c r="Z620" s="365" t="str">
        <f>IF(W620&lt;X620,Übersetzungstexte!A$186,"")</f>
        <v/>
      </c>
      <c r="AA620" s="366" t="str">
        <f t="shared" si="314"/>
        <v/>
      </c>
      <c r="AB620" s="367"/>
    </row>
    <row r="621" spans="1:28" ht="17.25" hidden="1" customHeight="1" x14ac:dyDescent="0.2">
      <c r="A621" s="115"/>
      <c r="B621" s="236"/>
      <c r="C621" s="236"/>
      <c r="D621" s="116"/>
      <c r="E621" s="117"/>
      <c r="F621" s="118"/>
      <c r="G621" s="362"/>
      <c r="H621" s="117"/>
      <c r="I621" s="118"/>
      <c r="J621" s="119"/>
      <c r="K621" s="119"/>
      <c r="L621" s="232" t="str">
        <f t="shared" si="300"/>
        <v/>
      </c>
      <c r="M621" s="128" t="str">
        <f t="shared" si="301"/>
        <v/>
      </c>
      <c r="N621" s="77">
        <f t="shared" si="302"/>
        <v>0</v>
      </c>
      <c r="O621" s="77">
        <f t="shared" si="303"/>
        <v>0</v>
      </c>
      <c r="P621" s="28" t="str">
        <f t="shared" si="304"/>
        <v/>
      </c>
      <c r="Q621" s="28">
        <f t="shared" si="305"/>
        <v>0</v>
      </c>
      <c r="R621" s="31" t="str">
        <f t="shared" si="306"/>
        <v/>
      </c>
      <c r="S621" s="28" t="str">
        <f t="shared" si="307"/>
        <v/>
      </c>
      <c r="T621" s="28" t="str">
        <f t="shared" si="308"/>
        <v/>
      </c>
      <c r="U621" s="28" t="str">
        <f t="shared" si="309"/>
        <v/>
      </c>
      <c r="V621" s="28" t="str">
        <f t="shared" si="310"/>
        <v/>
      </c>
      <c r="W621" s="71" t="str">
        <f t="shared" si="311"/>
        <v/>
      </c>
      <c r="X621" s="47" t="str">
        <f t="shared" si="312"/>
        <v/>
      </c>
      <c r="Y621" s="365" t="str">
        <f t="shared" si="313"/>
        <v/>
      </c>
      <c r="Z621" s="365" t="str">
        <f>IF(W621&lt;X621,Übersetzungstexte!A$186,"")</f>
        <v/>
      </c>
      <c r="AA621" s="366" t="str">
        <f t="shared" si="314"/>
        <v/>
      </c>
      <c r="AB621" s="367"/>
    </row>
    <row r="622" spans="1:28" ht="17.25" hidden="1" customHeight="1" x14ac:dyDescent="0.2">
      <c r="A622" s="115"/>
      <c r="B622" s="236"/>
      <c r="C622" s="236"/>
      <c r="D622" s="116"/>
      <c r="E622" s="117"/>
      <c r="F622" s="118"/>
      <c r="G622" s="362"/>
      <c r="H622" s="117"/>
      <c r="I622" s="118"/>
      <c r="J622" s="119"/>
      <c r="K622" s="119"/>
      <c r="L622" s="232" t="str">
        <f t="shared" si="300"/>
        <v/>
      </c>
      <c r="M622" s="128" t="str">
        <f t="shared" si="301"/>
        <v/>
      </c>
      <c r="N622" s="77">
        <f t="shared" si="302"/>
        <v>0</v>
      </c>
      <c r="O622" s="77">
        <f t="shared" si="303"/>
        <v>0</v>
      </c>
      <c r="P622" s="28" t="str">
        <f t="shared" si="304"/>
        <v/>
      </c>
      <c r="Q622" s="28">
        <f t="shared" si="305"/>
        <v>0</v>
      </c>
      <c r="R622" s="31" t="str">
        <f t="shared" si="306"/>
        <v/>
      </c>
      <c r="S622" s="28" t="str">
        <f t="shared" si="307"/>
        <v/>
      </c>
      <c r="T622" s="28" t="str">
        <f t="shared" si="308"/>
        <v/>
      </c>
      <c r="U622" s="28" t="str">
        <f t="shared" si="309"/>
        <v/>
      </c>
      <c r="V622" s="28" t="str">
        <f t="shared" si="310"/>
        <v/>
      </c>
      <c r="W622" s="71" t="str">
        <f t="shared" si="311"/>
        <v/>
      </c>
      <c r="X622" s="47" t="str">
        <f t="shared" si="312"/>
        <v/>
      </c>
      <c r="Y622" s="365" t="str">
        <f t="shared" si="313"/>
        <v/>
      </c>
      <c r="Z622" s="365" t="str">
        <f>IF(W622&lt;X622,Übersetzungstexte!A$186,"")</f>
        <v/>
      </c>
      <c r="AA622" s="366" t="str">
        <f t="shared" si="314"/>
        <v/>
      </c>
      <c r="AB622" s="367"/>
    </row>
    <row r="623" spans="1:28" ht="17.25" hidden="1" customHeight="1" x14ac:dyDescent="0.2">
      <c r="A623" s="115"/>
      <c r="B623" s="236"/>
      <c r="C623" s="236"/>
      <c r="D623" s="116"/>
      <c r="E623" s="117"/>
      <c r="F623" s="118"/>
      <c r="G623" s="362"/>
      <c r="H623" s="117"/>
      <c r="I623" s="118"/>
      <c r="J623" s="119"/>
      <c r="K623" s="119"/>
      <c r="L623" s="232" t="str">
        <f t="shared" si="300"/>
        <v/>
      </c>
      <c r="M623" s="128" t="str">
        <f t="shared" si="301"/>
        <v/>
      </c>
      <c r="N623" s="77">
        <f t="shared" si="302"/>
        <v>0</v>
      </c>
      <c r="O623" s="77">
        <f t="shared" si="303"/>
        <v>0</v>
      </c>
      <c r="P623" s="28" t="str">
        <f t="shared" si="304"/>
        <v/>
      </c>
      <c r="Q623" s="28">
        <f t="shared" si="305"/>
        <v>0</v>
      </c>
      <c r="R623" s="31" t="str">
        <f t="shared" si="306"/>
        <v/>
      </c>
      <c r="S623" s="28" t="str">
        <f t="shared" si="307"/>
        <v/>
      </c>
      <c r="T623" s="28" t="str">
        <f t="shared" si="308"/>
        <v/>
      </c>
      <c r="U623" s="28" t="str">
        <f t="shared" si="309"/>
        <v/>
      </c>
      <c r="V623" s="28" t="str">
        <f t="shared" si="310"/>
        <v/>
      </c>
      <c r="W623" s="71" t="str">
        <f t="shared" si="311"/>
        <v/>
      </c>
      <c r="X623" s="47" t="str">
        <f t="shared" si="312"/>
        <v/>
      </c>
      <c r="Y623" s="365" t="str">
        <f t="shared" si="313"/>
        <v/>
      </c>
      <c r="Z623" s="365" t="str">
        <f>IF(W623&lt;X623,Übersetzungstexte!A$186,"")</f>
        <v/>
      </c>
      <c r="AA623" s="366" t="str">
        <f t="shared" si="314"/>
        <v/>
      </c>
      <c r="AB623" s="367"/>
    </row>
    <row r="624" spans="1:28" ht="17.25" hidden="1" customHeight="1" x14ac:dyDescent="0.2">
      <c r="A624" s="115"/>
      <c r="B624" s="236"/>
      <c r="C624" s="236"/>
      <c r="D624" s="116"/>
      <c r="E624" s="117"/>
      <c r="F624" s="118"/>
      <c r="G624" s="362"/>
      <c r="H624" s="117"/>
      <c r="I624" s="118"/>
      <c r="J624" s="119"/>
      <c r="K624" s="119"/>
      <c r="L624" s="232" t="str">
        <f t="shared" si="300"/>
        <v/>
      </c>
      <c r="M624" s="128" t="str">
        <f t="shared" si="301"/>
        <v/>
      </c>
      <c r="N624" s="77">
        <f t="shared" si="302"/>
        <v>0</v>
      </c>
      <c r="O624" s="77">
        <f t="shared" si="303"/>
        <v>0</v>
      </c>
      <c r="P624" s="28" t="str">
        <f t="shared" si="304"/>
        <v/>
      </c>
      <c r="Q624" s="28">
        <f t="shared" si="305"/>
        <v>0</v>
      </c>
      <c r="R624" s="31" t="str">
        <f t="shared" si="306"/>
        <v/>
      </c>
      <c r="S624" s="28" t="str">
        <f t="shared" si="307"/>
        <v/>
      </c>
      <c r="T624" s="28" t="str">
        <f t="shared" si="308"/>
        <v/>
      </c>
      <c r="U624" s="28" t="str">
        <f t="shared" si="309"/>
        <v/>
      </c>
      <c r="V624" s="28" t="str">
        <f t="shared" si="310"/>
        <v/>
      </c>
      <c r="W624" s="71" t="str">
        <f t="shared" si="311"/>
        <v/>
      </c>
      <c r="X624" s="47" t="str">
        <f t="shared" si="312"/>
        <v/>
      </c>
      <c r="Y624" s="365" t="str">
        <f t="shared" si="313"/>
        <v/>
      </c>
      <c r="Z624" s="365" t="str">
        <f>IF(W624&lt;X624,Übersetzungstexte!A$186,"")</f>
        <v/>
      </c>
      <c r="AA624" s="366" t="str">
        <f t="shared" si="314"/>
        <v/>
      </c>
      <c r="AB624" s="367"/>
    </row>
    <row r="625" spans="1:28" ht="17.25" hidden="1" customHeight="1" x14ac:dyDescent="0.2">
      <c r="A625" s="115"/>
      <c r="B625" s="236"/>
      <c r="C625" s="236"/>
      <c r="D625" s="116"/>
      <c r="E625" s="117"/>
      <c r="F625" s="118"/>
      <c r="G625" s="362"/>
      <c r="H625" s="117"/>
      <c r="I625" s="118"/>
      <c r="J625" s="119"/>
      <c r="K625" s="119"/>
      <c r="L625" s="232" t="str">
        <f t="shared" si="300"/>
        <v/>
      </c>
      <c r="M625" s="128" t="str">
        <f t="shared" si="301"/>
        <v/>
      </c>
      <c r="N625" s="77">
        <f t="shared" si="302"/>
        <v>0</v>
      </c>
      <c r="O625" s="77">
        <f t="shared" si="303"/>
        <v>0</v>
      </c>
      <c r="P625" s="28" t="str">
        <f t="shared" si="304"/>
        <v/>
      </c>
      <c r="Q625" s="28">
        <f t="shared" si="305"/>
        <v>0</v>
      </c>
      <c r="R625" s="31" t="str">
        <f t="shared" si="306"/>
        <v/>
      </c>
      <c r="S625" s="28" t="str">
        <f t="shared" si="307"/>
        <v/>
      </c>
      <c r="T625" s="28" t="str">
        <f t="shared" si="308"/>
        <v/>
      </c>
      <c r="U625" s="28" t="str">
        <f t="shared" si="309"/>
        <v/>
      </c>
      <c r="V625" s="28" t="str">
        <f t="shared" si="310"/>
        <v/>
      </c>
      <c r="W625" s="71" t="str">
        <f t="shared" si="311"/>
        <v/>
      </c>
      <c r="X625" s="47" t="str">
        <f t="shared" si="312"/>
        <v/>
      </c>
      <c r="Y625" s="365" t="str">
        <f t="shared" si="313"/>
        <v/>
      </c>
      <c r="Z625" s="365" t="str">
        <f>IF(W625&lt;X625,Übersetzungstexte!A$186,"")</f>
        <v/>
      </c>
      <c r="AA625" s="366" t="str">
        <f t="shared" si="314"/>
        <v/>
      </c>
      <c r="AB625" s="367"/>
    </row>
    <row r="626" spans="1:28" ht="17.25" hidden="1" customHeight="1" x14ac:dyDescent="0.2">
      <c r="A626" s="115"/>
      <c r="B626" s="236"/>
      <c r="C626" s="236"/>
      <c r="D626" s="116"/>
      <c r="E626" s="117"/>
      <c r="F626" s="118"/>
      <c r="G626" s="362"/>
      <c r="H626" s="117"/>
      <c r="I626" s="118"/>
      <c r="J626" s="119"/>
      <c r="K626" s="119"/>
      <c r="L626" s="232" t="str">
        <f t="shared" si="300"/>
        <v/>
      </c>
      <c r="M626" s="128" t="str">
        <f t="shared" si="301"/>
        <v/>
      </c>
      <c r="N626" s="77">
        <f t="shared" si="302"/>
        <v>0</v>
      </c>
      <c r="O626" s="77">
        <f t="shared" si="303"/>
        <v>0</v>
      </c>
      <c r="P626" s="28" t="str">
        <f t="shared" si="304"/>
        <v/>
      </c>
      <c r="Q626" s="28">
        <f t="shared" si="305"/>
        <v>0</v>
      </c>
      <c r="R626" s="31" t="str">
        <f t="shared" si="306"/>
        <v/>
      </c>
      <c r="S626" s="28" t="str">
        <f t="shared" si="307"/>
        <v/>
      </c>
      <c r="T626" s="28" t="str">
        <f t="shared" si="308"/>
        <v/>
      </c>
      <c r="U626" s="28" t="str">
        <f t="shared" si="309"/>
        <v/>
      </c>
      <c r="V626" s="28" t="str">
        <f t="shared" si="310"/>
        <v/>
      </c>
      <c r="W626" s="71" t="str">
        <f t="shared" si="311"/>
        <v/>
      </c>
      <c r="X626" s="47" t="str">
        <f t="shared" si="312"/>
        <v/>
      </c>
      <c r="Y626" s="365" t="str">
        <f t="shared" si="313"/>
        <v/>
      </c>
      <c r="Z626" s="365" t="str">
        <f>IF(W626&lt;X626,Übersetzungstexte!A$186,"")</f>
        <v/>
      </c>
      <c r="AA626" s="366" t="str">
        <f t="shared" si="314"/>
        <v/>
      </c>
      <c r="AB626" s="367"/>
    </row>
    <row r="627" spans="1:28" ht="17.25" hidden="1" customHeight="1" x14ac:dyDescent="0.2">
      <c r="A627" s="115"/>
      <c r="B627" s="236"/>
      <c r="C627" s="236"/>
      <c r="D627" s="116"/>
      <c r="E627" s="117"/>
      <c r="F627" s="118"/>
      <c r="G627" s="362"/>
      <c r="H627" s="117"/>
      <c r="I627" s="118"/>
      <c r="J627" s="119"/>
      <c r="K627" s="119"/>
      <c r="L627" s="232" t="str">
        <f t="shared" si="300"/>
        <v/>
      </c>
      <c r="M627" s="128" t="str">
        <f t="shared" si="301"/>
        <v/>
      </c>
      <c r="N627" s="77">
        <f t="shared" si="302"/>
        <v>0</v>
      </c>
      <c r="O627" s="77">
        <f t="shared" si="303"/>
        <v>0</v>
      </c>
      <c r="P627" s="28" t="str">
        <f t="shared" si="304"/>
        <v/>
      </c>
      <c r="Q627" s="28">
        <f t="shared" si="305"/>
        <v>0</v>
      </c>
      <c r="R627" s="31" t="str">
        <f t="shared" si="306"/>
        <v/>
      </c>
      <c r="S627" s="28" t="str">
        <f t="shared" si="307"/>
        <v/>
      </c>
      <c r="T627" s="28" t="str">
        <f t="shared" si="308"/>
        <v/>
      </c>
      <c r="U627" s="28" t="str">
        <f t="shared" si="309"/>
        <v/>
      </c>
      <c r="V627" s="28" t="str">
        <f t="shared" si="310"/>
        <v/>
      </c>
      <c r="W627" s="71" t="str">
        <f t="shared" si="311"/>
        <v/>
      </c>
      <c r="X627" s="47" t="str">
        <f t="shared" si="312"/>
        <v/>
      </c>
      <c r="Y627" s="365" t="str">
        <f t="shared" si="313"/>
        <v/>
      </c>
      <c r="Z627" s="365" t="str">
        <f>IF(W627&lt;X627,Übersetzungstexte!A$186,"")</f>
        <v/>
      </c>
      <c r="AA627" s="366" t="str">
        <f t="shared" si="314"/>
        <v/>
      </c>
      <c r="AB627" s="367"/>
    </row>
    <row r="628" spans="1:28" ht="17.25" hidden="1" customHeight="1" x14ac:dyDescent="0.2">
      <c r="A628" s="115"/>
      <c r="B628" s="236"/>
      <c r="C628" s="236"/>
      <c r="D628" s="116"/>
      <c r="E628" s="117"/>
      <c r="F628" s="118"/>
      <c r="G628" s="362"/>
      <c r="H628" s="117"/>
      <c r="I628" s="118"/>
      <c r="J628" s="119"/>
      <c r="K628" s="119"/>
      <c r="L628" s="232" t="str">
        <f t="shared" si="300"/>
        <v/>
      </c>
      <c r="M628" s="128" t="str">
        <f>Z628</f>
        <v/>
      </c>
      <c r="N628" s="77">
        <f>IF(N$2-YEAR(D628)&lt;N$3,0,1)</f>
        <v>0</v>
      </c>
      <c r="O628" s="77">
        <f>IF(L628="",0,1)</f>
        <v>0</v>
      </c>
      <c r="P628" s="28" t="str">
        <f>IF(AND(A628="",B628="",C628=""),"",ROUND((K628+J628)/(N$4-(K628+J628))*100,2))</f>
        <v/>
      </c>
      <c r="Q628" s="28">
        <f>ROUND(G628,0)/12</f>
        <v>0</v>
      </c>
      <c r="R628" s="31" t="str">
        <f>IF(AND(A628="",B628="",C628=""),"",ROUND((N$4-(K628+J628))*I628/60,1))</f>
        <v/>
      </c>
      <c r="S628" s="28" t="str">
        <f>IF(OR(AND(A628="",B628="",C628=""),F628=0,F628=""),"",ROUND((1+P628/100)*Q628*F628,2))</f>
        <v/>
      </c>
      <c r="T628" s="28" t="str">
        <f>IF(OR(AND(A628="",B628="",C628=""),F628=0,F628="",I628=0,I628=""),"",ROUND((1+P628/100)*(H628/(N$4*I628/5)+Q628*F628),2))</f>
        <v/>
      </c>
      <c r="U628" s="28" t="str">
        <f>IF(OR(AND(A628="",B628="",C628=""),E628=0,E628="",R628=0,R628=""),"",ROUND((Q628*E628/R628),2))</f>
        <v/>
      </c>
      <c r="V628" s="28" t="str">
        <f>IF(OR(AND(A628="",B628="",C628=""),E628=0,E628="",R628=0,R628=""),"",ROUND((H628/(12*Q628*E628)+1)*Q628*E628/R628,2))</f>
        <v/>
      </c>
      <c r="W628" s="71" t="str">
        <f>IF(OR(AND(A628="",B628="",C628=""),R628=0,R628=""),"",ROUND(W$4 / R628,1))</f>
        <v/>
      </c>
      <c r="X628" s="47" t="str">
        <f>IF(OR(AND(A628="",B628="",C628=""),N$4=""),"",IF(AND(F628&gt;0,H628&gt;0),T628, IF(F628&gt;0,S628, IF(AND(E628&gt;0,H628&gt;0),V628,U628))))</f>
        <v/>
      </c>
      <c r="Y628" s="365" t="str">
        <f>IF(W628&lt;X628,W628,X628)</f>
        <v/>
      </c>
      <c r="Z628" s="365" t="str">
        <f>IF(W628&lt;X628,Übersetzungstexte!A$186,"")</f>
        <v/>
      </c>
      <c r="AA628" s="366" t="str">
        <f>IF(AND(B628="",C628=""),"",CONCATENATE(B628,",",C628))</f>
        <v/>
      </c>
      <c r="AB628" s="367"/>
    </row>
    <row r="629" spans="1:28" ht="17.25" hidden="1" customHeight="1" x14ac:dyDescent="0.2">
      <c r="A629" s="115"/>
      <c r="B629" s="236"/>
      <c r="C629" s="236"/>
      <c r="D629" s="116"/>
      <c r="E629" s="117"/>
      <c r="F629" s="118"/>
      <c r="G629" s="362"/>
      <c r="H629" s="117"/>
      <c r="I629" s="118"/>
      <c r="J629" s="119"/>
      <c r="K629" s="119"/>
      <c r="L629" s="232" t="str">
        <f t="shared" si="300"/>
        <v/>
      </c>
      <c r="M629" s="128" t="str">
        <f>Z629</f>
        <v/>
      </c>
      <c r="N629" s="77">
        <f>IF(N$2-YEAR(D629)&lt;N$3,0,1)</f>
        <v>0</v>
      </c>
      <c r="O629" s="77">
        <f>IF(L629="",0,1)</f>
        <v>0</v>
      </c>
      <c r="P629" s="28" t="str">
        <f>IF(AND(A629="",B629="",C629=""),"",ROUND((K629+J629)/(N$4-(K629+J629))*100,2))</f>
        <v/>
      </c>
      <c r="Q629" s="28">
        <f>ROUND(G629,0)/12</f>
        <v>0</v>
      </c>
      <c r="R629" s="31" t="str">
        <f>IF(AND(A629="",B629="",C629=""),"",ROUND((N$4-(K629+J629))*I629/60,1))</f>
        <v/>
      </c>
      <c r="S629" s="28" t="str">
        <f>IF(OR(AND(A629="",B629="",C629=""),F629=0,F629=""),"",ROUND((1+P629/100)*Q629*F629,2))</f>
        <v/>
      </c>
      <c r="T629" s="28" t="str">
        <f>IF(OR(AND(A629="",B629="",C629=""),F629=0,F629="",I629=0,I629=""),"",ROUND((1+P629/100)*(H629/(N$4*I629/5)+Q629*F629),2))</f>
        <v/>
      </c>
      <c r="U629" s="28" t="str">
        <f>IF(OR(AND(A629="",B629="",C629=""),E629=0,E629="",R629=0,R629=""),"",ROUND((Q629*E629/R629),2))</f>
        <v/>
      </c>
      <c r="V629" s="28" t="str">
        <f>IF(OR(AND(A629="",B629="",C629=""),E629=0,E629="",R629=0,R629=""),"",ROUND((H629/(12*Q629*E629)+1)*Q629*E629/R629,2))</f>
        <v/>
      </c>
      <c r="W629" s="71" t="str">
        <f>IF(OR(AND(A629="",B629="",C629=""),R629=0,R629=""),"",ROUND(W$4 / R629,1))</f>
        <v/>
      </c>
      <c r="X629" s="47" t="str">
        <f>IF(OR(AND(A629="",B629="",C629=""),N$4=""),"",IF(AND(F629&gt;0,H629&gt;0),T629, IF(F629&gt;0,S629, IF(AND(E629&gt;0,H629&gt;0),V629,U629))))</f>
        <v/>
      </c>
      <c r="Y629" s="365" t="str">
        <f>IF(W629&lt;X629,W629,X629)</f>
        <v/>
      </c>
      <c r="Z629" s="365" t="str">
        <f>IF(W629&lt;X629,Übersetzungstexte!A$186,"")</f>
        <v/>
      </c>
      <c r="AA629" s="366" t="str">
        <f>IF(AND(B629="",C629=""),"",CONCATENATE(B629,",",C629))</f>
        <v/>
      </c>
      <c r="AB629" s="367"/>
    </row>
    <row r="630" spans="1:28" hidden="1" x14ac:dyDescent="0.2">
      <c r="A630" s="15"/>
      <c r="B630" s="16"/>
      <c r="C630" s="16"/>
      <c r="D630" s="16"/>
      <c r="E630" s="16"/>
      <c r="F630" s="16"/>
      <c r="G630" s="16"/>
      <c r="H630" s="16"/>
      <c r="I630" s="16"/>
      <c r="J630" s="16"/>
      <c r="K630" s="16"/>
      <c r="L630" s="16"/>
      <c r="M630" s="39"/>
      <c r="N630" s="184"/>
      <c r="O630" s="45"/>
      <c r="P630" s="45"/>
      <c r="Q630" s="45"/>
      <c r="R630" s="45"/>
      <c r="S630" s="45"/>
      <c r="T630" s="45"/>
      <c r="U630" s="45"/>
      <c r="V630" s="45"/>
      <c r="W630" s="45"/>
      <c r="X630" s="45"/>
      <c r="Y630" s="45"/>
      <c r="Z630" s="45"/>
      <c r="AA630" s="45"/>
      <c r="AB630" s="45"/>
    </row>
    <row r="631" spans="1:28" hidden="1" x14ac:dyDescent="0.2">
      <c r="A631" s="113" t="str">
        <f>'Stammdaten Betrieb &amp; Abteilung'!D$1</f>
        <v xml:space="preserve">  </v>
      </c>
      <c r="B631" s="39"/>
      <c r="C631" s="34"/>
      <c r="D631" s="34"/>
      <c r="E631" s="35"/>
      <c r="F631" s="35"/>
      <c r="G631" s="21" t="str">
        <f>Übersetzungstexte!A$135</f>
        <v>Betrieb / Betriebsabteilung</v>
      </c>
      <c r="H631" s="38" t="str">
        <f>'Stammdaten Betrieb &amp; Abteilung'!D$13</f>
        <v xml:space="preserve"> </v>
      </c>
      <c r="I631" s="38"/>
      <c r="J631" s="38"/>
      <c r="K631" s="38"/>
      <c r="L631" s="40"/>
      <c r="M631" s="85"/>
      <c r="P631" s="46"/>
      <c r="Q631" s="46"/>
      <c r="R631" s="18"/>
      <c r="S631" s="22"/>
      <c r="T631" s="47"/>
      <c r="U631" s="18"/>
      <c r="V631" s="18"/>
      <c r="W631" s="18"/>
      <c r="X631" s="18"/>
      <c r="Y631" s="19"/>
      <c r="AA631" s="47"/>
    </row>
    <row r="632" spans="1:28" hidden="1" x14ac:dyDescent="0.2">
      <c r="A632" s="38" t="str">
        <f>'Stammdaten Betrieb &amp; Abteilung'!D$3</f>
        <v xml:space="preserve"> </v>
      </c>
      <c r="B632" s="39"/>
      <c r="C632" s="33"/>
      <c r="D632" s="33"/>
      <c r="E632" s="36"/>
      <c r="F632" s="36"/>
      <c r="G632" s="17" t="str">
        <f>Übersetzungstexte!A$136</f>
        <v>Abrechnungsperiode</v>
      </c>
      <c r="H632" s="114" t="str">
        <f>'Stammdaten Betrieb &amp; Abteilung'!D$14</f>
        <v/>
      </c>
      <c r="I632" s="114"/>
      <c r="J632" s="37"/>
      <c r="K632" s="37"/>
      <c r="L632" s="40"/>
      <c r="M632" s="85"/>
      <c r="P632" s="46"/>
      <c r="Q632" s="46"/>
      <c r="R632" s="18"/>
      <c r="S632" s="22"/>
      <c r="T632" s="47"/>
      <c r="U632" s="18"/>
      <c r="V632" s="18"/>
      <c r="W632" s="18"/>
      <c r="X632" s="18"/>
      <c r="Y632" s="19"/>
      <c r="AA632" s="47"/>
    </row>
    <row r="633" spans="1:28" hidden="1" x14ac:dyDescent="0.2">
      <c r="A633" s="38" t="str">
        <f>'Stammdaten Betrieb &amp; Abteilung'!D$4</f>
        <v xml:space="preserve"> </v>
      </c>
      <c r="B633" s="39"/>
      <c r="C633" s="7"/>
      <c r="D633" s="7"/>
      <c r="E633" s="36"/>
      <c r="F633" s="36"/>
      <c r="G633" s="17" t="str">
        <f>Übersetzungstexte!A$137</f>
        <v>Beginn / Ende der Kurzarbeit</v>
      </c>
      <c r="H633" s="38" t="str">
        <f>'Stammdaten Betrieb &amp; Abteilung'!D$16</f>
        <v/>
      </c>
      <c r="I633" s="38"/>
      <c r="J633" s="38"/>
      <c r="K633" s="38"/>
      <c r="L633" s="40"/>
      <c r="M633" s="85"/>
      <c r="P633" s="46"/>
      <c r="Q633" s="46"/>
      <c r="R633" s="18"/>
      <c r="S633" s="22"/>
      <c r="T633" s="47"/>
      <c r="U633" s="18"/>
      <c r="V633" s="18"/>
      <c r="W633" s="73"/>
      <c r="X633" s="18"/>
      <c r="Y633" s="19"/>
      <c r="AA633" s="47"/>
    </row>
    <row r="634" spans="1:28" hidden="1" x14ac:dyDescent="0.2">
      <c r="A634" s="5"/>
      <c r="B634" s="4"/>
      <c r="C634" s="7"/>
      <c r="D634" s="7"/>
      <c r="E634" s="8"/>
      <c r="F634" s="7"/>
      <c r="G634" s="7"/>
      <c r="H634" s="13"/>
      <c r="I634" s="7"/>
      <c r="J634" s="7"/>
      <c r="K634" s="7"/>
      <c r="L634" s="41"/>
      <c r="M634" s="86"/>
      <c r="N634" s="182"/>
      <c r="O634" s="43"/>
      <c r="P634" s="46"/>
      <c r="Q634" s="46"/>
      <c r="R634" s="18"/>
      <c r="S634" s="22"/>
      <c r="T634" s="18"/>
      <c r="U634" s="18"/>
      <c r="V634" s="18"/>
      <c r="W634" s="50"/>
      <c r="X634" s="18"/>
      <c r="Y634" s="19"/>
      <c r="AA634" s="47"/>
    </row>
    <row r="635" spans="1:28" hidden="1" x14ac:dyDescent="0.2">
      <c r="A635" s="223" t="str">
        <f>Übersetzungstexte!A$138</f>
        <v/>
      </c>
      <c r="B635" s="223" t="str">
        <f>Übersetzungstexte!A$142</f>
        <v/>
      </c>
      <c r="C635" s="223" t="str">
        <f>Übersetzungstexte!A$146</f>
        <v/>
      </c>
      <c r="D635" s="224" t="str">
        <f>Übersetzungstexte!A$150</f>
        <v/>
      </c>
      <c r="E635" s="224" t="str">
        <f>Übersetzungstexte!A$154</f>
        <v/>
      </c>
      <c r="F635" s="224" t="str">
        <f>Übersetzungstexte!A$158</f>
        <v/>
      </c>
      <c r="G635" s="224" t="str">
        <f>Übersetzungstexte!A$162</f>
        <v>Anzahl bez.</v>
      </c>
      <c r="H635" s="225" t="str">
        <f>Übersetzungstexte!A$166</f>
        <v>Weitere</v>
      </c>
      <c r="I635" s="224" t="str">
        <f>Übersetzungstexte!A$170</f>
        <v>Jahres-</v>
      </c>
      <c r="J635" s="224" t="str">
        <f>Übersetzungstexte!A$174</f>
        <v/>
      </c>
      <c r="K635" s="224" t="str">
        <f>Übersetzungstexte!A$178</f>
        <v/>
      </c>
      <c r="L635" s="224" t="str">
        <f>Übersetzungstexte!A$182</f>
        <v>Anrechen-</v>
      </c>
      <c r="M635" s="85"/>
      <c r="N635" s="183"/>
      <c r="O635" s="76" t="s">
        <v>685</v>
      </c>
      <c r="P635" s="50" t="s">
        <v>717</v>
      </c>
      <c r="Q635" s="50"/>
      <c r="R635" s="50" t="s">
        <v>718</v>
      </c>
      <c r="S635" s="50" t="s">
        <v>719</v>
      </c>
      <c r="T635" s="50" t="s">
        <v>720</v>
      </c>
      <c r="U635" s="50" t="s">
        <v>721</v>
      </c>
      <c r="V635" s="50" t="s">
        <v>722</v>
      </c>
      <c r="W635" s="50" t="s">
        <v>723</v>
      </c>
      <c r="X635" s="44" t="s">
        <v>726</v>
      </c>
      <c r="Y635" s="47" t="s">
        <v>723</v>
      </c>
      <c r="Z635" s="47" t="s">
        <v>723</v>
      </c>
      <c r="AA635" s="179"/>
      <c r="AB635" s="179"/>
    </row>
    <row r="636" spans="1:28" s="23" customFormat="1" hidden="1" x14ac:dyDescent="0.2">
      <c r="A636" s="226" t="str">
        <f>Übersetzungstexte!A$139</f>
        <v/>
      </c>
      <c r="B636" s="226" t="str">
        <f>Übersetzungstexte!A$143</f>
        <v/>
      </c>
      <c r="C636" s="226" t="str">
        <f>Übersetzungstexte!A$147</f>
        <v/>
      </c>
      <c r="D636" s="227" t="str">
        <f>Übersetzungstexte!A$151</f>
        <v/>
      </c>
      <c r="E636" s="227" t="str">
        <f>Übersetzungstexte!A$155</f>
        <v/>
      </c>
      <c r="F636" s="227" t="str">
        <f>Übersetzungstexte!A$159</f>
        <v/>
      </c>
      <c r="G636" s="227" t="str">
        <f>Übersetzungstexte!A$163</f>
        <v xml:space="preserve">Monate </v>
      </c>
      <c r="H636" s="233" t="str">
        <f>Übersetzungstexte!A$167</f>
        <v>Lohn-</v>
      </c>
      <c r="I636" s="227" t="str">
        <f>Übersetzungstexte!A$171</f>
        <v>durchschn.</v>
      </c>
      <c r="J636" s="227" t="str">
        <f>Übersetzungstexte!A$175</f>
        <v>Anzahl</v>
      </c>
      <c r="K636" s="227" t="str">
        <f>Übersetzungstexte!A$179</f>
        <v>Anzahl</v>
      </c>
      <c r="L636" s="227" t="str">
        <f>Übersetzungstexte!A$183</f>
        <v>barer</v>
      </c>
      <c r="M636" s="126"/>
      <c r="N636" s="183"/>
      <c r="O636" s="76" t="s">
        <v>761</v>
      </c>
      <c r="P636" s="50" t="s">
        <v>712</v>
      </c>
      <c r="Q636" s="50" t="s">
        <v>609</v>
      </c>
      <c r="R636" s="51" t="s">
        <v>713</v>
      </c>
      <c r="S636" s="75" t="s">
        <v>757</v>
      </c>
      <c r="T636" s="52" t="s">
        <v>757</v>
      </c>
      <c r="U636" s="52" t="s">
        <v>758</v>
      </c>
      <c r="V636" s="52" t="s">
        <v>758</v>
      </c>
      <c r="W636" s="52" t="s">
        <v>724</v>
      </c>
      <c r="X636" s="48" t="s">
        <v>727</v>
      </c>
      <c r="Y636" s="48" t="s">
        <v>727</v>
      </c>
      <c r="Z636" s="49" t="s">
        <v>753</v>
      </c>
      <c r="AA636" s="364"/>
      <c r="AB636" s="364"/>
    </row>
    <row r="637" spans="1:28" s="23" customFormat="1" hidden="1" x14ac:dyDescent="0.2">
      <c r="A637" s="226" t="str">
        <f>Übersetzungstexte!A$140</f>
        <v/>
      </c>
      <c r="B637" s="226" t="str">
        <f>Übersetzungstexte!A$144</f>
        <v/>
      </c>
      <c r="C637" s="226" t="str">
        <f>Übersetzungstexte!A$148</f>
        <v/>
      </c>
      <c r="D637" s="227" t="str">
        <f>Übersetzungstexte!A$152</f>
        <v>Geburts-</v>
      </c>
      <c r="E637" s="227" t="str">
        <f>Übersetzungstexte!A$156</f>
        <v>Monats-</v>
      </c>
      <c r="F637" s="227" t="str">
        <f>Übersetzungstexte!A$160</f>
        <v>Stunden-</v>
      </c>
      <c r="G637" s="227" t="str">
        <f>Übersetzungstexte!A$164</f>
        <v>pro Jahr</v>
      </c>
      <c r="H637" s="227" t="str">
        <f>Übersetzungstexte!A$168</f>
        <v>bestand-</v>
      </c>
      <c r="I637" s="227" t="str">
        <f>Übersetzungstexte!A$172</f>
        <v>wöchentl.</v>
      </c>
      <c r="J637" s="227" t="str">
        <f>Übersetzungstexte!A$176</f>
        <v>Ferientage</v>
      </c>
      <c r="K637" s="227" t="str">
        <f>Übersetzungstexte!A$180</f>
        <v>Feiertage</v>
      </c>
      <c r="L637" s="228" t="str">
        <f>Übersetzungstexte!A$184</f>
        <v>Stunden-</v>
      </c>
      <c r="M637" s="127"/>
      <c r="N637" s="184" t="s">
        <v>62</v>
      </c>
      <c r="O637" s="44" t="s">
        <v>762</v>
      </c>
      <c r="P637" s="50"/>
      <c r="Q637" s="50"/>
      <c r="R637" s="51"/>
      <c r="S637" s="52" t="s">
        <v>706</v>
      </c>
      <c r="T637" s="52" t="s">
        <v>704</v>
      </c>
      <c r="U637" s="52" t="s">
        <v>706</v>
      </c>
      <c r="V637" s="52" t="s">
        <v>704</v>
      </c>
      <c r="W637" s="52" t="s">
        <v>725</v>
      </c>
      <c r="X637" s="49" t="s">
        <v>755</v>
      </c>
      <c r="Y637" s="49" t="s">
        <v>728</v>
      </c>
      <c r="Z637" s="49" t="s">
        <v>754</v>
      </c>
      <c r="AA637" s="364"/>
      <c r="AB637" s="364"/>
    </row>
    <row r="638" spans="1:28" s="23" customFormat="1" hidden="1" x14ac:dyDescent="0.2">
      <c r="A638" s="229" t="str">
        <f>Übersetzungstexte!A$141</f>
        <v>Versicherten-Nr.</v>
      </c>
      <c r="B638" s="229" t="str">
        <f>Übersetzungstexte!A$145</f>
        <v>Name</v>
      </c>
      <c r="C638" s="229" t="str">
        <f>Übersetzungstexte!A$149</f>
        <v>Vorname</v>
      </c>
      <c r="D638" s="230" t="str">
        <f>Übersetzungstexte!A$153</f>
        <v>datum</v>
      </c>
      <c r="E638" s="230" t="str">
        <f>Übersetzungstexte!A$157</f>
        <v>lohn</v>
      </c>
      <c r="F638" s="230" t="str">
        <f>Übersetzungstexte!A$161</f>
        <v>lohn</v>
      </c>
      <c r="G638" s="230" t="str">
        <f>Übersetzungstexte!A$165</f>
        <v>(12/13)</v>
      </c>
      <c r="H638" s="230" t="str">
        <f>Übersetzungstexte!A$169</f>
        <v>teile p. Jahr</v>
      </c>
      <c r="I638" s="230" t="str">
        <f>Übersetzungstexte!A$173</f>
        <v>Arbeitszeit</v>
      </c>
      <c r="J638" s="230" t="str">
        <f>Übersetzungstexte!A$177</f>
        <v>pro Jahr</v>
      </c>
      <c r="K638" s="230" t="str">
        <f>Übersetzungstexte!A$181</f>
        <v>pro Jahr</v>
      </c>
      <c r="L638" s="231" t="str">
        <f>Übersetzungstexte!A$185</f>
        <v>Verdienst</v>
      </c>
      <c r="M638" s="127"/>
      <c r="N638" s="184" t="s">
        <v>63</v>
      </c>
      <c r="O638" s="44" t="s">
        <v>749</v>
      </c>
      <c r="P638" s="50"/>
      <c r="Q638" s="50"/>
      <c r="R638" s="51"/>
      <c r="S638" s="52" t="s">
        <v>705</v>
      </c>
      <c r="T638" s="52" t="s">
        <v>705</v>
      </c>
      <c r="U638" s="52" t="s">
        <v>705</v>
      </c>
      <c r="V638" s="52" t="s">
        <v>705</v>
      </c>
      <c r="W638" s="50"/>
      <c r="X638" s="49" t="s">
        <v>756</v>
      </c>
      <c r="Y638" s="49" t="s">
        <v>673</v>
      </c>
      <c r="Z638" s="49"/>
      <c r="AA638" s="364" t="s">
        <v>711</v>
      </c>
      <c r="AB638" s="364"/>
    </row>
    <row r="639" spans="1:28" ht="17.25" hidden="1" customHeight="1" x14ac:dyDescent="0.2">
      <c r="A639" s="115"/>
      <c r="B639" s="236"/>
      <c r="C639" s="236"/>
      <c r="D639" s="116"/>
      <c r="E639" s="117"/>
      <c r="F639" s="118"/>
      <c r="G639" s="362"/>
      <c r="H639" s="117"/>
      <c r="I639" s="118"/>
      <c r="J639" s="119"/>
      <c r="K639" s="119"/>
      <c r="L639" s="232" t="str">
        <f t="shared" ref="L639:L659" si="315">Y639</f>
        <v/>
      </c>
      <c r="M639" s="128" t="str">
        <f t="shared" ref="M639:M657" si="316">Z639</f>
        <v/>
      </c>
      <c r="N639" s="77">
        <f t="shared" ref="N639:N657" si="317">IF(N$2-YEAR(D639)&lt;N$3,0,1)</f>
        <v>0</v>
      </c>
      <c r="O639" s="77">
        <f t="shared" ref="O639:O657" si="318">IF(L639="",0,1)</f>
        <v>0</v>
      </c>
      <c r="P639" s="28" t="str">
        <f t="shared" ref="P639:P657" si="319">IF(AND(A639="",B639="",C639=""),"",ROUND((K639+J639)/(N$4-(K639+J639))*100,2))</f>
        <v/>
      </c>
      <c r="Q639" s="28">
        <f t="shared" ref="Q639:Q657" si="320">ROUND(G639,0)/12</f>
        <v>0</v>
      </c>
      <c r="R639" s="31" t="str">
        <f t="shared" ref="R639:R657" si="321">IF(AND(A639="",B639="",C639=""),"",ROUND((N$4-(K639+J639))*I639/60,1))</f>
        <v/>
      </c>
      <c r="S639" s="28" t="str">
        <f t="shared" ref="S639:S657" si="322">IF(OR(AND(A639="",B639="",C639=""),F639=0,F639=""),"",ROUND((1+P639/100)*Q639*F639,2))</f>
        <v/>
      </c>
      <c r="T639" s="28" t="str">
        <f t="shared" ref="T639:T657" si="323">IF(OR(AND(A639="",B639="",C639=""),F639=0,F639="",I639=0,I639=""),"",ROUND((1+P639/100)*(H639/(N$4*I639/5)+Q639*F639),2))</f>
        <v/>
      </c>
      <c r="U639" s="28" t="str">
        <f t="shared" ref="U639:U657" si="324">IF(OR(AND(A639="",B639="",C639=""),E639=0,E639="",R639=0,R639=""),"",ROUND((Q639*E639/R639),2))</f>
        <v/>
      </c>
      <c r="V639" s="28" t="str">
        <f t="shared" ref="V639:V657" si="325">IF(OR(AND(A639="",B639="",C639=""),E639=0,E639="",R639=0,R639=""),"",ROUND((H639/(12*Q639*E639)+1)*Q639*E639/R639,2))</f>
        <v/>
      </c>
      <c r="W639" s="71" t="str">
        <f t="shared" ref="W639:W657" si="326">IF(OR(AND(A639="",B639="",C639=""),R639=0,R639=""),"",ROUND(W$4 / R639,1))</f>
        <v/>
      </c>
      <c r="X639" s="47" t="str">
        <f t="shared" ref="X639:X657" si="327">IF(OR(AND(A639="",B639="",C639=""),N$4=""),"",IF(AND(F639&gt;0,H639&gt;0),T639, IF(F639&gt;0,S639, IF(AND(E639&gt;0,H639&gt;0),V639,U639))))</f>
        <v/>
      </c>
      <c r="Y639" s="365" t="str">
        <f t="shared" ref="Y639:Y657" si="328">IF(W639&lt;X639,W639,X639)</f>
        <v/>
      </c>
      <c r="Z639" s="365" t="str">
        <f>IF(W639&lt;X639,Übersetzungstexte!A$186,"")</f>
        <v/>
      </c>
      <c r="AA639" s="366" t="str">
        <f t="shared" ref="AA639:AA657" si="329">IF(AND(B639="",C639=""),"",CONCATENATE(B639,",",C639))</f>
        <v/>
      </c>
      <c r="AB639" s="367"/>
    </row>
    <row r="640" spans="1:28" ht="17.25" hidden="1" customHeight="1" x14ac:dyDescent="0.2">
      <c r="A640" s="115"/>
      <c r="B640" s="236"/>
      <c r="C640" s="236"/>
      <c r="D640" s="116"/>
      <c r="E640" s="117"/>
      <c r="F640" s="118"/>
      <c r="G640" s="362"/>
      <c r="H640" s="117"/>
      <c r="I640" s="118"/>
      <c r="J640" s="119"/>
      <c r="K640" s="119"/>
      <c r="L640" s="232" t="str">
        <f t="shared" si="315"/>
        <v/>
      </c>
      <c r="M640" s="128" t="str">
        <f t="shared" si="316"/>
        <v/>
      </c>
      <c r="N640" s="77">
        <f t="shared" si="317"/>
        <v>0</v>
      </c>
      <c r="O640" s="77">
        <f t="shared" si="318"/>
        <v>0</v>
      </c>
      <c r="P640" s="28" t="str">
        <f t="shared" si="319"/>
        <v/>
      </c>
      <c r="Q640" s="28">
        <f t="shared" si="320"/>
        <v>0</v>
      </c>
      <c r="R640" s="31" t="str">
        <f t="shared" si="321"/>
        <v/>
      </c>
      <c r="S640" s="28" t="str">
        <f t="shared" si="322"/>
        <v/>
      </c>
      <c r="T640" s="28" t="str">
        <f t="shared" si="323"/>
        <v/>
      </c>
      <c r="U640" s="28" t="str">
        <f t="shared" si="324"/>
        <v/>
      </c>
      <c r="V640" s="28" t="str">
        <f t="shared" si="325"/>
        <v/>
      </c>
      <c r="W640" s="71" t="str">
        <f t="shared" si="326"/>
        <v/>
      </c>
      <c r="X640" s="47" t="str">
        <f t="shared" si="327"/>
        <v/>
      </c>
      <c r="Y640" s="365" t="str">
        <f t="shared" si="328"/>
        <v/>
      </c>
      <c r="Z640" s="365" t="str">
        <f>IF(W640&lt;X640,Übersetzungstexte!A$186,"")</f>
        <v/>
      </c>
      <c r="AA640" s="366" t="str">
        <f t="shared" si="329"/>
        <v/>
      </c>
      <c r="AB640" s="367"/>
    </row>
    <row r="641" spans="1:28" ht="17.25" hidden="1" customHeight="1" x14ac:dyDescent="0.2">
      <c r="A641" s="115"/>
      <c r="B641" s="236"/>
      <c r="C641" s="236"/>
      <c r="D641" s="116"/>
      <c r="E641" s="117"/>
      <c r="F641" s="118"/>
      <c r="G641" s="362"/>
      <c r="H641" s="117"/>
      <c r="I641" s="118"/>
      <c r="J641" s="119"/>
      <c r="K641" s="119"/>
      <c r="L641" s="232" t="str">
        <f t="shared" si="315"/>
        <v/>
      </c>
      <c r="M641" s="128" t="str">
        <f t="shared" si="316"/>
        <v/>
      </c>
      <c r="N641" s="77">
        <f t="shared" si="317"/>
        <v>0</v>
      </c>
      <c r="O641" s="77">
        <f t="shared" si="318"/>
        <v>0</v>
      </c>
      <c r="P641" s="28" t="str">
        <f t="shared" si="319"/>
        <v/>
      </c>
      <c r="Q641" s="28">
        <f t="shared" si="320"/>
        <v>0</v>
      </c>
      <c r="R641" s="31" t="str">
        <f t="shared" si="321"/>
        <v/>
      </c>
      <c r="S641" s="28" t="str">
        <f t="shared" si="322"/>
        <v/>
      </c>
      <c r="T641" s="28" t="str">
        <f t="shared" si="323"/>
        <v/>
      </c>
      <c r="U641" s="28" t="str">
        <f t="shared" si="324"/>
        <v/>
      </c>
      <c r="V641" s="28" t="str">
        <f t="shared" si="325"/>
        <v/>
      </c>
      <c r="W641" s="71" t="str">
        <f t="shared" si="326"/>
        <v/>
      </c>
      <c r="X641" s="47" t="str">
        <f t="shared" si="327"/>
        <v/>
      </c>
      <c r="Y641" s="365" t="str">
        <f t="shared" si="328"/>
        <v/>
      </c>
      <c r="Z641" s="365" t="str">
        <f>IF(W641&lt;X641,Übersetzungstexte!A$186,"")</f>
        <v/>
      </c>
      <c r="AA641" s="366" t="str">
        <f t="shared" si="329"/>
        <v/>
      </c>
      <c r="AB641" s="367"/>
    </row>
    <row r="642" spans="1:28" ht="17.25" hidden="1" customHeight="1" x14ac:dyDescent="0.2">
      <c r="A642" s="115"/>
      <c r="B642" s="236"/>
      <c r="C642" s="236"/>
      <c r="D642" s="116"/>
      <c r="E642" s="117"/>
      <c r="F642" s="118"/>
      <c r="G642" s="362"/>
      <c r="H642" s="117"/>
      <c r="I642" s="118"/>
      <c r="J642" s="119"/>
      <c r="K642" s="119"/>
      <c r="L642" s="232" t="str">
        <f t="shared" si="315"/>
        <v/>
      </c>
      <c r="M642" s="128" t="str">
        <f t="shared" si="316"/>
        <v/>
      </c>
      <c r="N642" s="77">
        <f t="shared" si="317"/>
        <v>0</v>
      </c>
      <c r="O642" s="77">
        <f t="shared" si="318"/>
        <v>0</v>
      </c>
      <c r="P642" s="28" t="str">
        <f t="shared" si="319"/>
        <v/>
      </c>
      <c r="Q642" s="28">
        <f t="shared" si="320"/>
        <v>0</v>
      </c>
      <c r="R642" s="31" t="str">
        <f t="shared" si="321"/>
        <v/>
      </c>
      <c r="S642" s="28" t="str">
        <f t="shared" si="322"/>
        <v/>
      </c>
      <c r="T642" s="28" t="str">
        <f t="shared" si="323"/>
        <v/>
      </c>
      <c r="U642" s="28" t="str">
        <f t="shared" si="324"/>
        <v/>
      </c>
      <c r="V642" s="28" t="str">
        <f t="shared" si="325"/>
        <v/>
      </c>
      <c r="W642" s="71" t="str">
        <f t="shared" si="326"/>
        <v/>
      </c>
      <c r="X642" s="47" t="str">
        <f t="shared" si="327"/>
        <v/>
      </c>
      <c r="Y642" s="365" t="str">
        <f t="shared" si="328"/>
        <v/>
      </c>
      <c r="Z642" s="365" t="str">
        <f>IF(W642&lt;X642,Übersetzungstexte!A$186,"")</f>
        <v/>
      </c>
      <c r="AA642" s="366" t="str">
        <f t="shared" si="329"/>
        <v/>
      </c>
      <c r="AB642" s="367"/>
    </row>
    <row r="643" spans="1:28" ht="17.25" hidden="1" customHeight="1" x14ac:dyDescent="0.2">
      <c r="A643" s="115"/>
      <c r="B643" s="236"/>
      <c r="C643" s="236"/>
      <c r="D643" s="116"/>
      <c r="E643" s="117"/>
      <c r="F643" s="118"/>
      <c r="G643" s="362"/>
      <c r="H643" s="117"/>
      <c r="I643" s="118"/>
      <c r="J643" s="119"/>
      <c r="K643" s="119"/>
      <c r="L643" s="232" t="str">
        <f t="shared" si="315"/>
        <v/>
      </c>
      <c r="M643" s="128" t="str">
        <f t="shared" si="316"/>
        <v/>
      </c>
      <c r="N643" s="77">
        <f t="shared" si="317"/>
        <v>0</v>
      </c>
      <c r="O643" s="77">
        <f t="shared" si="318"/>
        <v>0</v>
      </c>
      <c r="P643" s="28" t="str">
        <f t="shared" si="319"/>
        <v/>
      </c>
      <c r="Q643" s="28">
        <f t="shared" si="320"/>
        <v>0</v>
      </c>
      <c r="R643" s="31" t="str">
        <f t="shared" si="321"/>
        <v/>
      </c>
      <c r="S643" s="28" t="str">
        <f t="shared" si="322"/>
        <v/>
      </c>
      <c r="T643" s="28" t="str">
        <f t="shared" si="323"/>
        <v/>
      </c>
      <c r="U643" s="28" t="str">
        <f t="shared" si="324"/>
        <v/>
      </c>
      <c r="V643" s="28" t="str">
        <f t="shared" si="325"/>
        <v/>
      </c>
      <c r="W643" s="71" t="str">
        <f t="shared" si="326"/>
        <v/>
      </c>
      <c r="X643" s="47" t="str">
        <f t="shared" si="327"/>
        <v/>
      </c>
      <c r="Y643" s="365" t="str">
        <f t="shared" si="328"/>
        <v/>
      </c>
      <c r="Z643" s="365" t="str">
        <f>IF(W643&lt;X643,Übersetzungstexte!A$186,"")</f>
        <v/>
      </c>
      <c r="AA643" s="366" t="str">
        <f t="shared" si="329"/>
        <v/>
      </c>
      <c r="AB643" s="367"/>
    </row>
    <row r="644" spans="1:28" ht="17.25" hidden="1" customHeight="1" x14ac:dyDescent="0.2">
      <c r="A644" s="115"/>
      <c r="B644" s="236"/>
      <c r="C644" s="236"/>
      <c r="D644" s="116"/>
      <c r="E644" s="117"/>
      <c r="F644" s="118"/>
      <c r="G644" s="362"/>
      <c r="H644" s="117"/>
      <c r="I644" s="118"/>
      <c r="J644" s="119"/>
      <c r="K644" s="119"/>
      <c r="L644" s="232" t="str">
        <f t="shared" si="315"/>
        <v/>
      </c>
      <c r="M644" s="128" t="str">
        <f t="shared" si="316"/>
        <v/>
      </c>
      <c r="N644" s="77">
        <f t="shared" si="317"/>
        <v>0</v>
      </c>
      <c r="O644" s="77">
        <f t="shared" si="318"/>
        <v>0</v>
      </c>
      <c r="P644" s="28" t="str">
        <f t="shared" si="319"/>
        <v/>
      </c>
      <c r="Q644" s="28">
        <f t="shared" si="320"/>
        <v>0</v>
      </c>
      <c r="R644" s="31" t="str">
        <f t="shared" si="321"/>
        <v/>
      </c>
      <c r="S644" s="28" t="str">
        <f t="shared" si="322"/>
        <v/>
      </c>
      <c r="T644" s="28" t="str">
        <f t="shared" si="323"/>
        <v/>
      </c>
      <c r="U644" s="28" t="str">
        <f t="shared" si="324"/>
        <v/>
      </c>
      <c r="V644" s="28" t="str">
        <f t="shared" si="325"/>
        <v/>
      </c>
      <c r="W644" s="71" t="str">
        <f t="shared" si="326"/>
        <v/>
      </c>
      <c r="X644" s="47" t="str">
        <f t="shared" si="327"/>
        <v/>
      </c>
      <c r="Y644" s="365" t="str">
        <f t="shared" si="328"/>
        <v/>
      </c>
      <c r="Z644" s="365" t="str">
        <f>IF(W644&lt;X644,Übersetzungstexte!A$186,"")</f>
        <v/>
      </c>
      <c r="AA644" s="366" t="str">
        <f t="shared" si="329"/>
        <v/>
      </c>
      <c r="AB644" s="367"/>
    </row>
    <row r="645" spans="1:28" ht="17.25" hidden="1" customHeight="1" x14ac:dyDescent="0.2">
      <c r="A645" s="115"/>
      <c r="B645" s="236"/>
      <c r="C645" s="236"/>
      <c r="D645" s="116"/>
      <c r="E645" s="117"/>
      <c r="F645" s="118"/>
      <c r="G645" s="362"/>
      <c r="H645" s="117"/>
      <c r="I645" s="118"/>
      <c r="J645" s="119"/>
      <c r="K645" s="119"/>
      <c r="L645" s="232" t="str">
        <f t="shared" si="315"/>
        <v/>
      </c>
      <c r="M645" s="128" t="str">
        <f t="shared" si="316"/>
        <v/>
      </c>
      <c r="N645" s="77">
        <f t="shared" si="317"/>
        <v>0</v>
      </c>
      <c r="O645" s="77">
        <f t="shared" si="318"/>
        <v>0</v>
      </c>
      <c r="P645" s="28" t="str">
        <f t="shared" si="319"/>
        <v/>
      </c>
      <c r="Q645" s="28">
        <f t="shared" si="320"/>
        <v>0</v>
      </c>
      <c r="R645" s="31" t="str">
        <f t="shared" si="321"/>
        <v/>
      </c>
      <c r="S645" s="28" t="str">
        <f t="shared" si="322"/>
        <v/>
      </c>
      <c r="T645" s="28" t="str">
        <f t="shared" si="323"/>
        <v/>
      </c>
      <c r="U645" s="28" t="str">
        <f t="shared" si="324"/>
        <v/>
      </c>
      <c r="V645" s="28" t="str">
        <f t="shared" si="325"/>
        <v/>
      </c>
      <c r="W645" s="71" t="str">
        <f t="shared" si="326"/>
        <v/>
      </c>
      <c r="X645" s="47" t="str">
        <f t="shared" si="327"/>
        <v/>
      </c>
      <c r="Y645" s="365" t="str">
        <f t="shared" si="328"/>
        <v/>
      </c>
      <c r="Z645" s="365" t="str">
        <f>IF(W645&lt;X645,Übersetzungstexte!A$186,"")</f>
        <v/>
      </c>
      <c r="AA645" s="366" t="str">
        <f t="shared" si="329"/>
        <v/>
      </c>
      <c r="AB645" s="367"/>
    </row>
    <row r="646" spans="1:28" ht="17.25" hidden="1" customHeight="1" x14ac:dyDescent="0.2">
      <c r="A646" s="115"/>
      <c r="B646" s="236"/>
      <c r="C646" s="236"/>
      <c r="D646" s="116"/>
      <c r="E646" s="117"/>
      <c r="F646" s="118"/>
      <c r="G646" s="362"/>
      <c r="H646" s="117"/>
      <c r="I646" s="118"/>
      <c r="J646" s="119"/>
      <c r="K646" s="119"/>
      <c r="L646" s="232" t="str">
        <f t="shared" si="315"/>
        <v/>
      </c>
      <c r="M646" s="128" t="str">
        <f t="shared" si="316"/>
        <v/>
      </c>
      <c r="N646" s="77">
        <f t="shared" si="317"/>
        <v>0</v>
      </c>
      <c r="O646" s="77">
        <f t="shared" si="318"/>
        <v>0</v>
      </c>
      <c r="P646" s="28" t="str">
        <f t="shared" si="319"/>
        <v/>
      </c>
      <c r="Q646" s="28">
        <f t="shared" si="320"/>
        <v>0</v>
      </c>
      <c r="R646" s="31" t="str">
        <f t="shared" si="321"/>
        <v/>
      </c>
      <c r="S646" s="28" t="str">
        <f t="shared" si="322"/>
        <v/>
      </c>
      <c r="T646" s="28" t="str">
        <f t="shared" si="323"/>
        <v/>
      </c>
      <c r="U646" s="28" t="str">
        <f t="shared" si="324"/>
        <v/>
      </c>
      <c r="V646" s="28" t="str">
        <f t="shared" si="325"/>
        <v/>
      </c>
      <c r="W646" s="71" t="str">
        <f t="shared" si="326"/>
        <v/>
      </c>
      <c r="X646" s="47" t="str">
        <f t="shared" si="327"/>
        <v/>
      </c>
      <c r="Y646" s="365" t="str">
        <f t="shared" si="328"/>
        <v/>
      </c>
      <c r="Z646" s="365" t="str">
        <f>IF(W646&lt;X646,Übersetzungstexte!A$186,"")</f>
        <v/>
      </c>
      <c r="AA646" s="366" t="str">
        <f t="shared" si="329"/>
        <v/>
      </c>
      <c r="AB646" s="367"/>
    </row>
    <row r="647" spans="1:28" ht="17.25" hidden="1" customHeight="1" x14ac:dyDescent="0.2">
      <c r="A647" s="115"/>
      <c r="B647" s="236"/>
      <c r="C647" s="236"/>
      <c r="D647" s="116"/>
      <c r="E647" s="117"/>
      <c r="F647" s="118"/>
      <c r="G647" s="362"/>
      <c r="H647" s="117"/>
      <c r="I647" s="118"/>
      <c r="J647" s="119"/>
      <c r="K647" s="119"/>
      <c r="L647" s="232" t="str">
        <f t="shared" si="315"/>
        <v/>
      </c>
      <c r="M647" s="128" t="str">
        <f t="shared" si="316"/>
        <v/>
      </c>
      <c r="N647" s="77">
        <f t="shared" si="317"/>
        <v>0</v>
      </c>
      <c r="O647" s="77">
        <f t="shared" si="318"/>
        <v>0</v>
      </c>
      <c r="P647" s="28" t="str">
        <f t="shared" si="319"/>
        <v/>
      </c>
      <c r="Q647" s="28">
        <f t="shared" si="320"/>
        <v>0</v>
      </c>
      <c r="R647" s="31" t="str">
        <f t="shared" si="321"/>
        <v/>
      </c>
      <c r="S647" s="28" t="str">
        <f t="shared" si="322"/>
        <v/>
      </c>
      <c r="T647" s="28" t="str">
        <f t="shared" si="323"/>
        <v/>
      </c>
      <c r="U647" s="28" t="str">
        <f t="shared" si="324"/>
        <v/>
      </c>
      <c r="V647" s="28" t="str">
        <f t="shared" si="325"/>
        <v/>
      </c>
      <c r="W647" s="71" t="str">
        <f t="shared" si="326"/>
        <v/>
      </c>
      <c r="X647" s="47" t="str">
        <f t="shared" si="327"/>
        <v/>
      </c>
      <c r="Y647" s="365" t="str">
        <f t="shared" si="328"/>
        <v/>
      </c>
      <c r="Z647" s="365" t="str">
        <f>IF(W647&lt;X647,Übersetzungstexte!A$186,"")</f>
        <v/>
      </c>
      <c r="AA647" s="366" t="str">
        <f t="shared" si="329"/>
        <v/>
      </c>
      <c r="AB647" s="367"/>
    </row>
    <row r="648" spans="1:28" ht="17.25" hidden="1" customHeight="1" x14ac:dyDescent="0.2">
      <c r="A648" s="115"/>
      <c r="B648" s="236"/>
      <c r="C648" s="236"/>
      <c r="D648" s="116"/>
      <c r="E648" s="117"/>
      <c r="F648" s="118"/>
      <c r="G648" s="362"/>
      <c r="H648" s="117"/>
      <c r="I648" s="118"/>
      <c r="J648" s="119"/>
      <c r="K648" s="119"/>
      <c r="L648" s="232" t="str">
        <f t="shared" si="315"/>
        <v/>
      </c>
      <c r="M648" s="128" t="str">
        <f t="shared" si="316"/>
        <v/>
      </c>
      <c r="N648" s="77">
        <f t="shared" si="317"/>
        <v>0</v>
      </c>
      <c r="O648" s="77">
        <f t="shared" si="318"/>
        <v>0</v>
      </c>
      <c r="P648" s="28" t="str">
        <f t="shared" si="319"/>
        <v/>
      </c>
      <c r="Q648" s="28">
        <f t="shared" si="320"/>
        <v>0</v>
      </c>
      <c r="R648" s="31" t="str">
        <f t="shared" si="321"/>
        <v/>
      </c>
      <c r="S648" s="28" t="str">
        <f t="shared" si="322"/>
        <v/>
      </c>
      <c r="T648" s="28" t="str">
        <f t="shared" si="323"/>
        <v/>
      </c>
      <c r="U648" s="28" t="str">
        <f t="shared" si="324"/>
        <v/>
      </c>
      <c r="V648" s="28" t="str">
        <f t="shared" si="325"/>
        <v/>
      </c>
      <c r="W648" s="71" t="str">
        <f t="shared" si="326"/>
        <v/>
      </c>
      <c r="X648" s="47" t="str">
        <f t="shared" si="327"/>
        <v/>
      </c>
      <c r="Y648" s="365" t="str">
        <f t="shared" si="328"/>
        <v/>
      </c>
      <c r="Z648" s="365" t="str">
        <f>IF(W648&lt;X648,Übersetzungstexte!A$186,"")</f>
        <v/>
      </c>
      <c r="AA648" s="366" t="str">
        <f t="shared" si="329"/>
        <v/>
      </c>
      <c r="AB648" s="367"/>
    </row>
    <row r="649" spans="1:28" ht="17.25" hidden="1" customHeight="1" x14ac:dyDescent="0.2">
      <c r="A649" s="115"/>
      <c r="B649" s="236"/>
      <c r="C649" s="236"/>
      <c r="D649" s="116"/>
      <c r="E649" s="117"/>
      <c r="F649" s="118"/>
      <c r="G649" s="362"/>
      <c r="H649" s="117"/>
      <c r="I649" s="118"/>
      <c r="J649" s="119"/>
      <c r="K649" s="119"/>
      <c r="L649" s="232" t="str">
        <f t="shared" si="315"/>
        <v/>
      </c>
      <c r="M649" s="128" t="str">
        <f t="shared" si="316"/>
        <v/>
      </c>
      <c r="N649" s="77">
        <f t="shared" si="317"/>
        <v>0</v>
      </c>
      <c r="O649" s="77">
        <f t="shared" si="318"/>
        <v>0</v>
      </c>
      <c r="P649" s="28" t="str">
        <f t="shared" si="319"/>
        <v/>
      </c>
      <c r="Q649" s="28">
        <f t="shared" si="320"/>
        <v>0</v>
      </c>
      <c r="R649" s="31" t="str">
        <f t="shared" si="321"/>
        <v/>
      </c>
      <c r="S649" s="28" t="str">
        <f t="shared" si="322"/>
        <v/>
      </c>
      <c r="T649" s="28" t="str">
        <f t="shared" si="323"/>
        <v/>
      </c>
      <c r="U649" s="28" t="str">
        <f t="shared" si="324"/>
        <v/>
      </c>
      <c r="V649" s="28" t="str">
        <f t="shared" si="325"/>
        <v/>
      </c>
      <c r="W649" s="71" t="str">
        <f t="shared" si="326"/>
        <v/>
      </c>
      <c r="X649" s="47" t="str">
        <f t="shared" si="327"/>
        <v/>
      </c>
      <c r="Y649" s="365" t="str">
        <f t="shared" si="328"/>
        <v/>
      </c>
      <c r="Z649" s="365" t="str">
        <f>IF(W649&lt;X649,Übersetzungstexte!A$186,"")</f>
        <v/>
      </c>
      <c r="AA649" s="366" t="str">
        <f t="shared" si="329"/>
        <v/>
      </c>
      <c r="AB649" s="367"/>
    </row>
    <row r="650" spans="1:28" ht="17.25" hidden="1" customHeight="1" x14ac:dyDescent="0.2">
      <c r="A650" s="115"/>
      <c r="B650" s="236"/>
      <c r="C650" s="236"/>
      <c r="D650" s="116"/>
      <c r="E650" s="117"/>
      <c r="F650" s="118"/>
      <c r="G650" s="362"/>
      <c r="H650" s="117"/>
      <c r="I650" s="118"/>
      <c r="J650" s="119"/>
      <c r="K650" s="119"/>
      <c r="L650" s="232" t="str">
        <f t="shared" si="315"/>
        <v/>
      </c>
      <c r="M650" s="128" t="str">
        <f t="shared" si="316"/>
        <v/>
      </c>
      <c r="N650" s="77">
        <f t="shared" si="317"/>
        <v>0</v>
      </c>
      <c r="O650" s="77">
        <f t="shared" si="318"/>
        <v>0</v>
      </c>
      <c r="P650" s="28" t="str">
        <f t="shared" si="319"/>
        <v/>
      </c>
      <c r="Q650" s="28">
        <f t="shared" si="320"/>
        <v>0</v>
      </c>
      <c r="R650" s="31" t="str">
        <f t="shared" si="321"/>
        <v/>
      </c>
      <c r="S650" s="28" t="str">
        <f t="shared" si="322"/>
        <v/>
      </c>
      <c r="T650" s="28" t="str">
        <f t="shared" si="323"/>
        <v/>
      </c>
      <c r="U650" s="28" t="str">
        <f t="shared" si="324"/>
        <v/>
      </c>
      <c r="V650" s="28" t="str">
        <f t="shared" si="325"/>
        <v/>
      </c>
      <c r="W650" s="71" t="str">
        <f t="shared" si="326"/>
        <v/>
      </c>
      <c r="X650" s="47" t="str">
        <f t="shared" si="327"/>
        <v/>
      </c>
      <c r="Y650" s="365" t="str">
        <f t="shared" si="328"/>
        <v/>
      </c>
      <c r="Z650" s="365" t="str">
        <f>IF(W650&lt;X650,Übersetzungstexte!A$186,"")</f>
        <v/>
      </c>
      <c r="AA650" s="366" t="str">
        <f t="shared" si="329"/>
        <v/>
      </c>
      <c r="AB650" s="367"/>
    </row>
    <row r="651" spans="1:28" ht="17.25" hidden="1" customHeight="1" x14ac:dyDescent="0.2">
      <c r="A651" s="115"/>
      <c r="B651" s="236"/>
      <c r="C651" s="236"/>
      <c r="D651" s="116"/>
      <c r="E651" s="117"/>
      <c r="F651" s="118"/>
      <c r="G651" s="362"/>
      <c r="H651" s="117"/>
      <c r="I651" s="118"/>
      <c r="J651" s="119"/>
      <c r="K651" s="119"/>
      <c r="L651" s="232" t="str">
        <f t="shared" si="315"/>
        <v/>
      </c>
      <c r="M651" s="128" t="str">
        <f t="shared" si="316"/>
        <v/>
      </c>
      <c r="N651" s="77">
        <f t="shared" si="317"/>
        <v>0</v>
      </c>
      <c r="O651" s="77">
        <f t="shared" si="318"/>
        <v>0</v>
      </c>
      <c r="P651" s="28" t="str">
        <f t="shared" si="319"/>
        <v/>
      </c>
      <c r="Q651" s="28">
        <f t="shared" si="320"/>
        <v>0</v>
      </c>
      <c r="R651" s="31" t="str">
        <f t="shared" si="321"/>
        <v/>
      </c>
      <c r="S651" s="28" t="str">
        <f t="shared" si="322"/>
        <v/>
      </c>
      <c r="T651" s="28" t="str">
        <f t="shared" si="323"/>
        <v/>
      </c>
      <c r="U651" s="28" t="str">
        <f t="shared" si="324"/>
        <v/>
      </c>
      <c r="V651" s="28" t="str">
        <f t="shared" si="325"/>
        <v/>
      </c>
      <c r="W651" s="71" t="str">
        <f t="shared" si="326"/>
        <v/>
      </c>
      <c r="X651" s="47" t="str">
        <f t="shared" si="327"/>
        <v/>
      </c>
      <c r="Y651" s="365" t="str">
        <f t="shared" si="328"/>
        <v/>
      </c>
      <c r="Z651" s="365" t="str">
        <f>IF(W651&lt;X651,Übersetzungstexte!A$186,"")</f>
        <v/>
      </c>
      <c r="AA651" s="366" t="str">
        <f t="shared" si="329"/>
        <v/>
      </c>
      <c r="AB651" s="367"/>
    </row>
    <row r="652" spans="1:28" ht="17.25" hidden="1" customHeight="1" x14ac:dyDescent="0.2">
      <c r="A652" s="115"/>
      <c r="B652" s="236"/>
      <c r="C652" s="236"/>
      <c r="D652" s="116"/>
      <c r="E652" s="117"/>
      <c r="F652" s="118"/>
      <c r="G652" s="362"/>
      <c r="H652" s="117"/>
      <c r="I652" s="118"/>
      <c r="J652" s="119"/>
      <c r="K652" s="119"/>
      <c r="L652" s="232" t="str">
        <f t="shared" si="315"/>
        <v/>
      </c>
      <c r="M652" s="128" t="str">
        <f t="shared" si="316"/>
        <v/>
      </c>
      <c r="N652" s="77">
        <f t="shared" si="317"/>
        <v>0</v>
      </c>
      <c r="O652" s="77">
        <f t="shared" si="318"/>
        <v>0</v>
      </c>
      <c r="P652" s="28" t="str">
        <f t="shared" si="319"/>
        <v/>
      </c>
      <c r="Q652" s="28">
        <f t="shared" si="320"/>
        <v>0</v>
      </c>
      <c r="R652" s="31" t="str">
        <f t="shared" si="321"/>
        <v/>
      </c>
      <c r="S652" s="28" t="str">
        <f t="shared" si="322"/>
        <v/>
      </c>
      <c r="T652" s="28" t="str">
        <f t="shared" si="323"/>
        <v/>
      </c>
      <c r="U652" s="28" t="str">
        <f t="shared" si="324"/>
        <v/>
      </c>
      <c r="V652" s="28" t="str">
        <f t="shared" si="325"/>
        <v/>
      </c>
      <c r="W652" s="71" t="str">
        <f t="shared" si="326"/>
        <v/>
      </c>
      <c r="X652" s="47" t="str">
        <f t="shared" si="327"/>
        <v/>
      </c>
      <c r="Y652" s="365" t="str">
        <f t="shared" si="328"/>
        <v/>
      </c>
      <c r="Z652" s="365" t="str">
        <f>IF(W652&lt;X652,Übersetzungstexte!A$186,"")</f>
        <v/>
      </c>
      <c r="AA652" s="366" t="str">
        <f t="shared" si="329"/>
        <v/>
      </c>
      <c r="AB652" s="367"/>
    </row>
    <row r="653" spans="1:28" ht="17.25" hidden="1" customHeight="1" x14ac:dyDescent="0.2">
      <c r="A653" s="115"/>
      <c r="B653" s="236"/>
      <c r="C653" s="236"/>
      <c r="D653" s="116"/>
      <c r="E653" s="117"/>
      <c r="F653" s="118"/>
      <c r="G653" s="362"/>
      <c r="H653" s="117"/>
      <c r="I653" s="118"/>
      <c r="J653" s="119"/>
      <c r="K653" s="119"/>
      <c r="L653" s="232" t="str">
        <f t="shared" si="315"/>
        <v/>
      </c>
      <c r="M653" s="128" t="str">
        <f t="shared" si="316"/>
        <v/>
      </c>
      <c r="N653" s="77">
        <f t="shared" si="317"/>
        <v>0</v>
      </c>
      <c r="O653" s="77">
        <f t="shared" si="318"/>
        <v>0</v>
      </c>
      <c r="P653" s="28" t="str">
        <f t="shared" si="319"/>
        <v/>
      </c>
      <c r="Q653" s="28">
        <f t="shared" si="320"/>
        <v>0</v>
      </c>
      <c r="R653" s="31" t="str">
        <f t="shared" si="321"/>
        <v/>
      </c>
      <c r="S653" s="28" t="str">
        <f t="shared" si="322"/>
        <v/>
      </c>
      <c r="T653" s="28" t="str">
        <f t="shared" si="323"/>
        <v/>
      </c>
      <c r="U653" s="28" t="str">
        <f t="shared" si="324"/>
        <v/>
      </c>
      <c r="V653" s="28" t="str">
        <f t="shared" si="325"/>
        <v/>
      </c>
      <c r="W653" s="71" t="str">
        <f t="shared" si="326"/>
        <v/>
      </c>
      <c r="X653" s="47" t="str">
        <f t="shared" si="327"/>
        <v/>
      </c>
      <c r="Y653" s="365" t="str">
        <f t="shared" si="328"/>
        <v/>
      </c>
      <c r="Z653" s="365" t="str">
        <f>IF(W653&lt;X653,Übersetzungstexte!A$186,"")</f>
        <v/>
      </c>
      <c r="AA653" s="366" t="str">
        <f t="shared" si="329"/>
        <v/>
      </c>
      <c r="AB653" s="367"/>
    </row>
    <row r="654" spans="1:28" ht="17.25" hidden="1" customHeight="1" x14ac:dyDescent="0.2">
      <c r="A654" s="115"/>
      <c r="B654" s="236"/>
      <c r="C654" s="236"/>
      <c r="D654" s="116"/>
      <c r="E654" s="117"/>
      <c r="F654" s="118"/>
      <c r="G654" s="362"/>
      <c r="H654" s="117"/>
      <c r="I654" s="118"/>
      <c r="J654" s="119"/>
      <c r="K654" s="119"/>
      <c r="L654" s="232" t="str">
        <f t="shared" si="315"/>
        <v/>
      </c>
      <c r="M654" s="128" t="str">
        <f t="shared" si="316"/>
        <v/>
      </c>
      <c r="N654" s="77">
        <f t="shared" si="317"/>
        <v>0</v>
      </c>
      <c r="O654" s="77">
        <f t="shared" si="318"/>
        <v>0</v>
      </c>
      <c r="P654" s="28" t="str">
        <f t="shared" si="319"/>
        <v/>
      </c>
      <c r="Q654" s="28">
        <f t="shared" si="320"/>
        <v>0</v>
      </c>
      <c r="R654" s="31" t="str">
        <f t="shared" si="321"/>
        <v/>
      </c>
      <c r="S654" s="28" t="str">
        <f t="shared" si="322"/>
        <v/>
      </c>
      <c r="T654" s="28" t="str">
        <f t="shared" si="323"/>
        <v/>
      </c>
      <c r="U654" s="28" t="str">
        <f t="shared" si="324"/>
        <v/>
      </c>
      <c r="V654" s="28" t="str">
        <f t="shared" si="325"/>
        <v/>
      </c>
      <c r="W654" s="71" t="str">
        <f t="shared" si="326"/>
        <v/>
      </c>
      <c r="X654" s="47" t="str">
        <f t="shared" si="327"/>
        <v/>
      </c>
      <c r="Y654" s="365" t="str">
        <f t="shared" si="328"/>
        <v/>
      </c>
      <c r="Z654" s="365" t="str">
        <f>IF(W654&lt;X654,Übersetzungstexte!A$186,"")</f>
        <v/>
      </c>
      <c r="AA654" s="366" t="str">
        <f t="shared" si="329"/>
        <v/>
      </c>
      <c r="AB654" s="367"/>
    </row>
    <row r="655" spans="1:28" ht="17.25" hidden="1" customHeight="1" x14ac:dyDescent="0.2">
      <c r="A655" s="115"/>
      <c r="B655" s="236"/>
      <c r="C655" s="236"/>
      <c r="D655" s="116"/>
      <c r="E655" s="117"/>
      <c r="F655" s="118"/>
      <c r="G655" s="362"/>
      <c r="H655" s="117"/>
      <c r="I655" s="118"/>
      <c r="J655" s="119"/>
      <c r="K655" s="119"/>
      <c r="L655" s="232" t="str">
        <f t="shared" si="315"/>
        <v/>
      </c>
      <c r="M655" s="128" t="str">
        <f t="shared" si="316"/>
        <v/>
      </c>
      <c r="N655" s="77">
        <f t="shared" si="317"/>
        <v>0</v>
      </c>
      <c r="O655" s="77">
        <f t="shared" si="318"/>
        <v>0</v>
      </c>
      <c r="P655" s="28" t="str">
        <f t="shared" si="319"/>
        <v/>
      </c>
      <c r="Q655" s="28">
        <f t="shared" si="320"/>
        <v>0</v>
      </c>
      <c r="R655" s="31" t="str">
        <f t="shared" si="321"/>
        <v/>
      </c>
      <c r="S655" s="28" t="str">
        <f t="shared" si="322"/>
        <v/>
      </c>
      <c r="T655" s="28" t="str">
        <f t="shared" si="323"/>
        <v/>
      </c>
      <c r="U655" s="28" t="str">
        <f t="shared" si="324"/>
        <v/>
      </c>
      <c r="V655" s="28" t="str">
        <f t="shared" si="325"/>
        <v/>
      </c>
      <c r="W655" s="71" t="str">
        <f t="shared" si="326"/>
        <v/>
      </c>
      <c r="X655" s="47" t="str">
        <f t="shared" si="327"/>
        <v/>
      </c>
      <c r="Y655" s="365" t="str">
        <f t="shared" si="328"/>
        <v/>
      </c>
      <c r="Z655" s="365" t="str">
        <f>IF(W655&lt;X655,Übersetzungstexte!A$186,"")</f>
        <v/>
      </c>
      <c r="AA655" s="366" t="str">
        <f t="shared" si="329"/>
        <v/>
      </c>
      <c r="AB655" s="367"/>
    </row>
    <row r="656" spans="1:28" ht="17.25" hidden="1" customHeight="1" x14ac:dyDescent="0.2">
      <c r="A656" s="115"/>
      <c r="B656" s="236"/>
      <c r="C656" s="236"/>
      <c r="D656" s="116"/>
      <c r="E656" s="117"/>
      <c r="F656" s="118"/>
      <c r="G656" s="362"/>
      <c r="H656" s="117"/>
      <c r="I656" s="118"/>
      <c r="J656" s="119"/>
      <c r="K656" s="119"/>
      <c r="L656" s="232" t="str">
        <f t="shared" si="315"/>
        <v/>
      </c>
      <c r="M656" s="128" t="str">
        <f t="shared" si="316"/>
        <v/>
      </c>
      <c r="N656" s="77">
        <f t="shared" si="317"/>
        <v>0</v>
      </c>
      <c r="O656" s="77">
        <f t="shared" si="318"/>
        <v>0</v>
      </c>
      <c r="P656" s="28" t="str">
        <f t="shared" si="319"/>
        <v/>
      </c>
      <c r="Q656" s="28">
        <f t="shared" si="320"/>
        <v>0</v>
      </c>
      <c r="R656" s="31" t="str">
        <f t="shared" si="321"/>
        <v/>
      </c>
      <c r="S656" s="28" t="str">
        <f t="shared" si="322"/>
        <v/>
      </c>
      <c r="T656" s="28" t="str">
        <f t="shared" si="323"/>
        <v/>
      </c>
      <c r="U656" s="28" t="str">
        <f t="shared" si="324"/>
        <v/>
      </c>
      <c r="V656" s="28" t="str">
        <f t="shared" si="325"/>
        <v/>
      </c>
      <c r="W656" s="71" t="str">
        <f t="shared" si="326"/>
        <v/>
      </c>
      <c r="X656" s="47" t="str">
        <f t="shared" si="327"/>
        <v/>
      </c>
      <c r="Y656" s="365" t="str">
        <f t="shared" si="328"/>
        <v/>
      </c>
      <c r="Z656" s="365" t="str">
        <f>IF(W656&lt;X656,Übersetzungstexte!A$186,"")</f>
        <v/>
      </c>
      <c r="AA656" s="366" t="str">
        <f t="shared" si="329"/>
        <v/>
      </c>
      <c r="AB656" s="367"/>
    </row>
    <row r="657" spans="1:28" ht="17.25" hidden="1" customHeight="1" x14ac:dyDescent="0.2">
      <c r="A657" s="115"/>
      <c r="B657" s="236"/>
      <c r="C657" s="236"/>
      <c r="D657" s="116"/>
      <c r="E657" s="117"/>
      <c r="F657" s="118"/>
      <c r="G657" s="362"/>
      <c r="H657" s="117"/>
      <c r="I657" s="118"/>
      <c r="J657" s="119"/>
      <c r="K657" s="119"/>
      <c r="L657" s="232" t="str">
        <f t="shared" si="315"/>
        <v/>
      </c>
      <c r="M657" s="128" t="str">
        <f t="shared" si="316"/>
        <v/>
      </c>
      <c r="N657" s="77">
        <f t="shared" si="317"/>
        <v>0</v>
      </c>
      <c r="O657" s="77">
        <f t="shared" si="318"/>
        <v>0</v>
      </c>
      <c r="P657" s="28" t="str">
        <f t="shared" si="319"/>
        <v/>
      </c>
      <c r="Q657" s="28">
        <f t="shared" si="320"/>
        <v>0</v>
      </c>
      <c r="R657" s="31" t="str">
        <f t="shared" si="321"/>
        <v/>
      </c>
      <c r="S657" s="28" t="str">
        <f t="shared" si="322"/>
        <v/>
      </c>
      <c r="T657" s="28" t="str">
        <f t="shared" si="323"/>
        <v/>
      </c>
      <c r="U657" s="28" t="str">
        <f t="shared" si="324"/>
        <v/>
      </c>
      <c r="V657" s="28" t="str">
        <f t="shared" si="325"/>
        <v/>
      </c>
      <c r="W657" s="71" t="str">
        <f t="shared" si="326"/>
        <v/>
      </c>
      <c r="X657" s="47" t="str">
        <f t="shared" si="327"/>
        <v/>
      </c>
      <c r="Y657" s="365" t="str">
        <f t="shared" si="328"/>
        <v/>
      </c>
      <c r="Z657" s="365" t="str">
        <f>IF(W657&lt;X657,Übersetzungstexte!A$186,"")</f>
        <v/>
      </c>
      <c r="AA657" s="366" t="str">
        <f t="shared" si="329"/>
        <v/>
      </c>
      <c r="AB657" s="367"/>
    </row>
    <row r="658" spans="1:28" ht="17.25" hidden="1" customHeight="1" x14ac:dyDescent="0.2">
      <c r="A658" s="115"/>
      <c r="B658" s="236"/>
      <c r="C658" s="236"/>
      <c r="D658" s="116"/>
      <c r="E658" s="117"/>
      <c r="F658" s="118"/>
      <c r="G658" s="362"/>
      <c r="H658" s="117"/>
      <c r="I658" s="118"/>
      <c r="J658" s="119"/>
      <c r="K658" s="119"/>
      <c r="L658" s="232" t="str">
        <f t="shared" si="315"/>
        <v/>
      </c>
      <c r="M658" s="128" t="str">
        <f>Z658</f>
        <v/>
      </c>
      <c r="N658" s="77">
        <f>IF(N$2-YEAR(D658)&lt;N$3,0,1)</f>
        <v>0</v>
      </c>
      <c r="O658" s="77">
        <f>IF(L658="",0,1)</f>
        <v>0</v>
      </c>
      <c r="P658" s="28" t="str">
        <f>IF(AND(A658="",B658="",C658=""),"",ROUND((K658+J658)/(N$4-(K658+J658))*100,2))</f>
        <v/>
      </c>
      <c r="Q658" s="28">
        <f>ROUND(G658,0)/12</f>
        <v>0</v>
      </c>
      <c r="R658" s="31" t="str">
        <f>IF(AND(A658="",B658="",C658=""),"",ROUND((N$4-(K658+J658))*I658/60,1))</f>
        <v/>
      </c>
      <c r="S658" s="28" t="str">
        <f>IF(OR(AND(A658="",B658="",C658=""),F658=0,F658=""),"",ROUND((1+P658/100)*Q658*F658,2))</f>
        <v/>
      </c>
      <c r="T658" s="28" t="str">
        <f>IF(OR(AND(A658="",B658="",C658=""),F658=0,F658="",I658=0,I658=""),"",ROUND((1+P658/100)*(H658/(N$4*I658/5)+Q658*F658),2))</f>
        <v/>
      </c>
      <c r="U658" s="28" t="str">
        <f>IF(OR(AND(A658="",B658="",C658=""),E658=0,E658="",R658=0,R658=""),"",ROUND((Q658*E658/R658),2))</f>
        <v/>
      </c>
      <c r="V658" s="28" t="str">
        <f>IF(OR(AND(A658="",B658="",C658=""),E658=0,E658="",R658=0,R658=""),"",ROUND((H658/(12*Q658*E658)+1)*Q658*E658/R658,2))</f>
        <v/>
      </c>
      <c r="W658" s="71" t="str">
        <f>IF(OR(AND(A658="",B658="",C658=""),R658=0,R658=""),"",ROUND(W$4 / R658,1))</f>
        <v/>
      </c>
      <c r="X658" s="47" t="str">
        <f>IF(OR(AND(A658="",B658="",C658=""),N$4=""),"",IF(AND(F658&gt;0,H658&gt;0),T658, IF(F658&gt;0,S658, IF(AND(E658&gt;0,H658&gt;0),V658,U658))))</f>
        <v/>
      </c>
      <c r="Y658" s="365" t="str">
        <f>IF(W658&lt;X658,W658,X658)</f>
        <v/>
      </c>
      <c r="Z658" s="365" t="str">
        <f>IF(W658&lt;X658,Übersetzungstexte!A$186,"")</f>
        <v/>
      </c>
      <c r="AA658" s="366" t="str">
        <f>IF(AND(B658="",C658=""),"",CONCATENATE(B658,",",C658))</f>
        <v/>
      </c>
      <c r="AB658" s="367"/>
    </row>
    <row r="659" spans="1:28" ht="17.25" hidden="1" customHeight="1" x14ac:dyDescent="0.2">
      <c r="A659" s="115"/>
      <c r="B659" s="236"/>
      <c r="C659" s="236"/>
      <c r="D659" s="116"/>
      <c r="E659" s="117"/>
      <c r="F659" s="118"/>
      <c r="G659" s="362"/>
      <c r="H659" s="117"/>
      <c r="I659" s="118"/>
      <c r="J659" s="119"/>
      <c r="K659" s="119"/>
      <c r="L659" s="232" t="str">
        <f t="shared" si="315"/>
        <v/>
      </c>
      <c r="M659" s="128" t="str">
        <f>Z659</f>
        <v/>
      </c>
      <c r="N659" s="77">
        <f>IF(N$2-YEAR(D659)&lt;N$3,0,1)</f>
        <v>0</v>
      </c>
      <c r="O659" s="77">
        <f>IF(L659="",0,1)</f>
        <v>0</v>
      </c>
      <c r="P659" s="28" t="str">
        <f>IF(AND(A659="",B659="",C659=""),"",ROUND((K659+J659)/(N$4-(K659+J659))*100,2))</f>
        <v/>
      </c>
      <c r="Q659" s="28">
        <f>ROUND(G659,0)/12</f>
        <v>0</v>
      </c>
      <c r="R659" s="31" t="str">
        <f>IF(AND(A659="",B659="",C659=""),"",ROUND((N$4-(K659+J659))*I659/60,1))</f>
        <v/>
      </c>
      <c r="S659" s="28" t="str">
        <f>IF(OR(AND(A659="",B659="",C659=""),F659=0,F659=""),"",ROUND((1+P659/100)*Q659*F659,2))</f>
        <v/>
      </c>
      <c r="T659" s="28" t="str">
        <f>IF(OR(AND(A659="",B659="",C659=""),F659=0,F659="",I659=0,I659=""),"",ROUND((1+P659/100)*(H659/(N$4*I659/5)+Q659*F659),2))</f>
        <v/>
      </c>
      <c r="U659" s="28" t="str">
        <f>IF(OR(AND(A659="",B659="",C659=""),E659=0,E659="",R659=0,R659=""),"",ROUND((Q659*E659/R659),2))</f>
        <v/>
      </c>
      <c r="V659" s="28" t="str">
        <f>IF(OR(AND(A659="",B659="",C659=""),E659=0,E659="",R659=0,R659=""),"",ROUND((H659/(12*Q659*E659)+1)*Q659*E659/R659,2))</f>
        <v/>
      </c>
      <c r="W659" s="71" t="str">
        <f>IF(OR(AND(A659="",B659="",C659=""),R659=0,R659=""),"",ROUND(W$4 / R659,1))</f>
        <v/>
      </c>
      <c r="X659" s="47" t="str">
        <f>IF(OR(AND(A659="",B659="",C659=""),N$4=""),"",IF(AND(F659&gt;0,H659&gt;0),T659, IF(F659&gt;0,S659, IF(AND(E659&gt;0,H659&gt;0),V659,U659))))</f>
        <v/>
      </c>
      <c r="Y659" s="365" t="str">
        <f>IF(W659&lt;X659,W659,X659)</f>
        <v/>
      </c>
      <c r="Z659" s="365" t="str">
        <f>IF(W659&lt;X659,Übersetzungstexte!A$186,"")</f>
        <v/>
      </c>
      <c r="AA659" s="366" t="str">
        <f>IF(AND(B659="",C659=""),"",CONCATENATE(B659,",",C659))</f>
        <v/>
      </c>
      <c r="AB659" s="367"/>
    </row>
    <row r="660" spans="1:28" hidden="1" x14ac:dyDescent="0.2">
      <c r="A660" s="15"/>
      <c r="B660" s="16"/>
      <c r="C660" s="16"/>
      <c r="D660" s="16"/>
      <c r="E660" s="16"/>
      <c r="F660" s="16"/>
      <c r="G660" s="16"/>
      <c r="H660" s="16"/>
      <c r="I660" s="16"/>
      <c r="J660" s="16"/>
      <c r="K660" s="16"/>
      <c r="L660" s="16"/>
      <c r="M660" s="39"/>
      <c r="N660" s="184"/>
      <c r="O660" s="45"/>
      <c r="P660" s="45"/>
      <c r="Q660" s="45"/>
      <c r="R660" s="45"/>
      <c r="S660" s="45"/>
      <c r="T660" s="45"/>
      <c r="U660" s="45"/>
      <c r="V660" s="45"/>
      <c r="W660" s="45"/>
      <c r="X660" s="45"/>
      <c r="Y660" s="45"/>
      <c r="Z660" s="45"/>
      <c r="AA660" s="45"/>
      <c r="AB660" s="45"/>
    </row>
    <row r="661" spans="1:28" hidden="1" x14ac:dyDescent="0.2">
      <c r="A661" s="113" t="str">
        <f>'Stammdaten Betrieb &amp; Abteilung'!D$1</f>
        <v xml:space="preserve">  </v>
      </c>
      <c r="B661" s="39"/>
      <c r="C661" s="34"/>
      <c r="D661" s="34"/>
      <c r="E661" s="35"/>
      <c r="F661" s="35"/>
      <c r="G661" s="21" t="str">
        <f>Übersetzungstexte!A$135</f>
        <v>Betrieb / Betriebsabteilung</v>
      </c>
      <c r="H661" s="38" t="str">
        <f>'Stammdaten Betrieb &amp; Abteilung'!D$13</f>
        <v xml:space="preserve"> </v>
      </c>
      <c r="I661" s="38"/>
      <c r="J661" s="38"/>
      <c r="K661" s="38"/>
      <c r="L661" s="40"/>
      <c r="M661" s="85"/>
      <c r="P661" s="46"/>
      <c r="Q661" s="46"/>
      <c r="R661" s="18"/>
      <c r="S661" s="22"/>
      <c r="T661" s="47"/>
      <c r="U661" s="18"/>
      <c r="V661" s="18"/>
      <c r="W661" s="18"/>
      <c r="X661" s="18"/>
      <c r="Y661" s="19"/>
      <c r="AA661" s="47"/>
    </row>
    <row r="662" spans="1:28" hidden="1" x14ac:dyDescent="0.2">
      <c r="A662" s="38" t="str">
        <f>'Stammdaten Betrieb &amp; Abteilung'!D$3</f>
        <v xml:space="preserve"> </v>
      </c>
      <c r="B662" s="39"/>
      <c r="C662" s="33"/>
      <c r="D662" s="33"/>
      <c r="E662" s="36"/>
      <c r="F662" s="36"/>
      <c r="G662" s="17" t="str">
        <f>Übersetzungstexte!A$136</f>
        <v>Abrechnungsperiode</v>
      </c>
      <c r="H662" s="114" t="str">
        <f>'Stammdaten Betrieb &amp; Abteilung'!D$14</f>
        <v/>
      </c>
      <c r="I662" s="114"/>
      <c r="J662" s="37"/>
      <c r="K662" s="37"/>
      <c r="L662" s="40"/>
      <c r="M662" s="85"/>
      <c r="P662" s="46"/>
      <c r="Q662" s="46"/>
      <c r="R662" s="18"/>
      <c r="S662" s="22"/>
      <c r="T662" s="47"/>
      <c r="U662" s="18"/>
      <c r="V662" s="18"/>
      <c r="W662" s="18"/>
      <c r="X662" s="18"/>
      <c r="Y662" s="19"/>
      <c r="AA662" s="47"/>
    </row>
    <row r="663" spans="1:28" hidden="1" x14ac:dyDescent="0.2">
      <c r="A663" s="38" t="str">
        <f>'Stammdaten Betrieb &amp; Abteilung'!D$4</f>
        <v xml:space="preserve"> </v>
      </c>
      <c r="B663" s="39"/>
      <c r="C663" s="7"/>
      <c r="D663" s="7"/>
      <c r="E663" s="36"/>
      <c r="F663" s="36"/>
      <c r="G663" s="17" t="str">
        <f>Übersetzungstexte!A$137</f>
        <v>Beginn / Ende der Kurzarbeit</v>
      </c>
      <c r="H663" s="38" t="str">
        <f>'Stammdaten Betrieb &amp; Abteilung'!D$16</f>
        <v/>
      </c>
      <c r="I663" s="38"/>
      <c r="J663" s="38"/>
      <c r="K663" s="38"/>
      <c r="L663" s="40"/>
      <c r="M663" s="85"/>
      <c r="P663" s="46"/>
      <c r="Q663" s="46"/>
      <c r="R663" s="18"/>
      <c r="S663" s="22"/>
      <c r="T663" s="47"/>
      <c r="U663" s="18"/>
      <c r="V663" s="18"/>
      <c r="W663" s="73"/>
      <c r="X663" s="18"/>
      <c r="Y663" s="19"/>
      <c r="AA663" s="47"/>
    </row>
    <row r="664" spans="1:28" hidden="1" x14ac:dyDescent="0.2">
      <c r="A664" s="5"/>
      <c r="B664" s="4"/>
      <c r="C664" s="7"/>
      <c r="D664" s="7"/>
      <c r="E664" s="8"/>
      <c r="F664" s="7"/>
      <c r="G664" s="7"/>
      <c r="H664" s="13"/>
      <c r="I664" s="7"/>
      <c r="J664" s="7"/>
      <c r="K664" s="7"/>
      <c r="L664" s="41"/>
      <c r="M664" s="86"/>
      <c r="N664" s="182"/>
      <c r="O664" s="43"/>
      <c r="P664" s="46"/>
      <c r="Q664" s="46"/>
      <c r="R664" s="18"/>
      <c r="S664" s="22"/>
      <c r="T664" s="18"/>
      <c r="U664" s="18"/>
      <c r="V664" s="18"/>
      <c r="W664" s="50"/>
      <c r="X664" s="18"/>
      <c r="Y664" s="19"/>
      <c r="AA664" s="47"/>
    </row>
    <row r="665" spans="1:28" hidden="1" x14ac:dyDescent="0.2">
      <c r="A665" s="223" t="str">
        <f>Übersetzungstexte!A$138</f>
        <v/>
      </c>
      <c r="B665" s="223" t="str">
        <f>Übersetzungstexte!A$142</f>
        <v/>
      </c>
      <c r="C665" s="223" t="str">
        <f>Übersetzungstexte!A$146</f>
        <v/>
      </c>
      <c r="D665" s="224" t="str">
        <f>Übersetzungstexte!A$150</f>
        <v/>
      </c>
      <c r="E665" s="224" t="str">
        <f>Übersetzungstexte!A$154</f>
        <v/>
      </c>
      <c r="F665" s="224" t="str">
        <f>Übersetzungstexte!A$158</f>
        <v/>
      </c>
      <c r="G665" s="224" t="str">
        <f>Übersetzungstexte!A$162</f>
        <v>Anzahl bez.</v>
      </c>
      <c r="H665" s="225" t="str">
        <f>Übersetzungstexte!A$166</f>
        <v>Weitere</v>
      </c>
      <c r="I665" s="224" t="str">
        <f>Übersetzungstexte!A$170</f>
        <v>Jahres-</v>
      </c>
      <c r="J665" s="224" t="str">
        <f>Übersetzungstexte!A$174</f>
        <v/>
      </c>
      <c r="K665" s="224" t="str">
        <f>Übersetzungstexte!A$178</f>
        <v/>
      </c>
      <c r="L665" s="224" t="str">
        <f>Übersetzungstexte!A$182</f>
        <v>Anrechen-</v>
      </c>
      <c r="M665" s="85"/>
      <c r="N665" s="183"/>
      <c r="O665" s="76" t="s">
        <v>685</v>
      </c>
      <c r="P665" s="50" t="s">
        <v>717</v>
      </c>
      <c r="Q665" s="50"/>
      <c r="R665" s="50" t="s">
        <v>718</v>
      </c>
      <c r="S665" s="50" t="s">
        <v>719</v>
      </c>
      <c r="T665" s="50" t="s">
        <v>720</v>
      </c>
      <c r="U665" s="50" t="s">
        <v>721</v>
      </c>
      <c r="V665" s="50" t="s">
        <v>722</v>
      </c>
      <c r="W665" s="50" t="s">
        <v>723</v>
      </c>
      <c r="X665" s="44" t="s">
        <v>726</v>
      </c>
      <c r="Y665" s="47" t="s">
        <v>723</v>
      </c>
      <c r="Z665" s="47" t="s">
        <v>723</v>
      </c>
      <c r="AA665" s="179"/>
      <c r="AB665" s="179"/>
    </row>
    <row r="666" spans="1:28" s="23" customFormat="1" hidden="1" x14ac:dyDescent="0.2">
      <c r="A666" s="226" t="str">
        <f>Übersetzungstexte!A$139</f>
        <v/>
      </c>
      <c r="B666" s="226" t="str">
        <f>Übersetzungstexte!A$143</f>
        <v/>
      </c>
      <c r="C666" s="226" t="str">
        <f>Übersetzungstexte!A$147</f>
        <v/>
      </c>
      <c r="D666" s="227" t="str">
        <f>Übersetzungstexte!A$151</f>
        <v/>
      </c>
      <c r="E666" s="227" t="str">
        <f>Übersetzungstexte!A$155</f>
        <v/>
      </c>
      <c r="F666" s="227" t="str">
        <f>Übersetzungstexte!A$159</f>
        <v/>
      </c>
      <c r="G666" s="227" t="str">
        <f>Übersetzungstexte!A$163</f>
        <v xml:space="preserve">Monate </v>
      </c>
      <c r="H666" s="233" t="str">
        <f>Übersetzungstexte!A$167</f>
        <v>Lohn-</v>
      </c>
      <c r="I666" s="227" t="str">
        <f>Übersetzungstexte!A$171</f>
        <v>durchschn.</v>
      </c>
      <c r="J666" s="227" t="str">
        <f>Übersetzungstexte!A$175</f>
        <v>Anzahl</v>
      </c>
      <c r="K666" s="227" t="str">
        <f>Übersetzungstexte!A$179</f>
        <v>Anzahl</v>
      </c>
      <c r="L666" s="227" t="str">
        <f>Übersetzungstexte!A$183</f>
        <v>barer</v>
      </c>
      <c r="M666" s="126"/>
      <c r="N666" s="183"/>
      <c r="O666" s="76" t="s">
        <v>761</v>
      </c>
      <c r="P666" s="50" t="s">
        <v>712</v>
      </c>
      <c r="Q666" s="50" t="s">
        <v>609</v>
      </c>
      <c r="R666" s="51" t="s">
        <v>713</v>
      </c>
      <c r="S666" s="75" t="s">
        <v>757</v>
      </c>
      <c r="T666" s="52" t="s">
        <v>757</v>
      </c>
      <c r="U666" s="52" t="s">
        <v>758</v>
      </c>
      <c r="V666" s="52" t="s">
        <v>758</v>
      </c>
      <c r="W666" s="52" t="s">
        <v>724</v>
      </c>
      <c r="X666" s="48" t="s">
        <v>727</v>
      </c>
      <c r="Y666" s="48" t="s">
        <v>727</v>
      </c>
      <c r="Z666" s="49" t="s">
        <v>753</v>
      </c>
      <c r="AA666" s="364"/>
      <c r="AB666" s="364"/>
    </row>
    <row r="667" spans="1:28" s="23" customFormat="1" hidden="1" x14ac:dyDescent="0.2">
      <c r="A667" s="226" t="str">
        <f>Übersetzungstexte!A$140</f>
        <v/>
      </c>
      <c r="B667" s="226" t="str">
        <f>Übersetzungstexte!A$144</f>
        <v/>
      </c>
      <c r="C667" s="226" t="str">
        <f>Übersetzungstexte!A$148</f>
        <v/>
      </c>
      <c r="D667" s="227" t="str">
        <f>Übersetzungstexte!A$152</f>
        <v>Geburts-</v>
      </c>
      <c r="E667" s="227" t="str">
        <f>Übersetzungstexte!A$156</f>
        <v>Monats-</v>
      </c>
      <c r="F667" s="227" t="str">
        <f>Übersetzungstexte!A$160</f>
        <v>Stunden-</v>
      </c>
      <c r="G667" s="227" t="str">
        <f>Übersetzungstexte!A$164</f>
        <v>pro Jahr</v>
      </c>
      <c r="H667" s="227" t="str">
        <f>Übersetzungstexte!A$168</f>
        <v>bestand-</v>
      </c>
      <c r="I667" s="227" t="str">
        <f>Übersetzungstexte!A$172</f>
        <v>wöchentl.</v>
      </c>
      <c r="J667" s="227" t="str">
        <f>Übersetzungstexte!A$176</f>
        <v>Ferientage</v>
      </c>
      <c r="K667" s="227" t="str">
        <f>Übersetzungstexte!A$180</f>
        <v>Feiertage</v>
      </c>
      <c r="L667" s="228" t="str">
        <f>Übersetzungstexte!A$184</f>
        <v>Stunden-</v>
      </c>
      <c r="M667" s="127"/>
      <c r="N667" s="184" t="s">
        <v>62</v>
      </c>
      <c r="O667" s="44" t="s">
        <v>762</v>
      </c>
      <c r="P667" s="50"/>
      <c r="Q667" s="50"/>
      <c r="R667" s="51"/>
      <c r="S667" s="52" t="s">
        <v>706</v>
      </c>
      <c r="T667" s="52" t="s">
        <v>704</v>
      </c>
      <c r="U667" s="52" t="s">
        <v>706</v>
      </c>
      <c r="V667" s="52" t="s">
        <v>704</v>
      </c>
      <c r="W667" s="52" t="s">
        <v>725</v>
      </c>
      <c r="X667" s="49" t="s">
        <v>755</v>
      </c>
      <c r="Y667" s="49" t="s">
        <v>728</v>
      </c>
      <c r="Z667" s="49" t="s">
        <v>754</v>
      </c>
      <c r="AA667" s="364"/>
      <c r="AB667" s="364"/>
    </row>
    <row r="668" spans="1:28" s="23" customFormat="1" hidden="1" x14ac:dyDescent="0.2">
      <c r="A668" s="229" t="str">
        <f>Übersetzungstexte!A$141</f>
        <v>Versicherten-Nr.</v>
      </c>
      <c r="B668" s="229" t="str">
        <f>Übersetzungstexte!A$145</f>
        <v>Name</v>
      </c>
      <c r="C668" s="229" t="str">
        <f>Übersetzungstexte!A$149</f>
        <v>Vorname</v>
      </c>
      <c r="D668" s="230" t="str">
        <f>Übersetzungstexte!A$153</f>
        <v>datum</v>
      </c>
      <c r="E668" s="230" t="str">
        <f>Übersetzungstexte!A$157</f>
        <v>lohn</v>
      </c>
      <c r="F668" s="230" t="str">
        <f>Übersetzungstexte!A$161</f>
        <v>lohn</v>
      </c>
      <c r="G668" s="230" t="str">
        <f>Übersetzungstexte!A$165</f>
        <v>(12/13)</v>
      </c>
      <c r="H668" s="230" t="str">
        <f>Übersetzungstexte!A$169</f>
        <v>teile p. Jahr</v>
      </c>
      <c r="I668" s="230" t="str">
        <f>Übersetzungstexte!A$173</f>
        <v>Arbeitszeit</v>
      </c>
      <c r="J668" s="230" t="str">
        <f>Übersetzungstexte!A$177</f>
        <v>pro Jahr</v>
      </c>
      <c r="K668" s="230" t="str">
        <f>Übersetzungstexte!A$181</f>
        <v>pro Jahr</v>
      </c>
      <c r="L668" s="231" t="str">
        <f>Übersetzungstexte!A$185</f>
        <v>Verdienst</v>
      </c>
      <c r="M668" s="127"/>
      <c r="N668" s="184" t="s">
        <v>63</v>
      </c>
      <c r="O668" s="44" t="s">
        <v>749</v>
      </c>
      <c r="P668" s="50"/>
      <c r="Q668" s="50"/>
      <c r="R668" s="51"/>
      <c r="S668" s="52" t="s">
        <v>705</v>
      </c>
      <c r="T668" s="52" t="s">
        <v>705</v>
      </c>
      <c r="U668" s="52" t="s">
        <v>705</v>
      </c>
      <c r="V668" s="52" t="s">
        <v>705</v>
      </c>
      <c r="W668" s="50"/>
      <c r="X668" s="49" t="s">
        <v>756</v>
      </c>
      <c r="Y668" s="49" t="s">
        <v>673</v>
      </c>
      <c r="Z668" s="49"/>
      <c r="AA668" s="364" t="s">
        <v>711</v>
      </c>
      <c r="AB668" s="364"/>
    </row>
    <row r="669" spans="1:28" ht="17.25" hidden="1" customHeight="1" x14ac:dyDescent="0.2">
      <c r="A669" s="115"/>
      <c r="B669" s="236"/>
      <c r="C669" s="236"/>
      <c r="D669" s="116"/>
      <c r="E669" s="117"/>
      <c r="F669" s="118"/>
      <c r="G669" s="362"/>
      <c r="H669" s="117"/>
      <c r="I669" s="118"/>
      <c r="J669" s="119"/>
      <c r="K669" s="119"/>
      <c r="L669" s="232" t="str">
        <f t="shared" ref="L669:L689" si="330">Y669</f>
        <v/>
      </c>
      <c r="M669" s="128" t="str">
        <f t="shared" ref="M669:M687" si="331">Z669</f>
        <v/>
      </c>
      <c r="N669" s="77">
        <f t="shared" ref="N669:N687" si="332">IF(N$2-YEAR(D669)&lt;N$3,0,1)</f>
        <v>0</v>
      </c>
      <c r="O669" s="77">
        <f t="shared" ref="O669:O687" si="333">IF(L669="",0,1)</f>
        <v>0</v>
      </c>
      <c r="P669" s="28" t="str">
        <f t="shared" ref="P669:P687" si="334">IF(AND(A669="",B669="",C669=""),"",ROUND((K669+J669)/(N$4-(K669+J669))*100,2))</f>
        <v/>
      </c>
      <c r="Q669" s="28">
        <f t="shared" ref="Q669:Q687" si="335">ROUND(G669,0)/12</f>
        <v>0</v>
      </c>
      <c r="R669" s="31" t="str">
        <f t="shared" ref="R669:R687" si="336">IF(AND(A669="",B669="",C669=""),"",ROUND((N$4-(K669+J669))*I669/60,1))</f>
        <v/>
      </c>
      <c r="S669" s="28" t="str">
        <f t="shared" ref="S669:S687" si="337">IF(OR(AND(A669="",B669="",C669=""),F669=0,F669=""),"",ROUND((1+P669/100)*Q669*F669,2))</f>
        <v/>
      </c>
      <c r="T669" s="28" t="str">
        <f t="shared" ref="T669:T687" si="338">IF(OR(AND(A669="",B669="",C669=""),F669=0,F669="",I669=0,I669=""),"",ROUND((1+P669/100)*(H669/(N$4*I669/5)+Q669*F669),2))</f>
        <v/>
      </c>
      <c r="U669" s="28" t="str">
        <f t="shared" ref="U669:U687" si="339">IF(OR(AND(A669="",B669="",C669=""),E669=0,E669="",R669=0,R669=""),"",ROUND((Q669*E669/R669),2))</f>
        <v/>
      </c>
      <c r="V669" s="28" t="str">
        <f t="shared" ref="V669:V687" si="340">IF(OR(AND(A669="",B669="",C669=""),E669=0,E669="",R669=0,R669=""),"",ROUND((H669/(12*Q669*E669)+1)*Q669*E669/R669,2))</f>
        <v/>
      </c>
      <c r="W669" s="71" t="str">
        <f t="shared" ref="W669:W687" si="341">IF(OR(AND(A669="",B669="",C669=""),R669=0,R669=""),"",ROUND(W$4 / R669,1))</f>
        <v/>
      </c>
      <c r="X669" s="47" t="str">
        <f t="shared" ref="X669:X687" si="342">IF(OR(AND(A669="",B669="",C669=""),N$4=""),"",IF(AND(F669&gt;0,H669&gt;0),T669, IF(F669&gt;0,S669, IF(AND(E669&gt;0,H669&gt;0),V669,U669))))</f>
        <v/>
      </c>
      <c r="Y669" s="365" t="str">
        <f t="shared" ref="Y669:Y687" si="343">IF(W669&lt;X669,W669,X669)</f>
        <v/>
      </c>
      <c r="Z669" s="365" t="str">
        <f>IF(W669&lt;X669,Übersetzungstexte!A$186,"")</f>
        <v/>
      </c>
      <c r="AA669" s="366" t="str">
        <f t="shared" ref="AA669:AA687" si="344">IF(AND(B669="",C669=""),"",CONCATENATE(B669,",",C669))</f>
        <v/>
      </c>
      <c r="AB669" s="367"/>
    </row>
    <row r="670" spans="1:28" ht="17.25" hidden="1" customHeight="1" x14ac:dyDescent="0.2">
      <c r="A670" s="115"/>
      <c r="B670" s="236"/>
      <c r="C670" s="236"/>
      <c r="D670" s="116"/>
      <c r="E670" s="117"/>
      <c r="F670" s="118"/>
      <c r="G670" s="362"/>
      <c r="H670" s="117"/>
      <c r="I670" s="118"/>
      <c r="J670" s="119"/>
      <c r="K670" s="119"/>
      <c r="L670" s="232" t="str">
        <f t="shared" si="330"/>
        <v/>
      </c>
      <c r="M670" s="128" t="str">
        <f t="shared" si="331"/>
        <v/>
      </c>
      <c r="N670" s="77">
        <f t="shared" si="332"/>
        <v>0</v>
      </c>
      <c r="O670" s="77">
        <f t="shared" si="333"/>
        <v>0</v>
      </c>
      <c r="P670" s="28" t="str">
        <f t="shared" si="334"/>
        <v/>
      </c>
      <c r="Q670" s="28">
        <f t="shared" si="335"/>
        <v>0</v>
      </c>
      <c r="R670" s="31" t="str">
        <f t="shared" si="336"/>
        <v/>
      </c>
      <c r="S670" s="28" t="str">
        <f t="shared" si="337"/>
        <v/>
      </c>
      <c r="T670" s="28" t="str">
        <f t="shared" si="338"/>
        <v/>
      </c>
      <c r="U670" s="28" t="str">
        <f t="shared" si="339"/>
        <v/>
      </c>
      <c r="V670" s="28" t="str">
        <f t="shared" si="340"/>
        <v/>
      </c>
      <c r="W670" s="71" t="str">
        <f t="shared" si="341"/>
        <v/>
      </c>
      <c r="X670" s="47" t="str">
        <f t="shared" si="342"/>
        <v/>
      </c>
      <c r="Y670" s="365" t="str">
        <f t="shared" si="343"/>
        <v/>
      </c>
      <c r="Z670" s="365" t="str">
        <f>IF(W670&lt;X670,Übersetzungstexte!A$186,"")</f>
        <v/>
      </c>
      <c r="AA670" s="366" t="str">
        <f t="shared" si="344"/>
        <v/>
      </c>
      <c r="AB670" s="367"/>
    </row>
    <row r="671" spans="1:28" ht="17.25" hidden="1" customHeight="1" x14ac:dyDescent="0.2">
      <c r="A671" s="115"/>
      <c r="B671" s="236"/>
      <c r="C671" s="236"/>
      <c r="D671" s="116"/>
      <c r="E671" s="117"/>
      <c r="F671" s="118"/>
      <c r="G671" s="362"/>
      <c r="H671" s="117"/>
      <c r="I671" s="118"/>
      <c r="J671" s="119"/>
      <c r="K671" s="119"/>
      <c r="L671" s="232" t="str">
        <f t="shared" si="330"/>
        <v/>
      </c>
      <c r="M671" s="128" t="str">
        <f t="shared" si="331"/>
        <v/>
      </c>
      <c r="N671" s="77">
        <f t="shared" si="332"/>
        <v>0</v>
      </c>
      <c r="O671" s="77">
        <f t="shared" si="333"/>
        <v>0</v>
      </c>
      <c r="P671" s="28" t="str">
        <f t="shared" si="334"/>
        <v/>
      </c>
      <c r="Q671" s="28">
        <f t="shared" si="335"/>
        <v>0</v>
      </c>
      <c r="R671" s="31" t="str">
        <f t="shared" si="336"/>
        <v/>
      </c>
      <c r="S671" s="28" t="str">
        <f t="shared" si="337"/>
        <v/>
      </c>
      <c r="T671" s="28" t="str">
        <f t="shared" si="338"/>
        <v/>
      </c>
      <c r="U671" s="28" t="str">
        <f t="shared" si="339"/>
        <v/>
      </c>
      <c r="V671" s="28" t="str">
        <f t="shared" si="340"/>
        <v/>
      </c>
      <c r="W671" s="71" t="str">
        <f t="shared" si="341"/>
        <v/>
      </c>
      <c r="X671" s="47" t="str">
        <f t="shared" si="342"/>
        <v/>
      </c>
      <c r="Y671" s="365" t="str">
        <f t="shared" si="343"/>
        <v/>
      </c>
      <c r="Z671" s="365" t="str">
        <f>IF(W671&lt;X671,Übersetzungstexte!A$186,"")</f>
        <v/>
      </c>
      <c r="AA671" s="366" t="str">
        <f t="shared" si="344"/>
        <v/>
      </c>
      <c r="AB671" s="367"/>
    </row>
    <row r="672" spans="1:28" ht="17.25" hidden="1" customHeight="1" x14ac:dyDescent="0.2">
      <c r="A672" s="115"/>
      <c r="B672" s="236"/>
      <c r="C672" s="236"/>
      <c r="D672" s="116"/>
      <c r="E672" s="117"/>
      <c r="F672" s="118"/>
      <c r="G672" s="362"/>
      <c r="H672" s="117"/>
      <c r="I672" s="118"/>
      <c r="J672" s="119"/>
      <c r="K672" s="119"/>
      <c r="L672" s="232" t="str">
        <f t="shared" si="330"/>
        <v/>
      </c>
      <c r="M672" s="128" t="str">
        <f t="shared" si="331"/>
        <v/>
      </c>
      <c r="N672" s="77">
        <f t="shared" si="332"/>
        <v>0</v>
      </c>
      <c r="O672" s="77">
        <f t="shared" si="333"/>
        <v>0</v>
      </c>
      <c r="P672" s="28" t="str">
        <f t="shared" si="334"/>
        <v/>
      </c>
      <c r="Q672" s="28">
        <f t="shared" si="335"/>
        <v>0</v>
      </c>
      <c r="R672" s="31" t="str">
        <f t="shared" si="336"/>
        <v/>
      </c>
      <c r="S672" s="28" t="str">
        <f t="shared" si="337"/>
        <v/>
      </c>
      <c r="T672" s="28" t="str">
        <f t="shared" si="338"/>
        <v/>
      </c>
      <c r="U672" s="28" t="str">
        <f t="shared" si="339"/>
        <v/>
      </c>
      <c r="V672" s="28" t="str">
        <f t="shared" si="340"/>
        <v/>
      </c>
      <c r="W672" s="71" t="str">
        <f t="shared" si="341"/>
        <v/>
      </c>
      <c r="X672" s="47" t="str">
        <f t="shared" si="342"/>
        <v/>
      </c>
      <c r="Y672" s="365" t="str">
        <f t="shared" si="343"/>
        <v/>
      </c>
      <c r="Z672" s="365" t="str">
        <f>IF(W672&lt;X672,Übersetzungstexte!A$186,"")</f>
        <v/>
      </c>
      <c r="AA672" s="366" t="str">
        <f t="shared" si="344"/>
        <v/>
      </c>
      <c r="AB672" s="367"/>
    </row>
    <row r="673" spans="1:28" ht="17.25" hidden="1" customHeight="1" x14ac:dyDescent="0.2">
      <c r="A673" s="115"/>
      <c r="B673" s="236"/>
      <c r="C673" s="236"/>
      <c r="D673" s="116"/>
      <c r="E673" s="117"/>
      <c r="F673" s="118"/>
      <c r="G673" s="362"/>
      <c r="H673" s="117"/>
      <c r="I673" s="118"/>
      <c r="J673" s="119"/>
      <c r="K673" s="119"/>
      <c r="L673" s="232" t="str">
        <f t="shared" si="330"/>
        <v/>
      </c>
      <c r="M673" s="128" t="str">
        <f t="shared" si="331"/>
        <v/>
      </c>
      <c r="N673" s="77">
        <f t="shared" si="332"/>
        <v>0</v>
      </c>
      <c r="O673" s="77">
        <f t="shared" si="333"/>
        <v>0</v>
      </c>
      <c r="P673" s="28" t="str">
        <f t="shared" si="334"/>
        <v/>
      </c>
      <c r="Q673" s="28">
        <f t="shared" si="335"/>
        <v>0</v>
      </c>
      <c r="R673" s="31" t="str">
        <f t="shared" si="336"/>
        <v/>
      </c>
      <c r="S673" s="28" t="str">
        <f t="shared" si="337"/>
        <v/>
      </c>
      <c r="T673" s="28" t="str">
        <f t="shared" si="338"/>
        <v/>
      </c>
      <c r="U673" s="28" t="str">
        <f t="shared" si="339"/>
        <v/>
      </c>
      <c r="V673" s="28" t="str">
        <f t="shared" si="340"/>
        <v/>
      </c>
      <c r="W673" s="71" t="str">
        <f t="shared" si="341"/>
        <v/>
      </c>
      <c r="X673" s="47" t="str">
        <f t="shared" si="342"/>
        <v/>
      </c>
      <c r="Y673" s="365" t="str">
        <f t="shared" si="343"/>
        <v/>
      </c>
      <c r="Z673" s="365" t="str">
        <f>IF(W673&lt;X673,Übersetzungstexte!A$186,"")</f>
        <v/>
      </c>
      <c r="AA673" s="366" t="str">
        <f t="shared" si="344"/>
        <v/>
      </c>
      <c r="AB673" s="367"/>
    </row>
    <row r="674" spans="1:28" ht="17.25" hidden="1" customHeight="1" x14ac:dyDescent="0.2">
      <c r="A674" s="115"/>
      <c r="B674" s="236"/>
      <c r="C674" s="236"/>
      <c r="D674" s="116"/>
      <c r="E674" s="117"/>
      <c r="F674" s="118"/>
      <c r="G674" s="362"/>
      <c r="H674" s="117"/>
      <c r="I674" s="118"/>
      <c r="J674" s="119"/>
      <c r="K674" s="119"/>
      <c r="L674" s="232" t="str">
        <f t="shared" si="330"/>
        <v/>
      </c>
      <c r="M674" s="128" t="str">
        <f t="shared" si="331"/>
        <v/>
      </c>
      <c r="N674" s="77">
        <f t="shared" si="332"/>
        <v>0</v>
      </c>
      <c r="O674" s="77">
        <f t="shared" si="333"/>
        <v>0</v>
      </c>
      <c r="P674" s="28" t="str">
        <f t="shared" si="334"/>
        <v/>
      </c>
      <c r="Q674" s="28">
        <f t="shared" si="335"/>
        <v>0</v>
      </c>
      <c r="R674" s="31" t="str">
        <f t="shared" si="336"/>
        <v/>
      </c>
      <c r="S674" s="28" t="str">
        <f t="shared" si="337"/>
        <v/>
      </c>
      <c r="T674" s="28" t="str">
        <f t="shared" si="338"/>
        <v/>
      </c>
      <c r="U674" s="28" t="str">
        <f t="shared" si="339"/>
        <v/>
      </c>
      <c r="V674" s="28" t="str">
        <f t="shared" si="340"/>
        <v/>
      </c>
      <c r="W674" s="71" t="str">
        <f t="shared" si="341"/>
        <v/>
      </c>
      <c r="X674" s="47" t="str">
        <f t="shared" si="342"/>
        <v/>
      </c>
      <c r="Y674" s="365" t="str">
        <f t="shared" si="343"/>
        <v/>
      </c>
      <c r="Z674" s="365" t="str">
        <f>IF(W674&lt;X674,Übersetzungstexte!A$186,"")</f>
        <v/>
      </c>
      <c r="AA674" s="366" t="str">
        <f t="shared" si="344"/>
        <v/>
      </c>
      <c r="AB674" s="367"/>
    </row>
    <row r="675" spans="1:28" ht="17.25" hidden="1" customHeight="1" x14ac:dyDescent="0.2">
      <c r="A675" s="115"/>
      <c r="B675" s="236"/>
      <c r="C675" s="236"/>
      <c r="D675" s="116"/>
      <c r="E675" s="117"/>
      <c r="F675" s="118"/>
      <c r="G675" s="362"/>
      <c r="H675" s="117"/>
      <c r="I675" s="118"/>
      <c r="J675" s="119"/>
      <c r="K675" s="119"/>
      <c r="L675" s="232" t="str">
        <f t="shared" si="330"/>
        <v/>
      </c>
      <c r="M675" s="128" t="str">
        <f t="shared" si="331"/>
        <v/>
      </c>
      <c r="N675" s="77">
        <f t="shared" si="332"/>
        <v>0</v>
      </c>
      <c r="O675" s="77">
        <f t="shared" si="333"/>
        <v>0</v>
      </c>
      <c r="P675" s="28" t="str">
        <f t="shared" si="334"/>
        <v/>
      </c>
      <c r="Q675" s="28">
        <f t="shared" si="335"/>
        <v>0</v>
      </c>
      <c r="R675" s="31" t="str">
        <f t="shared" si="336"/>
        <v/>
      </c>
      <c r="S675" s="28" t="str">
        <f t="shared" si="337"/>
        <v/>
      </c>
      <c r="T675" s="28" t="str">
        <f t="shared" si="338"/>
        <v/>
      </c>
      <c r="U675" s="28" t="str">
        <f t="shared" si="339"/>
        <v/>
      </c>
      <c r="V675" s="28" t="str">
        <f t="shared" si="340"/>
        <v/>
      </c>
      <c r="W675" s="71" t="str">
        <f t="shared" si="341"/>
        <v/>
      </c>
      <c r="X675" s="47" t="str">
        <f t="shared" si="342"/>
        <v/>
      </c>
      <c r="Y675" s="365" t="str">
        <f t="shared" si="343"/>
        <v/>
      </c>
      <c r="Z675" s="365" t="str">
        <f>IF(W675&lt;X675,Übersetzungstexte!A$186,"")</f>
        <v/>
      </c>
      <c r="AA675" s="366" t="str">
        <f t="shared" si="344"/>
        <v/>
      </c>
      <c r="AB675" s="367"/>
    </row>
    <row r="676" spans="1:28" ht="17.25" hidden="1" customHeight="1" x14ac:dyDescent="0.2">
      <c r="A676" s="115"/>
      <c r="B676" s="236"/>
      <c r="C676" s="236"/>
      <c r="D676" s="116"/>
      <c r="E676" s="117"/>
      <c r="F676" s="118"/>
      <c r="G676" s="362"/>
      <c r="H676" s="117"/>
      <c r="I676" s="118"/>
      <c r="J676" s="119"/>
      <c r="K676" s="119"/>
      <c r="L676" s="232" t="str">
        <f t="shared" si="330"/>
        <v/>
      </c>
      <c r="M676" s="128" t="str">
        <f t="shared" si="331"/>
        <v/>
      </c>
      <c r="N676" s="77">
        <f t="shared" si="332"/>
        <v>0</v>
      </c>
      <c r="O676" s="77">
        <f t="shared" si="333"/>
        <v>0</v>
      </c>
      <c r="P676" s="28" t="str">
        <f t="shared" si="334"/>
        <v/>
      </c>
      <c r="Q676" s="28">
        <f t="shared" si="335"/>
        <v>0</v>
      </c>
      <c r="R676" s="31" t="str">
        <f t="shared" si="336"/>
        <v/>
      </c>
      <c r="S676" s="28" t="str">
        <f t="shared" si="337"/>
        <v/>
      </c>
      <c r="T676" s="28" t="str">
        <f t="shared" si="338"/>
        <v/>
      </c>
      <c r="U676" s="28" t="str">
        <f t="shared" si="339"/>
        <v/>
      </c>
      <c r="V676" s="28" t="str">
        <f t="shared" si="340"/>
        <v/>
      </c>
      <c r="W676" s="71" t="str">
        <f t="shared" si="341"/>
        <v/>
      </c>
      <c r="X676" s="47" t="str">
        <f t="shared" si="342"/>
        <v/>
      </c>
      <c r="Y676" s="365" t="str">
        <f t="shared" si="343"/>
        <v/>
      </c>
      <c r="Z676" s="365" t="str">
        <f>IF(W676&lt;X676,Übersetzungstexte!A$186,"")</f>
        <v/>
      </c>
      <c r="AA676" s="366" t="str">
        <f t="shared" si="344"/>
        <v/>
      </c>
      <c r="AB676" s="367"/>
    </row>
    <row r="677" spans="1:28" ht="17.25" hidden="1" customHeight="1" x14ac:dyDescent="0.2">
      <c r="A677" s="115"/>
      <c r="B677" s="236"/>
      <c r="C677" s="236"/>
      <c r="D677" s="116"/>
      <c r="E677" s="117"/>
      <c r="F677" s="118"/>
      <c r="G677" s="362"/>
      <c r="H677" s="117"/>
      <c r="I677" s="118"/>
      <c r="J677" s="119"/>
      <c r="K677" s="119"/>
      <c r="L677" s="232" t="str">
        <f t="shared" si="330"/>
        <v/>
      </c>
      <c r="M677" s="128" t="str">
        <f t="shared" si="331"/>
        <v/>
      </c>
      <c r="N677" s="77">
        <f t="shared" si="332"/>
        <v>0</v>
      </c>
      <c r="O677" s="77">
        <f t="shared" si="333"/>
        <v>0</v>
      </c>
      <c r="P677" s="28" t="str">
        <f t="shared" si="334"/>
        <v/>
      </c>
      <c r="Q677" s="28">
        <f t="shared" si="335"/>
        <v>0</v>
      </c>
      <c r="R677" s="31" t="str">
        <f t="shared" si="336"/>
        <v/>
      </c>
      <c r="S677" s="28" t="str">
        <f t="shared" si="337"/>
        <v/>
      </c>
      <c r="T677" s="28" t="str">
        <f t="shared" si="338"/>
        <v/>
      </c>
      <c r="U677" s="28" t="str">
        <f t="shared" si="339"/>
        <v/>
      </c>
      <c r="V677" s="28" t="str">
        <f t="shared" si="340"/>
        <v/>
      </c>
      <c r="W677" s="71" t="str">
        <f t="shared" si="341"/>
        <v/>
      </c>
      <c r="X677" s="47" t="str">
        <f t="shared" si="342"/>
        <v/>
      </c>
      <c r="Y677" s="365" t="str">
        <f t="shared" si="343"/>
        <v/>
      </c>
      <c r="Z677" s="365" t="str">
        <f>IF(W677&lt;X677,Übersetzungstexte!A$186,"")</f>
        <v/>
      </c>
      <c r="AA677" s="366" t="str">
        <f t="shared" si="344"/>
        <v/>
      </c>
      <c r="AB677" s="367"/>
    </row>
    <row r="678" spans="1:28" ht="17.25" hidden="1" customHeight="1" x14ac:dyDescent="0.2">
      <c r="A678" s="115"/>
      <c r="B678" s="236"/>
      <c r="C678" s="236"/>
      <c r="D678" s="116"/>
      <c r="E678" s="117"/>
      <c r="F678" s="118"/>
      <c r="G678" s="362"/>
      <c r="H678" s="117"/>
      <c r="I678" s="118"/>
      <c r="J678" s="119"/>
      <c r="K678" s="119"/>
      <c r="L678" s="232" t="str">
        <f t="shared" si="330"/>
        <v/>
      </c>
      <c r="M678" s="128" t="str">
        <f t="shared" si="331"/>
        <v/>
      </c>
      <c r="N678" s="77">
        <f t="shared" si="332"/>
        <v>0</v>
      </c>
      <c r="O678" s="77">
        <f t="shared" si="333"/>
        <v>0</v>
      </c>
      <c r="P678" s="28" t="str">
        <f t="shared" si="334"/>
        <v/>
      </c>
      <c r="Q678" s="28">
        <f t="shared" si="335"/>
        <v>0</v>
      </c>
      <c r="R678" s="31" t="str">
        <f t="shared" si="336"/>
        <v/>
      </c>
      <c r="S678" s="28" t="str">
        <f t="shared" si="337"/>
        <v/>
      </c>
      <c r="T678" s="28" t="str">
        <f t="shared" si="338"/>
        <v/>
      </c>
      <c r="U678" s="28" t="str">
        <f t="shared" si="339"/>
        <v/>
      </c>
      <c r="V678" s="28" t="str">
        <f t="shared" si="340"/>
        <v/>
      </c>
      <c r="W678" s="71" t="str">
        <f t="shared" si="341"/>
        <v/>
      </c>
      <c r="X678" s="47" t="str">
        <f t="shared" si="342"/>
        <v/>
      </c>
      <c r="Y678" s="365" t="str">
        <f t="shared" si="343"/>
        <v/>
      </c>
      <c r="Z678" s="365" t="str">
        <f>IF(W678&lt;X678,Übersetzungstexte!A$186,"")</f>
        <v/>
      </c>
      <c r="AA678" s="366" t="str">
        <f t="shared" si="344"/>
        <v/>
      </c>
      <c r="AB678" s="367"/>
    </row>
    <row r="679" spans="1:28" ht="17.25" hidden="1" customHeight="1" x14ac:dyDescent="0.2">
      <c r="A679" s="115"/>
      <c r="B679" s="236"/>
      <c r="C679" s="236"/>
      <c r="D679" s="116"/>
      <c r="E679" s="117"/>
      <c r="F679" s="118"/>
      <c r="G679" s="362"/>
      <c r="H679" s="117"/>
      <c r="I679" s="118"/>
      <c r="J679" s="119"/>
      <c r="K679" s="119"/>
      <c r="L679" s="232" t="str">
        <f t="shared" si="330"/>
        <v/>
      </c>
      <c r="M679" s="128" t="str">
        <f t="shared" si="331"/>
        <v/>
      </c>
      <c r="N679" s="77">
        <f t="shared" si="332"/>
        <v>0</v>
      </c>
      <c r="O679" s="77">
        <f t="shared" si="333"/>
        <v>0</v>
      </c>
      <c r="P679" s="28" t="str">
        <f t="shared" si="334"/>
        <v/>
      </c>
      <c r="Q679" s="28">
        <f t="shared" si="335"/>
        <v>0</v>
      </c>
      <c r="R679" s="31" t="str">
        <f t="shared" si="336"/>
        <v/>
      </c>
      <c r="S679" s="28" t="str">
        <f t="shared" si="337"/>
        <v/>
      </c>
      <c r="T679" s="28" t="str">
        <f t="shared" si="338"/>
        <v/>
      </c>
      <c r="U679" s="28" t="str">
        <f t="shared" si="339"/>
        <v/>
      </c>
      <c r="V679" s="28" t="str">
        <f t="shared" si="340"/>
        <v/>
      </c>
      <c r="W679" s="71" t="str">
        <f t="shared" si="341"/>
        <v/>
      </c>
      <c r="X679" s="47" t="str">
        <f t="shared" si="342"/>
        <v/>
      </c>
      <c r="Y679" s="365" t="str">
        <f t="shared" si="343"/>
        <v/>
      </c>
      <c r="Z679" s="365" t="str">
        <f>IF(W679&lt;X679,Übersetzungstexte!A$186,"")</f>
        <v/>
      </c>
      <c r="AA679" s="366" t="str">
        <f t="shared" si="344"/>
        <v/>
      </c>
      <c r="AB679" s="367"/>
    </row>
    <row r="680" spans="1:28" ht="17.25" hidden="1" customHeight="1" x14ac:dyDescent="0.2">
      <c r="A680" s="115"/>
      <c r="B680" s="236"/>
      <c r="C680" s="236"/>
      <c r="D680" s="116"/>
      <c r="E680" s="117"/>
      <c r="F680" s="118"/>
      <c r="G680" s="362"/>
      <c r="H680" s="117"/>
      <c r="I680" s="118"/>
      <c r="J680" s="119"/>
      <c r="K680" s="119"/>
      <c r="L680" s="232" t="str">
        <f t="shared" si="330"/>
        <v/>
      </c>
      <c r="M680" s="128" t="str">
        <f t="shared" si="331"/>
        <v/>
      </c>
      <c r="N680" s="77">
        <f t="shared" si="332"/>
        <v>0</v>
      </c>
      <c r="O680" s="77">
        <f t="shared" si="333"/>
        <v>0</v>
      </c>
      <c r="P680" s="28" t="str">
        <f t="shared" si="334"/>
        <v/>
      </c>
      <c r="Q680" s="28">
        <f t="shared" si="335"/>
        <v>0</v>
      </c>
      <c r="R680" s="31" t="str">
        <f t="shared" si="336"/>
        <v/>
      </c>
      <c r="S680" s="28" t="str">
        <f t="shared" si="337"/>
        <v/>
      </c>
      <c r="T680" s="28" t="str">
        <f t="shared" si="338"/>
        <v/>
      </c>
      <c r="U680" s="28" t="str">
        <f t="shared" si="339"/>
        <v/>
      </c>
      <c r="V680" s="28" t="str">
        <f t="shared" si="340"/>
        <v/>
      </c>
      <c r="W680" s="71" t="str">
        <f t="shared" si="341"/>
        <v/>
      </c>
      <c r="X680" s="47" t="str">
        <f t="shared" si="342"/>
        <v/>
      </c>
      <c r="Y680" s="365" t="str">
        <f t="shared" si="343"/>
        <v/>
      </c>
      <c r="Z680" s="365" t="str">
        <f>IF(W680&lt;X680,Übersetzungstexte!A$186,"")</f>
        <v/>
      </c>
      <c r="AA680" s="366" t="str">
        <f t="shared" si="344"/>
        <v/>
      </c>
      <c r="AB680" s="367"/>
    </row>
    <row r="681" spans="1:28" ht="17.25" hidden="1" customHeight="1" x14ac:dyDescent="0.2">
      <c r="A681" s="115"/>
      <c r="B681" s="236"/>
      <c r="C681" s="236"/>
      <c r="D681" s="116"/>
      <c r="E681" s="117"/>
      <c r="F681" s="118"/>
      <c r="G681" s="362"/>
      <c r="H681" s="117"/>
      <c r="I681" s="118"/>
      <c r="J681" s="119"/>
      <c r="K681" s="119"/>
      <c r="L681" s="232" t="str">
        <f t="shared" si="330"/>
        <v/>
      </c>
      <c r="M681" s="128" t="str">
        <f t="shared" si="331"/>
        <v/>
      </c>
      <c r="N681" s="77">
        <f t="shared" si="332"/>
        <v>0</v>
      </c>
      <c r="O681" s="77">
        <f t="shared" si="333"/>
        <v>0</v>
      </c>
      <c r="P681" s="28" t="str">
        <f t="shared" si="334"/>
        <v/>
      </c>
      <c r="Q681" s="28">
        <f t="shared" si="335"/>
        <v>0</v>
      </c>
      <c r="R681" s="31" t="str">
        <f t="shared" si="336"/>
        <v/>
      </c>
      <c r="S681" s="28" t="str">
        <f t="shared" si="337"/>
        <v/>
      </c>
      <c r="T681" s="28" t="str">
        <f t="shared" si="338"/>
        <v/>
      </c>
      <c r="U681" s="28" t="str">
        <f t="shared" si="339"/>
        <v/>
      </c>
      <c r="V681" s="28" t="str">
        <f t="shared" si="340"/>
        <v/>
      </c>
      <c r="W681" s="71" t="str">
        <f t="shared" si="341"/>
        <v/>
      </c>
      <c r="X681" s="47" t="str">
        <f t="shared" si="342"/>
        <v/>
      </c>
      <c r="Y681" s="365" t="str">
        <f t="shared" si="343"/>
        <v/>
      </c>
      <c r="Z681" s="365" t="str">
        <f>IF(W681&lt;X681,Übersetzungstexte!A$186,"")</f>
        <v/>
      </c>
      <c r="AA681" s="366" t="str">
        <f t="shared" si="344"/>
        <v/>
      </c>
      <c r="AB681" s="367"/>
    </row>
    <row r="682" spans="1:28" ht="17.25" hidden="1" customHeight="1" x14ac:dyDescent="0.2">
      <c r="A682" s="115"/>
      <c r="B682" s="236"/>
      <c r="C682" s="236"/>
      <c r="D682" s="116"/>
      <c r="E682" s="117"/>
      <c r="F682" s="118"/>
      <c r="G682" s="362"/>
      <c r="H682" s="117"/>
      <c r="I682" s="118"/>
      <c r="J682" s="119"/>
      <c r="K682" s="119"/>
      <c r="L682" s="232" t="str">
        <f t="shared" si="330"/>
        <v/>
      </c>
      <c r="M682" s="128" t="str">
        <f t="shared" si="331"/>
        <v/>
      </c>
      <c r="N682" s="77">
        <f t="shared" si="332"/>
        <v>0</v>
      </c>
      <c r="O682" s="77">
        <f t="shared" si="333"/>
        <v>0</v>
      </c>
      <c r="P682" s="28" t="str">
        <f t="shared" si="334"/>
        <v/>
      </c>
      <c r="Q682" s="28">
        <f t="shared" si="335"/>
        <v>0</v>
      </c>
      <c r="R682" s="31" t="str">
        <f t="shared" si="336"/>
        <v/>
      </c>
      <c r="S682" s="28" t="str">
        <f t="shared" si="337"/>
        <v/>
      </c>
      <c r="T682" s="28" t="str">
        <f t="shared" si="338"/>
        <v/>
      </c>
      <c r="U682" s="28" t="str">
        <f t="shared" si="339"/>
        <v/>
      </c>
      <c r="V682" s="28" t="str">
        <f t="shared" si="340"/>
        <v/>
      </c>
      <c r="W682" s="71" t="str">
        <f t="shared" si="341"/>
        <v/>
      </c>
      <c r="X682" s="47" t="str">
        <f t="shared" si="342"/>
        <v/>
      </c>
      <c r="Y682" s="365" t="str">
        <f t="shared" si="343"/>
        <v/>
      </c>
      <c r="Z682" s="365" t="str">
        <f>IF(W682&lt;X682,Übersetzungstexte!A$186,"")</f>
        <v/>
      </c>
      <c r="AA682" s="366" t="str">
        <f t="shared" si="344"/>
        <v/>
      </c>
      <c r="AB682" s="367"/>
    </row>
    <row r="683" spans="1:28" ht="17.25" hidden="1" customHeight="1" x14ac:dyDescent="0.2">
      <c r="A683" s="115"/>
      <c r="B683" s="236"/>
      <c r="C683" s="236"/>
      <c r="D683" s="116"/>
      <c r="E683" s="117"/>
      <c r="F683" s="118"/>
      <c r="G683" s="362"/>
      <c r="H683" s="117"/>
      <c r="I683" s="118"/>
      <c r="J683" s="119"/>
      <c r="K683" s="119"/>
      <c r="L683" s="232" t="str">
        <f t="shared" si="330"/>
        <v/>
      </c>
      <c r="M683" s="128" t="str">
        <f t="shared" si="331"/>
        <v/>
      </c>
      <c r="N683" s="77">
        <f t="shared" si="332"/>
        <v>0</v>
      </c>
      <c r="O683" s="77">
        <f t="shared" si="333"/>
        <v>0</v>
      </c>
      <c r="P683" s="28" t="str">
        <f t="shared" si="334"/>
        <v/>
      </c>
      <c r="Q683" s="28">
        <f t="shared" si="335"/>
        <v>0</v>
      </c>
      <c r="R683" s="31" t="str">
        <f t="shared" si="336"/>
        <v/>
      </c>
      <c r="S683" s="28" t="str">
        <f t="shared" si="337"/>
        <v/>
      </c>
      <c r="T683" s="28" t="str">
        <f t="shared" si="338"/>
        <v/>
      </c>
      <c r="U683" s="28" t="str">
        <f t="shared" si="339"/>
        <v/>
      </c>
      <c r="V683" s="28" t="str">
        <f t="shared" si="340"/>
        <v/>
      </c>
      <c r="W683" s="71" t="str">
        <f t="shared" si="341"/>
        <v/>
      </c>
      <c r="X683" s="47" t="str">
        <f t="shared" si="342"/>
        <v/>
      </c>
      <c r="Y683" s="365" t="str">
        <f t="shared" si="343"/>
        <v/>
      </c>
      <c r="Z683" s="365" t="str">
        <f>IF(W683&lt;X683,Übersetzungstexte!A$186,"")</f>
        <v/>
      </c>
      <c r="AA683" s="366" t="str">
        <f t="shared" si="344"/>
        <v/>
      </c>
      <c r="AB683" s="367"/>
    </row>
    <row r="684" spans="1:28" ht="17.25" hidden="1" customHeight="1" x14ac:dyDescent="0.2">
      <c r="A684" s="115"/>
      <c r="B684" s="236"/>
      <c r="C684" s="236"/>
      <c r="D684" s="116"/>
      <c r="E684" s="117"/>
      <c r="F684" s="118"/>
      <c r="G684" s="362"/>
      <c r="H684" s="117"/>
      <c r="I684" s="118"/>
      <c r="J684" s="119"/>
      <c r="K684" s="119"/>
      <c r="L684" s="232" t="str">
        <f t="shared" si="330"/>
        <v/>
      </c>
      <c r="M684" s="128" t="str">
        <f t="shared" si="331"/>
        <v/>
      </c>
      <c r="N684" s="77">
        <f t="shared" si="332"/>
        <v>0</v>
      </c>
      <c r="O684" s="77">
        <f t="shared" si="333"/>
        <v>0</v>
      </c>
      <c r="P684" s="28" t="str">
        <f t="shared" si="334"/>
        <v/>
      </c>
      <c r="Q684" s="28">
        <f t="shared" si="335"/>
        <v>0</v>
      </c>
      <c r="R684" s="31" t="str">
        <f t="shared" si="336"/>
        <v/>
      </c>
      <c r="S684" s="28" t="str">
        <f t="shared" si="337"/>
        <v/>
      </c>
      <c r="T684" s="28" t="str">
        <f t="shared" si="338"/>
        <v/>
      </c>
      <c r="U684" s="28" t="str">
        <f t="shared" si="339"/>
        <v/>
      </c>
      <c r="V684" s="28" t="str">
        <f t="shared" si="340"/>
        <v/>
      </c>
      <c r="W684" s="71" t="str">
        <f t="shared" si="341"/>
        <v/>
      </c>
      <c r="X684" s="47" t="str">
        <f t="shared" si="342"/>
        <v/>
      </c>
      <c r="Y684" s="365" t="str">
        <f t="shared" si="343"/>
        <v/>
      </c>
      <c r="Z684" s="365" t="str">
        <f>IF(W684&lt;X684,Übersetzungstexte!A$186,"")</f>
        <v/>
      </c>
      <c r="AA684" s="366" t="str">
        <f t="shared" si="344"/>
        <v/>
      </c>
      <c r="AB684" s="367"/>
    </row>
    <row r="685" spans="1:28" ht="17.25" hidden="1" customHeight="1" x14ac:dyDescent="0.2">
      <c r="A685" s="115"/>
      <c r="B685" s="236"/>
      <c r="C685" s="236"/>
      <c r="D685" s="116"/>
      <c r="E685" s="117"/>
      <c r="F685" s="118"/>
      <c r="G685" s="362"/>
      <c r="H685" s="117"/>
      <c r="I685" s="118"/>
      <c r="J685" s="119"/>
      <c r="K685" s="119"/>
      <c r="L685" s="232" t="str">
        <f t="shared" si="330"/>
        <v/>
      </c>
      <c r="M685" s="128" t="str">
        <f t="shared" si="331"/>
        <v/>
      </c>
      <c r="N685" s="77">
        <f t="shared" si="332"/>
        <v>0</v>
      </c>
      <c r="O685" s="77">
        <f t="shared" si="333"/>
        <v>0</v>
      </c>
      <c r="P685" s="28" t="str">
        <f t="shared" si="334"/>
        <v/>
      </c>
      <c r="Q685" s="28">
        <f t="shared" si="335"/>
        <v>0</v>
      </c>
      <c r="R685" s="31" t="str">
        <f t="shared" si="336"/>
        <v/>
      </c>
      <c r="S685" s="28" t="str">
        <f t="shared" si="337"/>
        <v/>
      </c>
      <c r="T685" s="28" t="str">
        <f t="shared" si="338"/>
        <v/>
      </c>
      <c r="U685" s="28" t="str">
        <f t="shared" si="339"/>
        <v/>
      </c>
      <c r="V685" s="28" t="str">
        <f t="shared" si="340"/>
        <v/>
      </c>
      <c r="W685" s="71" t="str">
        <f t="shared" si="341"/>
        <v/>
      </c>
      <c r="X685" s="47" t="str">
        <f t="shared" si="342"/>
        <v/>
      </c>
      <c r="Y685" s="365" t="str">
        <f t="shared" si="343"/>
        <v/>
      </c>
      <c r="Z685" s="365" t="str">
        <f>IF(W685&lt;X685,Übersetzungstexte!A$186,"")</f>
        <v/>
      </c>
      <c r="AA685" s="366" t="str">
        <f t="shared" si="344"/>
        <v/>
      </c>
      <c r="AB685" s="367"/>
    </row>
    <row r="686" spans="1:28" ht="17.25" hidden="1" customHeight="1" x14ac:dyDescent="0.2">
      <c r="A686" s="115"/>
      <c r="B686" s="236"/>
      <c r="C686" s="236"/>
      <c r="D686" s="116"/>
      <c r="E686" s="117"/>
      <c r="F686" s="118"/>
      <c r="G686" s="362"/>
      <c r="H686" s="117"/>
      <c r="I686" s="118"/>
      <c r="J686" s="119"/>
      <c r="K686" s="119"/>
      <c r="L686" s="232" t="str">
        <f t="shared" si="330"/>
        <v/>
      </c>
      <c r="M686" s="128" t="str">
        <f t="shared" si="331"/>
        <v/>
      </c>
      <c r="N686" s="77">
        <f t="shared" si="332"/>
        <v>0</v>
      </c>
      <c r="O686" s="77">
        <f t="shared" si="333"/>
        <v>0</v>
      </c>
      <c r="P686" s="28" t="str">
        <f t="shared" si="334"/>
        <v/>
      </c>
      <c r="Q686" s="28">
        <f t="shared" si="335"/>
        <v>0</v>
      </c>
      <c r="R686" s="31" t="str">
        <f t="shared" si="336"/>
        <v/>
      </c>
      <c r="S686" s="28" t="str">
        <f t="shared" si="337"/>
        <v/>
      </c>
      <c r="T686" s="28" t="str">
        <f t="shared" si="338"/>
        <v/>
      </c>
      <c r="U686" s="28" t="str">
        <f t="shared" si="339"/>
        <v/>
      </c>
      <c r="V686" s="28" t="str">
        <f t="shared" si="340"/>
        <v/>
      </c>
      <c r="W686" s="71" t="str">
        <f t="shared" si="341"/>
        <v/>
      </c>
      <c r="X686" s="47" t="str">
        <f t="shared" si="342"/>
        <v/>
      </c>
      <c r="Y686" s="365" t="str">
        <f t="shared" si="343"/>
        <v/>
      </c>
      <c r="Z686" s="365" t="str">
        <f>IF(W686&lt;X686,Übersetzungstexte!A$186,"")</f>
        <v/>
      </c>
      <c r="AA686" s="366" t="str">
        <f t="shared" si="344"/>
        <v/>
      </c>
      <c r="AB686" s="367"/>
    </row>
    <row r="687" spans="1:28" ht="17.25" hidden="1" customHeight="1" x14ac:dyDescent="0.2">
      <c r="A687" s="115"/>
      <c r="B687" s="236"/>
      <c r="C687" s="236"/>
      <c r="D687" s="116"/>
      <c r="E687" s="117"/>
      <c r="F687" s="118"/>
      <c r="G687" s="362"/>
      <c r="H687" s="117"/>
      <c r="I687" s="118"/>
      <c r="J687" s="119"/>
      <c r="K687" s="119"/>
      <c r="L687" s="232" t="str">
        <f t="shared" si="330"/>
        <v/>
      </c>
      <c r="M687" s="128" t="str">
        <f t="shared" si="331"/>
        <v/>
      </c>
      <c r="N687" s="77">
        <f t="shared" si="332"/>
        <v>0</v>
      </c>
      <c r="O687" s="77">
        <f t="shared" si="333"/>
        <v>0</v>
      </c>
      <c r="P687" s="28" t="str">
        <f t="shared" si="334"/>
        <v/>
      </c>
      <c r="Q687" s="28">
        <f t="shared" si="335"/>
        <v>0</v>
      </c>
      <c r="R687" s="31" t="str">
        <f t="shared" si="336"/>
        <v/>
      </c>
      <c r="S687" s="28" t="str">
        <f t="shared" si="337"/>
        <v/>
      </c>
      <c r="T687" s="28" t="str">
        <f t="shared" si="338"/>
        <v/>
      </c>
      <c r="U687" s="28" t="str">
        <f t="shared" si="339"/>
        <v/>
      </c>
      <c r="V687" s="28" t="str">
        <f t="shared" si="340"/>
        <v/>
      </c>
      <c r="W687" s="71" t="str">
        <f t="shared" si="341"/>
        <v/>
      </c>
      <c r="X687" s="47" t="str">
        <f t="shared" si="342"/>
        <v/>
      </c>
      <c r="Y687" s="365" t="str">
        <f t="shared" si="343"/>
        <v/>
      </c>
      <c r="Z687" s="365" t="str">
        <f>IF(W687&lt;X687,Übersetzungstexte!A$186,"")</f>
        <v/>
      </c>
      <c r="AA687" s="366" t="str">
        <f t="shared" si="344"/>
        <v/>
      </c>
      <c r="AB687" s="367"/>
    </row>
    <row r="688" spans="1:28" ht="17.25" hidden="1" customHeight="1" x14ac:dyDescent="0.2">
      <c r="A688" s="115"/>
      <c r="B688" s="236"/>
      <c r="C688" s="236"/>
      <c r="D688" s="116"/>
      <c r="E688" s="117"/>
      <c r="F688" s="118"/>
      <c r="G688" s="362"/>
      <c r="H688" s="117"/>
      <c r="I688" s="118"/>
      <c r="J688" s="119"/>
      <c r="K688" s="119"/>
      <c r="L688" s="232" t="str">
        <f t="shared" si="330"/>
        <v/>
      </c>
      <c r="M688" s="128" t="str">
        <f>Z688</f>
        <v/>
      </c>
      <c r="N688" s="77">
        <f>IF(N$2-YEAR(D688)&lt;N$3,0,1)</f>
        <v>0</v>
      </c>
      <c r="O688" s="77">
        <f>IF(L688="",0,1)</f>
        <v>0</v>
      </c>
      <c r="P688" s="28" t="str">
        <f>IF(AND(A688="",B688="",C688=""),"",ROUND((K688+J688)/(N$4-(K688+J688))*100,2))</f>
        <v/>
      </c>
      <c r="Q688" s="28">
        <f>ROUND(G688,0)/12</f>
        <v>0</v>
      </c>
      <c r="R688" s="31" t="str">
        <f>IF(AND(A688="",B688="",C688=""),"",ROUND((N$4-(K688+J688))*I688/60,1))</f>
        <v/>
      </c>
      <c r="S688" s="28" t="str">
        <f>IF(OR(AND(A688="",B688="",C688=""),F688=0,F688=""),"",ROUND((1+P688/100)*Q688*F688,2))</f>
        <v/>
      </c>
      <c r="T688" s="28" t="str">
        <f>IF(OR(AND(A688="",B688="",C688=""),F688=0,F688="",I688=0,I688=""),"",ROUND((1+P688/100)*(H688/(N$4*I688/5)+Q688*F688),2))</f>
        <v/>
      </c>
      <c r="U688" s="28" t="str">
        <f>IF(OR(AND(A688="",B688="",C688=""),E688=0,E688="",R688=0,R688=""),"",ROUND((Q688*E688/R688),2))</f>
        <v/>
      </c>
      <c r="V688" s="28" t="str">
        <f>IF(OR(AND(A688="",B688="",C688=""),E688=0,E688="",R688=0,R688=""),"",ROUND((H688/(12*Q688*E688)+1)*Q688*E688/R688,2))</f>
        <v/>
      </c>
      <c r="W688" s="71" t="str">
        <f>IF(OR(AND(A688="",B688="",C688=""),R688=0,R688=""),"",ROUND(W$4 / R688,1))</f>
        <v/>
      </c>
      <c r="X688" s="47" t="str">
        <f>IF(OR(AND(A688="",B688="",C688=""),N$4=""),"",IF(AND(F688&gt;0,H688&gt;0),T688, IF(F688&gt;0,S688, IF(AND(E688&gt;0,H688&gt;0),V688,U688))))</f>
        <v/>
      </c>
      <c r="Y688" s="365" t="str">
        <f>IF(W688&lt;X688,W688,X688)</f>
        <v/>
      </c>
      <c r="Z688" s="365" t="str">
        <f>IF(W688&lt;X688,Übersetzungstexte!A$186,"")</f>
        <v/>
      </c>
      <c r="AA688" s="366" t="str">
        <f>IF(AND(B688="",C688=""),"",CONCATENATE(B688,",",C688))</f>
        <v/>
      </c>
      <c r="AB688" s="367"/>
    </row>
    <row r="689" spans="1:28" ht="17.25" hidden="1" customHeight="1" x14ac:dyDescent="0.2">
      <c r="A689" s="115"/>
      <c r="B689" s="236"/>
      <c r="C689" s="236"/>
      <c r="D689" s="116"/>
      <c r="E689" s="117"/>
      <c r="F689" s="118"/>
      <c r="G689" s="362"/>
      <c r="H689" s="117"/>
      <c r="I689" s="118"/>
      <c r="J689" s="119"/>
      <c r="K689" s="119"/>
      <c r="L689" s="232" t="str">
        <f t="shared" si="330"/>
        <v/>
      </c>
      <c r="M689" s="128" t="str">
        <f>Z689</f>
        <v/>
      </c>
      <c r="N689" s="77">
        <f>IF(N$2-YEAR(D689)&lt;N$3,0,1)</f>
        <v>0</v>
      </c>
      <c r="O689" s="77">
        <f>IF(L689="",0,1)</f>
        <v>0</v>
      </c>
      <c r="P689" s="28" t="str">
        <f>IF(AND(A689="",B689="",C689=""),"",ROUND((K689+J689)/(N$4-(K689+J689))*100,2))</f>
        <v/>
      </c>
      <c r="Q689" s="28">
        <f>ROUND(G689,0)/12</f>
        <v>0</v>
      </c>
      <c r="R689" s="31" t="str">
        <f>IF(AND(A689="",B689="",C689=""),"",ROUND((N$4-(K689+J689))*I689/60,1))</f>
        <v/>
      </c>
      <c r="S689" s="28" t="str">
        <f>IF(OR(AND(A689="",B689="",C689=""),F689=0,F689=""),"",ROUND((1+P689/100)*Q689*F689,2))</f>
        <v/>
      </c>
      <c r="T689" s="28" t="str">
        <f>IF(OR(AND(A689="",B689="",C689=""),F689=0,F689="",I689=0,I689=""),"",ROUND((1+P689/100)*(H689/(N$4*I689/5)+Q689*F689),2))</f>
        <v/>
      </c>
      <c r="U689" s="28" t="str">
        <f>IF(OR(AND(A689="",B689="",C689=""),E689=0,E689="",R689=0,R689=""),"",ROUND((Q689*E689/R689),2))</f>
        <v/>
      </c>
      <c r="V689" s="28" t="str">
        <f>IF(OR(AND(A689="",B689="",C689=""),E689=0,E689="",R689=0,R689=""),"",ROUND((H689/(12*Q689*E689)+1)*Q689*E689/R689,2))</f>
        <v/>
      </c>
      <c r="W689" s="71" t="str">
        <f>IF(OR(AND(A689="",B689="",C689=""),R689=0,R689=""),"",ROUND(W$4 / R689,1))</f>
        <v/>
      </c>
      <c r="X689" s="47" t="str">
        <f>IF(OR(AND(A689="",B689="",C689=""),N$4=""),"",IF(AND(F689&gt;0,H689&gt;0),T689, IF(F689&gt;0,S689, IF(AND(E689&gt;0,H689&gt;0),V689,U689))))</f>
        <v/>
      </c>
      <c r="Y689" s="365" t="str">
        <f>IF(W689&lt;X689,W689,X689)</f>
        <v/>
      </c>
      <c r="Z689" s="365" t="str">
        <f>IF(W689&lt;X689,Übersetzungstexte!A$186,"")</f>
        <v/>
      </c>
      <c r="AA689" s="366" t="str">
        <f>IF(AND(B689="",C689=""),"",CONCATENATE(B689,",",C689))</f>
        <v/>
      </c>
      <c r="AB689" s="367"/>
    </row>
    <row r="690" spans="1:28" hidden="1" x14ac:dyDescent="0.2">
      <c r="A690" s="15"/>
      <c r="B690" s="16"/>
      <c r="C690" s="16"/>
      <c r="D690" s="16"/>
      <c r="E690" s="16"/>
      <c r="F690" s="16"/>
      <c r="G690" s="16"/>
      <c r="H690" s="16"/>
      <c r="I690" s="16"/>
      <c r="J690" s="16"/>
      <c r="K690" s="16"/>
      <c r="L690" s="16"/>
      <c r="M690" s="39"/>
      <c r="N690" s="184"/>
      <c r="O690" s="45"/>
      <c r="P690" s="45"/>
      <c r="Q690" s="45"/>
      <c r="R690" s="45"/>
      <c r="S690" s="45"/>
      <c r="T690" s="45"/>
      <c r="U690" s="45"/>
      <c r="V690" s="45"/>
      <c r="W690" s="45"/>
      <c r="X690" s="45"/>
      <c r="Y690" s="45"/>
      <c r="Z690" s="45"/>
      <c r="AA690" s="45"/>
      <c r="AB690" s="45"/>
    </row>
    <row r="691" spans="1:28" hidden="1" x14ac:dyDescent="0.2">
      <c r="A691" s="113" t="str">
        <f>'Stammdaten Betrieb &amp; Abteilung'!D$1</f>
        <v xml:space="preserve">  </v>
      </c>
      <c r="B691" s="39"/>
      <c r="C691" s="34"/>
      <c r="D691" s="34"/>
      <c r="E691" s="35"/>
      <c r="F691" s="35"/>
      <c r="G691" s="21" t="str">
        <f>Übersetzungstexte!A$135</f>
        <v>Betrieb / Betriebsabteilung</v>
      </c>
      <c r="H691" s="38" t="str">
        <f>'Stammdaten Betrieb &amp; Abteilung'!D$13</f>
        <v xml:space="preserve"> </v>
      </c>
      <c r="I691" s="38"/>
      <c r="J691" s="38"/>
      <c r="K691" s="38"/>
      <c r="L691" s="40"/>
      <c r="M691" s="85"/>
      <c r="P691" s="46"/>
      <c r="Q691" s="46"/>
      <c r="R691" s="18"/>
      <c r="S691" s="22"/>
      <c r="T691" s="47"/>
      <c r="U691" s="18"/>
      <c r="V691" s="18"/>
      <c r="W691" s="18"/>
      <c r="X691" s="18"/>
      <c r="Y691" s="19"/>
      <c r="AA691" s="47"/>
    </row>
    <row r="692" spans="1:28" hidden="1" x14ac:dyDescent="0.2">
      <c r="A692" s="38" t="str">
        <f>'Stammdaten Betrieb &amp; Abteilung'!D$3</f>
        <v xml:space="preserve"> </v>
      </c>
      <c r="B692" s="39"/>
      <c r="C692" s="33"/>
      <c r="D692" s="33"/>
      <c r="E692" s="36"/>
      <c r="F692" s="36"/>
      <c r="G692" s="17" t="str">
        <f>Übersetzungstexte!A$136</f>
        <v>Abrechnungsperiode</v>
      </c>
      <c r="H692" s="114" t="str">
        <f>'Stammdaten Betrieb &amp; Abteilung'!D$14</f>
        <v/>
      </c>
      <c r="I692" s="114"/>
      <c r="J692" s="37"/>
      <c r="K692" s="37"/>
      <c r="L692" s="40"/>
      <c r="M692" s="85"/>
      <c r="P692" s="46"/>
      <c r="Q692" s="46"/>
      <c r="R692" s="18"/>
      <c r="S692" s="22"/>
      <c r="T692" s="47"/>
      <c r="U692" s="18"/>
      <c r="V692" s="18"/>
      <c r="W692" s="18"/>
      <c r="X692" s="18"/>
      <c r="Y692" s="19"/>
      <c r="AA692" s="47"/>
    </row>
    <row r="693" spans="1:28" hidden="1" x14ac:dyDescent="0.2">
      <c r="A693" s="38" t="str">
        <f>'Stammdaten Betrieb &amp; Abteilung'!D$4</f>
        <v xml:space="preserve"> </v>
      </c>
      <c r="B693" s="39"/>
      <c r="C693" s="7"/>
      <c r="D693" s="7"/>
      <c r="E693" s="36"/>
      <c r="F693" s="36"/>
      <c r="G693" s="17" t="str">
        <f>Übersetzungstexte!A$137</f>
        <v>Beginn / Ende der Kurzarbeit</v>
      </c>
      <c r="H693" s="38" t="str">
        <f>'Stammdaten Betrieb &amp; Abteilung'!D$16</f>
        <v/>
      </c>
      <c r="I693" s="38"/>
      <c r="J693" s="38"/>
      <c r="K693" s="38"/>
      <c r="L693" s="40"/>
      <c r="M693" s="85"/>
      <c r="P693" s="46"/>
      <c r="Q693" s="46"/>
      <c r="R693" s="18"/>
      <c r="S693" s="22"/>
      <c r="T693" s="47"/>
      <c r="U693" s="18"/>
      <c r="V693" s="18"/>
      <c r="W693" s="73"/>
      <c r="X693" s="18"/>
      <c r="Y693" s="19"/>
      <c r="AA693" s="47"/>
    </row>
    <row r="694" spans="1:28" hidden="1" x14ac:dyDescent="0.2">
      <c r="A694" s="5"/>
      <c r="B694" s="4"/>
      <c r="C694" s="7"/>
      <c r="D694" s="7"/>
      <c r="E694" s="8"/>
      <c r="F694" s="7"/>
      <c r="G694" s="7"/>
      <c r="H694" s="13"/>
      <c r="I694" s="7"/>
      <c r="J694" s="7"/>
      <c r="K694" s="7"/>
      <c r="L694" s="41"/>
      <c r="M694" s="86"/>
      <c r="N694" s="182"/>
      <c r="O694" s="43"/>
      <c r="P694" s="46"/>
      <c r="Q694" s="46"/>
      <c r="R694" s="18"/>
      <c r="S694" s="22"/>
      <c r="T694" s="18"/>
      <c r="U694" s="18"/>
      <c r="V694" s="18"/>
      <c r="W694" s="50"/>
      <c r="X694" s="18"/>
      <c r="Y694" s="19"/>
      <c r="AA694" s="47"/>
    </row>
    <row r="695" spans="1:28" hidden="1" x14ac:dyDescent="0.2">
      <c r="A695" s="223" t="str">
        <f>Übersetzungstexte!A$138</f>
        <v/>
      </c>
      <c r="B695" s="223" t="str">
        <f>Übersetzungstexte!A$142</f>
        <v/>
      </c>
      <c r="C695" s="223" t="str">
        <f>Übersetzungstexte!A$146</f>
        <v/>
      </c>
      <c r="D695" s="224" t="str">
        <f>Übersetzungstexte!A$150</f>
        <v/>
      </c>
      <c r="E695" s="224" t="str">
        <f>Übersetzungstexte!A$154</f>
        <v/>
      </c>
      <c r="F695" s="224" t="str">
        <f>Übersetzungstexte!A$158</f>
        <v/>
      </c>
      <c r="G695" s="224" t="str">
        <f>Übersetzungstexte!A$162</f>
        <v>Anzahl bez.</v>
      </c>
      <c r="H695" s="225" t="str">
        <f>Übersetzungstexte!A$166</f>
        <v>Weitere</v>
      </c>
      <c r="I695" s="224" t="str">
        <f>Übersetzungstexte!A$170</f>
        <v>Jahres-</v>
      </c>
      <c r="J695" s="224" t="str">
        <f>Übersetzungstexte!A$174</f>
        <v/>
      </c>
      <c r="K695" s="224" t="str">
        <f>Übersetzungstexte!A$178</f>
        <v/>
      </c>
      <c r="L695" s="224" t="str">
        <f>Übersetzungstexte!A$182</f>
        <v>Anrechen-</v>
      </c>
      <c r="M695" s="85"/>
      <c r="N695" s="183"/>
      <c r="O695" s="76" t="s">
        <v>685</v>
      </c>
      <c r="P695" s="50" t="s">
        <v>717</v>
      </c>
      <c r="Q695" s="50"/>
      <c r="R695" s="50" t="s">
        <v>718</v>
      </c>
      <c r="S695" s="50" t="s">
        <v>719</v>
      </c>
      <c r="T695" s="50" t="s">
        <v>720</v>
      </c>
      <c r="U695" s="50" t="s">
        <v>721</v>
      </c>
      <c r="V695" s="50" t="s">
        <v>722</v>
      </c>
      <c r="W695" s="50" t="s">
        <v>723</v>
      </c>
      <c r="X695" s="44" t="s">
        <v>726</v>
      </c>
      <c r="Y695" s="47" t="s">
        <v>723</v>
      </c>
      <c r="Z695" s="47" t="s">
        <v>723</v>
      </c>
      <c r="AA695" s="179"/>
      <c r="AB695" s="179"/>
    </row>
    <row r="696" spans="1:28" s="23" customFormat="1" hidden="1" x14ac:dyDescent="0.2">
      <c r="A696" s="226" t="str">
        <f>Übersetzungstexte!A$139</f>
        <v/>
      </c>
      <c r="B696" s="226" t="str">
        <f>Übersetzungstexte!A$143</f>
        <v/>
      </c>
      <c r="C696" s="226" t="str">
        <f>Übersetzungstexte!A$147</f>
        <v/>
      </c>
      <c r="D696" s="227" t="str">
        <f>Übersetzungstexte!A$151</f>
        <v/>
      </c>
      <c r="E696" s="227" t="str">
        <f>Übersetzungstexte!A$155</f>
        <v/>
      </c>
      <c r="F696" s="227" t="str">
        <f>Übersetzungstexte!A$159</f>
        <v/>
      </c>
      <c r="G696" s="227" t="str">
        <f>Übersetzungstexte!A$163</f>
        <v xml:space="preserve">Monate </v>
      </c>
      <c r="H696" s="233" t="str">
        <f>Übersetzungstexte!A$167</f>
        <v>Lohn-</v>
      </c>
      <c r="I696" s="227" t="str">
        <f>Übersetzungstexte!A$171</f>
        <v>durchschn.</v>
      </c>
      <c r="J696" s="227" t="str">
        <f>Übersetzungstexte!A$175</f>
        <v>Anzahl</v>
      </c>
      <c r="K696" s="227" t="str">
        <f>Übersetzungstexte!A$179</f>
        <v>Anzahl</v>
      </c>
      <c r="L696" s="227" t="str">
        <f>Übersetzungstexte!A$183</f>
        <v>barer</v>
      </c>
      <c r="M696" s="126"/>
      <c r="N696" s="183"/>
      <c r="O696" s="76" t="s">
        <v>761</v>
      </c>
      <c r="P696" s="50" t="s">
        <v>712</v>
      </c>
      <c r="Q696" s="50" t="s">
        <v>609</v>
      </c>
      <c r="R696" s="51" t="s">
        <v>713</v>
      </c>
      <c r="S696" s="75" t="s">
        <v>757</v>
      </c>
      <c r="T696" s="52" t="s">
        <v>757</v>
      </c>
      <c r="U696" s="52" t="s">
        <v>758</v>
      </c>
      <c r="V696" s="52" t="s">
        <v>758</v>
      </c>
      <c r="W696" s="52" t="s">
        <v>724</v>
      </c>
      <c r="X696" s="48" t="s">
        <v>727</v>
      </c>
      <c r="Y696" s="48" t="s">
        <v>727</v>
      </c>
      <c r="Z696" s="49" t="s">
        <v>753</v>
      </c>
      <c r="AA696" s="364"/>
      <c r="AB696" s="364"/>
    </row>
    <row r="697" spans="1:28" s="23" customFormat="1" hidden="1" x14ac:dyDescent="0.2">
      <c r="A697" s="226" t="str">
        <f>Übersetzungstexte!A$140</f>
        <v/>
      </c>
      <c r="B697" s="226" t="str">
        <f>Übersetzungstexte!A$144</f>
        <v/>
      </c>
      <c r="C697" s="226" t="str">
        <f>Übersetzungstexte!A$148</f>
        <v/>
      </c>
      <c r="D697" s="227" t="str">
        <f>Übersetzungstexte!A$152</f>
        <v>Geburts-</v>
      </c>
      <c r="E697" s="227" t="str">
        <f>Übersetzungstexte!A$156</f>
        <v>Monats-</v>
      </c>
      <c r="F697" s="227" t="str">
        <f>Übersetzungstexte!A$160</f>
        <v>Stunden-</v>
      </c>
      <c r="G697" s="227" t="str">
        <f>Übersetzungstexte!A$164</f>
        <v>pro Jahr</v>
      </c>
      <c r="H697" s="227" t="str">
        <f>Übersetzungstexte!A$168</f>
        <v>bestand-</v>
      </c>
      <c r="I697" s="227" t="str">
        <f>Übersetzungstexte!A$172</f>
        <v>wöchentl.</v>
      </c>
      <c r="J697" s="227" t="str">
        <f>Übersetzungstexte!A$176</f>
        <v>Ferientage</v>
      </c>
      <c r="K697" s="227" t="str">
        <f>Übersetzungstexte!A$180</f>
        <v>Feiertage</v>
      </c>
      <c r="L697" s="228" t="str">
        <f>Übersetzungstexte!A$184</f>
        <v>Stunden-</v>
      </c>
      <c r="M697" s="127"/>
      <c r="N697" s="184" t="s">
        <v>62</v>
      </c>
      <c r="O697" s="44" t="s">
        <v>762</v>
      </c>
      <c r="P697" s="50"/>
      <c r="Q697" s="50"/>
      <c r="R697" s="51"/>
      <c r="S697" s="52" t="s">
        <v>706</v>
      </c>
      <c r="T697" s="52" t="s">
        <v>704</v>
      </c>
      <c r="U697" s="52" t="s">
        <v>706</v>
      </c>
      <c r="V697" s="52" t="s">
        <v>704</v>
      </c>
      <c r="W697" s="52" t="s">
        <v>725</v>
      </c>
      <c r="X697" s="49" t="s">
        <v>755</v>
      </c>
      <c r="Y697" s="49" t="s">
        <v>728</v>
      </c>
      <c r="Z697" s="49" t="s">
        <v>754</v>
      </c>
      <c r="AA697" s="364"/>
      <c r="AB697" s="364"/>
    </row>
    <row r="698" spans="1:28" s="23" customFormat="1" hidden="1" x14ac:dyDescent="0.2">
      <c r="A698" s="229" t="str">
        <f>Übersetzungstexte!A$141</f>
        <v>Versicherten-Nr.</v>
      </c>
      <c r="B698" s="229" t="str">
        <f>Übersetzungstexte!A$145</f>
        <v>Name</v>
      </c>
      <c r="C698" s="229" t="str">
        <f>Übersetzungstexte!A$149</f>
        <v>Vorname</v>
      </c>
      <c r="D698" s="230" t="str">
        <f>Übersetzungstexte!A$153</f>
        <v>datum</v>
      </c>
      <c r="E698" s="230" t="str">
        <f>Übersetzungstexte!A$157</f>
        <v>lohn</v>
      </c>
      <c r="F698" s="230" t="str">
        <f>Übersetzungstexte!A$161</f>
        <v>lohn</v>
      </c>
      <c r="G698" s="230" t="str">
        <f>Übersetzungstexte!A$165</f>
        <v>(12/13)</v>
      </c>
      <c r="H698" s="230" t="str">
        <f>Übersetzungstexte!A$169</f>
        <v>teile p. Jahr</v>
      </c>
      <c r="I698" s="230" t="str">
        <f>Übersetzungstexte!A$173</f>
        <v>Arbeitszeit</v>
      </c>
      <c r="J698" s="230" t="str">
        <f>Übersetzungstexte!A$177</f>
        <v>pro Jahr</v>
      </c>
      <c r="K698" s="230" t="str">
        <f>Übersetzungstexte!A$181</f>
        <v>pro Jahr</v>
      </c>
      <c r="L698" s="231" t="str">
        <f>Übersetzungstexte!A$185</f>
        <v>Verdienst</v>
      </c>
      <c r="M698" s="127"/>
      <c r="N698" s="184" t="s">
        <v>63</v>
      </c>
      <c r="O698" s="44" t="s">
        <v>749</v>
      </c>
      <c r="P698" s="50"/>
      <c r="Q698" s="50"/>
      <c r="R698" s="51"/>
      <c r="S698" s="52" t="s">
        <v>705</v>
      </c>
      <c r="T698" s="52" t="s">
        <v>705</v>
      </c>
      <c r="U698" s="52" t="s">
        <v>705</v>
      </c>
      <c r="V698" s="52" t="s">
        <v>705</v>
      </c>
      <c r="W698" s="50"/>
      <c r="X698" s="49" t="s">
        <v>756</v>
      </c>
      <c r="Y698" s="49" t="s">
        <v>673</v>
      </c>
      <c r="Z698" s="49"/>
      <c r="AA698" s="364" t="s">
        <v>711</v>
      </c>
      <c r="AB698" s="364"/>
    </row>
    <row r="699" spans="1:28" ht="17.25" hidden="1" customHeight="1" x14ac:dyDescent="0.2">
      <c r="A699" s="115"/>
      <c r="B699" s="236"/>
      <c r="C699" s="236"/>
      <c r="D699" s="116"/>
      <c r="E699" s="117"/>
      <c r="F699" s="118"/>
      <c r="G699" s="362"/>
      <c r="H699" s="117"/>
      <c r="I699" s="118"/>
      <c r="J699" s="119"/>
      <c r="K699" s="119"/>
      <c r="L699" s="232" t="str">
        <f t="shared" ref="L699:L719" si="345">Y699</f>
        <v/>
      </c>
      <c r="M699" s="128" t="str">
        <f t="shared" ref="M699:M717" si="346">Z699</f>
        <v/>
      </c>
      <c r="N699" s="77">
        <f t="shared" ref="N699:N717" si="347">IF(N$2-YEAR(D699)&lt;N$3,0,1)</f>
        <v>0</v>
      </c>
      <c r="O699" s="77">
        <f t="shared" ref="O699:O717" si="348">IF(L699="",0,1)</f>
        <v>0</v>
      </c>
      <c r="P699" s="28" t="str">
        <f t="shared" ref="P699:P717" si="349">IF(AND(A699="",B699="",C699=""),"",ROUND((K699+J699)/(N$4-(K699+J699))*100,2))</f>
        <v/>
      </c>
      <c r="Q699" s="28">
        <f t="shared" ref="Q699:Q717" si="350">ROUND(G699,0)/12</f>
        <v>0</v>
      </c>
      <c r="R699" s="31" t="str">
        <f t="shared" ref="R699:R717" si="351">IF(AND(A699="",B699="",C699=""),"",ROUND((N$4-(K699+J699))*I699/60,1))</f>
        <v/>
      </c>
      <c r="S699" s="28" t="str">
        <f t="shared" ref="S699:S717" si="352">IF(OR(AND(A699="",B699="",C699=""),F699=0,F699=""),"",ROUND((1+P699/100)*Q699*F699,2))</f>
        <v/>
      </c>
      <c r="T699" s="28" t="str">
        <f t="shared" ref="T699:T717" si="353">IF(OR(AND(A699="",B699="",C699=""),F699=0,F699="",I699=0,I699=""),"",ROUND((1+P699/100)*(H699/(N$4*I699/5)+Q699*F699),2))</f>
        <v/>
      </c>
      <c r="U699" s="28" t="str">
        <f t="shared" ref="U699:U717" si="354">IF(OR(AND(A699="",B699="",C699=""),E699=0,E699="",R699=0,R699=""),"",ROUND((Q699*E699/R699),2))</f>
        <v/>
      </c>
      <c r="V699" s="28" t="str">
        <f t="shared" ref="V699:V717" si="355">IF(OR(AND(A699="",B699="",C699=""),E699=0,E699="",R699=0,R699=""),"",ROUND((H699/(12*Q699*E699)+1)*Q699*E699/R699,2))</f>
        <v/>
      </c>
      <c r="W699" s="71" t="str">
        <f t="shared" ref="W699:W717" si="356">IF(OR(AND(A699="",B699="",C699=""),R699=0,R699=""),"",ROUND(W$4 / R699,1))</f>
        <v/>
      </c>
      <c r="X699" s="47" t="str">
        <f t="shared" ref="X699:X717" si="357">IF(OR(AND(A699="",B699="",C699=""),N$4=""),"",IF(AND(F699&gt;0,H699&gt;0),T699, IF(F699&gt;0,S699, IF(AND(E699&gt;0,H699&gt;0),V699,U699))))</f>
        <v/>
      </c>
      <c r="Y699" s="365" t="str">
        <f t="shared" ref="Y699:Y717" si="358">IF(W699&lt;X699,W699,X699)</f>
        <v/>
      </c>
      <c r="Z699" s="365" t="str">
        <f>IF(W699&lt;X699,Übersetzungstexte!A$186,"")</f>
        <v/>
      </c>
      <c r="AA699" s="366" t="str">
        <f t="shared" ref="AA699:AA717" si="359">IF(AND(B699="",C699=""),"",CONCATENATE(B699,",",C699))</f>
        <v/>
      </c>
      <c r="AB699" s="367"/>
    </row>
    <row r="700" spans="1:28" ht="17.25" hidden="1" customHeight="1" x14ac:dyDescent="0.2">
      <c r="A700" s="115"/>
      <c r="B700" s="236"/>
      <c r="C700" s="236"/>
      <c r="D700" s="116"/>
      <c r="E700" s="117"/>
      <c r="F700" s="118"/>
      <c r="G700" s="362"/>
      <c r="H700" s="117"/>
      <c r="I700" s="118"/>
      <c r="J700" s="119"/>
      <c r="K700" s="119"/>
      <c r="L700" s="232" t="str">
        <f t="shared" si="345"/>
        <v/>
      </c>
      <c r="M700" s="128" t="str">
        <f t="shared" si="346"/>
        <v/>
      </c>
      <c r="N700" s="77">
        <f t="shared" si="347"/>
        <v>0</v>
      </c>
      <c r="O700" s="77">
        <f t="shared" si="348"/>
        <v>0</v>
      </c>
      <c r="P700" s="28" t="str">
        <f t="shared" si="349"/>
        <v/>
      </c>
      <c r="Q700" s="28">
        <f t="shared" si="350"/>
        <v>0</v>
      </c>
      <c r="R700" s="31" t="str">
        <f t="shared" si="351"/>
        <v/>
      </c>
      <c r="S700" s="28" t="str">
        <f t="shared" si="352"/>
        <v/>
      </c>
      <c r="T700" s="28" t="str">
        <f t="shared" si="353"/>
        <v/>
      </c>
      <c r="U700" s="28" t="str">
        <f t="shared" si="354"/>
        <v/>
      </c>
      <c r="V700" s="28" t="str">
        <f t="shared" si="355"/>
        <v/>
      </c>
      <c r="W700" s="71" t="str">
        <f t="shared" si="356"/>
        <v/>
      </c>
      <c r="X700" s="47" t="str">
        <f t="shared" si="357"/>
        <v/>
      </c>
      <c r="Y700" s="365" t="str">
        <f t="shared" si="358"/>
        <v/>
      </c>
      <c r="Z700" s="365" t="str">
        <f>IF(W700&lt;X700,Übersetzungstexte!A$186,"")</f>
        <v/>
      </c>
      <c r="AA700" s="366" t="str">
        <f t="shared" si="359"/>
        <v/>
      </c>
      <c r="AB700" s="367"/>
    </row>
    <row r="701" spans="1:28" ht="17.25" hidden="1" customHeight="1" x14ac:dyDescent="0.2">
      <c r="A701" s="115"/>
      <c r="B701" s="236"/>
      <c r="C701" s="236"/>
      <c r="D701" s="116"/>
      <c r="E701" s="117"/>
      <c r="F701" s="118"/>
      <c r="G701" s="362"/>
      <c r="H701" s="117"/>
      <c r="I701" s="118"/>
      <c r="J701" s="119"/>
      <c r="K701" s="119"/>
      <c r="L701" s="232" t="str">
        <f t="shared" si="345"/>
        <v/>
      </c>
      <c r="M701" s="128" t="str">
        <f t="shared" si="346"/>
        <v/>
      </c>
      <c r="N701" s="77">
        <f t="shared" si="347"/>
        <v>0</v>
      </c>
      <c r="O701" s="77">
        <f t="shared" si="348"/>
        <v>0</v>
      </c>
      <c r="P701" s="28" t="str">
        <f t="shared" si="349"/>
        <v/>
      </c>
      <c r="Q701" s="28">
        <f t="shared" si="350"/>
        <v>0</v>
      </c>
      <c r="R701" s="31" t="str">
        <f t="shared" si="351"/>
        <v/>
      </c>
      <c r="S701" s="28" t="str">
        <f t="shared" si="352"/>
        <v/>
      </c>
      <c r="T701" s="28" t="str">
        <f t="shared" si="353"/>
        <v/>
      </c>
      <c r="U701" s="28" t="str">
        <f t="shared" si="354"/>
        <v/>
      </c>
      <c r="V701" s="28" t="str">
        <f t="shared" si="355"/>
        <v/>
      </c>
      <c r="W701" s="71" t="str">
        <f t="shared" si="356"/>
        <v/>
      </c>
      <c r="X701" s="47" t="str">
        <f t="shared" si="357"/>
        <v/>
      </c>
      <c r="Y701" s="365" t="str">
        <f t="shared" si="358"/>
        <v/>
      </c>
      <c r="Z701" s="365" t="str">
        <f>IF(W701&lt;X701,Übersetzungstexte!A$186,"")</f>
        <v/>
      </c>
      <c r="AA701" s="366" t="str">
        <f t="shared" si="359"/>
        <v/>
      </c>
      <c r="AB701" s="367"/>
    </row>
    <row r="702" spans="1:28" ht="17.25" hidden="1" customHeight="1" x14ac:dyDescent="0.2">
      <c r="A702" s="115"/>
      <c r="B702" s="236"/>
      <c r="C702" s="236"/>
      <c r="D702" s="116"/>
      <c r="E702" s="117"/>
      <c r="F702" s="118"/>
      <c r="G702" s="362"/>
      <c r="H702" s="117"/>
      <c r="I702" s="118"/>
      <c r="J702" s="119"/>
      <c r="K702" s="119"/>
      <c r="L702" s="232" t="str">
        <f t="shared" si="345"/>
        <v/>
      </c>
      <c r="M702" s="128" t="str">
        <f t="shared" si="346"/>
        <v/>
      </c>
      <c r="N702" s="77">
        <f t="shared" si="347"/>
        <v>0</v>
      </c>
      <c r="O702" s="77">
        <f t="shared" si="348"/>
        <v>0</v>
      </c>
      <c r="P702" s="28" t="str">
        <f t="shared" si="349"/>
        <v/>
      </c>
      <c r="Q702" s="28">
        <f t="shared" si="350"/>
        <v>0</v>
      </c>
      <c r="R702" s="31" t="str">
        <f t="shared" si="351"/>
        <v/>
      </c>
      <c r="S702" s="28" t="str">
        <f t="shared" si="352"/>
        <v/>
      </c>
      <c r="T702" s="28" t="str">
        <f t="shared" si="353"/>
        <v/>
      </c>
      <c r="U702" s="28" t="str">
        <f t="shared" si="354"/>
        <v/>
      </c>
      <c r="V702" s="28" t="str">
        <f t="shared" si="355"/>
        <v/>
      </c>
      <c r="W702" s="71" t="str">
        <f t="shared" si="356"/>
        <v/>
      </c>
      <c r="X702" s="47" t="str">
        <f t="shared" si="357"/>
        <v/>
      </c>
      <c r="Y702" s="365" t="str">
        <f t="shared" si="358"/>
        <v/>
      </c>
      <c r="Z702" s="365" t="str">
        <f>IF(W702&lt;X702,Übersetzungstexte!A$186,"")</f>
        <v/>
      </c>
      <c r="AA702" s="366" t="str">
        <f t="shared" si="359"/>
        <v/>
      </c>
      <c r="AB702" s="367"/>
    </row>
    <row r="703" spans="1:28" ht="17.25" hidden="1" customHeight="1" x14ac:dyDescent="0.2">
      <c r="A703" s="115"/>
      <c r="B703" s="236"/>
      <c r="C703" s="236"/>
      <c r="D703" s="116"/>
      <c r="E703" s="117"/>
      <c r="F703" s="118"/>
      <c r="G703" s="362"/>
      <c r="H703" s="117"/>
      <c r="I703" s="118"/>
      <c r="J703" s="119"/>
      <c r="K703" s="119"/>
      <c r="L703" s="232" t="str">
        <f t="shared" si="345"/>
        <v/>
      </c>
      <c r="M703" s="128" t="str">
        <f t="shared" si="346"/>
        <v/>
      </c>
      <c r="N703" s="77">
        <f t="shared" si="347"/>
        <v>0</v>
      </c>
      <c r="O703" s="77">
        <f t="shared" si="348"/>
        <v>0</v>
      </c>
      <c r="P703" s="28" t="str">
        <f t="shared" si="349"/>
        <v/>
      </c>
      <c r="Q703" s="28">
        <f t="shared" si="350"/>
        <v>0</v>
      </c>
      <c r="R703" s="31" t="str">
        <f t="shared" si="351"/>
        <v/>
      </c>
      <c r="S703" s="28" t="str">
        <f t="shared" si="352"/>
        <v/>
      </c>
      <c r="T703" s="28" t="str">
        <f t="shared" si="353"/>
        <v/>
      </c>
      <c r="U703" s="28" t="str">
        <f t="shared" si="354"/>
        <v/>
      </c>
      <c r="V703" s="28" t="str">
        <f t="shared" si="355"/>
        <v/>
      </c>
      <c r="W703" s="71" t="str">
        <f t="shared" si="356"/>
        <v/>
      </c>
      <c r="X703" s="47" t="str">
        <f t="shared" si="357"/>
        <v/>
      </c>
      <c r="Y703" s="365" t="str">
        <f t="shared" si="358"/>
        <v/>
      </c>
      <c r="Z703" s="365" t="str">
        <f>IF(W703&lt;X703,Übersetzungstexte!A$186,"")</f>
        <v/>
      </c>
      <c r="AA703" s="366" t="str">
        <f t="shared" si="359"/>
        <v/>
      </c>
      <c r="AB703" s="367"/>
    </row>
    <row r="704" spans="1:28" ht="17.25" hidden="1" customHeight="1" x14ac:dyDescent="0.2">
      <c r="A704" s="115"/>
      <c r="B704" s="236"/>
      <c r="C704" s="236"/>
      <c r="D704" s="116"/>
      <c r="E704" s="117"/>
      <c r="F704" s="118"/>
      <c r="G704" s="362"/>
      <c r="H704" s="117"/>
      <c r="I704" s="118"/>
      <c r="J704" s="119"/>
      <c r="K704" s="119"/>
      <c r="L704" s="232" t="str">
        <f t="shared" si="345"/>
        <v/>
      </c>
      <c r="M704" s="128" t="str">
        <f t="shared" si="346"/>
        <v/>
      </c>
      <c r="N704" s="77">
        <f t="shared" si="347"/>
        <v>0</v>
      </c>
      <c r="O704" s="77">
        <f t="shared" si="348"/>
        <v>0</v>
      </c>
      <c r="P704" s="28" t="str">
        <f t="shared" si="349"/>
        <v/>
      </c>
      <c r="Q704" s="28">
        <f t="shared" si="350"/>
        <v>0</v>
      </c>
      <c r="R704" s="31" t="str">
        <f t="shared" si="351"/>
        <v/>
      </c>
      <c r="S704" s="28" t="str">
        <f t="shared" si="352"/>
        <v/>
      </c>
      <c r="T704" s="28" t="str">
        <f t="shared" si="353"/>
        <v/>
      </c>
      <c r="U704" s="28" t="str">
        <f t="shared" si="354"/>
        <v/>
      </c>
      <c r="V704" s="28" t="str">
        <f t="shared" si="355"/>
        <v/>
      </c>
      <c r="W704" s="71" t="str">
        <f t="shared" si="356"/>
        <v/>
      </c>
      <c r="X704" s="47" t="str">
        <f t="shared" si="357"/>
        <v/>
      </c>
      <c r="Y704" s="365" t="str">
        <f t="shared" si="358"/>
        <v/>
      </c>
      <c r="Z704" s="365" t="str">
        <f>IF(W704&lt;X704,Übersetzungstexte!A$186,"")</f>
        <v/>
      </c>
      <c r="AA704" s="366" t="str">
        <f t="shared" si="359"/>
        <v/>
      </c>
      <c r="AB704" s="367"/>
    </row>
    <row r="705" spans="1:28" ht="17.25" hidden="1" customHeight="1" x14ac:dyDescent="0.2">
      <c r="A705" s="115"/>
      <c r="B705" s="236"/>
      <c r="C705" s="236"/>
      <c r="D705" s="116"/>
      <c r="E705" s="117"/>
      <c r="F705" s="118"/>
      <c r="G705" s="362"/>
      <c r="H705" s="117"/>
      <c r="I705" s="118"/>
      <c r="J705" s="119"/>
      <c r="K705" s="119"/>
      <c r="L705" s="232" t="str">
        <f t="shared" si="345"/>
        <v/>
      </c>
      <c r="M705" s="128" t="str">
        <f t="shared" si="346"/>
        <v/>
      </c>
      <c r="N705" s="77">
        <f t="shared" si="347"/>
        <v>0</v>
      </c>
      <c r="O705" s="77">
        <f t="shared" si="348"/>
        <v>0</v>
      </c>
      <c r="P705" s="28" t="str">
        <f t="shared" si="349"/>
        <v/>
      </c>
      <c r="Q705" s="28">
        <f t="shared" si="350"/>
        <v>0</v>
      </c>
      <c r="R705" s="31" t="str">
        <f t="shared" si="351"/>
        <v/>
      </c>
      <c r="S705" s="28" t="str">
        <f t="shared" si="352"/>
        <v/>
      </c>
      <c r="T705" s="28" t="str">
        <f t="shared" si="353"/>
        <v/>
      </c>
      <c r="U705" s="28" t="str">
        <f t="shared" si="354"/>
        <v/>
      </c>
      <c r="V705" s="28" t="str">
        <f t="shared" si="355"/>
        <v/>
      </c>
      <c r="W705" s="71" t="str">
        <f t="shared" si="356"/>
        <v/>
      </c>
      <c r="X705" s="47" t="str">
        <f t="shared" si="357"/>
        <v/>
      </c>
      <c r="Y705" s="365" t="str">
        <f t="shared" si="358"/>
        <v/>
      </c>
      <c r="Z705" s="365" t="str">
        <f>IF(W705&lt;X705,Übersetzungstexte!A$186,"")</f>
        <v/>
      </c>
      <c r="AA705" s="366" t="str">
        <f t="shared" si="359"/>
        <v/>
      </c>
      <c r="AB705" s="367"/>
    </row>
    <row r="706" spans="1:28" ht="17.25" hidden="1" customHeight="1" x14ac:dyDescent="0.2">
      <c r="A706" s="115"/>
      <c r="B706" s="236"/>
      <c r="C706" s="236"/>
      <c r="D706" s="116"/>
      <c r="E706" s="117"/>
      <c r="F706" s="118"/>
      <c r="G706" s="362"/>
      <c r="H706" s="117"/>
      <c r="I706" s="118"/>
      <c r="J706" s="119"/>
      <c r="K706" s="119"/>
      <c r="L706" s="232" t="str">
        <f t="shared" si="345"/>
        <v/>
      </c>
      <c r="M706" s="128" t="str">
        <f t="shared" si="346"/>
        <v/>
      </c>
      <c r="N706" s="77">
        <f t="shared" si="347"/>
        <v>0</v>
      </c>
      <c r="O706" s="77">
        <f t="shared" si="348"/>
        <v>0</v>
      </c>
      <c r="P706" s="28" t="str">
        <f t="shared" si="349"/>
        <v/>
      </c>
      <c r="Q706" s="28">
        <f t="shared" si="350"/>
        <v>0</v>
      </c>
      <c r="R706" s="31" t="str">
        <f t="shared" si="351"/>
        <v/>
      </c>
      <c r="S706" s="28" t="str">
        <f t="shared" si="352"/>
        <v/>
      </c>
      <c r="T706" s="28" t="str">
        <f t="shared" si="353"/>
        <v/>
      </c>
      <c r="U706" s="28" t="str">
        <f t="shared" si="354"/>
        <v/>
      </c>
      <c r="V706" s="28" t="str">
        <f t="shared" si="355"/>
        <v/>
      </c>
      <c r="W706" s="71" t="str">
        <f t="shared" si="356"/>
        <v/>
      </c>
      <c r="X706" s="47" t="str">
        <f t="shared" si="357"/>
        <v/>
      </c>
      <c r="Y706" s="365" t="str">
        <f t="shared" si="358"/>
        <v/>
      </c>
      <c r="Z706" s="365" t="str">
        <f>IF(W706&lt;X706,Übersetzungstexte!A$186,"")</f>
        <v/>
      </c>
      <c r="AA706" s="366" t="str">
        <f t="shared" si="359"/>
        <v/>
      </c>
      <c r="AB706" s="367"/>
    </row>
    <row r="707" spans="1:28" ht="17.25" hidden="1" customHeight="1" x14ac:dyDescent="0.2">
      <c r="A707" s="115"/>
      <c r="B707" s="236"/>
      <c r="C707" s="236"/>
      <c r="D707" s="116"/>
      <c r="E707" s="117"/>
      <c r="F707" s="118"/>
      <c r="G707" s="362"/>
      <c r="H707" s="117"/>
      <c r="I707" s="118"/>
      <c r="J707" s="119"/>
      <c r="K707" s="119"/>
      <c r="L707" s="232" t="str">
        <f t="shared" si="345"/>
        <v/>
      </c>
      <c r="M707" s="128" t="str">
        <f t="shared" si="346"/>
        <v/>
      </c>
      <c r="N707" s="77">
        <f t="shared" si="347"/>
        <v>0</v>
      </c>
      <c r="O707" s="77">
        <f t="shared" si="348"/>
        <v>0</v>
      </c>
      <c r="P707" s="28" t="str">
        <f t="shared" si="349"/>
        <v/>
      </c>
      <c r="Q707" s="28">
        <f t="shared" si="350"/>
        <v>0</v>
      </c>
      <c r="R707" s="31" t="str">
        <f t="shared" si="351"/>
        <v/>
      </c>
      <c r="S707" s="28" t="str">
        <f t="shared" si="352"/>
        <v/>
      </c>
      <c r="T707" s="28" t="str">
        <f t="shared" si="353"/>
        <v/>
      </c>
      <c r="U707" s="28" t="str">
        <f t="shared" si="354"/>
        <v/>
      </c>
      <c r="V707" s="28" t="str">
        <f t="shared" si="355"/>
        <v/>
      </c>
      <c r="W707" s="71" t="str">
        <f t="shared" si="356"/>
        <v/>
      </c>
      <c r="X707" s="47" t="str">
        <f t="shared" si="357"/>
        <v/>
      </c>
      <c r="Y707" s="365" t="str">
        <f t="shared" si="358"/>
        <v/>
      </c>
      <c r="Z707" s="365" t="str">
        <f>IF(W707&lt;X707,Übersetzungstexte!A$186,"")</f>
        <v/>
      </c>
      <c r="AA707" s="366" t="str">
        <f t="shared" si="359"/>
        <v/>
      </c>
      <c r="AB707" s="367"/>
    </row>
    <row r="708" spans="1:28" ht="17.25" hidden="1" customHeight="1" x14ac:dyDescent="0.2">
      <c r="A708" s="115"/>
      <c r="B708" s="236"/>
      <c r="C708" s="236"/>
      <c r="D708" s="116"/>
      <c r="E708" s="117"/>
      <c r="F708" s="118"/>
      <c r="G708" s="362"/>
      <c r="H708" s="117"/>
      <c r="I708" s="118"/>
      <c r="J708" s="119"/>
      <c r="K708" s="119"/>
      <c r="L708" s="232" t="str">
        <f t="shared" si="345"/>
        <v/>
      </c>
      <c r="M708" s="128" t="str">
        <f t="shared" si="346"/>
        <v/>
      </c>
      <c r="N708" s="77">
        <f t="shared" si="347"/>
        <v>0</v>
      </c>
      <c r="O708" s="77">
        <f t="shared" si="348"/>
        <v>0</v>
      </c>
      <c r="P708" s="28" t="str">
        <f t="shared" si="349"/>
        <v/>
      </c>
      <c r="Q708" s="28">
        <f t="shared" si="350"/>
        <v>0</v>
      </c>
      <c r="R708" s="31" t="str">
        <f t="shared" si="351"/>
        <v/>
      </c>
      <c r="S708" s="28" t="str">
        <f t="shared" si="352"/>
        <v/>
      </c>
      <c r="T708" s="28" t="str">
        <f t="shared" si="353"/>
        <v/>
      </c>
      <c r="U708" s="28" t="str">
        <f t="shared" si="354"/>
        <v/>
      </c>
      <c r="V708" s="28" t="str">
        <f t="shared" si="355"/>
        <v/>
      </c>
      <c r="W708" s="71" t="str">
        <f t="shared" si="356"/>
        <v/>
      </c>
      <c r="X708" s="47" t="str">
        <f t="shared" si="357"/>
        <v/>
      </c>
      <c r="Y708" s="365" t="str">
        <f t="shared" si="358"/>
        <v/>
      </c>
      <c r="Z708" s="365" t="str">
        <f>IF(W708&lt;X708,Übersetzungstexte!A$186,"")</f>
        <v/>
      </c>
      <c r="AA708" s="366" t="str">
        <f t="shared" si="359"/>
        <v/>
      </c>
      <c r="AB708" s="367"/>
    </row>
    <row r="709" spans="1:28" ht="17.25" hidden="1" customHeight="1" x14ac:dyDescent="0.2">
      <c r="A709" s="115"/>
      <c r="B709" s="236"/>
      <c r="C709" s="236"/>
      <c r="D709" s="116"/>
      <c r="E709" s="117"/>
      <c r="F709" s="118"/>
      <c r="G709" s="362"/>
      <c r="H709" s="117"/>
      <c r="I709" s="118"/>
      <c r="J709" s="119"/>
      <c r="K709" s="119"/>
      <c r="L709" s="232" t="str">
        <f t="shared" si="345"/>
        <v/>
      </c>
      <c r="M709" s="128" t="str">
        <f t="shared" si="346"/>
        <v/>
      </c>
      <c r="N709" s="77">
        <f t="shared" si="347"/>
        <v>0</v>
      </c>
      <c r="O709" s="77">
        <f t="shared" si="348"/>
        <v>0</v>
      </c>
      <c r="P709" s="28" t="str">
        <f t="shared" si="349"/>
        <v/>
      </c>
      <c r="Q709" s="28">
        <f t="shared" si="350"/>
        <v>0</v>
      </c>
      <c r="R709" s="31" t="str">
        <f t="shared" si="351"/>
        <v/>
      </c>
      <c r="S709" s="28" t="str">
        <f t="shared" si="352"/>
        <v/>
      </c>
      <c r="T709" s="28" t="str">
        <f t="shared" si="353"/>
        <v/>
      </c>
      <c r="U709" s="28" t="str">
        <f t="shared" si="354"/>
        <v/>
      </c>
      <c r="V709" s="28" t="str">
        <f t="shared" si="355"/>
        <v/>
      </c>
      <c r="W709" s="71" t="str">
        <f t="shared" si="356"/>
        <v/>
      </c>
      <c r="X709" s="47" t="str">
        <f t="shared" si="357"/>
        <v/>
      </c>
      <c r="Y709" s="365" t="str">
        <f t="shared" si="358"/>
        <v/>
      </c>
      <c r="Z709" s="365" t="str">
        <f>IF(W709&lt;X709,Übersetzungstexte!A$186,"")</f>
        <v/>
      </c>
      <c r="AA709" s="366" t="str">
        <f t="shared" si="359"/>
        <v/>
      </c>
      <c r="AB709" s="367"/>
    </row>
    <row r="710" spans="1:28" ht="17.25" hidden="1" customHeight="1" x14ac:dyDescent="0.2">
      <c r="A710" s="115"/>
      <c r="B710" s="236"/>
      <c r="C710" s="236"/>
      <c r="D710" s="116"/>
      <c r="E710" s="117"/>
      <c r="F710" s="118"/>
      <c r="G710" s="362"/>
      <c r="H710" s="117"/>
      <c r="I710" s="118"/>
      <c r="J710" s="119"/>
      <c r="K710" s="119"/>
      <c r="L710" s="232" t="str">
        <f t="shared" si="345"/>
        <v/>
      </c>
      <c r="M710" s="128" t="str">
        <f t="shared" si="346"/>
        <v/>
      </c>
      <c r="N710" s="77">
        <f t="shared" si="347"/>
        <v>0</v>
      </c>
      <c r="O710" s="77">
        <f t="shared" si="348"/>
        <v>0</v>
      </c>
      <c r="P710" s="28" t="str">
        <f t="shared" si="349"/>
        <v/>
      </c>
      <c r="Q710" s="28">
        <f t="shared" si="350"/>
        <v>0</v>
      </c>
      <c r="R710" s="31" t="str">
        <f t="shared" si="351"/>
        <v/>
      </c>
      <c r="S710" s="28" t="str">
        <f t="shared" si="352"/>
        <v/>
      </c>
      <c r="T710" s="28" t="str">
        <f t="shared" si="353"/>
        <v/>
      </c>
      <c r="U710" s="28" t="str">
        <f t="shared" si="354"/>
        <v/>
      </c>
      <c r="V710" s="28" t="str">
        <f t="shared" si="355"/>
        <v/>
      </c>
      <c r="W710" s="71" t="str">
        <f t="shared" si="356"/>
        <v/>
      </c>
      <c r="X710" s="47" t="str">
        <f t="shared" si="357"/>
        <v/>
      </c>
      <c r="Y710" s="365" t="str">
        <f t="shared" si="358"/>
        <v/>
      </c>
      <c r="Z710" s="365" t="str">
        <f>IF(W710&lt;X710,Übersetzungstexte!A$186,"")</f>
        <v/>
      </c>
      <c r="AA710" s="366" t="str">
        <f t="shared" si="359"/>
        <v/>
      </c>
      <c r="AB710" s="367"/>
    </row>
    <row r="711" spans="1:28" ht="17.25" hidden="1" customHeight="1" x14ac:dyDescent="0.2">
      <c r="A711" s="115"/>
      <c r="B711" s="236"/>
      <c r="C711" s="236"/>
      <c r="D711" s="116"/>
      <c r="E711" s="117"/>
      <c r="F711" s="118"/>
      <c r="G711" s="362"/>
      <c r="H711" s="117"/>
      <c r="I711" s="118"/>
      <c r="J711" s="119"/>
      <c r="K711" s="119"/>
      <c r="L711" s="232" t="str">
        <f t="shared" si="345"/>
        <v/>
      </c>
      <c r="M711" s="128" t="str">
        <f t="shared" si="346"/>
        <v/>
      </c>
      <c r="N711" s="77">
        <f t="shared" si="347"/>
        <v>0</v>
      </c>
      <c r="O711" s="77">
        <f t="shared" si="348"/>
        <v>0</v>
      </c>
      <c r="P711" s="28" t="str">
        <f t="shared" si="349"/>
        <v/>
      </c>
      <c r="Q711" s="28">
        <f t="shared" si="350"/>
        <v>0</v>
      </c>
      <c r="R711" s="31" t="str">
        <f t="shared" si="351"/>
        <v/>
      </c>
      <c r="S711" s="28" t="str">
        <f t="shared" si="352"/>
        <v/>
      </c>
      <c r="T711" s="28" t="str">
        <f t="shared" si="353"/>
        <v/>
      </c>
      <c r="U711" s="28" t="str">
        <f t="shared" si="354"/>
        <v/>
      </c>
      <c r="V711" s="28" t="str">
        <f t="shared" si="355"/>
        <v/>
      </c>
      <c r="W711" s="71" t="str">
        <f t="shared" si="356"/>
        <v/>
      </c>
      <c r="X711" s="47" t="str">
        <f t="shared" si="357"/>
        <v/>
      </c>
      <c r="Y711" s="365" t="str">
        <f t="shared" si="358"/>
        <v/>
      </c>
      <c r="Z711" s="365" t="str">
        <f>IF(W711&lt;X711,Übersetzungstexte!A$186,"")</f>
        <v/>
      </c>
      <c r="AA711" s="366" t="str">
        <f t="shared" si="359"/>
        <v/>
      </c>
      <c r="AB711" s="367"/>
    </row>
    <row r="712" spans="1:28" ht="17.25" hidden="1" customHeight="1" x14ac:dyDescent="0.2">
      <c r="A712" s="115"/>
      <c r="B712" s="236"/>
      <c r="C712" s="236"/>
      <c r="D712" s="116"/>
      <c r="E712" s="117"/>
      <c r="F712" s="118"/>
      <c r="G712" s="362"/>
      <c r="H712" s="117"/>
      <c r="I712" s="118"/>
      <c r="J712" s="119"/>
      <c r="K712" s="119"/>
      <c r="L712" s="232" t="str">
        <f t="shared" si="345"/>
        <v/>
      </c>
      <c r="M712" s="128" t="str">
        <f t="shared" si="346"/>
        <v/>
      </c>
      <c r="N712" s="77">
        <f t="shared" si="347"/>
        <v>0</v>
      </c>
      <c r="O712" s="77">
        <f t="shared" si="348"/>
        <v>0</v>
      </c>
      <c r="P712" s="28" t="str">
        <f t="shared" si="349"/>
        <v/>
      </c>
      <c r="Q712" s="28">
        <f t="shared" si="350"/>
        <v>0</v>
      </c>
      <c r="R712" s="31" t="str">
        <f t="shared" si="351"/>
        <v/>
      </c>
      <c r="S712" s="28" t="str">
        <f t="shared" si="352"/>
        <v/>
      </c>
      <c r="T712" s="28" t="str">
        <f t="shared" si="353"/>
        <v/>
      </c>
      <c r="U712" s="28" t="str">
        <f t="shared" si="354"/>
        <v/>
      </c>
      <c r="V712" s="28" t="str">
        <f t="shared" si="355"/>
        <v/>
      </c>
      <c r="W712" s="71" t="str">
        <f t="shared" si="356"/>
        <v/>
      </c>
      <c r="X712" s="47" t="str">
        <f t="shared" si="357"/>
        <v/>
      </c>
      <c r="Y712" s="365" t="str">
        <f t="shared" si="358"/>
        <v/>
      </c>
      <c r="Z712" s="365" t="str">
        <f>IF(W712&lt;X712,Übersetzungstexte!A$186,"")</f>
        <v/>
      </c>
      <c r="AA712" s="366" t="str">
        <f t="shared" si="359"/>
        <v/>
      </c>
      <c r="AB712" s="367"/>
    </row>
    <row r="713" spans="1:28" ht="17.25" hidden="1" customHeight="1" x14ac:dyDescent="0.2">
      <c r="A713" s="115"/>
      <c r="B713" s="236"/>
      <c r="C713" s="236"/>
      <c r="D713" s="116"/>
      <c r="E713" s="117"/>
      <c r="F713" s="118"/>
      <c r="G713" s="362"/>
      <c r="H713" s="117"/>
      <c r="I713" s="118"/>
      <c r="J713" s="119"/>
      <c r="K713" s="119"/>
      <c r="L713" s="232" t="str">
        <f t="shared" si="345"/>
        <v/>
      </c>
      <c r="M713" s="128" t="str">
        <f t="shared" si="346"/>
        <v/>
      </c>
      <c r="N713" s="77">
        <f t="shared" si="347"/>
        <v>0</v>
      </c>
      <c r="O713" s="77">
        <f t="shared" si="348"/>
        <v>0</v>
      </c>
      <c r="P713" s="28" t="str">
        <f t="shared" si="349"/>
        <v/>
      </c>
      <c r="Q713" s="28">
        <f t="shared" si="350"/>
        <v>0</v>
      </c>
      <c r="R713" s="31" t="str">
        <f t="shared" si="351"/>
        <v/>
      </c>
      <c r="S713" s="28" t="str">
        <f t="shared" si="352"/>
        <v/>
      </c>
      <c r="T713" s="28" t="str">
        <f t="shared" si="353"/>
        <v/>
      </c>
      <c r="U713" s="28" t="str">
        <f t="shared" si="354"/>
        <v/>
      </c>
      <c r="V713" s="28" t="str">
        <f t="shared" si="355"/>
        <v/>
      </c>
      <c r="W713" s="71" t="str">
        <f t="shared" si="356"/>
        <v/>
      </c>
      <c r="X713" s="47" t="str">
        <f t="shared" si="357"/>
        <v/>
      </c>
      <c r="Y713" s="365" t="str">
        <f t="shared" si="358"/>
        <v/>
      </c>
      <c r="Z713" s="365" t="str">
        <f>IF(W713&lt;X713,Übersetzungstexte!A$186,"")</f>
        <v/>
      </c>
      <c r="AA713" s="366" t="str">
        <f t="shared" si="359"/>
        <v/>
      </c>
      <c r="AB713" s="367"/>
    </row>
    <row r="714" spans="1:28" ht="17.25" hidden="1" customHeight="1" x14ac:dyDescent="0.2">
      <c r="A714" s="115"/>
      <c r="B714" s="236"/>
      <c r="C714" s="236"/>
      <c r="D714" s="116"/>
      <c r="E714" s="117"/>
      <c r="F714" s="118"/>
      <c r="G714" s="362"/>
      <c r="H714" s="117"/>
      <c r="I714" s="118"/>
      <c r="J714" s="119"/>
      <c r="K714" s="119"/>
      <c r="L714" s="232" t="str">
        <f t="shared" si="345"/>
        <v/>
      </c>
      <c r="M714" s="128" t="str">
        <f t="shared" si="346"/>
        <v/>
      </c>
      <c r="N714" s="77">
        <f t="shared" si="347"/>
        <v>0</v>
      </c>
      <c r="O714" s="77">
        <f t="shared" si="348"/>
        <v>0</v>
      </c>
      <c r="P714" s="28" t="str">
        <f t="shared" si="349"/>
        <v/>
      </c>
      <c r="Q714" s="28">
        <f t="shared" si="350"/>
        <v>0</v>
      </c>
      <c r="R714" s="31" t="str">
        <f t="shared" si="351"/>
        <v/>
      </c>
      <c r="S714" s="28" t="str">
        <f t="shared" si="352"/>
        <v/>
      </c>
      <c r="T714" s="28" t="str">
        <f t="shared" si="353"/>
        <v/>
      </c>
      <c r="U714" s="28" t="str">
        <f t="shared" si="354"/>
        <v/>
      </c>
      <c r="V714" s="28" t="str">
        <f t="shared" si="355"/>
        <v/>
      </c>
      <c r="W714" s="71" t="str">
        <f t="shared" si="356"/>
        <v/>
      </c>
      <c r="X714" s="47" t="str">
        <f t="shared" si="357"/>
        <v/>
      </c>
      <c r="Y714" s="365" t="str">
        <f t="shared" si="358"/>
        <v/>
      </c>
      <c r="Z714" s="365" t="str">
        <f>IF(W714&lt;X714,Übersetzungstexte!A$186,"")</f>
        <v/>
      </c>
      <c r="AA714" s="366" t="str">
        <f t="shared" si="359"/>
        <v/>
      </c>
      <c r="AB714" s="367"/>
    </row>
    <row r="715" spans="1:28" ht="17.25" hidden="1" customHeight="1" x14ac:dyDescent="0.2">
      <c r="A715" s="115"/>
      <c r="B715" s="236"/>
      <c r="C715" s="236"/>
      <c r="D715" s="116"/>
      <c r="E715" s="117"/>
      <c r="F715" s="118"/>
      <c r="G715" s="362"/>
      <c r="H715" s="117"/>
      <c r="I715" s="118"/>
      <c r="J715" s="119"/>
      <c r="K715" s="119"/>
      <c r="L715" s="232" t="str">
        <f t="shared" si="345"/>
        <v/>
      </c>
      <c r="M715" s="128" t="str">
        <f t="shared" si="346"/>
        <v/>
      </c>
      <c r="N715" s="77">
        <f t="shared" si="347"/>
        <v>0</v>
      </c>
      <c r="O715" s="77">
        <f t="shared" si="348"/>
        <v>0</v>
      </c>
      <c r="P715" s="28" t="str">
        <f t="shared" si="349"/>
        <v/>
      </c>
      <c r="Q715" s="28">
        <f t="shared" si="350"/>
        <v>0</v>
      </c>
      <c r="R715" s="31" t="str">
        <f t="shared" si="351"/>
        <v/>
      </c>
      <c r="S715" s="28" t="str">
        <f t="shared" si="352"/>
        <v/>
      </c>
      <c r="T715" s="28" t="str">
        <f t="shared" si="353"/>
        <v/>
      </c>
      <c r="U715" s="28" t="str">
        <f t="shared" si="354"/>
        <v/>
      </c>
      <c r="V715" s="28" t="str">
        <f t="shared" si="355"/>
        <v/>
      </c>
      <c r="W715" s="71" t="str">
        <f t="shared" si="356"/>
        <v/>
      </c>
      <c r="X715" s="47" t="str">
        <f t="shared" si="357"/>
        <v/>
      </c>
      <c r="Y715" s="365" t="str">
        <f t="shared" si="358"/>
        <v/>
      </c>
      <c r="Z715" s="365" t="str">
        <f>IF(W715&lt;X715,Übersetzungstexte!A$186,"")</f>
        <v/>
      </c>
      <c r="AA715" s="366" t="str">
        <f t="shared" si="359"/>
        <v/>
      </c>
      <c r="AB715" s="367"/>
    </row>
    <row r="716" spans="1:28" ht="17.25" hidden="1" customHeight="1" x14ac:dyDescent="0.2">
      <c r="A716" s="115"/>
      <c r="B716" s="236"/>
      <c r="C716" s="236"/>
      <c r="D716" s="116"/>
      <c r="E716" s="117"/>
      <c r="F716" s="118"/>
      <c r="G716" s="362"/>
      <c r="H716" s="117"/>
      <c r="I716" s="118"/>
      <c r="J716" s="119"/>
      <c r="K716" s="119"/>
      <c r="L716" s="232" t="str">
        <f t="shared" si="345"/>
        <v/>
      </c>
      <c r="M716" s="128" t="str">
        <f t="shared" si="346"/>
        <v/>
      </c>
      <c r="N716" s="77">
        <f t="shared" si="347"/>
        <v>0</v>
      </c>
      <c r="O716" s="77">
        <f t="shared" si="348"/>
        <v>0</v>
      </c>
      <c r="P716" s="28" t="str">
        <f t="shared" si="349"/>
        <v/>
      </c>
      <c r="Q716" s="28">
        <f t="shared" si="350"/>
        <v>0</v>
      </c>
      <c r="R716" s="31" t="str">
        <f t="shared" si="351"/>
        <v/>
      </c>
      <c r="S716" s="28" t="str">
        <f t="shared" si="352"/>
        <v/>
      </c>
      <c r="T716" s="28" t="str">
        <f t="shared" si="353"/>
        <v/>
      </c>
      <c r="U716" s="28" t="str">
        <f t="shared" si="354"/>
        <v/>
      </c>
      <c r="V716" s="28" t="str">
        <f t="shared" si="355"/>
        <v/>
      </c>
      <c r="W716" s="71" t="str">
        <f t="shared" si="356"/>
        <v/>
      </c>
      <c r="X716" s="47" t="str">
        <f t="shared" si="357"/>
        <v/>
      </c>
      <c r="Y716" s="365" t="str">
        <f t="shared" si="358"/>
        <v/>
      </c>
      <c r="Z716" s="365" t="str">
        <f>IF(W716&lt;X716,Übersetzungstexte!A$186,"")</f>
        <v/>
      </c>
      <c r="AA716" s="366" t="str">
        <f t="shared" si="359"/>
        <v/>
      </c>
      <c r="AB716" s="367"/>
    </row>
    <row r="717" spans="1:28" ht="17.25" hidden="1" customHeight="1" x14ac:dyDescent="0.2">
      <c r="A717" s="115"/>
      <c r="B717" s="236"/>
      <c r="C717" s="236"/>
      <c r="D717" s="116"/>
      <c r="E717" s="117"/>
      <c r="F717" s="118"/>
      <c r="G717" s="362"/>
      <c r="H717" s="117"/>
      <c r="I717" s="118"/>
      <c r="J717" s="119"/>
      <c r="K717" s="119"/>
      <c r="L717" s="232" t="str">
        <f t="shared" si="345"/>
        <v/>
      </c>
      <c r="M717" s="128" t="str">
        <f t="shared" si="346"/>
        <v/>
      </c>
      <c r="N717" s="77">
        <f t="shared" si="347"/>
        <v>0</v>
      </c>
      <c r="O717" s="77">
        <f t="shared" si="348"/>
        <v>0</v>
      </c>
      <c r="P717" s="28" t="str">
        <f t="shared" si="349"/>
        <v/>
      </c>
      <c r="Q717" s="28">
        <f t="shared" si="350"/>
        <v>0</v>
      </c>
      <c r="R717" s="31" t="str">
        <f t="shared" si="351"/>
        <v/>
      </c>
      <c r="S717" s="28" t="str">
        <f t="shared" si="352"/>
        <v/>
      </c>
      <c r="T717" s="28" t="str">
        <f t="shared" si="353"/>
        <v/>
      </c>
      <c r="U717" s="28" t="str">
        <f t="shared" si="354"/>
        <v/>
      </c>
      <c r="V717" s="28" t="str">
        <f t="shared" si="355"/>
        <v/>
      </c>
      <c r="W717" s="71" t="str">
        <f t="shared" si="356"/>
        <v/>
      </c>
      <c r="X717" s="47" t="str">
        <f t="shared" si="357"/>
        <v/>
      </c>
      <c r="Y717" s="365" t="str">
        <f t="shared" si="358"/>
        <v/>
      </c>
      <c r="Z717" s="365" t="str">
        <f>IF(W717&lt;X717,Übersetzungstexte!A$186,"")</f>
        <v/>
      </c>
      <c r="AA717" s="366" t="str">
        <f t="shared" si="359"/>
        <v/>
      </c>
      <c r="AB717" s="367"/>
    </row>
    <row r="718" spans="1:28" ht="17.25" hidden="1" customHeight="1" x14ac:dyDescent="0.2">
      <c r="A718" s="115"/>
      <c r="B718" s="236"/>
      <c r="C718" s="236"/>
      <c r="D718" s="116"/>
      <c r="E718" s="117"/>
      <c r="F718" s="118"/>
      <c r="G718" s="362"/>
      <c r="H718" s="117"/>
      <c r="I718" s="118"/>
      <c r="J718" s="119"/>
      <c r="K718" s="119"/>
      <c r="L718" s="232" t="str">
        <f t="shared" si="345"/>
        <v/>
      </c>
      <c r="M718" s="128" t="str">
        <f>Z718</f>
        <v/>
      </c>
      <c r="N718" s="77">
        <f>IF(N$2-YEAR(D718)&lt;N$3,0,1)</f>
        <v>0</v>
      </c>
      <c r="O718" s="77">
        <f>IF(L718="",0,1)</f>
        <v>0</v>
      </c>
      <c r="P718" s="28" t="str">
        <f>IF(AND(A718="",B718="",C718=""),"",ROUND((K718+J718)/(N$4-(K718+J718))*100,2))</f>
        <v/>
      </c>
      <c r="Q718" s="28">
        <f>ROUND(G718,0)/12</f>
        <v>0</v>
      </c>
      <c r="R718" s="31" t="str">
        <f>IF(AND(A718="",B718="",C718=""),"",ROUND((N$4-(K718+J718))*I718/60,1))</f>
        <v/>
      </c>
      <c r="S718" s="28" t="str">
        <f>IF(OR(AND(A718="",B718="",C718=""),F718=0,F718=""),"",ROUND((1+P718/100)*Q718*F718,2))</f>
        <v/>
      </c>
      <c r="T718" s="28" t="str">
        <f>IF(OR(AND(A718="",B718="",C718=""),F718=0,F718="",I718=0,I718=""),"",ROUND((1+P718/100)*(H718/(N$4*I718/5)+Q718*F718),2))</f>
        <v/>
      </c>
      <c r="U718" s="28" t="str">
        <f>IF(OR(AND(A718="",B718="",C718=""),E718=0,E718="",R718=0,R718=""),"",ROUND((Q718*E718/R718),2))</f>
        <v/>
      </c>
      <c r="V718" s="28" t="str">
        <f>IF(OR(AND(A718="",B718="",C718=""),E718=0,E718="",R718=0,R718=""),"",ROUND((H718/(12*Q718*E718)+1)*Q718*E718/R718,2))</f>
        <v/>
      </c>
      <c r="W718" s="71" t="str">
        <f>IF(OR(AND(A718="",B718="",C718=""),R718=0,R718=""),"",ROUND(W$4 / R718,1))</f>
        <v/>
      </c>
      <c r="X718" s="47" t="str">
        <f>IF(OR(AND(A718="",B718="",C718=""),N$4=""),"",IF(AND(F718&gt;0,H718&gt;0),T718, IF(F718&gt;0,S718, IF(AND(E718&gt;0,H718&gt;0),V718,U718))))</f>
        <v/>
      </c>
      <c r="Y718" s="365" t="str">
        <f>IF(W718&lt;X718,W718,X718)</f>
        <v/>
      </c>
      <c r="Z718" s="365" t="str">
        <f>IF(W718&lt;X718,Übersetzungstexte!A$186,"")</f>
        <v/>
      </c>
      <c r="AA718" s="366" t="str">
        <f>IF(AND(B718="",C718=""),"",CONCATENATE(B718,",",C718))</f>
        <v/>
      </c>
      <c r="AB718" s="367"/>
    </row>
    <row r="719" spans="1:28" ht="17.25" hidden="1" customHeight="1" x14ac:dyDescent="0.2">
      <c r="A719" s="115"/>
      <c r="B719" s="236"/>
      <c r="C719" s="236"/>
      <c r="D719" s="116"/>
      <c r="E719" s="117"/>
      <c r="F719" s="118"/>
      <c r="G719" s="362"/>
      <c r="H719" s="117"/>
      <c r="I719" s="118"/>
      <c r="J719" s="119"/>
      <c r="K719" s="119"/>
      <c r="L719" s="232" t="str">
        <f t="shared" si="345"/>
        <v/>
      </c>
      <c r="M719" s="128" t="str">
        <f>Z719</f>
        <v/>
      </c>
      <c r="N719" s="77">
        <f>IF(N$2-YEAR(D719)&lt;N$3,0,1)</f>
        <v>0</v>
      </c>
      <c r="O719" s="77">
        <f>IF(L719="",0,1)</f>
        <v>0</v>
      </c>
      <c r="P719" s="28" t="str">
        <f>IF(AND(A719="",B719="",C719=""),"",ROUND((K719+J719)/(N$4-(K719+J719))*100,2))</f>
        <v/>
      </c>
      <c r="Q719" s="28">
        <f>ROUND(G719,0)/12</f>
        <v>0</v>
      </c>
      <c r="R719" s="31" t="str">
        <f>IF(AND(A719="",B719="",C719=""),"",ROUND((N$4-(K719+J719))*I719/60,1))</f>
        <v/>
      </c>
      <c r="S719" s="28" t="str">
        <f>IF(OR(AND(A719="",B719="",C719=""),F719=0,F719=""),"",ROUND((1+P719/100)*Q719*F719,2))</f>
        <v/>
      </c>
      <c r="T719" s="28" t="str">
        <f>IF(OR(AND(A719="",B719="",C719=""),F719=0,F719="",I719=0,I719=""),"",ROUND((1+P719/100)*(H719/(N$4*I719/5)+Q719*F719),2))</f>
        <v/>
      </c>
      <c r="U719" s="28" t="str">
        <f>IF(OR(AND(A719="",B719="",C719=""),E719=0,E719="",R719=0,R719=""),"",ROUND((Q719*E719/R719),2))</f>
        <v/>
      </c>
      <c r="V719" s="28" t="str">
        <f>IF(OR(AND(A719="",B719="",C719=""),E719=0,E719="",R719=0,R719=""),"",ROUND((H719/(12*Q719*E719)+1)*Q719*E719/R719,2))</f>
        <v/>
      </c>
      <c r="W719" s="71" t="str">
        <f>IF(OR(AND(A719="",B719="",C719=""),R719=0,R719=""),"",ROUND(W$4 / R719,1))</f>
        <v/>
      </c>
      <c r="X719" s="47" t="str">
        <f>IF(OR(AND(A719="",B719="",C719=""),N$4=""),"",IF(AND(F719&gt;0,H719&gt;0),T719, IF(F719&gt;0,S719, IF(AND(E719&gt;0,H719&gt;0),V719,U719))))</f>
        <v/>
      </c>
      <c r="Y719" s="365" t="str">
        <f>IF(W719&lt;X719,W719,X719)</f>
        <v/>
      </c>
      <c r="Z719" s="365" t="str">
        <f>IF(W719&lt;X719,Übersetzungstexte!A$186,"")</f>
        <v/>
      </c>
      <c r="AA719" s="366" t="str">
        <f>IF(AND(B719="",C719=""),"",CONCATENATE(B719,",",C719))</f>
        <v/>
      </c>
      <c r="AB719" s="367"/>
    </row>
    <row r="720" spans="1:28" hidden="1" x14ac:dyDescent="0.2">
      <c r="A720" s="15"/>
      <c r="B720" s="16"/>
      <c r="C720" s="16"/>
      <c r="D720" s="16"/>
      <c r="E720" s="16"/>
      <c r="F720" s="16"/>
      <c r="G720" s="16"/>
      <c r="H720" s="16"/>
      <c r="I720" s="16"/>
      <c r="J720" s="16"/>
      <c r="K720" s="16"/>
      <c r="L720" s="16"/>
      <c r="M720" s="39"/>
      <c r="N720" s="184"/>
      <c r="O720" s="45"/>
      <c r="P720" s="45"/>
      <c r="Q720" s="45"/>
      <c r="R720" s="45"/>
      <c r="S720" s="45"/>
      <c r="T720" s="45"/>
      <c r="U720" s="45"/>
      <c r="V720" s="45"/>
      <c r="W720" s="45"/>
      <c r="X720" s="45"/>
      <c r="Y720" s="45"/>
      <c r="Z720" s="45"/>
      <c r="AA720" s="45"/>
      <c r="AB720" s="45"/>
    </row>
    <row r="721" spans="1:28" hidden="1" x14ac:dyDescent="0.2">
      <c r="A721" s="113" t="str">
        <f>'Stammdaten Betrieb &amp; Abteilung'!D$1</f>
        <v xml:space="preserve">  </v>
      </c>
      <c r="B721" s="39"/>
      <c r="C721" s="34"/>
      <c r="D721" s="34"/>
      <c r="E721" s="35"/>
      <c r="F721" s="35"/>
      <c r="G721" s="21" t="str">
        <f>Übersetzungstexte!A$135</f>
        <v>Betrieb / Betriebsabteilung</v>
      </c>
      <c r="H721" s="38" t="str">
        <f>'Stammdaten Betrieb &amp; Abteilung'!D$13</f>
        <v xml:space="preserve"> </v>
      </c>
      <c r="I721" s="38"/>
      <c r="J721" s="38"/>
      <c r="K721" s="38"/>
      <c r="L721" s="40"/>
      <c r="M721" s="85"/>
      <c r="P721" s="46"/>
      <c r="Q721" s="46"/>
      <c r="R721" s="18"/>
      <c r="S721" s="22"/>
      <c r="T721" s="47"/>
      <c r="U721" s="18"/>
      <c r="V721" s="18"/>
      <c r="W721" s="18"/>
      <c r="X721" s="18"/>
      <c r="Y721" s="19"/>
      <c r="AA721" s="47"/>
    </row>
    <row r="722" spans="1:28" hidden="1" x14ac:dyDescent="0.2">
      <c r="A722" s="38" t="str">
        <f>'Stammdaten Betrieb &amp; Abteilung'!D$3</f>
        <v xml:space="preserve"> </v>
      </c>
      <c r="B722" s="39"/>
      <c r="C722" s="33"/>
      <c r="D722" s="33"/>
      <c r="E722" s="36"/>
      <c r="F722" s="36"/>
      <c r="G722" s="17" t="str">
        <f>Übersetzungstexte!A$136</f>
        <v>Abrechnungsperiode</v>
      </c>
      <c r="H722" s="114" t="str">
        <f>'Stammdaten Betrieb &amp; Abteilung'!D$14</f>
        <v/>
      </c>
      <c r="I722" s="114"/>
      <c r="J722" s="37"/>
      <c r="K722" s="37"/>
      <c r="L722" s="40"/>
      <c r="M722" s="85"/>
      <c r="P722" s="46"/>
      <c r="Q722" s="46"/>
      <c r="R722" s="18"/>
      <c r="S722" s="22"/>
      <c r="T722" s="47"/>
      <c r="U722" s="18"/>
      <c r="V722" s="18"/>
      <c r="W722" s="18"/>
      <c r="X722" s="18"/>
      <c r="Y722" s="19"/>
      <c r="AA722" s="47"/>
    </row>
    <row r="723" spans="1:28" hidden="1" x14ac:dyDescent="0.2">
      <c r="A723" s="38" t="str">
        <f>'Stammdaten Betrieb &amp; Abteilung'!D$4</f>
        <v xml:space="preserve"> </v>
      </c>
      <c r="B723" s="39"/>
      <c r="C723" s="7"/>
      <c r="D723" s="7"/>
      <c r="E723" s="36"/>
      <c r="F723" s="36"/>
      <c r="G723" s="17" t="str">
        <f>Übersetzungstexte!A$137</f>
        <v>Beginn / Ende der Kurzarbeit</v>
      </c>
      <c r="H723" s="38" t="str">
        <f>'Stammdaten Betrieb &amp; Abteilung'!D$16</f>
        <v/>
      </c>
      <c r="I723" s="38"/>
      <c r="J723" s="38"/>
      <c r="K723" s="38"/>
      <c r="L723" s="40"/>
      <c r="M723" s="85"/>
      <c r="P723" s="46"/>
      <c r="Q723" s="46"/>
      <c r="R723" s="18"/>
      <c r="S723" s="22"/>
      <c r="T723" s="47"/>
      <c r="U723" s="18"/>
      <c r="V723" s="18"/>
      <c r="W723" s="73"/>
      <c r="X723" s="18"/>
      <c r="Y723" s="19"/>
      <c r="AA723" s="47"/>
    </row>
    <row r="724" spans="1:28" hidden="1" x14ac:dyDescent="0.2">
      <c r="A724" s="5"/>
      <c r="B724" s="4"/>
      <c r="C724" s="7"/>
      <c r="D724" s="7"/>
      <c r="E724" s="8"/>
      <c r="F724" s="7"/>
      <c r="G724" s="7"/>
      <c r="H724" s="13"/>
      <c r="I724" s="7"/>
      <c r="J724" s="7"/>
      <c r="K724" s="7"/>
      <c r="L724" s="41"/>
      <c r="M724" s="86"/>
      <c r="N724" s="182"/>
      <c r="O724" s="43"/>
      <c r="P724" s="46"/>
      <c r="Q724" s="46"/>
      <c r="R724" s="18"/>
      <c r="S724" s="22"/>
      <c r="T724" s="18"/>
      <c r="U724" s="18"/>
      <c r="V724" s="18"/>
      <c r="W724" s="50"/>
      <c r="X724" s="18"/>
      <c r="Y724" s="19"/>
      <c r="AA724" s="47"/>
    </row>
    <row r="725" spans="1:28" hidden="1" x14ac:dyDescent="0.2">
      <c r="A725" s="223" t="str">
        <f>Übersetzungstexte!A$138</f>
        <v/>
      </c>
      <c r="B725" s="223" t="str">
        <f>Übersetzungstexte!A$142</f>
        <v/>
      </c>
      <c r="C725" s="223" t="str">
        <f>Übersetzungstexte!A$146</f>
        <v/>
      </c>
      <c r="D725" s="224" t="str">
        <f>Übersetzungstexte!A$150</f>
        <v/>
      </c>
      <c r="E725" s="224" t="str">
        <f>Übersetzungstexte!A$154</f>
        <v/>
      </c>
      <c r="F725" s="224" t="str">
        <f>Übersetzungstexte!A$158</f>
        <v/>
      </c>
      <c r="G725" s="224" t="str">
        <f>Übersetzungstexte!A$162</f>
        <v>Anzahl bez.</v>
      </c>
      <c r="H725" s="225" t="str">
        <f>Übersetzungstexte!A$166</f>
        <v>Weitere</v>
      </c>
      <c r="I725" s="224" t="str">
        <f>Übersetzungstexte!A$170</f>
        <v>Jahres-</v>
      </c>
      <c r="J725" s="224" t="str">
        <f>Übersetzungstexte!A$174</f>
        <v/>
      </c>
      <c r="K725" s="224" t="str">
        <f>Übersetzungstexte!A$178</f>
        <v/>
      </c>
      <c r="L725" s="224" t="str">
        <f>Übersetzungstexte!A$182</f>
        <v>Anrechen-</v>
      </c>
      <c r="M725" s="85"/>
      <c r="N725" s="183"/>
      <c r="O725" s="76" t="s">
        <v>685</v>
      </c>
      <c r="P725" s="50" t="s">
        <v>717</v>
      </c>
      <c r="Q725" s="50"/>
      <c r="R725" s="50" t="s">
        <v>718</v>
      </c>
      <c r="S725" s="50" t="s">
        <v>719</v>
      </c>
      <c r="T725" s="50" t="s">
        <v>720</v>
      </c>
      <c r="U725" s="50" t="s">
        <v>721</v>
      </c>
      <c r="V725" s="50" t="s">
        <v>722</v>
      </c>
      <c r="W725" s="50" t="s">
        <v>723</v>
      </c>
      <c r="X725" s="44" t="s">
        <v>726</v>
      </c>
      <c r="Y725" s="47" t="s">
        <v>723</v>
      </c>
      <c r="Z725" s="47" t="s">
        <v>723</v>
      </c>
      <c r="AA725" s="179"/>
      <c r="AB725" s="179"/>
    </row>
    <row r="726" spans="1:28" s="23" customFormat="1" hidden="1" x14ac:dyDescent="0.2">
      <c r="A726" s="226" t="str">
        <f>Übersetzungstexte!A$139</f>
        <v/>
      </c>
      <c r="B726" s="226" t="str">
        <f>Übersetzungstexte!A$143</f>
        <v/>
      </c>
      <c r="C726" s="226" t="str">
        <f>Übersetzungstexte!A$147</f>
        <v/>
      </c>
      <c r="D726" s="227" t="str">
        <f>Übersetzungstexte!A$151</f>
        <v/>
      </c>
      <c r="E726" s="227" t="str">
        <f>Übersetzungstexte!A$155</f>
        <v/>
      </c>
      <c r="F726" s="227" t="str">
        <f>Übersetzungstexte!A$159</f>
        <v/>
      </c>
      <c r="G726" s="227" t="str">
        <f>Übersetzungstexte!A$163</f>
        <v xml:space="preserve">Monate </v>
      </c>
      <c r="H726" s="233" t="str">
        <f>Übersetzungstexte!A$167</f>
        <v>Lohn-</v>
      </c>
      <c r="I726" s="227" t="str">
        <f>Übersetzungstexte!A$171</f>
        <v>durchschn.</v>
      </c>
      <c r="J726" s="227" t="str">
        <f>Übersetzungstexte!A$175</f>
        <v>Anzahl</v>
      </c>
      <c r="K726" s="227" t="str">
        <f>Übersetzungstexte!A$179</f>
        <v>Anzahl</v>
      </c>
      <c r="L726" s="227" t="str">
        <f>Übersetzungstexte!A$183</f>
        <v>barer</v>
      </c>
      <c r="M726" s="126"/>
      <c r="N726" s="183"/>
      <c r="O726" s="76" t="s">
        <v>761</v>
      </c>
      <c r="P726" s="50" t="s">
        <v>712</v>
      </c>
      <c r="Q726" s="50" t="s">
        <v>609</v>
      </c>
      <c r="R726" s="51" t="s">
        <v>713</v>
      </c>
      <c r="S726" s="75" t="s">
        <v>757</v>
      </c>
      <c r="T726" s="52" t="s">
        <v>757</v>
      </c>
      <c r="U726" s="52" t="s">
        <v>758</v>
      </c>
      <c r="V726" s="52" t="s">
        <v>758</v>
      </c>
      <c r="W726" s="52" t="s">
        <v>724</v>
      </c>
      <c r="X726" s="48" t="s">
        <v>727</v>
      </c>
      <c r="Y726" s="48" t="s">
        <v>727</v>
      </c>
      <c r="Z726" s="49" t="s">
        <v>753</v>
      </c>
      <c r="AA726" s="364"/>
      <c r="AB726" s="364"/>
    </row>
    <row r="727" spans="1:28" s="23" customFormat="1" hidden="1" x14ac:dyDescent="0.2">
      <c r="A727" s="226" t="str">
        <f>Übersetzungstexte!A$140</f>
        <v/>
      </c>
      <c r="B727" s="226" t="str">
        <f>Übersetzungstexte!A$144</f>
        <v/>
      </c>
      <c r="C727" s="226" t="str">
        <f>Übersetzungstexte!A$148</f>
        <v/>
      </c>
      <c r="D727" s="227" t="str">
        <f>Übersetzungstexte!A$152</f>
        <v>Geburts-</v>
      </c>
      <c r="E727" s="227" t="str">
        <f>Übersetzungstexte!A$156</f>
        <v>Monats-</v>
      </c>
      <c r="F727" s="227" t="str">
        <f>Übersetzungstexte!A$160</f>
        <v>Stunden-</v>
      </c>
      <c r="G727" s="227" t="str">
        <f>Übersetzungstexte!A$164</f>
        <v>pro Jahr</v>
      </c>
      <c r="H727" s="227" t="str">
        <f>Übersetzungstexte!A$168</f>
        <v>bestand-</v>
      </c>
      <c r="I727" s="227" t="str">
        <f>Übersetzungstexte!A$172</f>
        <v>wöchentl.</v>
      </c>
      <c r="J727" s="227" t="str">
        <f>Übersetzungstexte!A$176</f>
        <v>Ferientage</v>
      </c>
      <c r="K727" s="227" t="str">
        <f>Übersetzungstexte!A$180</f>
        <v>Feiertage</v>
      </c>
      <c r="L727" s="228" t="str">
        <f>Übersetzungstexte!A$184</f>
        <v>Stunden-</v>
      </c>
      <c r="M727" s="127"/>
      <c r="N727" s="184" t="s">
        <v>62</v>
      </c>
      <c r="O727" s="44" t="s">
        <v>762</v>
      </c>
      <c r="P727" s="50"/>
      <c r="Q727" s="50"/>
      <c r="R727" s="51"/>
      <c r="S727" s="52" t="s">
        <v>706</v>
      </c>
      <c r="T727" s="52" t="s">
        <v>704</v>
      </c>
      <c r="U727" s="52" t="s">
        <v>706</v>
      </c>
      <c r="V727" s="52" t="s">
        <v>704</v>
      </c>
      <c r="W727" s="52" t="s">
        <v>725</v>
      </c>
      <c r="X727" s="49" t="s">
        <v>755</v>
      </c>
      <c r="Y727" s="49" t="s">
        <v>728</v>
      </c>
      <c r="Z727" s="49" t="s">
        <v>754</v>
      </c>
      <c r="AA727" s="364"/>
      <c r="AB727" s="364"/>
    </row>
    <row r="728" spans="1:28" s="23" customFormat="1" hidden="1" x14ac:dyDescent="0.2">
      <c r="A728" s="229" t="str">
        <f>Übersetzungstexte!A$141</f>
        <v>Versicherten-Nr.</v>
      </c>
      <c r="B728" s="229" t="str">
        <f>Übersetzungstexte!A$145</f>
        <v>Name</v>
      </c>
      <c r="C728" s="229" t="str">
        <f>Übersetzungstexte!A$149</f>
        <v>Vorname</v>
      </c>
      <c r="D728" s="230" t="str">
        <f>Übersetzungstexte!A$153</f>
        <v>datum</v>
      </c>
      <c r="E728" s="230" t="str">
        <f>Übersetzungstexte!A$157</f>
        <v>lohn</v>
      </c>
      <c r="F728" s="230" t="str">
        <f>Übersetzungstexte!A$161</f>
        <v>lohn</v>
      </c>
      <c r="G728" s="230" t="str">
        <f>Übersetzungstexte!A$165</f>
        <v>(12/13)</v>
      </c>
      <c r="H728" s="230" t="str">
        <f>Übersetzungstexte!A$169</f>
        <v>teile p. Jahr</v>
      </c>
      <c r="I728" s="230" t="str">
        <f>Übersetzungstexte!A$173</f>
        <v>Arbeitszeit</v>
      </c>
      <c r="J728" s="230" t="str">
        <f>Übersetzungstexte!A$177</f>
        <v>pro Jahr</v>
      </c>
      <c r="K728" s="230" t="str">
        <f>Übersetzungstexte!A$181</f>
        <v>pro Jahr</v>
      </c>
      <c r="L728" s="231" t="str">
        <f>Übersetzungstexte!A$185</f>
        <v>Verdienst</v>
      </c>
      <c r="M728" s="127"/>
      <c r="N728" s="184" t="s">
        <v>63</v>
      </c>
      <c r="O728" s="44" t="s">
        <v>749</v>
      </c>
      <c r="P728" s="50"/>
      <c r="Q728" s="50"/>
      <c r="R728" s="51"/>
      <c r="S728" s="52" t="s">
        <v>705</v>
      </c>
      <c r="T728" s="52" t="s">
        <v>705</v>
      </c>
      <c r="U728" s="52" t="s">
        <v>705</v>
      </c>
      <c r="V728" s="52" t="s">
        <v>705</v>
      </c>
      <c r="W728" s="50"/>
      <c r="X728" s="49" t="s">
        <v>756</v>
      </c>
      <c r="Y728" s="49" t="s">
        <v>673</v>
      </c>
      <c r="Z728" s="49"/>
      <c r="AA728" s="364" t="s">
        <v>711</v>
      </c>
      <c r="AB728" s="364"/>
    </row>
    <row r="729" spans="1:28" ht="17.25" hidden="1" customHeight="1" x14ac:dyDescent="0.2">
      <c r="A729" s="115"/>
      <c r="B729" s="236"/>
      <c r="C729" s="236"/>
      <c r="D729" s="116"/>
      <c r="E729" s="117"/>
      <c r="F729" s="118"/>
      <c r="G729" s="362"/>
      <c r="H729" s="117"/>
      <c r="I729" s="118"/>
      <c r="J729" s="119"/>
      <c r="K729" s="119"/>
      <c r="L729" s="232" t="str">
        <f t="shared" ref="L729:L749" si="360">Y729</f>
        <v/>
      </c>
      <c r="M729" s="128" t="str">
        <f t="shared" ref="M729:M747" si="361">Z729</f>
        <v/>
      </c>
      <c r="N729" s="77">
        <f t="shared" ref="N729:N747" si="362">IF(N$2-YEAR(D729)&lt;N$3,0,1)</f>
        <v>0</v>
      </c>
      <c r="O729" s="77">
        <f t="shared" ref="O729:O747" si="363">IF(L729="",0,1)</f>
        <v>0</v>
      </c>
      <c r="P729" s="28" t="str">
        <f t="shared" ref="P729:P747" si="364">IF(AND(A729="",B729="",C729=""),"",ROUND((K729+J729)/(N$4-(K729+J729))*100,2))</f>
        <v/>
      </c>
      <c r="Q729" s="28">
        <f t="shared" ref="Q729:Q747" si="365">ROUND(G729,0)/12</f>
        <v>0</v>
      </c>
      <c r="R729" s="31" t="str">
        <f t="shared" ref="R729:R747" si="366">IF(AND(A729="",B729="",C729=""),"",ROUND((N$4-(K729+J729))*I729/60,1))</f>
        <v/>
      </c>
      <c r="S729" s="28" t="str">
        <f t="shared" ref="S729:S747" si="367">IF(OR(AND(A729="",B729="",C729=""),F729=0,F729=""),"",ROUND((1+P729/100)*Q729*F729,2))</f>
        <v/>
      </c>
      <c r="T729" s="28" t="str">
        <f t="shared" ref="T729:T747" si="368">IF(OR(AND(A729="",B729="",C729=""),F729=0,F729="",I729=0,I729=""),"",ROUND((1+P729/100)*(H729/(N$4*I729/5)+Q729*F729),2))</f>
        <v/>
      </c>
      <c r="U729" s="28" t="str">
        <f t="shared" ref="U729:U747" si="369">IF(OR(AND(A729="",B729="",C729=""),E729=0,E729="",R729=0,R729=""),"",ROUND((Q729*E729/R729),2))</f>
        <v/>
      </c>
      <c r="V729" s="28" t="str">
        <f t="shared" ref="V729:V747" si="370">IF(OR(AND(A729="",B729="",C729=""),E729=0,E729="",R729=0,R729=""),"",ROUND((H729/(12*Q729*E729)+1)*Q729*E729/R729,2))</f>
        <v/>
      </c>
      <c r="W729" s="71" t="str">
        <f t="shared" ref="W729:W747" si="371">IF(OR(AND(A729="",B729="",C729=""),R729=0,R729=""),"",ROUND(W$4 / R729,1))</f>
        <v/>
      </c>
      <c r="X729" s="47" t="str">
        <f t="shared" ref="X729:X747" si="372">IF(OR(AND(A729="",B729="",C729=""),N$4=""),"",IF(AND(F729&gt;0,H729&gt;0),T729, IF(F729&gt;0,S729, IF(AND(E729&gt;0,H729&gt;0),V729,U729))))</f>
        <v/>
      </c>
      <c r="Y729" s="365" t="str">
        <f t="shared" ref="Y729:Y747" si="373">IF(W729&lt;X729,W729,X729)</f>
        <v/>
      </c>
      <c r="Z729" s="365" t="str">
        <f>IF(W729&lt;X729,Übersetzungstexte!A$186,"")</f>
        <v/>
      </c>
      <c r="AA729" s="366" t="str">
        <f t="shared" ref="AA729:AA747" si="374">IF(AND(B729="",C729=""),"",CONCATENATE(B729,",",C729))</f>
        <v/>
      </c>
      <c r="AB729" s="367"/>
    </row>
    <row r="730" spans="1:28" ht="17.25" hidden="1" customHeight="1" x14ac:dyDescent="0.2">
      <c r="A730" s="115"/>
      <c r="B730" s="236"/>
      <c r="C730" s="236"/>
      <c r="D730" s="116"/>
      <c r="E730" s="117"/>
      <c r="F730" s="118"/>
      <c r="G730" s="362"/>
      <c r="H730" s="117"/>
      <c r="I730" s="118"/>
      <c r="J730" s="119"/>
      <c r="K730" s="119"/>
      <c r="L730" s="232" t="str">
        <f t="shared" si="360"/>
        <v/>
      </c>
      <c r="M730" s="128" t="str">
        <f t="shared" si="361"/>
        <v/>
      </c>
      <c r="N730" s="77">
        <f t="shared" si="362"/>
        <v>0</v>
      </c>
      <c r="O730" s="77">
        <f t="shared" si="363"/>
        <v>0</v>
      </c>
      <c r="P730" s="28" t="str">
        <f t="shared" si="364"/>
        <v/>
      </c>
      <c r="Q730" s="28">
        <f t="shared" si="365"/>
        <v>0</v>
      </c>
      <c r="R730" s="31" t="str">
        <f t="shared" si="366"/>
        <v/>
      </c>
      <c r="S730" s="28" t="str">
        <f t="shared" si="367"/>
        <v/>
      </c>
      <c r="T730" s="28" t="str">
        <f t="shared" si="368"/>
        <v/>
      </c>
      <c r="U730" s="28" t="str">
        <f t="shared" si="369"/>
        <v/>
      </c>
      <c r="V730" s="28" t="str">
        <f t="shared" si="370"/>
        <v/>
      </c>
      <c r="W730" s="71" t="str">
        <f t="shared" si="371"/>
        <v/>
      </c>
      <c r="X730" s="47" t="str">
        <f t="shared" si="372"/>
        <v/>
      </c>
      <c r="Y730" s="365" t="str">
        <f t="shared" si="373"/>
        <v/>
      </c>
      <c r="Z730" s="365" t="str">
        <f>IF(W730&lt;X730,Übersetzungstexte!A$186,"")</f>
        <v/>
      </c>
      <c r="AA730" s="366" t="str">
        <f t="shared" si="374"/>
        <v/>
      </c>
      <c r="AB730" s="367"/>
    </row>
    <row r="731" spans="1:28" ht="17.25" hidden="1" customHeight="1" x14ac:dyDescent="0.2">
      <c r="A731" s="115"/>
      <c r="B731" s="236"/>
      <c r="C731" s="236"/>
      <c r="D731" s="116"/>
      <c r="E731" s="117"/>
      <c r="F731" s="118"/>
      <c r="G731" s="362"/>
      <c r="H731" s="117"/>
      <c r="I731" s="118"/>
      <c r="J731" s="119"/>
      <c r="K731" s="119"/>
      <c r="L731" s="232" t="str">
        <f t="shared" si="360"/>
        <v/>
      </c>
      <c r="M731" s="128" t="str">
        <f t="shared" si="361"/>
        <v/>
      </c>
      <c r="N731" s="77">
        <f t="shared" si="362"/>
        <v>0</v>
      </c>
      <c r="O731" s="77">
        <f t="shared" si="363"/>
        <v>0</v>
      </c>
      <c r="P731" s="28" t="str">
        <f t="shared" si="364"/>
        <v/>
      </c>
      <c r="Q731" s="28">
        <f t="shared" si="365"/>
        <v>0</v>
      </c>
      <c r="R731" s="31" t="str">
        <f t="shared" si="366"/>
        <v/>
      </c>
      <c r="S731" s="28" t="str">
        <f t="shared" si="367"/>
        <v/>
      </c>
      <c r="T731" s="28" t="str">
        <f t="shared" si="368"/>
        <v/>
      </c>
      <c r="U731" s="28" t="str">
        <f t="shared" si="369"/>
        <v/>
      </c>
      <c r="V731" s="28" t="str">
        <f t="shared" si="370"/>
        <v/>
      </c>
      <c r="W731" s="71" t="str">
        <f t="shared" si="371"/>
        <v/>
      </c>
      <c r="X731" s="47" t="str">
        <f t="shared" si="372"/>
        <v/>
      </c>
      <c r="Y731" s="365" t="str">
        <f t="shared" si="373"/>
        <v/>
      </c>
      <c r="Z731" s="365" t="str">
        <f>IF(W731&lt;X731,Übersetzungstexte!A$186,"")</f>
        <v/>
      </c>
      <c r="AA731" s="366" t="str">
        <f t="shared" si="374"/>
        <v/>
      </c>
      <c r="AB731" s="367"/>
    </row>
    <row r="732" spans="1:28" ht="17.25" hidden="1" customHeight="1" x14ac:dyDescent="0.2">
      <c r="A732" s="115"/>
      <c r="B732" s="236"/>
      <c r="C732" s="236"/>
      <c r="D732" s="116"/>
      <c r="E732" s="117"/>
      <c r="F732" s="118"/>
      <c r="G732" s="362"/>
      <c r="H732" s="117"/>
      <c r="I732" s="118"/>
      <c r="J732" s="119"/>
      <c r="K732" s="119"/>
      <c r="L732" s="232" t="str">
        <f t="shared" si="360"/>
        <v/>
      </c>
      <c r="M732" s="128" t="str">
        <f t="shared" si="361"/>
        <v/>
      </c>
      <c r="N732" s="77">
        <f t="shared" si="362"/>
        <v>0</v>
      </c>
      <c r="O732" s="77">
        <f t="shared" si="363"/>
        <v>0</v>
      </c>
      <c r="P732" s="28" t="str">
        <f t="shared" si="364"/>
        <v/>
      </c>
      <c r="Q732" s="28">
        <f t="shared" si="365"/>
        <v>0</v>
      </c>
      <c r="R732" s="31" t="str">
        <f t="shared" si="366"/>
        <v/>
      </c>
      <c r="S732" s="28" t="str">
        <f t="shared" si="367"/>
        <v/>
      </c>
      <c r="T732" s="28" t="str">
        <f t="shared" si="368"/>
        <v/>
      </c>
      <c r="U732" s="28" t="str">
        <f t="shared" si="369"/>
        <v/>
      </c>
      <c r="V732" s="28" t="str">
        <f t="shared" si="370"/>
        <v/>
      </c>
      <c r="W732" s="71" t="str">
        <f t="shared" si="371"/>
        <v/>
      </c>
      <c r="X732" s="47" t="str">
        <f t="shared" si="372"/>
        <v/>
      </c>
      <c r="Y732" s="365" t="str">
        <f t="shared" si="373"/>
        <v/>
      </c>
      <c r="Z732" s="365" t="str">
        <f>IF(W732&lt;X732,Übersetzungstexte!A$186,"")</f>
        <v/>
      </c>
      <c r="AA732" s="366" t="str">
        <f t="shared" si="374"/>
        <v/>
      </c>
      <c r="AB732" s="367"/>
    </row>
    <row r="733" spans="1:28" ht="17.25" hidden="1" customHeight="1" x14ac:dyDescent="0.2">
      <c r="A733" s="115"/>
      <c r="B733" s="236"/>
      <c r="C733" s="236"/>
      <c r="D733" s="116"/>
      <c r="E733" s="117"/>
      <c r="F733" s="118"/>
      <c r="G733" s="362"/>
      <c r="H733" s="117"/>
      <c r="I733" s="118"/>
      <c r="J733" s="119"/>
      <c r="K733" s="119"/>
      <c r="L733" s="232" t="str">
        <f t="shared" si="360"/>
        <v/>
      </c>
      <c r="M733" s="128" t="str">
        <f t="shared" si="361"/>
        <v/>
      </c>
      <c r="N733" s="77">
        <f t="shared" si="362"/>
        <v>0</v>
      </c>
      <c r="O733" s="77">
        <f t="shared" si="363"/>
        <v>0</v>
      </c>
      <c r="P733" s="28" t="str">
        <f t="shared" si="364"/>
        <v/>
      </c>
      <c r="Q733" s="28">
        <f t="shared" si="365"/>
        <v>0</v>
      </c>
      <c r="R733" s="31" t="str">
        <f t="shared" si="366"/>
        <v/>
      </c>
      <c r="S733" s="28" t="str">
        <f t="shared" si="367"/>
        <v/>
      </c>
      <c r="T733" s="28" t="str">
        <f t="shared" si="368"/>
        <v/>
      </c>
      <c r="U733" s="28" t="str">
        <f t="shared" si="369"/>
        <v/>
      </c>
      <c r="V733" s="28" t="str">
        <f t="shared" si="370"/>
        <v/>
      </c>
      <c r="W733" s="71" t="str">
        <f t="shared" si="371"/>
        <v/>
      </c>
      <c r="X733" s="47" t="str">
        <f t="shared" si="372"/>
        <v/>
      </c>
      <c r="Y733" s="365" t="str">
        <f t="shared" si="373"/>
        <v/>
      </c>
      <c r="Z733" s="365" t="str">
        <f>IF(W733&lt;X733,Übersetzungstexte!A$186,"")</f>
        <v/>
      </c>
      <c r="AA733" s="366" t="str">
        <f t="shared" si="374"/>
        <v/>
      </c>
      <c r="AB733" s="367"/>
    </row>
    <row r="734" spans="1:28" ht="17.25" hidden="1" customHeight="1" x14ac:dyDescent="0.2">
      <c r="A734" s="115"/>
      <c r="B734" s="236"/>
      <c r="C734" s="236"/>
      <c r="D734" s="116"/>
      <c r="E734" s="117"/>
      <c r="F734" s="118"/>
      <c r="G734" s="362"/>
      <c r="H734" s="117"/>
      <c r="I734" s="118"/>
      <c r="J734" s="119"/>
      <c r="K734" s="119"/>
      <c r="L734" s="232" t="str">
        <f t="shared" si="360"/>
        <v/>
      </c>
      <c r="M734" s="128" t="str">
        <f t="shared" si="361"/>
        <v/>
      </c>
      <c r="N734" s="77">
        <f t="shared" si="362"/>
        <v>0</v>
      </c>
      <c r="O734" s="77">
        <f t="shared" si="363"/>
        <v>0</v>
      </c>
      <c r="P734" s="28" t="str">
        <f t="shared" si="364"/>
        <v/>
      </c>
      <c r="Q734" s="28">
        <f t="shared" si="365"/>
        <v>0</v>
      </c>
      <c r="R734" s="31" t="str">
        <f t="shared" si="366"/>
        <v/>
      </c>
      <c r="S734" s="28" t="str">
        <f t="shared" si="367"/>
        <v/>
      </c>
      <c r="T734" s="28" t="str">
        <f t="shared" si="368"/>
        <v/>
      </c>
      <c r="U734" s="28" t="str">
        <f t="shared" si="369"/>
        <v/>
      </c>
      <c r="V734" s="28" t="str">
        <f t="shared" si="370"/>
        <v/>
      </c>
      <c r="W734" s="71" t="str">
        <f t="shared" si="371"/>
        <v/>
      </c>
      <c r="X734" s="47" t="str">
        <f t="shared" si="372"/>
        <v/>
      </c>
      <c r="Y734" s="365" t="str">
        <f t="shared" si="373"/>
        <v/>
      </c>
      <c r="Z734" s="365" t="str">
        <f>IF(W734&lt;X734,Übersetzungstexte!A$186,"")</f>
        <v/>
      </c>
      <c r="AA734" s="366" t="str">
        <f t="shared" si="374"/>
        <v/>
      </c>
      <c r="AB734" s="367"/>
    </row>
    <row r="735" spans="1:28" ht="17.25" hidden="1" customHeight="1" x14ac:dyDescent="0.2">
      <c r="A735" s="115"/>
      <c r="B735" s="236"/>
      <c r="C735" s="236"/>
      <c r="D735" s="116"/>
      <c r="E735" s="117"/>
      <c r="F735" s="118"/>
      <c r="G735" s="362"/>
      <c r="H735" s="117"/>
      <c r="I735" s="118"/>
      <c r="J735" s="119"/>
      <c r="K735" s="119"/>
      <c r="L735" s="232" t="str">
        <f t="shared" si="360"/>
        <v/>
      </c>
      <c r="M735" s="128" t="str">
        <f t="shared" si="361"/>
        <v/>
      </c>
      <c r="N735" s="77">
        <f t="shared" si="362"/>
        <v>0</v>
      </c>
      <c r="O735" s="77">
        <f t="shared" si="363"/>
        <v>0</v>
      </c>
      <c r="P735" s="28" t="str">
        <f t="shared" si="364"/>
        <v/>
      </c>
      <c r="Q735" s="28">
        <f t="shared" si="365"/>
        <v>0</v>
      </c>
      <c r="R735" s="31" t="str">
        <f t="shared" si="366"/>
        <v/>
      </c>
      <c r="S735" s="28" t="str">
        <f t="shared" si="367"/>
        <v/>
      </c>
      <c r="T735" s="28" t="str">
        <f t="shared" si="368"/>
        <v/>
      </c>
      <c r="U735" s="28" t="str">
        <f t="shared" si="369"/>
        <v/>
      </c>
      <c r="V735" s="28" t="str">
        <f t="shared" si="370"/>
        <v/>
      </c>
      <c r="W735" s="71" t="str">
        <f t="shared" si="371"/>
        <v/>
      </c>
      <c r="X735" s="47" t="str">
        <f t="shared" si="372"/>
        <v/>
      </c>
      <c r="Y735" s="365" t="str">
        <f t="shared" si="373"/>
        <v/>
      </c>
      <c r="Z735" s="365" t="str">
        <f>IF(W735&lt;X735,Übersetzungstexte!A$186,"")</f>
        <v/>
      </c>
      <c r="AA735" s="366" t="str">
        <f t="shared" si="374"/>
        <v/>
      </c>
      <c r="AB735" s="367"/>
    </row>
    <row r="736" spans="1:28" ht="17.25" hidden="1" customHeight="1" x14ac:dyDescent="0.2">
      <c r="A736" s="115"/>
      <c r="B736" s="236"/>
      <c r="C736" s="236"/>
      <c r="D736" s="116"/>
      <c r="E736" s="117"/>
      <c r="F736" s="118"/>
      <c r="G736" s="362"/>
      <c r="H736" s="117"/>
      <c r="I736" s="118"/>
      <c r="J736" s="119"/>
      <c r="K736" s="119"/>
      <c r="L736" s="232" t="str">
        <f t="shared" si="360"/>
        <v/>
      </c>
      <c r="M736" s="128" t="str">
        <f t="shared" si="361"/>
        <v/>
      </c>
      <c r="N736" s="77">
        <f t="shared" si="362"/>
        <v>0</v>
      </c>
      <c r="O736" s="77">
        <f t="shared" si="363"/>
        <v>0</v>
      </c>
      <c r="P736" s="28" t="str">
        <f t="shared" si="364"/>
        <v/>
      </c>
      <c r="Q736" s="28">
        <f t="shared" si="365"/>
        <v>0</v>
      </c>
      <c r="R736" s="31" t="str">
        <f t="shared" si="366"/>
        <v/>
      </c>
      <c r="S736" s="28" t="str">
        <f t="shared" si="367"/>
        <v/>
      </c>
      <c r="T736" s="28" t="str">
        <f t="shared" si="368"/>
        <v/>
      </c>
      <c r="U736" s="28" t="str">
        <f t="shared" si="369"/>
        <v/>
      </c>
      <c r="V736" s="28" t="str">
        <f t="shared" si="370"/>
        <v/>
      </c>
      <c r="W736" s="71" t="str">
        <f t="shared" si="371"/>
        <v/>
      </c>
      <c r="X736" s="47" t="str">
        <f t="shared" si="372"/>
        <v/>
      </c>
      <c r="Y736" s="365" t="str">
        <f t="shared" si="373"/>
        <v/>
      </c>
      <c r="Z736" s="365" t="str">
        <f>IF(W736&lt;X736,Übersetzungstexte!A$186,"")</f>
        <v/>
      </c>
      <c r="AA736" s="366" t="str">
        <f t="shared" si="374"/>
        <v/>
      </c>
      <c r="AB736" s="367"/>
    </row>
    <row r="737" spans="1:28" ht="17.25" hidden="1" customHeight="1" x14ac:dyDescent="0.2">
      <c r="A737" s="115"/>
      <c r="B737" s="236"/>
      <c r="C737" s="236"/>
      <c r="D737" s="116"/>
      <c r="E737" s="117"/>
      <c r="F737" s="118"/>
      <c r="G737" s="362"/>
      <c r="H737" s="117"/>
      <c r="I737" s="118"/>
      <c r="J737" s="119"/>
      <c r="K737" s="119"/>
      <c r="L737" s="232" t="str">
        <f t="shared" si="360"/>
        <v/>
      </c>
      <c r="M737" s="128" t="str">
        <f t="shared" si="361"/>
        <v/>
      </c>
      <c r="N737" s="77">
        <f t="shared" si="362"/>
        <v>0</v>
      </c>
      <c r="O737" s="77">
        <f t="shared" si="363"/>
        <v>0</v>
      </c>
      <c r="P737" s="28" t="str">
        <f t="shared" si="364"/>
        <v/>
      </c>
      <c r="Q737" s="28">
        <f t="shared" si="365"/>
        <v>0</v>
      </c>
      <c r="R737" s="31" t="str">
        <f t="shared" si="366"/>
        <v/>
      </c>
      <c r="S737" s="28" t="str">
        <f t="shared" si="367"/>
        <v/>
      </c>
      <c r="T737" s="28" t="str">
        <f t="shared" si="368"/>
        <v/>
      </c>
      <c r="U737" s="28" t="str">
        <f t="shared" si="369"/>
        <v/>
      </c>
      <c r="V737" s="28" t="str">
        <f t="shared" si="370"/>
        <v/>
      </c>
      <c r="W737" s="71" t="str">
        <f t="shared" si="371"/>
        <v/>
      </c>
      <c r="X737" s="47" t="str">
        <f t="shared" si="372"/>
        <v/>
      </c>
      <c r="Y737" s="365" t="str">
        <f t="shared" si="373"/>
        <v/>
      </c>
      <c r="Z737" s="365" t="str">
        <f>IF(W737&lt;X737,Übersetzungstexte!A$186,"")</f>
        <v/>
      </c>
      <c r="AA737" s="366" t="str">
        <f t="shared" si="374"/>
        <v/>
      </c>
      <c r="AB737" s="367"/>
    </row>
    <row r="738" spans="1:28" ht="17.25" hidden="1" customHeight="1" x14ac:dyDescent="0.2">
      <c r="A738" s="115"/>
      <c r="B738" s="236"/>
      <c r="C738" s="236"/>
      <c r="D738" s="116"/>
      <c r="E738" s="117"/>
      <c r="F738" s="118"/>
      <c r="G738" s="362"/>
      <c r="H738" s="117"/>
      <c r="I738" s="118"/>
      <c r="J738" s="119"/>
      <c r="K738" s="119"/>
      <c r="L738" s="232" t="str">
        <f t="shared" si="360"/>
        <v/>
      </c>
      <c r="M738" s="128" t="str">
        <f t="shared" si="361"/>
        <v/>
      </c>
      <c r="N738" s="77">
        <f t="shared" si="362"/>
        <v>0</v>
      </c>
      <c r="O738" s="77">
        <f t="shared" si="363"/>
        <v>0</v>
      </c>
      <c r="P738" s="28" t="str">
        <f t="shared" si="364"/>
        <v/>
      </c>
      <c r="Q738" s="28">
        <f t="shared" si="365"/>
        <v>0</v>
      </c>
      <c r="R738" s="31" t="str">
        <f t="shared" si="366"/>
        <v/>
      </c>
      <c r="S738" s="28" t="str">
        <f t="shared" si="367"/>
        <v/>
      </c>
      <c r="T738" s="28" t="str">
        <f t="shared" si="368"/>
        <v/>
      </c>
      <c r="U738" s="28" t="str">
        <f t="shared" si="369"/>
        <v/>
      </c>
      <c r="V738" s="28" t="str">
        <f t="shared" si="370"/>
        <v/>
      </c>
      <c r="W738" s="71" t="str">
        <f t="shared" si="371"/>
        <v/>
      </c>
      <c r="X738" s="47" t="str">
        <f t="shared" si="372"/>
        <v/>
      </c>
      <c r="Y738" s="365" t="str">
        <f t="shared" si="373"/>
        <v/>
      </c>
      <c r="Z738" s="365" t="str">
        <f>IF(W738&lt;X738,Übersetzungstexte!A$186,"")</f>
        <v/>
      </c>
      <c r="AA738" s="366" t="str">
        <f t="shared" si="374"/>
        <v/>
      </c>
      <c r="AB738" s="367"/>
    </row>
    <row r="739" spans="1:28" ht="17.25" hidden="1" customHeight="1" x14ac:dyDescent="0.2">
      <c r="A739" s="115"/>
      <c r="B739" s="236"/>
      <c r="C739" s="236"/>
      <c r="D739" s="116"/>
      <c r="E739" s="117"/>
      <c r="F739" s="118"/>
      <c r="G739" s="362"/>
      <c r="H739" s="117"/>
      <c r="I739" s="118"/>
      <c r="J739" s="119"/>
      <c r="K739" s="119"/>
      <c r="L739" s="232" t="str">
        <f t="shared" si="360"/>
        <v/>
      </c>
      <c r="M739" s="128" t="str">
        <f t="shared" si="361"/>
        <v/>
      </c>
      <c r="N739" s="77">
        <f t="shared" si="362"/>
        <v>0</v>
      </c>
      <c r="O739" s="77">
        <f t="shared" si="363"/>
        <v>0</v>
      </c>
      <c r="P739" s="28" t="str">
        <f t="shared" si="364"/>
        <v/>
      </c>
      <c r="Q739" s="28">
        <f t="shared" si="365"/>
        <v>0</v>
      </c>
      <c r="R739" s="31" t="str">
        <f t="shared" si="366"/>
        <v/>
      </c>
      <c r="S739" s="28" t="str">
        <f t="shared" si="367"/>
        <v/>
      </c>
      <c r="T739" s="28" t="str">
        <f t="shared" si="368"/>
        <v/>
      </c>
      <c r="U739" s="28" t="str">
        <f t="shared" si="369"/>
        <v/>
      </c>
      <c r="V739" s="28" t="str">
        <f t="shared" si="370"/>
        <v/>
      </c>
      <c r="W739" s="71" t="str">
        <f t="shared" si="371"/>
        <v/>
      </c>
      <c r="X739" s="47" t="str">
        <f t="shared" si="372"/>
        <v/>
      </c>
      <c r="Y739" s="365" t="str">
        <f t="shared" si="373"/>
        <v/>
      </c>
      <c r="Z739" s="365" t="str">
        <f>IF(W739&lt;X739,Übersetzungstexte!A$186,"")</f>
        <v/>
      </c>
      <c r="AA739" s="366" t="str">
        <f t="shared" si="374"/>
        <v/>
      </c>
      <c r="AB739" s="367"/>
    </row>
    <row r="740" spans="1:28" ht="17.25" hidden="1" customHeight="1" x14ac:dyDescent="0.2">
      <c r="A740" s="115"/>
      <c r="B740" s="236"/>
      <c r="C740" s="236"/>
      <c r="D740" s="116"/>
      <c r="E740" s="117"/>
      <c r="F740" s="118"/>
      <c r="G740" s="362"/>
      <c r="H740" s="117"/>
      <c r="I740" s="118"/>
      <c r="J740" s="119"/>
      <c r="K740" s="119"/>
      <c r="L740" s="232" t="str">
        <f t="shared" si="360"/>
        <v/>
      </c>
      <c r="M740" s="128" t="str">
        <f t="shared" si="361"/>
        <v/>
      </c>
      <c r="N740" s="77">
        <f t="shared" si="362"/>
        <v>0</v>
      </c>
      <c r="O740" s="77">
        <f t="shared" si="363"/>
        <v>0</v>
      </c>
      <c r="P740" s="28" t="str">
        <f t="shared" si="364"/>
        <v/>
      </c>
      <c r="Q740" s="28">
        <f t="shared" si="365"/>
        <v>0</v>
      </c>
      <c r="R740" s="31" t="str">
        <f t="shared" si="366"/>
        <v/>
      </c>
      <c r="S740" s="28" t="str">
        <f t="shared" si="367"/>
        <v/>
      </c>
      <c r="T740" s="28" t="str">
        <f t="shared" si="368"/>
        <v/>
      </c>
      <c r="U740" s="28" t="str">
        <f t="shared" si="369"/>
        <v/>
      </c>
      <c r="V740" s="28" t="str">
        <f t="shared" si="370"/>
        <v/>
      </c>
      <c r="W740" s="71" t="str">
        <f t="shared" si="371"/>
        <v/>
      </c>
      <c r="X740" s="47" t="str">
        <f t="shared" si="372"/>
        <v/>
      </c>
      <c r="Y740" s="365" t="str">
        <f t="shared" si="373"/>
        <v/>
      </c>
      <c r="Z740" s="365" t="str">
        <f>IF(W740&lt;X740,Übersetzungstexte!A$186,"")</f>
        <v/>
      </c>
      <c r="AA740" s="366" t="str">
        <f t="shared" si="374"/>
        <v/>
      </c>
      <c r="AB740" s="367"/>
    </row>
    <row r="741" spans="1:28" ht="17.25" hidden="1" customHeight="1" x14ac:dyDescent="0.2">
      <c r="A741" s="115"/>
      <c r="B741" s="236"/>
      <c r="C741" s="236"/>
      <c r="D741" s="116"/>
      <c r="E741" s="117"/>
      <c r="F741" s="118"/>
      <c r="G741" s="362"/>
      <c r="H741" s="117"/>
      <c r="I741" s="118"/>
      <c r="J741" s="119"/>
      <c r="K741" s="119"/>
      <c r="L741" s="232" t="str">
        <f t="shared" si="360"/>
        <v/>
      </c>
      <c r="M741" s="128" t="str">
        <f t="shared" si="361"/>
        <v/>
      </c>
      <c r="N741" s="77">
        <f t="shared" si="362"/>
        <v>0</v>
      </c>
      <c r="O741" s="77">
        <f t="shared" si="363"/>
        <v>0</v>
      </c>
      <c r="P741" s="28" t="str">
        <f t="shared" si="364"/>
        <v/>
      </c>
      <c r="Q741" s="28">
        <f t="shared" si="365"/>
        <v>0</v>
      </c>
      <c r="R741" s="31" t="str">
        <f t="shared" si="366"/>
        <v/>
      </c>
      <c r="S741" s="28" t="str">
        <f t="shared" si="367"/>
        <v/>
      </c>
      <c r="T741" s="28" t="str">
        <f t="shared" si="368"/>
        <v/>
      </c>
      <c r="U741" s="28" t="str">
        <f t="shared" si="369"/>
        <v/>
      </c>
      <c r="V741" s="28" t="str">
        <f t="shared" si="370"/>
        <v/>
      </c>
      <c r="W741" s="71" t="str">
        <f t="shared" si="371"/>
        <v/>
      </c>
      <c r="X741" s="47" t="str">
        <f t="shared" si="372"/>
        <v/>
      </c>
      <c r="Y741" s="365" t="str">
        <f t="shared" si="373"/>
        <v/>
      </c>
      <c r="Z741" s="365" t="str">
        <f>IF(W741&lt;X741,Übersetzungstexte!A$186,"")</f>
        <v/>
      </c>
      <c r="AA741" s="366" t="str">
        <f t="shared" si="374"/>
        <v/>
      </c>
      <c r="AB741" s="367"/>
    </row>
    <row r="742" spans="1:28" ht="17.25" hidden="1" customHeight="1" x14ac:dyDescent="0.2">
      <c r="A742" s="115"/>
      <c r="B742" s="236"/>
      <c r="C742" s="236"/>
      <c r="D742" s="116"/>
      <c r="E742" s="117"/>
      <c r="F742" s="118"/>
      <c r="G742" s="362"/>
      <c r="H742" s="117"/>
      <c r="I742" s="118"/>
      <c r="J742" s="119"/>
      <c r="K742" s="119"/>
      <c r="L742" s="232" t="str">
        <f t="shared" si="360"/>
        <v/>
      </c>
      <c r="M742" s="128" t="str">
        <f t="shared" si="361"/>
        <v/>
      </c>
      <c r="N742" s="77">
        <f t="shared" si="362"/>
        <v>0</v>
      </c>
      <c r="O742" s="77">
        <f t="shared" si="363"/>
        <v>0</v>
      </c>
      <c r="P742" s="28" t="str">
        <f t="shared" si="364"/>
        <v/>
      </c>
      <c r="Q742" s="28">
        <f t="shared" si="365"/>
        <v>0</v>
      </c>
      <c r="R742" s="31" t="str">
        <f t="shared" si="366"/>
        <v/>
      </c>
      <c r="S742" s="28" t="str">
        <f t="shared" si="367"/>
        <v/>
      </c>
      <c r="T742" s="28" t="str">
        <f t="shared" si="368"/>
        <v/>
      </c>
      <c r="U742" s="28" t="str">
        <f t="shared" si="369"/>
        <v/>
      </c>
      <c r="V742" s="28" t="str">
        <f t="shared" si="370"/>
        <v/>
      </c>
      <c r="W742" s="71" t="str">
        <f t="shared" si="371"/>
        <v/>
      </c>
      <c r="X742" s="47" t="str">
        <f t="shared" si="372"/>
        <v/>
      </c>
      <c r="Y742" s="365" t="str">
        <f t="shared" si="373"/>
        <v/>
      </c>
      <c r="Z742" s="365" t="str">
        <f>IF(W742&lt;X742,Übersetzungstexte!A$186,"")</f>
        <v/>
      </c>
      <c r="AA742" s="366" t="str">
        <f t="shared" si="374"/>
        <v/>
      </c>
      <c r="AB742" s="367"/>
    </row>
    <row r="743" spans="1:28" ht="17.25" hidden="1" customHeight="1" x14ac:dyDescent="0.2">
      <c r="A743" s="115"/>
      <c r="B743" s="236"/>
      <c r="C743" s="236"/>
      <c r="D743" s="116"/>
      <c r="E743" s="117"/>
      <c r="F743" s="118"/>
      <c r="G743" s="362"/>
      <c r="H743" s="117"/>
      <c r="I743" s="118"/>
      <c r="J743" s="119"/>
      <c r="K743" s="119"/>
      <c r="L743" s="232" t="str">
        <f t="shared" si="360"/>
        <v/>
      </c>
      <c r="M743" s="128" t="str">
        <f t="shared" si="361"/>
        <v/>
      </c>
      <c r="N743" s="77">
        <f t="shared" si="362"/>
        <v>0</v>
      </c>
      <c r="O743" s="77">
        <f t="shared" si="363"/>
        <v>0</v>
      </c>
      <c r="P743" s="28" t="str">
        <f t="shared" si="364"/>
        <v/>
      </c>
      <c r="Q743" s="28">
        <f t="shared" si="365"/>
        <v>0</v>
      </c>
      <c r="R743" s="31" t="str">
        <f t="shared" si="366"/>
        <v/>
      </c>
      <c r="S743" s="28" t="str">
        <f t="shared" si="367"/>
        <v/>
      </c>
      <c r="T743" s="28" t="str">
        <f t="shared" si="368"/>
        <v/>
      </c>
      <c r="U743" s="28" t="str">
        <f t="shared" si="369"/>
        <v/>
      </c>
      <c r="V743" s="28" t="str">
        <f t="shared" si="370"/>
        <v/>
      </c>
      <c r="W743" s="71" t="str">
        <f t="shared" si="371"/>
        <v/>
      </c>
      <c r="X743" s="47" t="str">
        <f t="shared" si="372"/>
        <v/>
      </c>
      <c r="Y743" s="365" t="str">
        <f t="shared" si="373"/>
        <v/>
      </c>
      <c r="Z743" s="365" t="str">
        <f>IF(W743&lt;X743,Übersetzungstexte!A$186,"")</f>
        <v/>
      </c>
      <c r="AA743" s="366" t="str">
        <f t="shared" si="374"/>
        <v/>
      </c>
      <c r="AB743" s="367"/>
    </row>
    <row r="744" spans="1:28" ht="17.25" hidden="1" customHeight="1" x14ac:dyDescent="0.2">
      <c r="A744" s="115"/>
      <c r="B744" s="236"/>
      <c r="C744" s="236"/>
      <c r="D744" s="116"/>
      <c r="E744" s="117"/>
      <c r="F744" s="118"/>
      <c r="G744" s="362"/>
      <c r="H744" s="117"/>
      <c r="I744" s="118"/>
      <c r="J744" s="119"/>
      <c r="K744" s="119"/>
      <c r="L744" s="232" t="str">
        <f t="shared" si="360"/>
        <v/>
      </c>
      <c r="M744" s="128" t="str">
        <f t="shared" si="361"/>
        <v/>
      </c>
      <c r="N744" s="77">
        <f t="shared" si="362"/>
        <v>0</v>
      </c>
      <c r="O744" s="77">
        <f t="shared" si="363"/>
        <v>0</v>
      </c>
      <c r="P744" s="28" t="str">
        <f t="shared" si="364"/>
        <v/>
      </c>
      <c r="Q744" s="28">
        <f t="shared" si="365"/>
        <v>0</v>
      </c>
      <c r="R744" s="31" t="str">
        <f t="shared" si="366"/>
        <v/>
      </c>
      <c r="S744" s="28" t="str">
        <f t="shared" si="367"/>
        <v/>
      </c>
      <c r="T744" s="28" t="str">
        <f t="shared" si="368"/>
        <v/>
      </c>
      <c r="U744" s="28" t="str">
        <f t="shared" si="369"/>
        <v/>
      </c>
      <c r="V744" s="28" t="str">
        <f t="shared" si="370"/>
        <v/>
      </c>
      <c r="W744" s="71" t="str">
        <f t="shared" si="371"/>
        <v/>
      </c>
      <c r="X744" s="47" t="str">
        <f t="shared" si="372"/>
        <v/>
      </c>
      <c r="Y744" s="365" t="str">
        <f t="shared" si="373"/>
        <v/>
      </c>
      <c r="Z744" s="365" t="str">
        <f>IF(W744&lt;X744,Übersetzungstexte!A$186,"")</f>
        <v/>
      </c>
      <c r="AA744" s="366" t="str">
        <f t="shared" si="374"/>
        <v/>
      </c>
      <c r="AB744" s="367"/>
    </row>
    <row r="745" spans="1:28" ht="17.25" hidden="1" customHeight="1" x14ac:dyDescent="0.2">
      <c r="A745" s="115"/>
      <c r="B745" s="236"/>
      <c r="C745" s="236"/>
      <c r="D745" s="116"/>
      <c r="E745" s="117"/>
      <c r="F745" s="118"/>
      <c r="G745" s="362"/>
      <c r="H745" s="117"/>
      <c r="I745" s="118"/>
      <c r="J745" s="119"/>
      <c r="K745" s="119"/>
      <c r="L745" s="232" t="str">
        <f t="shared" si="360"/>
        <v/>
      </c>
      <c r="M745" s="128" t="str">
        <f t="shared" si="361"/>
        <v/>
      </c>
      <c r="N745" s="77">
        <f t="shared" si="362"/>
        <v>0</v>
      </c>
      <c r="O745" s="77">
        <f t="shared" si="363"/>
        <v>0</v>
      </c>
      <c r="P745" s="28" t="str">
        <f t="shared" si="364"/>
        <v/>
      </c>
      <c r="Q745" s="28">
        <f t="shared" si="365"/>
        <v>0</v>
      </c>
      <c r="R745" s="31" t="str">
        <f t="shared" si="366"/>
        <v/>
      </c>
      <c r="S745" s="28" t="str">
        <f t="shared" si="367"/>
        <v/>
      </c>
      <c r="T745" s="28" t="str">
        <f t="shared" si="368"/>
        <v/>
      </c>
      <c r="U745" s="28" t="str">
        <f t="shared" si="369"/>
        <v/>
      </c>
      <c r="V745" s="28" t="str">
        <f t="shared" si="370"/>
        <v/>
      </c>
      <c r="W745" s="71" t="str">
        <f t="shared" si="371"/>
        <v/>
      </c>
      <c r="X745" s="47" t="str">
        <f t="shared" si="372"/>
        <v/>
      </c>
      <c r="Y745" s="365" t="str">
        <f t="shared" si="373"/>
        <v/>
      </c>
      <c r="Z745" s="365" t="str">
        <f>IF(W745&lt;X745,Übersetzungstexte!A$186,"")</f>
        <v/>
      </c>
      <c r="AA745" s="366" t="str">
        <f t="shared" si="374"/>
        <v/>
      </c>
      <c r="AB745" s="367"/>
    </row>
    <row r="746" spans="1:28" ht="17.25" hidden="1" customHeight="1" x14ac:dyDescent="0.2">
      <c r="A746" s="115"/>
      <c r="B746" s="236"/>
      <c r="C746" s="236"/>
      <c r="D746" s="116"/>
      <c r="E746" s="117"/>
      <c r="F746" s="118"/>
      <c r="G746" s="362"/>
      <c r="H746" s="117"/>
      <c r="I746" s="118"/>
      <c r="J746" s="119"/>
      <c r="K746" s="119"/>
      <c r="L746" s="232" t="str">
        <f t="shared" si="360"/>
        <v/>
      </c>
      <c r="M746" s="128" t="str">
        <f t="shared" si="361"/>
        <v/>
      </c>
      <c r="N746" s="77">
        <f t="shared" si="362"/>
        <v>0</v>
      </c>
      <c r="O746" s="77">
        <f t="shared" si="363"/>
        <v>0</v>
      </c>
      <c r="P746" s="28" t="str">
        <f t="shared" si="364"/>
        <v/>
      </c>
      <c r="Q746" s="28">
        <f t="shared" si="365"/>
        <v>0</v>
      </c>
      <c r="R746" s="31" t="str">
        <f t="shared" si="366"/>
        <v/>
      </c>
      <c r="S746" s="28" t="str">
        <f t="shared" si="367"/>
        <v/>
      </c>
      <c r="T746" s="28" t="str">
        <f t="shared" si="368"/>
        <v/>
      </c>
      <c r="U746" s="28" t="str">
        <f t="shared" si="369"/>
        <v/>
      </c>
      <c r="V746" s="28" t="str">
        <f t="shared" si="370"/>
        <v/>
      </c>
      <c r="W746" s="71" t="str">
        <f t="shared" si="371"/>
        <v/>
      </c>
      <c r="X746" s="47" t="str">
        <f t="shared" si="372"/>
        <v/>
      </c>
      <c r="Y746" s="365" t="str">
        <f t="shared" si="373"/>
        <v/>
      </c>
      <c r="Z746" s="365" t="str">
        <f>IF(W746&lt;X746,Übersetzungstexte!A$186,"")</f>
        <v/>
      </c>
      <c r="AA746" s="366" t="str">
        <f t="shared" si="374"/>
        <v/>
      </c>
      <c r="AB746" s="367"/>
    </row>
    <row r="747" spans="1:28" ht="17.25" hidden="1" customHeight="1" x14ac:dyDescent="0.2">
      <c r="A747" s="115"/>
      <c r="B747" s="236"/>
      <c r="C747" s="236"/>
      <c r="D747" s="116"/>
      <c r="E747" s="117"/>
      <c r="F747" s="118"/>
      <c r="G747" s="362"/>
      <c r="H747" s="117"/>
      <c r="I747" s="118"/>
      <c r="J747" s="119"/>
      <c r="K747" s="119"/>
      <c r="L747" s="232" t="str">
        <f t="shared" si="360"/>
        <v/>
      </c>
      <c r="M747" s="128" t="str">
        <f t="shared" si="361"/>
        <v/>
      </c>
      <c r="N747" s="77">
        <f t="shared" si="362"/>
        <v>0</v>
      </c>
      <c r="O747" s="77">
        <f t="shared" si="363"/>
        <v>0</v>
      </c>
      <c r="P747" s="28" t="str">
        <f t="shared" si="364"/>
        <v/>
      </c>
      <c r="Q747" s="28">
        <f t="shared" si="365"/>
        <v>0</v>
      </c>
      <c r="R747" s="31" t="str">
        <f t="shared" si="366"/>
        <v/>
      </c>
      <c r="S747" s="28" t="str">
        <f t="shared" si="367"/>
        <v/>
      </c>
      <c r="T747" s="28" t="str">
        <f t="shared" si="368"/>
        <v/>
      </c>
      <c r="U747" s="28" t="str">
        <f t="shared" si="369"/>
        <v/>
      </c>
      <c r="V747" s="28" t="str">
        <f t="shared" si="370"/>
        <v/>
      </c>
      <c r="W747" s="71" t="str">
        <f t="shared" si="371"/>
        <v/>
      </c>
      <c r="X747" s="47" t="str">
        <f t="shared" si="372"/>
        <v/>
      </c>
      <c r="Y747" s="365" t="str">
        <f t="shared" si="373"/>
        <v/>
      </c>
      <c r="Z747" s="365" t="str">
        <f>IF(W747&lt;X747,Übersetzungstexte!A$186,"")</f>
        <v/>
      </c>
      <c r="AA747" s="366" t="str">
        <f t="shared" si="374"/>
        <v/>
      </c>
      <c r="AB747" s="367"/>
    </row>
    <row r="748" spans="1:28" ht="17.25" hidden="1" customHeight="1" x14ac:dyDescent="0.2">
      <c r="A748" s="115"/>
      <c r="B748" s="236"/>
      <c r="C748" s="236"/>
      <c r="D748" s="116"/>
      <c r="E748" s="117"/>
      <c r="F748" s="118"/>
      <c r="G748" s="362"/>
      <c r="H748" s="117"/>
      <c r="I748" s="118"/>
      <c r="J748" s="119"/>
      <c r="K748" s="119"/>
      <c r="L748" s="232" t="str">
        <f t="shared" si="360"/>
        <v/>
      </c>
      <c r="M748" s="128" t="str">
        <f>Z748</f>
        <v/>
      </c>
      <c r="N748" s="77">
        <f>IF(N$2-YEAR(D748)&lt;N$3,0,1)</f>
        <v>0</v>
      </c>
      <c r="O748" s="77">
        <f>IF(L748="",0,1)</f>
        <v>0</v>
      </c>
      <c r="P748" s="28" t="str">
        <f>IF(AND(A748="",B748="",C748=""),"",ROUND((K748+J748)/(N$4-(K748+J748))*100,2))</f>
        <v/>
      </c>
      <c r="Q748" s="28">
        <f>ROUND(G748,0)/12</f>
        <v>0</v>
      </c>
      <c r="R748" s="31" t="str">
        <f>IF(AND(A748="",B748="",C748=""),"",ROUND((N$4-(K748+J748))*I748/60,1))</f>
        <v/>
      </c>
      <c r="S748" s="28" t="str">
        <f>IF(OR(AND(A748="",B748="",C748=""),F748=0,F748=""),"",ROUND((1+P748/100)*Q748*F748,2))</f>
        <v/>
      </c>
      <c r="T748" s="28" t="str">
        <f>IF(OR(AND(A748="",B748="",C748=""),F748=0,F748="",I748=0,I748=""),"",ROUND((1+P748/100)*(H748/(N$4*I748/5)+Q748*F748),2))</f>
        <v/>
      </c>
      <c r="U748" s="28" t="str">
        <f>IF(OR(AND(A748="",B748="",C748=""),E748=0,E748="",R748=0,R748=""),"",ROUND((Q748*E748/R748),2))</f>
        <v/>
      </c>
      <c r="V748" s="28" t="str">
        <f>IF(OR(AND(A748="",B748="",C748=""),E748=0,E748="",R748=0,R748=""),"",ROUND((H748/(12*Q748*E748)+1)*Q748*E748/R748,2))</f>
        <v/>
      </c>
      <c r="W748" s="71" t="str">
        <f>IF(OR(AND(A748="",B748="",C748=""),R748=0,R748=""),"",ROUND(W$4 / R748,1))</f>
        <v/>
      </c>
      <c r="X748" s="47" t="str">
        <f>IF(OR(AND(A748="",B748="",C748=""),N$4=""),"",IF(AND(F748&gt;0,H748&gt;0),T748, IF(F748&gt;0,S748, IF(AND(E748&gt;0,H748&gt;0),V748,U748))))</f>
        <v/>
      </c>
      <c r="Y748" s="365" t="str">
        <f>IF(W748&lt;X748,W748,X748)</f>
        <v/>
      </c>
      <c r="Z748" s="365" t="str">
        <f>IF(W748&lt;X748,Übersetzungstexte!A$186,"")</f>
        <v/>
      </c>
      <c r="AA748" s="366" t="str">
        <f>IF(AND(B748="",C748=""),"",CONCATENATE(B748,",",C748))</f>
        <v/>
      </c>
      <c r="AB748" s="367"/>
    </row>
    <row r="749" spans="1:28" ht="17.25" hidden="1" customHeight="1" x14ac:dyDescent="0.2">
      <c r="A749" s="115"/>
      <c r="B749" s="236"/>
      <c r="C749" s="236"/>
      <c r="D749" s="116"/>
      <c r="E749" s="117"/>
      <c r="F749" s="118"/>
      <c r="G749" s="362"/>
      <c r="H749" s="117"/>
      <c r="I749" s="118"/>
      <c r="J749" s="119"/>
      <c r="K749" s="119"/>
      <c r="L749" s="232" t="str">
        <f t="shared" si="360"/>
        <v/>
      </c>
      <c r="M749" s="128" t="str">
        <f>Z749</f>
        <v/>
      </c>
      <c r="N749" s="77">
        <f>IF(N$2-YEAR(D749)&lt;N$3,0,1)</f>
        <v>0</v>
      </c>
      <c r="O749" s="77">
        <f>IF(L749="",0,1)</f>
        <v>0</v>
      </c>
      <c r="P749" s="28" t="str">
        <f>IF(AND(A749="",B749="",C749=""),"",ROUND((K749+J749)/(N$4-(K749+J749))*100,2))</f>
        <v/>
      </c>
      <c r="Q749" s="28">
        <f>ROUND(G749,0)/12</f>
        <v>0</v>
      </c>
      <c r="R749" s="31" t="str">
        <f>IF(AND(A749="",B749="",C749=""),"",ROUND((N$4-(K749+J749))*I749/60,1))</f>
        <v/>
      </c>
      <c r="S749" s="28" t="str">
        <f>IF(OR(AND(A749="",B749="",C749=""),F749=0,F749=""),"",ROUND((1+P749/100)*Q749*F749,2))</f>
        <v/>
      </c>
      <c r="T749" s="28" t="str">
        <f>IF(OR(AND(A749="",B749="",C749=""),F749=0,F749="",I749=0,I749=""),"",ROUND((1+P749/100)*(H749/(N$4*I749/5)+Q749*F749),2))</f>
        <v/>
      </c>
      <c r="U749" s="28" t="str">
        <f>IF(OR(AND(A749="",B749="",C749=""),E749=0,E749="",R749=0,R749=""),"",ROUND((Q749*E749/R749),2))</f>
        <v/>
      </c>
      <c r="V749" s="28" t="str">
        <f>IF(OR(AND(A749="",B749="",C749=""),E749=0,E749="",R749=0,R749=""),"",ROUND((H749/(12*Q749*E749)+1)*Q749*E749/R749,2))</f>
        <v/>
      </c>
      <c r="W749" s="71" t="str">
        <f>IF(OR(AND(A749="",B749="",C749=""),R749=0,R749=""),"",ROUND(W$4 / R749,1))</f>
        <v/>
      </c>
      <c r="X749" s="47" t="str">
        <f>IF(OR(AND(A749="",B749="",C749=""),N$4=""),"",IF(AND(F749&gt;0,H749&gt;0),T749, IF(F749&gt;0,S749, IF(AND(E749&gt;0,H749&gt;0),V749,U749))))</f>
        <v/>
      </c>
      <c r="Y749" s="365" t="str">
        <f>IF(W749&lt;X749,W749,X749)</f>
        <v/>
      </c>
      <c r="Z749" s="365" t="str">
        <f>IF(W749&lt;X749,Übersetzungstexte!A$186,"")</f>
        <v/>
      </c>
      <c r="AA749" s="366" t="str">
        <f>IF(AND(B749="",C749=""),"",CONCATENATE(B749,",",C749))</f>
        <v/>
      </c>
      <c r="AB749" s="367"/>
    </row>
    <row r="750" spans="1:28" hidden="1" x14ac:dyDescent="0.2">
      <c r="A750" s="15"/>
      <c r="B750" s="16"/>
      <c r="C750" s="16"/>
      <c r="D750" s="16"/>
      <c r="E750" s="16"/>
      <c r="F750" s="16"/>
      <c r="G750" s="16"/>
      <c r="H750" s="16"/>
      <c r="I750" s="16"/>
      <c r="J750" s="16"/>
      <c r="K750" s="16"/>
      <c r="L750" s="16"/>
      <c r="M750" s="39"/>
      <c r="N750" s="184"/>
      <c r="O750" s="45"/>
      <c r="P750" s="45"/>
      <c r="Q750" s="45"/>
      <c r="R750" s="45"/>
      <c r="S750" s="45"/>
      <c r="T750" s="45"/>
      <c r="U750" s="45"/>
      <c r="V750" s="45"/>
      <c r="W750" s="45"/>
      <c r="X750" s="45"/>
      <c r="Y750" s="45"/>
      <c r="Z750" s="45"/>
      <c r="AA750" s="45"/>
      <c r="AB750" s="45"/>
    </row>
    <row r="751" spans="1:28" hidden="1" x14ac:dyDescent="0.2">
      <c r="A751" s="113" t="str">
        <f>'Stammdaten Betrieb &amp; Abteilung'!D$1</f>
        <v xml:space="preserve">  </v>
      </c>
      <c r="B751" s="39"/>
      <c r="C751" s="34"/>
      <c r="D751" s="34"/>
      <c r="E751" s="35"/>
      <c r="F751" s="35"/>
      <c r="G751" s="21" t="str">
        <f>Übersetzungstexte!A$135</f>
        <v>Betrieb / Betriebsabteilung</v>
      </c>
      <c r="H751" s="38" t="str">
        <f>'Stammdaten Betrieb &amp; Abteilung'!D$13</f>
        <v xml:space="preserve"> </v>
      </c>
      <c r="I751" s="38"/>
      <c r="J751" s="38"/>
      <c r="K751" s="38"/>
      <c r="L751" s="40"/>
      <c r="M751" s="85"/>
      <c r="P751" s="46"/>
      <c r="Q751" s="46"/>
      <c r="R751" s="18"/>
      <c r="S751" s="22"/>
      <c r="T751" s="47"/>
      <c r="U751" s="18"/>
      <c r="V751" s="18"/>
      <c r="W751" s="18"/>
      <c r="X751" s="18"/>
      <c r="Y751" s="19"/>
      <c r="AA751" s="47"/>
    </row>
    <row r="752" spans="1:28" hidden="1" x14ac:dyDescent="0.2">
      <c r="A752" s="38" t="str">
        <f>'Stammdaten Betrieb &amp; Abteilung'!D$3</f>
        <v xml:space="preserve"> </v>
      </c>
      <c r="B752" s="39"/>
      <c r="C752" s="33"/>
      <c r="D752" s="33"/>
      <c r="E752" s="36"/>
      <c r="F752" s="36"/>
      <c r="G752" s="17" t="str">
        <f>Übersetzungstexte!A$136</f>
        <v>Abrechnungsperiode</v>
      </c>
      <c r="H752" s="114" t="str">
        <f>'Stammdaten Betrieb &amp; Abteilung'!D$14</f>
        <v/>
      </c>
      <c r="I752" s="114"/>
      <c r="J752" s="37"/>
      <c r="K752" s="37"/>
      <c r="L752" s="40"/>
      <c r="M752" s="85"/>
      <c r="P752" s="46"/>
      <c r="Q752" s="46"/>
      <c r="R752" s="18"/>
      <c r="S752" s="22"/>
      <c r="T752" s="47"/>
      <c r="U752" s="18"/>
      <c r="V752" s="18"/>
      <c r="W752" s="18"/>
      <c r="X752" s="18"/>
      <c r="Y752" s="19"/>
      <c r="AA752" s="47"/>
    </row>
    <row r="753" spans="1:28" hidden="1" x14ac:dyDescent="0.2">
      <c r="A753" s="38" t="str">
        <f>'Stammdaten Betrieb &amp; Abteilung'!D$4</f>
        <v xml:space="preserve"> </v>
      </c>
      <c r="B753" s="39"/>
      <c r="C753" s="7"/>
      <c r="D753" s="7"/>
      <c r="E753" s="36"/>
      <c r="F753" s="36"/>
      <c r="G753" s="17" t="str">
        <f>Übersetzungstexte!A$137</f>
        <v>Beginn / Ende der Kurzarbeit</v>
      </c>
      <c r="H753" s="38" t="str">
        <f>'Stammdaten Betrieb &amp; Abteilung'!D$16</f>
        <v/>
      </c>
      <c r="I753" s="38"/>
      <c r="J753" s="38"/>
      <c r="K753" s="38"/>
      <c r="L753" s="40"/>
      <c r="M753" s="85"/>
      <c r="P753" s="46"/>
      <c r="Q753" s="46"/>
      <c r="R753" s="18"/>
      <c r="S753" s="22"/>
      <c r="T753" s="47"/>
      <c r="U753" s="18"/>
      <c r="V753" s="18"/>
      <c r="W753" s="73"/>
      <c r="X753" s="18"/>
      <c r="Y753" s="19"/>
      <c r="AA753" s="47"/>
    </row>
    <row r="754" spans="1:28" hidden="1" x14ac:dyDescent="0.2">
      <c r="A754" s="5"/>
      <c r="B754" s="4"/>
      <c r="C754" s="7"/>
      <c r="D754" s="7"/>
      <c r="E754" s="8"/>
      <c r="F754" s="7"/>
      <c r="G754" s="7"/>
      <c r="H754" s="13"/>
      <c r="I754" s="7"/>
      <c r="J754" s="7"/>
      <c r="K754" s="7"/>
      <c r="L754" s="41"/>
      <c r="M754" s="86"/>
      <c r="N754" s="182"/>
      <c r="O754" s="43"/>
      <c r="P754" s="46"/>
      <c r="Q754" s="46"/>
      <c r="R754" s="18"/>
      <c r="S754" s="22"/>
      <c r="T754" s="18"/>
      <c r="U754" s="18"/>
      <c r="V754" s="18"/>
      <c r="W754" s="50"/>
      <c r="X754" s="18"/>
      <c r="Y754" s="19"/>
      <c r="AA754" s="47"/>
    </row>
    <row r="755" spans="1:28" hidden="1" x14ac:dyDescent="0.2">
      <c r="A755" s="223" t="str">
        <f>Übersetzungstexte!A$138</f>
        <v/>
      </c>
      <c r="B755" s="223" t="str">
        <f>Übersetzungstexte!A$142</f>
        <v/>
      </c>
      <c r="C755" s="223" t="str">
        <f>Übersetzungstexte!A$146</f>
        <v/>
      </c>
      <c r="D755" s="224" t="str">
        <f>Übersetzungstexte!A$150</f>
        <v/>
      </c>
      <c r="E755" s="224" t="str">
        <f>Übersetzungstexte!A$154</f>
        <v/>
      </c>
      <c r="F755" s="224" t="str">
        <f>Übersetzungstexte!A$158</f>
        <v/>
      </c>
      <c r="G755" s="224" t="str">
        <f>Übersetzungstexte!A$162</f>
        <v>Anzahl bez.</v>
      </c>
      <c r="H755" s="225" t="str">
        <f>Übersetzungstexte!A$166</f>
        <v>Weitere</v>
      </c>
      <c r="I755" s="224" t="str">
        <f>Übersetzungstexte!A$170</f>
        <v>Jahres-</v>
      </c>
      <c r="J755" s="224" t="str">
        <f>Übersetzungstexte!A$174</f>
        <v/>
      </c>
      <c r="K755" s="224" t="str">
        <f>Übersetzungstexte!A$178</f>
        <v/>
      </c>
      <c r="L755" s="224" t="str">
        <f>Übersetzungstexte!A$182</f>
        <v>Anrechen-</v>
      </c>
      <c r="M755" s="85"/>
      <c r="N755" s="183"/>
      <c r="O755" s="76" t="s">
        <v>685</v>
      </c>
      <c r="P755" s="50" t="s">
        <v>717</v>
      </c>
      <c r="Q755" s="50"/>
      <c r="R755" s="50" t="s">
        <v>718</v>
      </c>
      <c r="S755" s="50" t="s">
        <v>719</v>
      </c>
      <c r="T755" s="50" t="s">
        <v>720</v>
      </c>
      <c r="U755" s="50" t="s">
        <v>721</v>
      </c>
      <c r="V755" s="50" t="s">
        <v>722</v>
      </c>
      <c r="W755" s="50" t="s">
        <v>723</v>
      </c>
      <c r="X755" s="44" t="s">
        <v>726</v>
      </c>
      <c r="Y755" s="47" t="s">
        <v>723</v>
      </c>
      <c r="Z755" s="47" t="s">
        <v>723</v>
      </c>
      <c r="AA755" s="179"/>
      <c r="AB755" s="179"/>
    </row>
    <row r="756" spans="1:28" s="23" customFormat="1" hidden="1" x14ac:dyDescent="0.2">
      <c r="A756" s="226" t="str">
        <f>Übersetzungstexte!A$139</f>
        <v/>
      </c>
      <c r="B756" s="226" t="str">
        <f>Übersetzungstexte!A$143</f>
        <v/>
      </c>
      <c r="C756" s="226" t="str">
        <f>Übersetzungstexte!A$147</f>
        <v/>
      </c>
      <c r="D756" s="227" t="str">
        <f>Übersetzungstexte!A$151</f>
        <v/>
      </c>
      <c r="E756" s="227" t="str">
        <f>Übersetzungstexte!A$155</f>
        <v/>
      </c>
      <c r="F756" s="227" t="str">
        <f>Übersetzungstexte!A$159</f>
        <v/>
      </c>
      <c r="G756" s="227" t="str">
        <f>Übersetzungstexte!A$163</f>
        <v xml:space="preserve">Monate </v>
      </c>
      <c r="H756" s="233" t="str">
        <f>Übersetzungstexte!A$167</f>
        <v>Lohn-</v>
      </c>
      <c r="I756" s="227" t="str">
        <f>Übersetzungstexte!A$171</f>
        <v>durchschn.</v>
      </c>
      <c r="J756" s="227" t="str">
        <f>Übersetzungstexte!A$175</f>
        <v>Anzahl</v>
      </c>
      <c r="K756" s="227" t="str">
        <f>Übersetzungstexte!A$179</f>
        <v>Anzahl</v>
      </c>
      <c r="L756" s="227" t="str">
        <f>Übersetzungstexte!A$183</f>
        <v>barer</v>
      </c>
      <c r="M756" s="126"/>
      <c r="N756" s="183"/>
      <c r="O756" s="76" t="s">
        <v>761</v>
      </c>
      <c r="P756" s="50" t="s">
        <v>712</v>
      </c>
      <c r="Q756" s="50" t="s">
        <v>609</v>
      </c>
      <c r="R756" s="51" t="s">
        <v>713</v>
      </c>
      <c r="S756" s="75" t="s">
        <v>757</v>
      </c>
      <c r="T756" s="52" t="s">
        <v>757</v>
      </c>
      <c r="U756" s="52" t="s">
        <v>758</v>
      </c>
      <c r="V756" s="52" t="s">
        <v>758</v>
      </c>
      <c r="W756" s="52" t="s">
        <v>724</v>
      </c>
      <c r="X756" s="48" t="s">
        <v>727</v>
      </c>
      <c r="Y756" s="48" t="s">
        <v>727</v>
      </c>
      <c r="Z756" s="49" t="s">
        <v>753</v>
      </c>
      <c r="AA756" s="364"/>
      <c r="AB756" s="364"/>
    </row>
    <row r="757" spans="1:28" s="23" customFormat="1" hidden="1" x14ac:dyDescent="0.2">
      <c r="A757" s="226" t="str">
        <f>Übersetzungstexte!A$140</f>
        <v/>
      </c>
      <c r="B757" s="226" t="str">
        <f>Übersetzungstexte!A$144</f>
        <v/>
      </c>
      <c r="C757" s="226" t="str">
        <f>Übersetzungstexte!A$148</f>
        <v/>
      </c>
      <c r="D757" s="227" t="str">
        <f>Übersetzungstexte!A$152</f>
        <v>Geburts-</v>
      </c>
      <c r="E757" s="227" t="str">
        <f>Übersetzungstexte!A$156</f>
        <v>Monats-</v>
      </c>
      <c r="F757" s="227" t="str">
        <f>Übersetzungstexte!A$160</f>
        <v>Stunden-</v>
      </c>
      <c r="G757" s="227" t="str">
        <f>Übersetzungstexte!A$164</f>
        <v>pro Jahr</v>
      </c>
      <c r="H757" s="227" t="str">
        <f>Übersetzungstexte!A$168</f>
        <v>bestand-</v>
      </c>
      <c r="I757" s="227" t="str">
        <f>Übersetzungstexte!A$172</f>
        <v>wöchentl.</v>
      </c>
      <c r="J757" s="227" t="str">
        <f>Übersetzungstexte!A$176</f>
        <v>Ferientage</v>
      </c>
      <c r="K757" s="227" t="str">
        <f>Übersetzungstexte!A$180</f>
        <v>Feiertage</v>
      </c>
      <c r="L757" s="228" t="str">
        <f>Übersetzungstexte!A$184</f>
        <v>Stunden-</v>
      </c>
      <c r="M757" s="127"/>
      <c r="N757" s="184" t="s">
        <v>62</v>
      </c>
      <c r="O757" s="44" t="s">
        <v>762</v>
      </c>
      <c r="P757" s="50"/>
      <c r="Q757" s="50"/>
      <c r="R757" s="51"/>
      <c r="S757" s="52" t="s">
        <v>706</v>
      </c>
      <c r="T757" s="52" t="s">
        <v>704</v>
      </c>
      <c r="U757" s="52" t="s">
        <v>706</v>
      </c>
      <c r="V757" s="52" t="s">
        <v>704</v>
      </c>
      <c r="W757" s="52" t="s">
        <v>725</v>
      </c>
      <c r="X757" s="49" t="s">
        <v>755</v>
      </c>
      <c r="Y757" s="49" t="s">
        <v>728</v>
      </c>
      <c r="Z757" s="49" t="s">
        <v>754</v>
      </c>
      <c r="AA757" s="364"/>
      <c r="AB757" s="364"/>
    </row>
    <row r="758" spans="1:28" s="23" customFormat="1" hidden="1" x14ac:dyDescent="0.2">
      <c r="A758" s="229" t="str">
        <f>Übersetzungstexte!A$141</f>
        <v>Versicherten-Nr.</v>
      </c>
      <c r="B758" s="229" t="str">
        <f>Übersetzungstexte!A$145</f>
        <v>Name</v>
      </c>
      <c r="C758" s="229" t="str">
        <f>Übersetzungstexte!A$149</f>
        <v>Vorname</v>
      </c>
      <c r="D758" s="230" t="str">
        <f>Übersetzungstexte!A$153</f>
        <v>datum</v>
      </c>
      <c r="E758" s="230" t="str">
        <f>Übersetzungstexte!A$157</f>
        <v>lohn</v>
      </c>
      <c r="F758" s="230" t="str">
        <f>Übersetzungstexte!A$161</f>
        <v>lohn</v>
      </c>
      <c r="G758" s="230" t="str">
        <f>Übersetzungstexte!A$165</f>
        <v>(12/13)</v>
      </c>
      <c r="H758" s="230" t="str">
        <f>Übersetzungstexte!A$169</f>
        <v>teile p. Jahr</v>
      </c>
      <c r="I758" s="230" t="str">
        <f>Übersetzungstexte!A$173</f>
        <v>Arbeitszeit</v>
      </c>
      <c r="J758" s="230" t="str">
        <f>Übersetzungstexte!A$177</f>
        <v>pro Jahr</v>
      </c>
      <c r="K758" s="230" t="str">
        <f>Übersetzungstexte!A$181</f>
        <v>pro Jahr</v>
      </c>
      <c r="L758" s="231" t="str">
        <f>Übersetzungstexte!A$185</f>
        <v>Verdienst</v>
      </c>
      <c r="M758" s="127"/>
      <c r="N758" s="184" t="s">
        <v>63</v>
      </c>
      <c r="O758" s="44" t="s">
        <v>749</v>
      </c>
      <c r="P758" s="50"/>
      <c r="Q758" s="50"/>
      <c r="R758" s="51"/>
      <c r="S758" s="52" t="s">
        <v>705</v>
      </c>
      <c r="T758" s="52" t="s">
        <v>705</v>
      </c>
      <c r="U758" s="52" t="s">
        <v>705</v>
      </c>
      <c r="V758" s="52" t="s">
        <v>705</v>
      </c>
      <c r="W758" s="50"/>
      <c r="X758" s="49" t="s">
        <v>756</v>
      </c>
      <c r="Y758" s="49" t="s">
        <v>673</v>
      </c>
      <c r="Z758" s="49"/>
      <c r="AA758" s="364" t="s">
        <v>711</v>
      </c>
      <c r="AB758" s="364"/>
    </row>
    <row r="759" spans="1:28" ht="17.25" hidden="1" customHeight="1" x14ac:dyDescent="0.2">
      <c r="A759" s="115"/>
      <c r="B759" s="236"/>
      <c r="C759" s="236"/>
      <c r="D759" s="116"/>
      <c r="E759" s="117"/>
      <c r="F759" s="118"/>
      <c r="G759" s="362"/>
      <c r="H759" s="117"/>
      <c r="I759" s="118"/>
      <c r="J759" s="119"/>
      <c r="K759" s="119"/>
      <c r="L759" s="232" t="str">
        <f t="shared" ref="L759:L779" si="375">Y759</f>
        <v/>
      </c>
      <c r="M759" s="128" t="str">
        <f t="shared" ref="M759:M777" si="376">Z759</f>
        <v/>
      </c>
      <c r="N759" s="77">
        <f t="shared" ref="N759:N777" si="377">IF(N$2-YEAR(D759)&lt;N$3,0,1)</f>
        <v>0</v>
      </c>
      <c r="O759" s="77">
        <f t="shared" ref="O759:O777" si="378">IF(L759="",0,1)</f>
        <v>0</v>
      </c>
      <c r="P759" s="28" t="str">
        <f t="shared" ref="P759:P777" si="379">IF(AND(A759="",B759="",C759=""),"",ROUND((K759+J759)/(N$4-(K759+J759))*100,2))</f>
        <v/>
      </c>
      <c r="Q759" s="28">
        <f t="shared" ref="Q759:Q777" si="380">ROUND(G759,0)/12</f>
        <v>0</v>
      </c>
      <c r="R759" s="31" t="str">
        <f t="shared" ref="R759:R777" si="381">IF(AND(A759="",B759="",C759=""),"",ROUND((N$4-(K759+J759))*I759/60,1))</f>
        <v/>
      </c>
      <c r="S759" s="28" t="str">
        <f t="shared" ref="S759:S777" si="382">IF(OR(AND(A759="",B759="",C759=""),F759=0,F759=""),"",ROUND((1+P759/100)*Q759*F759,2))</f>
        <v/>
      </c>
      <c r="T759" s="28" t="str">
        <f t="shared" ref="T759:T777" si="383">IF(OR(AND(A759="",B759="",C759=""),F759=0,F759="",I759=0,I759=""),"",ROUND((1+P759/100)*(H759/(N$4*I759/5)+Q759*F759),2))</f>
        <v/>
      </c>
      <c r="U759" s="28" t="str">
        <f t="shared" ref="U759:U777" si="384">IF(OR(AND(A759="",B759="",C759=""),E759=0,E759="",R759=0,R759=""),"",ROUND((Q759*E759/R759),2))</f>
        <v/>
      </c>
      <c r="V759" s="28" t="str">
        <f t="shared" ref="V759:V777" si="385">IF(OR(AND(A759="",B759="",C759=""),E759=0,E759="",R759=0,R759=""),"",ROUND((H759/(12*Q759*E759)+1)*Q759*E759/R759,2))</f>
        <v/>
      </c>
      <c r="W759" s="71" t="str">
        <f t="shared" ref="W759:W777" si="386">IF(OR(AND(A759="",B759="",C759=""),R759=0,R759=""),"",ROUND(W$4 / R759,1))</f>
        <v/>
      </c>
      <c r="X759" s="47" t="str">
        <f t="shared" ref="X759:X777" si="387">IF(OR(AND(A759="",B759="",C759=""),N$4=""),"",IF(AND(F759&gt;0,H759&gt;0),T759, IF(F759&gt;0,S759, IF(AND(E759&gt;0,H759&gt;0),V759,U759))))</f>
        <v/>
      </c>
      <c r="Y759" s="365" t="str">
        <f t="shared" ref="Y759:Y777" si="388">IF(W759&lt;X759,W759,X759)</f>
        <v/>
      </c>
      <c r="Z759" s="365" t="str">
        <f>IF(W759&lt;X759,Übersetzungstexte!A$186,"")</f>
        <v/>
      </c>
      <c r="AA759" s="366" t="str">
        <f t="shared" ref="AA759:AA777" si="389">IF(AND(B759="",C759=""),"",CONCATENATE(B759,",",C759))</f>
        <v/>
      </c>
      <c r="AB759" s="367"/>
    </row>
    <row r="760" spans="1:28" ht="17.25" hidden="1" customHeight="1" x14ac:dyDescent="0.2">
      <c r="A760" s="115"/>
      <c r="B760" s="236"/>
      <c r="C760" s="236"/>
      <c r="D760" s="116"/>
      <c r="E760" s="117"/>
      <c r="F760" s="118"/>
      <c r="G760" s="362"/>
      <c r="H760" s="117"/>
      <c r="I760" s="118"/>
      <c r="J760" s="119"/>
      <c r="K760" s="119"/>
      <c r="L760" s="232" t="str">
        <f t="shared" si="375"/>
        <v/>
      </c>
      <c r="M760" s="128" t="str">
        <f t="shared" si="376"/>
        <v/>
      </c>
      <c r="N760" s="77">
        <f t="shared" si="377"/>
        <v>0</v>
      </c>
      <c r="O760" s="77">
        <f t="shared" si="378"/>
        <v>0</v>
      </c>
      <c r="P760" s="28" t="str">
        <f t="shared" si="379"/>
        <v/>
      </c>
      <c r="Q760" s="28">
        <f t="shared" si="380"/>
        <v>0</v>
      </c>
      <c r="R760" s="31" t="str">
        <f t="shared" si="381"/>
        <v/>
      </c>
      <c r="S760" s="28" t="str">
        <f t="shared" si="382"/>
        <v/>
      </c>
      <c r="T760" s="28" t="str">
        <f t="shared" si="383"/>
        <v/>
      </c>
      <c r="U760" s="28" t="str">
        <f t="shared" si="384"/>
        <v/>
      </c>
      <c r="V760" s="28" t="str">
        <f t="shared" si="385"/>
        <v/>
      </c>
      <c r="W760" s="71" t="str">
        <f t="shared" si="386"/>
        <v/>
      </c>
      <c r="X760" s="47" t="str">
        <f t="shared" si="387"/>
        <v/>
      </c>
      <c r="Y760" s="365" t="str">
        <f t="shared" si="388"/>
        <v/>
      </c>
      <c r="Z760" s="365" t="str">
        <f>IF(W760&lt;X760,Übersetzungstexte!A$186,"")</f>
        <v/>
      </c>
      <c r="AA760" s="366" t="str">
        <f t="shared" si="389"/>
        <v/>
      </c>
      <c r="AB760" s="367"/>
    </row>
    <row r="761" spans="1:28" ht="17.25" hidden="1" customHeight="1" x14ac:dyDescent="0.2">
      <c r="A761" s="115"/>
      <c r="B761" s="236"/>
      <c r="C761" s="236"/>
      <c r="D761" s="116"/>
      <c r="E761" s="117"/>
      <c r="F761" s="118"/>
      <c r="G761" s="362"/>
      <c r="H761" s="117"/>
      <c r="I761" s="118"/>
      <c r="J761" s="119"/>
      <c r="K761" s="119"/>
      <c r="L761" s="232" t="str">
        <f t="shared" si="375"/>
        <v/>
      </c>
      <c r="M761" s="128" t="str">
        <f t="shared" si="376"/>
        <v/>
      </c>
      <c r="N761" s="77">
        <f t="shared" si="377"/>
        <v>0</v>
      </c>
      <c r="O761" s="77">
        <f t="shared" si="378"/>
        <v>0</v>
      </c>
      <c r="P761" s="28" t="str">
        <f t="shared" si="379"/>
        <v/>
      </c>
      <c r="Q761" s="28">
        <f t="shared" si="380"/>
        <v>0</v>
      </c>
      <c r="R761" s="31" t="str">
        <f t="shared" si="381"/>
        <v/>
      </c>
      <c r="S761" s="28" t="str">
        <f t="shared" si="382"/>
        <v/>
      </c>
      <c r="T761" s="28" t="str">
        <f t="shared" si="383"/>
        <v/>
      </c>
      <c r="U761" s="28" t="str">
        <f t="shared" si="384"/>
        <v/>
      </c>
      <c r="V761" s="28" t="str">
        <f t="shared" si="385"/>
        <v/>
      </c>
      <c r="W761" s="71" t="str">
        <f t="shared" si="386"/>
        <v/>
      </c>
      <c r="X761" s="47" t="str">
        <f t="shared" si="387"/>
        <v/>
      </c>
      <c r="Y761" s="365" t="str">
        <f t="shared" si="388"/>
        <v/>
      </c>
      <c r="Z761" s="365" t="str">
        <f>IF(W761&lt;X761,Übersetzungstexte!A$186,"")</f>
        <v/>
      </c>
      <c r="AA761" s="366" t="str">
        <f t="shared" si="389"/>
        <v/>
      </c>
      <c r="AB761" s="367"/>
    </row>
    <row r="762" spans="1:28" ht="17.25" hidden="1" customHeight="1" x14ac:dyDescent="0.2">
      <c r="A762" s="115"/>
      <c r="B762" s="236"/>
      <c r="C762" s="236"/>
      <c r="D762" s="116"/>
      <c r="E762" s="117"/>
      <c r="F762" s="118"/>
      <c r="G762" s="362"/>
      <c r="H762" s="117"/>
      <c r="I762" s="118"/>
      <c r="J762" s="119"/>
      <c r="K762" s="119"/>
      <c r="L762" s="232" t="str">
        <f t="shared" si="375"/>
        <v/>
      </c>
      <c r="M762" s="128" t="str">
        <f t="shared" si="376"/>
        <v/>
      </c>
      <c r="N762" s="77">
        <f t="shared" si="377"/>
        <v>0</v>
      </c>
      <c r="O762" s="77">
        <f t="shared" si="378"/>
        <v>0</v>
      </c>
      <c r="P762" s="28" t="str">
        <f t="shared" si="379"/>
        <v/>
      </c>
      <c r="Q762" s="28">
        <f t="shared" si="380"/>
        <v>0</v>
      </c>
      <c r="R762" s="31" t="str">
        <f t="shared" si="381"/>
        <v/>
      </c>
      <c r="S762" s="28" t="str">
        <f t="shared" si="382"/>
        <v/>
      </c>
      <c r="T762" s="28" t="str">
        <f t="shared" si="383"/>
        <v/>
      </c>
      <c r="U762" s="28" t="str">
        <f t="shared" si="384"/>
        <v/>
      </c>
      <c r="V762" s="28" t="str">
        <f t="shared" si="385"/>
        <v/>
      </c>
      <c r="W762" s="71" t="str">
        <f t="shared" si="386"/>
        <v/>
      </c>
      <c r="X762" s="47" t="str">
        <f t="shared" si="387"/>
        <v/>
      </c>
      <c r="Y762" s="365" t="str">
        <f t="shared" si="388"/>
        <v/>
      </c>
      <c r="Z762" s="365" t="str">
        <f>IF(W762&lt;X762,Übersetzungstexte!A$186,"")</f>
        <v/>
      </c>
      <c r="AA762" s="366" t="str">
        <f t="shared" si="389"/>
        <v/>
      </c>
      <c r="AB762" s="367"/>
    </row>
    <row r="763" spans="1:28" ht="17.25" hidden="1" customHeight="1" x14ac:dyDescent="0.2">
      <c r="A763" s="115"/>
      <c r="B763" s="236"/>
      <c r="C763" s="236"/>
      <c r="D763" s="116"/>
      <c r="E763" s="117"/>
      <c r="F763" s="118"/>
      <c r="G763" s="362"/>
      <c r="H763" s="117"/>
      <c r="I763" s="118"/>
      <c r="J763" s="119"/>
      <c r="K763" s="119"/>
      <c r="L763" s="232" t="str">
        <f t="shared" si="375"/>
        <v/>
      </c>
      <c r="M763" s="128" t="str">
        <f t="shared" si="376"/>
        <v/>
      </c>
      <c r="N763" s="77">
        <f t="shared" si="377"/>
        <v>0</v>
      </c>
      <c r="O763" s="77">
        <f t="shared" si="378"/>
        <v>0</v>
      </c>
      <c r="P763" s="28" t="str">
        <f t="shared" si="379"/>
        <v/>
      </c>
      <c r="Q763" s="28">
        <f t="shared" si="380"/>
        <v>0</v>
      </c>
      <c r="R763" s="31" t="str">
        <f t="shared" si="381"/>
        <v/>
      </c>
      <c r="S763" s="28" t="str">
        <f t="shared" si="382"/>
        <v/>
      </c>
      <c r="T763" s="28" t="str">
        <f t="shared" si="383"/>
        <v/>
      </c>
      <c r="U763" s="28" t="str">
        <f t="shared" si="384"/>
        <v/>
      </c>
      <c r="V763" s="28" t="str">
        <f t="shared" si="385"/>
        <v/>
      </c>
      <c r="W763" s="71" t="str">
        <f t="shared" si="386"/>
        <v/>
      </c>
      <c r="X763" s="47" t="str">
        <f t="shared" si="387"/>
        <v/>
      </c>
      <c r="Y763" s="365" t="str">
        <f t="shared" si="388"/>
        <v/>
      </c>
      <c r="Z763" s="365" t="str">
        <f>IF(W763&lt;X763,Übersetzungstexte!A$186,"")</f>
        <v/>
      </c>
      <c r="AA763" s="366" t="str">
        <f t="shared" si="389"/>
        <v/>
      </c>
      <c r="AB763" s="367"/>
    </row>
    <row r="764" spans="1:28" ht="17.25" hidden="1" customHeight="1" x14ac:dyDescent="0.2">
      <c r="A764" s="115"/>
      <c r="B764" s="236"/>
      <c r="C764" s="236"/>
      <c r="D764" s="116"/>
      <c r="E764" s="117"/>
      <c r="F764" s="118"/>
      <c r="G764" s="362"/>
      <c r="H764" s="117"/>
      <c r="I764" s="118"/>
      <c r="J764" s="119"/>
      <c r="K764" s="119"/>
      <c r="L764" s="232" t="str">
        <f t="shared" si="375"/>
        <v/>
      </c>
      <c r="M764" s="128" t="str">
        <f t="shared" si="376"/>
        <v/>
      </c>
      <c r="N764" s="77">
        <f t="shared" si="377"/>
        <v>0</v>
      </c>
      <c r="O764" s="77">
        <f t="shared" si="378"/>
        <v>0</v>
      </c>
      <c r="P764" s="28" t="str">
        <f t="shared" si="379"/>
        <v/>
      </c>
      <c r="Q764" s="28">
        <f t="shared" si="380"/>
        <v>0</v>
      </c>
      <c r="R764" s="31" t="str">
        <f t="shared" si="381"/>
        <v/>
      </c>
      <c r="S764" s="28" t="str">
        <f t="shared" si="382"/>
        <v/>
      </c>
      <c r="T764" s="28" t="str">
        <f t="shared" si="383"/>
        <v/>
      </c>
      <c r="U764" s="28" t="str">
        <f t="shared" si="384"/>
        <v/>
      </c>
      <c r="V764" s="28" t="str">
        <f t="shared" si="385"/>
        <v/>
      </c>
      <c r="W764" s="71" t="str">
        <f t="shared" si="386"/>
        <v/>
      </c>
      <c r="X764" s="47" t="str">
        <f t="shared" si="387"/>
        <v/>
      </c>
      <c r="Y764" s="365" t="str">
        <f t="shared" si="388"/>
        <v/>
      </c>
      <c r="Z764" s="365" t="str">
        <f>IF(W764&lt;X764,Übersetzungstexte!A$186,"")</f>
        <v/>
      </c>
      <c r="AA764" s="366" t="str">
        <f t="shared" si="389"/>
        <v/>
      </c>
      <c r="AB764" s="367"/>
    </row>
    <row r="765" spans="1:28" ht="17.25" hidden="1" customHeight="1" x14ac:dyDescent="0.2">
      <c r="A765" s="115"/>
      <c r="B765" s="236"/>
      <c r="C765" s="236"/>
      <c r="D765" s="116"/>
      <c r="E765" s="117"/>
      <c r="F765" s="118"/>
      <c r="G765" s="362"/>
      <c r="H765" s="117"/>
      <c r="I765" s="118"/>
      <c r="J765" s="119"/>
      <c r="K765" s="119"/>
      <c r="L765" s="232" t="str">
        <f t="shared" si="375"/>
        <v/>
      </c>
      <c r="M765" s="128" t="str">
        <f t="shared" si="376"/>
        <v/>
      </c>
      <c r="N765" s="77">
        <f t="shared" si="377"/>
        <v>0</v>
      </c>
      <c r="O765" s="77">
        <f t="shared" si="378"/>
        <v>0</v>
      </c>
      <c r="P765" s="28" t="str">
        <f t="shared" si="379"/>
        <v/>
      </c>
      <c r="Q765" s="28">
        <f t="shared" si="380"/>
        <v>0</v>
      </c>
      <c r="R765" s="31" t="str">
        <f t="shared" si="381"/>
        <v/>
      </c>
      <c r="S765" s="28" t="str">
        <f t="shared" si="382"/>
        <v/>
      </c>
      <c r="T765" s="28" t="str">
        <f t="shared" si="383"/>
        <v/>
      </c>
      <c r="U765" s="28" t="str">
        <f t="shared" si="384"/>
        <v/>
      </c>
      <c r="V765" s="28" t="str">
        <f t="shared" si="385"/>
        <v/>
      </c>
      <c r="W765" s="71" t="str">
        <f t="shared" si="386"/>
        <v/>
      </c>
      <c r="X765" s="47" t="str">
        <f t="shared" si="387"/>
        <v/>
      </c>
      <c r="Y765" s="365" t="str">
        <f t="shared" si="388"/>
        <v/>
      </c>
      <c r="Z765" s="365" t="str">
        <f>IF(W765&lt;X765,Übersetzungstexte!A$186,"")</f>
        <v/>
      </c>
      <c r="AA765" s="366" t="str">
        <f t="shared" si="389"/>
        <v/>
      </c>
      <c r="AB765" s="367"/>
    </row>
    <row r="766" spans="1:28" ht="17.25" hidden="1" customHeight="1" x14ac:dyDescent="0.2">
      <c r="A766" s="115"/>
      <c r="B766" s="236"/>
      <c r="C766" s="236"/>
      <c r="D766" s="116"/>
      <c r="E766" s="117"/>
      <c r="F766" s="118"/>
      <c r="G766" s="362"/>
      <c r="H766" s="117"/>
      <c r="I766" s="118"/>
      <c r="J766" s="119"/>
      <c r="K766" s="119"/>
      <c r="L766" s="232" t="str">
        <f t="shared" si="375"/>
        <v/>
      </c>
      <c r="M766" s="128" t="str">
        <f t="shared" si="376"/>
        <v/>
      </c>
      <c r="N766" s="77">
        <f t="shared" si="377"/>
        <v>0</v>
      </c>
      <c r="O766" s="77">
        <f t="shared" si="378"/>
        <v>0</v>
      </c>
      <c r="P766" s="28" t="str">
        <f t="shared" si="379"/>
        <v/>
      </c>
      <c r="Q766" s="28">
        <f t="shared" si="380"/>
        <v>0</v>
      </c>
      <c r="R766" s="31" t="str">
        <f t="shared" si="381"/>
        <v/>
      </c>
      <c r="S766" s="28" t="str">
        <f t="shared" si="382"/>
        <v/>
      </c>
      <c r="T766" s="28" t="str">
        <f t="shared" si="383"/>
        <v/>
      </c>
      <c r="U766" s="28" t="str">
        <f t="shared" si="384"/>
        <v/>
      </c>
      <c r="V766" s="28" t="str">
        <f t="shared" si="385"/>
        <v/>
      </c>
      <c r="W766" s="71" t="str">
        <f t="shared" si="386"/>
        <v/>
      </c>
      <c r="X766" s="47" t="str">
        <f t="shared" si="387"/>
        <v/>
      </c>
      <c r="Y766" s="365" t="str">
        <f t="shared" si="388"/>
        <v/>
      </c>
      <c r="Z766" s="365" t="str">
        <f>IF(W766&lt;X766,Übersetzungstexte!A$186,"")</f>
        <v/>
      </c>
      <c r="AA766" s="366" t="str">
        <f t="shared" si="389"/>
        <v/>
      </c>
      <c r="AB766" s="367"/>
    </row>
    <row r="767" spans="1:28" ht="17.25" hidden="1" customHeight="1" x14ac:dyDescent="0.2">
      <c r="A767" s="115"/>
      <c r="B767" s="236"/>
      <c r="C767" s="236"/>
      <c r="D767" s="116"/>
      <c r="E767" s="117"/>
      <c r="F767" s="118"/>
      <c r="G767" s="362"/>
      <c r="H767" s="117"/>
      <c r="I767" s="118"/>
      <c r="J767" s="119"/>
      <c r="K767" s="119"/>
      <c r="L767" s="232" t="str">
        <f t="shared" si="375"/>
        <v/>
      </c>
      <c r="M767" s="128" t="str">
        <f t="shared" si="376"/>
        <v/>
      </c>
      <c r="N767" s="77">
        <f t="shared" si="377"/>
        <v>0</v>
      </c>
      <c r="O767" s="77">
        <f t="shared" si="378"/>
        <v>0</v>
      </c>
      <c r="P767" s="28" t="str">
        <f t="shared" si="379"/>
        <v/>
      </c>
      <c r="Q767" s="28">
        <f t="shared" si="380"/>
        <v>0</v>
      </c>
      <c r="R767" s="31" t="str">
        <f t="shared" si="381"/>
        <v/>
      </c>
      <c r="S767" s="28" t="str">
        <f t="shared" si="382"/>
        <v/>
      </c>
      <c r="T767" s="28" t="str">
        <f t="shared" si="383"/>
        <v/>
      </c>
      <c r="U767" s="28" t="str">
        <f t="shared" si="384"/>
        <v/>
      </c>
      <c r="V767" s="28" t="str">
        <f t="shared" si="385"/>
        <v/>
      </c>
      <c r="W767" s="71" t="str">
        <f t="shared" si="386"/>
        <v/>
      </c>
      <c r="X767" s="47" t="str">
        <f t="shared" si="387"/>
        <v/>
      </c>
      <c r="Y767" s="365" t="str">
        <f t="shared" si="388"/>
        <v/>
      </c>
      <c r="Z767" s="365" t="str">
        <f>IF(W767&lt;X767,Übersetzungstexte!A$186,"")</f>
        <v/>
      </c>
      <c r="AA767" s="366" t="str">
        <f t="shared" si="389"/>
        <v/>
      </c>
      <c r="AB767" s="367"/>
    </row>
    <row r="768" spans="1:28" ht="17.25" hidden="1" customHeight="1" x14ac:dyDescent="0.2">
      <c r="A768" s="115"/>
      <c r="B768" s="236"/>
      <c r="C768" s="236"/>
      <c r="D768" s="116"/>
      <c r="E768" s="117"/>
      <c r="F768" s="118"/>
      <c r="G768" s="362"/>
      <c r="H768" s="117"/>
      <c r="I768" s="118"/>
      <c r="J768" s="119"/>
      <c r="K768" s="119"/>
      <c r="L768" s="232" t="str">
        <f t="shared" si="375"/>
        <v/>
      </c>
      <c r="M768" s="128" t="str">
        <f t="shared" si="376"/>
        <v/>
      </c>
      <c r="N768" s="77">
        <f t="shared" si="377"/>
        <v>0</v>
      </c>
      <c r="O768" s="77">
        <f t="shared" si="378"/>
        <v>0</v>
      </c>
      <c r="P768" s="28" t="str">
        <f t="shared" si="379"/>
        <v/>
      </c>
      <c r="Q768" s="28">
        <f t="shared" si="380"/>
        <v>0</v>
      </c>
      <c r="R768" s="31" t="str">
        <f t="shared" si="381"/>
        <v/>
      </c>
      <c r="S768" s="28" t="str">
        <f t="shared" si="382"/>
        <v/>
      </c>
      <c r="T768" s="28" t="str">
        <f t="shared" si="383"/>
        <v/>
      </c>
      <c r="U768" s="28" t="str">
        <f t="shared" si="384"/>
        <v/>
      </c>
      <c r="V768" s="28" t="str">
        <f t="shared" si="385"/>
        <v/>
      </c>
      <c r="W768" s="71" t="str">
        <f t="shared" si="386"/>
        <v/>
      </c>
      <c r="X768" s="47" t="str">
        <f t="shared" si="387"/>
        <v/>
      </c>
      <c r="Y768" s="365" t="str">
        <f t="shared" si="388"/>
        <v/>
      </c>
      <c r="Z768" s="365" t="str">
        <f>IF(W768&lt;X768,Übersetzungstexte!A$186,"")</f>
        <v/>
      </c>
      <c r="AA768" s="366" t="str">
        <f t="shared" si="389"/>
        <v/>
      </c>
      <c r="AB768" s="367"/>
    </row>
    <row r="769" spans="1:28" ht="17.25" hidden="1" customHeight="1" x14ac:dyDescent="0.2">
      <c r="A769" s="115"/>
      <c r="B769" s="236"/>
      <c r="C769" s="236"/>
      <c r="D769" s="116"/>
      <c r="E769" s="117"/>
      <c r="F769" s="118"/>
      <c r="G769" s="362"/>
      <c r="H769" s="117"/>
      <c r="I769" s="118"/>
      <c r="J769" s="119"/>
      <c r="K769" s="119"/>
      <c r="L769" s="232" t="str">
        <f t="shared" si="375"/>
        <v/>
      </c>
      <c r="M769" s="128" t="str">
        <f t="shared" si="376"/>
        <v/>
      </c>
      <c r="N769" s="77">
        <f t="shared" si="377"/>
        <v>0</v>
      </c>
      <c r="O769" s="77">
        <f t="shared" si="378"/>
        <v>0</v>
      </c>
      <c r="P769" s="28" t="str">
        <f t="shared" si="379"/>
        <v/>
      </c>
      <c r="Q769" s="28">
        <f t="shared" si="380"/>
        <v>0</v>
      </c>
      <c r="R769" s="31" t="str">
        <f t="shared" si="381"/>
        <v/>
      </c>
      <c r="S769" s="28" t="str">
        <f t="shared" si="382"/>
        <v/>
      </c>
      <c r="T769" s="28" t="str">
        <f t="shared" si="383"/>
        <v/>
      </c>
      <c r="U769" s="28" t="str">
        <f t="shared" si="384"/>
        <v/>
      </c>
      <c r="V769" s="28" t="str">
        <f t="shared" si="385"/>
        <v/>
      </c>
      <c r="W769" s="71" t="str">
        <f t="shared" si="386"/>
        <v/>
      </c>
      <c r="X769" s="47" t="str">
        <f t="shared" si="387"/>
        <v/>
      </c>
      <c r="Y769" s="365" t="str">
        <f t="shared" si="388"/>
        <v/>
      </c>
      <c r="Z769" s="365" t="str">
        <f>IF(W769&lt;X769,Übersetzungstexte!A$186,"")</f>
        <v/>
      </c>
      <c r="AA769" s="366" t="str">
        <f t="shared" si="389"/>
        <v/>
      </c>
      <c r="AB769" s="367"/>
    </row>
    <row r="770" spans="1:28" ht="17.25" hidden="1" customHeight="1" x14ac:dyDescent="0.2">
      <c r="A770" s="115"/>
      <c r="B770" s="236"/>
      <c r="C770" s="236"/>
      <c r="D770" s="116"/>
      <c r="E770" s="117"/>
      <c r="F770" s="118"/>
      <c r="G770" s="362"/>
      <c r="H770" s="117"/>
      <c r="I770" s="118"/>
      <c r="J770" s="119"/>
      <c r="K770" s="119"/>
      <c r="L770" s="232" t="str">
        <f t="shared" si="375"/>
        <v/>
      </c>
      <c r="M770" s="128" t="str">
        <f t="shared" si="376"/>
        <v/>
      </c>
      <c r="N770" s="77">
        <f t="shared" si="377"/>
        <v>0</v>
      </c>
      <c r="O770" s="77">
        <f t="shared" si="378"/>
        <v>0</v>
      </c>
      <c r="P770" s="28" t="str">
        <f t="shared" si="379"/>
        <v/>
      </c>
      <c r="Q770" s="28">
        <f t="shared" si="380"/>
        <v>0</v>
      </c>
      <c r="R770" s="31" t="str">
        <f t="shared" si="381"/>
        <v/>
      </c>
      <c r="S770" s="28" t="str">
        <f t="shared" si="382"/>
        <v/>
      </c>
      <c r="T770" s="28" t="str">
        <f t="shared" si="383"/>
        <v/>
      </c>
      <c r="U770" s="28" t="str">
        <f t="shared" si="384"/>
        <v/>
      </c>
      <c r="V770" s="28" t="str">
        <f t="shared" si="385"/>
        <v/>
      </c>
      <c r="W770" s="71" t="str">
        <f t="shared" si="386"/>
        <v/>
      </c>
      <c r="X770" s="47" t="str">
        <f t="shared" si="387"/>
        <v/>
      </c>
      <c r="Y770" s="365" t="str">
        <f t="shared" si="388"/>
        <v/>
      </c>
      <c r="Z770" s="365" t="str">
        <f>IF(W770&lt;X770,Übersetzungstexte!A$186,"")</f>
        <v/>
      </c>
      <c r="AA770" s="366" t="str">
        <f t="shared" si="389"/>
        <v/>
      </c>
      <c r="AB770" s="367"/>
    </row>
    <row r="771" spans="1:28" ht="17.25" hidden="1" customHeight="1" x14ac:dyDescent="0.2">
      <c r="A771" s="115"/>
      <c r="B771" s="236"/>
      <c r="C771" s="236"/>
      <c r="D771" s="116"/>
      <c r="E771" s="117"/>
      <c r="F771" s="118"/>
      <c r="G771" s="362"/>
      <c r="H771" s="117"/>
      <c r="I771" s="118"/>
      <c r="J771" s="119"/>
      <c r="K771" s="119"/>
      <c r="L771" s="232" t="str">
        <f t="shared" si="375"/>
        <v/>
      </c>
      <c r="M771" s="128" t="str">
        <f t="shared" si="376"/>
        <v/>
      </c>
      <c r="N771" s="77">
        <f t="shared" si="377"/>
        <v>0</v>
      </c>
      <c r="O771" s="77">
        <f t="shared" si="378"/>
        <v>0</v>
      </c>
      <c r="P771" s="28" t="str">
        <f t="shared" si="379"/>
        <v/>
      </c>
      <c r="Q771" s="28">
        <f t="shared" si="380"/>
        <v>0</v>
      </c>
      <c r="R771" s="31" t="str">
        <f t="shared" si="381"/>
        <v/>
      </c>
      <c r="S771" s="28" t="str">
        <f t="shared" si="382"/>
        <v/>
      </c>
      <c r="T771" s="28" t="str">
        <f t="shared" si="383"/>
        <v/>
      </c>
      <c r="U771" s="28" t="str">
        <f t="shared" si="384"/>
        <v/>
      </c>
      <c r="V771" s="28" t="str">
        <f t="shared" si="385"/>
        <v/>
      </c>
      <c r="W771" s="71" t="str">
        <f t="shared" si="386"/>
        <v/>
      </c>
      <c r="X771" s="47" t="str">
        <f t="shared" si="387"/>
        <v/>
      </c>
      <c r="Y771" s="365" t="str">
        <f t="shared" si="388"/>
        <v/>
      </c>
      <c r="Z771" s="365" t="str">
        <f>IF(W771&lt;X771,Übersetzungstexte!A$186,"")</f>
        <v/>
      </c>
      <c r="AA771" s="366" t="str">
        <f t="shared" si="389"/>
        <v/>
      </c>
      <c r="AB771" s="367"/>
    </row>
    <row r="772" spans="1:28" ht="17.25" hidden="1" customHeight="1" x14ac:dyDescent="0.2">
      <c r="A772" s="115"/>
      <c r="B772" s="236"/>
      <c r="C772" s="236"/>
      <c r="D772" s="116"/>
      <c r="E772" s="117"/>
      <c r="F772" s="118"/>
      <c r="G772" s="362"/>
      <c r="H772" s="117"/>
      <c r="I772" s="118"/>
      <c r="J772" s="119"/>
      <c r="K772" s="119"/>
      <c r="L772" s="232" t="str">
        <f t="shared" si="375"/>
        <v/>
      </c>
      <c r="M772" s="128" t="str">
        <f t="shared" si="376"/>
        <v/>
      </c>
      <c r="N772" s="77">
        <f t="shared" si="377"/>
        <v>0</v>
      </c>
      <c r="O772" s="77">
        <f t="shared" si="378"/>
        <v>0</v>
      </c>
      <c r="P772" s="28" t="str">
        <f t="shared" si="379"/>
        <v/>
      </c>
      <c r="Q772" s="28">
        <f t="shared" si="380"/>
        <v>0</v>
      </c>
      <c r="R772" s="31" t="str">
        <f t="shared" si="381"/>
        <v/>
      </c>
      <c r="S772" s="28" t="str">
        <f t="shared" si="382"/>
        <v/>
      </c>
      <c r="T772" s="28" t="str">
        <f t="shared" si="383"/>
        <v/>
      </c>
      <c r="U772" s="28" t="str">
        <f t="shared" si="384"/>
        <v/>
      </c>
      <c r="V772" s="28" t="str">
        <f t="shared" si="385"/>
        <v/>
      </c>
      <c r="W772" s="71" t="str">
        <f t="shared" si="386"/>
        <v/>
      </c>
      <c r="X772" s="47" t="str">
        <f t="shared" si="387"/>
        <v/>
      </c>
      <c r="Y772" s="365" t="str">
        <f t="shared" si="388"/>
        <v/>
      </c>
      <c r="Z772" s="365" t="str">
        <f>IF(W772&lt;X772,Übersetzungstexte!A$186,"")</f>
        <v/>
      </c>
      <c r="AA772" s="366" t="str">
        <f t="shared" si="389"/>
        <v/>
      </c>
      <c r="AB772" s="367"/>
    </row>
    <row r="773" spans="1:28" ht="17.25" hidden="1" customHeight="1" x14ac:dyDescent="0.2">
      <c r="A773" s="115"/>
      <c r="B773" s="236"/>
      <c r="C773" s="236"/>
      <c r="D773" s="116"/>
      <c r="E773" s="117"/>
      <c r="F773" s="118"/>
      <c r="G773" s="362"/>
      <c r="H773" s="117"/>
      <c r="I773" s="118"/>
      <c r="J773" s="119"/>
      <c r="K773" s="119"/>
      <c r="L773" s="232" t="str">
        <f t="shared" si="375"/>
        <v/>
      </c>
      <c r="M773" s="128" t="str">
        <f t="shared" si="376"/>
        <v/>
      </c>
      <c r="N773" s="77">
        <f t="shared" si="377"/>
        <v>0</v>
      </c>
      <c r="O773" s="77">
        <f t="shared" si="378"/>
        <v>0</v>
      </c>
      <c r="P773" s="28" t="str">
        <f t="shared" si="379"/>
        <v/>
      </c>
      <c r="Q773" s="28">
        <f t="shared" si="380"/>
        <v>0</v>
      </c>
      <c r="R773" s="31" t="str">
        <f t="shared" si="381"/>
        <v/>
      </c>
      <c r="S773" s="28" t="str">
        <f t="shared" si="382"/>
        <v/>
      </c>
      <c r="T773" s="28" t="str">
        <f t="shared" si="383"/>
        <v/>
      </c>
      <c r="U773" s="28" t="str">
        <f t="shared" si="384"/>
        <v/>
      </c>
      <c r="V773" s="28" t="str">
        <f t="shared" si="385"/>
        <v/>
      </c>
      <c r="W773" s="71" t="str">
        <f t="shared" si="386"/>
        <v/>
      </c>
      <c r="X773" s="47" t="str">
        <f t="shared" si="387"/>
        <v/>
      </c>
      <c r="Y773" s="365" t="str">
        <f t="shared" si="388"/>
        <v/>
      </c>
      <c r="Z773" s="365" t="str">
        <f>IF(W773&lt;X773,Übersetzungstexte!A$186,"")</f>
        <v/>
      </c>
      <c r="AA773" s="366" t="str">
        <f t="shared" si="389"/>
        <v/>
      </c>
      <c r="AB773" s="367"/>
    </row>
    <row r="774" spans="1:28" ht="17.25" hidden="1" customHeight="1" x14ac:dyDescent="0.2">
      <c r="A774" s="115"/>
      <c r="B774" s="236"/>
      <c r="C774" s="236"/>
      <c r="D774" s="116"/>
      <c r="E774" s="117"/>
      <c r="F774" s="118"/>
      <c r="G774" s="362"/>
      <c r="H774" s="117"/>
      <c r="I774" s="118"/>
      <c r="J774" s="119"/>
      <c r="K774" s="119"/>
      <c r="L774" s="232" t="str">
        <f t="shared" si="375"/>
        <v/>
      </c>
      <c r="M774" s="128" t="str">
        <f t="shared" si="376"/>
        <v/>
      </c>
      <c r="N774" s="77">
        <f t="shared" si="377"/>
        <v>0</v>
      </c>
      <c r="O774" s="77">
        <f t="shared" si="378"/>
        <v>0</v>
      </c>
      <c r="P774" s="28" t="str">
        <f t="shared" si="379"/>
        <v/>
      </c>
      <c r="Q774" s="28">
        <f t="shared" si="380"/>
        <v>0</v>
      </c>
      <c r="R774" s="31" t="str">
        <f t="shared" si="381"/>
        <v/>
      </c>
      <c r="S774" s="28" t="str">
        <f t="shared" si="382"/>
        <v/>
      </c>
      <c r="T774" s="28" t="str">
        <f t="shared" si="383"/>
        <v/>
      </c>
      <c r="U774" s="28" t="str">
        <f t="shared" si="384"/>
        <v/>
      </c>
      <c r="V774" s="28" t="str">
        <f t="shared" si="385"/>
        <v/>
      </c>
      <c r="W774" s="71" t="str">
        <f t="shared" si="386"/>
        <v/>
      </c>
      <c r="X774" s="47" t="str">
        <f t="shared" si="387"/>
        <v/>
      </c>
      <c r="Y774" s="365" t="str">
        <f t="shared" si="388"/>
        <v/>
      </c>
      <c r="Z774" s="365" t="str">
        <f>IF(W774&lt;X774,Übersetzungstexte!A$186,"")</f>
        <v/>
      </c>
      <c r="AA774" s="366" t="str">
        <f t="shared" si="389"/>
        <v/>
      </c>
      <c r="AB774" s="367"/>
    </row>
    <row r="775" spans="1:28" ht="17.25" hidden="1" customHeight="1" x14ac:dyDescent="0.2">
      <c r="A775" s="115"/>
      <c r="B775" s="236"/>
      <c r="C775" s="236"/>
      <c r="D775" s="116"/>
      <c r="E775" s="117"/>
      <c r="F775" s="118"/>
      <c r="G775" s="362"/>
      <c r="H775" s="117"/>
      <c r="I775" s="118"/>
      <c r="J775" s="119"/>
      <c r="K775" s="119"/>
      <c r="L775" s="232" t="str">
        <f t="shared" si="375"/>
        <v/>
      </c>
      <c r="M775" s="128" t="str">
        <f t="shared" si="376"/>
        <v/>
      </c>
      <c r="N775" s="77">
        <f t="shared" si="377"/>
        <v>0</v>
      </c>
      <c r="O775" s="77">
        <f t="shared" si="378"/>
        <v>0</v>
      </c>
      <c r="P775" s="28" t="str">
        <f t="shared" si="379"/>
        <v/>
      </c>
      <c r="Q775" s="28">
        <f t="shared" si="380"/>
        <v>0</v>
      </c>
      <c r="R775" s="31" t="str">
        <f t="shared" si="381"/>
        <v/>
      </c>
      <c r="S775" s="28" t="str">
        <f t="shared" si="382"/>
        <v/>
      </c>
      <c r="T775" s="28" t="str">
        <f t="shared" si="383"/>
        <v/>
      </c>
      <c r="U775" s="28" t="str">
        <f t="shared" si="384"/>
        <v/>
      </c>
      <c r="V775" s="28" t="str">
        <f t="shared" si="385"/>
        <v/>
      </c>
      <c r="W775" s="71" t="str">
        <f t="shared" si="386"/>
        <v/>
      </c>
      <c r="X775" s="47" t="str">
        <f t="shared" si="387"/>
        <v/>
      </c>
      <c r="Y775" s="365" t="str">
        <f t="shared" si="388"/>
        <v/>
      </c>
      <c r="Z775" s="365" t="str">
        <f>IF(W775&lt;X775,Übersetzungstexte!A$186,"")</f>
        <v/>
      </c>
      <c r="AA775" s="366" t="str">
        <f t="shared" si="389"/>
        <v/>
      </c>
      <c r="AB775" s="367"/>
    </row>
    <row r="776" spans="1:28" ht="17.25" hidden="1" customHeight="1" x14ac:dyDescent="0.2">
      <c r="A776" s="115"/>
      <c r="B776" s="236"/>
      <c r="C776" s="236"/>
      <c r="D776" s="116"/>
      <c r="E776" s="117"/>
      <c r="F776" s="118"/>
      <c r="G776" s="362"/>
      <c r="H776" s="117"/>
      <c r="I776" s="118"/>
      <c r="J776" s="119"/>
      <c r="K776" s="119"/>
      <c r="L776" s="232" t="str">
        <f t="shared" si="375"/>
        <v/>
      </c>
      <c r="M776" s="128" t="str">
        <f t="shared" si="376"/>
        <v/>
      </c>
      <c r="N776" s="77">
        <f t="shared" si="377"/>
        <v>0</v>
      </c>
      <c r="O776" s="77">
        <f t="shared" si="378"/>
        <v>0</v>
      </c>
      <c r="P776" s="28" t="str">
        <f t="shared" si="379"/>
        <v/>
      </c>
      <c r="Q776" s="28">
        <f t="shared" si="380"/>
        <v>0</v>
      </c>
      <c r="R776" s="31" t="str">
        <f t="shared" si="381"/>
        <v/>
      </c>
      <c r="S776" s="28" t="str">
        <f t="shared" si="382"/>
        <v/>
      </c>
      <c r="T776" s="28" t="str">
        <f t="shared" si="383"/>
        <v/>
      </c>
      <c r="U776" s="28" t="str">
        <f t="shared" si="384"/>
        <v/>
      </c>
      <c r="V776" s="28" t="str">
        <f t="shared" si="385"/>
        <v/>
      </c>
      <c r="W776" s="71" t="str">
        <f t="shared" si="386"/>
        <v/>
      </c>
      <c r="X776" s="47" t="str">
        <f t="shared" si="387"/>
        <v/>
      </c>
      <c r="Y776" s="365" t="str">
        <f t="shared" si="388"/>
        <v/>
      </c>
      <c r="Z776" s="365" t="str">
        <f>IF(W776&lt;X776,Übersetzungstexte!A$186,"")</f>
        <v/>
      </c>
      <c r="AA776" s="366" t="str">
        <f t="shared" si="389"/>
        <v/>
      </c>
      <c r="AB776" s="367"/>
    </row>
    <row r="777" spans="1:28" ht="17.25" hidden="1" customHeight="1" x14ac:dyDescent="0.2">
      <c r="A777" s="115"/>
      <c r="B777" s="236"/>
      <c r="C777" s="236"/>
      <c r="D777" s="116"/>
      <c r="E777" s="117"/>
      <c r="F777" s="118"/>
      <c r="G777" s="362"/>
      <c r="H777" s="117"/>
      <c r="I777" s="118"/>
      <c r="J777" s="119"/>
      <c r="K777" s="119"/>
      <c r="L777" s="232" t="str">
        <f t="shared" si="375"/>
        <v/>
      </c>
      <c r="M777" s="128" t="str">
        <f t="shared" si="376"/>
        <v/>
      </c>
      <c r="N777" s="77">
        <f t="shared" si="377"/>
        <v>0</v>
      </c>
      <c r="O777" s="77">
        <f t="shared" si="378"/>
        <v>0</v>
      </c>
      <c r="P777" s="28" t="str">
        <f t="shared" si="379"/>
        <v/>
      </c>
      <c r="Q777" s="28">
        <f t="shared" si="380"/>
        <v>0</v>
      </c>
      <c r="R777" s="31" t="str">
        <f t="shared" si="381"/>
        <v/>
      </c>
      <c r="S777" s="28" t="str">
        <f t="shared" si="382"/>
        <v/>
      </c>
      <c r="T777" s="28" t="str">
        <f t="shared" si="383"/>
        <v/>
      </c>
      <c r="U777" s="28" t="str">
        <f t="shared" si="384"/>
        <v/>
      </c>
      <c r="V777" s="28" t="str">
        <f t="shared" si="385"/>
        <v/>
      </c>
      <c r="W777" s="71" t="str">
        <f t="shared" si="386"/>
        <v/>
      </c>
      <c r="X777" s="47" t="str">
        <f t="shared" si="387"/>
        <v/>
      </c>
      <c r="Y777" s="365" t="str">
        <f t="shared" si="388"/>
        <v/>
      </c>
      <c r="Z777" s="365" t="str">
        <f>IF(W777&lt;X777,Übersetzungstexte!A$186,"")</f>
        <v/>
      </c>
      <c r="AA777" s="366" t="str">
        <f t="shared" si="389"/>
        <v/>
      </c>
      <c r="AB777" s="367"/>
    </row>
    <row r="778" spans="1:28" ht="17.25" hidden="1" customHeight="1" x14ac:dyDescent="0.2">
      <c r="A778" s="115"/>
      <c r="B778" s="236"/>
      <c r="C778" s="236"/>
      <c r="D778" s="116"/>
      <c r="E778" s="117"/>
      <c r="F778" s="118"/>
      <c r="G778" s="362"/>
      <c r="H778" s="117"/>
      <c r="I778" s="118"/>
      <c r="J778" s="119"/>
      <c r="K778" s="119"/>
      <c r="L778" s="232" t="str">
        <f t="shared" si="375"/>
        <v/>
      </c>
      <c r="M778" s="128" t="str">
        <f>Z778</f>
        <v/>
      </c>
      <c r="N778" s="77">
        <f>IF(N$2-YEAR(D778)&lt;N$3,0,1)</f>
        <v>0</v>
      </c>
      <c r="O778" s="77">
        <f>IF(L778="",0,1)</f>
        <v>0</v>
      </c>
      <c r="P778" s="28" t="str">
        <f>IF(AND(A778="",B778="",C778=""),"",ROUND((K778+J778)/(N$4-(K778+J778))*100,2))</f>
        <v/>
      </c>
      <c r="Q778" s="28">
        <f>ROUND(G778,0)/12</f>
        <v>0</v>
      </c>
      <c r="R778" s="31" t="str">
        <f>IF(AND(A778="",B778="",C778=""),"",ROUND((N$4-(K778+J778))*I778/60,1))</f>
        <v/>
      </c>
      <c r="S778" s="28" t="str">
        <f>IF(OR(AND(A778="",B778="",C778=""),F778=0,F778=""),"",ROUND((1+P778/100)*Q778*F778,2))</f>
        <v/>
      </c>
      <c r="T778" s="28" t="str">
        <f>IF(OR(AND(A778="",B778="",C778=""),F778=0,F778="",I778=0,I778=""),"",ROUND((1+P778/100)*(H778/(N$4*I778/5)+Q778*F778),2))</f>
        <v/>
      </c>
      <c r="U778" s="28" t="str">
        <f>IF(OR(AND(A778="",B778="",C778=""),E778=0,E778="",R778=0,R778=""),"",ROUND((Q778*E778/R778),2))</f>
        <v/>
      </c>
      <c r="V778" s="28" t="str">
        <f>IF(OR(AND(A778="",B778="",C778=""),E778=0,E778="",R778=0,R778=""),"",ROUND((H778/(12*Q778*E778)+1)*Q778*E778/R778,2))</f>
        <v/>
      </c>
      <c r="W778" s="71" t="str">
        <f>IF(OR(AND(A778="",B778="",C778=""),R778=0,R778=""),"",ROUND(W$4 / R778,1))</f>
        <v/>
      </c>
      <c r="X778" s="47" t="str">
        <f>IF(OR(AND(A778="",B778="",C778=""),N$4=""),"",IF(AND(F778&gt;0,H778&gt;0),T778, IF(F778&gt;0,S778, IF(AND(E778&gt;0,H778&gt;0),V778,U778))))</f>
        <v/>
      </c>
      <c r="Y778" s="365" t="str">
        <f>IF(W778&lt;X778,W778,X778)</f>
        <v/>
      </c>
      <c r="Z778" s="365" t="str">
        <f>IF(W778&lt;X778,Übersetzungstexte!A$186,"")</f>
        <v/>
      </c>
      <c r="AA778" s="366" t="str">
        <f>IF(AND(B778="",C778=""),"",CONCATENATE(B778,",",C778))</f>
        <v/>
      </c>
      <c r="AB778" s="367"/>
    </row>
    <row r="779" spans="1:28" ht="17.25" hidden="1" customHeight="1" x14ac:dyDescent="0.2">
      <c r="A779" s="115"/>
      <c r="B779" s="236"/>
      <c r="C779" s="236"/>
      <c r="D779" s="116"/>
      <c r="E779" s="117"/>
      <c r="F779" s="118"/>
      <c r="G779" s="362"/>
      <c r="H779" s="117"/>
      <c r="I779" s="118"/>
      <c r="J779" s="119"/>
      <c r="K779" s="119"/>
      <c r="L779" s="232" t="str">
        <f t="shared" si="375"/>
        <v/>
      </c>
      <c r="M779" s="128" t="str">
        <f>Z779</f>
        <v/>
      </c>
      <c r="N779" s="77">
        <f>IF(N$2-YEAR(D779)&lt;N$3,0,1)</f>
        <v>0</v>
      </c>
      <c r="O779" s="77">
        <f>IF(L779="",0,1)</f>
        <v>0</v>
      </c>
      <c r="P779" s="28" t="str">
        <f>IF(AND(A779="",B779="",C779=""),"",ROUND((K779+J779)/(N$4-(K779+J779))*100,2))</f>
        <v/>
      </c>
      <c r="Q779" s="28">
        <f>ROUND(G779,0)/12</f>
        <v>0</v>
      </c>
      <c r="R779" s="31" t="str">
        <f>IF(AND(A779="",B779="",C779=""),"",ROUND((N$4-(K779+J779))*I779/60,1))</f>
        <v/>
      </c>
      <c r="S779" s="28" t="str">
        <f>IF(OR(AND(A779="",B779="",C779=""),F779=0,F779=""),"",ROUND((1+P779/100)*Q779*F779,2))</f>
        <v/>
      </c>
      <c r="T779" s="28" t="str">
        <f>IF(OR(AND(A779="",B779="",C779=""),F779=0,F779="",I779=0,I779=""),"",ROUND((1+P779/100)*(H779/(N$4*I779/5)+Q779*F779),2))</f>
        <v/>
      </c>
      <c r="U779" s="28" t="str">
        <f>IF(OR(AND(A779="",B779="",C779=""),E779=0,E779="",R779=0,R779=""),"",ROUND((Q779*E779/R779),2))</f>
        <v/>
      </c>
      <c r="V779" s="28" t="str">
        <f>IF(OR(AND(A779="",B779="",C779=""),E779=0,E779="",R779=0,R779=""),"",ROUND((H779/(12*Q779*E779)+1)*Q779*E779/R779,2))</f>
        <v/>
      </c>
      <c r="W779" s="71" t="str">
        <f>IF(OR(AND(A779="",B779="",C779=""),R779=0,R779=""),"",ROUND(W$4 / R779,1))</f>
        <v/>
      </c>
      <c r="X779" s="47" t="str">
        <f>IF(OR(AND(A779="",B779="",C779=""),N$4=""),"",IF(AND(F779&gt;0,H779&gt;0),T779, IF(F779&gt;0,S779, IF(AND(E779&gt;0,H779&gt;0),V779,U779))))</f>
        <v/>
      </c>
      <c r="Y779" s="365" t="str">
        <f>IF(W779&lt;X779,W779,X779)</f>
        <v/>
      </c>
      <c r="Z779" s="365" t="str">
        <f>IF(W779&lt;X779,Übersetzungstexte!A$186,"")</f>
        <v/>
      </c>
      <c r="AA779" s="366" t="str">
        <f>IF(AND(B779="",C779=""),"",CONCATENATE(B779,",",C779))</f>
        <v/>
      </c>
      <c r="AB779" s="367"/>
    </row>
    <row r="780" spans="1:28" hidden="1" x14ac:dyDescent="0.2">
      <c r="A780" s="15"/>
      <c r="B780" s="16"/>
      <c r="C780" s="16"/>
      <c r="D780" s="16"/>
      <c r="E780" s="16"/>
      <c r="F780" s="16"/>
      <c r="G780" s="16"/>
      <c r="H780" s="16"/>
      <c r="I780" s="16"/>
      <c r="J780" s="16"/>
      <c r="K780" s="16"/>
      <c r="L780" s="16"/>
      <c r="M780" s="39"/>
      <c r="N780" s="184"/>
      <c r="O780" s="45"/>
      <c r="P780" s="45"/>
      <c r="Q780" s="45"/>
      <c r="R780" s="45"/>
      <c r="S780" s="45"/>
      <c r="T780" s="45"/>
      <c r="U780" s="45"/>
      <c r="V780" s="45"/>
      <c r="W780" s="45"/>
      <c r="X780" s="45"/>
      <c r="Y780" s="45"/>
      <c r="Z780" s="45"/>
      <c r="AA780" s="45"/>
      <c r="AB780" s="45"/>
    </row>
    <row r="781" spans="1:28" hidden="1" x14ac:dyDescent="0.2">
      <c r="A781" s="113" t="str">
        <f>'Stammdaten Betrieb &amp; Abteilung'!D$1</f>
        <v xml:space="preserve">  </v>
      </c>
      <c r="B781" s="39"/>
      <c r="C781" s="34"/>
      <c r="D781" s="34"/>
      <c r="E781" s="35"/>
      <c r="F781" s="35"/>
      <c r="G781" s="21" t="str">
        <f>Übersetzungstexte!A$135</f>
        <v>Betrieb / Betriebsabteilung</v>
      </c>
      <c r="H781" s="38" t="str">
        <f>'Stammdaten Betrieb &amp; Abteilung'!D$13</f>
        <v xml:space="preserve"> </v>
      </c>
      <c r="I781" s="38"/>
      <c r="J781" s="38"/>
      <c r="K781" s="38"/>
      <c r="L781" s="40"/>
      <c r="M781" s="85"/>
      <c r="P781" s="46"/>
      <c r="Q781" s="46"/>
      <c r="R781" s="18"/>
      <c r="S781" s="22"/>
      <c r="T781" s="47"/>
      <c r="U781" s="18"/>
      <c r="V781" s="18"/>
      <c r="W781" s="18"/>
      <c r="X781" s="18"/>
      <c r="Y781" s="19"/>
      <c r="AA781" s="47"/>
    </row>
    <row r="782" spans="1:28" hidden="1" x14ac:dyDescent="0.2">
      <c r="A782" s="38" t="str">
        <f>'Stammdaten Betrieb &amp; Abteilung'!D$3</f>
        <v xml:space="preserve"> </v>
      </c>
      <c r="B782" s="39"/>
      <c r="C782" s="33"/>
      <c r="D782" s="33"/>
      <c r="E782" s="36"/>
      <c r="F782" s="36"/>
      <c r="G782" s="17" t="str">
        <f>Übersetzungstexte!A$136</f>
        <v>Abrechnungsperiode</v>
      </c>
      <c r="H782" s="114" t="str">
        <f>'Stammdaten Betrieb &amp; Abteilung'!D$14</f>
        <v/>
      </c>
      <c r="I782" s="114"/>
      <c r="J782" s="37"/>
      <c r="K782" s="37"/>
      <c r="L782" s="40"/>
      <c r="M782" s="85"/>
      <c r="P782" s="46"/>
      <c r="Q782" s="46"/>
      <c r="R782" s="18"/>
      <c r="S782" s="22"/>
      <c r="T782" s="47"/>
      <c r="U782" s="18"/>
      <c r="V782" s="18"/>
      <c r="W782" s="18"/>
      <c r="X782" s="18"/>
      <c r="Y782" s="19"/>
      <c r="AA782" s="47"/>
    </row>
    <row r="783" spans="1:28" hidden="1" x14ac:dyDescent="0.2">
      <c r="A783" s="38" t="str">
        <f>'Stammdaten Betrieb &amp; Abteilung'!D$4</f>
        <v xml:space="preserve"> </v>
      </c>
      <c r="B783" s="39"/>
      <c r="C783" s="7"/>
      <c r="D783" s="7"/>
      <c r="E783" s="36"/>
      <c r="F783" s="36"/>
      <c r="G783" s="17" t="str">
        <f>Übersetzungstexte!A$137</f>
        <v>Beginn / Ende der Kurzarbeit</v>
      </c>
      <c r="H783" s="38" t="str">
        <f>'Stammdaten Betrieb &amp; Abteilung'!D$16</f>
        <v/>
      </c>
      <c r="I783" s="38"/>
      <c r="J783" s="38"/>
      <c r="K783" s="38"/>
      <c r="L783" s="40"/>
      <c r="M783" s="85"/>
      <c r="P783" s="46"/>
      <c r="Q783" s="46"/>
      <c r="R783" s="18"/>
      <c r="S783" s="22"/>
      <c r="T783" s="47"/>
      <c r="U783" s="18"/>
      <c r="V783" s="18"/>
      <c r="W783" s="73"/>
      <c r="X783" s="18"/>
      <c r="Y783" s="19"/>
      <c r="AA783" s="47"/>
    </row>
    <row r="784" spans="1:28" hidden="1" x14ac:dyDescent="0.2">
      <c r="A784" s="5"/>
      <c r="B784" s="4"/>
      <c r="C784" s="7"/>
      <c r="D784" s="7"/>
      <c r="E784" s="8"/>
      <c r="F784" s="7"/>
      <c r="G784" s="7"/>
      <c r="H784" s="13"/>
      <c r="I784" s="7"/>
      <c r="J784" s="7"/>
      <c r="K784" s="7"/>
      <c r="L784" s="41"/>
      <c r="M784" s="86"/>
      <c r="N784" s="182"/>
      <c r="O784" s="43"/>
      <c r="P784" s="46"/>
      <c r="Q784" s="46"/>
      <c r="R784" s="18"/>
      <c r="S784" s="22"/>
      <c r="T784" s="18"/>
      <c r="U784" s="18"/>
      <c r="V784" s="18"/>
      <c r="W784" s="50"/>
      <c r="X784" s="18"/>
      <c r="Y784" s="19"/>
      <c r="AA784" s="47"/>
    </row>
    <row r="785" spans="1:28" hidden="1" x14ac:dyDescent="0.2">
      <c r="A785" s="223" t="str">
        <f>Übersetzungstexte!A$138</f>
        <v/>
      </c>
      <c r="B785" s="223" t="str">
        <f>Übersetzungstexte!A$142</f>
        <v/>
      </c>
      <c r="C785" s="223" t="str">
        <f>Übersetzungstexte!A$146</f>
        <v/>
      </c>
      <c r="D785" s="224" t="str">
        <f>Übersetzungstexte!A$150</f>
        <v/>
      </c>
      <c r="E785" s="224" t="str">
        <f>Übersetzungstexte!A$154</f>
        <v/>
      </c>
      <c r="F785" s="224" t="str">
        <f>Übersetzungstexte!A$158</f>
        <v/>
      </c>
      <c r="G785" s="224" t="str">
        <f>Übersetzungstexte!A$162</f>
        <v>Anzahl bez.</v>
      </c>
      <c r="H785" s="225" t="str">
        <f>Übersetzungstexte!A$166</f>
        <v>Weitere</v>
      </c>
      <c r="I785" s="224" t="str">
        <f>Übersetzungstexte!A$170</f>
        <v>Jahres-</v>
      </c>
      <c r="J785" s="224" t="str">
        <f>Übersetzungstexte!A$174</f>
        <v/>
      </c>
      <c r="K785" s="224" t="str">
        <f>Übersetzungstexte!A$178</f>
        <v/>
      </c>
      <c r="L785" s="224" t="str">
        <f>Übersetzungstexte!A$182</f>
        <v>Anrechen-</v>
      </c>
      <c r="M785" s="85"/>
      <c r="N785" s="183"/>
      <c r="O785" s="76" t="s">
        <v>685</v>
      </c>
      <c r="P785" s="50" t="s">
        <v>717</v>
      </c>
      <c r="Q785" s="50"/>
      <c r="R785" s="50" t="s">
        <v>718</v>
      </c>
      <c r="S785" s="50" t="s">
        <v>719</v>
      </c>
      <c r="T785" s="50" t="s">
        <v>720</v>
      </c>
      <c r="U785" s="50" t="s">
        <v>721</v>
      </c>
      <c r="V785" s="50" t="s">
        <v>722</v>
      </c>
      <c r="W785" s="50" t="s">
        <v>723</v>
      </c>
      <c r="X785" s="44" t="s">
        <v>726</v>
      </c>
      <c r="Y785" s="47" t="s">
        <v>723</v>
      </c>
      <c r="Z785" s="47" t="s">
        <v>723</v>
      </c>
      <c r="AA785" s="179"/>
      <c r="AB785" s="179"/>
    </row>
    <row r="786" spans="1:28" s="23" customFormat="1" hidden="1" x14ac:dyDescent="0.2">
      <c r="A786" s="226" t="str">
        <f>Übersetzungstexte!A$139</f>
        <v/>
      </c>
      <c r="B786" s="226" t="str">
        <f>Übersetzungstexte!A$143</f>
        <v/>
      </c>
      <c r="C786" s="226" t="str">
        <f>Übersetzungstexte!A$147</f>
        <v/>
      </c>
      <c r="D786" s="227" t="str">
        <f>Übersetzungstexte!A$151</f>
        <v/>
      </c>
      <c r="E786" s="227" t="str">
        <f>Übersetzungstexte!A$155</f>
        <v/>
      </c>
      <c r="F786" s="227" t="str">
        <f>Übersetzungstexte!A$159</f>
        <v/>
      </c>
      <c r="G786" s="227" t="str">
        <f>Übersetzungstexte!A$163</f>
        <v xml:space="preserve">Monate </v>
      </c>
      <c r="H786" s="233" t="str">
        <f>Übersetzungstexte!A$167</f>
        <v>Lohn-</v>
      </c>
      <c r="I786" s="227" t="str">
        <f>Übersetzungstexte!A$171</f>
        <v>durchschn.</v>
      </c>
      <c r="J786" s="227" t="str">
        <f>Übersetzungstexte!A$175</f>
        <v>Anzahl</v>
      </c>
      <c r="K786" s="227" t="str">
        <f>Übersetzungstexte!A$179</f>
        <v>Anzahl</v>
      </c>
      <c r="L786" s="227" t="str">
        <f>Übersetzungstexte!A$183</f>
        <v>barer</v>
      </c>
      <c r="M786" s="126"/>
      <c r="N786" s="183"/>
      <c r="O786" s="76" t="s">
        <v>761</v>
      </c>
      <c r="P786" s="50" t="s">
        <v>712</v>
      </c>
      <c r="Q786" s="50" t="s">
        <v>609</v>
      </c>
      <c r="R786" s="51" t="s">
        <v>713</v>
      </c>
      <c r="S786" s="75" t="s">
        <v>757</v>
      </c>
      <c r="T786" s="52" t="s">
        <v>757</v>
      </c>
      <c r="U786" s="52" t="s">
        <v>758</v>
      </c>
      <c r="V786" s="52" t="s">
        <v>758</v>
      </c>
      <c r="W786" s="52" t="s">
        <v>724</v>
      </c>
      <c r="X786" s="48" t="s">
        <v>727</v>
      </c>
      <c r="Y786" s="48" t="s">
        <v>727</v>
      </c>
      <c r="Z786" s="49" t="s">
        <v>753</v>
      </c>
      <c r="AA786" s="364"/>
      <c r="AB786" s="364"/>
    </row>
    <row r="787" spans="1:28" s="23" customFormat="1" hidden="1" x14ac:dyDescent="0.2">
      <c r="A787" s="226" t="str">
        <f>Übersetzungstexte!A$140</f>
        <v/>
      </c>
      <c r="B787" s="226" t="str">
        <f>Übersetzungstexte!A$144</f>
        <v/>
      </c>
      <c r="C787" s="226" t="str">
        <f>Übersetzungstexte!A$148</f>
        <v/>
      </c>
      <c r="D787" s="227" t="str">
        <f>Übersetzungstexte!A$152</f>
        <v>Geburts-</v>
      </c>
      <c r="E787" s="227" t="str">
        <f>Übersetzungstexte!A$156</f>
        <v>Monats-</v>
      </c>
      <c r="F787" s="227" t="str">
        <f>Übersetzungstexte!A$160</f>
        <v>Stunden-</v>
      </c>
      <c r="G787" s="227" t="str">
        <f>Übersetzungstexte!A$164</f>
        <v>pro Jahr</v>
      </c>
      <c r="H787" s="227" t="str">
        <f>Übersetzungstexte!A$168</f>
        <v>bestand-</v>
      </c>
      <c r="I787" s="227" t="str">
        <f>Übersetzungstexte!A$172</f>
        <v>wöchentl.</v>
      </c>
      <c r="J787" s="227" t="str">
        <f>Übersetzungstexte!A$176</f>
        <v>Ferientage</v>
      </c>
      <c r="K787" s="227" t="str">
        <f>Übersetzungstexte!A$180</f>
        <v>Feiertage</v>
      </c>
      <c r="L787" s="228" t="str">
        <f>Übersetzungstexte!A$184</f>
        <v>Stunden-</v>
      </c>
      <c r="M787" s="127"/>
      <c r="N787" s="184" t="s">
        <v>62</v>
      </c>
      <c r="O787" s="44" t="s">
        <v>762</v>
      </c>
      <c r="P787" s="50"/>
      <c r="Q787" s="50"/>
      <c r="R787" s="51"/>
      <c r="S787" s="52" t="s">
        <v>706</v>
      </c>
      <c r="T787" s="52" t="s">
        <v>704</v>
      </c>
      <c r="U787" s="52" t="s">
        <v>706</v>
      </c>
      <c r="V787" s="52" t="s">
        <v>704</v>
      </c>
      <c r="W787" s="52" t="s">
        <v>725</v>
      </c>
      <c r="X787" s="49" t="s">
        <v>755</v>
      </c>
      <c r="Y787" s="49" t="s">
        <v>728</v>
      </c>
      <c r="Z787" s="49" t="s">
        <v>754</v>
      </c>
      <c r="AA787" s="364"/>
      <c r="AB787" s="364"/>
    </row>
    <row r="788" spans="1:28" s="23" customFormat="1" hidden="1" x14ac:dyDescent="0.2">
      <c r="A788" s="229" t="str">
        <f>Übersetzungstexte!A$141</f>
        <v>Versicherten-Nr.</v>
      </c>
      <c r="B788" s="229" t="str">
        <f>Übersetzungstexte!A$145</f>
        <v>Name</v>
      </c>
      <c r="C788" s="229" t="str">
        <f>Übersetzungstexte!A$149</f>
        <v>Vorname</v>
      </c>
      <c r="D788" s="230" t="str">
        <f>Übersetzungstexte!A$153</f>
        <v>datum</v>
      </c>
      <c r="E788" s="230" t="str">
        <f>Übersetzungstexte!A$157</f>
        <v>lohn</v>
      </c>
      <c r="F788" s="230" t="str">
        <f>Übersetzungstexte!A$161</f>
        <v>lohn</v>
      </c>
      <c r="G788" s="230" t="str">
        <f>Übersetzungstexte!A$165</f>
        <v>(12/13)</v>
      </c>
      <c r="H788" s="230" t="str">
        <f>Übersetzungstexte!A$169</f>
        <v>teile p. Jahr</v>
      </c>
      <c r="I788" s="230" t="str">
        <f>Übersetzungstexte!A$173</f>
        <v>Arbeitszeit</v>
      </c>
      <c r="J788" s="230" t="str">
        <f>Übersetzungstexte!A$177</f>
        <v>pro Jahr</v>
      </c>
      <c r="K788" s="230" t="str">
        <f>Übersetzungstexte!A$181</f>
        <v>pro Jahr</v>
      </c>
      <c r="L788" s="231" t="str">
        <f>Übersetzungstexte!A$185</f>
        <v>Verdienst</v>
      </c>
      <c r="M788" s="127"/>
      <c r="N788" s="184" t="s">
        <v>63</v>
      </c>
      <c r="O788" s="44" t="s">
        <v>749</v>
      </c>
      <c r="P788" s="50"/>
      <c r="Q788" s="50"/>
      <c r="R788" s="51"/>
      <c r="S788" s="52" t="s">
        <v>705</v>
      </c>
      <c r="T788" s="52" t="s">
        <v>705</v>
      </c>
      <c r="U788" s="52" t="s">
        <v>705</v>
      </c>
      <c r="V788" s="52" t="s">
        <v>705</v>
      </c>
      <c r="W788" s="50"/>
      <c r="X788" s="49" t="s">
        <v>756</v>
      </c>
      <c r="Y788" s="49" t="s">
        <v>673</v>
      </c>
      <c r="Z788" s="49"/>
      <c r="AA788" s="364" t="s">
        <v>711</v>
      </c>
      <c r="AB788" s="364"/>
    </row>
    <row r="789" spans="1:28" ht="17.25" hidden="1" customHeight="1" x14ac:dyDescent="0.2">
      <c r="A789" s="115"/>
      <c r="B789" s="236"/>
      <c r="C789" s="236"/>
      <c r="D789" s="116"/>
      <c r="E789" s="117"/>
      <c r="F789" s="118"/>
      <c r="G789" s="362"/>
      <c r="H789" s="117"/>
      <c r="I789" s="118"/>
      <c r="J789" s="119"/>
      <c r="K789" s="119"/>
      <c r="L789" s="232" t="str">
        <f t="shared" ref="L789:L809" si="390">Y789</f>
        <v/>
      </c>
      <c r="M789" s="128" t="str">
        <f t="shared" ref="M789:M807" si="391">Z789</f>
        <v/>
      </c>
      <c r="N789" s="77">
        <f t="shared" ref="N789:N807" si="392">IF(N$2-YEAR(D789)&lt;N$3,0,1)</f>
        <v>0</v>
      </c>
      <c r="O789" s="77">
        <f t="shared" ref="O789:O807" si="393">IF(L789="",0,1)</f>
        <v>0</v>
      </c>
      <c r="P789" s="28" t="str">
        <f t="shared" ref="P789:P807" si="394">IF(AND(A789="",B789="",C789=""),"",ROUND((K789+J789)/(N$4-(K789+J789))*100,2))</f>
        <v/>
      </c>
      <c r="Q789" s="28">
        <f t="shared" ref="Q789:Q807" si="395">ROUND(G789,0)/12</f>
        <v>0</v>
      </c>
      <c r="R789" s="31" t="str">
        <f t="shared" ref="R789:R807" si="396">IF(AND(A789="",B789="",C789=""),"",ROUND((N$4-(K789+J789))*I789/60,1))</f>
        <v/>
      </c>
      <c r="S789" s="28" t="str">
        <f t="shared" ref="S789:S807" si="397">IF(OR(AND(A789="",B789="",C789=""),F789=0,F789=""),"",ROUND((1+P789/100)*Q789*F789,2))</f>
        <v/>
      </c>
      <c r="T789" s="28" t="str">
        <f t="shared" ref="T789:T807" si="398">IF(OR(AND(A789="",B789="",C789=""),F789=0,F789="",I789=0,I789=""),"",ROUND((1+P789/100)*(H789/(N$4*I789/5)+Q789*F789),2))</f>
        <v/>
      </c>
      <c r="U789" s="28" t="str">
        <f t="shared" ref="U789:U807" si="399">IF(OR(AND(A789="",B789="",C789=""),E789=0,E789="",R789=0,R789=""),"",ROUND((Q789*E789/R789),2))</f>
        <v/>
      </c>
      <c r="V789" s="28" t="str">
        <f t="shared" ref="V789:V807" si="400">IF(OR(AND(A789="",B789="",C789=""),E789=0,E789="",R789=0,R789=""),"",ROUND((H789/(12*Q789*E789)+1)*Q789*E789/R789,2))</f>
        <v/>
      </c>
      <c r="W789" s="71" t="str">
        <f t="shared" ref="W789:W807" si="401">IF(OR(AND(A789="",B789="",C789=""),R789=0,R789=""),"",ROUND(W$4 / R789,1))</f>
        <v/>
      </c>
      <c r="X789" s="47" t="str">
        <f t="shared" ref="X789:X807" si="402">IF(OR(AND(A789="",B789="",C789=""),N$4=""),"",IF(AND(F789&gt;0,H789&gt;0),T789, IF(F789&gt;0,S789, IF(AND(E789&gt;0,H789&gt;0),V789,U789))))</f>
        <v/>
      </c>
      <c r="Y789" s="365" t="str">
        <f t="shared" ref="Y789:Y807" si="403">IF(W789&lt;X789,W789,X789)</f>
        <v/>
      </c>
      <c r="Z789" s="365" t="str">
        <f>IF(W789&lt;X789,Übersetzungstexte!A$186,"")</f>
        <v/>
      </c>
      <c r="AA789" s="366" t="str">
        <f t="shared" ref="AA789:AA807" si="404">IF(AND(B789="",C789=""),"",CONCATENATE(B789,",",C789))</f>
        <v/>
      </c>
      <c r="AB789" s="367"/>
    </row>
    <row r="790" spans="1:28" ht="17.25" hidden="1" customHeight="1" x14ac:dyDescent="0.2">
      <c r="A790" s="115"/>
      <c r="B790" s="236"/>
      <c r="C790" s="236"/>
      <c r="D790" s="116"/>
      <c r="E790" s="117"/>
      <c r="F790" s="118"/>
      <c r="G790" s="362"/>
      <c r="H790" s="117"/>
      <c r="I790" s="118"/>
      <c r="J790" s="119"/>
      <c r="K790" s="119"/>
      <c r="L790" s="232" t="str">
        <f t="shared" si="390"/>
        <v/>
      </c>
      <c r="M790" s="128" t="str">
        <f t="shared" si="391"/>
        <v/>
      </c>
      <c r="N790" s="77">
        <f t="shared" si="392"/>
        <v>0</v>
      </c>
      <c r="O790" s="77">
        <f t="shared" si="393"/>
        <v>0</v>
      </c>
      <c r="P790" s="28" t="str">
        <f t="shared" si="394"/>
        <v/>
      </c>
      <c r="Q790" s="28">
        <f t="shared" si="395"/>
        <v>0</v>
      </c>
      <c r="R790" s="31" t="str">
        <f t="shared" si="396"/>
        <v/>
      </c>
      <c r="S790" s="28" t="str">
        <f t="shared" si="397"/>
        <v/>
      </c>
      <c r="T790" s="28" t="str">
        <f t="shared" si="398"/>
        <v/>
      </c>
      <c r="U790" s="28" t="str">
        <f t="shared" si="399"/>
        <v/>
      </c>
      <c r="V790" s="28" t="str">
        <f t="shared" si="400"/>
        <v/>
      </c>
      <c r="W790" s="71" t="str">
        <f t="shared" si="401"/>
        <v/>
      </c>
      <c r="X790" s="47" t="str">
        <f t="shared" si="402"/>
        <v/>
      </c>
      <c r="Y790" s="365" t="str">
        <f t="shared" si="403"/>
        <v/>
      </c>
      <c r="Z790" s="365" t="str">
        <f>IF(W790&lt;X790,Übersetzungstexte!A$186,"")</f>
        <v/>
      </c>
      <c r="AA790" s="366" t="str">
        <f t="shared" si="404"/>
        <v/>
      </c>
      <c r="AB790" s="367"/>
    </row>
    <row r="791" spans="1:28" ht="17.25" hidden="1" customHeight="1" x14ac:dyDescent="0.2">
      <c r="A791" s="115"/>
      <c r="B791" s="236"/>
      <c r="C791" s="236"/>
      <c r="D791" s="116"/>
      <c r="E791" s="117"/>
      <c r="F791" s="118"/>
      <c r="G791" s="362"/>
      <c r="H791" s="117"/>
      <c r="I791" s="118"/>
      <c r="J791" s="119"/>
      <c r="K791" s="119"/>
      <c r="L791" s="232" t="str">
        <f t="shared" si="390"/>
        <v/>
      </c>
      <c r="M791" s="128" t="str">
        <f t="shared" si="391"/>
        <v/>
      </c>
      <c r="N791" s="77">
        <f t="shared" si="392"/>
        <v>0</v>
      </c>
      <c r="O791" s="77">
        <f t="shared" si="393"/>
        <v>0</v>
      </c>
      <c r="P791" s="28" t="str">
        <f t="shared" si="394"/>
        <v/>
      </c>
      <c r="Q791" s="28">
        <f t="shared" si="395"/>
        <v>0</v>
      </c>
      <c r="R791" s="31" t="str">
        <f t="shared" si="396"/>
        <v/>
      </c>
      <c r="S791" s="28" t="str">
        <f t="shared" si="397"/>
        <v/>
      </c>
      <c r="T791" s="28" t="str">
        <f t="shared" si="398"/>
        <v/>
      </c>
      <c r="U791" s="28" t="str">
        <f t="shared" si="399"/>
        <v/>
      </c>
      <c r="V791" s="28" t="str">
        <f t="shared" si="400"/>
        <v/>
      </c>
      <c r="W791" s="71" t="str">
        <f t="shared" si="401"/>
        <v/>
      </c>
      <c r="X791" s="47" t="str">
        <f t="shared" si="402"/>
        <v/>
      </c>
      <c r="Y791" s="365" t="str">
        <f t="shared" si="403"/>
        <v/>
      </c>
      <c r="Z791" s="365" t="str">
        <f>IF(W791&lt;X791,Übersetzungstexte!A$186,"")</f>
        <v/>
      </c>
      <c r="AA791" s="366" t="str">
        <f t="shared" si="404"/>
        <v/>
      </c>
      <c r="AB791" s="367"/>
    </row>
    <row r="792" spans="1:28" ht="17.25" hidden="1" customHeight="1" x14ac:dyDescent="0.2">
      <c r="A792" s="115"/>
      <c r="B792" s="236"/>
      <c r="C792" s="236"/>
      <c r="D792" s="116"/>
      <c r="E792" s="117"/>
      <c r="F792" s="118"/>
      <c r="G792" s="362"/>
      <c r="H792" s="117"/>
      <c r="I792" s="118"/>
      <c r="J792" s="119"/>
      <c r="K792" s="119"/>
      <c r="L792" s="232" t="str">
        <f t="shared" si="390"/>
        <v/>
      </c>
      <c r="M792" s="128" t="str">
        <f t="shared" si="391"/>
        <v/>
      </c>
      <c r="N792" s="77">
        <f t="shared" si="392"/>
        <v>0</v>
      </c>
      <c r="O792" s="77">
        <f t="shared" si="393"/>
        <v>0</v>
      </c>
      <c r="P792" s="28" t="str">
        <f t="shared" si="394"/>
        <v/>
      </c>
      <c r="Q792" s="28">
        <f t="shared" si="395"/>
        <v>0</v>
      </c>
      <c r="R792" s="31" t="str">
        <f t="shared" si="396"/>
        <v/>
      </c>
      <c r="S792" s="28" t="str">
        <f t="shared" si="397"/>
        <v/>
      </c>
      <c r="T792" s="28" t="str">
        <f t="shared" si="398"/>
        <v/>
      </c>
      <c r="U792" s="28" t="str">
        <f t="shared" si="399"/>
        <v/>
      </c>
      <c r="V792" s="28" t="str">
        <f t="shared" si="400"/>
        <v/>
      </c>
      <c r="W792" s="71" t="str">
        <f t="shared" si="401"/>
        <v/>
      </c>
      <c r="X792" s="47" t="str">
        <f t="shared" si="402"/>
        <v/>
      </c>
      <c r="Y792" s="365" t="str">
        <f t="shared" si="403"/>
        <v/>
      </c>
      <c r="Z792" s="365" t="str">
        <f>IF(W792&lt;X792,Übersetzungstexte!A$186,"")</f>
        <v/>
      </c>
      <c r="AA792" s="366" t="str">
        <f t="shared" si="404"/>
        <v/>
      </c>
      <c r="AB792" s="367"/>
    </row>
    <row r="793" spans="1:28" ht="17.25" hidden="1" customHeight="1" x14ac:dyDescent="0.2">
      <c r="A793" s="115"/>
      <c r="B793" s="236"/>
      <c r="C793" s="236"/>
      <c r="D793" s="116"/>
      <c r="E793" s="117"/>
      <c r="F793" s="118"/>
      <c r="G793" s="362"/>
      <c r="H793" s="117"/>
      <c r="I793" s="118"/>
      <c r="J793" s="119"/>
      <c r="K793" s="119"/>
      <c r="L793" s="232" t="str">
        <f t="shared" si="390"/>
        <v/>
      </c>
      <c r="M793" s="128" t="str">
        <f t="shared" si="391"/>
        <v/>
      </c>
      <c r="N793" s="77">
        <f t="shared" si="392"/>
        <v>0</v>
      </c>
      <c r="O793" s="77">
        <f t="shared" si="393"/>
        <v>0</v>
      </c>
      <c r="P793" s="28" t="str">
        <f t="shared" si="394"/>
        <v/>
      </c>
      <c r="Q793" s="28">
        <f t="shared" si="395"/>
        <v>0</v>
      </c>
      <c r="R793" s="31" t="str">
        <f t="shared" si="396"/>
        <v/>
      </c>
      <c r="S793" s="28" t="str">
        <f t="shared" si="397"/>
        <v/>
      </c>
      <c r="T793" s="28" t="str">
        <f t="shared" si="398"/>
        <v/>
      </c>
      <c r="U793" s="28" t="str">
        <f t="shared" si="399"/>
        <v/>
      </c>
      <c r="V793" s="28" t="str">
        <f t="shared" si="400"/>
        <v/>
      </c>
      <c r="W793" s="71" t="str">
        <f t="shared" si="401"/>
        <v/>
      </c>
      <c r="X793" s="47" t="str">
        <f t="shared" si="402"/>
        <v/>
      </c>
      <c r="Y793" s="365" t="str">
        <f t="shared" si="403"/>
        <v/>
      </c>
      <c r="Z793" s="365" t="str">
        <f>IF(W793&lt;X793,Übersetzungstexte!A$186,"")</f>
        <v/>
      </c>
      <c r="AA793" s="366" t="str">
        <f t="shared" si="404"/>
        <v/>
      </c>
      <c r="AB793" s="367"/>
    </row>
    <row r="794" spans="1:28" ht="17.25" hidden="1" customHeight="1" x14ac:dyDescent="0.2">
      <c r="A794" s="115"/>
      <c r="B794" s="236"/>
      <c r="C794" s="236"/>
      <c r="D794" s="116"/>
      <c r="E794" s="117"/>
      <c r="F794" s="118"/>
      <c r="G794" s="362"/>
      <c r="H794" s="117"/>
      <c r="I794" s="118"/>
      <c r="J794" s="119"/>
      <c r="K794" s="119"/>
      <c r="L794" s="232" t="str">
        <f t="shared" si="390"/>
        <v/>
      </c>
      <c r="M794" s="128" t="str">
        <f t="shared" si="391"/>
        <v/>
      </c>
      <c r="N794" s="77">
        <f t="shared" si="392"/>
        <v>0</v>
      </c>
      <c r="O794" s="77">
        <f t="shared" si="393"/>
        <v>0</v>
      </c>
      <c r="P794" s="28" t="str">
        <f t="shared" si="394"/>
        <v/>
      </c>
      <c r="Q794" s="28">
        <f t="shared" si="395"/>
        <v>0</v>
      </c>
      <c r="R794" s="31" t="str">
        <f t="shared" si="396"/>
        <v/>
      </c>
      <c r="S794" s="28" t="str">
        <f t="shared" si="397"/>
        <v/>
      </c>
      <c r="T794" s="28" t="str">
        <f t="shared" si="398"/>
        <v/>
      </c>
      <c r="U794" s="28" t="str">
        <f t="shared" si="399"/>
        <v/>
      </c>
      <c r="V794" s="28" t="str">
        <f t="shared" si="400"/>
        <v/>
      </c>
      <c r="W794" s="71" t="str">
        <f t="shared" si="401"/>
        <v/>
      </c>
      <c r="X794" s="47" t="str">
        <f t="shared" si="402"/>
        <v/>
      </c>
      <c r="Y794" s="365" t="str">
        <f t="shared" si="403"/>
        <v/>
      </c>
      <c r="Z794" s="365" t="str">
        <f>IF(W794&lt;X794,Übersetzungstexte!A$186,"")</f>
        <v/>
      </c>
      <c r="AA794" s="366" t="str">
        <f t="shared" si="404"/>
        <v/>
      </c>
      <c r="AB794" s="367"/>
    </row>
    <row r="795" spans="1:28" ht="17.25" hidden="1" customHeight="1" x14ac:dyDescent="0.2">
      <c r="A795" s="115"/>
      <c r="B795" s="236"/>
      <c r="C795" s="236"/>
      <c r="D795" s="116"/>
      <c r="E795" s="117"/>
      <c r="F795" s="118"/>
      <c r="G795" s="362"/>
      <c r="H795" s="117"/>
      <c r="I795" s="118"/>
      <c r="J795" s="119"/>
      <c r="K795" s="119"/>
      <c r="L795" s="232" t="str">
        <f t="shared" si="390"/>
        <v/>
      </c>
      <c r="M795" s="128" t="str">
        <f t="shared" si="391"/>
        <v/>
      </c>
      <c r="N795" s="77">
        <f t="shared" si="392"/>
        <v>0</v>
      </c>
      <c r="O795" s="77">
        <f t="shared" si="393"/>
        <v>0</v>
      </c>
      <c r="P795" s="28" t="str">
        <f t="shared" si="394"/>
        <v/>
      </c>
      <c r="Q795" s="28">
        <f t="shared" si="395"/>
        <v>0</v>
      </c>
      <c r="R795" s="31" t="str">
        <f t="shared" si="396"/>
        <v/>
      </c>
      <c r="S795" s="28" t="str">
        <f t="shared" si="397"/>
        <v/>
      </c>
      <c r="T795" s="28" t="str">
        <f t="shared" si="398"/>
        <v/>
      </c>
      <c r="U795" s="28" t="str">
        <f t="shared" si="399"/>
        <v/>
      </c>
      <c r="V795" s="28" t="str">
        <f t="shared" si="400"/>
        <v/>
      </c>
      <c r="W795" s="71" t="str">
        <f t="shared" si="401"/>
        <v/>
      </c>
      <c r="X795" s="47" t="str">
        <f t="shared" si="402"/>
        <v/>
      </c>
      <c r="Y795" s="365" t="str">
        <f t="shared" si="403"/>
        <v/>
      </c>
      <c r="Z795" s="365" t="str">
        <f>IF(W795&lt;X795,Übersetzungstexte!A$186,"")</f>
        <v/>
      </c>
      <c r="AA795" s="366" t="str">
        <f t="shared" si="404"/>
        <v/>
      </c>
      <c r="AB795" s="367"/>
    </row>
    <row r="796" spans="1:28" ht="17.25" hidden="1" customHeight="1" x14ac:dyDescent="0.2">
      <c r="A796" s="115"/>
      <c r="B796" s="236"/>
      <c r="C796" s="236"/>
      <c r="D796" s="116"/>
      <c r="E796" s="117"/>
      <c r="F796" s="118"/>
      <c r="G796" s="362"/>
      <c r="H796" s="117"/>
      <c r="I796" s="118"/>
      <c r="J796" s="119"/>
      <c r="K796" s="119"/>
      <c r="L796" s="232" t="str">
        <f t="shared" si="390"/>
        <v/>
      </c>
      <c r="M796" s="128" t="str">
        <f t="shared" si="391"/>
        <v/>
      </c>
      <c r="N796" s="77">
        <f t="shared" si="392"/>
        <v>0</v>
      </c>
      <c r="O796" s="77">
        <f t="shared" si="393"/>
        <v>0</v>
      </c>
      <c r="P796" s="28" t="str">
        <f t="shared" si="394"/>
        <v/>
      </c>
      <c r="Q796" s="28">
        <f t="shared" si="395"/>
        <v>0</v>
      </c>
      <c r="R796" s="31" t="str">
        <f t="shared" si="396"/>
        <v/>
      </c>
      <c r="S796" s="28" t="str">
        <f t="shared" si="397"/>
        <v/>
      </c>
      <c r="T796" s="28" t="str">
        <f t="shared" si="398"/>
        <v/>
      </c>
      <c r="U796" s="28" t="str">
        <f t="shared" si="399"/>
        <v/>
      </c>
      <c r="V796" s="28" t="str">
        <f t="shared" si="400"/>
        <v/>
      </c>
      <c r="W796" s="71" t="str">
        <f t="shared" si="401"/>
        <v/>
      </c>
      <c r="X796" s="47" t="str">
        <f t="shared" si="402"/>
        <v/>
      </c>
      <c r="Y796" s="365" t="str">
        <f t="shared" si="403"/>
        <v/>
      </c>
      <c r="Z796" s="365" t="str">
        <f>IF(W796&lt;X796,Übersetzungstexte!A$186,"")</f>
        <v/>
      </c>
      <c r="AA796" s="366" t="str">
        <f t="shared" si="404"/>
        <v/>
      </c>
      <c r="AB796" s="367"/>
    </row>
    <row r="797" spans="1:28" ht="17.25" hidden="1" customHeight="1" x14ac:dyDescent="0.2">
      <c r="A797" s="115"/>
      <c r="B797" s="236"/>
      <c r="C797" s="236"/>
      <c r="D797" s="116"/>
      <c r="E797" s="117"/>
      <c r="F797" s="118"/>
      <c r="G797" s="362"/>
      <c r="H797" s="117"/>
      <c r="I797" s="118"/>
      <c r="J797" s="119"/>
      <c r="K797" s="119"/>
      <c r="L797" s="232" t="str">
        <f t="shared" si="390"/>
        <v/>
      </c>
      <c r="M797" s="128" t="str">
        <f t="shared" si="391"/>
        <v/>
      </c>
      <c r="N797" s="77">
        <f t="shared" si="392"/>
        <v>0</v>
      </c>
      <c r="O797" s="77">
        <f t="shared" si="393"/>
        <v>0</v>
      </c>
      <c r="P797" s="28" t="str">
        <f t="shared" si="394"/>
        <v/>
      </c>
      <c r="Q797" s="28">
        <f t="shared" si="395"/>
        <v>0</v>
      </c>
      <c r="R797" s="31" t="str">
        <f t="shared" si="396"/>
        <v/>
      </c>
      <c r="S797" s="28" t="str">
        <f t="shared" si="397"/>
        <v/>
      </c>
      <c r="T797" s="28" t="str">
        <f t="shared" si="398"/>
        <v/>
      </c>
      <c r="U797" s="28" t="str">
        <f t="shared" si="399"/>
        <v/>
      </c>
      <c r="V797" s="28" t="str">
        <f t="shared" si="400"/>
        <v/>
      </c>
      <c r="W797" s="71" t="str">
        <f t="shared" si="401"/>
        <v/>
      </c>
      <c r="X797" s="47" t="str">
        <f t="shared" si="402"/>
        <v/>
      </c>
      <c r="Y797" s="365" t="str">
        <f t="shared" si="403"/>
        <v/>
      </c>
      <c r="Z797" s="365" t="str">
        <f>IF(W797&lt;X797,Übersetzungstexte!A$186,"")</f>
        <v/>
      </c>
      <c r="AA797" s="366" t="str">
        <f t="shared" si="404"/>
        <v/>
      </c>
      <c r="AB797" s="367"/>
    </row>
    <row r="798" spans="1:28" ht="17.25" hidden="1" customHeight="1" x14ac:dyDescent="0.2">
      <c r="A798" s="115"/>
      <c r="B798" s="236"/>
      <c r="C798" s="236"/>
      <c r="D798" s="116"/>
      <c r="E798" s="117"/>
      <c r="F798" s="118"/>
      <c r="G798" s="362"/>
      <c r="H798" s="117"/>
      <c r="I798" s="118"/>
      <c r="J798" s="119"/>
      <c r="K798" s="119"/>
      <c r="L798" s="232" t="str">
        <f t="shared" si="390"/>
        <v/>
      </c>
      <c r="M798" s="128" t="str">
        <f t="shared" si="391"/>
        <v/>
      </c>
      <c r="N798" s="77">
        <f t="shared" si="392"/>
        <v>0</v>
      </c>
      <c r="O798" s="77">
        <f t="shared" si="393"/>
        <v>0</v>
      </c>
      <c r="P798" s="28" t="str">
        <f t="shared" si="394"/>
        <v/>
      </c>
      <c r="Q798" s="28">
        <f t="shared" si="395"/>
        <v>0</v>
      </c>
      <c r="R798" s="31" t="str">
        <f t="shared" si="396"/>
        <v/>
      </c>
      <c r="S798" s="28" t="str">
        <f t="shared" si="397"/>
        <v/>
      </c>
      <c r="T798" s="28" t="str">
        <f t="shared" si="398"/>
        <v/>
      </c>
      <c r="U798" s="28" t="str">
        <f t="shared" si="399"/>
        <v/>
      </c>
      <c r="V798" s="28" t="str">
        <f t="shared" si="400"/>
        <v/>
      </c>
      <c r="W798" s="71" t="str">
        <f t="shared" si="401"/>
        <v/>
      </c>
      <c r="X798" s="47" t="str">
        <f t="shared" si="402"/>
        <v/>
      </c>
      <c r="Y798" s="365" t="str">
        <f t="shared" si="403"/>
        <v/>
      </c>
      <c r="Z798" s="365" t="str">
        <f>IF(W798&lt;X798,Übersetzungstexte!A$186,"")</f>
        <v/>
      </c>
      <c r="AA798" s="366" t="str">
        <f t="shared" si="404"/>
        <v/>
      </c>
      <c r="AB798" s="367"/>
    </row>
    <row r="799" spans="1:28" ht="17.25" hidden="1" customHeight="1" x14ac:dyDescent="0.2">
      <c r="A799" s="115"/>
      <c r="B799" s="236"/>
      <c r="C799" s="236"/>
      <c r="D799" s="116"/>
      <c r="E799" s="117"/>
      <c r="F799" s="118"/>
      <c r="G799" s="362"/>
      <c r="H799" s="117"/>
      <c r="I799" s="118"/>
      <c r="J799" s="119"/>
      <c r="K799" s="119"/>
      <c r="L799" s="232" t="str">
        <f t="shared" si="390"/>
        <v/>
      </c>
      <c r="M799" s="128" t="str">
        <f t="shared" si="391"/>
        <v/>
      </c>
      <c r="N799" s="77">
        <f t="shared" si="392"/>
        <v>0</v>
      </c>
      <c r="O799" s="77">
        <f t="shared" si="393"/>
        <v>0</v>
      </c>
      <c r="P799" s="28" t="str">
        <f t="shared" si="394"/>
        <v/>
      </c>
      <c r="Q799" s="28">
        <f t="shared" si="395"/>
        <v>0</v>
      </c>
      <c r="R799" s="31" t="str">
        <f t="shared" si="396"/>
        <v/>
      </c>
      <c r="S799" s="28" t="str">
        <f t="shared" si="397"/>
        <v/>
      </c>
      <c r="T799" s="28" t="str">
        <f t="shared" si="398"/>
        <v/>
      </c>
      <c r="U799" s="28" t="str">
        <f t="shared" si="399"/>
        <v/>
      </c>
      <c r="V799" s="28" t="str">
        <f t="shared" si="400"/>
        <v/>
      </c>
      <c r="W799" s="71" t="str">
        <f t="shared" si="401"/>
        <v/>
      </c>
      <c r="X799" s="47" t="str">
        <f t="shared" si="402"/>
        <v/>
      </c>
      <c r="Y799" s="365" t="str">
        <f t="shared" si="403"/>
        <v/>
      </c>
      <c r="Z799" s="365" t="str">
        <f>IF(W799&lt;X799,Übersetzungstexte!A$186,"")</f>
        <v/>
      </c>
      <c r="AA799" s="366" t="str">
        <f t="shared" si="404"/>
        <v/>
      </c>
      <c r="AB799" s="367"/>
    </row>
    <row r="800" spans="1:28" ht="17.25" hidden="1" customHeight="1" x14ac:dyDescent="0.2">
      <c r="A800" s="115"/>
      <c r="B800" s="236"/>
      <c r="C800" s="236"/>
      <c r="D800" s="116"/>
      <c r="E800" s="117"/>
      <c r="F800" s="118"/>
      <c r="G800" s="362"/>
      <c r="H800" s="117"/>
      <c r="I800" s="118"/>
      <c r="J800" s="119"/>
      <c r="K800" s="119"/>
      <c r="L800" s="232" t="str">
        <f t="shared" si="390"/>
        <v/>
      </c>
      <c r="M800" s="128" t="str">
        <f t="shared" si="391"/>
        <v/>
      </c>
      <c r="N800" s="77">
        <f t="shared" si="392"/>
        <v>0</v>
      </c>
      <c r="O800" s="77">
        <f t="shared" si="393"/>
        <v>0</v>
      </c>
      <c r="P800" s="28" t="str">
        <f t="shared" si="394"/>
        <v/>
      </c>
      <c r="Q800" s="28">
        <f t="shared" si="395"/>
        <v>0</v>
      </c>
      <c r="R800" s="31" t="str">
        <f t="shared" si="396"/>
        <v/>
      </c>
      <c r="S800" s="28" t="str">
        <f t="shared" si="397"/>
        <v/>
      </c>
      <c r="T800" s="28" t="str">
        <f t="shared" si="398"/>
        <v/>
      </c>
      <c r="U800" s="28" t="str">
        <f t="shared" si="399"/>
        <v/>
      </c>
      <c r="V800" s="28" t="str">
        <f t="shared" si="400"/>
        <v/>
      </c>
      <c r="W800" s="71" t="str">
        <f t="shared" si="401"/>
        <v/>
      </c>
      <c r="X800" s="47" t="str">
        <f t="shared" si="402"/>
        <v/>
      </c>
      <c r="Y800" s="365" t="str">
        <f t="shared" si="403"/>
        <v/>
      </c>
      <c r="Z800" s="365" t="str">
        <f>IF(W800&lt;X800,Übersetzungstexte!A$186,"")</f>
        <v/>
      </c>
      <c r="AA800" s="366" t="str">
        <f t="shared" si="404"/>
        <v/>
      </c>
      <c r="AB800" s="367"/>
    </row>
    <row r="801" spans="1:28" ht="17.25" hidden="1" customHeight="1" x14ac:dyDescent="0.2">
      <c r="A801" s="115"/>
      <c r="B801" s="236"/>
      <c r="C801" s="236"/>
      <c r="D801" s="116"/>
      <c r="E801" s="117"/>
      <c r="F801" s="118"/>
      <c r="G801" s="362"/>
      <c r="H801" s="117"/>
      <c r="I801" s="118"/>
      <c r="J801" s="119"/>
      <c r="K801" s="119"/>
      <c r="L801" s="232" t="str">
        <f t="shared" si="390"/>
        <v/>
      </c>
      <c r="M801" s="128" t="str">
        <f t="shared" si="391"/>
        <v/>
      </c>
      <c r="N801" s="77">
        <f t="shared" si="392"/>
        <v>0</v>
      </c>
      <c r="O801" s="77">
        <f t="shared" si="393"/>
        <v>0</v>
      </c>
      <c r="P801" s="28" t="str">
        <f t="shared" si="394"/>
        <v/>
      </c>
      <c r="Q801" s="28">
        <f t="shared" si="395"/>
        <v>0</v>
      </c>
      <c r="R801" s="31" t="str">
        <f t="shared" si="396"/>
        <v/>
      </c>
      <c r="S801" s="28" t="str">
        <f t="shared" si="397"/>
        <v/>
      </c>
      <c r="T801" s="28" t="str">
        <f t="shared" si="398"/>
        <v/>
      </c>
      <c r="U801" s="28" t="str">
        <f t="shared" si="399"/>
        <v/>
      </c>
      <c r="V801" s="28" t="str">
        <f t="shared" si="400"/>
        <v/>
      </c>
      <c r="W801" s="71" t="str">
        <f t="shared" si="401"/>
        <v/>
      </c>
      <c r="X801" s="47" t="str">
        <f t="shared" si="402"/>
        <v/>
      </c>
      <c r="Y801" s="365" t="str">
        <f t="shared" si="403"/>
        <v/>
      </c>
      <c r="Z801" s="365" t="str">
        <f>IF(W801&lt;X801,Übersetzungstexte!A$186,"")</f>
        <v/>
      </c>
      <c r="AA801" s="366" t="str">
        <f t="shared" si="404"/>
        <v/>
      </c>
      <c r="AB801" s="367"/>
    </row>
    <row r="802" spans="1:28" ht="17.25" hidden="1" customHeight="1" x14ac:dyDescent="0.2">
      <c r="A802" s="115"/>
      <c r="B802" s="236"/>
      <c r="C802" s="236"/>
      <c r="D802" s="116"/>
      <c r="E802" s="117"/>
      <c r="F802" s="118"/>
      <c r="G802" s="362"/>
      <c r="H802" s="117"/>
      <c r="I802" s="118"/>
      <c r="J802" s="119"/>
      <c r="K802" s="119"/>
      <c r="L802" s="232" t="str">
        <f t="shared" si="390"/>
        <v/>
      </c>
      <c r="M802" s="128" t="str">
        <f t="shared" si="391"/>
        <v/>
      </c>
      <c r="N802" s="77">
        <f t="shared" si="392"/>
        <v>0</v>
      </c>
      <c r="O802" s="77">
        <f t="shared" si="393"/>
        <v>0</v>
      </c>
      <c r="P802" s="28" t="str">
        <f t="shared" si="394"/>
        <v/>
      </c>
      <c r="Q802" s="28">
        <f t="shared" si="395"/>
        <v>0</v>
      </c>
      <c r="R802" s="31" t="str">
        <f t="shared" si="396"/>
        <v/>
      </c>
      <c r="S802" s="28" t="str">
        <f t="shared" si="397"/>
        <v/>
      </c>
      <c r="T802" s="28" t="str">
        <f t="shared" si="398"/>
        <v/>
      </c>
      <c r="U802" s="28" t="str">
        <f t="shared" si="399"/>
        <v/>
      </c>
      <c r="V802" s="28" t="str">
        <f t="shared" si="400"/>
        <v/>
      </c>
      <c r="W802" s="71" t="str">
        <f t="shared" si="401"/>
        <v/>
      </c>
      <c r="X802" s="47" t="str">
        <f t="shared" si="402"/>
        <v/>
      </c>
      <c r="Y802" s="365" t="str">
        <f t="shared" si="403"/>
        <v/>
      </c>
      <c r="Z802" s="365" t="str">
        <f>IF(W802&lt;X802,Übersetzungstexte!A$186,"")</f>
        <v/>
      </c>
      <c r="AA802" s="366" t="str">
        <f t="shared" si="404"/>
        <v/>
      </c>
      <c r="AB802" s="367"/>
    </row>
    <row r="803" spans="1:28" ht="17.25" hidden="1" customHeight="1" x14ac:dyDescent="0.2">
      <c r="A803" s="115"/>
      <c r="B803" s="236"/>
      <c r="C803" s="236"/>
      <c r="D803" s="116"/>
      <c r="E803" s="117"/>
      <c r="F803" s="118"/>
      <c r="G803" s="362"/>
      <c r="H803" s="117"/>
      <c r="I803" s="118"/>
      <c r="J803" s="119"/>
      <c r="K803" s="119"/>
      <c r="L803" s="232" t="str">
        <f t="shared" si="390"/>
        <v/>
      </c>
      <c r="M803" s="128" t="str">
        <f t="shared" si="391"/>
        <v/>
      </c>
      <c r="N803" s="77">
        <f t="shared" si="392"/>
        <v>0</v>
      </c>
      <c r="O803" s="77">
        <f t="shared" si="393"/>
        <v>0</v>
      </c>
      <c r="P803" s="28" t="str">
        <f t="shared" si="394"/>
        <v/>
      </c>
      <c r="Q803" s="28">
        <f t="shared" si="395"/>
        <v>0</v>
      </c>
      <c r="R803" s="31" t="str">
        <f t="shared" si="396"/>
        <v/>
      </c>
      <c r="S803" s="28" t="str">
        <f t="shared" si="397"/>
        <v/>
      </c>
      <c r="T803" s="28" t="str">
        <f t="shared" si="398"/>
        <v/>
      </c>
      <c r="U803" s="28" t="str">
        <f t="shared" si="399"/>
        <v/>
      </c>
      <c r="V803" s="28" t="str">
        <f t="shared" si="400"/>
        <v/>
      </c>
      <c r="W803" s="71" t="str">
        <f t="shared" si="401"/>
        <v/>
      </c>
      <c r="X803" s="47" t="str">
        <f t="shared" si="402"/>
        <v/>
      </c>
      <c r="Y803" s="365" t="str">
        <f t="shared" si="403"/>
        <v/>
      </c>
      <c r="Z803" s="365" t="str">
        <f>IF(W803&lt;X803,Übersetzungstexte!A$186,"")</f>
        <v/>
      </c>
      <c r="AA803" s="366" t="str">
        <f t="shared" si="404"/>
        <v/>
      </c>
      <c r="AB803" s="367"/>
    </row>
    <row r="804" spans="1:28" ht="17.25" hidden="1" customHeight="1" x14ac:dyDescent="0.2">
      <c r="A804" s="115"/>
      <c r="B804" s="236"/>
      <c r="C804" s="236"/>
      <c r="D804" s="116"/>
      <c r="E804" s="117"/>
      <c r="F804" s="118"/>
      <c r="G804" s="362"/>
      <c r="H804" s="117"/>
      <c r="I804" s="118"/>
      <c r="J804" s="119"/>
      <c r="K804" s="119"/>
      <c r="L804" s="232" t="str">
        <f t="shared" si="390"/>
        <v/>
      </c>
      <c r="M804" s="128" t="str">
        <f t="shared" si="391"/>
        <v/>
      </c>
      <c r="N804" s="77">
        <f t="shared" si="392"/>
        <v>0</v>
      </c>
      <c r="O804" s="77">
        <f t="shared" si="393"/>
        <v>0</v>
      </c>
      <c r="P804" s="28" t="str">
        <f t="shared" si="394"/>
        <v/>
      </c>
      <c r="Q804" s="28">
        <f t="shared" si="395"/>
        <v>0</v>
      </c>
      <c r="R804" s="31" t="str">
        <f t="shared" si="396"/>
        <v/>
      </c>
      <c r="S804" s="28" t="str">
        <f t="shared" si="397"/>
        <v/>
      </c>
      <c r="T804" s="28" t="str">
        <f t="shared" si="398"/>
        <v/>
      </c>
      <c r="U804" s="28" t="str">
        <f t="shared" si="399"/>
        <v/>
      </c>
      <c r="V804" s="28" t="str">
        <f t="shared" si="400"/>
        <v/>
      </c>
      <c r="W804" s="71" t="str">
        <f t="shared" si="401"/>
        <v/>
      </c>
      <c r="X804" s="47" t="str">
        <f t="shared" si="402"/>
        <v/>
      </c>
      <c r="Y804" s="365" t="str">
        <f t="shared" si="403"/>
        <v/>
      </c>
      <c r="Z804" s="365" t="str">
        <f>IF(W804&lt;X804,Übersetzungstexte!A$186,"")</f>
        <v/>
      </c>
      <c r="AA804" s="366" t="str">
        <f t="shared" si="404"/>
        <v/>
      </c>
      <c r="AB804" s="367"/>
    </row>
    <row r="805" spans="1:28" ht="17.25" hidden="1" customHeight="1" x14ac:dyDescent="0.2">
      <c r="A805" s="115"/>
      <c r="B805" s="236"/>
      <c r="C805" s="236"/>
      <c r="D805" s="116"/>
      <c r="E805" s="117"/>
      <c r="F805" s="118"/>
      <c r="G805" s="362"/>
      <c r="H805" s="117"/>
      <c r="I805" s="118"/>
      <c r="J805" s="119"/>
      <c r="K805" s="119"/>
      <c r="L805" s="232" t="str">
        <f t="shared" si="390"/>
        <v/>
      </c>
      <c r="M805" s="128" t="str">
        <f t="shared" si="391"/>
        <v/>
      </c>
      <c r="N805" s="77">
        <f t="shared" si="392"/>
        <v>0</v>
      </c>
      <c r="O805" s="77">
        <f t="shared" si="393"/>
        <v>0</v>
      </c>
      <c r="P805" s="28" t="str">
        <f t="shared" si="394"/>
        <v/>
      </c>
      <c r="Q805" s="28">
        <f t="shared" si="395"/>
        <v>0</v>
      </c>
      <c r="R805" s="31" t="str">
        <f t="shared" si="396"/>
        <v/>
      </c>
      <c r="S805" s="28" t="str">
        <f t="shared" si="397"/>
        <v/>
      </c>
      <c r="T805" s="28" t="str">
        <f t="shared" si="398"/>
        <v/>
      </c>
      <c r="U805" s="28" t="str">
        <f t="shared" si="399"/>
        <v/>
      </c>
      <c r="V805" s="28" t="str">
        <f t="shared" si="400"/>
        <v/>
      </c>
      <c r="W805" s="71" t="str">
        <f t="shared" si="401"/>
        <v/>
      </c>
      <c r="X805" s="47" t="str">
        <f t="shared" si="402"/>
        <v/>
      </c>
      <c r="Y805" s="365" t="str">
        <f t="shared" si="403"/>
        <v/>
      </c>
      <c r="Z805" s="365" t="str">
        <f>IF(W805&lt;X805,Übersetzungstexte!A$186,"")</f>
        <v/>
      </c>
      <c r="AA805" s="366" t="str">
        <f t="shared" si="404"/>
        <v/>
      </c>
      <c r="AB805" s="367"/>
    </row>
    <row r="806" spans="1:28" ht="17.25" hidden="1" customHeight="1" x14ac:dyDescent="0.2">
      <c r="A806" s="115"/>
      <c r="B806" s="236"/>
      <c r="C806" s="236"/>
      <c r="D806" s="116"/>
      <c r="E806" s="117"/>
      <c r="F806" s="118"/>
      <c r="G806" s="362"/>
      <c r="H806" s="117"/>
      <c r="I806" s="118"/>
      <c r="J806" s="119"/>
      <c r="K806" s="119"/>
      <c r="L806" s="232" t="str">
        <f t="shared" si="390"/>
        <v/>
      </c>
      <c r="M806" s="128" t="str">
        <f t="shared" si="391"/>
        <v/>
      </c>
      <c r="N806" s="77">
        <f t="shared" si="392"/>
        <v>0</v>
      </c>
      <c r="O806" s="77">
        <f t="shared" si="393"/>
        <v>0</v>
      </c>
      <c r="P806" s="28" t="str">
        <f t="shared" si="394"/>
        <v/>
      </c>
      <c r="Q806" s="28">
        <f t="shared" si="395"/>
        <v>0</v>
      </c>
      <c r="R806" s="31" t="str">
        <f t="shared" si="396"/>
        <v/>
      </c>
      <c r="S806" s="28" t="str">
        <f t="shared" si="397"/>
        <v/>
      </c>
      <c r="T806" s="28" t="str">
        <f t="shared" si="398"/>
        <v/>
      </c>
      <c r="U806" s="28" t="str">
        <f t="shared" si="399"/>
        <v/>
      </c>
      <c r="V806" s="28" t="str">
        <f t="shared" si="400"/>
        <v/>
      </c>
      <c r="W806" s="71" t="str">
        <f t="shared" si="401"/>
        <v/>
      </c>
      <c r="X806" s="47" t="str">
        <f t="shared" si="402"/>
        <v/>
      </c>
      <c r="Y806" s="365" t="str">
        <f t="shared" si="403"/>
        <v/>
      </c>
      <c r="Z806" s="365" t="str">
        <f>IF(W806&lt;X806,Übersetzungstexte!A$186,"")</f>
        <v/>
      </c>
      <c r="AA806" s="366" t="str">
        <f t="shared" si="404"/>
        <v/>
      </c>
      <c r="AB806" s="367"/>
    </row>
    <row r="807" spans="1:28" ht="17.25" hidden="1" customHeight="1" x14ac:dyDescent="0.2">
      <c r="A807" s="115"/>
      <c r="B807" s="236"/>
      <c r="C807" s="236"/>
      <c r="D807" s="116"/>
      <c r="E807" s="117"/>
      <c r="F807" s="118"/>
      <c r="G807" s="362"/>
      <c r="H807" s="117"/>
      <c r="I807" s="118"/>
      <c r="J807" s="119"/>
      <c r="K807" s="119"/>
      <c r="L807" s="232" t="str">
        <f t="shared" si="390"/>
        <v/>
      </c>
      <c r="M807" s="128" t="str">
        <f t="shared" si="391"/>
        <v/>
      </c>
      <c r="N807" s="77">
        <f t="shared" si="392"/>
        <v>0</v>
      </c>
      <c r="O807" s="77">
        <f t="shared" si="393"/>
        <v>0</v>
      </c>
      <c r="P807" s="28" t="str">
        <f t="shared" si="394"/>
        <v/>
      </c>
      <c r="Q807" s="28">
        <f t="shared" si="395"/>
        <v>0</v>
      </c>
      <c r="R807" s="31" t="str">
        <f t="shared" si="396"/>
        <v/>
      </c>
      <c r="S807" s="28" t="str">
        <f t="shared" si="397"/>
        <v/>
      </c>
      <c r="T807" s="28" t="str">
        <f t="shared" si="398"/>
        <v/>
      </c>
      <c r="U807" s="28" t="str">
        <f t="shared" si="399"/>
        <v/>
      </c>
      <c r="V807" s="28" t="str">
        <f t="shared" si="400"/>
        <v/>
      </c>
      <c r="W807" s="71" t="str">
        <f t="shared" si="401"/>
        <v/>
      </c>
      <c r="X807" s="47" t="str">
        <f t="shared" si="402"/>
        <v/>
      </c>
      <c r="Y807" s="365" t="str">
        <f t="shared" si="403"/>
        <v/>
      </c>
      <c r="Z807" s="365" t="str">
        <f>IF(W807&lt;X807,Übersetzungstexte!A$186,"")</f>
        <v/>
      </c>
      <c r="AA807" s="366" t="str">
        <f t="shared" si="404"/>
        <v/>
      </c>
      <c r="AB807" s="367"/>
    </row>
    <row r="808" spans="1:28" ht="17.25" hidden="1" customHeight="1" x14ac:dyDescent="0.2">
      <c r="A808" s="115"/>
      <c r="B808" s="236"/>
      <c r="C808" s="236"/>
      <c r="D808" s="116"/>
      <c r="E808" s="117"/>
      <c r="F808" s="118"/>
      <c r="G808" s="362"/>
      <c r="H808" s="117"/>
      <c r="I808" s="118"/>
      <c r="J808" s="119"/>
      <c r="K808" s="119"/>
      <c r="L808" s="232" t="str">
        <f t="shared" si="390"/>
        <v/>
      </c>
      <c r="M808" s="128" t="str">
        <f>Z808</f>
        <v/>
      </c>
      <c r="N808" s="77">
        <f>IF(N$2-YEAR(D808)&lt;N$3,0,1)</f>
        <v>0</v>
      </c>
      <c r="O808" s="77">
        <f>IF(L808="",0,1)</f>
        <v>0</v>
      </c>
      <c r="P808" s="28" t="str">
        <f>IF(AND(A808="",B808="",C808=""),"",ROUND((K808+J808)/(N$4-(K808+J808))*100,2))</f>
        <v/>
      </c>
      <c r="Q808" s="28">
        <f>ROUND(G808,0)/12</f>
        <v>0</v>
      </c>
      <c r="R808" s="31" t="str">
        <f>IF(AND(A808="",B808="",C808=""),"",ROUND((N$4-(K808+J808))*I808/60,1))</f>
        <v/>
      </c>
      <c r="S808" s="28" t="str">
        <f>IF(OR(AND(A808="",B808="",C808=""),F808=0,F808=""),"",ROUND((1+P808/100)*Q808*F808,2))</f>
        <v/>
      </c>
      <c r="T808" s="28" t="str">
        <f>IF(OR(AND(A808="",B808="",C808=""),F808=0,F808="",I808=0,I808=""),"",ROUND((1+P808/100)*(H808/(N$4*I808/5)+Q808*F808),2))</f>
        <v/>
      </c>
      <c r="U808" s="28" t="str">
        <f>IF(OR(AND(A808="",B808="",C808=""),E808=0,E808="",R808=0,R808=""),"",ROUND((Q808*E808/R808),2))</f>
        <v/>
      </c>
      <c r="V808" s="28" t="str">
        <f>IF(OR(AND(A808="",B808="",C808=""),E808=0,E808="",R808=0,R808=""),"",ROUND((H808/(12*Q808*E808)+1)*Q808*E808/R808,2))</f>
        <v/>
      </c>
      <c r="W808" s="71" t="str">
        <f>IF(OR(AND(A808="",B808="",C808=""),R808=0,R808=""),"",ROUND(W$4 / R808,1))</f>
        <v/>
      </c>
      <c r="X808" s="47" t="str">
        <f>IF(OR(AND(A808="",B808="",C808=""),N$4=""),"",IF(AND(F808&gt;0,H808&gt;0),T808, IF(F808&gt;0,S808, IF(AND(E808&gt;0,H808&gt;0),V808,U808))))</f>
        <v/>
      </c>
      <c r="Y808" s="365" t="str">
        <f>IF(W808&lt;X808,W808,X808)</f>
        <v/>
      </c>
      <c r="Z808" s="365" t="str">
        <f>IF(W808&lt;X808,Übersetzungstexte!A$186,"")</f>
        <v/>
      </c>
      <c r="AA808" s="366" t="str">
        <f>IF(AND(B808="",C808=""),"",CONCATENATE(B808,",",C808))</f>
        <v/>
      </c>
      <c r="AB808" s="367"/>
    </row>
    <row r="809" spans="1:28" ht="17.25" hidden="1" customHeight="1" x14ac:dyDescent="0.2">
      <c r="A809" s="115"/>
      <c r="B809" s="236"/>
      <c r="C809" s="236"/>
      <c r="D809" s="116"/>
      <c r="E809" s="117"/>
      <c r="F809" s="118"/>
      <c r="G809" s="362"/>
      <c r="H809" s="117"/>
      <c r="I809" s="118"/>
      <c r="J809" s="119"/>
      <c r="K809" s="119"/>
      <c r="L809" s="232" t="str">
        <f t="shared" si="390"/>
        <v/>
      </c>
      <c r="M809" s="128" t="str">
        <f>Z809</f>
        <v/>
      </c>
      <c r="N809" s="77">
        <f>IF(N$2-YEAR(D809)&lt;N$3,0,1)</f>
        <v>0</v>
      </c>
      <c r="O809" s="77">
        <f>IF(L809="",0,1)</f>
        <v>0</v>
      </c>
      <c r="P809" s="28" t="str">
        <f>IF(AND(A809="",B809="",C809=""),"",ROUND((K809+J809)/(N$4-(K809+J809))*100,2))</f>
        <v/>
      </c>
      <c r="Q809" s="28">
        <f>ROUND(G809,0)/12</f>
        <v>0</v>
      </c>
      <c r="R809" s="31" t="str">
        <f>IF(AND(A809="",B809="",C809=""),"",ROUND((N$4-(K809+J809))*I809/60,1))</f>
        <v/>
      </c>
      <c r="S809" s="28" t="str">
        <f>IF(OR(AND(A809="",B809="",C809=""),F809=0,F809=""),"",ROUND((1+P809/100)*Q809*F809,2))</f>
        <v/>
      </c>
      <c r="T809" s="28" t="str">
        <f>IF(OR(AND(A809="",B809="",C809=""),F809=0,F809="",I809=0,I809=""),"",ROUND((1+P809/100)*(H809/(N$4*I809/5)+Q809*F809),2))</f>
        <v/>
      </c>
      <c r="U809" s="28" t="str">
        <f>IF(OR(AND(A809="",B809="",C809=""),E809=0,E809="",R809=0,R809=""),"",ROUND((Q809*E809/R809),2))</f>
        <v/>
      </c>
      <c r="V809" s="28" t="str">
        <f>IF(OR(AND(A809="",B809="",C809=""),E809=0,E809="",R809=0,R809=""),"",ROUND((H809/(12*Q809*E809)+1)*Q809*E809/R809,2))</f>
        <v/>
      </c>
      <c r="W809" s="71" t="str">
        <f>IF(OR(AND(A809="",B809="",C809=""),R809=0,R809=""),"",ROUND(W$4 / R809,1))</f>
        <v/>
      </c>
      <c r="X809" s="47" t="str">
        <f>IF(OR(AND(A809="",B809="",C809=""),N$4=""),"",IF(AND(F809&gt;0,H809&gt;0),T809, IF(F809&gt;0,S809, IF(AND(E809&gt;0,H809&gt;0),V809,U809))))</f>
        <v/>
      </c>
      <c r="Y809" s="365" t="str">
        <f>IF(W809&lt;X809,W809,X809)</f>
        <v/>
      </c>
      <c r="Z809" s="365" t="str">
        <f>IF(W809&lt;X809,Übersetzungstexte!A$186,"")</f>
        <v/>
      </c>
      <c r="AA809" s="366" t="str">
        <f>IF(AND(B809="",C809=""),"",CONCATENATE(B809,",",C809))</f>
        <v/>
      </c>
      <c r="AB809" s="367"/>
    </row>
    <row r="810" spans="1:28" hidden="1" x14ac:dyDescent="0.2">
      <c r="A810" s="15"/>
      <c r="B810" s="16"/>
      <c r="C810" s="16"/>
      <c r="D810" s="16"/>
      <c r="E810" s="16"/>
      <c r="F810" s="16"/>
      <c r="G810" s="16"/>
      <c r="H810" s="16"/>
      <c r="I810" s="16"/>
      <c r="J810" s="16"/>
      <c r="K810" s="16"/>
      <c r="L810" s="16"/>
      <c r="M810" s="39"/>
      <c r="N810" s="184"/>
      <c r="O810" s="45"/>
      <c r="P810" s="45"/>
      <c r="Q810" s="45"/>
      <c r="R810" s="45"/>
      <c r="S810" s="45"/>
      <c r="T810" s="45"/>
      <c r="U810" s="45"/>
      <c r="V810" s="45"/>
      <c r="W810" s="45"/>
      <c r="X810" s="45"/>
      <c r="Y810" s="45"/>
      <c r="Z810" s="45"/>
      <c r="AA810" s="45"/>
      <c r="AB810" s="45"/>
    </row>
    <row r="811" spans="1:28" hidden="1" x14ac:dyDescent="0.2">
      <c r="A811" s="113" t="str">
        <f>'Stammdaten Betrieb &amp; Abteilung'!D$1</f>
        <v xml:space="preserve">  </v>
      </c>
      <c r="B811" s="39"/>
      <c r="C811" s="34"/>
      <c r="D811" s="34"/>
      <c r="E811" s="35"/>
      <c r="F811" s="35"/>
      <c r="G811" s="21" t="str">
        <f>Übersetzungstexte!A$135</f>
        <v>Betrieb / Betriebsabteilung</v>
      </c>
      <c r="H811" s="38" t="str">
        <f>'Stammdaten Betrieb &amp; Abteilung'!D$13</f>
        <v xml:space="preserve"> </v>
      </c>
      <c r="I811" s="38"/>
      <c r="J811" s="38"/>
      <c r="K811" s="38"/>
      <c r="L811" s="40"/>
      <c r="M811" s="85"/>
      <c r="P811" s="46"/>
      <c r="Q811" s="46"/>
      <c r="R811" s="18"/>
      <c r="S811" s="22"/>
      <c r="T811" s="47"/>
      <c r="U811" s="18"/>
      <c r="V811" s="18"/>
      <c r="W811" s="18"/>
      <c r="X811" s="18"/>
      <c r="Y811" s="19"/>
      <c r="AA811" s="47"/>
    </row>
    <row r="812" spans="1:28" hidden="1" x14ac:dyDescent="0.2">
      <c r="A812" s="38" t="str">
        <f>'Stammdaten Betrieb &amp; Abteilung'!D$3</f>
        <v xml:space="preserve"> </v>
      </c>
      <c r="B812" s="39"/>
      <c r="C812" s="33"/>
      <c r="D812" s="33"/>
      <c r="E812" s="36"/>
      <c r="F812" s="36"/>
      <c r="G812" s="17" t="str">
        <f>Übersetzungstexte!A$136</f>
        <v>Abrechnungsperiode</v>
      </c>
      <c r="H812" s="114" t="str">
        <f>'Stammdaten Betrieb &amp; Abteilung'!D$14</f>
        <v/>
      </c>
      <c r="I812" s="114"/>
      <c r="J812" s="37"/>
      <c r="K812" s="37"/>
      <c r="L812" s="40"/>
      <c r="M812" s="85"/>
      <c r="P812" s="46"/>
      <c r="Q812" s="46"/>
      <c r="R812" s="18"/>
      <c r="S812" s="22"/>
      <c r="T812" s="47"/>
      <c r="U812" s="18"/>
      <c r="V812" s="18"/>
      <c r="W812" s="18"/>
      <c r="X812" s="18"/>
      <c r="Y812" s="19"/>
      <c r="AA812" s="47"/>
    </row>
    <row r="813" spans="1:28" hidden="1" x14ac:dyDescent="0.2">
      <c r="A813" s="38" t="str">
        <f>'Stammdaten Betrieb &amp; Abteilung'!D$4</f>
        <v xml:space="preserve"> </v>
      </c>
      <c r="B813" s="39"/>
      <c r="C813" s="7"/>
      <c r="D813" s="7"/>
      <c r="E813" s="36"/>
      <c r="F813" s="36"/>
      <c r="G813" s="17" t="str">
        <f>Übersetzungstexte!A$137</f>
        <v>Beginn / Ende der Kurzarbeit</v>
      </c>
      <c r="H813" s="38" t="str">
        <f>'Stammdaten Betrieb &amp; Abteilung'!D$16</f>
        <v/>
      </c>
      <c r="I813" s="38"/>
      <c r="J813" s="38"/>
      <c r="K813" s="38"/>
      <c r="L813" s="40"/>
      <c r="M813" s="85"/>
      <c r="P813" s="46"/>
      <c r="Q813" s="46"/>
      <c r="R813" s="18"/>
      <c r="S813" s="22"/>
      <c r="T813" s="47"/>
      <c r="U813" s="18"/>
      <c r="V813" s="18"/>
      <c r="W813" s="73"/>
      <c r="X813" s="18"/>
      <c r="Y813" s="19"/>
      <c r="AA813" s="47"/>
    </row>
    <row r="814" spans="1:28" hidden="1" x14ac:dyDescent="0.2">
      <c r="A814" s="5"/>
      <c r="B814" s="4"/>
      <c r="C814" s="7"/>
      <c r="D814" s="7"/>
      <c r="E814" s="8"/>
      <c r="F814" s="7"/>
      <c r="G814" s="7"/>
      <c r="H814" s="13"/>
      <c r="I814" s="7"/>
      <c r="J814" s="7"/>
      <c r="K814" s="7"/>
      <c r="L814" s="41"/>
      <c r="M814" s="86"/>
      <c r="N814" s="182"/>
      <c r="O814" s="43"/>
      <c r="P814" s="46"/>
      <c r="Q814" s="46"/>
      <c r="R814" s="18"/>
      <c r="S814" s="22"/>
      <c r="T814" s="18"/>
      <c r="U814" s="18"/>
      <c r="V814" s="18"/>
      <c r="W814" s="50"/>
      <c r="X814" s="18"/>
      <c r="Y814" s="19"/>
      <c r="AA814" s="47"/>
    </row>
    <row r="815" spans="1:28" hidden="1" x14ac:dyDescent="0.2">
      <c r="A815" s="223" t="str">
        <f>Übersetzungstexte!A$138</f>
        <v/>
      </c>
      <c r="B815" s="223" t="str">
        <f>Übersetzungstexte!A$142</f>
        <v/>
      </c>
      <c r="C815" s="223" t="str">
        <f>Übersetzungstexte!A$146</f>
        <v/>
      </c>
      <c r="D815" s="224" t="str">
        <f>Übersetzungstexte!A$150</f>
        <v/>
      </c>
      <c r="E815" s="224" t="str">
        <f>Übersetzungstexte!A$154</f>
        <v/>
      </c>
      <c r="F815" s="224" t="str">
        <f>Übersetzungstexte!A$158</f>
        <v/>
      </c>
      <c r="G815" s="224" t="str">
        <f>Übersetzungstexte!A$162</f>
        <v>Anzahl bez.</v>
      </c>
      <c r="H815" s="225" t="str">
        <f>Übersetzungstexte!A$166</f>
        <v>Weitere</v>
      </c>
      <c r="I815" s="224" t="str">
        <f>Übersetzungstexte!A$170</f>
        <v>Jahres-</v>
      </c>
      <c r="J815" s="224" t="str">
        <f>Übersetzungstexte!A$174</f>
        <v/>
      </c>
      <c r="K815" s="224" t="str">
        <f>Übersetzungstexte!A$178</f>
        <v/>
      </c>
      <c r="L815" s="224" t="str">
        <f>Übersetzungstexte!A$182</f>
        <v>Anrechen-</v>
      </c>
      <c r="M815" s="85"/>
      <c r="N815" s="183"/>
      <c r="O815" s="76" t="s">
        <v>685</v>
      </c>
      <c r="P815" s="50" t="s">
        <v>717</v>
      </c>
      <c r="Q815" s="50"/>
      <c r="R815" s="50" t="s">
        <v>718</v>
      </c>
      <c r="S815" s="50" t="s">
        <v>719</v>
      </c>
      <c r="T815" s="50" t="s">
        <v>720</v>
      </c>
      <c r="U815" s="50" t="s">
        <v>721</v>
      </c>
      <c r="V815" s="50" t="s">
        <v>722</v>
      </c>
      <c r="W815" s="50" t="s">
        <v>723</v>
      </c>
      <c r="X815" s="44" t="s">
        <v>726</v>
      </c>
      <c r="Y815" s="47" t="s">
        <v>723</v>
      </c>
      <c r="Z815" s="47" t="s">
        <v>723</v>
      </c>
      <c r="AA815" s="179"/>
      <c r="AB815" s="179"/>
    </row>
    <row r="816" spans="1:28" s="23" customFormat="1" hidden="1" x14ac:dyDescent="0.2">
      <c r="A816" s="226" t="str">
        <f>Übersetzungstexte!A$139</f>
        <v/>
      </c>
      <c r="B816" s="226" t="str">
        <f>Übersetzungstexte!A$143</f>
        <v/>
      </c>
      <c r="C816" s="226" t="str">
        <f>Übersetzungstexte!A$147</f>
        <v/>
      </c>
      <c r="D816" s="227" t="str">
        <f>Übersetzungstexte!A$151</f>
        <v/>
      </c>
      <c r="E816" s="227" t="str">
        <f>Übersetzungstexte!A$155</f>
        <v/>
      </c>
      <c r="F816" s="227" t="str">
        <f>Übersetzungstexte!A$159</f>
        <v/>
      </c>
      <c r="G816" s="227" t="str">
        <f>Übersetzungstexte!A$163</f>
        <v xml:space="preserve">Monate </v>
      </c>
      <c r="H816" s="233" t="str">
        <f>Übersetzungstexte!A$167</f>
        <v>Lohn-</v>
      </c>
      <c r="I816" s="227" t="str">
        <f>Übersetzungstexte!A$171</f>
        <v>durchschn.</v>
      </c>
      <c r="J816" s="227" t="str">
        <f>Übersetzungstexte!A$175</f>
        <v>Anzahl</v>
      </c>
      <c r="K816" s="227" t="str">
        <f>Übersetzungstexte!A$179</f>
        <v>Anzahl</v>
      </c>
      <c r="L816" s="227" t="str">
        <f>Übersetzungstexte!A$183</f>
        <v>barer</v>
      </c>
      <c r="M816" s="126"/>
      <c r="N816" s="183"/>
      <c r="O816" s="76" t="s">
        <v>761</v>
      </c>
      <c r="P816" s="50" t="s">
        <v>712</v>
      </c>
      <c r="Q816" s="50" t="s">
        <v>609</v>
      </c>
      <c r="R816" s="51" t="s">
        <v>713</v>
      </c>
      <c r="S816" s="75" t="s">
        <v>757</v>
      </c>
      <c r="T816" s="52" t="s">
        <v>757</v>
      </c>
      <c r="U816" s="52" t="s">
        <v>758</v>
      </c>
      <c r="V816" s="52" t="s">
        <v>758</v>
      </c>
      <c r="W816" s="52" t="s">
        <v>724</v>
      </c>
      <c r="X816" s="48" t="s">
        <v>727</v>
      </c>
      <c r="Y816" s="48" t="s">
        <v>727</v>
      </c>
      <c r="Z816" s="49" t="s">
        <v>753</v>
      </c>
      <c r="AA816" s="364"/>
      <c r="AB816" s="364"/>
    </row>
    <row r="817" spans="1:28" s="23" customFormat="1" hidden="1" x14ac:dyDescent="0.2">
      <c r="A817" s="226" t="str">
        <f>Übersetzungstexte!A$140</f>
        <v/>
      </c>
      <c r="B817" s="226" t="str">
        <f>Übersetzungstexte!A$144</f>
        <v/>
      </c>
      <c r="C817" s="226" t="str">
        <f>Übersetzungstexte!A$148</f>
        <v/>
      </c>
      <c r="D817" s="227" t="str">
        <f>Übersetzungstexte!A$152</f>
        <v>Geburts-</v>
      </c>
      <c r="E817" s="227" t="str">
        <f>Übersetzungstexte!A$156</f>
        <v>Monats-</v>
      </c>
      <c r="F817" s="227" t="str">
        <f>Übersetzungstexte!A$160</f>
        <v>Stunden-</v>
      </c>
      <c r="G817" s="227" t="str">
        <f>Übersetzungstexte!A$164</f>
        <v>pro Jahr</v>
      </c>
      <c r="H817" s="227" t="str">
        <f>Übersetzungstexte!A$168</f>
        <v>bestand-</v>
      </c>
      <c r="I817" s="227" t="str">
        <f>Übersetzungstexte!A$172</f>
        <v>wöchentl.</v>
      </c>
      <c r="J817" s="227" t="str">
        <f>Übersetzungstexte!A$176</f>
        <v>Ferientage</v>
      </c>
      <c r="K817" s="227" t="str">
        <f>Übersetzungstexte!A$180</f>
        <v>Feiertage</v>
      </c>
      <c r="L817" s="228" t="str">
        <f>Übersetzungstexte!A$184</f>
        <v>Stunden-</v>
      </c>
      <c r="M817" s="127"/>
      <c r="N817" s="184" t="s">
        <v>62</v>
      </c>
      <c r="O817" s="44" t="s">
        <v>762</v>
      </c>
      <c r="P817" s="50"/>
      <c r="Q817" s="50"/>
      <c r="R817" s="51"/>
      <c r="S817" s="52" t="s">
        <v>706</v>
      </c>
      <c r="T817" s="52" t="s">
        <v>704</v>
      </c>
      <c r="U817" s="52" t="s">
        <v>706</v>
      </c>
      <c r="V817" s="52" t="s">
        <v>704</v>
      </c>
      <c r="W817" s="52" t="s">
        <v>725</v>
      </c>
      <c r="X817" s="49" t="s">
        <v>755</v>
      </c>
      <c r="Y817" s="49" t="s">
        <v>728</v>
      </c>
      <c r="Z817" s="49" t="s">
        <v>754</v>
      </c>
      <c r="AA817" s="364"/>
      <c r="AB817" s="364"/>
    </row>
    <row r="818" spans="1:28" s="23" customFormat="1" hidden="1" x14ac:dyDescent="0.2">
      <c r="A818" s="229" t="str">
        <f>Übersetzungstexte!A$141</f>
        <v>Versicherten-Nr.</v>
      </c>
      <c r="B818" s="229" t="str">
        <f>Übersetzungstexte!A$145</f>
        <v>Name</v>
      </c>
      <c r="C818" s="229" t="str">
        <f>Übersetzungstexte!A$149</f>
        <v>Vorname</v>
      </c>
      <c r="D818" s="230" t="str">
        <f>Übersetzungstexte!A$153</f>
        <v>datum</v>
      </c>
      <c r="E818" s="230" t="str">
        <f>Übersetzungstexte!A$157</f>
        <v>lohn</v>
      </c>
      <c r="F818" s="230" t="str">
        <f>Übersetzungstexte!A$161</f>
        <v>lohn</v>
      </c>
      <c r="G818" s="230" t="str">
        <f>Übersetzungstexte!A$165</f>
        <v>(12/13)</v>
      </c>
      <c r="H818" s="230" t="str">
        <f>Übersetzungstexte!A$169</f>
        <v>teile p. Jahr</v>
      </c>
      <c r="I818" s="230" t="str">
        <f>Übersetzungstexte!A$173</f>
        <v>Arbeitszeit</v>
      </c>
      <c r="J818" s="230" t="str">
        <f>Übersetzungstexte!A$177</f>
        <v>pro Jahr</v>
      </c>
      <c r="K818" s="230" t="str">
        <f>Übersetzungstexte!A$181</f>
        <v>pro Jahr</v>
      </c>
      <c r="L818" s="231" t="str">
        <f>Übersetzungstexte!A$185</f>
        <v>Verdienst</v>
      </c>
      <c r="M818" s="127"/>
      <c r="N818" s="184" t="s">
        <v>63</v>
      </c>
      <c r="O818" s="44" t="s">
        <v>749</v>
      </c>
      <c r="P818" s="50"/>
      <c r="Q818" s="50"/>
      <c r="R818" s="51"/>
      <c r="S818" s="52" t="s">
        <v>705</v>
      </c>
      <c r="T818" s="52" t="s">
        <v>705</v>
      </c>
      <c r="U818" s="52" t="s">
        <v>705</v>
      </c>
      <c r="V818" s="52" t="s">
        <v>705</v>
      </c>
      <c r="W818" s="50"/>
      <c r="X818" s="49" t="s">
        <v>756</v>
      </c>
      <c r="Y818" s="49" t="s">
        <v>673</v>
      </c>
      <c r="Z818" s="49"/>
      <c r="AA818" s="364" t="s">
        <v>711</v>
      </c>
      <c r="AB818" s="364"/>
    </row>
    <row r="819" spans="1:28" ht="17.25" hidden="1" customHeight="1" x14ac:dyDescent="0.2">
      <c r="A819" s="115"/>
      <c r="B819" s="236"/>
      <c r="C819" s="236"/>
      <c r="D819" s="116"/>
      <c r="E819" s="117"/>
      <c r="F819" s="118"/>
      <c r="G819" s="362"/>
      <c r="H819" s="117"/>
      <c r="I819" s="118"/>
      <c r="J819" s="119"/>
      <c r="K819" s="119"/>
      <c r="L819" s="232" t="str">
        <f t="shared" ref="L819:L839" si="405">Y819</f>
        <v/>
      </c>
      <c r="M819" s="128" t="str">
        <f t="shared" ref="M819:M837" si="406">Z819</f>
        <v/>
      </c>
      <c r="N819" s="77">
        <f t="shared" ref="N819:N837" si="407">IF(N$2-YEAR(D819)&lt;N$3,0,1)</f>
        <v>0</v>
      </c>
      <c r="O819" s="77">
        <f t="shared" ref="O819:O837" si="408">IF(L819="",0,1)</f>
        <v>0</v>
      </c>
      <c r="P819" s="28" t="str">
        <f t="shared" ref="P819:P837" si="409">IF(AND(A819="",B819="",C819=""),"",ROUND((K819+J819)/(N$4-(K819+J819))*100,2))</f>
        <v/>
      </c>
      <c r="Q819" s="28">
        <f t="shared" ref="Q819:Q837" si="410">ROUND(G819,0)/12</f>
        <v>0</v>
      </c>
      <c r="R819" s="31" t="str">
        <f t="shared" ref="R819:R837" si="411">IF(AND(A819="",B819="",C819=""),"",ROUND((N$4-(K819+J819))*I819/60,1))</f>
        <v/>
      </c>
      <c r="S819" s="28" t="str">
        <f t="shared" ref="S819:S837" si="412">IF(OR(AND(A819="",B819="",C819=""),F819=0,F819=""),"",ROUND((1+P819/100)*Q819*F819,2))</f>
        <v/>
      </c>
      <c r="T819" s="28" t="str">
        <f t="shared" ref="T819:T837" si="413">IF(OR(AND(A819="",B819="",C819=""),F819=0,F819="",I819=0,I819=""),"",ROUND((1+P819/100)*(H819/(N$4*I819/5)+Q819*F819),2))</f>
        <v/>
      </c>
      <c r="U819" s="28" t="str">
        <f t="shared" ref="U819:U837" si="414">IF(OR(AND(A819="",B819="",C819=""),E819=0,E819="",R819=0,R819=""),"",ROUND((Q819*E819/R819),2))</f>
        <v/>
      </c>
      <c r="V819" s="28" t="str">
        <f t="shared" ref="V819:V837" si="415">IF(OR(AND(A819="",B819="",C819=""),E819=0,E819="",R819=0,R819=""),"",ROUND((H819/(12*Q819*E819)+1)*Q819*E819/R819,2))</f>
        <v/>
      </c>
      <c r="W819" s="71" t="str">
        <f t="shared" ref="W819:W837" si="416">IF(OR(AND(A819="",B819="",C819=""),R819=0,R819=""),"",ROUND(W$4 / R819,1))</f>
        <v/>
      </c>
      <c r="X819" s="47" t="str">
        <f t="shared" ref="X819:X837" si="417">IF(OR(AND(A819="",B819="",C819=""),N$4=""),"",IF(AND(F819&gt;0,H819&gt;0),T819, IF(F819&gt;0,S819, IF(AND(E819&gt;0,H819&gt;0),V819,U819))))</f>
        <v/>
      </c>
      <c r="Y819" s="365" t="str">
        <f t="shared" ref="Y819:Y837" si="418">IF(W819&lt;X819,W819,X819)</f>
        <v/>
      </c>
      <c r="Z819" s="365" t="str">
        <f>IF(W819&lt;X819,Übersetzungstexte!A$186,"")</f>
        <v/>
      </c>
      <c r="AA819" s="366" t="str">
        <f t="shared" ref="AA819:AA837" si="419">IF(AND(B819="",C819=""),"",CONCATENATE(B819,",",C819))</f>
        <v/>
      </c>
      <c r="AB819" s="367"/>
    </row>
    <row r="820" spans="1:28" ht="17.25" hidden="1" customHeight="1" x14ac:dyDescent="0.2">
      <c r="A820" s="115"/>
      <c r="B820" s="236"/>
      <c r="C820" s="236"/>
      <c r="D820" s="116"/>
      <c r="E820" s="117"/>
      <c r="F820" s="118"/>
      <c r="G820" s="362"/>
      <c r="H820" s="117"/>
      <c r="I820" s="118"/>
      <c r="J820" s="119"/>
      <c r="K820" s="119"/>
      <c r="L820" s="232" t="str">
        <f t="shared" si="405"/>
        <v/>
      </c>
      <c r="M820" s="128" t="str">
        <f t="shared" si="406"/>
        <v/>
      </c>
      <c r="N820" s="77">
        <f t="shared" si="407"/>
        <v>0</v>
      </c>
      <c r="O820" s="77">
        <f t="shared" si="408"/>
        <v>0</v>
      </c>
      <c r="P820" s="28" t="str">
        <f t="shared" si="409"/>
        <v/>
      </c>
      <c r="Q820" s="28">
        <f t="shared" si="410"/>
        <v>0</v>
      </c>
      <c r="R820" s="31" t="str">
        <f t="shared" si="411"/>
        <v/>
      </c>
      <c r="S820" s="28" t="str">
        <f t="shared" si="412"/>
        <v/>
      </c>
      <c r="T820" s="28" t="str">
        <f t="shared" si="413"/>
        <v/>
      </c>
      <c r="U820" s="28" t="str">
        <f t="shared" si="414"/>
        <v/>
      </c>
      <c r="V820" s="28" t="str">
        <f t="shared" si="415"/>
        <v/>
      </c>
      <c r="W820" s="71" t="str">
        <f t="shared" si="416"/>
        <v/>
      </c>
      <c r="X820" s="47" t="str">
        <f t="shared" si="417"/>
        <v/>
      </c>
      <c r="Y820" s="365" t="str">
        <f t="shared" si="418"/>
        <v/>
      </c>
      <c r="Z820" s="365" t="str">
        <f>IF(W820&lt;X820,Übersetzungstexte!A$186,"")</f>
        <v/>
      </c>
      <c r="AA820" s="366" t="str">
        <f t="shared" si="419"/>
        <v/>
      </c>
      <c r="AB820" s="367"/>
    </row>
    <row r="821" spans="1:28" ht="17.25" hidden="1" customHeight="1" x14ac:dyDescent="0.2">
      <c r="A821" s="115"/>
      <c r="B821" s="236"/>
      <c r="C821" s="236"/>
      <c r="D821" s="116"/>
      <c r="E821" s="117"/>
      <c r="F821" s="118"/>
      <c r="G821" s="362"/>
      <c r="H821" s="117"/>
      <c r="I821" s="118"/>
      <c r="J821" s="119"/>
      <c r="K821" s="119"/>
      <c r="L821" s="232" t="str">
        <f t="shared" si="405"/>
        <v/>
      </c>
      <c r="M821" s="128" t="str">
        <f t="shared" si="406"/>
        <v/>
      </c>
      <c r="N821" s="77">
        <f t="shared" si="407"/>
        <v>0</v>
      </c>
      <c r="O821" s="77">
        <f t="shared" si="408"/>
        <v>0</v>
      </c>
      <c r="P821" s="28" t="str">
        <f t="shared" si="409"/>
        <v/>
      </c>
      <c r="Q821" s="28">
        <f t="shared" si="410"/>
        <v>0</v>
      </c>
      <c r="R821" s="31" t="str">
        <f t="shared" si="411"/>
        <v/>
      </c>
      <c r="S821" s="28" t="str">
        <f t="shared" si="412"/>
        <v/>
      </c>
      <c r="T821" s="28" t="str">
        <f t="shared" si="413"/>
        <v/>
      </c>
      <c r="U821" s="28" t="str">
        <f t="shared" si="414"/>
        <v/>
      </c>
      <c r="V821" s="28" t="str">
        <f t="shared" si="415"/>
        <v/>
      </c>
      <c r="W821" s="71" t="str">
        <f t="shared" si="416"/>
        <v/>
      </c>
      <c r="X821" s="47" t="str">
        <f t="shared" si="417"/>
        <v/>
      </c>
      <c r="Y821" s="365" t="str">
        <f t="shared" si="418"/>
        <v/>
      </c>
      <c r="Z821" s="365" t="str">
        <f>IF(W821&lt;X821,Übersetzungstexte!A$186,"")</f>
        <v/>
      </c>
      <c r="AA821" s="366" t="str">
        <f t="shared" si="419"/>
        <v/>
      </c>
      <c r="AB821" s="367"/>
    </row>
    <row r="822" spans="1:28" ht="17.25" hidden="1" customHeight="1" x14ac:dyDescent="0.2">
      <c r="A822" s="115"/>
      <c r="B822" s="236"/>
      <c r="C822" s="236"/>
      <c r="D822" s="116"/>
      <c r="E822" s="117"/>
      <c r="F822" s="118"/>
      <c r="G822" s="362"/>
      <c r="H822" s="117"/>
      <c r="I822" s="118"/>
      <c r="J822" s="119"/>
      <c r="K822" s="119"/>
      <c r="L822" s="232" t="str">
        <f t="shared" si="405"/>
        <v/>
      </c>
      <c r="M822" s="128" t="str">
        <f t="shared" si="406"/>
        <v/>
      </c>
      <c r="N822" s="77">
        <f t="shared" si="407"/>
        <v>0</v>
      </c>
      <c r="O822" s="77">
        <f t="shared" si="408"/>
        <v>0</v>
      </c>
      <c r="P822" s="28" t="str">
        <f t="shared" si="409"/>
        <v/>
      </c>
      <c r="Q822" s="28">
        <f t="shared" si="410"/>
        <v>0</v>
      </c>
      <c r="R822" s="31" t="str">
        <f t="shared" si="411"/>
        <v/>
      </c>
      <c r="S822" s="28" t="str">
        <f t="shared" si="412"/>
        <v/>
      </c>
      <c r="T822" s="28" t="str">
        <f t="shared" si="413"/>
        <v/>
      </c>
      <c r="U822" s="28" t="str">
        <f t="shared" si="414"/>
        <v/>
      </c>
      <c r="V822" s="28" t="str">
        <f t="shared" si="415"/>
        <v/>
      </c>
      <c r="W822" s="71" t="str">
        <f t="shared" si="416"/>
        <v/>
      </c>
      <c r="X822" s="47" t="str">
        <f t="shared" si="417"/>
        <v/>
      </c>
      <c r="Y822" s="365" t="str">
        <f t="shared" si="418"/>
        <v/>
      </c>
      <c r="Z822" s="365" t="str">
        <f>IF(W822&lt;X822,Übersetzungstexte!A$186,"")</f>
        <v/>
      </c>
      <c r="AA822" s="366" t="str">
        <f t="shared" si="419"/>
        <v/>
      </c>
      <c r="AB822" s="367"/>
    </row>
    <row r="823" spans="1:28" ht="17.25" hidden="1" customHeight="1" x14ac:dyDescent="0.2">
      <c r="A823" s="115"/>
      <c r="B823" s="236"/>
      <c r="C823" s="236"/>
      <c r="D823" s="116"/>
      <c r="E823" s="117"/>
      <c r="F823" s="118"/>
      <c r="G823" s="362"/>
      <c r="H823" s="117"/>
      <c r="I823" s="118"/>
      <c r="J823" s="119"/>
      <c r="K823" s="119"/>
      <c r="L823" s="232" t="str">
        <f t="shared" si="405"/>
        <v/>
      </c>
      <c r="M823" s="128" t="str">
        <f t="shared" si="406"/>
        <v/>
      </c>
      <c r="N823" s="77">
        <f t="shared" si="407"/>
        <v>0</v>
      </c>
      <c r="O823" s="77">
        <f t="shared" si="408"/>
        <v>0</v>
      </c>
      <c r="P823" s="28" t="str">
        <f t="shared" si="409"/>
        <v/>
      </c>
      <c r="Q823" s="28">
        <f t="shared" si="410"/>
        <v>0</v>
      </c>
      <c r="R823" s="31" t="str">
        <f t="shared" si="411"/>
        <v/>
      </c>
      <c r="S823" s="28" t="str">
        <f t="shared" si="412"/>
        <v/>
      </c>
      <c r="T823" s="28" t="str">
        <f t="shared" si="413"/>
        <v/>
      </c>
      <c r="U823" s="28" t="str">
        <f t="shared" si="414"/>
        <v/>
      </c>
      <c r="V823" s="28" t="str">
        <f t="shared" si="415"/>
        <v/>
      </c>
      <c r="W823" s="71" t="str">
        <f t="shared" si="416"/>
        <v/>
      </c>
      <c r="X823" s="47" t="str">
        <f t="shared" si="417"/>
        <v/>
      </c>
      <c r="Y823" s="365" t="str">
        <f t="shared" si="418"/>
        <v/>
      </c>
      <c r="Z823" s="365" t="str">
        <f>IF(W823&lt;X823,Übersetzungstexte!A$186,"")</f>
        <v/>
      </c>
      <c r="AA823" s="366" t="str">
        <f t="shared" si="419"/>
        <v/>
      </c>
      <c r="AB823" s="367"/>
    </row>
    <row r="824" spans="1:28" ht="17.25" hidden="1" customHeight="1" x14ac:dyDescent="0.2">
      <c r="A824" s="115"/>
      <c r="B824" s="236"/>
      <c r="C824" s="236"/>
      <c r="D824" s="116"/>
      <c r="E824" s="117"/>
      <c r="F824" s="118"/>
      <c r="G824" s="362"/>
      <c r="H824" s="117"/>
      <c r="I824" s="118"/>
      <c r="J824" s="119"/>
      <c r="K824" s="119"/>
      <c r="L824" s="232" t="str">
        <f t="shared" si="405"/>
        <v/>
      </c>
      <c r="M824" s="128" t="str">
        <f t="shared" si="406"/>
        <v/>
      </c>
      <c r="N824" s="77">
        <f t="shared" si="407"/>
        <v>0</v>
      </c>
      <c r="O824" s="77">
        <f t="shared" si="408"/>
        <v>0</v>
      </c>
      <c r="P824" s="28" t="str">
        <f t="shared" si="409"/>
        <v/>
      </c>
      <c r="Q824" s="28">
        <f t="shared" si="410"/>
        <v>0</v>
      </c>
      <c r="R824" s="31" t="str">
        <f t="shared" si="411"/>
        <v/>
      </c>
      <c r="S824" s="28" t="str">
        <f t="shared" si="412"/>
        <v/>
      </c>
      <c r="T824" s="28" t="str">
        <f t="shared" si="413"/>
        <v/>
      </c>
      <c r="U824" s="28" t="str">
        <f t="shared" si="414"/>
        <v/>
      </c>
      <c r="V824" s="28" t="str">
        <f t="shared" si="415"/>
        <v/>
      </c>
      <c r="W824" s="71" t="str">
        <f t="shared" si="416"/>
        <v/>
      </c>
      <c r="X824" s="47" t="str">
        <f t="shared" si="417"/>
        <v/>
      </c>
      <c r="Y824" s="365" t="str">
        <f t="shared" si="418"/>
        <v/>
      </c>
      <c r="Z824" s="365" t="str">
        <f>IF(W824&lt;X824,Übersetzungstexte!A$186,"")</f>
        <v/>
      </c>
      <c r="AA824" s="366" t="str">
        <f t="shared" si="419"/>
        <v/>
      </c>
      <c r="AB824" s="367"/>
    </row>
    <row r="825" spans="1:28" ht="17.25" hidden="1" customHeight="1" x14ac:dyDescent="0.2">
      <c r="A825" s="115"/>
      <c r="B825" s="236"/>
      <c r="C825" s="236"/>
      <c r="D825" s="116"/>
      <c r="E825" s="117"/>
      <c r="F825" s="118"/>
      <c r="G825" s="362"/>
      <c r="H825" s="117"/>
      <c r="I825" s="118"/>
      <c r="J825" s="119"/>
      <c r="K825" s="119"/>
      <c r="L825" s="232" t="str">
        <f t="shared" si="405"/>
        <v/>
      </c>
      <c r="M825" s="128" t="str">
        <f t="shared" si="406"/>
        <v/>
      </c>
      <c r="N825" s="77">
        <f t="shared" si="407"/>
        <v>0</v>
      </c>
      <c r="O825" s="77">
        <f t="shared" si="408"/>
        <v>0</v>
      </c>
      <c r="P825" s="28" t="str">
        <f t="shared" si="409"/>
        <v/>
      </c>
      <c r="Q825" s="28">
        <f t="shared" si="410"/>
        <v>0</v>
      </c>
      <c r="R825" s="31" t="str">
        <f t="shared" si="411"/>
        <v/>
      </c>
      <c r="S825" s="28" t="str">
        <f t="shared" si="412"/>
        <v/>
      </c>
      <c r="T825" s="28" t="str">
        <f t="shared" si="413"/>
        <v/>
      </c>
      <c r="U825" s="28" t="str">
        <f t="shared" si="414"/>
        <v/>
      </c>
      <c r="V825" s="28" t="str">
        <f t="shared" si="415"/>
        <v/>
      </c>
      <c r="W825" s="71" t="str">
        <f t="shared" si="416"/>
        <v/>
      </c>
      <c r="X825" s="47" t="str">
        <f t="shared" si="417"/>
        <v/>
      </c>
      <c r="Y825" s="365" t="str">
        <f t="shared" si="418"/>
        <v/>
      </c>
      <c r="Z825" s="365" t="str">
        <f>IF(W825&lt;X825,Übersetzungstexte!A$186,"")</f>
        <v/>
      </c>
      <c r="AA825" s="366" t="str">
        <f t="shared" si="419"/>
        <v/>
      </c>
      <c r="AB825" s="367"/>
    </row>
    <row r="826" spans="1:28" ht="17.25" hidden="1" customHeight="1" x14ac:dyDescent="0.2">
      <c r="A826" s="115"/>
      <c r="B826" s="236"/>
      <c r="C826" s="236"/>
      <c r="D826" s="116"/>
      <c r="E826" s="117"/>
      <c r="F826" s="118"/>
      <c r="G826" s="362"/>
      <c r="H826" s="117"/>
      <c r="I826" s="118"/>
      <c r="J826" s="119"/>
      <c r="K826" s="119"/>
      <c r="L826" s="232" t="str">
        <f t="shared" si="405"/>
        <v/>
      </c>
      <c r="M826" s="128" t="str">
        <f t="shared" si="406"/>
        <v/>
      </c>
      <c r="N826" s="77">
        <f t="shared" si="407"/>
        <v>0</v>
      </c>
      <c r="O826" s="77">
        <f t="shared" si="408"/>
        <v>0</v>
      </c>
      <c r="P826" s="28" t="str">
        <f t="shared" si="409"/>
        <v/>
      </c>
      <c r="Q826" s="28">
        <f t="shared" si="410"/>
        <v>0</v>
      </c>
      <c r="R826" s="31" t="str">
        <f t="shared" si="411"/>
        <v/>
      </c>
      <c r="S826" s="28" t="str">
        <f t="shared" si="412"/>
        <v/>
      </c>
      <c r="T826" s="28" t="str">
        <f t="shared" si="413"/>
        <v/>
      </c>
      <c r="U826" s="28" t="str">
        <f t="shared" si="414"/>
        <v/>
      </c>
      <c r="V826" s="28" t="str">
        <f t="shared" si="415"/>
        <v/>
      </c>
      <c r="W826" s="71" t="str">
        <f t="shared" si="416"/>
        <v/>
      </c>
      <c r="X826" s="47" t="str">
        <f t="shared" si="417"/>
        <v/>
      </c>
      <c r="Y826" s="365" t="str">
        <f t="shared" si="418"/>
        <v/>
      </c>
      <c r="Z826" s="365" t="str">
        <f>IF(W826&lt;X826,Übersetzungstexte!A$186,"")</f>
        <v/>
      </c>
      <c r="AA826" s="366" t="str">
        <f t="shared" si="419"/>
        <v/>
      </c>
      <c r="AB826" s="367"/>
    </row>
    <row r="827" spans="1:28" ht="17.25" hidden="1" customHeight="1" x14ac:dyDescent="0.2">
      <c r="A827" s="115"/>
      <c r="B827" s="236"/>
      <c r="C827" s="236"/>
      <c r="D827" s="116"/>
      <c r="E827" s="117"/>
      <c r="F827" s="118"/>
      <c r="G827" s="362"/>
      <c r="H827" s="117"/>
      <c r="I827" s="118"/>
      <c r="J827" s="119"/>
      <c r="K827" s="119"/>
      <c r="L827" s="232" t="str">
        <f t="shared" si="405"/>
        <v/>
      </c>
      <c r="M827" s="128" t="str">
        <f t="shared" si="406"/>
        <v/>
      </c>
      <c r="N827" s="77">
        <f t="shared" si="407"/>
        <v>0</v>
      </c>
      <c r="O827" s="77">
        <f t="shared" si="408"/>
        <v>0</v>
      </c>
      <c r="P827" s="28" t="str">
        <f t="shared" si="409"/>
        <v/>
      </c>
      <c r="Q827" s="28">
        <f t="shared" si="410"/>
        <v>0</v>
      </c>
      <c r="R827" s="31" t="str">
        <f t="shared" si="411"/>
        <v/>
      </c>
      <c r="S827" s="28" t="str">
        <f t="shared" si="412"/>
        <v/>
      </c>
      <c r="T827" s="28" t="str">
        <f t="shared" si="413"/>
        <v/>
      </c>
      <c r="U827" s="28" t="str">
        <f t="shared" si="414"/>
        <v/>
      </c>
      <c r="V827" s="28" t="str">
        <f t="shared" si="415"/>
        <v/>
      </c>
      <c r="W827" s="71" t="str">
        <f t="shared" si="416"/>
        <v/>
      </c>
      <c r="X827" s="47" t="str">
        <f t="shared" si="417"/>
        <v/>
      </c>
      <c r="Y827" s="365" t="str">
        <f t="shared" si="418"/>
        <v/>
      </c>
      <c r="Z827" s="365" t="str">
        <f>IF(W827&lt;X827,Übersetzungstexte!A$186,"")</f>
        <v/>
      </c>
      <c r="AA827" s="366" t="str">
        <f t="shared" si="419"/>
        <v/>
      </c>
      <c r="AB827" s="367"/>
    </row>
    <row r="828" spans="1:28" ht="17.25" hidden="1" customHeight="1" x14ac:dyDescent="0.2">
      <c r="A828" s="115"/>
      <c r="B828" s="236"/>
      <c r="C828" s="236"/>
      <c r="D828" s="116"/>
      <c r="E828" s="117"/>
      <c r="F828" s="118"/>
      <c r="G828" s="362"/>
      <c r="H828" s="117"/>
      <c r="I828" s="118"/>
      <c r="J828" s="119"/>
      <c r="K828" s="119"/>
      <c r="L828" s="232" t="str">
        <f t="shared" si="405"/>
        <v/>
      </c>
      <c r="M828" s="128" t="str">
        <f t="shared" si="406"/>
        <v/>
      </c>
      <c r="N828" s="77">
        <f t="shared" si="407"/>
        <v>0</v>
      </c>
      <c r="O828" s="77">
        <f t="shared" si="408"/>
        <v>0</v>
      </c>
      <c r="P828" s="28" t="str">
        <f t="shared" si="409"/>
        <v/>
      </c>
      <c r="Q828" s="28">
        <f t="shared" si="410"/>
        <v>0</v>
      </c>
      <c r="R828" s="31" t="str">
        <f t="shared" si="411"/>
        <v/>
      </c>
      <c r="S828" s="28" t="str">
        <f t="shared" si="412"/>
        <v/>
      </c>
      <c r="T828" s="28" t="str">
        <f t="shared" si="413"/>
        <v/>
      </c>
      <c r="U828" s="28" t="str">
        <f t="shared" si="414"/>
        <v/>
      </c>
      <c r="V828" s="28" t="str">
        <f t="shared" si="415"/>
        <v/>
      </c>
      <c r="W828" s="71" t="str">
        <f t="shared" si="416"/>
        <v/>
      </c>
      <c r="X828" s="47" t="str">
        <f t="shared" si="417"/>
        <v/>
      </c>
      <c r="Y828" s="365" t="str">
        <f t="shared" si="418"/>
        <v/>
      </c>
      <c r="Z828" s="365" t="str">
        <f>IF(W828&lt;X828,Übersetzungstexte!A$186,"")</f>
        <v/>
      </c>
      <c r="AA828" s="366" t="str">
        <f t="shared" si="419"/>
        <v/>
      </c>
      <c r="AB828" s="367"/>
    </row>
    <row r="829" spans="1:28" ht="17.25" hidden="1" customHeight="1" x14ac:dyDescent="0.2">
      <c r="A829" s="115"/>
      <c r="B829" s="236"/>
      <c r="C829" s="236"/>
      <c r="D829" s="116"/>
      <c r="E829" s="117"/>
      <c r="F829" s="118"/>
      <c r="G829" s="362"/>
      <c r="H829" s="117"/>
      <c r="I829" s="118"/>
      <c r="J829" s="119"/>
      <c r="K829" s="119"/>
      <c r="L829" s="232" t="str">
        <f t="shared" si="405"/>
        <v/>
      </c>
      <c r="M829" s="128" t="str">
        <f t="shared" si="406"/>
        <v/>
      </c>
      <c r="N829" s="77">
        <f t="shared" si="407"/>
        <v>0</v>
      </c>
      <c r="O829" s="77">
        <f t="shared" si="408"/>
        <v>0</v>
      </c>
      <c r="P829" s="28" t="str">
        <f t="shared" si="409"/>
        <v/>
      </c>
      <c r="Q829" s="28">
        <f t="shared" si="410"/>
        <v>0</v>
      </c>
      <c r="R829" s="31" t="str">
        <f t="shared" si="411"/>
        <v/>
      </c>
      <c r="S829" s="28" t="str">
        <f t="shared" si="412"/>
        <v/>
      </c>
      <c r="T829" s="28" t="str">
        <f t="shared" si="413"/>
        <v/>
      </c>
      <c r="U829" s="28" t="str">
        <f t="shared" si="414"/>
        <v/>
      </c>
      <c r="V829" s="28" t="str">
        <f t="shared" si="415"/>
        <v/>
      </c>
      <c r="W829" s="71" t="str">
        <f t="shared" si="416"/>
        <v/>
      </c>
      <c r="X829" s="47" t="str">
        <f t="shared" si="417"/>
        <v/>
      </c>
      <c r="Y829" s="365" t="str">
        <f t="shared" si="418"/>
        <v/>
      </c>
      <c r="Z829" s="365" t="str">
        <f>IF(W829&lt;X829,Übersetzungstexte!A$186,"")</f>
        <v/>
      </c>
      <c r="AA829" s="366" t="str">
        <f t="shared" si="419"/>
        <v/>
      </c>
      <c r="AB829" s="367"/>
    </row>
    <row r="830" spans="1:28" ht="17.25" hidden="1" customHeight="1" x14ac:dyDescent="0.2">
      <c r="A830" s="115"/>
      <c r="B830" s="236"/>
      <c r="C830" s="236"/>
      <c r="D830" s="116"/>
      <c r="E830" s="117"/>
      <c r="F830" s="118"/>
      <c r="G830" s="362"/>
      <c r="H830" s="117"/>
      <c r="I830" s="118"/>
      <c r="J830" s="119"/>
      <c r="K830" s="119"/>
      <c r="L830" s="232" t="str">
        <f t="shared" si="405"/>
        <v/>
      </c>
      <c r="M830" s="128" t="str">
        <f t="shared" si="406"/>
        <v/>
      </c>
      <c r="N830" s="77">
        <f t="shared" si="407"/>
        <v>0</v>
      </c>
      <c r="O830" s="77">
        <f t="shared" si="408"/>
        <v>0</v>
      </c>
      <c r="P830" s="28" t="str">
        <f t="shared" si="409"/>
        <v/>
      </c>
      <c r="Q830" s="28">
        <f t="shared" si="410"/>
        <v>0</v>
      </c>
      <c r="R830" s="31" t="str">
        <f t="shared" si="411"/>
        <v/>
      </c>
      <c r="S830" s="28" t="str">
        <f t="shared" si="412"/>
        <v/>
      </c>
      <c r="T830" s="28" t="str">
        <f t="shared" si="413"/>
        <v/>
      </c>
      <c r="U830" s="28" t="str">
        <f t="shared" si="414"/>
        <v/>
      </c>
      <c r="V830" s="28" t="str">
        <f t="shared" si="415"/>
        <v/>
      </c>
      <c r="W830" s="71" t="str">
        <f t="shared" si="416"/>
        <v/>
      </c>
      <c r="X830" s="47" t="str">
        <f t="shared" si="417"/>
        <v/>
      </c>
      <c r="Y830" s="365" t="str">
        <f t="shared" si="418"/>
        <v/>
      </c>
      <c r="Z830" s="365" t="str">
        <f>IF(W830&lt;X830,Übersetzungstexte!A$186,"")</f>
        <v/>
      </c>
      <c r="AA830" s="366" t="str">
        <f t="shared" si="419"/>
        <v/>
      </c>
      <c r="AB830" s="367"/>
    </row>
    <row r="831" spans="1:28" ht="17.25" hidden="1" customHeight="1" x14ac:dyDescent="0.2">
      <c r="A831" s="115"/>
      <c r="B831" s="236"/>
      <c r="C831" s="236"/>
      <c r="D831" s="116"/>
      <c r="E831" s="117"/>
      <c r="F831" s="118"/>
      <c r="G831" s="362"/>
      <c r="H831" s="117"/>
      <c r="I831" s="118"/>
      <c r="J831" s="119"/>
      <c r="K831" s="119"/>
      <c r="L831" s="232" t="str">
        <f t="shared" si="405"/>
        <v/>
      </c>
      <c r="M831" s="128" t="str">
        <f t="shared" si="406"/>
        <v/>
      </c>
      <c r="N831" s="77">
        <f t="shared" si="407"/>
        <v>0</v>
      </c>
      <c r="O831" s="77">
        <f t="shared" si="408"/>
        <v>0</v>
      </c>
      <c r="P831" s="28" t="str">
        <f t="shared" si="409"/>
        <v/>
      </c>
      <c r="Q831" s="28">
        <f t="shared" si="410"/>
        <v>0</v>
      </c>
      <c r="R831" s="31" t="str">
        <f t="shared" si="411"/>
        <v/>
      </c>
      <c r="S831" s="28" t="str">
        <f t="shared" si="412"/>
        <v/>
      </c>
      <c r="T831" s="28" t="str">
        <f t="shared" si="413"/>
        <v/>
      </c>
      <c r="U831" s="28" t="str">
        <f t="shared" si="414"/>
        <v/>
      </c>
      <c r="V831" s="28" t="str">
        <f t="shared" si="415"/>
        <v/>
      </c>
      <c r="W831" s="71" t="str">
        <f t="shared" si="416"/>
        <v/>
      </c>
      <c r="X831" s="47" t="str">
        <f t="shared" si="417"/>
        <v/>
      </c>
      <c r="Y831" s="365" t="str">
        <f t="shared" si="418"/>
        <v/>
      </c>
      <c r="Z831" s="365" t="str">
        <f>IF(W831&lt;X831,Übersetzungstexte!A$186,"")</f>
        <v/>
      </c>
      <c r="AA831" s="366" t="str">
        <f t="shared" si="419"/>
        <v/>
      </c>
      <c r="AB831" s="367"/>
    </row>
    <row r="832" spans="1:28" ht="17.25" hidden="1" customHeight="1" x14ac:dyDescent="0.2">
      <c r="A832" s="115"/>
      <c r="B832" s="236"/>
      <c r="C832" s="236"/>
      <c r="D832" s="116"/>
      <c r="E832" s="117"/>
      <c r="F832" s="118"/>
      <c r="G832" s="362"/>
      <c r="H832" s="117"/>
      <c r="I832" s="118"/>
      <c r="J832" s="119"/>
      <c r="K832" s="119"/>
      <c r="L832" s="232" t="str">
        <f t="shared" si="405"/>
        <v/>
      </c>
      <c r="M832" s="128" t="str">
        <f t="shared" si="406"/>
        <v/>
      </c>
      <c r="N832" s="77">
        <f t="shared" si="407"/>
        <v>0</v>
      </c>
      <c r="O832" s="77">
        <f t="shared" si="408"/>
        <v>0</v>
      </c>
      <c r="P832" s="28" t="str">
        <f t="shared" si="409"/>
        <v/>
      </c>
      <c r="Q832" s="28">
        <f t="shared" si="410"/>
        <v>0</v>
      </c>
      <c r="R832" s="31" t="str">
        <f t="shared" si="411"/>
        <v/>
      </c>
      <c r="S832" s="28" t="str">
        <f t="shared" si="412"/>
        <v/>
      </c>
      <c r="T832" s="28" t="str">
        <f t="shared" si="413"/>
        <v/>
      </c>
      <c r="U832" s="28" t="str">
        <f t="shared" si="414"/>
        <v/>
      </c>
      <c r="V832" s="28" t="str">
        <f t="shared" si="415"/>
        <v/>
      </c>
      <c r="W832" s="71" t="str">
        <f t="shared" si="416"/>
        <v/>
      </c>
      <c r="X832" s="47" t="str">
        <f t="shared" si="417"/>
        <v/>
      </c>
      <c r="Y832" s="365" t="str">
        <f t="shared" si="418"/>
        <v/>
      </c>
      <c r="Z832" s="365" t="str">
        <f>IF(W832&lt;X832,Übersetzungstexte!A$186,"")</f>
        <v/>
      </c>
      <c r="AA832" s="366" t="str">
        <f t="shared" si="419"/>
        <v/>
      </c>
      <c r="AB832" s="367"/>
    </row>
    <row r="833" spans="1:28" ht="17.25" hidden="1" customHeight="1" x14ac:dyDescent="0.2">
      <c r="A833" s="115"/>
      <c r="B833" s="236"/>
      <c r="C833" s="236"/>
      <c r="D833" s="116"/>
      <c r="E833" s="117"/>
      <c r="F833" s="118"/>
      <c r="G833" s="362"/>
      <c r="H833" s="117"/>
      <c r="I833" s="118"/>
      <c r="J833" s="119"/>
      <c r="K833" s="119"/>
      <c r="L833" s="232" t="str">
        <f t="shared" si="405"/>
        <v/>
      </c>
      <c r="M833" s="128" t="str">
        <f t="shared" si="406"/>
        <v/>
      </c>
      <c r="N833" s="77">
        <f t="shared" si="407"/>
        <v>0</v>
      </c>
      <c r="O833" s="77">
        <f t="shared" si="408"/>
        <v>0</v>
      </c>
      <c r="P833" s="28" t="str">
        <f t="shared" si="409"/>
        <v/>
      </c>
      <c r="Q833" s="28">
        <f t="shared" si="410"/>
        <v>0</v>
      </c>
      <c r="R833" s="31" t="str">
        <f t="shared" si="411"/>
        <v/>
      </c>
      <c r="S833" s="28" t="str">
        <f t="shared" si="412"/>
        <v/>
      </c>
      <c r="T833" s="28" t="str">
        <f t="shared" si="413"/>
        <v/>
      </c>
      <c r="U833" s="28" t="str">
        <f t="shared" si="414"/>
        <v/>
      </c>
      <c r="V833" s="28" t="str">
        <f t="shared" si="415"/>
        <v/>
      </c>
      <c r="W833" s="71" t="str">
        <f t="shared" si="416"/>
        <v/>
      </c>
      <c r="X833" s="47" t="str">
        <f t="shared" si="417"/>
        <v/>
      </c>
      <c r="Y833" s="365" t="str">
        <f t="shared" si="418"/>
        <v/>
      </c>
      <c r="Z833" s="365" t="str">
        <f>IF(W833&lt;X833,Übersetzungstexte!A$186,"")</f>
        <v/>
      </c>
      <c r="AA833" s="366" t="str">
        <f t="shared" si="419"/>
        <v/>
      </c>
      <c r="AB833" s="367"/>
    </row>
    <row r="834" spans="1:28" ht="17.25" hidden="1" customHeight="1" x14ac:dyDescent="0.2">
      <c r="A834" s="115"/>
      <c r="B834" s="236"/>
      <c r="C834" s="236"/>
      <c r="D834" s="116"/>
      <c r="E834" s="117"/>
      <c r="F834" s="118"/>
      <c r="G834" s="362"/>
      <c r="H834" s="117"/>
      <c r="I834" s="118"/>
      <c r="J834" s="119"/>
      <c r="K834" s="119"/>
      <c r="L834" s="232" t="str">
        <f t="shared" si="405"/>
        <v/>
      </c>
      <c r="M834" s="128" t="str">
        <f t="shared" si="406"/>
        <v/>
      </c>
      <c r="N834" s="77">
        <f t="shared" si="407"/>
        <v>0</v>
      </c>
      <c r="O834" s="77">
        <f t="shared" si="408"/>
        <v>0</v>
      </c>
      <c r="P834" s="28" t="str">
        <f t="shared" si="409"/>
        <v/>
      </c>
      <c r="Q834" s="28">
        <f t="shared" si="410"/>
        <v>0</v>
      </c>
      <c r="R834" s="31" t="str">
        <f t="shared" si="411"/>
        <v/>
      </c>
      <c r="S834" s="28" t="str">
        <f t="shared" si="412"/>
        <v/>
      </c>
      <c r="T834" s="28" t="str">
        <f t="shared" si="413"/>
        <v/>
      </c>
      <c r="U834" s="28" t="str">
        <f t="shared" si="414"/>
        <v/>
      </c>
      <c r="V834" s="28" t="str">
        <f t="shared" si="415"/>
        <v/>
      </c>
      <c r="W834" s="71" t="str">
        <f t="shared" si="416"/>
        <v/>
      </c>
      <c r="X834" s="47" t="str">
        <f t="shared" si="417"/>
        <v/>
      </c>
      <c r="Y834" s="365" t="str">
        <f t="shared" si="418"/>
        <v/>
      </c>
      <c r="Z834" s="365" t="str">
        <f>IF(W834&lt;X834,Übersetzungstexte!A$186,"")</f>
        <v/>
      </c>
      <c r="AA834" s="366" t="str">
        <f t="shared" si="419"/>
        <v/>
      </c>
      <c r="AB834" s="367"/>
    </row>
    <row r="835" spans="1:28" ht="17.25" hidden="1" customHeight="1" x14ac:dyDescent="0.2">
      <c r="A835" s="115"/>
      <c r="B835" s="236"/>
      <c r="C835" s="236"/>
      <c r="D835" s="116"/>
      <c r="E835" s="117"/>
      <c r="F835" s="118"/>
      <c r="G835" s="362"/>
      <c r="H835" s="117"/>
      <c r="I835" s="118"/>
      <c r="J835" s="119"/>
      <c r="K835" s="119"/>
      <c r="L835" s="232" t="str">
        <f t="shared" si="405"/>
        <v/>
      </c>
      <c r="M835" s="128" t="str">
        <f t="shared" si="406"/>
        <v/>
      </c>
      <c r="N835" s="77">
        <f t="shared" si="407"/>
        <v>0</v>
      </c>
      <c r="O835" s="77">
        <f t="shared" si="408"/>
        <v>0</v>
      </c>
      <c r="P835" s="28" t="str">
        <f t="shared" si="409"/>
        <v/>
      </c>
      <c r="Q835" s="28">
        <f t="shared" si="410"/>
        <v>0</v>
      </c>
      <c r="R835" s="31" t="str">
        <f t="shared" si="411"/>
        <v/>
      </c>
      <c r="S835" s="28" t="str">
        <f t="shared" si="412"/>
        <v/>
      </c>
      <c r="T835" s="28" t="str">
        <f t="shared" si="413"/>
        <v/>
      </c>
      <c r="U835" s="28" t="str">
        <f t="shared" si="414"/>
        <v/>
      </c>
      <c r="V835" s="28" t="str">
        <f t="shared" si="415"/>
        <v/>
      </c>
      <c r="W835" s="71" t="str">
        <f t="shared" si="416"/>
        <v/>
      </c>
      <c r="X835" s="47" t="str">
        <f t="shared" si="417"/>
        <v/>
      </c>
      <c r="Y835" s="365" t="str">
        <f t="shared" si="418"/>
        <v/>
      </c>
      <c r="Z835" s="365" t="str">
        <f>IF(W835&lt;X835,Übersetzungstexte!A$186,"")</f>
        <v/>
      </c>
      <c r="AA835" s="366" t="str">
        <f t="shared" si="419"/>
        <v/>
      </c>
      <c r="AB835" s="367"/>
    </row>
    <row r="836" spans="1:28" ht="17.25" hidden="1" customHeight="1" x14ac:dyDescent="0.2">
      <c r="A836" s="115"/>
      <c r="B836" s="236"/>
      <c r="C836" s="236"/>
      <c r="D836" s="116"/>
      <c r="E836" s="117"/>
      <c r="F836" s="118"/>
      <c r="G836" s="362"/>
      <c r="H836" s="117"/>
      <c r="I836" s="118"/>
      <c r="J836" s="119"/>
      <c r="K836" s="119"/>
      <c r="L836" s="232" t="str">
        <f t="shared" si="405"/>
        <v/>
      </c>
      <c r="M836" s="128" t="str">
        <f t="shared" si="406"/>
        <v/>
      </c>
      <c r="N836" s="77">
        <f t="shared" si="407"/>
        <v>0</v>
      </c>
      <c r="O836" s="77">
        <f t="shared" si="408"/>
        <v>0</v>
      </c>
      <c r="P836" s="28" t="str">
        <f t="shared" si="409"/>
        <v/>
      </c>
      <c r="Q836" s="28">
        <f t="shared" si="410"/>
        <v>0</v>
      </c>
      <c r="R836" s="31" t="str">
        <f t="shared" si="411"/>
        <v/>
      </c>
      <c r="S836" s="28" t="str">
        <f t="shared" si="412"/>
        <v/>
      </c>
      <c r="T836" s="28" t="str">
        <f t="shared" si="413"/>
        <v/>
      </c>
      <c r="U836" s="28" t="str">
        <f t="shared" si="414"/>
        <v/>
      </c>
      <c r="V836" s="28" t="str">
        <f t="shared" si="415"/>
        <v/>
      </c>
      <c r="W836" s="71" t="str">
        <f t="shared" si="416"/>
        <v/>
      </c>
      <c r="X836" s="47" t="str">
        <f t="shared" si="417"/>
        <v/>
      </c>
      <c r="Y836" s="365" t="str">
        <f t="shared" si="418"/>
        <v/>
      </c>
      <c r="Z836" s="365" t="str">
        <f>IF(W836&lt;X836,Übersetzungstexte!A$186,"")</f>
        <v/>
      </c>
      <c r="AA836" s="366" t="str">
        <f t="shared" si="419"/>
        <v/>
      </c>
      <c r="AB836" s="367"/>
    </row>
    <row r="837" spans="1:28" ht="17.25" hidden="1" customHeight="1" x14ac:dyDescent="0.2">
      <c r="A837" s="115"/>
      <c r="B837" s="236"/>
      <c r="C837" s="236"/>
      <c r="D837" s="116"/>
      <c r="E837" s="117"/>
      <c r="F837" s="118"/>
      <c r="G837" s="362"/>
      <c r="H837" s="117"/>
      <c r="I837" s="118"/>
      <c r="J837" s="119"/>
      <c r="K837" s="119"/>
      <c r="L837" s="232" t="str">
        <f t="shared" si="405"/>
        <v/>
      </c>
      <c r="M837" s="128" t="str">
        <f t="shared" si="406"/>
        <v/>
      </c>
      <c r="N837" s="77">
        <f t="shared" si="407"/>
        <v>0</v>
      </c>
      <c r="O837" s="77">
        <f t="shared" si="408"/>
        <v>0</v>
      </c>
      <c r="P837" s="28" t="str">
        <f t="shared" si="409"/>
        <v/>
      </c>
      <c r="Q837" s="28">
        <f t="shared" si="410"/>
        <v>0</v>
      </c>
      <c r="R837" s="31" t="str">
        <f t="shared" si="411"/>
        <v/>
      </c>
      <c r="S837" s="28" t="str">
        <f t="shared" si="412"/>
        <v/>
      </c>
      <c r="T837" s="28" t="str">
        <f t="shared" si="413"/>
        <v/>
      </c>
      <c r="U837" s="28" t="str">
        <f t="shared" si="414"/>
        <v/>
      </c>
      <c r="V837" s="28" t="str">
        <f t="shared" si="415"/>
        <v/>
      </c>
      <c r="W837" s="71" t="str">
        <f t="shared" si="416"/>
        <v/>
      </c>
      <c r="X837" s="47" t="str">
        <f t="shared" si="417"/>
        <v/>
      </c>
      <c r="Y837" s="365" t="str">
        <f t="shared" si="418"/>
        <v/>
      </c>
      <c r="Z837" s="365" t="str">
        <f>IF(W837&lt;X837,Übersetzungstexte!A$186,"")</f>
        <v/>
      </c>
      <c r="AA837" s="366" t="str">
        <f t="shared" si="419"/>
        <v/>
      </c>
      <c r="AB837" s="367"/>
    </row>
    <row r="838" spans="1:28" ht="17.25" hidden="1" customHeight="1" x14ac:dyDescent="0.2">
      <c r="A838" s="115"/>
      <c r="B838" s="236"/>
      <c r="C838" s="236"/>
      <c r="D838" s="116"/>
      <c r="E838" s="117"/>
      <c r="F838" s="118"/>
      <c r="G838" s="362"/>
      <c r="H838" s="117"/>
      <c r="I838" s="118"/>
      <c r="J838" s="119"/>
      <c r="K838" s="119"/>
      <c r="L838" s="232" t="str">
        <f t="shared" si="405"/>
        <v/>
      </c>
      <c r="M838" s="128" t="str">
        <f>Z838</f>
        <v/>
      </c>
      <c r="N838" s="77">
        <f>IF(N$2-YEAR(D838)&lt;N$3,0,1)</f>
        <v>0</v>
      </c>
      <c r="O838" s="77">
        <f>IF(L838="",0,1)</f>
        <v>0</v>
      </c>
      <c r="P838" s="28" t="str">
        <f>IF(AND(A838="",B838="",C838=""),"",ROUND((K838+J838)/(N$4-(K838+J838))*100,2))</f>
        <v/>
      </c>
      <c r="Q838" s="28">
        <f>ROUND(G838,0)/12</f>
        <v>0</v>
      </c>
      <c r="R838" s="31" t="str">
        <f>IF(AND(A838="",B838="",C838=""),"",ROUND((N$4-(K838+J838))*I838/60,1))</f>
        <v/>
      </c>
      <c r="S838" s="28" t="str">
        <f>IF(OR(AND(A838="",B838="",C838=""),F838=0,F838=""),"",ROUND((1+P838/100)*Q838*F838,2))</f>
        <v/>
      </c>
      <c r="T838" s="28" t="str">
        <f>IF(OR(AND(A838="",B838="",C838=""),F838=0,F838="",I838=0,I838=""),"",ROUND((1+P838/100)*(H838/(N$4*I838/5)+Q838*F838),2))</f>
        <v/>
      </c>
      <c r="U838" s="28" t="str">
        <f>IF(OR(AND(A838="",B838="",C838=""),E838=0,E838="",R838=0,R838=""),"",ROUND((Q838*E838/R838),2))</f>
        <v/>
      </c>
      <c r="V838" s="28" t="str">
        <f>IF(OR(AND(A838="",B838="",C838=""),E838=0,E838="",R838=0,R838=""),"",ROUND((H838/(12*Q838*E838)+1)*Q838*E838/R838,2))</f>
        <v/>
      </c>
      <c r="W838" s="71" t="str">
        <f>IF(OR(AND(A838="",B838="",C838=""),R838=0,R838=""),"",ROUND(W$4 / R838,1))</f>
        <v/>
      </c>
      <c r="X838" s="47" t="str">
        <f>IF(OR(AND(A838="",B838="",C838=""),N$4=""),"",IF(AND(F838&gt;0,H838&gt;0),T838, IF(F838&gt;0,S838, IF(AND(E838&gt;0,H838&gt;0),V838,U838))))</f>
        <v/>
      </c>
      <c r="Y838" s="365" t="str">
        <f>IF(W838&lt;X838,W838,X838)</f>
        <v/>
      </c>
      <c r="Z838" s="365" t="str">
        <f>IF(W838&lt;X838,Übersetzungstexte!A$186,"")</f>
        <v/>
      </c>
      <c r="AA838" s="366" t="str">
        <f>IF(AND(B838="",C838=""),"",CONCATENATE(B838,",",C838))</f>
        <v/>
      </c>
      <c r="AB838" s="367"/>
    </row>
    <row r="839" spans="1:28" ht="17.25" hidden="1" customHeight="1" x14ac:dyDescent="0.2">
      <c r="A839" s="115"/>
      <c r="B839" s="236"/>
      <c r="C839" s="236"/>
      <c r="D839" s="116"/>
      <c r="E839" s="117"/>
      <c r="F839" s="118"/>
      <c r="G839" s="362"/>
      <c r="H839" s="117"/>
      <c r="I839" s="118"/>
      <c r="J839" s="119"/>
      <c r="K839" s="119"/>
      <c r="L839" s="232" t="str">
        <f t="shared" si="405"/>
        <v/>
      </c>
      <c r="M839" s="128" t="str">
        <f>Z839</f>
        <v/>
      </c>
      <c r="N839" s="77">
        <f>IF(N$2-YEAR(D839)&lt;N$3,0,1)</f>
        <v>0</v>
      </c>
      <c r="O839" s="77">
        <f>IF(L839="",0,1)</f>
        <v>0</v>
      </c>
      <c r="P839" s="28" t="str">
        <f>IF(AND(A839="",B839="",C839=""),"",ROUND((K839+J839)/(N$4-(K839+J839))*100,2))</f>
        <v/>
      </c>
      <c r="Q839" s="28">
        <f>ROUND(G839,0)/12</f>
        <v>0</v>
      </c>
      <c r="R839" s="31" t="str">
        <f>IF(AND(A839="",B839="",C839=""),"",ROUND((N$4-(K839+J839))*I839/60,1))</f>
        <v/>
      </c>
      <c r="S839" s="28" t="str">
        <f>IF(OR(AND(A839="",B839="",C839=""),F839=0,F839=""),"",ROUND((1+P839/100)*Q839*F839,2))</f>
        <v/>
      </c>
      <c r="T839" s="28" t="str">
        <f>IF(OR(AND(A839="",B839="",C839=""),F839=0,F839="",I839=0,I839=""),"",ROUND((1+P839/100)*(H839/(N$4*I839/5)+Q839*F839),2))</f>
        <v/>
      </c>
      <c r="U839" s="28" t="str">
        <f>IF(OR(AND(A839="",B839="",C839=""),E839=0,E839="",R839=0,R839=""),"",ROUND((Q839*E839/R839),2))</f>
        <v/>
      </c>
      <c r="V839" s="28" t="str">
        <f>IF(OR(AND(A839="",B839="",C839=""),E839=0,E839="",R839=0,R839=""),"",ROUND((H839/(12*Q839*E839)+1)*Q839*E839/R839,2))</f>
        <v/>
      </c>
      <c r="W839" s="71" t="str">
        <f>IF(OR(AND(A839="",B839="",C839=""),R839=0,R839=""),"",ROUND(W$4 / R839,1))</f>
        <v/>
      </c>
      <c r="X839" s="47" t="str">
        <f>IF(OR(AND(A839="",B839="",C839=""),N$4=""),"",IF(AND(F839&gt;0,H839&gt;0),T839, IF(F839&gt;0,S839, IF(AND(E839&gt;0,H839&gt;0),V839,U839))))</f>
        <v/>
      </c>
      <c r="Y839" s="365" t="str">
        <f>IF(W839&lt;X839,W839,X839)</f>
        <v/>
      </c>
      <c r="Z839" s="365" t="str">
        <f>IF(W839&lt;X839,Übersetzungstexte!A$186,"")</f>
        <v/>
      </c>
      <c r="AA839" s="366" t="str">
        <f>IF(AND(B839="",C839=""),"",CONCATENATE(B839,",",C839))</f>
        <v/>
      </c>
      <c r="AB839" s="367"/>
    </row>
    <row r="840" spans="1:28" hidden="1" x14ac:dyDescent="0.2">
      <c r="A840" s="15"/>
      <c r="B840" s="16"/>
      <c r="C840" s="16"/>
      <c r="D840" s="16"/>
      <c r="E840" s="16"/>
      <c r="F840" s="16"/>
      <c r="G840" s="16"/>
      <c r="H840" s="16"/>
      <c r="I840" s="16"/>
      <c r="J840" s="16"/>
      <c r="K840" s="16"/>
      <c r="L840" s="16"/>
      <c r="M840" s="39"/>
      <c r="N840" s="184"/>
      <c r="O840" s="45"/>
      <c r="P840" s="45"/>
      <c r="Q840" s="45"/>
      <c r="R840" s="45"/>
      <c r="S840" s="45"/>
      <c r="T840" s="45"/>
      <c r="U840" s="45"/>
      <c r="V840" s="45"/>
      <c r="W840" s="45"/>
      <c r="X840" s="45"/>
      <c r="Y840" s="45"/>
      <c r="Z840" s="45"/>
      <c r="AA840" s="45"/>
      <c r="AB840" s="45"/>
    </row>
    <row r="841" spans="1:28" hidden="1" x14ac:dyDescent="0.2">
      <c r="A841" s="113" t="str">
        <f>'Stammdaten Betrieb &amp; Abteilung'!D$1</f>
        <v xml:space="preserve">  </v>
      </c>
      <c r="B841" s="39"/>
      <c r="C841" s="34"/>
      <c r="D841" s="34"/>
      <c r="E841" s="35"/>
      <c r="F841" s="35"/>
      <c r="G841" s="21" t="str">
        <f>Übersetzungstexte!A$135</f>
        <v>Betrieb / Betriebsabteilung</v>
      </c>
      <c r="H841" s="38" t="str">
        <f>'Stammdaten Betrieb &amp; Abteilung'!D$13</f>
        <v xml:space="preserve"> </v>
      </c>
      <c r="I841" s="38"/>
      <c r="J841" s="38"/>
      <c r="K841" s="38"/>
      <c r="L841" s="40"/>
      <c r="M841" s="85"/>
      <c r="P841" s="46"/>
      <c r="Q841" s="46"/>
      <c r="R841" s="18"/>
      <c r="S841" s="22"/>
      <c r="T841" s="47"/>
      <c r="U841" s="18"/>
      <c r="V841" s="18"/>
      <c r="W841" s="18"/>
      <c r="X841" s="18"/>
      <c r="Y841" s="19"/>
      <c r="AA841" s="47"/>
    </row>
    <row r="842" spans="1:28" hidden="1" x14ac:dyDescent="0.2">
      <c r="A842" s="38" t="str">
        <f>'Stammdaten Betrieb &amp; Abteilung'!D$3</f>
        <v xml:space="preserve"> </v>
      </c>
      <c r="B842" s="39"/>
      <c r="C842" s="33"/>
      <c r="D842" s="33"/>
      <c r="E842" s="36"/>
      <c r="F842" s="36"/>
      <c r="G842" s="17" t="str">
        <f>Übersetzungstexte!A$136</f>
        <v>Abrechnungsperiode</v>
      </c>
      <c r="H842" s="114" t="str">
        <f>'Stammdaten Betrieb &amp; Abteilung'!D$14</f>
        <v/>
      </c>
      <c r="I842" s="114"/>
      <c r="J842" s="37"/>
      <c r="K842" s="37"/>
      <c r="L842" s="40"/>
      <c r="M842" s="85"/>
      <c r="P842" s="46"/>
      <c r="Q842" s="46"/>
      <c r="R842" s="18"/>
      <c r="S842" s="22"/>
      <c r="T842" s="47"/>
      <c r="U842" s="18"/>
      <c r="V842" s="18"/>
      <c r="W842" s="18"/>
      <c r="X842" s="18"/>
      <c r="Y842" s="19"/>
      <c r="AA842" s="47"/>
    </row>
    <row r="843" spans="1:28" hidden="1" x14ac:dyDescent="0.2">
      <c r="A843" s="38" t="str">
        <f>'Stammdaten Betrieb &amp; Abteilung'!D$4</f>
        <v xml:space="preserve"> </v>
      </c>
      <c r="B843" s="39"/>
      <c r="C843" s="7"/>
      <c r="D843" s="7"/>
      <c r="E843" s="36"/>
      <c r="F843" s="36"/>
      <c r="G843" s="17" t="str">
        <f>Übersetzungstexte!A$137</f>
        <v>Beginn / Ende der Kurzarbeit</v>
      </c>
      <c r="H843" s="38" t="str">
        <f>'Stammdaten Betrieb &amp; Abteilung'!D$16</f>
        <v/>
      </c>
      <c r="I843" s="38"/>
      <c r="J843" s="38"/>
      <c r="K843" s="38"/>
      <c r="L843" s="40"/>
      <c r="M843" s="85"/>
      <c r="P843" s="46"/>
      <c r="Q843" s="46"/>
      <c r="R843" s="18"/>
      <c r="S843" s="22"/>
      <c r="T843" s="47"/>
      <c r="U843" s="18"/>
      <c r="V843" s="18"/>
      <c r="W843" s="73"/>
      <c r="X843" s="18"/>
      <c r="Y843" s="19"/>
      <c r="AA843" s="47"/>
    </row>
    <row r="844" spans="1:28" hidden="1" x14ac:dyDescent="0.2">
      <c r="A844" s="5"/>
      <c r="B844" s="4"/>
      <c r="C844" s="7"/>
      <c r="D844" s="7"/>
      <c r="E844" s="8"/>
      <c r="F844" s="7"/>
      <c r="G844" s="7"/>
      <c r="H844" s="13"/>
      <c r="I844" s="7"/>
      <c r="J844" s="7"/>
      <c r="K844" s="7"/>
      <c r="L844" s="41"/>
      <c r="M844" s="86"/>
      <c r="N844" s="182"/>
      <c r="O844" s="43"/>
      <c r="P844" s="46"/>
      <c r="Q844" s="46"/>
      <c r="R844" s="18"/>
      <c r="S844" s="22"/>
      <c r="T844" s="18"/>
      <c r="U844" s="18"/>
      <c r="V844" s="18"/>
      <c r="W844" s="50"/>
      <c r="X844" s="18"/>
      <c r="Y844" s="19"/>
      <c r="AA844" s="47"/>
    </row>
    <row r="845" spans="1:28" hidden="1" x14ac:dyDescent="0.2">
      <c r="A845" s="223" t="str">
        <f>Übersetzungstexte!A$138</f>
        <v/>
      </c>
      <c r="B845" s="223" t="str">
        <f>Übersetzungstexte!A$142</f>
        <v/>
      </c>
      <c r="C845" s="223" t="str">
        <f>Übersetzungstexte!A$146</f>
        <v/>
      </c>
      <c r="D845" s="224" t="str">
        <f>Übersetzungstexte!A$150</f>
        <v/>
      </c>
      <c r="E845" s="224" t="str">
        <f>Übersetzungstexte!A$154</f>
        <v/>
      </c>
      <c r="F845" s="224" t="str">
        <f>Übersetzungstexte!A$158</f>
        <v/>
      </c>
      <c r="G845" s="224" t="str">
        <f>Übersetzungstexte!A$162</f>
        <v>Anzahl bez.</v>
      </c>
      <c r="H845" s="225" t="str">
        <f>Übersetzungstexte!A$166</f>
        <v>Weitere</v>
      </c>
      <c r="I845" s="224" t="str">
        <f>Übersetzungstexte!A$170</f>
        <v>Jahres-</v>
      </c>
      <c r="J845" s="224" t="str">
        <f>Übersetzungstexte!A$174</f>
        <v/>
      </c>
      <c r="K845" s="224" t="str">
        <f>Übersetzungstexte!A$178</f>
        <v/>
      </c>
      <c r="L845" s="224" t="str">
        <f>Übersetzungstexte!A$182</f>
        <v>Anrechen-</v>
      </c>
      <c r="M845" s="85"/>
      <c r="N845" s="183"/>
      <c r="O845" s="76" t="s">
        <v>685</v>
      </c>
      <c r="P845" s="50" t="s">
        <v>717</v>
      </c>
      <c r="Q845" s="50"/>
      <c r="R845" s="50" t="s">
        <v>718</v>
      </c>
      <c r="S845" s="50" t="s">
        <v>719</v>
      </c>
      <c r="T845" s="50" t="s">
        <v>720</v>
      </c>
      <c r="U845" s="50" t="s">
        <v>721</v>
      </c>
      <c r="V845" s="50" t="s">
        <v>722</v>
      </c>
      <c r="W845" s="50" t="s">
        <v>723</v>
      </c>
      <c r="X845" s="44" t="s">
        <v>726</v>
      </c>
      <c r="Y845" s="47" t="s">
        <v>723</v>
      </c>
      <c r="Z845" s="47" t="s">
        <v>723</v>
      </c>
      <c r="AA845" s="179"/>
      <c r="AB845" s="179"/>
    </row>
    <row r="846" spans="1:28" s="23" customFormat="1" hidden="1" x14ac:dyDescent="0.2">
      <c r="A846" s="226" t="str">
        <f>Übersetzungstexte!A$139</f>
        <v/>
      </c>
      <c r="B846" s="226" t="str">
        <f>Übersetzungstexte!A$143</f>
        <v/>
      </c>
      <c r="C846" s="226" t="str">
        <f>Übersetzungstexte!A$147</f>
        <v/>
      </c>
      <c r="D846" s="227" t="str">
        <f>Übersetzungstexte!A$151</f>
        <v/>
      </c>
      <c r="E846" s="227" t="str">
        <f>Übersetzungstexte!A$155</f>
        <v/>
      </c>
      <c r="F846" s="227" t="str">
        <f>Übersetzungstexte!A$159</f>
        <v/>
      </c>
      <c r="G846" s="227" t="str">
        <f>Übersetzungstexte!A$163</f>
        <v xml:space="preserve">Monate </v>
      </c>
      <c r="H846" s="233" t="str">
        <f>Übersetzungstexte!A$167</f>
        <v>Lohn-</v>
      </c>
      <c r="I846" s="227" t="str">
        <f>Übersetzungstexte!A$171</f>
        <v>durchschn.</v>
      </c>
      <c r="J846" s="227" t="str">
        <f>Übersetzungstexte!A$175</f>
        <v>Anzahl</v>
      </c>
      <c r="K846" s="227" t="str">
        <f>Übersetzungstexte!A$179</f>
        <v>Anzahl</v>
      </c>
      <c r="L846" s="227" t="str">
        <f>Übersetzungstexte!A$183</f>
        <v>barer</v>
      </c>
      <c r="M846" s="126"/>
      <c r="N846" s="183"/>
      <c r="O846" s="76" t="s">
        <v>761</v>
      </c>
      <c r="P846" s="50" t="s">
        <v>712</v>
      </c>
      <c r="Q846" s="50" t="s">
        <v>609</v>
      </c>
      <c r="R846" s="51" t="s">
        <v>713</v>
      </c>
      <c r="S846" s="75" t="s">
        <v>757</v>
      </c>
      <c r="T846" s="52" t="s">
        <v>757</v>
      </c>
      <c r="U846" s="52" t="s">
        <v>758</v>
      </c>
      <c r="V846" s="52" t="s">
        <v>758</v>
      </c>
      <c r="W846" s="52" t="s">
        <v>724</v>
      </c>
      <c r="X846" s="48" t="s">
        <v>727</v>
      </c>
      <c r="Y846" s="48" t="s">
        <v>727</v>
      </c>
      <c r="Z846" s="49" t="s">
        <v>753</v>
      </c>
      <c r="AA846" s="364"/>
      <c r="AB846" s="364"/>
    </row>
    <row r="847" spans="1:28" s="23" customFormat="1" hidden="1" x14ac:dyDescent="0.2">
      <c r="A847" s="226" t="str">
        <f>Übersetzungstexte!A$140</f>
        <v/>
      </c>
      <c r="B847" s="226" t="str">
        <f>Übersetzungstexte!A$144</f>
        <v/>
      </c>
      <c r="C847" s="226" t="str">
        <f>Übersetzungstexte!A$148</f>
        <v/>
      </c>
      <c r="D847" s="227" t="str">
        <f>Übersetzungstexte!A$152</f>
        <v>Geburts-</v>
      </c>
      <c r="E847" s="227" t="str">
        <f>Übersetzungstexte!A$156</f>
        <v>Monats-</v>
      </c>
      <c r="F847" s="227" t="str">
        <f>Übersetzungstexte!A$160</f>
        <v>Stunden-</v>
      </c>
      <c r="G847" s="227" t="str">
        <f>Übersetzungstexte!A$164</f>
        <v>pro Jahr</v>
      </c>
      <c r="H847" s="227" t="str">
        <f>Übersetzungstexte!A$168</f>
        <v>bestand-</v>
      </c>
      <c r="I847" s="227" t="str">
        <f>Übersetzungstexte!A$172</f>
        <v>wöchentl.</v>
      </c>
      <c r="J847" s="227" t="str">
        <f>Übersetzungstexte!A$176</f>
        <v>Ferientage</v>
      </c>
      <c r="K847" s="227" t="str">
        <f>Übersetzungstexte!A$180</f>
        <v>Feiertage</v>
      </c>
      <c r="L847" s="228" t="str">
        <f>Übersetzungstexte!A$184</f>
        <v>Stunden-</v>
      </c>
      <c r="M847" s="127"/>
      <c r="N847" s="184" t="s">
        <v>62</v>
      </c>
      <c r="O847" s="44" t="s">
        <v>762</v>
      </c>
      <c r="P847" s="50"/>
      <c r="Q847" s="50"/>
      <c r="R847" s="51"/>
      <c r="S847" s="52" t="s">
        <v>706</v>
      </c>
      <c r="T847" s="52" t="s">
        <v>704</v>
      </c>
      <c r="U847" s="52" t="s">
        <v>706</v>
      </c>
      <c r="V847" s="52" t="s">
        <v>704</v>
      </c>
      <c r="W847" s="52" t="s">
        <v>725</v>
      </c>
      <c r="X847" s="49" t="s">
        <v>755</v>
      </c>
      <c r="Y847" s="49" t="s">
        <v>728</v>
      </c>
      <c r="Z847" s="49" t="s">
        <v>754</v>
      </c>
      <c r="AA847" s="364"/>
      <c r="AB847" s="364"/>
    </row>
    <row r="848" spans="1:28" s="23" customFormat="1" hidden="1" x14ac:dyDescent="0.2">
      <c r="A848" s="229" t="str">
        <f>Übersetzungstexte!A$141</f>
        <v>Versicherten-Nr.</v>
      </c>
      <c r="B848" s="229" t="str">
        <f>Übersetzungstexte!A$145</f>
        <v>Name</v>
      </c>
      <c r="C848" s="229" t="str">
        <f>Übersetzungstexte!A$149</f>
        <v>Vorname</v>
      </c>
      <c r="D848" s="230" t="str">
        <f>Übersetzungstexte!A$153</f>
        <v>datum</v>
      </c>
      <c r="E848" s="230" t="str">
        <f>Übersetzungstexte!A$157</f>
        <v>lohn</v>
      </c>
      <c r="F848" s="230" t="str">
        <f>Übersetzungstexte!A$161</f>
        <v>lohn</v>
      </c>
      <c r="G848" s="230" t="str">
        <f>Übersetzungstexte!A$165</f>
        <v>(12/13)</v>
      </c>
      <c r="H848" s="230" t="str">
        <f>Übersetzungstexte!A$169</f>
        <v>teile p. Jahr</v>
      </c>
      <c r="I848" s="230" t="str">
        <f>Übersetzungstexte!A$173</f>
        <v>Arbeitszeit</v>
      </c>
      <c r="J848" s="230" t="str">
        <f>Übersetzungstexte!A$177</f>
        <v>pro Jahr</v>
      </c>
      <c r="K848" s="230" t="str">
        <f>Übersetzungstexte!A$181</f>
        <v>pro Jahr</v>
      </c>
      <c r="L848" s="231" t="str">
        <f>Übersetzungstexte!A$185</f>
        <v>Verdienst</v>
      </c>
      <c r="M848" s="127"/>
      <c r="N848" s="184" t="s">
        <v>63</v>
      </c>
      <c r="O848" s="44" t="s">
        <v>749</v>
      </c>
      <c r="P848" s="50"/>
      <c r="Q848" s="50"/>
      <c r="R848" s="51"/>
      <c r="S848" s="52" t="s">
        <v>705</v>
      </c>
      <c r="T848" s="52" t="s">
        <v>705</v>
      </c>
      <c r="U848" s="52" t="s">
        <v>705</v>
      </c>
      <c r="V848" s="52" t="s">
        <v>705</v>
      </c>
      <c r="W848" s="50"/>
      <c r="X848" s="49" t="s">
        <v>756</v>
      </c>
      <c r="Y848" s="49" t="s">
        <v>673</v>
      </c>
      <c r="Z848" s="49"/>
      <c r="AA848" s="364" t="s">
        <v>711</v>
      </c>
      <c r="AB848" s="364"/>
    </row>
    <row r="849" spans="1:28" ht="17.25" hidden="1" customHeight="1" x14ac:dyDescent="0.2">
      <c r="A849" s="115"/>
      <c r="B849" s="236"/>
      <c r="C849" s="236"/>
      <c r="D849" s="116"/>
      <c r="E849" s="117"/>
      <c r="F849" s="118"/>
      <c r="G849" s="362"/>
      <c r="H849" s="117"/>
      <c r="I849" s="118"/>
      <c r="J849" s="119"/>
      <c r="K849" s="119"/>
      <c r="L849" s="232" t="str">
        <f t="shared" ref="L849:L869" si="420">Y849</f>
        <v/>
      </c>
      <c r="M849" s="128" t="str">
        <f t="shared" ref="M849:M867" si="421">Z849</f>
        <v/>
      </c>
      <c r="N849" s="77">
        <f t="shared" ref="N849:N867" si="422">IF(N$2-YEAR(D849)&lt;N$3,0,1)</f>
        <v>0</v>
      </c>
      <c r="O849" s="77">
        <f t="shared" ref="O849:O867" si="423">IF(L849="",0,1)</f>
        <v>0</v>
      </c>
      <c r="P849" s="28" t="str">
        <f t="shared" ref="P849:P867" si="424">IF(AND(A849="",B849="",C849=""),"",ROUND((K849+J849)/(N$4-(K849+J849))*100,2))</f>
        <v/>
      </c>
      <c r="Q849" s="28">
        <f t="shared" ref="Q849:Q867" si="425">ROUND(G849,0)/12</f>
        <v>0</v>
      </c>
      <c r="R849" s="31" t="str">
        <f t="shared" ref="R849:R867" si="426">IF(AND(A849="",B849="",C849=""),"",ROUND((N$4-(K849+J849))*I849/60,1))</f>
        <v/>
      </c>
      <c r="S849" s="28" t="str">
        <f t="shared" ref="S849:S867" si="427">IF(OR(AND(A849="",B849="",C849=""),F849=0,F849=""),"",ROUND((1+P849/100)*Q849*F849,2))</f>
        <v/>
      </c>
      <c r="T849" s="28" t="str">
        <f t="shared" ref="T849:T867" si="428">IF(OR(AND(A849="",B849="",C849=""),F849=0,F849="",I849=0,I849=""),"",ROUND((1+P849/100)*(H849/(N$4*I849/5)+Q849*F849),2))</f>
        <v/>
      </c>
      <c r="U849" s="28" t="str">
        <f t="shared" ref="U849:U867" si="429">IF(OR(AND(A849="",B849="",C849=""),E849=0,E849="",R849=0,R849=""),"",ROUND((Q849*E849/R849),2))</f>
        <v/>
      </c>
      <c r="V849" s="28" t="str">
        <f t="shared" ref="V849:V867" si="430">IF(OR(AND(A849="",B849="",C849=""),E849=0,E849="",R849=0,R849=""),"",ROUND((H849/(12*Q849*E849)+1)*Q849*E849/R849,2))</f>
        <v/>
      </c>
      <c r="W849" s="71" t="str">
        <f t="shared" ref="W849:W867" si="431">IF(OR(AND(A849="",B849="",C849=""),R849=0,R849=""),"",ROUND(W$4 / R849,1))</f>
        <v/>
      </c>
      <c r="X849" s="47" t="str">
        <f t="shared" ref="X849:X867" si="432">IF(OR(AND(A849="",B849="",C849=""),N$4=""),"",IF(AND(F849&gt;0,H849&gt;0),T849, IF(F849&gt;0,S849, IF(AND(E849&gt;0,H849&gt;0),V849,U849))))</f>
        <v/>
      </c>
      <c r="Y849" s="365" t="str">
        <f t="shared" ref="Y849:Y867" si="433">IF(W849&lt;X849,W849,X849)</f>
        <v/>
      </c>
      <c r="Z849" s="365" t="str">
        <f>IF(W849&lt;X849,Übersetzungstexte!A$186,"")</f>
        <v/>
      </c>
      <c r="AA849" s="366" t="str">
        <f t="shared" ref="AA849:AA867" si="434">IF(AND(B849="",C849=""),"",CONCATENATE(B849,",",C849))</f>
        <v/>
      </c>
      <c r="AB849" s="367"/>
    </row>
    <row r="850" spans="1:28" ht="17.25" hidden="1" customHeight="1" x14ac:dyDescent="0.2">
      <c r="A850" s="115"/>
      <c r="B850" s="236"/>
      <c r="C850" s="236"/>
      <c r="D850" s="116"/>
      <c r="E850" s="117"/>
      <c r="F850" s="118"/>
      <c r="G850" s="362"/>
      <c r="H850" s="117"/>
      <c r="I850" s="118"/>
      <c r="J850" s="119"/>
      <c r="K850" s="119"/>
      <c r="L850" s="232" t="str">
        <f t="shared" si="420"/>
        <v/>
      </c>
      <c r="M850" s="128" t="str">
        <f t="shared" si="421"/>
        <v/>
      </c>
      <c r="N850" s="77">
        <f t="shared" si="422"/>
        <v>0</v>
      </c>
      <c r="O850" s="77">
        <f t="shared" si="423"/>
        <v>0</v>
      </c>
      <c r="P850" s="28" t="str">
        <f t="shared" si="424"/>
        <v/>
      </c>
      <c r="Q850" s="28">
        <f t="shared" si="425"/>
        <v>0</v>
      </c>
      <c r="R850" s="31" t="str">
        <f t="shared" si="426"/>
        <v/>
      </c>
      <c r="S850" s="28" t="str">
        <f t="shared" si="427"/>
        <v/>
      </c>
      <c r="T850" s="28" t="str">
        <f t="shared" si="428"/>
        <v/>
      </c>
      <c r="U850" s="28" t="str">
        <f t="shared" si="429"/>
        <v/>
      </c>
      <c r="V850" s="28" t="str">
        <f t="shared" si="430"/>
        <v/>
      </c>
      <c r="W850" s="71" t="str">
        <f t="shared" si="431"/>
        <v/>
      </c>
      <c r="X850" s="47" t="str">
        <f t="shared" si="432"/>
        <v/>
      </c>
      <c r="Y850" s="365" t="str">
        <f t="shared" si="433"/>
        <v/>
      </c>
      <c r="Z850" s="365" t="str">
        <f>IF(W850&lt;X850,Übersetzungstexte!A$186,"")</f>
        <v/>
      </c>
      <c r="AA850" s="366" t="str">
        <f t="shared" si="434"/>
        <v/>
      </c>
      <c r="AB850" s="367"/>
    </row>
    <row r="851" spans="1:28" ht="17.25" hidden="1" customHeight="1" x14ac:dyDescent="0.2">
      <c r="A851" s="115"/>
      <c r="B851" s="236"/>
      <c r="C851" s="236"/>
      <c r="D851" s="116"/>
      <c r="E851" s="117"/>
      <c r="F851" s="118"/>
      <c r="G851" s="362"/>
      <c r="H851" s="117"/>
      <c r="I851" s="118"/>
      <c r="J851" s="119"/>
      <c r="K851" s="119"/>
      <c r="L851" s="232" t="str">
        <f t="shared" si="420"/>
        <v/>
      </c>
      <c r="M851" s="128" t="str">
        <f t="shared" si="421"/>
        <v/>
      </c>
      <c r="N851" s="77">
        <f t="shared" si="422"/>
        <v>0</v>
      </c>
      <c r="O851" s="77">
        <f t="shared" si="423"/>
        <v>0</v>
      </c>
      <c r="P851" s="28" t="str">
        <f t="shared" si="424"/>
        <v/>
      </c>
      <c r="Q851" s="28">
        <f t="shared" si="425"/>
        <v>0</v>
      </c>
      <c r="R851" s="31" t="str">
        <f t="shared" si="426"/>
        <v/>
      </c>
      <c r="S851" s="28" t="str">
        <f t="shared" si="427"/>
        <v/>
      </c>
      <c r="T851" s="28" t="str">
        <f t="shared" si="428"/>
        <v/>
      </c>
      <c r="U851" s="28" t="str">
        <f t="shared" si="429"/>
        <v/>
      </c>
      <c r="V851" s="28" t="str">
        <f t="shared" si="430"/>
        <v/>
      </c>
      <c r="W851" s="71" t="str">
        <f t="shared" si="431"/>
        <v/>
      </c>
      <c r="X851" s="47" t="str">
        <f t="shared" si="432"/>
        <v/>
      </c>
      <c r="Y851" s="365" t="str">
        <f t="shared" si="433"/>
        <v/>
      </c>
      <c r="Z851" s="365" t="str">
        <f>IF(W851&lt;X851,Übersetzungstexte!A$186,"")</f>
        <v/>
      </c>
      <c r="AA851" s="366" t="str">
        <f t="shared" si="434"/>
        <v/>
      </c>
      <c r="AB851" s="367"/>
    </row>
    <row r="852" spans="1:28" ht="17.25" hidden="1" customHeight="1" x14ac:dyDescent="0.2">
      <c r="A852" s="115"/>
      <c r="B852" s="236"/>
      <c r="C852" s="236"/>
      <c r="D852" s="116"/>
      <c r="E852" s="117"/>
      <c r="F852" s="118"/>
      <c r="G852" s="362"/>
      <c r="H852" s="117"/>
      <c r="I852" s="118"/>
      <c r="J852" s="119"/>
      <c r="K852" s="119"/>
      <c r="L852" s="232" t="str">
        <f t="shared" si="420"/>
        <v/>
      </c>
      <c r="M852" s="128" t="str">
        <f t="shared" si="421"/>
        <v/>
      </c>
      <c r="N852" s="77">
        <f t="shared" si="422"/>
        <v>0</v>
      </c>
      <c r="O852" s="77">
        <f t="shared" si="423"/>
        <v>0</v>
      </c>
      <c r="P852" s="28" t="str">
        <f t="shared" si="424"/>
        <v/>
      </c>
      <c r="Q852" s="28">
        <f t="shared" si="425"/>
        <v>0</v>
      </c>
      <c r="R852" s="31" t="str">
        <f t="shared" si="426"/>
        <v/>
      </c>
      <c r="S852" s="28" t="str">
        <f t="shared" si="427"/>
        <v/>
      </c>
      <c r="T852" s="28" t="str">
        <f t="shared" si="428"/>
        <v/>
      </c>
      <c r="U852" s="28" t="str">
        <f t="shared" si="429"/>
        <v/>
      </c>
      <c r="V852" s="28" t="str">
        <f t="shared" si="430"/>
        <v/>
      </c>
      <c r="W852" s="71" t="str">
        <f t="shared" si="431"/>
        <v/>
      </c>
      <c r="X852" s="47" t="str">
        <f t="shared" si="432"/>
        <v/>
      </c>
      <c r="Y852" s="365" t="str">
        <f t="shared" si="433"/>
        <v/>
      </c>
      <c r="Z852" s="365" t="str">
        <f>IF(W852&lt;X852,Übersetzungstexte!A$186,"")</f>
        <v/>
      </c>
      <c r="AA852" s="366" t="str">
        <f t="shared" si="434"/>
        <v/>
      </c>
      <c r="AB852" s="367"/>
    </row>
    <row r="853" spans="1:28" ht="17.25" hidden="1" customHeight="1" x14ac:dyDescent="0.2">
      <c r="A853" s="115"/>
      <c r="B853" s="236"/>
      <c r="C853" s="236"/>
      <c r="D853" s="116"/>
      <c r="E853" s="117"/>
      <c r="F853" s="118"/>
      <c r="G853" s="362"/>
      <c r="H853" s="117"/>
      <c r="I853" s="118"/>
      <c r="J853" s="119"/>
      <c r="K853" s="119"/>
      <c r="L853" s="232" t="str">
        <f t="shared" si="420"/>
        <v/>
      </c>
      <c r="M853" s="128" t="str">
        <f t="shared" si="421"/>
        <v/>
      </c>
      <c r="N853" s="77">
        <f t="shared" si="422"/>
        <v>0</v>
      </c>
      <c r="O853" s="77">
        <f t="shared" si="423"/>
        <v>0</v>
      </c>
      <c r="P853" s="28" t="str">
        <f t="shared" si="424"/>
        <v/>
      </c>
      <c r="Q853" s="28">
        <f t="shared" si="425"/>
        <v>0</v>
      </c>
      <c r="R853" s="31" t="str">
        <f t="shared" si="426"/>
        <v/>
      </c>
      <c r="S853" s="28" t="str">
        <f t="shared" si="427"/>
        <v/>
      </c>
      <c r="T853" s="28" t="str">
        <f t="shared" si="428"/>
        <v/>
      </c>
      <c r="U853" s="28" t="str">
        <f t="shared" si="429"/>
        <v/>
      </c>
      <c r="V853" s="28" t="str">
        <f t="shared" si="430"/>
        <v/>
      </c>
      <c r="W853" s="71" t="str">
        <f t="shared" si="431"/>
        <v/>
      </c>
      <c r="X853" s="47" t="str">
        <f t="shared" si="432"/>
        <v/>
      </c>
      <c r="Y853" s="365" t="str">
        <f t="shared" si="433"/>
        <v/>
      </c>
      <c r="Z853" s="365" t="str">
        <f>IF(W853&lt;X853,Übersetzungstexte!A$186,"")</f>
        <v/>
      </c>
      <c r="AA853" s="366" t="str">
        <f t="shared" si="434"/>
        <v/>
      </c>
      <c r="AB853" s="367"/>
    </row>
    <row r="854" spans="1:28" ht="17.25" hidden="1" customHeight="1" x14ac:dyDescent="0.2">
      <c r="A854" s="115"/>
      <c r="B854" s="236"/>
      <c r="C854" s="236"/>
      <c r="D854" s="116"/>
      <c r="E854" s="117"/>
      <c r="F854" s="118"/>
      <c r="G854" s="362"/>
      <c r="H854" s="117"/>
      <c r="I854" s="118"/>
      <c r="J854" s="119"/>
      <c r="K854" s="119"/>
      <c r="L854" s="232" t="str">
        <f t="shared" si="420"/>
        <v/>
      </c>
      <c r="M854" s="128" t="str">
        <f t="shared" si="421"/>
        <v/>
      </c>
      <c r="N854" s="77">
        <f t="shared" si="422"/>
        <v>0</v>
      </c>
      <c r="O854" s="77">
        <f t="shared" si="423"/>
        <v>0</v>
      </c>
      <c r="P854" s="28" t="str">
        <f t="shared" si="424"/>
        <v/>
      </c>
      <c r="Q854" s="28">
        <f t="shared" si="425"/>
        <v>0</v>
      </c>
      <c r="R854" s="31" t="str">
        <f t="shared" si="426"/>
        <v/>
      </c>
      <c r="S854" s="28" t="str">
        <f t="shared" si="427"/>
        <v/>
      </c>
      <c r="T854" s="28" t="str">
        <f t="shared" si="428"/>
        <v/>
      </c>
      <c r="U854" s="28" t="str">
        <f t="shared" si="429"/>
        <v/>
      </c>
      <c r="V854" s="28" t="str">
        <f t="shared" si="430"/>
        <v/>
      </c>
      <c r="W854" s="71" t="str">
        <f t="shared" si="431"/>
        <v/>
      </c>
      <c r="X854" s="47" t="str">
        <f t="shared" si="432"/>
        <v/>
      </c>
      <c r="Y854" s="365" t="str">
        <f t="shared" si="433"/>
        <v/>
      </c>
      <c r="Z854" s="365" t="str">
        <f>IF(W854&lt;X854,Übersetzungstexte!A$186,"")</f>
        <v/>
      </c>
      <c r="AA854" s="366" t="str">
        <f t="shared" si="434"/>
        <v/>
      </c>
      <c r="AB854" s="367"/>
    </row>
    <row r="855" spans="1:28" ht="17.25" hidden="1" customHeight="1" x14ac:dyDescent="0.2">
      <c r="A855" s="115"/>
      <c r="B855" s="236"/>
      <c r="C855" s="236"/>
      <c r="D855" s="116"/>
      <c r="E855" s="117"/>
      <c r="F855" s="118"/>
      <c r="G855" s="362"/>
      <c r="H855" s="117"/>
      <c r="I855" s="118"/>
      <c r="J855" s="119"/>
      <c r="K855" s="119"/>
      <c r="L855" s="232" t="str">
        <f t="shared" si="420"/>
        <v/>
      </c>
      <c r="M855" s="128" t="str">
        <f t="shared" si="421"/>
        <v/>
      </c>
      <c r="N855" s="77">
        <f t="shared" si="422"/>
        <v>0</v>
      </c>
      <c r="O855" s="77">
        <f t="shared" si="423"/>
        <v>0</v>
      </c>
      <c r="P855" s="28" t="str">
        <f t="shared" si="424"/>
        <v/>
      </c>
      <c r="Q855" s="28">
        <f t="shared" si="425"/>
        <v>0</v>
      </c>
      <c r="R855" s="31" t="str">
        <f t="shared" si="426"/>
        <v/>
      </c>
      <c r="S855" s="28" t="str">
        <f t="shared" si="427"/>
        <v/>
      </c>
      <c r="T855" s="28" t="str">
        <f t="shared" si="428"/>
        <v/>
      </c>
      <c r="U855" s="28" t="str">
        <f t="shared" si="429"/>
        <v/>
      </c>
      <c r="V855" s="28" t="str">
        <f t="shared" si="430"/>
        <v/>
      </c>
      <c r="W855" s="71" t="str">
        <f t="shared" si="431"/>
        <v/>
      </c>
      <c r="X855" s="47" t="str">
        <f t="shared" si="432"/>
        <v/>
      </c>
      <c r="Y855" s="365" t="str">
        <f t="shared" si="433"/>
        <v/>
      </c>
      <c r="Z855" s="365" t="str">
        <f>IF(W855&lt;X855,Übersetzungstexte!A$186,"")</f>
        <v/>
      </c>
      <c r="AA855" s="366" t="str">
        <f t="shared" si="434"/>
        <v/>
      </c>
      <c r="AB855" s="367"/>
    </row>
    <row r="856" spans="1:28" ht="17.25" hidden="1" customHeight="1" x14ac:dyDescent="0.2">
      <c r="A856" s="115"/>
      <c r="B856" s="236"/>
      <c r="C856" s="236"/>
      <c r="D856" s="116"/>
      <c r="E856" s="117"/>
      <c r="F856" s="118"/>
      <c r="G856" s="362"/>
      <c r="H856" s="117"/>
      <c r="I856" s="118"/>
      <c r="J856" s="119"/>
      <c r="K856" s="119"/>
      <c r="L856" s="232" t="str">
        <f t="shared" si="420"/>
        <v/>
      </c>
      <c r="M856" s="128" t="str">
        <f t="shared" si="421"/>
        <v/>
      </c>
      <c r="N856" s="77">
        <f t="shared" si="422"/>
        <v>0</v>
      </c>
      <c r="O856" s="77">
        <f t="shared" si="423"/>
        <v>0</v>
      </c>
      <c r="P856" s="28" t="str">
        <f t="shared" si="424"/>
        <v/>
      </c>
      <c r="Q856" s="28">
        <f t="shared" si="425"/>
        <v>0</v>
      </c>
      <c r="R856" s="31" t="str">
        <f t="shared" si="426"/>
        <v/>
      </c>
      <c r="S856" s="28" t="str">
        <f t="shared" si="427"/>
        <v/>
      </c>
      <c r="T856" s="28" t="str">
        <f t="shared" si="428"/>
        <v/>
      </c>
      <c r="U856" s="28" t="str">
        <f t="shared" si="429"/>
        <v/>
      </c>
      <c r="V856" s="28" t="str">
        <f t="shared" si="430"/>
        <v/>
      </c>
      <c r="W856" s="71" t="str">
        <f t="shared" si="431"/>
        <v/>
      </c>
      <c r="X856" s="47" t="str">
        <f t="shared" si="432"/>
        <v/>
      </c>
      <c r="Y856" s="365" t="str">
        <f t="shared" si="433"/>
        <v/>
      </c>
      <c r="Z856" s="365" t="str">
        <f>IF(W856&lt;X856,Übersetzungstexte!A$186,"")</f>
        <v/>
      </c>
      <c r="AA856" s="366" t="str">
        <f t="shared" si="434"/>
        <v/>
      </c>
      <c r="AB856" s="367"/>
    </row>
    <row r="857" spans="1:28" ht="17.25" hidden="1" customHeight="1" x14ac:dyDescent="0.2">
      <c r="A857" s="115"/>
      <c r="B857" s="236"/>
      <c r="C857" s="236"/>
      <c r="D857" s="116"/>
      <c r="E857" s="117"/>
      <c r="F857" s="118"/>
      <c r="G857" s="362"/>
      <c r="H857" s="117"/>
      <c r="I857" s="118"/>
      <c r="J857" s="119"/>
      <c r="K857" s="119"/>
      <c r="L857" s="232" t="str">
        <f t="shared" si="420"/>
        <v/>
      </c>
      <c r="M857" s="128" t="str">
        <f t="shared" si="421"/>
        <v/>
      </c>
      <c r="N857" s="77">
        <f t="shared" si="422"/>
        <v>0</v>
      </c>
      <c r="O857" s="77">
        <f t="shared" si="423"/>
        <v>0</v>
      </c>
      <c r="P857" s="28" t="str">
        <f t="shared" si="424"/>
        <v/>
      </c>
      <c r="Q857" s="28">
        <f t="shared" si="425"/>
        <v>0</v>
      </c>
      <c r="R857" s="31" t="str">
        <f t="shared" si="426"/>
        <v/>
      </c>
      <c r="S857" s="28" t="str">
        <f t="shared" si="427"/>
        <v/>
      </c>
      <c r="T857" s="28" t="str">
        <f t="shared" si="428"/>
        <v/>
      </c>
      <c r="U857" s="28" t="str">
        <f t="shared" si="429"/>
        <v/>
      </c>
      <c r="V857" s="28" t="str">
        <f t="shared" si="430"/>
        <v/>
      </c>
      <c r="W857" s="71" t="str">
        <f t="shared" si="431"/>
        <v/>
      </c>
      <c r="X857" s="47" t="str">
        <f t="shared" si="432"/>
        <v/>
      </c>
      <c r="Y857" s="365" t="str">
        <f t="shared" si="433"/>
        <v/>
      </c>
      <c r="Z857" s="365" t="str">
        <f>IF(W857&lt;X857,Übersetzungstexte!A$186,"")</f>
        <v/>
      </c>
      <c r="AA857" s="366" t="str">
        <f t="shared" si="434"/>
        <v/>
      </c>
      <c r="AB857" s="367"/>
    </row>
    <row r="858" spans="1:28" ht="17.25" hidden="1" customHeight="1" x14ac:dyDescent="0.2">
      <c r="A858" s="115"/>
      <c r="B858" s="236"/>
      <c r="C858" s="236"/>
      <c r="D858" s="116"/>
      <c r="E858" s="117"/>
      <c r="F858" s="118"/>
      <c r="G858" s="362"/>
      <c r="H858" s="117"/>
      <c r="I858" s="118"/>
      <c r="J858" s="119"/>
      <c r="K858" s="119"/>
      <c r="L858" s="232" t="str">
        <f t="shared" si="420"/>
        <v/>
      </c>
      <c r="M858" s="128" t="str">
        <f t="shared" si="421"/>
        <v/>
      </c>
      <c r="N858" s="77">
        <f t="shared" si="422"/>
        <v>0</v>
      </c>
      <c r="O858" s="77">
        <f t="shared" si="423"/>
        <v>0</v>
      </c>
      <c r="P858" s="28" t="str">
        <f t="shared" si="424"/>
        <v/>
      </c>
      <c r="Q858" s="28">
        <f t="shared" si="425"/>
        <v>0</v>
      </c>
      <c r="R858" s="31" t="str">
        <f t="shared" si="426"/>
        <v/>
      </c>
      <c r="S858" s="28" t="str">
        <f t="shared" si="427"/>
        <v/>
      </c>
      <c r="T858" s="28" t="str">
        <f t="shared" si="428"/>
        <v/>
      </c>
      <c r="U858" s="28" t="str">
        <f t="shared" si="429"/>
        <v/>
      </c>
      <c r="V858" s="28" t="str">
        <f t="shared" si="430"/>
        <v/>
      </c>
      <c r="W858" s="71" t="str">
        <f t="shared" si="431"/>
        <v/>
      </c>
      <c r="X858" s="47" t="str">
        <f t="shared" si="432"/>
        <v/>
      </c>
      <c r="Y858" s="365" t="str">
        <f t="shared" si="433"/>
        <v/>
      </c>
      <c r="Z858" s="365" t="str">
        <f>IF(W858&lt;X858,Übersetzungstexte!A$186,"")</f>
        <v/>
      </c>
      <c r="AA858" s="366" t="str">
        <f t="shared" si="434"/>
        <v/>
      </c>
      <c r="AB858" s="367"/>
    </row>
    <row r="859" spans="1:28" ht="17.25" hidden="1" customHeight="1" x14ac:dyDescent="0.2">
      <c r="A859" s="115"/>
      <c r="B859" s="236"/>
      <c r="C859" s="236"/>
      <c r="D859" s="116"/>
      <c r="E859" s="117"/>
      <c r="F859" s="118"/>
      <c r="G859" s="362"/>
      <c r="H859" s="117"/>
      <c r="I859" s="118"/>
      <c r="J859" s="119"/>
      <c r="K859" s="119"/>
      <c r="L859" s="232" t="str">
        <f t="shared" si="420"/>
        <v/>
      </c>
      <c r="M859" s="128" t="str">
        <f t="shared" si="421"/>
        <v/>
      </c>
      <c r="N859" s="77">
        <f t="shared" si="422"/>
        <v>0</v>
      </c>
      <c r="O859" s="77">
        <f t="shared" si="423"/>
        <v>0</v>
      </c>
      <c r="P859" s="28" t="str">
        <f t="shared" si="424"/>
        <v/>
      </c>
      <c r="Q859" s="28">
        <f t="shared" si="425"/>
        <v>0</v>
      </c>
      <c r="R859" s="31" t="str">
        <f t="shared" si="426"/>
        <v/>
      </c>
      <c r="S859" s="28" t="str">
        <f t="shared" si="427"/>
        <v/>
      </c>
      <c r="T859" s="28" t="str">
        <f t="shared" si="428"/>
        <v/>
      </c>
      <c r="U859" s="28" t="str">
        <f t="shared" si="429"/>
        <v/>
      </c>
      <c r="V859" s="28" t="str">
        <f t="shared" si="430"/>
        <v/>
      </c>
      <c r="W859" s="71" t="str">
        <f t="shared" si="431"/>
        <v/>
      </c>
      <c r="X859" s="47" t="str">
        <f t="shared" si="432"/>
        <v/>
      </c>
      <c r="Y859" s="365" t="str">
        <f t="shared" si="433"/>
        <v/>
      </c>
      <c r="Z859" s="365" t="str">
        <f>IF(W859&lt;X859,Übersetzungstexte!A$186,"")</f>
        <v/>
      </c>
      <c r="AA859" s="366" t="str">
        <f t="shared" si="434"/>
        <v/>
      </c>
      <c r="AB859" s="367"/>
    </row>
    <row r="860" spans="1:28" ht="17.25" hidden="1" customHeight="1" x14ac:dyDescent="0.2">
      <c r="A860" s="115"/>
      <c r="B860" s="236"/>
      <c r="C860" s="236"/>
      <c r="D860" s="116"/>
      <c r="E860" s="117"/>
      <c r="F860" s="118"/>
      <c r="G860" s="362"/>
      <c r="H860" s="117"/>
      <c r="I860" s="118"/>
      <c r="J860" s="119"/>
      <c r="K860" s="119"/>
      <c r="L860" s="232" t="str">
        <f t="shared" si="420"/>
        <v/>
      </c>
      <c r="M860" s="128" t="str">
        <f t="shared" si="421"/>
        <v/>
      </c>
      <c r="N860" s="77">
        <f t="shared" si="422"/>
        <v>0</v>
      </c>
      <c r="O860" s="77">
        <f t="shared" si="423"/>
        <v>0</v>
      </c>
      <c r="P860" s="28" t="str">
        <f t="shared" si="424"/>
        <v/>
      </c>
      <c r="Q860" s="28">
        <f t="shared" si="425"/>
        <v>0</v>
      </c>
      <c r="R860" s="31" t="str">
        <f t="shared" si="426"/>
        <v/>
      </c>
      <c r="S860" s="28" t="str">
        <f t="shared" si="427"/>
        <v/>
      </c>
      <c r="T860" s="28" t="str">
        <f t="shared" si="428"/>
        <v/>
      </c>
      <c r="U860" s="28" t="str">
        <f t="shared" si="429"/>
        <v/>
      </c>
      <c r="V860" s="28" t="str">
        <f t="shared" si="430"/>
        <v/>
      </c>
      <c r="W860" s="71" t="str">
        <f t="shared" si="431"/>
        <v/>
      </c>
      <c r="X860" s="47" t="str">
        <f t="shared" si="432"/>
        <v/>
      </c>
      <c r="Y860" s="365" t="str">
        <f t="shared" si="433"/>
        <v/>
      </c>
      <c r="Z860" s="365" t="str">
        <f>IF(W860&lt;X860,Übersetzungstexte!A$186,"")</f>
        <v/>
      </c>
      <c r="AA860" s="366" t="str">
        <f t="shared" si="434"/>
        <v/>
      </c>
      <c r="AB860" s="367"/>
    </row>
    <row r="861" spans="1:28" ht="17.25" hidden="1" customHeight="1" x14ac:dyDescent="0.2">
      <c r="A861" s="115"/>
      <c r="B861" s="236"/>
      <c r="C861" s="236"/>
      <c r="D861" s="116"/>
      <c r="E861" s="117"/>
      <c r="F861" s="118"/>
      <c r="G861" s="362"/>
      <c r="H861" s="117"/>
      <c r="I861" s="118"/>
      <c r="J861" s="119"/>
      <c r="K861" s="119"/>
      <c r="L861" s="232" t="str">
        <f t="shared" si="420"/>
        <v/>
      </c>
      <c r="M861" s="128" t="str">
        <f t="shared" si="421"/>
        <v/>
      </c>
      <c r="N861" s="77">
        <f t="shared" si="422"/>
        <v>0</v>
      </c>
      <c r="O861" s="77">
        <f t="shared" si="423"/>
        <v>0</v>
      </c>
      <c r="P861" s="28" t="str">
        <f t="shared" si="424"/>
        <v/>
      </c>
      <c r="Q861" s="28">
        <f t="shared" si="425"/>
        <v>0</v>
      </c>
      <c r="R861" s="31" t="str">
        <f t="shared" si="426"/>
        <v/>
      </c>
      <c r="S861" s="28" t="str">
        <f t="shared" si="427"/>
        <v/>
      </c>
      <c r="T861" s="28" t="str">
        <f t="shared" si="428"/>
        <v/>
      </c>
      <c r="U861" s="28" t="str">
        <f t="shared" si="429"/>
        <v/>
      </c>
      <c r="V861" s="28" t="str">
        <f t="shared" si="430"/>
        <v/>
      </c>
      <c r="W861" s="71" t="str">
        <f t="shared" si="431"/>
        <v/>
      </c>
      <c r="X861" s="47" t="str">
        <f t="shared" si="432"/>
        <v/>
      </c>
      <c r="Y861" s="365" t="str">
        <f t="shared" si="433"/>
        <v/>
      </c>
      <c r="Z861" s="365" t="str">
        <f>IF(W861&lt;X861,Übersetzungstexte!A$186,"")</f>
        <v/>
      </c>
      <c r="AA861" s="366" t="str">
        <f t="shared" si="434"/>
        <v/>
      </c>
      <c r="AB861" s="367"/>
    </row>
    <row r="862" spans="1:28" ht="17.25" hidden="1" customHeight="1" x14ac:dyDescent="0.2">
      <c r="A862" s="115"/>
      <c r="B862" s="236"/>
      <c r="C862" s="236"/>
      <c r="D862" s="116"/>
      <c r="E862" s="117"/>
      <c r="F862" s="118"/>
      <c r="G862" s="362"/>
      <c r="H862" s="117"/>
      <c r="I862" s="118"/>
      <c r="J862" s="119"/>
      <c r="K862" s="119"/>
      <c r="L862" s="232" t="str">
        <f t="shared" si="420"/>
        <v/>
      </c>
      <c r="M862" s="128" t="str">
        <f t="shared" si="421"/>
        <v/>
      </c>
      <c r="N862" s="77">
        <f t="shared" si="422"/>
        <v>0</v>
      </c>
      <c r="O862" s="77">
        <f t="shared" si="423"/>
        <v>0</v>
      </c>
      <c r="P862" s="28" t="str">
        <f t="shared" si="424"/>
        <v/>
      </c>
      <c r="Q862" s="28">
        <f t="shared" si="425"/>
        <v>0</v>
      </c>
      <c r="R862" s="31" t="str">
        <f t="shared" si="426"/>
        <v/>
      </c>
      <c r="S862" s="28" t="str">
        <f t="shared" si="427"/>
        <v/>
      </c>
      <c r="T862" s="28" t="str">
        <f t="shared" si="428"/>
        <v/>
      </c>
      <c r="U862" s="28" t="str">
        <f t="shared" si="429"/>
        <v/>
      </c>
      <c r="V862" s="28" t="str">
        <f t="shared" si="430"/>
        <v/>
      </c>
      <c r="W862" s="71" t="str">
        <f t="shared" si="431"/>
        <v/>
      </c>
      <c r="X862" s="47" t="str">
        <f t="shared" si="432"/>
        <v/>
      </c>
      <c r="Y862" s="365" t="str">
        <f t="shared" si="433"/>
        <v/>
      </c>
      <c r="Z862" s="365" t="str">
        <f>IF(W862&lt;X862,Übersetzungstexte!A$186,"")</f>
        <v/>
      </c>
      <c r="AA862" s="366" t="str">
        <f t="shared" si="434"/>
        <v/>
      </c>
      <c r="AB862" s="367"/>
    </row>
    <row r="863" spans="1:28" ht="17.25" hidden="1" customHeight="1" x14ac:dyDescent="0.2">
      <c r="A863" s="115"/>
      <c r="B863" s="236"/>
      <c r="C863" s="236"/>
      <c r="D863" s="116"/>
      <c r="E863" s="117"/>
      <c r="F863" s="118"/>
      <c r="G863" s="362"/>
      <c r="H863" s="117"/>
      <c r="I863" s="118"/>
      <c r="J863" s="119"/>
      <c r="K863" s="119"/>
      <c r="L863" s="232" t="str">
        <f t="shared" si="420"/>
        <v/>
      </c>
      <c r="M863" s="128" t="str">
        <f t="shared" si="421"/>
        <v/>
      </c>
      <c r="N863" s="77">
        <f t="shared" si="422"/>
        <v>0</v>
      </c>
      <c r="O863" s="77">
        <f t="shared" si="423"/>
        <v>0</v>
      </c>
      <c r="P863" s="28" t="str">
        <f t="shared" si="424"/>
        <v/>
      </c>
      <c r="Q863" s="28">
        <f t="shared" si="425"/>
        <v>0</v>
      </c>
      <c r="R863" s="31" t="str">
        <f t="shared" si="426"/>
        <v/>
      </c>
      <c r="S863" s="28" t="str">
        <f t="shared" si="427"/>
        <v/>
      </c>
      <c r="T863" s="28" t="str">
        <f t="shared" si="428"/>
        <v/>
      </c>
      <c r="U863" s="28" t="str">
        <f t="shared" si="429"/>
        <v/>
      </c>
      <c r="V863" s="28" t="str">
        <f t="shared" si="430"/>
        <v/>
      </c>
      <c r="W863" s="71" t="str">
        <f t="shared" si="431"/>
        <v/>
      </c>
      <c r="X863" s="47" t="str">
        <f t="shared" si="432"/>
        <v/>
      </c>
      <c r="Y863" s="365" t="str">
        <f t="shared" si="433"/>
        <v/>
      </c>
      <c r="Z863" s="365" t="str">
        <f>IF(W863&lt;X863,Übersetzungstexte!A$186,"")</f>
        <v/>
      </c>
      <c r="AA863" s="366" t="str">
        <f t="shared" si="434"/>
        <v/>
      </c>
      <c r="AB863" s="367"/>
    </row>
    <row r="864" spans="1:28" ht="17.25" hidden="1" customHeight="1" x14ac:dyDescent="0.2">
      <c r="A864" s="115"/>
      <c r="B864" s="236"/>
      <c r="C864" s="236"/>
      <c r="D864" s="116"/>
      <c r="E864" s="117"/>
      <c r="F864" s="118"/>
      <c r="G864" s="362"/>
      <c r="H864" s="117"/>
      <c r="I864" s="118"/>
      <c r="J864" s="119"/>
      <c r="K864" s="119"/>
      <c r="L864" s="232" t="str">
        <f t="shared" si="420"/>
        <v/>
      </c>
      <c r="M864" s="128" t="str">
        <f t="shared" si="421"/>
        <v/>
      </c>
      <c r="N864" s="77">
        <f t="shared" si="422"/>
        <v>0</v>
      </c>
      <c r="O864" s="77">
        <f t="shared" si="423"/>
        <v>0</v>
      </c>
      <c r="P864" s="28" t="str">
        <f t="shared" si="424"/>
        <v/>
      </c>
      <c r="Q864" s="28">
        <f t="shared" si="425"/>
        <v>0</v>
      </c>
      <c r="R864" s="31" t="str">
        <f t="shared" si="426"/>
        <v/>
      </c>
      <c r="S864" s="28" t="str">
        <f t="shared" si="427"/>
        <v/>
      </c>
      <c r="T864" s="28" t="str">
        <f t="shared" si="428"/>
        <v/>
      </c>
      <c r="U864" s="28" t="str">
        <f t="shared" si="429"/>
        <v/>
      </c>
      <c r="V864" s="28" t="str">
        <f t="shared" si="430"/>
        <v/>
      </c>
      <c r="W864" s="71" t="str">
        <f t="shared" si="431"/>
        <v/>
      </c>
      <c r="X864" s="47" t="str">
        <f t="shared" si="432"/>
        <v/>
      </c>
      <c r="Y864" s="365" t="str">
        <f t="shared" si="433"/>
        <v/>
      </c>
      <c r="Z864" s="365" t="str">
        <f>IF(W864&lt;X864,Übersetzungstexte!A$186,"")</f>
        <v/>
      </c>
      <c r="AA864" s="366" t="str">
        <f t="shared" si="434"/>
        <v/>
      </c>
      <c r="AB864" s="367"/>
    </row>
    <row r="865" spans="1:28" ht="17.25" hidden="1" customHeight="1" x14ac:dyDescent="0.2">
      <c r="A865" s="115"/>
      <c r="B865" s="236"/>
      <c r="C865" s="236"/>
      <c r="D865" s="116"/>
      <c r="E865" s="117"/>
      <c r="F865" s="118"/>
      <c r="G865" s="362"/>
      <c r="H865" s="117"/>
      <c r="I865" s="118"/>
      <c r="J865" s="119"/>
      <c r="K865" s="119"/>
      <c r="L865" s="232" t="str">
        <f t="shared" si="420"/>
        <v/>
      </c>
      <c r="M865" s="128" t="str">
        <f t="shared" si="421"/>
        <v/>
      </c>
      <c r="N865" s="77">
        <f t="shared" si="422"/>
        <v>0</v>
      </c>
      <c r="O865" s="77">
        <f t="shared" si="423"/>
        <v>0</v>
      </c>
      <c r="P865" s="28" t="str">
        <f t="shared" si="424"/>
        <v/>
      </c>
      <c r="Q865" s="28">
        <f t="shared" si="425"/>
        <v>0</v>
      </c>
      <c r="R865" s="31" t="str">
        <f t="shared" si="426"/>
        <v/>
      </c>
      <c r="S865" s="28" t="str">
        <f t="shared" si="427"/>
        <v/>
      </c>
      <c r="T865" s="28" t="str">
        <f t="shared" si="428"/>
        <v/>
      </c>
      <c r="U865" s="28" t="str">
        <f t="shared" si="429"/>
        <v/>
      </c>
      <c r="V865" s="28" t="str">
        <f t="shared" si="430"/>
        <v/>
      </c>
      <c r="W865" s="71" t="str">
        <f t="shared" si="431"/>
        <v/>
      </c>
      <c r="X865" s="47" t="str">
        <f t="shared" si="432"/>
        <v/>
      </c>
      <c r="Y865" s="365" t="str">
        <f t="shared" si="433"/>
        <v/>
      </c>
      <c r="Z865" s="365" t="str">
        <f>IF(W865&lt;X865,Übersetzungstexte!A$186,"")</f>
        <v/>
      </c>
      <c r="AA865" s="366" t="str">
        <f t="shared" si="434"/>
        <v/>
      </c>
      <c r="AB865" s="367"/>
    </row>
    <row r="866" spans="1:28" ht="17.25" hidden="1" customHeight="1" x14ac:dyDescent="0.2">
      <c r="A866" s="115"/>
      <c r="B866" s="236"/>
      <c r="C866" s="236"/>
      <c r="D866" s="116"/>
      <c r="E866" s="117"/>
      <c r="F866" s="118"/>
      <c r="G866" s="362"/>
      <c r="H866" s="117"/>
      <c r="I866" s="118"/>
      <c r="J866" s="119"/>
      <c r="K866" s="119"/>
      <c r="L866" s="232" t="str">
        <f t="shared" si="420"/>
        <v/>
      </c>
      <c r="M866" s="128" t="str">
        <f t="shared" si="421"/>
        <v/>
      </c>
      <c r="N866" s="77">
        <f t="shared" si="422"/>
        <v>0</v>
      </c>
      <c r="O866" s="77">
        <f t="shared" si="423"/>
        <v>0</v>
      </c>
      <c r="P866" s="28" t="str">
        <f t="shared" si="424"/>
        <v/>
      </c>
      <c r="Q866" s="28">
        <f t="shared" si="425"/>
        <v>0</v>
      </c>
      <c r="R866" s="31" t="str">
        <f t="shared" si="426"/>
        <v/>
      </c>
      <c r="S866" s="28" t="str">
        <f t="shared" si="427"/>
        <v/>
      </c>
      <c r="T866" s="28" t="str">
        <f t="shared" si="428"/>
        <v/>
      </c>
      <c r="U866" s="28" t="str">
        <f t="shared" si="429"/>
        <v/>
      </c>
      <c r="V866" s="28" t="str">
        <f t="shared" si="430"/>
        <v/>
      </c>
      <c r="W866" s="71" t="str">
        <f t="shared" si="431"/>
        <v/>
      </c>
      <c r="X866" s="47" t="str">
        <f t="shared" si="432"/>
        <v/>
      </c>
      <c r="Y866" s="365" t="str">
        <f t="shared" si="433"/>
        <v/>
      </c>
      <c r="Z866" s="365" t="str">
        <f>IF(W866&lt;X866,Übersetzungstexte!A$186,"")</f>
        <v/>
      </c>
      <c r="AA866" s="366" t="str">
        <f t="shared" si="434"/>
        <v/>
      </c>
      <c r="AB866" s="367"/>
    </row>
    <row r="867" spans="1:28" ht="17.25" hidden="1" customHeight="1" x14ac:dyDescent="0.2">
      <c r="A867" s="115"/>
      <c r="B867" s="236"/>
      <c r="C867" s="236"/>
      <c r="D867" s="116"/>
      <c r="E867" s="117"/>
      <c r="F867" s="118"/>
      <c r="G867" s="362"/>
      <c r="H867" s="117"/>
      <c r="I867" s="118"/>
      <c r="J867" s="119"/>
      <c r="K867" s="119"/>
      <c r="L867" s="232" t="str">
        <f t="shared" si="420"/>
        <v/>
      </c>
      <c r="M867" s="128" t="str">
        <f t="shared" si="421"/>
        <v/>
      </c>
      <c r="N867" s="77">
        <f t="shared" si="422"/>
        <v>0</v>
      </c>
      <c r="O867" s="77">
        <f t="shared" si="423"/>
        <v>0</v>
      </c>
      <c r="P867" s="28" t="str">
        <f t="shared" si="424"/>
        <v/>
      </c>
      <c r="Q867" s="28">
        <f t="shared" si="425"/>
        <v>0</v>
      </c>
      <c r="R867" s="31" t="str">
        <f t="shared" si="426"/>
        <v/>
      </c>
      <c r="S867" s="28" t="str">
        <f t="shared" si="427"/>
        <v/>
      </c>
      <c r="T867" s="28" t="str">
        <f t="shared" si="428"/>
        <v/>
      </c>
      <c r="U867" s="28" t="str">
        <f t="shared" si="429"/>
        <v/>
      </c>
      <c r="V867" s="28" t="str">
        <f t="shared" si="430"/>
        <v/>
      </c>
      <c r="W867" s="71" t="str">
        <f t="shared" si="431"/>
        <v/>
      </c>
      <c r="X867" s="47" t="str">
        <f t="shared" si="432"/>
        <v/>
      </c>
      <c r="Y867" s="365" t="str">
        <f t="shared" si="433"/>
        <v/>
      </c>
      <c r="Z867" s="365" t="str">
        <f>IF(W867&lt;X867,Übersetzungstexte!A$186,"")</f>
        <v/>
      </c>
      <c r="AA867" s="366" t="str">
        <f t="shared" si="434"/>
        <v/>
      </c>
      <c r="AB867" s="367"/>
    </row>
    <row r="868" spans="1:28" ht="17.25" hidden="1" customHeight="1" x14ac:dyDescent="0.2">
      <c r="A868" s="115"/>
      <c r="B868" s="236"/>
      <c r="C868" s="236"/>
      <c r="D868" s="116"/>
      <c r="E868" s="117"/>
      <c r="F868" s="118"/>
      <c r="G868" s="362"/>
      <c r="H868" s="117"/>
      <c r="I868" s="118"/>
      <c r="J868" s="119"/>
      <c r="K868" s="119"/>
      <c r="L868" s="232" t="str">
        <f t="shared" si="420"/>
        <v/>
      </c>
      <c r="M868" s="128" t="str">
        <f>Z868</f>
        <v/>
      </c>
      <c r="N868" s="77">
        <f>IF(N$2-YEAR(D868)&lt;N$3,0,1)</f>
        <v>0</v>
      </c>
      <c r="O868" s="77">
        <f>IF(L868="",0,1)</f>
        <v>0</v>
      </c>
      <c r="P868" s="28" t="str">
        <f>IF(AND(A868="",B868="",C868=""),"",ROUND((K868+J868)/(N$4-(K868+J868))*100,2))</f>
        <v/>
      </c>
      <c r="Q868" s="28">
        <f>ROUND(G868,0)/12</f>
        <v>0</v>
      </c>
      <c r="R868" s="31" t="str">
        <f>IF(AND(A868="",B868="",C868=""),"",ROUND((N$4-(K868+J868))*I868/60,1))</f>
        <v/>
      </c>
      <c r="S868" s="28" t="str">
        <f>IF(OR(AND(A868="",B868="",C868=""),F868=0,F868=""),"",ROUND((1+P868/100)*Q868*F868,2))</f>
        <v/>
      </c>
      <c r="T868" s="28" t="str">
        <f>IF(OR(AND(A868="",B868="",C868=""),F868=0,F868="",I868=0,I868=""),"",ROUND((1+P868/100)*(H868/(N$4*I868/5)+Q868*F868),2))</f>
        <v/>
      </c>
      <c r="U868" s="28" t="str">
        <f>IF(OR(AND(A868="",B868="",C868=""),E868=0,E868="",R868=0,R868=""),"",ROUND((Q868*E868/R868),2))</f>
        <v/>
      </c>
      <c r="V868" s="28" t="str">
        <f>IF(OR(AND(A868="",B868="",C868=""),E868=0,E868="",R868=0,R868=""),"",ROUND((H868/(12*Q868*E868)+1)*Q868*E868/R868,2))</f>
        <v/>
      </c>
      <c r="W868" s="71" t="str">
        <f>IF(OR(AND(A868="",B868="",C868=""),R868=0,R868=""),"",ROUND(W$4 / R868,1))</f>
        <v/>
      </c>
      <c r="X868" s="47" t="str">
        <f>IF(OR(AND(A868="",B868="",C868=""),N$4=""),"",IF(AND(F868&gt;0,H868&gt;0),T868, IF(F868&gt;0,S868, IF(AND(E868&gt;0,H868&gt;0),V868,U868))))</f>
        <v/>
      </c>
      <c r="Y868" s="365" t="str">
        <f>IF(W868&lt;X868,W868,X868)</f>
        <v/>
      </c>
      <c r="Z868" s="365" t="str">
        <f>IF(W868&lt;X868,Übersetzungstexte!A$186,"")</f>
        <v/>
      </c>
      <c r="AA868" s="366" t="str">
        <f>IF(AND(B868="",C868=""),"",CONCATENATE(B868,",",C868))</f>
        <v/>
      </c>
      <c r="AB868" s="367"/>
    </row>
    <row r="869" spans="1:28" ht="17.25" hidden="1" customHeight="1" x14ac:dyDescent="0.2">
      <c r="A869" s="115"/>
      <c r="B869" s="236"/>
      <c r="C869" s="236"/>
      <c r="D869" s="116"/>
      <c r="E869" s="117"/>
      <c r="F869" s="118"/>
      <c r="G869" s="362"/>
      <c r="H869" s="117"/>
      <c r="I869" s="118"/>
      <c r="J869" s="119"/>
      <c r="K869" s="119"/>
      <c r="L869" s="232" t="str">
        <f t="shared" si="420"/>
        <v/>
      </c>
      <c r="M869" s="128" t="str">
        <f>Z869</f>
        <v/>
      </c>
      <c r="N869" s="77">
        <f>IF(N$2-YEAR(D869)&lt;N$3,0,1)</f>
        <v>0</v>
      </c>
      <c r="O869" s="77">
        <f>IF(L869="",0,1)</f>
        <v>0</v>
      </c>
      <c r="P869" s="28" t="str">
        <f>IF(AND(A869="",B869="",C869=""),"",ROUND((K869+J869)/(N$4-(K869+J869))*100,2))</f>
        <v/>
      </c>
      <c r="Q869" s="28">
        <f>ROUND(G869,0)/12</f>
        <v>0</v>
      </c>
      <c r="R869" s="31" t="str">
        <f>IF(AND(A869="",B869="",C869=""),"",ROUND((N$4-(K869+J869))*I869/60,1))</f>
        <v/>
      </c>
      <c r="S869" s="28" t="str">
        <f>IF(OR(AND(A869="",B869="",C869=""),F869=0,F869=""),"",ROUND((1+P869/100)*Q869*F869,2))</f>
        <v/>
      </c>
      <c r="T869" s="28" t="str">
        <f>IF(OR(AND(A869="",B869="",C869=""),F869=0,F869="",I869=0,I869=""),"",ROUND((1+P869/100)*(H869/(N$4*I869/5)+Q869*F869),2))</f>
        <v/>
      </c>
      <c r="U869" s="28" t="str">
        <f>IF(OR(AND(A869="",B869="",C869=""),E869=0,E869="",R869=0,R869=""),"",ROUND((Q869*E869/R869),2))</f>
        <v/>
      </c>
      <c r="V869" s="28" t="str">
        <f>IF(OR(AND(A869="",B869="",C869=""),E869=0,E869="",R869=0,R869=""),"",ROUND((H869/(12*Q869*E869)+1)*Q869*E869/R869,2))</f>
        <v/>
      </c>
      <c r="W869" s="71" t="str">
        <f>IF(OR(AND(A869="",B869="",C869=""),R869=0,R869=""),"",ROUND(W$4 / R869,1))</f>
        <v/>
      </c>
      <c r="X869" s="47" t="str">
        <f>IF(OR(AND(A869="",B869="",C869=""),N$4=""),"",IF(AND(F869&gt;0,H869&gt;0),T869, IF(F869&gt;0,S869, IF(AND(E869&gt;0,H869&gt;0),V869,U869))))</f>
        <v/>
      </c>
      <c r="Y869" s="365" t="str">
        <f>IF(W869&lt;X869,W869,X869)</f>
        <v/>
      </c>
      <c r="Z869" s="365" t="str">
        <f>IF(W869&lt;X869,Übersetzungstexte!A$186,"")</f>
        <v/>
      </c>
      <c r="AA869" s="366" t="str">
        <f>IF(AND(B869="",C869=""),"",CONCATENATE(B869,",",C869))</f>
        <v/>
      </c>
      <c r="AB869" s="367"/>
    </row>
    <row r="870" spans="1:28" hidden="1" x14ac:dyDescent="0.2">
      <c r="A870" s="15"/>
      <c r="B870" s="16"/>
      <c r="C870" s="16"/>
      <c r="D870" s="16"/>
      <c r="E870" s="16"/>
      <c r="F870" s="16"/>
      <c r="G870" s="16"/>
      <c r="H870" s="16"/>
      <c r="I870" s="16"/>
      <c r="J870" s="16"/>
      <c r="K870" s="16"/>
      <c r="L870" s="16"/>
      <c r="M870" s="39"/>
      <c r="N870" s="184"/>
      <c r="O870" s="45"/>
      <c r="P870" s="45"/>
      <c r="Q870" s="45"/>
      <c r="R870" s="45"/>
      <c r="S870" s="45"/>
      <c r="T870" s="45"/>
      <c r="U870" s="45"/>
      <c r="V870" s="45"/>
      <c r="W870" s="45"/>
      <c r="X870" s="45"/>
      <c r="Y870" s="45"/>
      <c r="Z870" s="45"/>
      <c r="AA870" s="45"/>
      <c r="AB870" s="45"/>
    </row>
    <row r="871" spans="1:28" hidden="1" x14ac:dyDescent="0.2">
      <c r="A871" s="113" t="str">
        <f>'Stammdaten Betrieb &amp; Abteilung'!D$1</f>
        <v xml:space="preserve">  </v>
      </c>
      <c r="B871" s="39"/>
      <c r="C871" s="34"/>
      <c r="D871" s="34"/>
      <c r="E871" s="35"/>
      <c r="F871" s="35"/>
      <c r="G871" s="21" t="str">
        <f>Übersetzungstexte!A$135</f>
        <v>Betrieb / Betriebsabteilung</v>
      </c>
      <c r="H871" s="38" t="str">
        <f>'Stammdaten Betrieb &amp; Abteilung'!D$13</f>
        <v xml:space="preserve"> </v>
      </c>
      <c r="I871" s="38"/>
      <c r="J871" s="38"/>
      <c r="K871" s="38"/>
      <c r="L871" s="40"/>
      <c r="M871" s="85"/>
      <c r="P871" s="46"/>
      <c r="Q871" s="46"/>
      <c r="R871" s="18"/>
      <c r="S871" s="22"/>
      <c r="T871" s="47"/>
      <c r="U871" s="18"/>
      <c r="V871" s="18"/>
      <c r="W871" s="18"/>
      <c r="X871" s="18"/>
      <c r="Y871" s="19"/>
      <c r="AA871" s="47"/>
    </row>
    <row r="872" spans="1:28" hidden="1" x14ac:dyDescent="0.2">
      <c r="A872" s="38" t="str">
        <f>'Stammdaten Betrieb &amp; Abteilung'!D$3</f>
        <v xml:space="preserve"> </v>
      </c>
      <c r="B872" s="39"/>
      <c r="C872" s="33"/>
      <c r="D872" s="33"/>
      <c r="E872" s="36"/>
      <c r="F872" s="36"/>
      <c r="G872" s="17" t="str">
        <f>Übersetzungstexte!A$136</f>
        <v>Abrechnungsperiode</v>
      </c>
      <c r="H872" s="114" t="str">
        <f>'Stammdaten Betrieb &amp; Abteilung'!D$14</f>
        <v/>
      </c>
      <c r="I872" s="114"/>
      <c r="J872" s="37"/>
      <c r="K872" s="37"/>
      <c r="L872" s="40"/>
      <c r="M872" s="85"/>
      <c r="P872" s="46"/>
      <c r="Q872" s="46"/>
      <c r="R872" s="18"/>
      <c r="S872" s="22"/>
      <c r="T872" s="47"/>
      <c r="U872" s="18"/>
      <c r="V872" s="18"/>
      <c r="W872" s="18"/>
      <c r="X872" s="18"/>
      <c r="Y872" s="19"/>
      <c r="AA872" s="47"/>
    </row>
    <row r="873" spans="1:28" hidden="1" x14ac:dyDescent="0.2">
      <c r="A873" s="38" t="str">
        <f>'Stammdaten Betrieb &amp; Abteilung'!D$4</f>
        <v xml:space="preserve"> </v>
      </c>
      <c r="B873" s="39"/>
      <c r="C873" s="7"/>
      <c r="D873" s="7"/>
      <c r="E873" s="36"/>
      <c r="F873" s="36"/>
      <c r="G873" s="17" t="str">
        <f>Übersetzungstexte!A$137</f>
        <v>Beginn / Ende der Kurzarbeit</v>
      </c>
      <c r="H873" s="38" t="str">
        <f>'Stammdaten Betrieb &amp; Abteilung'!D$16</f>
        <v/>
      </c>
      <c r="I873" s="38"/>
      <c r="J873" s="38"/>
      <c r="K873" s="38"/>
      <c r="L873" s="40"/>
      <c r="M873" s="85"/>
      <c r="P873" s="46"/>
      <c r="Q873" s="46"/>
      <c r="R873" s="18"/>
      <c r="S873" s="22"/>
      <c r="T873" s="47"/>
      <c r="U873" s="18"/>
      <c r="V873" s="18"/>
      <c r="W873" s="73"/>
      <c r="X873" s="18"/>
      <c r="Y873" s="19"/>
      <c r="AA873" s="47"/>
    </row>
    <row r="874" spans="1:28" hidden="1" x14ac:dyDescent="0.2">
      <c r="A874" s="5"/>
      <c r="B874" s="4"/>
      <c r="C874" s="7"/>
      <c r="D874" s="7"/>
      <c r="E874" s="8"/>
      <c r="F874" s="7"/>
      <c r="G874" s="7"/>
      <c r="H874" s="13"/>
      <c r="I874" s="7"/>
      <c r="J874" s="7"/>
      <c r="K874" s="7"/>
      <c r="L874" s="41"/>
      <c r="M874" s="86"/>
      <c r="N874" s="182"/>
      <c r="O874" s="43"/>
      <c r="P874" s="46"/>
      <c r="Q874" s="46"/>
      <c r="R874" s="18"/>
      <c r="S874" s="22"/>
      <c r="T874" s="18"/>
      <c r="U874" s="18"/>
      <c r="V874" s="18"/>
      <c r="W874" s="50"/>
      <c r="X874" s="18"/>
      <c r="Y874" s="19"/>
      <c r="AA874" s="47"/>
    </row>
    <row r="875" spans="1:28" hidden="1" x14ac:dyDescent="0.2">
      <c r="A875" s="223" t="str">
        <f>Übersetzungstexte!A$138</f>
        <v/>
      </c>
      <c r="B875" s="223" t="str">
        <f>Übersetzungstexte!A$142</f>
        <v/>
      </c>
      <c r="C875" s="223" t="str">
        <f>Übersetzungstexte!A$146</f>
        <v/>
      </c>
      <c r="D875" s="224" t="str">
        <f>Übersetzungstexte!A$150</f>
        <v/>
      </c>
      <c r="E875" s="224" t="str">
        <f>Übersetzungstexte!A$154</f>
        <v/>
      </c>
      <c r="F875" s="224" t="str">
        <f>Übersetzungstexte!A$158</f>
        <v/>
      </c>
      <c r="G875" s="224" t="str">
        <f>Übersetzungstexte!A$162</f>
        <v>Anzahl bez.</v>
      </c>
      <c r="H875" s="225" t="str">
        <f>Übersetzungstexte!A$166</f>
        <v>Weitere</v>
      </c>
      <c r="I875" s="224" t="str">
        <f>Übersetzungstexte!A$170</f>
        <v>Jahres-</v>
      </c>
      <c r="J875" s="224" t="str">
        <f>Übersetzungstexte!A$174</f>
        <v/>
      </c>
      <c r="K875" s="224" t="str">
        <f>Übersetzungstexte!A$178</f>
        <v/>
      </c>
      <c r="L875" s="224" t="str">
        <f>Übersetzungstexte!A$182</f>
        <v>Anrechen-</v>
      </c>
      <c r="M875" s="85"/>
      <c r="N875" s="183"/>
      <c r="O875" s="76" t="s">
        <v>685</v>
      </c>
      <c r="P875" s="50" t="s">
        <v>717</v>
      </c>
      <c r="Q875" s="50"/>
      <c r="R875" s="50" t="s">
        <v>718</v>
      </c>
      <c r="S875" s="50" t="s">
        <v>719</v>
      </c>
      <c r="T875" s="50" t="s">
        <v>720</v>
      </c>
      <c r="U875" s="50" t="s">
        <v>721</v>
      </c>
      <c r="V875" s="50" t="s">
        <v>722</v>
      </c>
      <c r="W875" s="50" t="s">
        <v>723</v>
      </c>
      <c r="X875" s="44" t="s">
        <v>726</v>
      </c>
      <c r="Y875" s="47" t="s">
        <v>723</v>
      </c>
      <c r="Z875" s="47" t="s">
        <v>723</v>
      </c>
      <c r="AA875" s="179"/>
      <c r="AB875" s="179"/>
    </row>
    <row r="876" spans="1:28" s="23" customFormat="1" hidden="1" x14ac:dyDescent="0.2">
      <c r="A876" s="226" t="str">
        <f>Übersetzungstexte!A$139</f>
        <v/>
      </c>
      <c r="B876" s="226" t="str">
        <f>Übersetzungstexte!A$143</f>
        <v/>
      </c>
      <c r="C876" s="226" t="str">
        <f>Übersetzungstexte!A$147</f>
        <v/>
      </c>
      <c r="D876" s="227" t="str">
        <f>Übersetzungstexte!A$151</f>
        <v/>
      </c>
      <c r="E876" s="227" t="str">
        <f>Übersetzungstexte!A$155</f>
        <v/>
      </c>
      <c r="F876" s="227" t="str">
        <f>Übersetzungstexte!A$159</f>
        <v/>
      </c>
      <c r="G876" s="227" t="str">
        <f>Übersetzungstexte!A$163</f>
        <v xml:space="preserve">Monate </v>
      </c>
      <c r="H876" s="233" t="str">
        <f>Übersetzungstexte!A$167</f>
        <v>Lohn-</v>
      </c>
      <c r="I876" s="227" t="str">
        <f>Übersetzungstexte!A$171</f>
        <v>durchschn.</v>
      </c>
      <c r="J876" s="227" t="str">
        <f>Übersetzungstexte!A$175</f>
        <v>Anzahl</v>
      </c>
      <c r="K876" s="227" t="str">
        <f>Übersetzungstexte!A$179</f>
        <v>Anzahl</v>
      </c>
      <c r="L876" s="227" t="str">
        <f>Übersetzungstexte!A$183</f>
        <v>barer</v>
      </c>
      <c r="M876" s="126"/>
      <c r="N876" s="183"/>
      <c r="O876" s="76" t="s">
        <v>761</v>
      </c>
      <c r="P876" s="50" t="s">
        <v>712</v>
      </c>
      <c r="Q876" s="50" t="s">
        <v>609</v>
      </c>
      <c r="R876" s="51" t="s">
        <v>713</v>
      </c>
      <c r="S876" s="75" t="s">
        <v>757</v>
      </c>
      <c r="T876" s="52" t="s">
        <v>757</v>
      </c>
      <c r="U876" s="52" t="s">
        <v>758</v>
      </c>
      <c r="V876" s="52" t="s">
        <v>758</v>
      </c>
      <c r="W876" s="52" t="s">
        <v>724</v>
      </c>
      <c r="X876" s="48" t="s">
        <v>727</v>
      </c>
      <c r="Y876" s="48" t="s">
        <v>727</v>
      </c>
      <c r="Z876" s="49" t="s">
        <v>753</v>
      </c>
      <c r="AA876" s="364"/>
      <c r="AB876" s="364"/>
    </row>
    <row r="877" spans="1:28" s="23" customFormat="1" hidden="1" x14ac:dyDescent="0.2">
      <c r="A877" s="226" t="str">
        <f>Übersetzungstexte!A$140</f>
        <v/>
      </c>
      <c r="B877" s="226" t="str">
        <f>Übersetzungstexte!A$144</f>
        <v/>
      </c>
      <c r="C877" s="226" t="str">
        <f>Übersetzungstexte!A$148</f>
        <v/>
      </c>
      <c r="D877" s="227" t="str">
        <f>Übersetzungstexte!A$152</f>
        <v>Geburts-</v>
      </c>
      <c r="E877" s="227" t="str">
        <f>Übersetzungstexte!A$156</f>
        <v>Monats-</v>
      </c>
      <c r="F877" s="227" t="str">
        <f>Übersetzungstexte!A$160</f>
        <v>Stunden-</v>
      </c>
      <c r="G877" s="227" t="str">
        <f>Übersetzungstexte!A$164</f>
        <v>pro Jahr</v>
      </c>
      <c r="H877" s="227" t="str">
        <f>Übersetzungstexte!A$168</f>
        <v>bestand-</v>
      </c>
      <c r="I877" s="227" t="str">
        <f>Übersetzungstexte!A$172</f>
        <v>wöchentl.</v>
      </c>
      <c r="J877" s="227" t="str">
        <f>Übersetzungstexte!A$176</f>
        <v>Ferientage</v>
      </c>
      <c r="K877" s="227" t="str">
        <f>Übersetzungstexte!A$180</f>
        <v>Feiertage</v>
      </c>
      <c r="L877" s="228" t="str">
        <f>Übersetzungstexte!A$184</f>
        <v>Stunden-</v>
      </c>
      <c r="M877" s="127"/>
      <c r="N877" s="184" t="s">
        <v>62</v>
      </c>
      <c r="O877" s="44" t="s">
        <v>762</v>
      </c>
      <c r="P877" s="50"/>
      <c r="Q877" s="50"/>
      <c r="R877" s="51"/>
      <c r="S877" s="52" t="s">
        <v>706</v>
      </c>
      <c r="T877" s="52" t="s">
        <v>704</v>
      </c>
      <c r="U877" s="52" t="s">
        <v>706</v>
      </c>
      <c r="V877" s="52" t="s">
        <v>704</v>
      </c>
      <c r="W877" s="52" t="s">
        <v>725</v>
      </c>
      <c r="X877" s="49" t="s">
        <v>755</v>
      </c>
      <c r="Y877" s="49" t="s">
        <v>728</v>
      </c>
      <c r="Z877" s="49" t="s">
        <v>754</v>
      </c>
      <c r="AA877" s="364"/>
      <c r="AB877" s="364"/>
    </row>
    <row r="878" spans="1:28" s="23" customFormat="1" hidden="1" x14ac:dyDescent="0.2">
      <c r="A878" s="229" t="str">
        <f>Übersetzungstexte!A$141</f>
        <v>Versicherten-Nr.</v>
      </c>
      <c r="B878" s="229" t="str">
        <f>Übersetzungstexte!A$145</f>
        <v>Name</v>
      </c>
      <c r="C878" s="229" t="str">
        <f>Übersetzungstexte!A$149</f>
        <v>Vorname</v>
      </c>
      <c r="D878" s="230" t="str">
        <f>Übersetzungstexte!A$153</f>
        <v>datum</v>
      </c>
      <c r="E878" s="230" t="str">
        <f>Übersetzungstexte!A$157</f>
        <v>lohn</v>
      </c>
      <c r="F878" s="230" t="str">
        <f>Übersetzungstexte!A$161</f>
        <v>lohn</v>
      </c>
      <c r="G878" s="230" t="str">
        <f>Übersetzungstexte!A$165</f>
        <v>(12/13)</v>
      </c>
      <c r="H878" s="230" t="str">
        <f>Übersetzungstexte!A$169</f>
        <v>teile p. Jahr</v>
      </c>
      <c r="I878" s="230" t="str">
        <f>Übersetzungstexte!A$173</f>
        <v>Arbeitszeit</v>
      </c>
      <c r="J878" s="230" t="str">
        <f>Übersetzungstexte!A$177</f>
        <v>pro Jahr</v>
      </c>
      <c r="K878" s="230" t="str">
        <f>Übersetzungstexte!A$181</f>
        <v>pro Jahr</v>
      </c>
      <c r="L878" s="231" t="str">
        <f>Übersetzungstexte!A$185</f>
        <v>Verdienst</v>
      </c>
      <c r="M878" s="127"/>
      <c r="N878" s="184" t="s">
        <v>63</v>
      </c>
      <c r="O878" s="44" t="s">
        <v>749</v>
      </c>
      <c r="P878" s="50"/>
      <c r="Q878" s="50"/>
      <c r="R878" s="51"/>
      <c r="S878" s="52" t="s">
        <v>705</v>
      </c>
      <c r="T878" s="52" t="s">
        <v>705</v>
      </c>
      <c r="U878" s="52" t="s">
        <v>705</v>
      </c>
      <c r="V878" s="52" t="s">
        <v>705</v>
      </c>
      <c r="W878" s="50"/>
      <c r="X878" s="49" t="s">
        <v>756</v>
      </c>
      <c r="Y878" s="49" t="s">
        <v>673</v>
      </c>
      <c r="Z878" s="49"/>
      <c r="AA878" s="364" t="s">
        <v>711</v>
      </c>
      <c r="AB878" s="364"/>
    </row>
    <row r="879" spans="1:28" ht="17.25" hidden="1" customHeight="1" x14ac:dyDescent="0.2">
      <c r="A879" s="115"/>
      <c r="B879" s="236"/>
      <c r="C879" s="236"/>
      <c r="D879" s="116"/>
      <c r="E879" s="117"/>
      <c r="F879" s="118"/>
      <c r="G879" s="362"/>
      <c r="H879" s="117"/>
      <c r="I879" s="118"/>
      <c r="J879" s="119"/>
      <c r="K879" s="119"/>
      <c r="L879" s="232" t="str">
        <f t="shared" ref="L879:L899" si="435">Y879</f>
        <v/>
      </c>
      <c r="M879" s="128" t="str">
        <f t="shared" ref="M879:M897" si="436">Z879</f>
        <v/>
      </c>
      <c r="N879" s="77">
        <f t="shared" ref="N879:N897" si="437">IF(N$2-YEAR(D879)&lt;N$3,0,1)</f>
        <v>0</v>
      </c>
      <c r="O879" s="77">
        <f t="shared" ref="O879:O897" si="438">IF(L879="",0,1)</f>
        <v>0</v>
      </c>
      <c r="P879" s="28" t="str">
        <f t="shared" ref="P879:P897" si="439">IF(AND(A879="",B879="",C879=""),"",ROUND((K879+J879)/(N$4-(K879+J879))*100,2))</f>
        <v/>
      </c>
      <c r="Q879" s="28">
        <f t="shared" ref="Q879:Q897" si="440">ROUND(G879,0)/12</f>
        <v>0</v>
      </c>
      <c r="R879" s="31" t="str">
        <f t="shared" ref="R879:R897" si="441">IF(AND(A879="",B879="",C879=""),"",ROUND((N$4-(K879+J879))*I879/60,1))</f>
        <v/>
      </c>
      <c r="S879" s="28" t="str">
        <f t="shared" ref="S879:S897" si="442">IF(OR(AND(A879="",B879="",C879=""),F879=0,F879=""),"",ROUND((1+P879/100)*Q879*F879,2))</f>
        <v/>
      </c>
      <c r="T879" s="28" t="str">
        <f t="shared" ref="T879:T897" si="443">IF(OR(AND(A879="",B879="",C879=""),F879=0,F879="",I879=0,I879=""),"",ROUND((1+P879/100)*(H879/(N$4*I879/5)+Q879*F879),2))</f>
        <v/>
      </c>
      <c r="U879" s="28" t="str">
        <f t="shared" ref="U879:U897" si="444">IF(OR(AND(A879="",B879="",C879=""),E879=0,E879="",R879=0,R879=""),"",ROUND((Q879*E879/R879),2))</f>
        <v/>
      </c>
      <c r="V879" s="28" t="str">
        <f t="shared" ref="V879:V897" si="445">IF(OR(AND(A879="",B879="",C879=""),E879=0,E879="",R879=0,R879=""),"",ROUND((H879/(12*Q879*E879)+1)*Q879*E879/R879,2))</f>
        <v/>
      </c>
      <c r="W879" s="71" t="str">
        <f t="shared" ref="W879:W897" si="446">IF(OR(AND(A879="",B879="",C879=""),R879=0,R879=""),"",ROUND(W$4 / R879,1))</f>
        <v/>
      </c>
      <c r="X879" s="47" t="str">
        <f t="shared" ref="X879:X897" si="447">IF(OR(AND(A879="",B879="",C879=""),N$4=""),"",IF(AND(F879&gt;0,H879&gt;0),T879, IF(F879&gt;0,S879, IF(AND(E879&gt;0,H879&gt;0),V879,U879))))</f>
        <v/>
      </c>
      <c r="Y879" s="365" t="str">
        <f t="shared" ref="Y879:Y897" si="448">IF(W879&lt;X879,W879,X879)</f>
        <v/>
      </c>
      <c r="Z879" s="365" t="str">
        <f>IF(W879&lt;X879,Übersetzungstexte!A$186,"")</f>
        <v/>
      </c>
      <c r="AA879" s="366" t="str">
        <f t="shared" ref="AA879:AA897" si="449">IF(AND(B879="",C879=""),"",CONCATENATE(B879,",",C879))</f>
        <v/>
      </c>
      <c r="AB879" s="367"/>
    </row>
    <row r="880" spans="1:28" ht="17.25" hidden="1" customHeight="1" x14ac:dyDescent="0.2">
      <c r="A880" s="115"/>
      <c r="B880" s="236"/>
      <c r="C880" s="236"/>
      <c r="D880" s="116"/>
      <c r="E880" s="117"/>
      <c r="F880" s="118"/>
      <c r="G880" s="362"/>
      <c r="H880" s="117"/>
      <c r="I880" s="118"/>
      <c r="J880" s="119"/>
      <c r="K880" s="119"/>
      <c r="L880" s="232" t="str">
        <f t="shared" si="435"/>
        <v/>
      </c>
      <c r="M880" s="128" t="str">
        <f t="shared" si="436"/>
        <v/>
      </c>
      <c r="N880" s="77">
        <f t="shared" si="437"/>
        <v>0</v>
      </c>
      <c r="O880" s="77">
        <f t="shared" si="438"/>
        <v>0</v>
      </c>
      <c r="P880" s="28" t="str">
        <f t="shared" si="439"/>
        <v/>
      </c>
      <c r="Q880" s="28">
        <f t="shared" si="440"/>
        <v>0</v>
      </c>
      <c r="R880" s="31" t="str">
        <f t="shared" si="441"/>
        <v/>
      </c>
      <c r="S880" s="28" t="str">
        <f t="shared" si="442"/>
        <v/>
      </c>
      <c r="T880" s="28" t="str">
        <f t="shared" si="443"/>
        <v/>
      </c>
      <c r="U880" s="28" t="str">
        <f t="shared" si="444"/>
        <v/>
      </c>
      <c r="V880" s="28" t="str">
        <f t="shared" si="445"/>
        <v/>
      </c>
      <c r="W880" s="71" t="str">
        <f t="shared" si="446"/>
        <v/>
      </c>
      <c r="X880" s="47" t="str">
        <f t="shared" si="447"/>
        <v/>
      </c>
      <c r="Y880" s="365" t="str">
        <f t="shared" si="448"/>
        <v/>
      </c>
      <c r="Z880" s="365" t="str">
        <f>IF(W880&lt;X880,Übersetzungstexte!A$186,"")</f>
        <v/>
      </c>
      <c r="AA880" s="366" t="str">
        <f t="shared" si="449"/>
        <v/>
      </c>
      <c r="AB880" s="367"/>
    </row>
    <row r="881" spans="1:28" ht="17.25" hidden="1" customHeight="1" x14ac:dyDescent="0.2">
      <c r="A881" s="115"/>
      <c r="B881" s="236"/>
      <c r="C881" s="236"/>
      <c r="D881" s="116"/>
      <c r="E881" s="117"/>
      <c r="F881" s="118"/>
      <c r="G881" s="362"/>
      <c r="H881" s="117"/>
      <c r="I881" s="118"/>
      <c r="J881" s="119"/>
      <c r="K881" s="119"/>
      <c r="L881" s="232" t="str">
        <f t="shared" si="435"/>
        <v/>
      </c>
      <c r="M881" s="128" t="str">
        <f t="shared" si="436"/>
        <v/>
      </c>
      <c r="N881" s="77">
        <f t="shared" si="437"/>
        <v>0</v>
      </c>
      <c r="O881" s="77">
        <f t="shared" si="438"/>
        <v>0</v>
      </c>
      <c r="P881" s="28" t="str">
        <f t="shared" si="439"/>
        <v/>
      </c>
      <c r="Q881" s="28">
        <f t="shared" si="440"/>
        <v>0</v>
      </c>
      <c r="R881" s="31" t="str">
        <f t="shared" si="441"/>
        <v/>
      </c>
      <c r="S881" s="28" t="str">
        <f t="shared" si="442"/>
        <v/>
      </c>
      <c r="T881" s="28" t="str">
        <f t="shared" si="443"/>
        <v/>
      </c>
      <c r="U881" s="28" t="str">
        <f t="shared" si="444"/>
        <v/>
      </c>
      <c r="V881" s="28" t="str">
        <f t="shared" si="445"/>
        <v/>
      </c>
      <c r="W881" s="71" t="str">
        <f t="shared" si="446"/>
        <v/>
      </c>
      <c r="X881" s="47" t="str">
        <f t="shared" si="447"/>
        <v/>
      </c>
      <c r="Y881" s="365" t="str">
        <f t="shared" si="448"/>
        <v/>
      </c>
      <c r="Z881" s="365" t="str">
        <f>IF(W881&lt;X881,Übersetzungstexte!A$186,"")</f>
        <v/>
      </c>
      <c r="AA881" s="366" t="str">
        <f t="shared" si="449"/>
        <v/>
      </c>
      <c r="AB881" s="367"/>
    </row>
    <row r="882" spans="1:28" ht="17.25" hidden="1" customHeight="1" x14ac:dyDescent="0.2">
      <c r="A882" s="115"/>
      <c r="B882" s="236"/>
      <c r="C882" s="236"/>
      <c r="D882" s="116"/>
      <c r="E882" s="117"/>
      <c r="F882" s="118"/>
      <c r="G882" s="362"/>
      <c r="H882" s="117"/>
      <c r="I882" s="118"/>
      <c r="J882" s="119"/>
      <c r="K882" s="119"/>
      <c r="L882" s="232" t="str">
        <f t="shared" si="435"/>
        <v/>
      </c>
      <c r="M882" s="128" t="str">
        <f t="shared" si="436"/>
        <v/>
      </c>
      <c r="N882" s="77">
        <f t="shared" si="437"/>
        <v>0</v>
      </c>
      <c r="O882" s="77">
        <f t="shared" si="438"/>
        <v>0</v>
      </c>
      <c r="P882" s="28" t="str">
        <f t="shared" si="439"/>
        <v/>
      </c>
      <c r="Q882" s="28">
        <f t="shared" si="440"/>
        <v>0</v>
      </c>
      <c r="R882" s="31" t="str">
        <f t="shared" si="441"/>
        <v/>
      </c>
      <c r="S882" s="28" t="str">
        <f t="shared" si="442"/>
        <v/>
      </c>
      <c r="T882" s="28" t="str">
        <f t="shared" si="443"/>
        <v/>
      </c>
      <c r="U882" s="28" t="str">
        <f t="shared" si="444"/>
        <v/>
      </c>
      <c r="V882" s="28" t="str">
        <f t="shared" si="445"/>
        <v/>
      </c>
      <c r="W882" s="71" t="str">
        <f t="shared" si="446"/>
        <v/>
      </c>
      <c r="X882" s="47" t="str">
        <f t="shared" si="447"/>
        <v/>
      </c>
      <c r="Y882" s="365" t="str">
        <f t="shared" si="448"/>
        <v/>
      </c>
      <c r="Z882" s="365" t="str">
        <f>IF(W882&lt;X882,Übersetzungstexte!A$186,"")</f>
        <v/>
      </c>
      <c r="AA882" s="366" t="str">
        <f t="shared" si="449"/>
        <v/>
      </c>
      <c r="AB882" s="367"/>
    </row>
    <row r="883" spans="1:28" ht="17.25" hidden="1" customHeight="1" x14ac:dyDescent="0.2">
      <c r="A883" s="115"/>
      <c r="B883" s="236"/>
      <c r="C883" s="236"/>
      <c r="D883" s="116"/>
      <c r="E883" s="117"/>
      <c r="F883" s="118"/>
      <c r="G883" s="362"/>
      <c r="H883" s="117"/>
      <c r="I883" s="118"/>
      <c r="J883" s="119"/>
      <c r="K883" s="119"/>
      <c r="L883" s="232" t="str">
        <f t="shared" si="435"/>
        <v/>
      </c>
      <c r="M883" s="128" t="str">
        <f t="shared" si="436"/>
        <v/>
      </c>
      <c r="N883" s="77">
        <f t="shared" si="437"/>
        <v>0</v>
      </c>
      <c r="O883" s="77">
        <f t="shared" si="438"/>
        <v>0</v>
      </c>
      <c r="P883" s="28" t="str">
        <f t="shared" si="439"/>
        <v/>
      </c>
      <c r="Q883" s="28">
        <f t="shared" si="440"/>
        <v>0</v>
      </c>
      <c r="R883" s="31" t="str">
        <f t="shared" si="441"/>
        <v/>
      </c>
      <c r="S883" s="28" t="str">
        <f t="shared" si="442"/>
        <v/>
      </c>
      <c r="T883" s="28" t="str">
        <f t="shared" si="443"/>
        <v/>
      </c>
      <c r="U883" s="28" t="str">
        <f t="shared" si="444"/>
        <v/>
      </c>
      <c r="V883" s="28" t="str">
        <f t="shared" si="445"/>
        <v/>
      </c>
      <c r="W883" s="71" t="str">
        <f t="shared" si="446"/>
        <v/>
      </c>
      <c r="X883" s="47" t="str">
        <f t="shared" si="447"/>
        <v/>
      </c>
      <c r="Y883" s="365" t="str">
        <f t="shared" si="448"/>
        <v/>
      </c>
      <c r="Z883" s="365" t="str">
        <f>IF(W883&lt;X883,Übersetzungstexte!A$186,"")</f>
        <v/>
      </c>
      <c r="AA883" s="366" t="str">
        <f t="shared" si="449"/>
        <v/>
      </c>
      <c r="AB883" s="367"/>
    </row>
    <row r="884" spans="1:28" ht="17.25" hidden="1" customHeight="1" x14ac:dyDescent="0.2">
      <c r="A884" s="115"/>
      <c r="B884" s="236"/>
      <c r="C884" s="236"/>
      <c r="D884" s="116"/>
      <c r="E884" s="117"/>
      <c r="F884" s="118"/>
      <c r="G884" s="362"/>
      <c r="H884" s="117"/>
      <c r="I884" s="118"/>
      <c r="J884" s="119"/>
      <c r="K884" s="119"/>
      <c r="L884" s="232" t="str">
        <f t="shared" si="435"/>
        <v/>
      </c>
      <c r="M884" s="128" t="str">
        <f t="shared" si="436"/>
        <v/>
      </c>
      <c r="N884" s="77">
        <f t="shared" si="437"/>
        <v>0</v>
      </c>
      <c r="O884" s="77">
        <f t="shared" si="438"/>
        <v>0</v>
      </c>
      <c r="P884" s="28" t="str">
        <f t="shared" si="439"/>
        <v/>
      </c>
      <c r="Q884" s="28">
        <f t="shared" si="440"/>
        <v>0</v>
      </c>
      <c r="R884" s="31" t="str">
        <f t="shared" si="441"/>
        <v/>
      </c>
      <c r="S884" s="28" t="str">
        <f t="shared" si="442"/>
        <v/>
      </c>
      <c r="T884" s="28" t="str">
        <f t="shared" si="443"/>
        <v/>
      </c>
      <c r="U884" s="28" t="str">
        <f t="shared" si="444"/>
        <v/>
      </c>
      <c r="V884" s="28" t="str">
        <f t="shared" si="445"/>
        <v/>
      </c>
      <c r="W884" s="71" t="str">
        <f t="shared" si="446"/>
        <v/>
      </c>
      <c r="X884" s="47" t="str">
        <f t="shared" si="447"/>
        <v/>
      </c>
      <c r="Y884" s="365" t="str">
        <f t="shared" si="448"/>
        <v/>
      </c>
      <c r="Z884" s="365" t="str">
        <f>IF(W884&lt;X884,Übersetzungstexte!A$186,"")</f>
        <v/>
      </c>
      <c r="AA884" s="366" t="str">
        <f t="shared" si="449"/>
        <v/>
      </c>
      <c r="AB884" s="367"/>
    </row>
    <row r="885" spans="1:28" ht="17.25" hidden="1" customHeight="1" x14ac:dyDescent="0.2">
      <c r="A885" s="115"/>
      <c r="B885" s="236"/>
      <c r="C885" s="236"/>
      <c r="D885" s="116"/>
      <c r="E885" s="117"/>
      <c r="F885" s="118"/>
      <c r="G885" s="362"/>
      <c r="H885" s="117"/>
      <c r="I885" s="118"/>
      <c r="J885" s="119"/>
      <c r="K885" s="119"/>
      <c r="L885" s="232" t="str">
        <f t="shared" si="435"/>
        <v/>
      </c>
      <c r="M885" s="128" t="str">
        <f t="shared" si="436"/>
        <v/>
      </c>
      <c r="N885" s="77">
        <f t="shared" si="437"/>
        <v>0</v>
      </c>
      <c r="O885" s="77">
        <f t="shared" si="438"/>
        <v>0</v>
      </c>
      <c r="P885" s="28" t="str">
        <f t="shared" si="439"/>
        <v/>
      </c>
      <c r="Q885" s="28">
        <f t="shared" si="440"/>
        <v>0</v>
      </c>
      <c r="R885" s="31" t="str">
        <f t="shared" si="441"/>
        <v/>
      </c>
      <c r="S885" s="28" t="str">
        <f t="shared" si="442"/>
        <v/>
      </c>
      <c r="T885" s="28" t="str">
        <f t="shared" si="443"/>
        <v/>
      </c>
      <c r="U885" s="28" t="str">
        <f t="shared" si="444"/>
        <v/>
      </c>
      <c r="V885" s="28" t="str">
        <f t="shared" si="445"/>
        <v/>
      </c>
      <c r="W885" s="71" t="str">
        <f t="shared" si="446"/>
        <v/>
      </c>
      <c r="X885" s="47" t="str">
        <f t="shared" si="447"/>
        <v/>
      </c>
      <c r="Y885" s="365" t="str">
        <f t="shared" si="448"/>
        <v/>
      </c>
      <c r="Z885" s="365" t="str">
        <f>IF(W885&lt;X885,Übersetzungstexte!A$186,"")</f>
        <v/>
      </c>
      <c r="AA885" s="366" t="str">
        <f t="shared" si="449"/>
        <v/>
      </c>
      <c r="AB885" s="367"/>
    </row>
    <row r="886" spans="1:28" ht="17.25" hidden="1" customHeight="1" x14ac:dyDescent="0.2">
      <c r="A886" s="115"/>
      <c r="B886" s="236"/>
      <c r="C886" s="236"/>
      <c r="D886" s="116"/>
      <c r="E886" s="117"/>
      <c r="F886" s="118"/>
      <c r="G886" s="362"/>
      <c r="H886" s="117"/>
      <c r="I886" s="118"/>
      <c r="J886" s="119"/>
      <c r="K886" s="119"/>
      <c r="L886" s="232" t="str">
        <f t="shared" si="435"/>
        <v/>
      </c>
      <c r="M886" s="128" t="str">
        <f t="shared" si="436"/>
        <v/>
      </c>
      <c r="N886" s="77">
        <f t="shared" si="437"/>
        <v>0</v>
      </c>
      <c r="O886" s="77">
        <f t="shared" si="438"/>
        <v>0</v>
      </c>
      <c r="P886" s="28" t="str">
        <f t="shared" si="439"/>
        <v/>
      </c>
      <c r="Q886" s="28">
        <f t="shared" si="440"/>
        <v>0</v>
      </c>
      <c r="R886" s="31" t="str">
        <f t="shared" si="441"/>
        <v/>
      </c>
      <c r="S886" s="28" t="str">
        <f t="shared" si="442"/>
        <v/>
      </c>
      <c r="T886" s="28" t="str">
        <f t="shared" si="443"/>
        <v/>
      </c>
      <c r="U886" s="28" t="str">
        <f t="shared" si="444"/>
        <v/>
      </c>
      <c r="V886" s="28" t="str">
        <f t="shared" si="445"/>
        <v/>
      </c>
      <c r="W886" s="71" t="str">
        <f t="shared" si="446"/>
        <v/>
      </c>
      <c r="X886" s="47" t="str">
        <f t="shared" si="447"/>
        <v/>
      </c>
      <c r="Y886" s="365" t="str">
        <f t="shared" si="448"/>
        <v/>
      </c>
      <c r="Z886" s="365" t="str">
        <f>IF(W886&lt;X886,Übersetzungstexte!A$186,"")</f>
        <v/>
      </c>
      <c r="AA886" s="366" t="str">
        <f t="shared" si="449"/>
        <v/>
      </c>
      <c r="AB886" s="367"/>
    </row>
    <row r="887" spans="1:28" ht="17.25" hidden="1" customHeight="1" x14ac:dyDescent="0.2">
      <c r="A887" s="115"/>
      <c r="B887" s="236"/>
      <c r="C887" s="236"/>
      <c r="D887" s="116"/>
      <c r="E887" s="117"/>
      <c r="F887" s="118"/>
      <c r="G887" s="362"/>
      <c r="H887" s="117"/>
      <c r="I887" s="118"/>
      <c r="J887" s="119"/>
      <c r="K887" s="119"/>
      <c r="L887" s="232" t="str">
        <f t="shared" si="435"/>
        <v/>
      </c>
      <c r="M887" s="128" t="str">
        <f t="shared" si="436"/>
        <v/>
      </c>
      <c r="N887" s="77">
        <f t="shared" si="437"/>
        <v>0</v>
      </c>
      <c r="O887" s="77">
        <f t="shared" si="438"/>
        <v>0</v>
      </c>
      <c r="P887" s="28" t="str">
        <f t="shared" si="439"/>
        <v/>
      </c>
      <c r="Q887" s="28">
        <f t="shared" si="440"/>
        <v>0</v>
      </c>
      <c r="R887" s="31" t="str">
        <f t="shared" si="441"/>
        <v/>
      </c>
      <c r="S887" s="28" t="str">
        <f t="shared" si="442"/>
        <v/>
      </c>
      <c r="T887" s="28" t="str">
        <f t="shared" si="443"/>
        <v/>
      </c>
      <c r="U887" s="28" t="str">
        <f t="shared" si="444"/>
        <v/>
      </c>
      <c r="V887" s="28" t="str">
        <f t="shared" si="445"/>
        <v/>
      </c>
      <c r="W887" s="71" t="str">
        <f t="shared" si="446"/>
        <v/>
      </c>
      <c r="X887" s="47" t="str">
        <f t="shared" si="447"/>
        <v/>
      </c>
      <c r="Y887" s="365" t="str">
        <f t="shared" si="448"/>
        <v/>
      </c>
      <c r="Z887" s="365" t="str">
        <f>IF(W887&lt;X887,Übersetzungstexte!A$186,"")</f>
        <v/>
      </c>
      <c r="AA887" s="366" t="str">
        <f t="shared" si="449"/>
        <v/>
      </c>
      <c r="AB887" s="367"/>
    </row>
    <row r="888" spans="1:28" ht="17.25" hidden="1" customHeight="1" x14ac:dyDescent="0.2">
      <c r="A888" s="115"/>
      <c r="B888" s="236"/>
      <c r="C888" s="236"/>
      <c r="D888" s="116"/>
      <c r="E888" s="117"/>
      <c r="F888" s="118"/>
      <c r="G888" s="362"/>
      <c r="H888" s="117"/>
      <c r="I888" s="118"/>
      <c r="J888" s="119"/>
      <c r="K888" s="119"/>
      <c r="L888" s="232" t="str">
        <f t="shared" si="435"/>
        <v/>
      </c>
      <c r="M888" s="128" t="str">
        <f t="shared" si="436"/>
        <v/>
      </c>
      <c r="N888" s="77">
        <f t="shared" si="437"/>
        <v>0</v>
      </c>
      <c r="O888" s="77">
        <f t="shared" si="438"/>
        <v>0</v>
      </c>
      <c r="P888" s="28" t="str">
        <f t="shared" si="439"/>
        <v/>
      </c>
      <c r="Q888" s="28">
        <f t="shared" si="440"/>
        <v>0</v>
      </c>
      <c r="R888" s="31" t="str">
        <f t="shared" si="441"/>
        <v/>
      </c>
      <c r="S888" s="28" t="str">
        <f t="shared" si="442"/>
        <v/>
      </c>
      <c r="T888" s="28" t="str">
        <f t="shared" si="443"/>
        <v/>
      </c>
      <c r="U888" s="28" t="str">
        <f t="shared" si="444"/>
        <v/>
      </c>
      <c r="V888" s="28" t="str">
        <f t="shared" si="445"/>
        <v/>
      </c>
      <c r="W888" s="71" t="str">
        <f t="shared" si="446"/>
        <v/>
      </c>
      <c r="X888" s="47" t="str">
        <f t="shared" si="447"/>
        <v/>
      </c>
      <c r="Y888" s="365" t="str">
        <f t="shared" si="448"/>
        <v/>
      </c>
      <c r="Z888" s="365" t="str">
        <f>IF(W888&lt;X888,Übersetzungstexte!A$186,"")</f>
        <v/>
      </c>
      <c r="AA888" s="366" t="str">
        <f t="shared" si="449"/>
        <v/>
      </c>
      <c r="AB888" s="367"/>
    </row>
    <row r="889" spans="1:28" ht="17.25" hidden="1" customHeight="1" x14ac:dyDescent="0.2">
      <c r="A889" s="115"/>
      <c r="B889" s="236"/>
      <c r="C889" s="236"/>
      <c r="D889" s="116"/>
      <c r="E889" s="117"/>
      <c r="F889" s="118"/>
      <c r="G889" s="362"/>
      <c r="H889" s="117"/>
      <c r="I889" s="118"/>
      <c r="J889" s="119"/>
      <c r="K889" s="119"/>
      <c r="L889" s="232" t="str">
        <f t="shared" si="435"/>
        <v/>
      </c>
      <c r="M889" s="128" t="str">
        <f t="shared" si="436"/>
        <v/>
      </c>
      <c r="N889" s="77">
        <f t="shared" si="437"/>
        <v>0</v>
      </c>
      <c r="O889" s="77">
        <f t="shared" si="438"/>
        <v>0</v>
      </c>
      <c r="P889" s="28" t="str">
        <f t="shared" si="439"/>
        <v/>
      </c>
      <c r="Q889" s="28">
        <f t="shared" si="440"/>
        <v>0</v>
      </c>
      <c r="R889" s="31" t="str">
        <f t="shared" si="441"/>
        <v/>
      </c>
      <c r="S889" s="28" t="str">
        <f t="shared" si="442"/>
        <v/>
      </c>
      <c r="T889" s="28" t="str">
        <f t="shared" si="443"/>
        <v/>
      </c>
      <c r="U889" s="28" t="str">
        <f t="shared" si="444"/>
        <v/>
      </c>
      <c r="V889" s="28" t="str">
        <f t="shared" si="445"/>
        <v/>
      </c>
      <c r="W889" s="71" t="str">
        <f t="shared" si="446"/>
        <v/>
      </c>
      <c r="X889" s="47" t="str">
        <f t="shared" si="447"/>
        <v/>
      </c>
      <c r="Y889" s="365" t="str">
        <f t="shared" si="448"/>
        <v/>
      </c>
      <c r="Z889" s="365" t="str">
        <f>IF(W889&lt;X889,Übersetzungstexte!A$186,"")</f>
        <v/>
      </c>
      <c r="AA889" s="366" t="str">
        <f t="shared" si="449"/>
        <v/>
      </c>
      <c r="AB889" s="367"/>
    </row>
    <row r="890" spans="1:28" ht="17.25" hidden="1" customHeight="1" x14ac:dyDescent="0.2">
      <c r="A890" s="115"/>
      <c r="B890" s="236"/>
      <c r="C890" s="236"/>
      <c r="D890" s="116"/>
      <c r="E890" s="117"/>
      <c r="F890" s="118"/>
      <c r="G890" s="362"/>
      <c r="H890" s="117"/>
      <c r="I890" s="118"/>
      <c r="J890" s="119"/>
      <c r="K890" s="119"/>
      <c r="L890" s="232" t="str">
        <f t="shared" si="435"/>
        <v/>
      </c>
      <c r="M890" s="128" t="str">
        <f t="shared" si="436"/>
        <v/>
      </c>
      <c r="N890" s="77">
        <f t="shared" si="437"/>
        <v>0</v>
      </c>
      <c r="O890" s="77">
        <f t="shared" si="438"/>
        <v>0</v>
      </c>
      <c r="P890" s="28" t="str">
        <f t="shared" si="439"/>
        <v/>
      </c>
      <c r="Q890" s="28">
        <f t="shared" si="440"/>
        <v>0</v>
      </c>
      <c r="R890" s="31" t="str">
        <f t="shared" si="441"/>
        <v/>
      </c>
      <c r="S890" s="28" t="str">
        <f t="shared" si="442"/>
        <v/>
      </c>
      <c r="T890" s="28" t="str">
        <f t="shared" si="443"/>
        <v/>
      </c>
      <c r="U890" s="28" t="str">
        <f t="shared" si="444"/>
        <v/>
      </c>
      <c r="V890" s="28" t="str">
        <f t="shared" si="445"/>
        <v/>
      </c>
      <c r="W890" s="71" t="str">
        <f t="shared" si="446"/>
        <v/>
      </c>
      <c r="X890" s="47" t="str">
        <f t="shared" si="447"/>
        <v/>
      </c>
      <c r="Y890" s="365" t="str">
        <f t="shared" si="448"/>
        <v/>
      </c>
      <c r="Z890" s="365" t="str">
        <f>IF(W890&lt;X890,Übersetzungstexte!A$186,"")</f>
        <v/>
      </c>
      <c r="AA890" s="366" t="str">
        <f t="shared" si="449"/>
        <v/>
      </c>
      <c r="AB890" s="367"/>
    </row>
    <row r="891" spans="1:28" ht="17.25" hidden="1" customHeight="1" x14ac:dyDescent="0.2">
      <c r="A891" s="115"/>
      <c r="B891" s="236"/>
      <c r="C891" s="236"/>
      <c r="D891" s="116"/>
      <c r="E891" s="117"/>
      <c r="F891" s="118"/>
      <c r="G891" s="362"/>
      <c r="H891" s="117"/>
      <c r="I891" s="118"/>
      <c r="J891" s="119"/>
      <c r="K891" s="119"/>
      <c r="L891" s="232" t="str">
        <f t="shared" si="435"/>
        <v/>
      </c>
      <c r="M891" s="128" t="str">
        <f t="shared" si="436"/>
        <v/>
      </c>
      <c r="N891" s="77">
        <f t="shared" si="437"/>
        <v>0</v>
      </c>
      <c r="O891" s="77">
        <f t="shared" si="438"/>
        <v>0</v>
      </c>
      <c r="P891" s="28" t="str">
        <f t="shared" si="439"/>
        <v/>
      </c>
      <c r="Q891" s="28">
        <f t="shared" si="440"/>
        <v>0</v>
      </c>
      <c r="R891" s="31" t="str">
        <f t="shared" si="441"/>
        <v/>
      </c>
      <c r="S891" s="28" t="str">
        <f t="shared" si="442"/>
        <v/>
      </c>
      <c r="T891" s="28" t="str">
        <f t="shared" si="443"/>
        <v/>
      </c>
      <c r="U891" s="28" t="str">
        <f t="shared" si="444"/>
        <v/>
      </c>
      <c r="V891" s="28" t="str">
        <f t="shared" si="445"/>
        <v/>
      </c>
      <c r="W891" s="71" t="str">
        <f t="shared" si="446"/>
        <v/>
      </c>
      <c r="X891" s="47" t="str">
        <f t="shared" si="447"/>
        <v/>
      </c>
      <c r="Y891" s="365" t="str">
        <f t="shared" si="448"/>
        <v/>
      </c>
      <c r="Z891" s="365" t="str">
        <f>IF(W891&lt;X891,Übersetzungstexte!A$186,"")</f>
        <v/>
      </c>
      <c r="AA891" s="366" t="str">
        <f t="shared" si="449"/>
        <v/>
      </c>
      <c r="AB891" s="367"/>
    </row>
    <row r="892" spans="1:28" ht="17.25" hidden="1" customHeight="1" x14ac:dyDescent="0.2">
      <c r="A892" s="115"/>
      <c r="B892" s="236"/>
      <c r="C892" s="236"/>
      <c r="D892" s="116"/>
      <c r="E892" s="117"/>
      <c r="F892" s="118"/>
      <c r="G892" s="362"/>
      <c r="H892" s="117"/>
      <c r="I892" s="118"/>
      <c r="J892" s="119"/>
      <c r="K892" s="119"/>
      <c r="L892" s="232" t="str">
        <f t="shared" si="435"/>
        <v/>
      </c>
      <c r="M892" s="128" t="str">
        <f t="shared" si="436"/>
        <v/>
      </c>
      <c r="N892" s="77">
        <f t="shared" si="437"/>
        <v>0</v>
      </c>
      <c r="O892" s="77">
        <f t="shared" si="438"/>
        <v>0</v>
      </c>
      <c r="P892" s="28" t="str">
        <f t="shared" si="439"/>
        <v/>
      </c>
      <c r="Q892" s="28">
        <f t="shared" si="440"/>
        <v>0</v>
      </c>
      <c r="R892" s="31" t="str">
        <f t="shared" si="441"/>
        <v/>
      </c>
      <c r="S892" s="28" t="str">
        <f t="shared" si="442"/>
        <v/>
      </c>
      <c r="T892" s="28" t="str">
        <f t="shared" si="443"/>
        <v/>
      </c>
      <c r="U892" s="28" t="str">
        <f t="shared" si="444"/>
        <v/>
      </c>
      <c r="V892" s="28" t="str">
        <f t="shared" si="445"/>
        <v/>
      </c>
      <c r="W892" s="71" t="str">
        <f t="shared" si="446"/>
        <v/>
      </c>
      <c r="X892" s="47" t="str">
        <f t="shared" si="447"/>
        <v/>
      </c>
      <c r="Y892" s="365" t="str">
        <f t="shared" si="448"/>
        <v/>
      </c>
      <c r="Z892" s="365" t="str">
        <f>IF(W892&lt;X892,Übersetzungstexte!A$186,"")</f>
        <v/>
      </c>
      <c r="AA892" s="366" t="str">
        <f t="shared" si="449"/>
        <v/>
      </c>
      <c r="AB892" s="367"/>
    </row>
    <row r="893" spans="1:28" ht="17.25" hidden="1" customHeight="1" x14ac:dyDescent="0.2">
      <c r="A893" s="115"/>
      <c r="B893" s="236"/>
      <c r="C893" s="236"/>
      <c r="D893" s="116"/>
      <c r="E893" s="117"/>
      <c r="F893" s="118"/>
      <c r="G893" s="362"/>
      <c r="H893" s="117"/>
      <c r="I893" s="118"/>
      <c r="J893" s="119"/>
      <c r="K893" s="119"/>
      <c r="L893" s="232" t="str">
        <f t="shared" si="435"/>
        <v/>
      </c>
      <c r="M893" s="128" t="str">
        <f t="shared" si="436"/>
        <v/>
      </c>
      <c r="N893" s="77">
        <f t="shared" si="437"/>
        <v>0</v>
      </c>
      <c r="O893" s="77">
        <f t="shared" si="438"/>
        <v>0</v>
      </c>
      <c r="P893" s="28" t="str">
        <f t="shared" si="439"/>
        <v/>
      </c>
      <c r="Q893" s="28">
        <f t="shared" si="440"/>
        <v>0</v>
      </c>
      <c r="R893" s="31" t="str">
        <f t="shared" si="441"/>
        <v/>
      </c>
      <c r="S893" s="28" t="str">
        <f t="shared" si="442"/>
        <v/>
      </c>
      <c r="T893" s="28" t="str">
        <f t="shared" si="443"/>
        <v/>
      </c>
      <c r="U893" s="28" t="str">
        <f t="shared" si="444"/>
        <v/>
      </c>
      <c r="V893" s="28" t="str">
        <f t="shared" si="445"/>
        <v/>
      </c>
      <c r="W893" s="71" t="str">
        <f t="shared" si="446"/>
        <v/>
      </c>
      <c r="X893" s="47" t="str">
        <f t="shared" si="447"/>
        <v/>
      </c>
      <c r="Y893" s="365" t="str">
        <f t="shared" si="448"/>
        <v/>
      </c>
      <c r="Z893" s="365" t="str">
        <f>IF(W893&lt;X893,Übersetzungstexte!A$186,"")</f>
        <v/>
      </c>
      <c r="AA893" s="366" t="str">
        <f t="shared" si="449"/>
        <v/>
      </c>
      <c r="AB893" s="367"/>
    </row>
    <row r="894" spans="1:28" ht="17.25" hidden="1" customHeight="1" x14ac:dyDescent="0.2">
      <c r="A894" s="115"/>
      <c r="B894" s="236"/>
      <c r="C894" s="236"/>
      <c r="D894" s="116"/>
      <c r="E894" s="117"/>
      <c r="F894" s="118"/>
      <c r="G894" s="362"/>
      <c r="H894" s="117"/>
      <c r="I894" s="118"/>
      <c r="J894" s="119"/>
      <c r="K894" s="119"/>
      <c r="L894" s="232" t="str">
        <f t="shared" si="435"/>
        <v/>
      </c>
      <c r="M894" s="128" t="str">
        <f t="shared" si="436"/>
        <v/>
      </c>
      <c r="N894" s="77">
        <f t="shared" si="437"/>
        <v>0</v>
      </c>
      <c r="O894" s="77">
        <f t="shared" si="438"/>
        <v>0</v>
      </c>
      <c r="P894" s="28" t="str">
        <f t="shared" si="439"/>
        <v/>
      </c>
      <c r="Q894" s="28">
        <f t="shared" si="440"/>
        <v>0</v>
      </c>
      <c r="R894" s="31" t="str">
        <f t="shared" si="441"/>
        <v/>
      </c>
      <c r="S894" s="28" t="str">
        <f t="shared" si="442"/>
        <v/>
      </c>
      <c r="T894" s="28" t="str">
        <f t="shared" si="443"/>
        <v/>
      </c>
      <c r="U894" s="28" t="str">
        <f t="shared" si="444"/>
        <v/>
      </c>
      <c r="V894" s="28" t="str">
        <f t="shared" si="445"/>
        <v/>
      </c>
      <c r="W894" s="71" t="str">
        <f t="shared" si="446"/>
        <v/>
      </c>
      <c r="X894" s="47" t="str">
        <f t="shared" si="447"/>
        <v/>
      </c>
      <c r="Y894" s="365" t="str">
        <f t="shared" si="448"/>
        <v/>
      </c>
      <c r="Z894" s="365" t="str">
        <f>IF(W894&lt;X894,Übersetzungstexte!A$186,"")</f>
        <v/>
      </c>
      <c r="AA894" s="366" t="str">
        <f t="shared" si="449"/>
        <v/>
      </c>
      <c r="AB894" s="367"/>
    </row>
    <row r="895" spans="1:28" ht="17.25" hidden="1" customHeight="1" x14ac:dyDescent="0.2">
      <c r="A895" s="115"/>
      <c r="B895" s="236"/>
      <c r="C895" s="236"/>
      <c r="D895" s="116"/>
      <c r="E895" s="117"/>
      <c r="F895" s="118"/>
      <c r="G895" s="362"/>
      <c r="H895" s="117"/>
      <c r="I895" s="118"/>
      <c r="J895" s="119"/>
      <c r="K895" s="119"/>
      <c r="L895" s="232" t="str">
        <f t="shared" si="435"/>
        <v/>
      </c>
      <c r="M895" s="128" t="str">
        <f t="shared" si="436"/>
        <v/>
      </c>
      <c r="N895" s="77">
        <f t="shared" si="437"/>
        <v>0</v>
      </c>
      <c r="O895" s="77">
        <f t="shared" si="438"/>
        <v>0</v>
      </c>
      <c r="P895" s="28" t="str">
        <f t="shared" si="439"/>
        <v/>
      </c>
      <c r="Q895" s="28">
        <f t="shared" si="440"/>
        <v>0</v>
      </c>
      <c r="R895" s="31" t="str">
        <f t="shared" si="441"/>
        <v/>
      </c>
      <c r="S895" s="28" t="str">
        <f t="shared" si="442"/>
        <v/>
      </c>
      <c r="T895" s="28" t="str">
        <f t="shared" si="443"/>
        <v/>
      </c>
      <c r="U895" s="28" t="str">
        <f t="shared" si="444"/>
        <v/>
      </c>
      <c r="V895" s="28" t="str">
        <f t="shared" si="445"/>
        <v/>
      </c>
      <c r="W895" s="71" t="str">
        <f t="shared" si="446"/>
        <v/>
      </c>
      <c r="X895" s="47" t="str">
        <f t="shared" si="447"/>
        <v/>
      </c>
      <c r="Y895" s="365" t="str">
        <f t="shared" si="448"/>
        <v/>
      </c>
      <c r="Z895" s="365" t="str">
        <f>IF(W895&lt;X895,Übersetzungstexte!A$186,"")</f>
        <v/>
      </c>
      <c r="AA895" s="366" t="str">
        <f t="shared" si="449"/>
        <v/>
      </c>
      <c r="AB895" s="367"/>
    </row>
    <row r="896" spans="1:28" ht="17.25" hidden="1" customHeight="1" x14ac:dyDescent="0.2">
      <c r="A896" s="115"/>
      <c r="B896" s="236"/>
      <c r="C896" s="236"/>
      <c r="D896" s="116"/>
      <c r="E896" s="117"/>
      <c r="F896" s="118"/>
      <c r="G896" s="362"/>
      <c r="H896" s="117"/>
      <c r="I896" s="118"/>
      <c r="J896" s="119"/>
      <c r="K896" s="119"/>
      <c r="L896" s="232" t="str">
        <f t="shared" si="435"/>
        <v/>
      </c>
      <c r="M896" s="128" t="str">
        <f t="shared" si="436"/>
        <v/>
      </c>
      <c r="N896" s="77">
        <f t="shared" si="437"/>
        <v>0</v>
      </c>
      <c r="O896" s="77">
        <f t="shared" si="438"/>
        <v>0</v>
      </c>
      <c r="P896" s="28" t="str">
        <f t="shared" si="439"/>
        <v/>
      </c>
      <c r="Q896" s="28">
        <f t="shared" si="440"/>
        <v>0</v>
      </c>
      <c r="R896" s="31" t="str">
        <f t="shared" si="441"/>
        <v/>
      </c>
      <c r="S896" s="28" t="str">
        <f t="shared" si="442"/>
        <v/>
      </c>
      <c r="T896" s="28" t="str">
        <f t="shared" si="443"/>
        <v/>
      </c>
      <c r="U896" s="28" t="str">
        <f t="shared" si="444"/>
        <v/>
      </c>
      <c r="V896" s="28" t="str">
        <f t="shared" si="445"/>
        <v/>
      </c>
      <c r="W896" s="71" t="str">
        <f t="shared" si="446"/>
        <v/>
      </c>
      <c r="X896" s="47" t="str">
        <f t="shared" si="447"/>
        <v/>
      </c>
      <c r="Y896" s="365" t="str">
        <f t="shared" si="448"/>
        <v/>
      </c>
      <c r="Z896" s="365" t="str">
        <f>IF(W896&lt;X896,Übersetzungstexte!A$186,"")</f>
        <v/>
      </c>
      <c r="AA896" s="366" t="str">
        <f t="shared" si="449"/>
        <v/>
      </c>
      <c r="AB896" s="367"/>
    </row>
    <row r="897" spans="1:28" ht="17.25" hidden="1" customHeight="1" x14ac:dyDescent="0.2">
      <c r="A897" s="115"/>
      <c r="B897" s="236"/>
      <c r="C897" s="236"/>
      <c r="D897" s="116"/>
      <c r="E897" s="117"/>
      <c r="F897" s="118"/>
      <c r="G897" s="362"/>
      <c r="H897" s="117"/>
      <c r="I897" s="118"/>
      <c r="J897" s="119"/>
      <c r="K897" s="119"/>
      <c r="L897" s="232" t="str">
        <f t="shared" si="435"/>
        <v/>
      </c>
      <c r="M897" s="128" t="str">
        <f t="shared" si="436"/>
        <v/>
      </c>
      <c r="N897" s="77">
        <f t="shared" si="437"/>
        <v>0</v>
      </c>
      <c r="O897" s="77">
        <f t="shared" si="438"/>
        <v>0</v>
      </c>
      <c r="P897" s="28" t="str">
        <f t="shared" si="439"/>
        <v/>
      </c>
      <c r="Q897" s="28">
        <f t="shared" si="440"/>
        <v>0</v>
      </c>
      <c r="R897" s="31" t="str">
        <f t="shared" si="441"/>
        <v/>
      </c>
      <c r="S897" s="28" t="str">
        <f t="shared" si="442"/>
        <v/>
      </c>
      <c r="T897" s="28" t="str">
        <f t="shared" si="443"/>
        <v/>
      </c>
      <c r="U897" s="28" t="str">
        <f t="shared" si="444"/>
        <v/>
      </c>
      <c r="V897" s="28" t="str">
        <f t="shared" si="445"/>
        <v/>
      </c>
      <c r="W897" s="71" t="str">
        <f t="shared" si="446"/>
        <v/>
      </c>
      <c r="X897" s="47" t="str">
        <f t="shared" si="447"/>
        <v/>
      </c>
      <c r="Y897" s="365" t="str">
        <f t="shared" si="448"/>
        <v/>
      </c>
      <c r="Z897" s="365" t="str">
        <f>IF(W897&lt;X897,Übersetzungstexte!A$186,"")</f>
        <v/>
      </c>
      <c r="AA897" s="366" t="str">
        <f t="shared" si="449"/>
        <v/>
      </c>
      <c r="AB897" s="367"/>
    </row>
    <row r="898" spans="1:28" ht="17.25" hidden="1" customHeight="1" x14ac:dyDescent="0.2">
      <c r="A898" s="115"/>
      <c r="B898" s="236"/>
      <c r="C898" s="236"/>
      <c r="D898" s="116"/>
      <c r="E898" s="117"/>
      <c r="F898" s="118"/>
      <c r="G898" s="362"/>
      <c r="H898" s="117"/>
      <c r="I898" s="118"/>
      <c r="J898" s="119"/>
      <c r="K898" s="119"/>
      <c r="L898" s="232" t="str">
        <f t="shared" si="435"/>
        <v/>
      </c>
      <c r="M898" s="128" t="str">
        <f>Z898</f>
        <v/>
      </c>
      <c r="N898" s="77">
        <f>IF(N$2-YEAR(D898)&lt;N$3,0,1)</f>
        <v>0</v>
      </c>
      <c r="O898" s="77">
        <f>IF(L898="",0,1)</f>
        <v>0</v>
      </c>
      <c r="P898" s="28" t="str">
        <f>IF(AND(A898="",B898="",C898=""),"",ROUND((K898+J898)/(N$4-(K898+J898))*100,2))</f>
        <v/>
      </c>
      <c r="Q898" s="28">
        <f>ROUND(G898,0)/12</f>
        <v>0</v>
      </c>
      <c r="R898" s="31" t="str">
        <f>IF(AND(A898="",B898="",C898=""),"",ROUND((N$4-(K898+J898))*I898/60,1))</f>
        <v/>
      </c>
      <c r="S898" s="28" t="str">
        <f>IF(OR(AND(A898="",B898="",C898=""),F898=0,F898=""),"",ROUND((1+P898/100)*Q898*F898,2))</f>
        <v/>
      </c>
      <c r="T898" s="28" t="str">
        <f>IF(OR(AND(A898="",B898="",C898=""),F898=0,F898="",I898=0,I898=""),"",ROUND((1+P898/100)*(H898/(N$4*I898/5)+Q898*F898),2))</f>
        <v/>
      </c>
      <c r="U898" s="28" t="str">
        <f>IF(OR(AND(A898="",B898="",C898=""),E898=0,E898="",R898=0,R898=""),"",ROUND((Q898*E898/R898),2))</f>
        <v/>
      </c>
      <c r="V898" s="28" t="str">
        <f>IF(OR(AND(A898="",B898="",C898=""),E898=0,E898="",R898=0,R898=""),"",ROUND((H898/(12*Q898*E898)+1)*Q898*E898/R898,2))</f>
        <v/>
      </c>
      <c r="W898" s="71" t="str">
        <f>IF(OR(AND(A898="",B898="",C898=""),R898=0,R898=""),"",ROUND(W$4 / R898,1))</f>
        <v/>
      </c>
      <c r="X898" s="47" t="str">
        <f>IF(OR(AND(A898="",B898="",C898=""),N$4=""),"",IF(AND(F898&gt;0,H898&gt;0),T898, IF(F898&gt;0,S898, IF(AND(E898&gt;0,H898&gt;0),V898,U898))))</f>
        <v/>
      </c>
      <c r="Y898" s="365" t="str">
        <f>IF(W898&lt;X898,W898,X898)</f>
        <v/>
      </c>
      <c r="Z898" s="365" t="str">
        <f>IF(W898&lt;X898,Übersetzungstexte!A$186,"")</f>
        <v/>
      </c>
      <c r="AA898" s="366" t="str">
        <f>IF(AND(B898="",C898=""),"",CONCATENATE(B898,",",C898))</f>
        <v/>
      </c>
      <c r="AB898" s="367"/>
    </row>
    <row r="899" spans="1:28" ht="17.25" hidden="1" customHeight="1" x14ac:dyDescent="0.2">
      <c r="A899" s="115"/>
      <c r="B899" s="236"/>
      <c r="C899" s="236"/>
      <c r="D899" s="116"/>
      <c r="E899" s="117"/>
      <c r="F899" s="118"/>
      <c r="G899" s="362"/>
      <c r="H899" s="117"/>
      <c r="I899" s="118"/>
      <c r="J899" s="119"/>
      <c r="K899" s="119"/>
      <c r="L899" s="232" t="str">
        <f t="shared" si="435"/>
        <v/>
      </c>
      <c r="M899" s="128" t="str">
        <f>Z899</f>
        <v/>
      </c>
      <c r="N899" s="77">
        <f>IF(N$2-YEAR(D899)&lt;N$3,0,1)</f>
        <v>0</v>
      </c>
      <c r="O899" s="77">
        <f>IF(L899="",0,1)</f>
        <v>0</v>
      </c>
      <c r="P899" s="28" t="str">
        <f>IF(AND(A899="",B899="",C899=""),"",ROUND((K899+J899)/(N$4-(K899+J899))*100,2))</f>
        <v/>
      </c>
      <c r="Q899" s="28">
        <f>ROUND(G899,0)/12</f>
        <v>0</v>
      </c>
      <c r="R899" s="31" t="str">
        <f>IF(AND(A899="",B899="",C899=""),"",ROUND((N$4-(K899+J899))*I899/60,1))</f>
        <v/>
      </c>
      <c r="S899" s="28" t="str">
        <f>IF(OR(AND(A899="",B899="",C899=""),F899=0,F899=""),"",ROUND((1+P899/100)*Q899*F899,2))</f>
        <v/>
      </c>
      <c r="T899" s="28" t="str">
        <f>IF(OR(AND(A899="",B899="",C899=""),F899=0,F899="",I899=0,I899=""),"",ROUND((1+P899/100)*(H899/(N$4*I899/5)+Q899*F899),2))</f>
        <v/>
      </c>
      <c r="U899" s="28" t="str">
        <f>IF(OR(AND(A899="",B899="",C899=""),E899=0,E899="",R899=0,R899=""),"",ROUND((Q899*E899/R899),2))</f>
        <v/>
      </c>
      <c r="V899" s="28" t="str">
        <f>IF(OR(AND(A899="",B899="",C899=""),E899=0,E899="",R899=0,R899=""),"",ROUND((H899/(12*Q899*E899)+1)*Q899*E899/R899,2))</f>
        <v/>
      </c>
      <c r="W899" s="71" t="str">
        <f>IF(OR(AND(A899="",B899="",C899=""),R899=0,R899=""),"",ROUND(W$4 / R899,1))</f>
        <v/>
      </c>
      <c r="X899" s="47" t="str">
        <f>IF(OR(AND(A899="",B899="",C899=""),N$4=""),"",IF(AND(F899&gt;0,H899&gt;0),T899, IF(F899&gt;0,S899, IF(AND(E899&gt;0,H899&gt;0),V899,U899))))</f>
        <v/>
      </c>
      <c r="Y899" s="365" t="str">
        <f>IF(W899&lt;X899,W899,X899)</f>
        <v/>
      </c>
      <c r="Z899" s="365" t="str">
        <f>IF(W899&lt;X899,Übersetzungstexte!A$186,"")</f>
        <v/>
      </c>
      <c r="AA899" s="366" t="str">
        <f>IF(AND(B899="",C899=""),"",CONCATENATE(B899,",",C899))</f>
        <v/>
      </c>
      <c r="AB899" s="367"/>
    </row>
    <row r="900" spans="1:28" hidden="1" x14ac:dyDescent="0.2">
      <c r="A900" s="15"/>
      <c r="B900" s="16"/>
      <c r="C900" s="16"/>
      <c r="D900" s="16"/>
      <c r="E900" s="16"/>
      <c r="F900" s="16"/>
      <c r="G900" s="16"/>
      <c r="H900" s="16"/>
      <c r="I900" s="16"/>
      <c r="J900" s="16"/>
      <c r="K900" s="16"/>
      <c r="L900" s="16"/>
      <c r="M900" s="39"/>
      <c r="N900" s="184"/>
      <c r="O900" s="45"/>
      <c r="P900" s="45"/>
      <c r="Q900" s="45"/>
      <c r="R900" s="45"/>
      <c r="S900" s="45"/>
      <c r="T900" s="45"/>
      <c r="U900" s="45"/>
      <c r="V900" s="45"/>
      <c r="W900" s="45"/>
      <c r="X900" s="45"/>
      <c r="Y900" s="45"/>
      <c r="Z900" s="45"/>
      <c r="AA900" s="45"/>
      <c r="AB900" s="45"/>
    </row>
    <row r="901" spans="1:28" hidden="1" x14ac:dyDescent="0.2">
      <c r="A901" s="113" t="str">
        <f>'Stammdaten Betrieb &amp; Abteilung'!D$1</f>
        <v xml:space="preserve">  </v>
      </c>
      <c r="B901" s="39"/>
      <c r="C901" s="34"/>
      <c r="D901" s="34"/>
      <c r="E901" s="35"/>
      <c r="F901" s="35"/>
      <c r="G901" s="21" t="str">
        <f>Übersetzungstexte!A$135</f>
        <v>Betrieb / Betriebsabteilung</v>
      </c>
      <c r="H901" s="38" t="str">
        <f>'Stammdaten Betrieb &amp; Abteilung'!D$13</f>
        <v xml:space="preserve"> </v>
      </c>
      <c r="I901" s="38"/>
      <c r="J901" s="38"/>
      <c r="K901" s="38"/>
      <c r="L901" s="40"/>
      <c r="M901" s="85"/>
      <c r="P901" s="46"/>
      <c r="Q901" s="46"/>
      <c r="R901" s="18"/>
      <c r="S901" s="22"/>
      <c r="T901" s="47"/>
      <c r="U901" s="18"/>
      <c r="V901" s="18"/>
      <c r="W901" s="18"/>
      <c r="X901" s="18"/>
      <c r="Y901" s="19"/>
      <c r="AA901" s="47"/>
    </row>
    <row r="902" spans="1:28" hidden="1" x14ac:dyDescent="0.2">
      <c r="A902" s="38" t="str">
        <f>'Stammdaten Betrieb &amp; Abteilung'!D$3</f>
        <v xml:space="preserve"> </v>
      </c>
      <c r="B902" s="39"/>
      <c r="C902" s="33"/>
      <c r="D902" s="33"/>
      <c r="E902" s="36"/>
      <c r="F902" s="36"/>
      <c r="G902" s="17" t="str">
        <f>Übersetzungstexte!A$136</f>
        <v>Abrechnungsperiode</v>
      </c>
      <c r="H902" s="114" t="str">
        <f>'Stammdaten Betrieb &amp; Abteilung'!D$14</f>
        <v/>
      </c>
      <c r="I902" s="114"/>
      <c r="J902" s="37"/>
      <c r="K902" s="37"/>
      <c r="L902" s="40"/>
      <c r="M902" s="85"/>
      <c r="P902" s="46"/>
      <c r="Q902" s="46"/>
      <c r="R902" s="18"/>
      <c r="S902" s="22"/>
      <c r="T902" s="47"/>
      <c r="U902" s="18"/>
      <c r="V902" s="18"/>
      <c r="W902" s="18"/>
      <c r="X902" s="18"/>
      <c r="Y902" s="19"/>
      <c r="AA902" s="47"/>
    </row>
    <row r="903" spans="1:28" hidden="1" x14ac:dyDescent="0.2">
      <c r="A903" s="38" t="str">
        <f>'Stammdaten Betrieb &amp; Abteilung'!D$4</f>
        <v xml:space="preserve"> </v>
      </c>
      <c r="B903" s="39"/>
      <c r="C903" s="7"/>
      <c r="D903" s="7"/>
      <c r="E903" s="36"/>
      <c r="F903" s="36"/>
      <c r="G903" s="17" t="str">
        <f>Übersetzungstexte!A$137</f>
        <v>Beginn / Ende der Kurzarbeit</v>
      </c>
      <c r="H903" s="38" t="str">
        <f>'Stammdaten Betrieb &amp; Abteilung'!D$16</f>
        <v/>
      </c>
      <c r="I903" s="38"/>
      <c r="J903" s="38"/>
      <c r="K903" s="38"/>
      <c r="L903" s="40"/>
      <c r="M903" s="85"/>
      <c r="P903" s="46"/>
      <c r="Q903" s="46"/>
      <c r="R903" s="18"/>
      <c r="S903" s="22"/>
      <c r="T903" s="47"/>
      <c r="U903" s="18"/>
      <c r="V903" s="18"/>
      <c r="W903" s="73"/>
      <c r="X903" s="18"/>
      <c r="Y903" s="19"/>
      <c r="AA903" s="47"/>
    </row>
    <row r="904" spans="1:28" hidden="1" x14ac:dyDescent="0.2">
      <c r="A904" s="5"/>
      <c r="B904" s="4"/>
      <c r="C904" s="7"/>
      <c r="D904" s="7"/>
      <c r="E904" s="8"/>
      <c r="F904" s="7"/>
      <c r="G904" s="7"/>
      <c r="H904" s="13"/>
      <c r="I904" s="7"/>
      <c r="J904" s="7"/>
      <c r="K904" s="7"/>
      <c r="L904" s="41"/>
      <c r="M904" s="86"/>
      <c r="N904" s="182"/>
      <c r="O904" s="43"/>
      <c r="P904" s="46"/>
      <c r="Q904" s="46"/>
      <c r="R904" s="18"/>
      <c r="S904" s="22"/>
      <c r="T904" s="18"/>
      <c r="U904" s="18"/>
      <c r="V904" s="18"/>
      <c r="W904" s="50"/>
      <c r="X904" s="18"/>
      <c r="Y904" s="19"/>
      <c r="AA904" s="47"/>
    </row>
    <row r="905" spans="1:28" hidden="1" x14ac:dyDescent="0.2">
      <c r="A905" s="223" t="str">
        <f>Übersetzungstexte!A$138</f>
        <v/>
      </c>
      <c r="B905" s="223" t="str">
        <f>Übersetzungstexte!A$142</f>
        <v/>
      </c>
      <c r="C905" s="223" t="str">
        <f>Übersetzungstexte!A$146</f>
        <v/>
      </c>
      <c r="D905" s="224" t="str">
        <f>Übersetzungstexte!A$150</f>
        <v/>
      </c>
      <c r="E905" s="224" t="str">
        <f>Übersetzungstexte!A$154</f>
        <v/>
      </c>
      <c r="F905" s="224" t="str">
        <f>Übersetzungstexte!A$158</f>
        <v/>
      </c>
      <c r="G905" s="224" t="str">
        <f>Übersetzungstexte!A$162</f>
        <v>Anzahl bez.</v>
      </c>
      <c r="H905" s="225" t="str">
        <f>Übersetzungstexte!A$166</f>
        <v>Weitere</v>
      </c>
      <c r="I905" s="224" t="str">
        <f>Übersetzungstexte!A$170</f>
        <v>Jahres-</v>
      </c>
      <c r="J905" s="224" t="str">
        <f>Übersetzungstexte!A$174</f>
        <v/>
      </c>
      <c r="K905" s="224" t="str">
        <f>Übersetzungstexte!A$178</f>
        <v/>
      </c>
      <c r="L905" s="224" t="str">
        <f>Übersetzungstexte!A$182</f>
        <v>Anrechen-</v>
      </c>
      <c r="M905" s="85"/>
      <c r="N905" s="183"/>
      <c r="O905" s="76" t="s">
        <v>685</v>
      </c>
      <c r="P905" s="50" t="s">
        <v>717</v>
      </c>
      <c r="Q905" s="50"/>
      <c r="R905" s="50" t="s">
        <v>718</v>
      </c>
      <c r="S905" s="50" t="s">
        <v>719</v>
      </c>
      <c r="T905" s="50" t="s">
        <v>720</v>
      </c>
      <c r="U905" s="50" t="s">
        <v>721</v>
      </c>
      <c r="V905" s="50" t="s">
        <v>722</v>
      </c>
      <c r="W905" s="50" t="s">
        <v>723</v>
      </c>
      <c r="X905" s="44" t="s">
        <v>726</v>
      </c>
      <c r="Y905" s="47" t="s">
        <v>723</v>
      </c>
      <c r="Z905" s="47" t="s">
        <v>723</v>
      </c>
      <c r="AA905" s="179"/>
      <c r="AB905" s="179"/>
    </row>
    <row r="906" spans="1:28" s="23" customFormat="1" hidden="1" x14ac:dyDescent="0.2">
      <c r="A906" s="226" t="str">
        <f>Übersetzungstexte!A$139</f>
        <v/>
      </c>
      <c r="B906" s="226" t="str">
        <f>Übersetzungstexte!A$143</f>
        <v/>
      </c>
      <c r="C906" s="226" t="str">
        <f>Übersetzungstexte!A$147</f>
        <v/>
      </c>
      <c r="D906" s="227" t="str">
        <f>Übersetzungstexte!A$151</f>
        <v/>
      </c>
      <c r="E906" s="227" t="str">
        <f>Übersetzungstexte!A$155</f>
        <v/>
      </c>
      <c r="F906" s="227" t="str">
        <f>Übersetzungstexte!A$159</f>
        <v/>
      </c>
      <c r="G906" s="227" t="str">
        <f>Übersetzungstexte!A$163</f>
        <v xml:space="preserve">Monate </v>
      </c>
      <c r="H906" s="233" t="str">
        <f>Übersetzungstexte!A$167</f>
        <v>Lohn-</v>
      </c>
      <c r="I906" s="227" t="str">
        <f>Übersetzungstexte!A$171</f>
        <v>durchschn.</v>
      </c>
      <c r="J906" s="227" t="str">
        <f>Übersetzungstexte!A$175</f>
        <v>Anzahl</v>
      </c>
      <c r="K906" s="227" t="str">
        <f>Übersetzungstexte!A$179</f>
        <v>Anzahl</v>
      </c>
      <c r="L906" s="227" t="str">
        <f>Übersetzungstexte!A$183</f>
        <v>barer</v>
      </c>
      <c r="M906" s="126"/>
      <c r="N906" s="183"/>
      <c r="O906" s="76" t="s">
        <v>761</v>
      </c>
      <c r="P906" s="50" t="s">
        <v>712</v>
      </c>
      <c r="Q906" s="50" t="s">
        <v>609</v>
      </c>
      <c r="R906" s="51" t="s">
        <v>713</v>
      </c>
      <c r="S906" s="75" t="s">
        <v>757</v>
      </c>
      <c r="T906" s="52" t="s">
        <v>757</v>
      </c>
      <c r="U906" s="52" t="s">
        <v>758</v>
      </c>
      <c r="V906" s="52" t="s">
        <v>758</v>
      </c>
      <c r="W906" s="52" t="s">
        <v>724</v>
      </c>
      <c r="X906" s="48" t="s">
        <v>727</v>
      </c>
      <c r="Y906" s="48" t="s">
        <v>727</v>
      </c>
      <c r="Z906" s="49" t="s">
        <v>753</v>
      </c>
      <c r="AA906" s="364"/>
      <c r="AB906" s="364"/>
    </row>
    <row r="907" spans="1:28" s="23" customFormat="1" hidden="1" x14ac:dyDescent="0.2">
      <c r="A907" s="226" t="str">
        <f>Übersetzungstexte!A$140</f>
        <v/>
      </c>
      <c r="B907" s="226" t="str">
        <f>Übersetzungstexte!A$144</f>
        <v/>
      </c>
      <c r="C907" s="226" t="str">
        <f>Übersetzungstexte!A$148</f>
        <v/>
      </c>
      <c r="D907" s="227" t="str">
        <f>Übersetzungstexte!A$152</f>
        <v>Geburts-</v>
      </c>
      <c r="E907" s="227" t="str">
        <f>Übersetzungstexte!A$156</f>
        <v>Monats-</v>
      </c>
      <c r="F907" s="227" t="str">
        <f>Übersetzungstexte!A$160</f>
        <v>Stunden-</v>
      </c>
      <c r="G907" s="227" t="str">
        <f>Übersetzungstexte!A$164</f>
        <v>pro Jahr</v>
      </c>
      <c r="H907" s="227" t="str">
        <f>Übersetzungstexte!A$168</f>
        <v>bestand-</v>
      </c>
      <c r="I907" s="227" t="str">
        <f>Übersetzungstexte!A$172</f>
        <v>wöchentl.</v>
      </c>
      <c r="J907" s="227" t="str">
        <f>Übersetzungstexte!A$176</f>
        <v>Ferientage</v>
      </c>
      <c r="K907" s="227" t="str">
        <f>Übersetzungstexte!A$180</f>
        <v>Feiertage</v>
      </c>
      <c r="L907" s="228" t="str">
        <f>Übersetzungstexte!A$184</f>
        <v>Stunden-</v>
      </c>
      <c r="M907" s="127"/>
      <c r="N907" s="184" t="s">
        <v>62</v>
      </c>
      <c r="O907" s="44" t="s">
        <v>762</v>
      </c>
      <c r="P907" s="50"/>
      <c r="Q907" s="50"/>
      <c r="R907" s="51"/>
      <c r="S907" s="52" t="s">
        <v>706</v>
      </c>
      <c r="T907" s="52" t="s">
        <v>704</v>
      </c>
      <c r="U907" s="52" t="s">
        <v>706</v>
      </c>
      <c r="V907" s="52" t="s">
        <v>704</v>
      </c>
      <c r="W907" s="52" t="s">
        <v>725</v>
      </c>
      <c r="X907" s="49" t="s">
        <v>755</v>
      </c>
      <c r="Y907" s="49" t="s">
        <v>728</v>
      </c>
      <c r="Z907" s="49" t="s">
        <v>754</v>
      </c>
      <c r="AA907" s="364"/>
      <c r="AB907" s="364"/>
    </row>
    <row r="908" spans="1:28" s="23" customFormat="1" hidden="1" x14ac:dyDescent="0.2">
      <c r="A908" s="229" t="str">
        <f>Übersetzungstexte!A$141</f>
        <v>Versicherten-Nr.</v>
      </c>
      <c r="B908" s="229" t="str">
        <f>Übersetzungstexte!A$145</f>
        <v>Name</v>
      </c>
      <c r="C908" s="229" t="str">
        <f>Übersetzungstexte!A$149</f>
        <v>Vorname</v>
      </c>
      <c r="D908" s="230" t="str">
        <f>Übersetzungstexte!A$153</f>
        <v>datum</v>
      </c>
      <c r="E908" s="230" t="str">
        <f>Übersetzungstexte!A$157</f>
        <v>lohn</v>
      </c>
      <c r="F908" s="230" t="str">
        <f>Übersetzungstexte!A$161</f>
        <v>lohn</v>
      </c>
      <c r="G908" s="230" t="str">
        <f>Übersetzungstexte!A$165</f>
        <v>(12/13)</v>
      </c>
      <c r="H908" s="230" t="str">
        <f>Übersetzungstexte!A$169</f>
        <v>teile p. Jahr</v>
      </c>
      <c r="I908" s="230" t="str">
        <f>Übersetzungstexte!A$173</f>
        <v>Arbeitszeit</v>
      </c>
      <c r="J908" s="230" t="str">
        <f>Übersetzungstexte!A$177</f>
        <v>pro Jahr</v>
      </c>
      <c r="K908" s="230" t="str">
        <f>Übersetzungstexte!A$181</f>
        <v>pro Jahr</v>
      </c>
      <c r="L908" s="231" t="str">
        <f>Übersetzungstexte!A$185</f>
        <v>Verdienst</v>
      </c>
      <c r="M908" s="127"/>
      <c r="N908" s="184" t="s">
        <v>63</v>
      </c>
      <c r="O908" s="44" t="s">
        <v>749</v>
      </c>
      <c r="P908" s="50"/>
      <c r="Q908" s="50"/>
      <c r="R908" s="51"/>
      <c r="S908" s="52" t="s">
        <v>705</v>
      </c>
      <c r="T908" s="52" t="s">
        <v>705</v>
      </c>
      <c r="U908" s="52" t="s">
        <v>705</v>
      </c>
      <c r="V908" s="52" t="s">
        <v>705</v>
      </c>
      <c r="W908" s="50"/>
      <c r="X908" s="49" t="s">
        <v>756</v>
      </c>
      <c r="Y908" s="49" t="s">
        <v>673</v>
      </c>
      <c r="Z908" s="49"/>
      <c r="AA908" s="364" t="s">
        <v>711</v>
      </c>
      <c r="AB908" s="364"/>
    </row>
    <row r="909" spans="1:28" ht="17.25" hidden="1" customHeight="1" x14ac:dyDescent="0.2">
      <c r="A909" s="115"/>
      <c r="B909" s="236"/>
      <c r="C909" s="236"/>
      <c r="D909" s="116"/>
      <c r="E909" s="117"/>
      <c r="F909" s="118"/>
      <c r="G909" s="362"/>
      <c r="H909" s="117"/>
      <c r="I909" s="118"/>
      <c r="J909" s="119"/>
      <c r="K909" s="119"/>
      <c r="L909" s="232" t="str">
        <f t="shared" ref="L909:L929" si="450">Y909</f>
        <v/>
      </c>
      <c r="M909" s="128" t="str">
        <f t="shared" ref="M909:M927" si="451">Z909</f>
        <v/>
      </c>
      <c r="N909" s="77">
        <f t="shared" ref="N909:N927" si="452">IF(N$2-YEAR(D909)&lt;N$3,0,1)</f>
        <v>0</v>
      </c>
      <c r="O909" s="77">
        <f t="shared" ref="O909:O927" si="453">IF(L909="",0,1)</f>
        <v>0</v>
      </c>
      <c r="P909" s="28" t="str">
        <f t="shared" ref="P909:P927" si="454">IF(AND(A909="",B909="",C909=""),"",ROUND((K909+J909)/(N$4-(K909+J909))*100,2))</f>
        <v/>
      </c>
      <c r="Q909" s="28">
        <f t="shared" ref="Q909:Q927" si="455">ROUND(G909,0)/12</f>
        <v>0</v>
      </c>
      <c r="R909" s="31" t="str">
        <f t="shared" ref="R909:R927" si="456">IF(AND(A909="",B909="",C909=""),"",ROUND((N$4-(K909+J909))*I909/60,1))</f>
        <v/>
      </c>
      <c r="S909" s="28" t="str">
        <f t="shared" ref="S909:S927" si="457">IF(OR(AND(A909="",B909="",C909=""),F909=0,F909=""),"",ROUND((1+P909/100)*Q909*F909,2))</f>
        <v/>
      </c>
      <c r="T909" s="28" t="str">
        <f t="shared" ref="T909:T927" si="458">IF(OR(AND(A909="",B909="",C909=""),F909=0,F909="",I909=0,I909=""),"",ROUND((1+P909/100)*(H909/(N$4*I909/5)+Q909*F909),2))</f>
        <v/>
      </c>
      <c r="U909" s="28" t="str">
        <f t="shared" ref="U909:U927" si="459">IF(OR(AND(A909="",B909="",C909=""),E909=0,E909="",R909=0,R909=""),"",ROUND((Q909*E909/R909),2))</f>
        <v/>
      </c>
      <c r="V909" s="28" t="str">
        <f t="shared" ref="V909:V927" si="460">IF(OR(AND(A909="",B909="",C909=""),E909=0,E909="",R909=0,R909=""),"",ROUND((H909/(12*Q909*E909)+1)*Q909*E909/R909,2))</f>
        <v/>
      </c>
      <c r="W909" s="71" t="str">
        <f t="shared" ref="W909:W927" si="461">IF(OR(AND(A909="",B909="",C909=""),R909=0,R909=""),"",ROUND(W$4 / R909,1))</f>
        <v/>
      </c>
      <c r="X909" s="47" t="str">
        <f t="shared" ref="X909:X927" si="462">IF(OR(AND(A909="",B909="",C909=""),N$4=""),"",IF(AND(F909&gt;0,H909&gt;0),T909, IF(F909&gt;0,S909, IF(AND(E909&gt;0,H909&gt;0),V909,U909))))</f>
        <v/>
      </c>
      <c r="Y909" s="365" t="str">
        <f t="shared" ref="Y909:Y927" si="463">IF(W909&lt;X909,W909,X909)</f>
        <v/>
      </c>
      <c r="Z909" s="365" t="str">
        <f>IF(W909&lt;X909,Übersetzungstexte!A$186,"")</f>
        <v/>
      </c>
      <c r="AA909" s="366" t="str">
        <f t="shared" ref="AA909:AA927" si="464">IF(AND(B909="",C909=""),"",CONCATENATE(B909,",",C909))</f>
        <v/>
      </c>
      <c r="AB909" s="367"/>
    </row>
    <row r="910" spans="1:28" ht="17.25" hidden="1" customHeight="1" x14ac:dyDescent="0.2">
      <c r="A910" s="115"/>
      <c r="B910" s="236"/>
      <c r="C910" s="236"/>
      <c r="D910" s="116"/>
      <c r="E910" s="117"/>
      <c r="F910" s="118"/>
      <c r="G910" s="362"/>
      <c r="H910" s="117"/>
      <c r="I910" s="118"/>
      <c r="J910" s="119"/>
      <c r="K910" s="119"/>
      <c r="L910" s="232" t="str">
        <f t="shared" si="450"/>
        <v/>
      </c>
      <c r="M910" s="128" t="str">
        <f t="shared" si="451"/>
        <v/>
      </c>
      <c r="N910" s="77">
        <f t="shared" si="452"/>
        <v>0</v>
      </c>
      <c r="O910" s="77">
        <f t="shared" si="453"/>
        <v>0</v>
      </c>
      <c r="P910" s="28" t="str">
        <f t="shared" si="454"/>
        <v/>
      </c>
      <c r="Q910" s="28">
        <f t="shared" si="455"/>
        <v>0</v>
      </c>
      <c r="R910" s="31" t="str">
        <f t="shared" si="456"/>
        <v/>
      </c>
      <c r="S910" s="28" t="str">
        <f t="shared" si="457"/>
        <v/>
      </c>
      <c r="T910" s="28" t="str">
        <f t="shared" si="458"/>
        <v/>
      </c>
      <c r="U910" s="28" t="str">
        <f t="shared" si="459"/>
        <v/>
      </c>
      <c r="V910" s="28" t="str">
        <f t="shared" si="460"/>
        <v/>
      </c>
      <c r="W910" s="71" t="str">
        <f t="shared" si="461"/>
        <v/>
      </c>
      <c r="X910" s="47" t="str">
        <f t="shared" si="462"/>
        <v/>
      </c>
      <c r="Y910" s="365" t="str">
        <f t="shared" si="463"/>
        <v/>
      </c>
      <c r="Z910" s="365" t="str">
        <f>IF(W910&lt;X910,Übersetzungstexte!A$186,"")</f>
        <v/>
      </c>
      <c r="AA910" s="366" t="str">
        <f t="shared" si="464"/>
        <v/>
      </c>
      <c r="AB910" s="367"/>
    </row>
    <row r="911" spans="1:28" ht="17.25" hidden="1" customHeight="1" x14ac:dyDescent="0.2">
      <c r="A911" s="115"/>
      <c r="B911" s="236"/>
      <c r="C911" s="236"/>
      <c r="D911" s="116"/>
      <c r="E911" s="117"/>
      <c r="F911" s="118"/>
      <c r="G911" s="362"/>
      <c r="H911" s="117"/>
      <c r="I911" s="118"/>
      <c r="J911" s="119"/>
      <c r="K911" s="119"/>
      <c r="L911" s="232" t="str">
        <f t="shared" si="450"/>
        <v/>
      </c>
      <c r="M911" s="128" t="str">
        <f t="shared" si="451"/>
        <v/>
      </c>
      <c r="N911" s="77">
        <f t="shared" si="452"/>
        <v>0</v>
      </c>
      <c r="O911" s="77">
        <f t="shared" si="453"/>
        <v>0</v>
      </c>
      <c r="P911" s="28" t="str">
        <f t="shared" si="454"/>
        <v/>
      </c>
      <c r="Q911" s="28">
        <f t="shared" si="455"/>
        <v>0</v>
      </c>
      <c r="R911" s="31" t="str">
        <f t="shared" si="456"/>
        <v/>
      </c>
      <c r="S911" s="28" t="str">
        <f t="shared" si="457"/>
        <v/>
      </c>
      <c r="T911" s="28" t="str">
        <f t="shared" si="458"/>
        <v/>
      </c>
      <c r="U911" s="28" t="str">
        <f t="shared" si="459"/>
        <v/>
      </c>
      <c r="V911" s="28" t="str">
        <f t="shared" si="460"/>
        <v/>
      </c>
      <c r="W911" s="71" t="str">
        <f t="shared" si="461"/>
        <v/>
      </c>
      <c r="X911" s="47" t="str">
        <f t="shared" si="462"/>
        <v/>
      </c>
      <c r="Y911" s="365" t="str">
        <f t="shared" si="463"/>
        <v/>
      </c>
      <c r="Z911" s="365" t="str">
        <f>IF(W911&lt;X911,Übersetzungstexte!A$186,"")</f>
        <v/>
      </c>
      <c r="AA911" s="366" t="str">
        <f t="shared" si="464"/>
        <v/>
      </c>
      <c r="AB911" s="367"/>
    </row>
    <row r="912" spans="1:28" ht="17.25" hidden="1" customHeight="1" x14ac:dyDescent="0.2">
      <c r="A912" s="115"/>
      <c r="B912" s="236"/>
      <c r="C912" s="236"/>
      <c r="D912" s="116"/>
      <c r="E912" s="117"/>
      <c r="F912" s="118"/>
      <c r="G912" s="362"/>
      <c r="H912" s="117"/>
      <c r="I912" s="118"/>
      <c r="J912" s="119"/>
      <c r="K912" s="119"/>
      <c r="L912" s="232" t="str">
        <f t="shared" si="450"/>
        <v/>
      </c>
      <c r="M912" s="128" t="str">
        <f t="shared" si="451"/>
        <v/>
      </c>
      <c r="N912" s="77">
        <f t="shared" si="452"/>
        <v>0</v>
      </c>
      <c r="O912" s="77">
        <f t="shared" si="453"/>
        <v>0</v>
      </c>
      <c r="P912" s="28" t="str">
        <f t="shared" si="454"/>
        <v/>
      </c>
      <c r="Q912" s="28">
        <f t="shared" si="455"/>
        <v>0</v>
      </c>
      <c r="R912" s="31" t="str">
        <f t="shared" si="456"/>
        <v/>
      </c>
      <c r="S912" s="28" t="str">
        <f t="shared" si="457"/>
        <v/>
      </c>
      <c r="T912" s="28" t="str">
        <f t="shared" si="458"/>
        <v/>
      </c>
      <c r="U912" s="28" t="str">
        <f t="shared" si="459"/>
        <v/>
      </c>
      <c r="V912" s="28" t="str">
        <f t="shared" si="460"/>
        <v/>
      </c>
      <c r="W912" s="71" t="str">
        <f t="shared" si="461"/>
        <v/>
      </c>
      <c r="X912" s="47" t="str">
        <f t="shared" si="462"/>
        <v/>
      </c>
      <c r="Y912" s="365" t="str">
        <f t="shared" si="463"/>
        <v/>
      </c>
      <c r="Z912" s="365" t="str">
        <f>IF(W912&lt;X912,Übersetzungstexte!A$186,"")</f>
        <v/>
      </c>
      <c r="AA912" s="366" t="str">
        <f t="shared" si="464"/>
        <v/>
      </c>
      <c r="AB912" s="367"/>
    </row>
    <row r="913" spans="1:28" ht="17.25" hidden="1" customHeight="1" x14ac:dyDescent="0.2">
      <c r="A913" s="115"/>
      <c r="B913" s="236"/>
      <c r="C913" s="236"/>
      <c r="D913" s="116"/>
      <c r="E913" s="117"/>
      <c r="F913" s="118"/>
      <c r="G913" s="362"/>
      <c r="H913" s="117"/>
      <c r="I913" s="118"/>
      <c r="J913" s="119"/>
      <c r="K913" s="119"/>
      <c r="L913" s="232" t="str">
        <f t="shared" si="450"/>
        <v/>
      </c>
      <c r="M913" s="128" t="str">
        <f t="shared" si="451"/>
        <v/>
      </c>
      <c r="N913" s="77">
        <f t="shared" si="452"/>
        <v>0</v>
      </c>
      <c r="O913" s="77">
        <f t="shared" si="453"/>
        <v>0</v>
      </c>
      <c r="P913" s="28" t="str">
        <f t="shared" si="454"/>
        <v/>
      </c>
      <c r="Q913" s="28">
        <f t="shared" si="455"/>
        <v>0</v>
      </c>
      <c r="R913" s="31" t="str">
        <f t="shared" si="456"/>
        <v/>
      </c>
      <c r="S913" s="28" t="str">
        <f t="shared" si="457"/>
        <v/>
      </c>
      <c r="T913" s="28" t="str">
        <f t="shared" si="458"/>
        <v/>
      </c>
      <c r="U913" s="28" t="str">
        <f t="shared" si="459"/>
        <v/>
      </c>
      <c r="V913" s="28" t="str">
        <f t="shared" si="460"/>
        <v/>
      </c>
      <c r="W913" s="71" t="str">
        <f t="shared" si="461"/>
        <v/>
      </c>
      <c r="X913" s="47" t="str">
        <f t="shared" si="462"/>
        <v/>
      </c>
      <c r="Y913" s="365" t="str">
        <f t="shared" si="463"/>
        <v/>
      </c>
      <c r="Z913" s="365" t="str">
        <f>IF(W913&lt;X913,Übersetzungstexte!A$186,"")</f>
        <v/>
      </c>
      <c r="AA913" s="366" t="str">
        <f t="shared" si="464"/>
        <v/>
      </c>
      <c r="AB913" s="367"/>
    </row>
    <row r="914" spans="1:28" ht="17.25" hidden="1" customHeight="1" x14ac:dyDescent="0.2">
      <c r="A914" s="115"/>
      <c r="B914" s="236"/>
      <c r="C914" s="236"/>
      <c r="D914" s="116"/>
      <c r="E914" s="117"/>
      <c r="F914" s="118"/>
      <c r="G914" s="362"/>
      <c r="H914" s="117"/>
      <c r="I914" s="118"/>
      <c r="J914" s="119"/>
      <c r="K914" s="119"/>
      <c r="L914" s="232" t="str">
        <f t="shared" si="450"/>
        <v/>
      </c>
      <c r="M914" s="128" t="str">
        <f t="shared" si="451"/>
        <v/>
      </c>
      <c r="N914" s="77">
        <f t="shared" si="452"/>
        <v>0</v>
      </c>
      <c r="O914" s="77">
        <f t="shared" si="453"/>
        <v>0</v>
      </c>
      <c r="P914" s="28" t="str">
        <f t="shared" si="454"/>
        <v/>
      </c>
      <c r="Q914" s="28">
        <f t="shared" si="455"/>
        <v>0</v>
      </c>
      <c r="R914" s="31" t="str">
        <f t="shared" si="456"/>
        <v/>
      </c>
      <c r="S914" s="28" t="str">
        <f t="shared" si="457"/>
        <v/>
      </c>
      <c r="T914" s="28" t="str">
        <f t="shared" si="458"/>
        <v/>
      </c>
      <c r="U914" s="28" t="str">
        <f t="shared" si="459"/>
        <v/>
      </c>
      <c r="V914" s="28" t="str">
        <f t="shared" si="460"/>
        <v/>
      </c>
      <c r="W914" s="71" t="str">
        <f t="shared" si="461"/>
        <v/>
      </c>
      <c r="X914" s="47" t="str">
        <f t="shared" si="462"/>
        <v/>
      </c>
      <c r="Y914" s="365" t="str">
        <f t="shared" si="463"/>
        <v/>
      </c>
      <c r="Z914" s="365" t="str">
        <f>IF(W914&lt;X914,Übersetzungstexte!A$186,"")</f>
        <v/>
      </c>
      <c r="AA914" s="366" t="str">
        <f t="shared" si="464"/>
        <v/>
      </c>
      <c r="AB914" s="367"/>
    </row>
    <row r="915" spans="1:28" ht="17.25" hidden="1" customHeight="1" x14ac:dyDescent="0.2">
      <c r="A915" s="115"/>
      <c r="B915" s="236"/>
      <c r="C915" s="236"/>
      <c r="D915" s="116"/>
      <c r="E915" s="117"/>
      <c r="F915" s="118"/>
      <c r="G915" s="362"/>
      <c r="H915" s="117"/>
      <c r="I915" s="118"/>
      <c r="J915" s="119"/>
      <c r="K915" s="119"/>
      <c r="L915" s="232" t="str">
        <f t="shared" si="450"/>
        <v/>
      </c>
      <c r="M915" s="128" t="str">
        <f t="shared" si="451"/>
        <v/>
      </c>
      <c r="N915" s="77">
        <f t="shared" si="452"/>
        <v>0</v>
      </c>
      <c r="O915" s="77">
        <f t="shared" si="453"/>
        <v>0</v>
      </c>
      <c r="P915" s="28" t="str">
        <f t="shared" si="454"/>
        <v/>
      </c>
      <c r="Q915" s="28">
        <f t="shared" si="455"/>
        <v>0</v>
      </c>
      <c r="R915" s="31" t="str">
        <f t="shared" si="456"/>
        <v/>
      </c>
      <c r="S915" s="28" t="str">
        <f t="shared" si="457"/>
        <v/>
      </c>
      <c r="T915" s="28" t="str">
        <f t="shared" si="458"/>
        <v/>
      </c>
      <c r="U915" s="28" t="str">
        <f t="shared" si="459"/>
        <v/>
      </c>
      <c r="V915" s="28" t="str">
        <f t="shared" si="460"/>
        <v/>
      </c>
      <c r="W915" s="71" t="str">
        <f t="shared" si="461"/>
        <v/>
      </c>
      <c r="X915" s="47" t="str">
        <f t="shared" si="462"/>
        <v/>
      </c>
      <c r="Y915" s="365" t="str">
        <f t="shared" si="463"/>
        <v/>
      </c>
      <c r="Z915" s="365" t="str">
        <f>IF(W915&lt;X915,Übersetzungstexte!A$186,"")</f>
        <v/>
      </c>
      <c r="AA915" s="366" t="str">
        <f t="shared" si="464"/>
        <v/>
      </c>
      <c r="AB915" s="367"/>
    </row>
    <row r="916" spans="1:28" ht="17.25" hidden="1" customHeight="1" x14ac:dyDescent="0.2">
      <c r="A916" s="115"/>
      <c r="B916" s="236"/>
      <c r="C916" s="236"/>
      <c r="D916" s="116"/>
      <c r="E916" s="117"/>
      <c r="F916" s="118"/>
      <c r="G916" s="362"/>
      <c r="H916" s="117"/>
      <c r="I916" s="118"/>
      <c r="J916" s="119"/>
      <c r="K916" s="119"/>
      <c r="L916" s="232" t="str">
        <f t="shared" si="450"/>
        <v/>
      </c>
      <c r="M916" s="128" t="str">
        <f t="shared" si="451"/>
        <v/>
      </c>
      <c r="N916" s="77">
        <f t="shared" si="452"/>
        <v>0</v>
      </c>
      <c r="O916" s="77">
        <f t="shared" si="453"/>
        <v>0</v>
      </c>
      <c r="P916" s="28" t="str">
        <f t="shared" si="454"/>
        <v/>
      </c>
      <c r="Q916" s="28">
        <f t="shared" si="455"/>
        <v>0</v>
      </c>
      <c r="R916" s="31" t="str">
        <f t="shared" si="456"/>
        <v/>
      </c>
      <c r="S916" s="28" t="str">
        <f t="shared" si="457"/>
        <v/>
      </c>
      <c r="T916" s="28" t="str">
        <f t="shared" si="458"/>
        <v/>
      </c>
      <c r="U916" s="28" t="str">
        <f t="shared" si="459"/>
        <v/>
      </c>
      <c r="V916" s="28" t="str">
        <f t="shared" si="460"/>
        <v/>
      </c>
      <c r="W916" s="71" t="str">
        <f t="shared" si="461"/>
        <v/>
      </c>
      <c r="X916" s="47" t="str">
        <f t="shared" si="462"/>
        <v/>
      </c>
      <c r="Y916" s="365" t="str">
        <f t="shared" si="463"/>
        <v/>
      </c>
      <c r="Z916" s="365" t="str">
        <f>IF(W916&lt;X916,Übersetzungstexte!A$186,"")</f>
        <v/>
      </c>
      <c r="AA916" s="366" t="str">
        <f t="shared" si="464"/>
        <v/>
      </c>
      <c r="AB916" s="367"/>
    </row>
    <row r="917" spans="1:28" ht="17.25" hidden="1" customHeight="1" x14ac:dyDescent="0.2">
      <c r="A917" s="115"/>
      <c r="B917" s="236"/>
      <c r="C917" s="236"/>
      <c r="D917" s="116"/>
      <c r="E917" s="117"/>
      <c r="F917" s="118"/>
      <c r="G917" s="362"/>
      <c r="H917" s="117"/>
      <c r="I917" s="118"/>
      <c r="J917" s="119"/>
      <c r="K917" s="119"/>
      <c r="L917" s="232" t="str">
        <f t="shared" si="450"/>
        <v/>
      </c>
      <c r="M917" s="128" t="str">
        <f t="shared" si="451"/>
        <v/>
      </c>
      <c r="N917" s="77">
        <f t="shared" si="452"/>
        <v>0</v>
      </c>
      <c r="O917" s="77">
        <f t="shared" si="453"/>
        <v>0</v>
      </c>
      <c r="P917" s="28" t="str">
        <f t="shared" si="454"/>
        <v/>
      </c>
      <c r="Q917" s="28">
        <f t="shared" si="455"/>
        <v>0</v>
      </c>
      <c r="R917" s="31" t="str">
        <f t="shared" si="456"/>
        <v/>
      </c>
      <c r="S917" s="28" t="str">
        <f t="shared" si="457"/>
        <v/>
      </c>
      <c r="T917" s="28" t="str">
        <f t="shared" si="458"/>
        <v/>
      </c>
      <c r="U917" s="28" t="str">
        <f t="shared" si="459"/>
        <v/>
      </c>
      <c r="V917" s="28" t="str">
        <f t="shared" si="460"/>
        <v/>
      </c>
      <c r="W917" s="71" t="str">
        <f t="shared" si="461"/>
        <v/>
      </c>
      <c r="X917" s="47" t="str">
        <f t="shared" si="462"/>
        <v/>
      </c>
      <c r="Y917" s="365" t="str">
        <f t="shared" si="463"/>
        <v/>
      </c>
      <c r="Z917" s="365" t="str">
        <f>IF(W917&lt;X917,Übersetzungstexte!A$186,"")</f>
        <v/>
      </c>
      <c r="AA917" s="366" t="str">
        <f t="shared" si="464"/>
        <v/>
      </c>
      <c r="AB917" s="367"/>
    </row>
    <row r="918" spans="1:28" ht="17.25" hidden="1" customHeight="1" x14ac:dyDescent="0.2">
      <c r="A918" s="115"/>
      <c r="B918" s="236"/>
      <c r="C918" s="236"/>
      <c r="D918" s="116"/>
      <c r="E918" s="117"/>
      <c r="F918" s="118"/>
      <c r="G918" s="362"/>
      <c r="H918" s="117"/>
      <c r="I918" s="118"/>
      <c r="J918" s="119"/>
      <c r="K918" s="119"/>
      <c r="L918" s="232" t="str">
        <f t="shared" si="450"/>
        <v/>
      </c>
      <c r="M918" s="128" t="str">
        <f t="shared" si="451"/>
        <v/>
      </c>
      <c r="N918" s="77">
        <f t="shared" si="452"/>
        <v>0</v>
      </c>
      <c r="O918" s="77">
        <f t="shared" si="453"/>
        <v>0</v>
      </c>
      <c r="P918" s="28" t="str">
        <f t="shared" si="454"/>
        <v/>
      </c>
      <c r="Q918" s="28">
        <f t="shared" si="455"/>
        <v>0</v>
      </c>
      <c r="R918" s="31" t="str">
        <f t="shared" si="456"/>
        <v/>
      </c>
      <c r="S918" s="28" t="str">
        <f t="shared" si="457"/>
        <v/>
      </c>
      <c r="T918" s="28" t="str">
        <f t="shared" si="458"/>
        <v/>
      </c>
      <c r="U918" s="28" t="str">
        <f t="shared" si="459"/>
        <v/>
      </c>
      <c r="V918" s="28" t="str">
        <f t="shared" si="460"/>
        <v/>
      </c>
      <c r="W918" s="71" t="str">
        <f t="shared" si="461"/>
        <v/>
      </c>
      <c r="X918" s="47" t="str">
        <f t="shared" si="462"/>
        <v/>
      </c>
      <c r="Y918" s="365" t="str">
        <f t="shared" si="463"/>
        <v/>
      </c>
      <c r="Z918" s="365" t="str">
        <f>IF(W918&lt;X918,Übersetzungstexte!A$186,"")</f>
        <v/>
      </c>
      <c r="AA918" s="366" t="str">
        <f t="shared" si="464"/>
        <v/>
      </c>
      <c r="AB918" s="367"/>
    </row>
    <row r="919" spans="1:28" ht="17.25" hidden="1" customHeight="1" x14ac:dyDescent="0.2">
      <c r="A919" s="115"/>
      <c r="B919" s="236"/>
      <c r="C919" s="236"/>
      <c r="D919" s="116"/>
      <c r="E919" s="117"/>
      <c r="F919" s="118"/>
      <c r="G919" s="362"/>
      <c r="H919" s="117"/>
      <c r="I919" s="118"/>
      <c r="J919" s="119"/>
      <c r="K919" s="119"/>
      <c r="L919" s="232" t="str">
        <f t="shared" si="450"/>
        <v/>
      </c>
      <c r="M919" s="128" t="str">
        <f t="shared" si="451"/>
        <v/>
      </c>
      <c r="N919" s="77">
        <f t="shared" si="452"/>
        <v>0</v>
      </c>
      <c r="O919" s="77">
        <f t="shared" si="453"/>
        <v>0</v>
      </c>
      <c r="P919" s="28" t="str">
        <f t="shared" si="454"/>
        <v/>
      </c>
      <c r="Q919" s="28">
        <f t="shared" si="455"/>
        <v>0</v>
      </c>
      <c r="R919" s="31" t="str">
        <f t="shared" si="456"/>
        <v/>
      </c>
      <c r="S919" s="28" t="str">
        <f t="shared" si="457"/>
        <v/>
      </c>
      <c r="T919" s="28" t="str">
        <f t="shared" si="458"/>
        <v/>
      </c>
      <c r="U919" s="28" t="str">
        <f t="shared" si="459"/>
        <v/>
      </c>
      <c r="V919" s="28" t="str">
        <f t="shared" si="460"/>
        <v/>
      </c>
      <c r="W919" s="71" t="str">
        <f t="shared" si="461"/>
        <v/>
      </c>
      <c r="X919" s="47" t="str">
        <f t="shared" si="462"/>
        <v/>
      </c>
      <c r="Y919" s="365" t="str">
        <f t="shared" si="463"/>
        <v/>
      </c>
      <c r="Z919" s="365" t="str">
        <f>IF(W919&lt;X919,Übersetzungstexte!A$186,"")</f>
        <v/>
      </c>
      <c r="AA919" s="366" t="str">
        <f t="shared" si="464"/>
        <v/>
      </c>
      <c r="AB919" s="367"/>
    </row>
    <row r="920" spans="1:28" ht="17.25" hidden="1" customHeight="1" x14ac:dyDescent="0.2">
      <c r="A920" s="115"/>
      <c r="B920" s="236"/>
      <c r="C920" s="236"/>
      <c r="D920" s="116"/>
      <c r="E920" s="117"/>
      <c r="F920" s="118"/>
      <c r="G920" s="362"/>
      <c r="H920" s="117"/>
      <c r="I920" s="118"/>
      <c r="J920" s="119"/>
      <c r="K920" s="119"/>
      <c r="L920" s="232" t="str">
        <f t="shared" si="450"/>
        <v/>
      </c>
      <c r="M920" s="128" t="str">
        <f t="shared" si="451"/>
        <v/>
      </c>
      <c r="N920" s="77">
        <f t="shared" si="452"/>
        <v>0</v>
      </c>
      <c r="O920" s="77">
        <f t="shared" si="453"/>
        <v>0</v>
      </c>
      <c r="P920" s="28" t="str">
        <f t="shared" si="454"/>
        <v/>
      </c>
      <c r="Q920" s="28">
        <f t="shared" si="455"/>
        <v>0</v>
      </c>
      <c r="R920" s="31" t="str">
        <f t="shared" si="456"/>
        <v/>
      </c>
      <c r="S920" s="28" t="str">
        <f t="shared" si="457"/>
        <v/>
      </c>
      <c r="T920" s="28" t="str">
        <f t="shared" si="458"/>
        <v/>
      </c>
      <c r="U920" s="28" t="str">
        <f t="shared" si="459"/>
        <v/>
      </c>
      <c r="V920" s="28" t="str">
        <f t="shared" si="460"/>
        <v/>
      </c>
      <c r="W920" s="71" t="str">
        <f t="shared" si="461"/>
        <v/>
      </c>
      <c r="X920" s="47" t="str">
        <f t="shared" si="462"/>
        <v/>
      </c>
      <c r="Y920" s="365" t="str">
        <f t="shared" si="463"/>
        <v/>
      </c>
      <c r="Z920" s="365" t="str">
        <f>IF(W920&lt;X920,Übersetzungstexte!A$186,"")</f>
        <v/>
      </c>
      <c r="AA920" s="366" t="str">
        <f t="shared" si="464"/>
        <v/>
      </c>
      <c r="AB920" s="367"/>
    </row>
    <row r="921" spans="1:28" ht="17.25" hidden="1" customHeight="1" x14ac:dyDescent="0.2">
      <c r="A921" s="115"/>
      <c r="B921" s="236"/>
      <c r="C921" s="236"/>
      <c r="D921" s="116"/>
      <c r="E921" s="117"/>
      <c r="F921" s="118"/>
      <c r="G921" s="362"/>
      <c r="H921" s="117"/>
      <c r="I921" s="118"/>
      <c r="J921" s="119"/>
      <c r="K921" s="119"/>
      <c r="L921" s="232" t="str">
        <f t="shared" si="450"/>
        <v/>
      </c>
      <c r="M921" s="128" t="str">
        <f t="shared" si="451"/>
        <v/>
      </c>
      <c r="N921" s="77">
        <f t="shared" si="452"/>
        <v>0</v>
      </c>
      <c r="O921" s="77">
        <f t="shared" si="453"/>
        <v>0</v>
      </c>
      <c r="P921" s="28" t="str">
        <f t="shared" si="454"/>
        <v/>
      </c>
      <c r="Q921" s="28">
        <f t="shared" si="455"/>
        <v>0</v>
      </c>
      <c r="R921" s="31" t="str">
        <f t="shared" si="456"/>
        <v/>
      </c>
      <c r="S921" s="28" t="str">
        <f t="shared" si="457"/>
        <v/>
      </c>
      <c r="T921" s="28" t="str">
        <f t="shared" si="458"/>
        <v/>
      </c>
      <c r="U921" s="28" t="str">
        <f t="shared" si="459"/>
        <v/>
      </c>
      <c r="V921" s="28" t="str">
        <f t="shared" si="460"/>
        <v/>
      </c>
      <c r="W921" s="71" t="str">
        <f t="shared" si="461"/>
        <v/>
      </c>
      <c r="X921" s="47" t="str">
        <f t="shared" si="462"/>
        <v/>
      </c>
      <c r="Y921" s="365" t="str">
        <f t="shared" si="463"/>
        <v/>
      </c>
      <c r="Z921" s="365" t="str">
        <f>IF(W921&lt;X921,Übersetzungstexte!A$186,"")</f>
        <v/>
      </c>
      <c r="AA921" s="366" t="str">
        <f t="shared" si="464"/>
        <v/>
      </c>
      <c r="AB921" s="367"/>
    </row>
    <row r="922" spans="1:28" ht="17.25" hidden="1" customHeight="1" x14ac:dyDescent="0.2">
      <c r="A922" s="115"/>
      <c r="B922" s="236"/>
      <c r="C922" s="236"/>
      <c r="D922" s="116"/>
      <c r="E922" s="117"/>
      <c r="F922" s="118"/>
      <c r="G922" s="362"/>
      <c r="H922" s="117"/>
      <c r="I922" s="118"/>
      <c r="J922" s="119"/>
      <c r="K922" s="119"/>
      <c r="L922" s="232" t="str">
        <f t="shared" si="450"/>
        <v/>
      </c>
      <c r="M922" s="128" t="str">
        <f t="shared" si="451"/>
        <v/>
      </c>
      <c r="N922" s="77">
        <f t="shared" si="452"/>
        <v>0</v>
      </c>
      <c r="O922" s="77">
        <f t="shared" si="453"/>
        <v>0</v>
      </c>
      <c r="P922" s="28" t="str">
        <f t="shared" si="454"/>
        <v/>
      </c>
      <c r="Q922" s="28">
        <f t="shared" si="455"/>
        <v>0</v>
      </c>
      <c r="R922" s="31" t="str">
        <f t="shared" si="456"/>
        <v/>
      </c>
      <c r="S922" s="28" t="str">
        <f t="shared" si="457"/>
        <v/>
      </c>
      <c r="T922" s="28" t="str">
        <f t="shared" si="458"/>
        <v/>
      </c>
      <c r="U922" s="28" t="str">
        <f t="shared" si="459"/>
        <v/>
      </c>
      <c r="V922" s="28" t="str">
        <f t="shared" si="460"/>
        <v/>
      </c>
      <c r="W922" s="71" t="str">
        <f t="shared" si="461"/>
        <v/>
      </c>
      <c r="X922" s="47" t="str">
        <f t="shared" si="462"/>
        <v/>
      </c>
      <c r="Y922" s="365" t="str">
        <f t="shared" si="463"/>
        <v/>
      </c>
      <c r="Z922" s="365" t="str">
        <f>IF(W922&lt;X922,Übersetzungstexte!A$186,"")</f>
        <v/>
      </c>
      <c r="AA922" s="366" t="str">
        <f t="shared" si="464"/>
        <v/>
      </c>
      <c r="AB922" s="367"/>
    </row>
    <row r="923" spans="1:28" ht="17.25" hidden="1" customHeight="1" x14ac:dyDescent="0.2">
      <c r="A923" s="115"/>
      <c r="B923" s="236"/>
      <c r="C923" s="236"/>
      <c r="D923" s="116"/>
      <c r="E923" s="117"/>
      <c r="F923" s="118"/>
      <c r="G923" s="362"/>
      <c r="H923" s="117"/>
      <c r="I923" s="118"/>
      <c r="J923" s="119"/>
      <c r="K923" s="119"/>
      <c r="L923" s="232" t="str">
        <f t="shared" si="450"/>
        <v/>
      </c>
      <c r="M923" s="128" t="str">
        <f t="shared" si="451"/>
        <v/>
      </c>
      <c r="N923" s="77">
        <f t="shared" si="452"/>
        <v>0</v>
      </c>
      <c r="O923" s="77">
        <f t="shared" si="453"/>
        <v>0</v>
      </c>
      <c r="P923" s="28" t="str">
        <f t="shared" si="454"/>
        <v/>
      </c>
      <c r="Q923" s="28">
        <f t="shared" si="455"/>
        <v>0</v>
      </c>
      <c r="R923" s="31" t="str">
        <f t="shared" si="456"/>
        <v/>
      </c>
      <c r="S923" s="28" t="str">
        <f t="shared" si="457"/>
        <v/>
      </c>
      <c r="T923" s="28" t="str">
        <f t="shared" si="458"/>
        <v/>
      </c>
      <c r="U923" s="28" t="str">
        <f t="shared" si="459"/>
        <v/>
      </c>
      <c r="V923" s="28" t="str">
        <f t="shared" si="460"/>
        <v/>
      </c>
      <c r="W923" s="71" t="str">
        <f t="shared" si="461"/>
        <v/>
      </c>
      <c r="X923" s="47" t="str">
        <f t="shared" si="462"/>
        <v/>
      </c>
      <c r="Y923" s="365" t="str">
        <f t="shared" si="463"/>
        <v/>
      </c>
      <c r="Z923" s="365" t="str">
        <f>IF(W923&lt;X923,Übersetzungstexte!A$186,"")</f>
        <v/>
      </c>
      <c r="AA923" s="366" t="str">
        <f t="shared" si="464"/>
        <v/>
      </c>
      <c r="AB923" s="367"/>
    </row>
    <row r="924" spans="1:28" ht="17.25" hidden="1" customHeight="1" x14ac:dyDescent="0.2">
      <c r="A924" s="115"/>
      <c r="B924" s="236"/>
      <c r="C924" s="236"/>
      <c r="D924" s="116"/>
      <c r="E924" s="117"/>
      <c r="F924" s="118"/>
      <c r="G924" s="362"/>
      <c r="H924" s="117"/>
      <c r="I924" s="118"/>
      <c r="J924" s="119"/>
      <c r="K924" s="119"/>
      <c r="L924" s="232" t="str">
        <f t="shared" si="450"/>
        <v/>
      </c>
      <c r="M924" s="128" t="str">
        <f t="shared" si="451"/>
        <v/>
      </c>
      <c r="N924" s="77">
        <f t="shared" si="452"/>
        <v>0</v>
      </c>
      <c r="O924" s="77">
        <f t="shared" si="453"/>
        <v>0</v>
      </c>
      <c r="P924" s="28" t="str">
        <f t="shared" si="454"/>
        <v/>
      </c>
      <c r="Q924" s="28">
        <f t="shared" si="455"/>
        <v>0</v>
      </c>
      <c r="R924" s="31" t="str">
        <f t="shared" si="456"/>
        <v/>
      </c>
      <c r="S924" s="28" t="str">
        <f t="shared" si="457"/>
        <v/>
      </c>
      <c r="T924" s="28" t="str">
        <f t="shared" si="458"/>
        <v/>
      </c>
      <c r="U924" s="28" t="str">
        <f t="shared" si="459"/>
        <v/>
      </c>
      <c r="V924" s="28" t="str">
        <f t="shared" si="460"/>
        <v/>
      </c>
      <c r="W924" s="71" t="str">
        <f t="shared" si="461"/>
        <v/>
      </c>
      <c r="X924" s="47" t="str">
        <f t="shared" si="462"/>
        <v/>
      </c>
      <c r="Y924" s="365" t="str">
        <f t="shared" si="463"/>
        <v/>
      </c>
      <c r="Z924" s="365" t="str">
        <f>IF(W924&lt;X924,Übersetzungstexte!A$186,"")</f>
        <v/>
      </c>
      <c r="AA924" s="366" t="str">
        <f t="shared" si="464"/>
        <v/>
      </c>
      <c r="AB924" s="367"/>
    </row>
    <row r="925" spans="1:28" ht="17.25" hidden="1" customHeight="1" x14ac:dyDescent="0.2">
      <c r="A925" s="115"/>
      <c r="B925" s="236"/>
      <c r="C925" s="236"/>
      <c r="D925" s="116"/>
      <c r="E925" s="117"/>
      <c r="F925" s="118"/>
      <c r="G925" s="362"/>
      <c r="H925" s="117"/>
      <c r="I925" s="118"/>
      <c r="J925" s="119"/>
      <c r="K925" s="119"/>
      <c r="L925" s="232" t="str">
        <f t="shared" si="450"/>
        <v/>
      </c>
      <c r="M925" s="128" t="str">
        <f t="shared" si="451"/>
        <v/>
      </c>
      <c r="N925" s="77">
        <f t="shared" si="452"/>
        <v>0</v>
      </c>
      <c r="O925" s="77">
        <f t="shared" si="453"/>
        <v>0</v>
      </c>
      <c r="P925" s="28" t="str">
        <f t="shared" si="454"/>
        <v/>
      </c>
      <c r="Q925" s="28">
        <f t="shared" si="455"/>
        <v>0</v>
      </c>
      <c r="R925" s="31" t="str">
        <f t="shared" si="456"/>
        <v/>
      </c>
      <c r="S925" s="28" t="str">
        <f t="shared" si="457"/>
        <v/>
      </c>
      <c r="T925" s="28" t="str">
        <f t="shared" si="458"/>
        <v/>
      </c>
      <c r="U925" s="28" t="str">
        <f t="shared" si="459"/>
        <v/>
      </c>
      <c r="V925" s="28" t="str">
        <f t="shared" si="460"/>
        <v/>
      </c>
      <c r="W925" s="71" t="str">
        <f t="shared" si="461"/>
        <v/>
      </c>
      <c r="X925" s="47" t="str">
        <f t="shared" si="462"/>
        <v/>
      </c>
      <c r="Y925" s="365" t="str">
        <f t="shared" si="463"/>
        <v/>
      </c>
      <c r="Z925" s="365" t="str">
        <f>IF(W925&lt;X925,Übersetzungstexte!A$186,"")</f>
        <v/>
      </c>
      <c r="AA925" s="366" t="str">
        <f t="shared" si="464"/>
        <v/>
      </c>
      <c r="AB925" s="367"/>
    </row>
    <row r="926" spans="1:28" ht="17.25" hidden="1" customHeight="1" x14ac:dyDescent="0.2">
      <c r="A926" s="115"/>
      <c r="B926" s="236"/>
      <c r="C926" s="236"/>
      <c r="D926" s="116"/>
      <c r="E926" s="117"/>
      <c r="F926" s="118"/>
      <c r="G926" s="362"/>
      <c r="H926" s="117"/>
      <c r="I926" s="118"/>
      <c r="J926" s="119"/>
      <c r="K926" s="119"/>
      <c r="L926" s="232" t="str">
        <f t="shared" si="450"/>
        <v/>
      </c>
      <c r="M926" s="128" t="str">
        <f t="shared" si="451"/>
        <v/>
      </c>
      <c r="N926" s="77">
        <f t="shared" si="452"/>
        <v>0</v>
      </c>
      <c r="O926" s="77">
        <f t="shared" si="453"/>
        <v>0</v>
      </c>
      <c r="P926" s="28" t="str">
        <f t="shared" si="454"/>
        <v/>
      </c>
      <c r="Q926" s="28">
        <f t="shared" si="455"/>
        <v>0</v>
      </c>
      <c r="R926" s="31" t="str">
        <f t="shared" si="456"/>
        <v/>
      </c>
      <c r="S926" s="28" t="str">
        <f t="shared" si="457"/>
        <v/>
      </c>
      <c r="T926" s="28" t="str">
        <f t="shared" si="458"/>
        <v/>
      </c>
      <c r="U926" s="28" t="str">
        <f t="shared" si="459"/>
        <v/>
      </c>
      <c r="V926" s="28" t="str">
        <f t="shared" si="460"/>
        <v/>
      </c>
      <c r="W926" s="71" t="str">
        <f t="shared" si="461"/>
        <v/>
      </c>
      <c r="X926" s="47" t="str">
        <f t="shared" si="462"/>
        <v/>
      </c>
      <c r="Y926" s="365" t="str">
        <f t="shared" si="463"/>
        <v/>
      </c>
      <c r="Z926" s="365" t="str">
        <f>IF(W926&lt;X926,Übersetzungstexte!A$186,"")</f>
        <v/>
      </c>
      <c r="AA926" s="366" t="str">
        <f t="shared" si="464"/>
        <v/>
      </c>
      <c r="AB926" s="367"/>
    </row>
    <row r="927" spans="1:28" ht="17.25" hidden="1" customHeight="1" x14ac:dyDescent="0.2">
      <c r="A927" s="115"/>
      <c r="B927" s="236"/>
      <c r="C927" s="236"/>
      <c r="D927" s="116"/>
      <c r="E927" s="117"/>
      <c r="F927" s="118"/>
      <c r="G927" s="362"/>
      <c r="H927" s="117"/>
      <c r="I927" s="118"/>
      <c r="J927" s="119"/>
      <c r="K927" s="119"/>
      <c r="L927" s="232" t="str">
        <f t="shared" si="450"/>
        <v/>
      </c>
      <c r="M927" s="128" t="str">
        <f t="shared" si="451"/>
        <v/>
      </c>
      <c r="N927" s="77">
        <f t="shared" si="452"/>
        <v>0</v>
      </c>
      <c r="O927" s="77">
        <f t="shared" si="453"/>
        <v>0</v>
      </c>
      <c r="P927" s="28" t="str">
        <f t="shared" si="454"/>
        <v/>
      </c>
      <c r="Q927" s="28">
        <f t="shared" si="455"/>
        <v>0</v>
      </c>
      <c r="R927" s="31" t="str">
        <f t="shared" si="456"/>
        <v/>
      </c>
      <c r="S927" s="28" t="str">
        <f t="shared" si="457"/>
        <v/>
      </c>
      <c r="T927" s="28" t="str">
        <f t="shared" si="458"/>
        <v/>
      </c>
      <c r="U927" s="28" t="str">
        <f t="shared" si="459"/>
        <v/>
      </c>
      <c r="V927" s="28" t="str">
        <f t="shared" si="460"/>
        <v/>
      </c>
      <c r="W927" s="71" t="str">
        <f t="shared" si="461"/>
        <v/>
      </c>
      <c r="X927" s="47" t="str">
        <f t="shared" si="462"/>
        <v/>
      </c>
      <c r="Y927" s="365" t="str">
        <f t="shared" si="463"/>
        <v/>
      </c>
      <c r="Z927" s="365" t="str">
        <f>IF(W927&lt;X927,Übersetzungstexte!A$186,"")</f>
        <v/>
      </c>
      <c r="AA927" s="366" t="str">
        <f t="shared" si="464"/>
        <v/>
      </c>
      <c r="AB927" s="367"/>
    </row>
    <row r="928" spans="1:28" ht="17.25" hidden="1" customHeight="1" x14ac:dyDescent="0.2">
      <c r="A928" s="115"/>
      <c r="B928" s="236"/>
      <c r="C928" s="236"/>
      <c r="D928" s="116"/>
      <c r="E928" s="117"/>
      <c r="F928" s="118"/>
      <c r="G928" s="362"/>
      <c r="H928" s="117"/>
      <c r="I928" s="118"/>
      <c r="J928" s="119"/>
      <c r="K928" s="119"/>
      <c r="L928" s="232" t="str">
        <f t="shared" si="450"/>
        <v/>
      </c>
      <c r="M928" s="128" t="str">
        <f>Z928</f>
        <v/>
      </c>
      <c r="N928" s="77">
        <f>IF(N$2-YEAR(D928)&lt;N$3,0,1)</f>
        <v>0</v>
      </c>
      <c r="O928" s="77">
        <f>IF(L928="",0,1)</f>
        <v>0</v>
      </c>
      <c r="P928" s="28" t="str">
        <f>IF(AND(A928="",B928="",C928=""),"",ROUND((K928+J928)/(N$4-(K928+J928))*100,2))</f>
        <v/>
      </c>
      <c r="Q928" s="28">
        <f>ROUND(G928,0)/12</f>
        <v>0</v>
      </c>
      <c r="R928" s="31" t="str">
        <f>IF(AND(A928="",B928="",C928=""),"",ROUND((N$4-(K928+J928))*I928/60,1))</f>
        <v/>
      </c>
      <c r="S928" s="28" t="str">
        <f>IF(OR(AND(A928="",B928="",C928=""),F928=0,F928=""),"",ROUND((1+P928/100)*Q928*F928,2))</f>
        <v/>
      </c>
      <c r="T928" s="28" t="str">
        <f>IF(OR(AND(A928="",B928="",C928=""),F928=0,F928="",I928=0,I928=""),"",ROUND((1+P928/100)*(H928/(N$4*I928/5)+Q928*F928),2))</f>
        <v/>
      </c>
      <c r="U928" s="28" t="str">
        <f>IF(OR(AND(A928="",B928="",C928=""),E928=0,E928="",R928=0,R928=""),"",ROUND((Q928*E928/R928),2))</f>
        <v/>
      </c>
      <c r="V928" s="28" t="str">
        <f>IF(OR(AND(A928="",B928="",C928=""),E928=0,E928="",R928=0,R928=""),"",ROUND((H928/(12*Q928*E928)+1)*Q928*E928/R928,2))</f>
        <v/>
      </c>
      <c r="W928" s="71" t="str">
        <f>IF(OR(AND(A928="",B928="",C928=""),R928=0,R928=""),"",ROUND(W$4 / R928,1))</f>
        <v/>
      </c>
      <c r="X928" s="47" t="str">
        <f>IF(OR(AND(A928="",B928="",C928=""),N$4=""),"",IF(AND(F928&gt;0,H928&gt;0),T928, IF(F928&gt;0,S928, IF(AND(E928&gt;0,H928&gt;0),V928,U928))))</f>
        <v/>
      </c>
      <c r="Y928" s="365" t="str">
        <f>IF(W928&lt;X928,W928,X928)</f>
        <v/>
      </c>
      <c r="Z928" s="365" t="str">
        <f>IF(W928&lt;X928,Übersetzungstexte!A$186,"")</f>
        <v/>
      </c>
      <c r="AA928" s="366" t="str">
        <f>IF(AND(B928="",C928=""),"",CONCATENATE(B928,",",C928))</f>
        <v/>
      </c>
      <c r="AB928" s="367"/>
    </row>
    <row r="929" spans="1:28" ht="17.25" hidden="1" customHeight="1" x14ac:dyDescent="0.2">
      <c r="A929" s="115"/>
      <c r="B929" s="236"/>
      <c r="C929" s="236"/>
      <c r="D929" s="116"/>
      <c r="E929" s="117"/>
      <c r="F929" s="118"/>
      <c r="G929" s="362"/>
      <c r="H929" s="117"/>
      <c r="I929" s="118"/>
      <c r="J929" s="119"/>
      <c r="K929" s="119"/>
      <c r="L929" s="232" t="str">
        <f t="shared" si="450"/>
        <v/>
      </c>
      <c r="M929" s="128" t="str">
        <f>Z929</f>
        <v/>
      </c>
      <c r="N929" s="77">
        <f>IF(N$2-YEAR(D929)&lt;N$3,0,1)</f>
        <v>0</v>
      </c>
      <c r="O929" s="77">
        <f>IF(L929="",0,1)</f>
        <v>0</v>
      </c>
      <c r="P929" s="28" t="str">
        <f>IF(AND(A929="",B929="",C929=""),"",ROUND((K929+J929)/(N$4-(K929+J929))*100,2))</f>
        <v/>
      </c>
      <c r="Q929" s="28">
        <f>ROUND(G929,0)/12</f>
        <v>0</v>
      </c>
      <c r="R929" s="31" t="str">
        <f>IF(AND(A929="",B929="",C929=""),"",ROUND((N$4-(K929+J929))*I929/60,1))</f>
        <v/>
      </c>
      <c r="S929" s="28" t="str">
        <f>IF(OR(AND(A929="",B929="",C929=""),F929=0,F929=""),"",ROUND((1+P929/100)*Q929*F929,2))</f>
        <v/>
      </c>
      <c r="T929" s="28" t="str">
        <f>IF(OR(AND(A929="",B929="",C929=""),F929=0,F929="",I929=0,I929=""),"",ROUND((1+P929/100)*(H929/(N$4*I929/5)+Q929*F929),2))</f>
        <v/>
      </c>
      <c r="U929" s="28" t="str">
        <f>IF(OR(AND(A929="",B929="",C929=""),E929=0,E929="",R929=0,R929=""),"",ROUND((Q929*E929/R929),2))</f>
        <v/>
      </c>
      <c r="V929" s="28" t="str">
        <f>IF(OR(AND(A929="",B929="",C929=""),E929=0,E929="",R929=0,R929=""),"",ROUND((H929/(12*Q929*E929)+1)*Q929*E929/R929,2))</f>
        <v/>
      </c>
      <c r="W929" s="71" t="str">
        <f>IF(OR(AND(A929="",B929="",C929=""),R929=0,R929=""),"",ROUND(W$4 / R929,1))</f>
        <v/>
      </c>
      <c r="X929" s="47" t="str">
        <f>IF(OR(AND(A929="",B929="",C929=""),N$4=""),"",IF(AND(F929&gt;0,H929&gt;0),T929, IF(F929&gt;0,S929, IF(AND(E929&gt;0,H929&gt;0),V929,U929))))</f>
        <v/>
      </c>
      <c r="Y929" s="365" t="str">
        <f>IF(W929&lt;X929,W929,X929)</f>
        <v/>
      </c>
      <c r="Z929" s="365" t="str">
        <f>IF(W929&lt;X929,Übersetzungstexte!A$186,"")</f>
        <v/>
      </c>
      <c r="AA929" s="366" t="str">
        <f>IF(AND(B929="",C929=""),"",CONCATENATE(B929,",",C929))</f>
        <v/>
      </c>
      <c r="AB929" s="367"/>
    </row>
    <row r="930" spans="1:28" hidden="1" x14ac:dyDescent="0.2">
      <c r="A930" s="15"/>
      <c r="B930" s="16"/>
      <c r="C930" s="16"/>
      <c r="D930" s="16"/>
      <c r="E930" s="16"/>
      <c r="F930" s="16"/>
      <c r="G930" s="16"/>
      <c r="H930" s="16"/>
      <c r="I930" s="16"/>
      <c r="J930" s="16"/>
      <c r="K930" s="16"/>
      <c r="L930" s="16"/>
      <c r="M930" s="39"/>
      <c r="N930" s="184"/>
      <c r="O930" s="45"/>
      <c r="P930" s="45"/>
      <c r="Q930" s="45"/>
      <c r="R930" s="45"/>
      <c r="S930" s="45"/>
      <c r="T930" s="45"/>
      <c r="U930" s="45"/>
      <c r="V930" s="45"/>
      <c r="W930" s="45"/>
      <c r="X930" s="45"/>
      <c r="Y930" s="45"/>
      <c r="Z930" s="45"/>
      <c r="AA930" s="45"/>
      <c r="AB930" s="45"/>
    </row>
    <row r="931" spans="1:28" hidden="1" x14ac:dyDescent="0.2">
      <c r="A931" s="113" t="str">
        <f>'Stammdaten Betrieb &amp; Abteilung'!D$1</f>
        <v xml:space="preserve">  </v>
      </c>
      <c r="B931" s="39"/>
      <c r="C931" s="34"/>
      <c r="D931" s="34"/>
      <c r="E931" s="35"/>
      <c r="F931" s="35"/>
      <c r="G931" s="21" t="str">
        <f>Übersetzungstexte!A$135</f>
        <v>Betrieb / Betriebsabteilung</v>
      </c>
      <c r="H931" s="38" t="str">
        <f>'Stammdaten Betrieb &amp; Abteilung'!D$13</f>
        <v xml:space="preserve"> </v>
      </c>
      <c r="I931" s="38"/>
      <c r="J931" s="38"/>
      <c r="K931" s="38"/>
      <c r="L931" s="40"/>
      <c r="M931" s="85"/>
      <c r="P931" s="46"/>
      <c r="Q931" s="46"/>
      <c r="R931" s="18"/>
      <c r="S931" s="22"/>
      <c r="T931" s="47"/>
      <c r="U931" s="18"/>
      <c r="V931" s="18"/>
      <c r="W931" s="18"/>
      <c r="X931" s="18"/>
      <c r="Y931" s="19"/>
      <c r="AA931" s="47"/>
    </row>
    <row r="932" spans="1:28" hidden="1" x14ac:dyDescent="0.2">
      <c r="A932" s="38" t="str">
        <f>'Stammdaten Betrieb &amp; Abteilung'!D$3</f>
        <v xml:space="preserve"> </v>
      </c>
      <c r="B932" s="39"/>
      <c r="C932" s="33"/>
      <c r="D932" s="33"/>
      <c r="E932" s="36"/>
      <c r="F932" s="36"/>
      <c r="G932" s="17" t="str">
        <f>Übersetzungstexte!A$136</f>
        <v>Abrechnungsperiode</v>
      </c>
      <c r="H932" s="114" t="str">
        <f>'Stammdaten Betrieb &amp; Abteilung'!D$14</f>
        <v/>
      </c>
      <c r="I932" s="114"/>
      <c r="J932" s="37"/>
      <c r="K932" s="37"/>
      <c r="L932" s="40"/>
      <c r="M932" s="85"/>
      <c r="P932" s="46"/>
      <c r="Q932" s="46"/>
      <c r="R932" s="18"/>
      <c r="S932" s="22"/>
      <c r="T932" s="47"/>
      <c r="U932" s="18"/>
      <c r="V932" s="18"/>
      <c r="W932" s="18"/>
      <c r="X932" s="18"/>
      <c r="Y932" s="19"/>
      <c r="AA932" s="47"/>
    </row>
    <row r="933" spans="1:28" hidden="1" x14ac:dyDescent="0.2">
      <c r="A933" s="38" t="str">
        <f>'Stammdaten Betrieb &amp; Abteilung'!D$4</f>
        <v xml:space="preserve"> </v>
      </c>
      <c r="B933" s="39"/>
      <c r="C933" s="7"/>
      <c r="D933" s="7"/>
      <c r="E933" s="36"/>
      <c r="F933" s="36"/>
      <c r="G933" s="17" t="str">
        <f>Übersetzungstexte!A$137</f>
        <v>Beginn / Ende der Kurzarbeit</v>
      </c>
      <c r="H933" s="38" t="str">
        <f>'Stammdaten Betrieb &amp; Abteilung'!D$16</f>
        <v/>
      </c>
      <c r="I933" s="38"/>
      <c r="J933" s="38"/>
      <c r="K933" s="38"/>
      <c r="L933" s="40"/>
      <c r="M933" s="85"/>
      <c r="P933" s="46"/>
      <c r="Q933" s="46"/>
      <c r="R933" s="18"/>
      <c r="S933" s="22"/>
      <c r="T933" s="47"/>
      <c r="U933" s="18"/>
      <c r="V933" s="18"/>
      <c r="W933" s="73"/>
      <c r="X933" s="18"/>
      <c r="Y933" s="19"/>
      <c r="AA933" s="47"/>
    </row>
    <row r="934" spans="1:28" hidden="1" x14ac:dyDescent="0.2">
      <c r="A934" s="5"/>
      <c r="B934" s="4"/>
      <c r="C934" s="7"/>
      <c r="D934" s="7"/>
      <c r="E934" s="8"/>
      <c r="F934" s="7"/>
      <c r="G934" s="7"/>
      <c r="H934" s="13"/>
      <c r="I934" s="7"/>
      <c r="J934" s="7"/>
      <c r="K934" s="7"/>
      <c r="L934" s="41"/>
      <c r="M934" s="86"/>
      <c r="N934" s="182"/>
      <c r="O934" s="43"/>
      <c r="P934" s="46"/>
      <c r="Q934" s="46"/>
      <c r="R934" s="18"/>
      <c r="S934" s="22"/>
      <c r="T934" s="18"/>
      <c r="U934" s="18"/>
      <c r="V934" s="18"/>
      <c r="W934" s="50"/>
      <c r="X934" s="18"/>
      <c r="Y934" s="19"/>
      <c r="AA934" s="47"/>
    </row>
    <row r="935" spans="1:28" hidden="1" x14ac:dyDescent="0.2">
      <c r="A935" s="223" t="str">
        <f>Übersetzungstexte!A$138</f>
        <v/>
      </c>
      <c r="B935" s="223" t="str">
        <f>Übersetzungstexte!A$142</f>
        <v/>
      </c>
      <c r="C935" s="223" t="str">
        <f>Übersetzungstexte!A$146</f>
        <v/>
      </c>
      <c r="D935" s="224" t="str">
        <f>Übersetzungstexte!A$150</f>
        <v/>
      </c>
      <c r="E935" s="224" t="str">
        <f>Übersetzungstexte!A$154</f>
        <v/>
      </c>
      <c r="F935" s="224" t="str">
        <f>Übersetzungstexte!A$158</f>
        <v/>
      </c>
      <c r="G935" s="224" t="str">
        <f>Übersetzungstexte!A$162</f>
        <v>Anzahl bez.</v>
      </c>
      <c r="H935" s="225" t="str">
        <f>Übersetzungstexte!A$166</f>
        <v>Weitere</v>
      </c>
      <c r="I935" s="224" t="str">
        <f>Übersetzungstexte!A$170</f>
        <v>Jahres-</v>
      </c>
      <c r="J935" s="224" t="str">
        <f>Übersetzungstexte!A$174</f>
        <v/>
      </c>
      <c r="K935" s="224" t="str">
        <f>Übersetzungstexte!A$178</f>
        <v/>
      </c>
      <c r="L935" s="224" t="str">
        <f>Übersetzungstexte!A$182</f>
        <v>Anrechen-</v>
      </c>
      <c r="M935" s="85"/>
      <c r="N935" s="183"/>
      <c r="O935" s="76" t="s">
        <v>685</v>
      </c>
      <c r="P935" s="50" t="s">
        <v>717</v>
      </c>
      <c r="Q935" s="50"/>
      <c r="R935" s="50" t="s">
        <v>718</v>
      </c>
      <c r="S935" s="50" t="s">
        <v>719</v>
      </c>
      <c r="T935" s="50" t="s">
        <v>720</v>
      </c>
      <c r="U935" s="50" t="s">
        <v>721</v>
      </c>
      <c r="V935" s="50" t="s">
        <v>722</v>
      </c>
      <c r="W935" s="50" t="s">
        <v>723</v>
      </c>
      <c r="X935" s="44" t="s">
        <v>726</v>
      </c>
      <c r="Y935" s="47" t="s">
        <v>723</v>
      </c>
      <c r="Z935" s="47" t="s">
        <v>723</v>
      </c>
      <c r="AA935" s="179"/>
      <c r="AB935" s="179"/>
    </row>
    <row r="936" spans="1:28" s="23" customFormat="1" hidden="1" x14ac:dyDescent="0.2">
      <c r="A936" s="226" t="str">
        <f>Übersetzungstexte!A$139</f>
        <v/>
      </c>
      <c r="B936" s="226" t="str">
        <f>Übersetzungstexte!A$143</f>
        <v/>
      </c>
      <c r="C936" s="226" t="str">
        <f>Übersetzungstexte!A$147</f>
        <v/>
      </c>
      <c r="D936" s="227" t="str">
        <f>Übersetzungstexte!A$151</f>
        <v/>
      </c>
      <c r="E936" s="227" t="str">
        <f>Übersetzungstexte!A$155</f>
        <v/>
      </c>
      <c r="F936" s="227" t="str">
        <f>Übersetzungstexte!A$159</f>
        <v/>
      </c>
      <c r="G936" s="227" t="str">
        <f>Übersetzungstexte!A$163</f>
        <v xml:space="preserve">Monate </v>
      </c>
      <c r="H936" s="233" t="str">
        <f>Übersetzungstexte!A$167</f>
        <v>Lohn-</v>
      </c>
      <c r="I936" s="227" t="str">
        <f>Übersetzungstexte!A$171</f>
        <v>durchschn.</v>
      </c>
      <c r="J936" s="227" t="str">
        <f>Übersetzungstexte!A$175</f>
        <v>Anzahl</v>
      </c>
      <c r="K936" s="227" t="str">
        <f>Übersetzungstexte!A$179</f>
        <v>Anzahl</v>
      </c>
      <c r="L936" s="227" t="str">
        <f>Übersetzungstexte!A$183</f>
        <v>barer</v>
      </c>
      <c r="M936" s="126"/>
      <c r="N936" s="183"/>
      <c r="O936" s="76" t="s">
        <v>761</v>
      </c>
      <c r="P936" s="50" t="s">
        <v>712</v>
      </c>
      <c r="Q936" s="50" t="s">
        <v>609</v>
      </c>
      <c r="R936" s="51" t="s">
        <v>713</v>
      </c>
      <c r="S936" s="75" t="s">
        <v>757</v>
      </c>
      <c r="T936" s="52" t="s">
        <v>757</v>
      </c>
      <c r="U936" s="52" t="s">
        <v>758</v>
      </c>
      <c r="V936" s="52" t="s">
        <v>758</v>
      </c>
      <c r="W936" s="52" t="s">
        <v>724</v>
      </c>
      <c r="X936" s="48" t="s">
        <v>727</v>
      </c>
      <c r="Y936" s="48" t="s">
        <v>727</v>
      </c>
      <c r="Z936" s="49" t="s">
        <v>753</v>
      </c>
      <c r="AA936" s="364"/>
      <c r="AB936" s="364"/>
    </row>
    <row r="937" spans="1:28" s="23" customFormat="1" hidden="1" x14ac:dyDescent="0.2">
      <c r="A937" s="226" t="str">
        <f>Übersetzungstexte!A$140</f>
        <v/>
      </c>
      <c r="B937" s="226" t="str">
        <f>Übersetzungstexte!A$144</f>
        <v/>
      </c>
      <c r="C937" s="226" t="str">
        <f>Übersetzungstexte!A$148</f>
        <v/>
      </c>
      <c r="D937" s="227" t="str">
        <f>Übersetzungstexte!A$152</f>
        <v>Geburts-</v>
      </c>
      <c r="E937" s="227" t="str">
        <f>Übersetzungstexte!A$156</f>
        <v>Monats-</v>
      </c>
      <c r="F937" s="227" t="str">
        <f>Übersetzungstexte!A$160</f>
        <v>Stunden-</v>
      </c>
      <c r="G937" s="227" t="str">
        <f>Übersetzungstexte!A$164</f>
        <v>pro Jahr</v>
      </c>
      <c r="H937" s="227" t="str">
        <f>Übersetzungstexte!A$168</f>
        <v>bestand-</v>
      </c>
      <c r="I937" s="227" t="str">
        <f>Übersetzungstexte!A$172</f>
        <v>wöchentl.</v>
      </c>
      <c r="J937" s="227" t="str">
        <f>Übersetzungstexte!A$176</f>
        <v>Ferientage</v>
      </c>
      <c r="K937" s="227" t="str">
        <f>Übersetzungstexte!A$180</f>
        <v>Feiertage</v>
      </c>
      <c r="L937" s="228" t="str">
        <f>Übersetzungstexte!A$184</f>
        <v>Stunden-</v>
      </c>
      <c r="M937" s="127"/>
      <c r="N937" s="184" t="s">
        <v>62</v>
      </c>
      <c r="O937" s="44" t="s">
        <v>762</v>
      </c>
      <c r="P937" s="50"/>
      <c r="Q937" s="50"/>
      <c r="R937" s="51"/>
      <c r="S937" s="52" t="s">
        <v>706</v>
      </c>
      <c r="T937" s="52" t="s">
        <v>704</v>
      </c>
      <c r="U937" s="52" t="s">
        <v>706</v>
      </c>
      <c r="V937" s="52" t="s">
        <v>704</v>
      </c>
      <c r="W937" s="52" t="s">
        <v>725</v>
      </c>
      <c r="X937" s="49" t="s">
        <v>755</v>
      </c>
      <c r="Y937" s="49" t="s">
        <v>728</v>
      </c>
      <c r="Z937" s="49" t="s">
        <v>754</v>
      </c>
      <c r="AA937" s="364"/>
      <c r="AB937" s="364"/>
    </row>
    <row r="938" spans="1:28" s="23" customFormat="1" hidden="1" x14ac:dyDescent="0.2">
      <c r="A938" s="229" t="str">
        <f>Übersetzungstexte!A$141</f>
        <v>Versicherten-Nr.</v>
      </c>
      <c r="B938" s="229" t="str">
        <f>Übersetzungstexte!A$145</f>
        <v>Name</v>
      </c>
      <c r="C938" s="229" t="str">
        <f>Übersetzungstexte!A$149</f>
        <v>Vorname</v>
      </c>
      <c r="D938" s="230" t="str">
        <f>Übersetzungstexte!A$153</f>
        <v>datum</v>
      </c>
      <c r="E938" s="230" t="str">
        <f>Übersetzungstexte!A$157</f>
        <v>lohn</v>
      </c>
      <c r="F938" s="230" t="str">
        <f>Übersetzungstexte!A$161</f>
        <v>lohn</v>
      </c>
      <c r="G938" s="230" t="str">
        <f>Übersetzungstexte!A$165</f>
        <v>(12/13)</v>
      </c>
      <c r="H938" s="230" t="str">
        <f>Übersetzungstexte!A$169</f>
        <v>teile p. Jahr</v>
      </c>
      <c r="I938" s="230" t="str">
        <f>Übersetzungstexte!A$173</f>
        <v>Arbeitszeit</v>
      </c>
      <c r="J938" s="230" t="str">
        <f>Übersetzungstexte!A$177</f>
        <v>pro Jahr</v>
      </c>
      <c r="K938" s="230" t="str">
        <f>Übersetzungstexte!A$181</f>
        <v>pro Jahr</v>
      </c>
      <c r="L938" s="231" t="str">
        <f>Übersetzungstexte!A$185</f>
        <v>Verdienst</v>
      </c>
      <c r="M938" s="127"/>
      <c r="N938" s="184" t="s">
        <v>63</v>
      </c>
      <c r="O938" s="44" t="s">
        <v>749</v>
      </c>
      <c r="P938" s="50"/>
      <c r="Q938" s="50"/>
      <c r="R938" s="51"/>
      <c r="S938" s="52" t="s">
        <v>705</v>
      </c>
      <c r="T938" s="52" t="s">
        <v>705</v>
      </c>
      <c r="U938" s="52" t="s">
        <v>705</v>
      </c>
      <c r="V938" s="52" t="s">
        <v>705</v>
      </c>
      <c r="W938" s="50"/>
      <c r="X938" s="49" t="s">
        <v>756</v>
      </c>
      <c r="Y938" s="49" t="s">
        <v>673</v>
      </c>
      <c r="Z938" s="49"/>
      <c r="AA938" s="364" t="s">
        <v>711</v>
      </c>
      <c r="AB938" s="364"/>
    </row>
    <row r="939" spans="1:28" ht="17.25" hidden="1" customHeight="1" x14ac:dyDescent="0.2">
      <c r="A939" s="115"/>
      <c r="B939" s="236"/>
      <c r="C939" s="236"/>
      <c r="D939" s="116"/>
      <c r="E939" s="117"/>
      <c r="F939" s="118"/>
      <c r="G939" s="362"/>
      <c r="H939" s="117"/>
      <c r="I939" s="118"/>
      <c r="J939" s="119"/>
      <c r="K939" s="119"/>
      <c r="L939" s="232" t="str">
        <f t="shared" ref="L939:L959" si="465">Y939</f>
        <v/>
      </c>
      <c r="M939" s="128" t="str">
        <f t="shared" ref="M939:M957" si="466">Z939</f>
        <v/>
      </c>
      <c r="N939" s="77">
        <f t="shared" ref="N939:N957" si="467">IF(N$2-YEAR(D939)&lt;N$3,0,1)</f>
        <v>0</v>
      </c>
      <c r="O939" s="77">
        <f t="shared" ref="O939:O957" si="468">IF(L939="",0,1)</f>
        <v>0</v>
      </c>
      <c r="P939" s="28" t="str">
        <f t="shared" ref="P939:P957" si="469">IF(AND(A939="",B939="",C939=""),"",ROUND((K939+J939)/(N$4-(K939+J939))*100,2))</f>
        <v/>
      </c>
      <c r="Q939" s="28">
        <f t="shared" ref="Q939:Q957" si="470">ROUND(G939,0)/12</f>
        <v>0</v>
      </c>
      <c r="R939" s="31" t="str">
        <f t="shared" ref="R939:R957" si="471">IF(AND(A939="",B939="",C939=""),"",ROUND((N$4-(K939+J939))*I939/60,1))</f>
        <v/>
      </c>
      <c r="S939" s="28" t="str">
        <f t="shared" ref="S939:S957" si="472">IF(OR(AND(A939="",B939="",C939=""),F939=0,F939=""),"",ROUND((1+P939/100)*Q939*F939,2))</f>
        <v/>
      </c>
      <c r="T939" s="28" t="str">
        <f t="shared" ref="T939:T957" si="473">IF(OR(AND(A939="",B939="",C939=""),F939=0,F939="",I939=0,I939=""),"",ROUND((1+P939/100)*(H939/(N$4*I939/5)+Q939*F939),2))</f>
        <v/>
      </c>
      <c r="U939" s="28" t="str">
        <f t="shared" ref="U939:U957" si="474">IF(OR(AND(A939="",B939="",C939=""),E939=0,E939="",R939=0,R939=""),"",ROUND((Q939*E939/R939),2))</f>
        <v/>
      </c>
      <c r="V939" s="28" t="str">
        <f t="shared" ref="V939:V957" si="475">IF(OR(AND(A939="",B939="",C939=""),E939=0,E939="",R939=0,R939=""),"",ROUND((H939/(12*Q939*E939)+1)*Q939*E939/R939,2))</f>
        <v/>
      </c>
      <c r="W939" s="71" t="str">
        <f t="shared" ref="W939:W957" si="476">IF(OR(AND(A939="",B939="",C939=""),R939=0,R939=""),"",ROUND(W$4 / R939,1))</f>
        <v/>
      </c>
      <c r="X939" s="47" t="str">
        <f t="shared" ref="X939:X957" si="477">IF(OR(AND(A939="",B939="",C939=""),N$4=""),"",IF(AND(F939&gt;0,H939&gt;0),T939, IF(F939&gt;0,S939, IF(AND(E939&gt;0,H939&gt;0),V939,U939))))</f>
        <v/>
      </c>
      <c r="Y939" s="365" t="str">
        <f t="shared" ref="Y939:Y957" si="478">IF(W939&lt;X939,W939,X939)</f>
        <v/>
      </c>
      <c r="Z939" s="365" t="str">
        <f>IF(W939&lt;X939,Übersetzungstexte!A$186,"")</f>
        <v/>
      </c>
      <c r="AA939" s="366" t="str">
        <f t="shared" ref="AA939:AA957" si="479">IF(AND(B939="",C939=""),"",CONCATENATE(B939,",",C939))</f>
        <v/>
      </c>
      <c r="AB939" s="367"/>
    </row>
    <row r="940" spans="1:28" ht="17.25" hidden="1" customHeight="1" x14ac:dyDescent="0.2">
      <c r="A940" s="115"/>
      <c r="B940" s="236"/>
      <c r="C940" s="236"/>
      <c r="D940" s="116"/>
      <c r="E940" s="117"/>
      <c r="F940" s="118"/>
      <c r="G940" s="362"/>
      <c r="H940" s="117"/>
      <c r="I940" s="118"/>
      <c r="J940" s="119"/>
      <c r="K940" s="119"/>
      <c r="L940" s="232" t="str">
        <f t="shared" si="465"/>
        <v/>
      </c>
      <c r="M940" s="128" t="str">
        <f t="shared" si="466"/>
        <v/>
      </c>
      <c r="N940" s="77">
        <f t="shared" si="467"/>
        <v>0</v>
      </c>
      <c r="O940" s="77">
        <f t="shared" si="468"/>
        <v>0</v>
      </c>
      <c r="P940" s="28" t="str">
        <f t="shared" si="469"/>
        <v/>
      </c>
      <c r="Q940" s="28">
        <f t="shared" si="470"/>
        <v>0</v>
      </c>
      <c r="R940" s="31" t="str">
        <f t="shared" si="471"/>
        <v/>
      </c>
      <c r="S940" s="28" t="str">
        <f t="shared" si="472"/>
        <v/>
      </c>
      <c r="T940" s="28" t="str">
        <f t="shared" si="473"/>
        <v/>
      </c>
      <c r="U940" s="28" t="str">
        <f t="shared" si="474"/>
        <v/>
      </c>
      <c r="V940" s="28" t="str">
        <f t="shared" si="475"/>
        <v/>
      </c>
      <c r="W940" s="71" t="str">
        <f t="shared" si="476"/>
        <v/>
      </c>
      <c r="X940" s="47" t="str">
        <f t="shared" si="477"/>
        <v/>
      </c>
      <c r="Y940" s="365" t="str">
        <f t="shared" si="478"/>
        <v/>
      </c>
      <c r="Z940" s="365" t="str">
        <f>IF(W940&lt;X940,Übersetzungstexte!A$186,"")</f>
        <v/>
      </c>
      <c r="AA940" s="366" t="str">
        <f t="shared" si="479"/>
        <v/>
      </c>
      <c r="AB940" s="367"/>
    </row>
    <row r="941" spans="1:28" ht="17.25" hidden="1" customHeight="1" x14ac:dyDescent="0.2">
      <c r="A941" s="115"/>
      <c r="B941" s="236"/>
      <c r="C941" s="236"/>
      <c r="D941" s="116"/>
      <c r="E941" s="117"/>
      <c r="F941" s="118"/>
      <c r="G941" s="362"/>
      <c r="H941" s="117"/>
      <c r="I941" s="118"/>
      <c r="J941" s="119"/>
      <c r="K941" s="119"/>
      <c r="L941" s="232" t="str">
        <f t="shared" si="465"/>
        <v/>
      </c>
      <c r="M941" s="128" t="str">
        <f t="shared" si="466"/>
        <v/>
      </c>
      <c r="N941" s="77">
        <f t="shared" si="467"/>
        <v>0</v>
      </c>
      <c r="O941" s="77">
        <f t="shared" si="468"/>
        <v>0</v>
      </c>
      <c r="P941" s="28" t="str">
        <f t="shared" si="469"/>
        <v/>
      </c>
      <c r="Q941" s="28">
        <f t="shared" si="470"/>
        <v>0</v>
      </c>
      <c r="R941" s="31" t="str">
        <f t="shared" si="471"/>
        <v/>
      </c>
      <c r="S941" s="28" t="str">
        <f t="shared" si="472"/>
        <v/>
      </c>
      <c r="T941" s="28" t="str">
        <f t="shared" si="473"/>
        <v/>
      </c>
      <c r="U941" s="28" t="str">
        <f t="shared" si="474"/>
        <v/>
      </c>
      <c r="V941" s="28" t="str">
        <f t="shared" si="475"/>
        <v/>
      </c>
      <c r="W941" s="71" t="str">
        <f t="shared" si="476"/>
        <v/>
      </c>
      <c r="X941" s="47" t="str">
        <f t="shared" si="477"/>
        <v/>
      </c>
      <c r="Y941" s="365" t="str">
        <f t="shared" si="478"/>
        <v/>
      </c>
      <c r="Z941" s="365" t="str">
        <f>IF(W941&lt;X941,Übersetzungstexte!A$186,"")</f>
        <v/>
      </c>
      <c r="AA941" s="366" t="str">
        <f t="shared" si="479"/>
        <v/>
      </c>
      <c r="AB941" s="367"/>
    </row>
    <row r="942" spans="1:28" ht="17.25" hidden="1" customHeight="1" x14ac:dyDescent="0.2">
      <c r="A942" s="115"/>
      <c r="B942" s="236"/>
      <c r="C942" s="236"/>
      <c r="D942" s="116"/>
      <c r="E942" s="117"/>
      <c r="F942" s="118"/>
      <c r="G942" s="362"/>
      <c r="H942" s="117"/>
      <c r="I942" s="118"/>
      <c r="J942" s="119"/>
      <c r="K942" s="119"/>
      <c r="L942" s="232" t="str">
        <f t="shared" si="465"/>
        <v/>
      </c>
      <c r="M942" s="128" t="str">
        <f t="shared" si="466"/>
        <v/>
      </c>
      <c r="N942" s="77">
        <f t="shared" si="467"/>
        <v>0</v>
      </c>
      <c r="O942" s="77">
        <f t="shared" si="468"/>
        <v>0</v>
      </c>
      <c r="P942" s="28" t="str">
        <f t="shared" si="469"/>
        <v/>
      </c>
      <c r="Q942" s="28">
        <f t="shared" si="470"/>
        <v>0</v>
      </c>
      <c r="R942" s="31" t="str">
        <f t="shared" si="471"/>
        <v/>
      </c>
      <c r="S942" s="28" t="str">
        <f t="shared" si="472"/>
        <v/>
      </c>
      <c r="T942" s="28" t="str">
        <f t="shared" si="473"/>
        <v/>
      </c>
      <c r="U942" s="28" t="str">
        <f t="shared" si="474"/>
        <v/>
      </c>
      <c r="V942" s="28" t="str">
        <f t="shared" si="475"/>
        <v/>
      </c>
      <c r="W942" s="71" t="str">
        <f t="shared" si="476"/>
        <v/>
      </c>
      <c r="X942" s="47" t="str">
        <f t="shared" si="477"/>
        <v/>
      </c>
      <c r="Y942" s="365" t="str">
        <f t="shared" si="478"/>
        <v/>
      </c>
      <c r="Z942" s="365" t="str">
        <f>IF(W942&lt;X942,Übersetzungstexte!A$186,"")</f>
        <v/>
      </c>
      <c r="AA942" s="366" t="str">
        <f t="shared" si="479"/>
        <v/>
      </c>
      <c r="AB942" s="367"/>
    </row>
    <row r="943" spans="1:28" ht="17.25" hidden="1" customHeight="1" x14ac:dyDescent="0.2">
      <c r="A943" s="115"/>
      <c r="B943" s="236"/>
      <c r="C943" s="236"/>
      <c r="D943" s="116"/>
      <c r="E943" s="117"/>
      <c r="F943" s="118"/>
      <c r="G943" s="362"/>
      <c r="H943" s="117"/>
      <c r="I943" s="118"/>
      <c r="J943" s="119"/>
      <c r="K943" s="119"/>
      <c r="L943" s="232" t="str">
        <f t="shared" si="465"/>
        <v/>
      </c>
      <c r="M943" s="128" t="str">
        <f t="shared" si="466"/>
        <v/>
      </c>
      <c r="N943" s="77">
        <f t="shared" si="467"/>
        <v>0</v>
      </c>
      <c r="O943" s="77">
        <f t="shared" si="468"/>
        <v>0</v>
      </c>
      <c r="P943" s="28" t="str">
        <f t="shared" si="469"/>
        <v/>
      </c>
      <c r="Q943" s="28">
        <f t="shared" si="470"/>
        <v>0</v>
      </c>
      <c r="R943" s="31" t="str">
        <f t="shared" si="471"/>
        <v/>
      </c>
      <c r="S943" s="28" t="str">
        <f t="shared" si="472"/>
        <v/>
      </c>
      <c r="T943" s="28" t="str">
        <f t="shared" si="473"/>
        <v/>
      </c>
      <c r="U943" s="28" t="str">
        <f t="shared" si="474"/>
        <v/>
      </c>
      <c r="V943" s="28" t="str">
        <f t="shared" si="475"/>
        <v/>
      </c>
      <c r="W943" s="71" t="str">
        <f t="shared" si="476"/>
        <v/>
      </c>
      <c r="X943" s="47" t="str">
        <f t="shared" si="477"/>
        <v/>
      </c>
      <c r="Y943" s="365" t="str">
        <f t="shared" si="478"/>
        <v/>
      </c>
      <c r="Z943" s="365" t="str">
        <f>IF(W943&lt;X943,Übersetzungstexte!A$186,"")</f>
        <v/>
      </c>
      <c r="AA943" s="366" t="str">
        <f t="shared" si="479"/>
        <v/>
      </c>
      <c r="AB943" s="367"/>
    </row>
    <row r="944" spans="1:28" ht="17.25" hidden="1" customHeight="1" x14ac:dyDescent="0.2">
      <c r="A944" s="115"/>
      <c r="B944" s="236"/>
      <c r="C944" s="236"/>
      <c r="D944" s="116"/>
      <c r="E944" s="117"/>
      <c r="F944" s="118"/>
      <c r="G944" s="362"/>
      <c r="H944" s="117"/>
      <c r="I944" s="118"/>
      <c r="J944" s="119"/>
      <c r="K944" s="119"/>
      <c r="L944" s="232" t="str">
        <f t="shared" si="465"/>
        <v/>
      </c>
      <c r="M944" s="128" t="str">
        <f t="shared" si="466"/>
        <v/>
      </c>
      <c r="N944" s="77">
        <f t="shared" si="467"/>
        <v>0</v>
      </c>
      <c r="O944" s="77">
        <f t="shared" si="468"/>
        <v>0</v>
      </c>
      <c r="P944" s="28" t="str">
        <f t="shared" si="469"/>
        <v/>
      </c>
      <c r="Q944" s="28">
        <f t="shared" si="470"/>
        <v>0</v>
      </c>
      <c r="R944" s="31" t="str">
        <f t="shared" si="471"/>
        <v/>
      </c>
      <c r="S944" s="28" t="str">
        <f t="shared" si="472"/>
        <v/>
      </c>
      <c r="T944" s="28" t="str">
        <f t="shared" si="473"/>
        <v/>
      </c>
      <c r="U944" s="28" t="str">
        <f t="shared" si="474"/>
        <v/>
      </c>
      <c r="V944" s="28" t="str">
        <f t="shared" si="475"/>
        <v/>
      </c>
      <c r="W944" s="71" t="str">
        <f t="shared" si="476"/>
        <v/>
      </c>
      <c r="X944" s="47" t="str">
        <f t="shared" si="477"/>
        <v/>
      </c>
      <c r="Y944" s="365" t="str">
        <f t="shared" si="478"/>
        <v/>
      </c>
      <c r="Z944" s="365" t="str">
        <f>IF(W944&lt;X944,Übersetzungstexte!A$186,"")</f>
        <v/>
      </c>
      <c r="AA944" s="366" t="str">
        <f t="shared" si="479"/>
        <v/>
      </c>
      <c r="AB944" s="367"/>
    </row>
    <row r="945" spans="1:28" ht="17.25" hidden="1" customHeight="1" x14ac:dyDescent="0.2">
      <c r="A945" s="115"/>
      <c r="B945" s="236"/>
      <c r="C945" s="236"/>
      <c r="D945" s="116"/>
      <c r="E945" s="117"/>
      <c r="F945" s="118"/>
      <c r="G945" s="362"/>
      <c r="H945" s="117"/>
      <c r="I945" s="118"/>
      <c r="J945" s="119"/>
      <c r="K945" s="119"/>
      <c r="L945" s="232" t="str">
        <f t="shared" si="465"/>
        <v/>
      </c>
      <c r="M945" s="128" t="str">
        <f t="shared" si="466"/>
        <v/>
      </c>
      <c r="N945" s="77">
        <f t="shared" si="467"/>
        <v>0</v>
      </c>
      <c r="O945" s="77">
        <f t="shared" si="468"/>
        <v>0</v>
      </c>
      <c r="P945" s="28" t="str">
        <f t="shared" si="469"/>
        <v/>
      </c>
      <c r="Q945" s="28">
        <f t="shared" si="470"/>
        <v>0</v>
      </c>
      <c r="R945" s="31" t="str">
        <f t="shared" si="471"/>
        <v/>
      </c>
      <c r="S945" s="28" t="str">
        <f t="shared" si="472"/>
        <v/>
      </c>
      <c r="T945" s="28" t="str">
        <f t="shared" si="473"/>
        <v/>
      </c>
      <c r="U945" s="28" t="str">
        <f t="shared" si="474"/>
        <v/>
      </c>
      <c r="V945" s="28" t="str">
        <f t="shared" si="475"/>
        <v/>
      </c>
      <c r="W945" s="71" t="str">
        <f t="shared" si="476"/>
        <v/>
      </c>
      <c r="X945" s="47" t="str">
        <f t="shared" si="477"/>
        <v/>
      </c>
      <c r="Y945" s="365" t="str">
        <f t="shared" si="478"/>
        <v/>
      </c>
      <c r="Z945" s="365" t="str">
        <f>IF(W945&lt;X945,Übersetzungstexte!A$186,"")</f>
        <v/>
      </c>
      <c r="AA945" s="366" t="str">
        <f t="shared" si="479"/>
        <v/>
      </c>
      <c r="AB945" s="367"/>
    </row>
    <row r="946" spans="1:28" ht="17.25" hidden="1" customHeight="1" x14ac:dyDescent="0.2">
      <c r="A946" s="115"/>
      <c r="B946" s="236"/>
      <c r="C946" s="236"/>
      <c r="D946" s="116"/>
      <c r="E946" s="117"/>
      <c r="F946" s="118"/>
      <c r="G946" s="362"/>
      <c r="H946" s="117"/>
      <c r="I946" s="118"/>
      <c r="J946" s="119"/>
      <c r="K946" s="119"/>
      <c r="L946" s="232" t="str">
        <f t="shared" si="465"/>
        <v/>
      </c>
      <c r="M946" s="128" t="str">
        <f t="shared" si="466"/>
        <v/>
      </c>
      <c r="N946" s="77">
        <f t="shared" si="467"/>
        <v>0</v>
      </c>
      <c r="O946" s="77">
        <f t="shared" si="468"/>
        <v>0</v>
      </c>
      <c r="P946" s="28" t="str">
        <f t="shared" si="469"/>
        <v/>
      </c>
      <c r="Q946" s="28">
        <f t="shared" si="470"/>
        <v>0</v>
      </c>
      <c r="R946" s="31" t="str">
        <f t="shared" si="471"/>
        <v/>
      </c>
      <c r="S946" s="28" t="str">
        <f t="shared" si="472"/>
        <v/>
      </c>
      <c r="T946" s="28" t="str">
        <f t="shared" si="473"/>
        <v/>
      </c>
      <c r="U946" s="28" t="str">
        <f t="shared" si="474"/>
        <v/>
      </c>
      <c r="V946" s="28" t="str">
        <f t="shared" si="475"/>
        <v/>
      </c>
      <c r="W946" s="71" t="str">
        <f t="shared" si="476"/>
        <v/>
      </c>
      <c r="X946" s="47" t="str">
        <f t="shared" si="477"/>
        <v/>
      </c>
      <c r="Y946" s="365" t="str">
        <f t="shared" si="478"/>
        <v/>
      </c>
      <c r="Z946" s="365" t="str">
        <f>IF(W946&lt;X946,Übersetzungstexte!A$186,"")</f>
        <v/>
      </c>
      <c r="AA946" s="366" t="str">
        <f t="shared" si="479"/>
        <v/>
      </c>
      <c r="AB946" s="367"/>
    </row>
    <row r="947" spans="1:28" ht="17.25" hidden="1" customHeight="1" x14ac:dyDescent="0.2">
      <c r="A947" s="115"/>
      <c r="B947" s="236"/>
      <c r="C947" s="236"/>
      <c r="D947" s="116"/>
      <c r="E947" s="117"/>
      <c r="F947" s="118"/>
      <c r="G947" s="362"/>
      <c r="H947" s="117"/>
      <c r="I947" s="118"/>
      <c r="J947" s="119"/>
      <c r="K947" s="119"/>
      <c r="L947" s="232" t="str">
        <f t="shared" si="465"/>
        <v/>
      </c>
      <c r="M947" s="128" t="str">
        <f t="shared" si="466"/>
        <v/>
      </c>
      <c r="N947" s="77">
        <f t="shared" si="467"/>
        <v>0</v>
      </c>
      <c r="O947" s="77">
        <f t="shared" si="468"/>
        <v>0</v>
      </c>
      <c r="P947" s="28" t="str">
        <f t="shared" si="469"/>
        <v/>
      </c>
      <c r="Q947" s="28">
        <f t="shared" si="470"/>
        <v>0</v>
      </c>
      <c r="R947" s="31" t="str">
        <f t="shared" si="471"/>
        <v/>
      </c>
      <c r="S947" s="28" t="str">
        <f t="shared" si="472"/>
        <v/>
      </c>
      <c r="T947" s="28" t="str">
        <f t="shared" si="473"/>
        <v/>
      </c>
      <c r="U947" s="28" t="str">
        <f t="shared" si="474"/>
        <v/>
      </c>
      <c r="V947" s="28" t="str">
        <f t="shared" si="475"/>
        <v/>
      </c>
      <c r="W947" s="71" t="str">
        <f t="shared" si="476"/>
        <v/>
      </c>
      <c r="X947" s="47" t="str">
        <f t="shared" si="477"/>
        <v/>
      </c>
      <c r="Y947" s="365" t="str">
        <f t="shared" si="478"/>
        <v/>
      </c>
      <c r="Z947" s="365" t="str">
        <f>IF(W947&lt;X947,Übersetzungstexte!A$186,"")</f>
        <v/>
      </c>
      <c r="AA947" s="366" t="str">
        <f t="shared" si="479"/>
        <v/>
      </c>
      <c r="AB947" s="367"/>
    </row>
    <row r="948" spans="1:28" ht="17.25" hidden="1" customHeight="1" x14ac:dyDescent="0.2">
      <c r="A948" s="115"/>
      <c r="B948" s="236"/>
      <c r="C948" s="236"/>
      <c r="D948" s="116"/>
      <c r="E948" s="117"/>
      <c r="F948" s="118"/>
      <c r="G948" s="362"/>
      <c r="H948" s="117"/>
      <c r="I948" s="118"/>
      <c r="J948" s="119"/>
      <c r="K948" s="119"/>
      <c r="L948" s="232" t="str">
        <f t="shared" si="465"/>
        <v/>
      </c>
      <c r="M948" s="128" t="str">
        <f t="shared" si="466"/>
        <v/>
      </c>
      <c r="N948" s="77">
        <f t="shared" si="467"/>
        <v>0</v>
      </c>
      <c r="O948" s="77">
        <f t="shared" si="468"/>
        <v>0</v>
      </c>
      <c r="P948" s="28" t="str">
        <f t="shared" si="469"/>
        <v/>
      </c>
      <c r="Q948" s="28">
        <f t="shared" si="470"/>
        <v>0</v>
      </c>
      <c r="R948" s="31" t="str">
        <f t="shared" si="471"/>
        <v/>
      </c>
      <c r="S948" s="28" t="str">
        <f t="shared" si="472"/>
        <v/>
      </c>
      <c r="T948" s="28" t="str">
        <f t="shared" si="473"/>
        <v/>
      </c>
      <c r="U948" s="28" t="str">
        <f t="shared" si="474"/>
        <v/>
      </c>
      <c r="V948" s="28" t="str">
        <f t="shared" si="475"/>
        <v/>
      </c>
      <c r="W948" s="71" t="str">
        <f t="shared" si="476"/>
        <v/>
      </c>
      <c r="X948" s="47" t="str">
        <f t="shared" si="477"/>
        <v/>
      </c>
      <c r="Y948" s="365" t="str">
        <f t="shared" si="478"/>
        <v/>
      </c>
      <c r="Z948" s="365" t="str">
        <f>IF(W948&lt;X948,Übersetzungstexte!A$186,"")</f>
        <v/>
      </c>
      <c r="AA948" s="366" t="str">
        <f t="shared" si="479"/>
        <v/>
      </c>
      <c r="AB948" s="367"/>
    </row>
    <row r="949" spans="1:28" ht="17.25" hidden="1" customHeight="1" x14ac:dyDescent="0.2">
      <c r="A949" s="115"/>
      <c r="B949" s="236"/>
      <c r="C949" s="236"/>
      <c r="D949" s="116"/>
      <c r="E949" s="117"/>
      <c r="F949" s="118"/>
      <c r="G949" s="362"/>
      <c r="H949" s="117"/>
      <c r="I949" s="118"/>
      <c r="J949" s="119"/>
      <c r="K949" s="119"/>
      <c r="L949" s="232" t="str">
        <f t="shared" si="465"/>
        <v/>
      </c>
      <c r="M949" s="128" t="str">
        <f t="shared" si="466"/>
        <v/>
      </c>
      <c r="N949" s="77">
        <f t="shared" si="467"/>
        <v>0</v>
      </c>
      <c r="O949" s="77">
        <f t="shared" si="468"/>
        <v>0</v>
      </c>
      <c r="P949" s="28" t="str">
        <f t="shared" si="469"/>
        <v/>
      </c>
      <c r="Q949" s="28">
        <f t="shared" si="470"/>
        <v>0</v>
      </c>
      <c r="R949" s="31" t="str">
        <f t="shared" si="471"/>
        <v/>
      </c>
      <c r="S949" s="28" t="str">
        <f t="shared" si="472"/>
        <v/>
      </c>
      <c r="T949" s="28" t="str">
        <f t="shared" si="473"/>
        <v/>
      </c>
      <c r="U949" s="28" t="str">
        <f t="shared" si="474"/>
        <v/>
      </c>
      <c r="V949" s="28" t="str">
        <f t="shared" si="475"/>
        <v/>
      </c>
      <c r="W949" s="71" t="str">
        <f t="shared" si="476"/>
        <v/>
      </c>
      <c r="X949" s="47" t="str">
        <f t="shared" si="477"/>
        <v/>
      </c>
      <c r="Y949" s="365" t="str">
        <f t="shared" si="478"/>
        <v/>
      </c>
      <c r="Z949" s="365" t="str">
        <f>IF(W949&lt;X949,Übersetzungstexte!A$186,"")</f>
        <v/>
      </c>
      <c r="AA949" s="366" t="str">
        <f t="shared" si="479"/>
        <v/>
      </c>
      <c r="AB949" s="367"/>
    </row>
    <row r="950" spans="1:28" ht="17.25" hidden="1" customHeight="1" x14ac:dyDescent="0.2">
      <c r="A950" s="115"/>
      <c r="B950" s="236"/>
      <c r="C950" s="236"/>
      <c r="D950" s="116"/>
      <c r="E950" s="117"/>
      <c r="F950" s="118"/>
      <c r="G950" s="362"/>
      <c r="H950" s="117"/>
      <c r="I950" s="118"/>
      <c r="J950" s="119"/>
      <c r="K950" s="119"/>
      <c r="L950" s="232" t="str">
        <f t="shared" si="465"/>
        <v/>
      </c>
      <c r="M950" s="128" t="str">
        <f t="shared" si="466"/>
        <v/>
      </c>
      <c r="N950" s="77">
        <f t="shared" si="467"/>
        <v>0</v>
      </c>
      <c r="O950" s="77">
        <f t="shared" si="468"/>
        <v>0</v>
      </c>
      <c r="P950" s="28" t="str">
        <f t="shared" si="469"/>
        <v/>
      </c>
      <c r="Q950" s="28">
        <f t="shared" si="470"/>
        <v>0</v>
      </c>
      <c r="R950" s="31" t="str">
        <f t="shared" si="471"/>
        <v/>
      </c>
      <c r="S950" s="28" t="str">
        <f t="shared" si="472"/>
        <v/>
      </c>
      <c r="T950" s="28" t="str">
        <f t="shared" si="473"/>
        <v/>
      </c>
      <c r="U950" s="28" t="str">
        <f t="shared" si="474"/>
        <v/>
      </c>
      <c r="V950" s="28" t="str">
        <f t="shared" si="475"/>
        <v/>
      </c>
      <c r="W950" s="71" t="str">
        <f t="shared" si="476"/>
        <v/>
      </c>
      <c r="X950" s="47" t="str">
        <f t="shared" si="477"/>
        <v/>
      </c>
      <c r="Y950" s="365" t="str">
        <f t="shared" si="478"/>
        <v/>
      </c>
      <c r="Z950" s="365" t="str">
        <f>IF(W950&lt;X950,Übersetzungstexte!A$186,"")</f>
        <v/>
      </c>
      <c r="AA950" s="366" t="str">
        <f t="shared" si="479"/>
        <v/>
      </c>
      <c r="AB950" s="367"/>
    </row>
    <row r="951" spans="1:28" ht="17.25" hidden="1" customHeight="1" x14ac:dyDescent="0.2">
      <c r="A951" s="115"/>
      <c r="B951" s="236"/>
      <c r="C951" s="236"/>
      <c r="D951" s="116"/>
      <c r="E951" s="117"/>
      <c r="F951" s="118"/>
      <c r="G951" s="362"/>
      <c r="H951" s="117"/>
      <c r="I951" s="118"/>
      <c r="J951" s="119"/>
      <c r="K951" s="119"/>
      <c r="L951" s="232" t="str">
        <f t="shared" si="465"/>
        <v/>
      </c>
      <c r="M951" s="128" t="str">
        <f t="shared" si="466"/>
        <v/>
      </c>
      <c r="N951" s="77">
        <f t="shared" si="467"/>
        <v>0</v>
      </c>
      <c r="O951" s="77">
        <f t="shared" si="468"/>
        <v>0</v>
      </c>
      <c r="P951" s="28" t="str">
        <f t="shared" si="469"/>
        <v/>
      </c>
      <c r="Q951" s="28">
        <f t="shared" si="470"/>
        <v>0</v>
      </c>
      <c r="R951" s="31" t="str">
        <f t="shared" si="471"/>
        <v/>
      </c>
      <c r="S951" s="28" t="str">
        <f t="shared" si="472"/>
        <v/>
      </c>
      <c r="T951" s="28" t="str">
        <f t="shared" si="473"/>
        <v/>
      </c>
      <c r="U951" s="28" t="str">
        <f t="shared" si="474"/>
        <v/>
      </c>
      <c r="V951" s="28" t="str">
        <f t="shared" si="475"/>
        <v/>
      </c>
      <c r="W951" s="71" t="str">
        <f t="shared" si="476"/>
        <v/>
      </c>
      <c r="X951" s="47" t="str">
        <f t="shared" si="477"/>
        <v/>
      </c>
      <c r="Y951" s="365" t="str">
        <f t="shared" si="478"/>
        <v/>
      </c>
      <c r="Z951" s="365" t="str">
        <f>IF(W951&lt;X951,Übersetzungstexte!A$186,"")</f>
        <v/>
      </c>
      <c r="AA951" s="366" t="str">
        <f t="shared" si="479"/>
        <v/>
      </c>
      <c r="AB951" s="367"/>
    </row>
    <row r="952" spans="1:28" ht="17.25" hidden="1" customHeight="1" x14ac:dyDescent="0.2">
      <c r="A952" s="115"/>
      <c r="B952" s="236"/>
      <c r="C952" s="236"/>
      <c r="D952" s="116"/>
      <c r="E952" s="117"/>
      <c r="F952" s="118"/>
      <c r="G952" s="362"/>
      <c r="H952" s="117"/>
      <c r="I952" s="118"/>
      <c r="J952" s="119"/>
      <c r="K952" s="119"/>
      <c r="L952" s="232" t="str">
        <f t="shared" si="465"/>
        <v/>
      </c>
      <c r="M952" s="128" t="str">
        <f t="shared" si="466"/>
        <v/>
      </c>
      <c r="N952" s="77">
        <f t="shared" si="467"/>
        <v>0</v>
      </c>
      <c r="O952" s="77">
        <f t="shared" si="468"/>
        <v>0</v>
      </c>
      <c r="P952" s="28" t="str">
        <f t="shared" si="469"/>
        <v/>
      </c>
      <c r="Q952" s="28">
        <f t="shared" si="470"/>
        <v>0</v>
      </c>
      <c r="R952" s="31" t="str">
        <f t="shared" si="471"/>
        <v/>
      </c>
      <c r="S952" s="28" t="str">
        <f t="shared" si="472"/>
        <v/>
      </c>
      <c r="T952" s="28" t="str">
        <f t="shared" si="473"/>
        <v/>
      </c>
      <c r="U952" s="28" t="str">
        <f t="shared" si="474"/>
        <v/>
      </c>
      <c r="V952" s="28" t="str">
        <f t="shared" si="475"/>
        <v/>
      </c>
      <c r="W952" s="71" t="str">
        <f t="shared" si="476"/>
        <v/>
      </c>
      <c r="X952" s="47" t="str">
        <f t="shared" si="477"/>
        <v/>
      </c>
      <c r="Y952" s="365" t="str">
        <f t="shared" si="478"/>
        <v/>
      </c>
      <c r="Z952" s="365" t="str">
        <f>IF(W952&lt;X952,Übersetzungstexte!A$186,"")</f>
        <v/>
      </c>
      <c r="AA952" s="366" t="str">
        <f t="shared" si="479"/>
        <v/>
      </c>
      <c r="AB952" s="367"/>
    </row>
    <row r="953" spans="1:28" ht="17.25" hidden="1" customHeight="1" x14ac:dyDescent="0.2">
      <c r="A953" s="115"/>
      <c r="B953" s="236"/>
      <c r="C953" s="236"/>
      <c r="D953" s="116"/>
      <c r="E953" s="117"/>
      <c r="F953" s="118"/>
      <c r="G953" s="362"/>
      <c r="H953" s="117"/>
      <c r="I953" s="118"/>
      <c r="J953" s="119"/>
      <c r="K953" s="119"/>
      <c r="L953" s="232" t="str">
        <f t="shared" si="465"/>
        <v/>
      </c>
      <c r="M953" s="128" t="str">
        <f t="shared" si="466"/>
        <v/>
      </c>
      <c r="N953" s="77">
        <f t="shared" si="467"/>
        <v>0</v>
      </c>
      <c r="O953" s="77">
        <f t="shared" si="468"/>
        <v>0</v>
      </c>
      <c r="P953" s="28" t="str">
        <f t="shared" si="469"/>
        <v/>
      </c>
      <c r="Q953" s="28">
        <f t="shared" si="470"/>
        <v>0</v>
      </c>
      <c r="R953" s="31" t="str">
        <f t="shared" si="471"/>
        <v/>
      </c>
      <c r="S953" s="28" t="str">
        <f t="shared" si="472"/>
        <v/>
      </c>
      <c r="T953" s="28" t="str">
        <f t="shared" si="473"/>
        <v/>
      </c>
      <c r="U953" s="28" t="str">
        <f t="shared" si="474"/>
        <v/>
      </c>
      <c r="V953" s="28" t="str">
        <f t="shared" si="475"/>
        <v/>
      </c>
      <c r="W953" s="71" t="str">
        <f t="shared" si="476"/>
        <v/>
      </c>
      <c r="X953" s="47" t="str">
        <f t="shared" si="477"/>
        <v/>
      </c>
      <c r="Y953" s="365" t="str">
        <f t="shared" si="478"/>
        <v/>
      </c>
      <c r="Z953" s="365" t="str">
        <f>IF(W953&lt;X953,Übersetzungstexte!A$186,"")</f>
        <v/>
      </c>
      <c r="AA953" s="366" t="str">
        <f t="shared" si="479"/>
        <v/>
      </c>
      <c r="AB953" s="367"/>
    </row>
    <row r="954" spans="1:28" ht="17.25" hidden="1" customHeight="1" x14ac:dyDescent="0.2">
      <c r="A954" s="115"/>
      <c r="B954" s="236"/>
      <c r="C954" s="236"/>
      <c r="D954" s="116"/>
      <c r="E954" s="117"/>
      <c r="F954" s="118"/>
      <c r="G954" s="362"/>
      <c r="H954" s="117"/>
      <c r="I954" s="118"/>
      <c r="J954" s="119"/>
      <c r="K954" s="119"/>
      <c r="L954" s="232" t="str">
        <f t="shared" si="465"/>
        <v/>
      </c>
      <c r="M954" s="128" t="str">
        <f t="shared" si="466"/>
        <v/>
      </c>
      <c r="N954" s="77">
        <f t="shared" si="467"/>
        <v>0</v>
      </c>
      <c r="O954" s="77">
        <f t="shared" si="468"/>
        <v>0</v>
      </c>
      <c r="P954" s="28" t="str">
        <f t="shared" si="469"/>
        <v/>
      </c>
      <c r="Q954" s="28">
        <f t="shared" si="470"/>
        <v>0</v>
      </c>
      <c r="R954" s="31" t="str">
        <f t="shared" si="471"/>
        <v/>
      </c>
      <c r="S954" s="28" t="str">
        <f t="shared" si="472"/>
        <v/>
      </c>
      <c r="T954" s="28" t="str">
        <f t="shared" si="473"/>
        <v/>
      </c>
      <c r="U954" s="28" t="str">
        <f t="shared" si="474"/>
        <v/>
      </c>
      <c r="V954" s="28" t="str">
        <f t="shared" si="475"/>
        <v/>
      </c>
      <c r="W954" s="71" t="str">
        <f t="shared" si="476"/>
        <v/>
      </c>
      <c r="X954" s="47" t="str">
        <f t="shared" si="477"/>
        <v/>
      </c>
      <c r="Y954" s="365" t="str">
        <f t="shared" si="478"/>
        <v/>
      </c>
      <c r="Z954" s="365" t="str">
        <f>IF(W954&lt;X954,Übersetzungstexte!A$186,"")</f>
        <v/>
      </c>
      <c r="AA954" s="366" t="str">
        <f t="shared" si="479"/>
        <v/>
      </c>
      <c r="AB954" s="367"/>
    </row>
    <row r="955" spans="1:28" ht="17.25" hidden="1" customHeight="1" x14ac:dyDescent="0.2">
      <c r="A955" s="115"/>
      <c r="B955" s="236"/>
      <c r="C955" s="236"/>
      <c r="D955" s="116"/>
      <c r="E955" s="117"/>
      <c r="F955" s="118"/>
      <c r="G955" s="362"/>
      <c r="H955" s="117"/>
      <c r="I955" s="118"/>
      <c r="J955" s="119"/>
      <c r="K955" s="119"/>
      <c r="L955" s="232" t="str">
        <f t="shared" si="465"/>
        <v/>
      </c>
      <c r="M955" s="128" t="str">
        <f t="shared" si="466"/>
        <v/>
      </c>
      <c r="N955" s="77">
        <f t="shared" si="467"/>
        <v>0</v>
      </c>
      <c r="O955" s="77">
        <f t="shared" si="468"/>
        <v>0</v>
      </c>
      <c r="P955" s="28" t="str">
        <f t="shared" si="469"/>
        <v/>
      </c>
      <c r="Q955" s="28">
        <f t="shared" si="470"/>
        <v>0</v>
      </c>
      <c r="R955" s="31" t="str">
        <f t="shared" si="471"/>
        <v/>
      </c>
      <c r="S955" s="28" t="str">
        <f t="shared" si="472"/>
        <v/>
      </c>
      <c r="T955" s="28" t="str">
        <f t="shared" si="473"/>
        <v/>
      </c>
      <c r="U955" s="28" t="str">
        <f t="shared" si="474"/>
        <v/>
      </c>
      <c r="V955" s="28" t="str">
        <f t="shared" si="475"/>
        <v/>
      </c>
      <c r="W955" s="71" t="str">
        <f t="shared" si="476"/>
        <v/>
      </c>
      <c r="X955" s="47" t="str">
        <f t="shared" si="477"/>
        <v/>
      </c>
      <c r="Y955" s="365" t="str">
        <f t="shared" si="478"/>
        <v/>
      </c>
      <c r="Z955" s="365" t="str">
        <f>IF(W955&lt;X955,Übersetzungstexte!A$186,"")</f>
        <v/>
      </c>
      <c r="AA955" s="366" t="str">
        <f t="shared" si="479"/>
        <v/>
      </c>
      <c r="AB955" s="367"/>
    </row>
    <row r="956" spans="1:28" ht="17.25" hidden="1" customHeight="1" x14ac:dyDescent="0.2">
      <c r="A956" s="115"/>
      <c r="B956" s="236"/>
      <c r="C956" s="236"/>
      <c r="D956" s="116"/>
      <c r="E956" s="117"/>
      <c r="F956" s="118"/>
      <c r="G956" s="362"/>
      <c r="H956" s="117"/>
      <c r="I956" s="118"/>
      <c r="J956" s="119"/>
      <c r="K956" s="119"/>
      <c r="L956" s="232" t="str">
        <f t="shared" si="465"/>
        <v/>
      </c>
      <c r="M956" s="128" t="str">
        <f t="shared" si="466"/>
        <v/>
      </c>
      <c r="N956" s="77">
        <f t="shared" si="467"/>
        <v>0</v>
      </c>
      <c r="O956" s="77">
        <f t="shared" si="468"/>
        <v>0</v>
      </c>
      <c r="P956" s="28" t="str">
        <f t="shared" si="469"/>
        <v/>
      </c>
      <c r="Q956" s="28">
        <f t="shared" si="470"/>
        <v>0</v>
      </c>
      <c r="R956" s="31" t="str">
        <f t="shared" si="471"/>
        <v/>
      </c>
      <c r="S956" s="28" t="str">
        <f t="shared" si="472"/>
        <v/>
      </c>
      <c r="T956" s="28" t="str">
        <f t="shared" si="473"/>
        <v/>
      </c>
      <c r="U956" s="28" t="str">
        <f t="shared" si="474"/>
        <v/>
      </c>
      <c r="V956" s="28" t="str">
        <f t="shared" si="475"/>
        <v/>
      </c>
      <c r="W956" s="71" t="str">
        <f t="shared" si="476"/>
        <v/>
      </c>
      <c r="X956" s="47" t="str">
        <f t="shared" si="477"/>
        <v/>
      </c>
      <c r="Y956" s="365" t="str">
        <f t="shared" si="478"/>
        <v/>
      </c>
      <c r="Z956" s="365" t="str">
        <f>IF(W956&lt;X956,Übersetzungstexte!A$186,"")</f>
        <v/>
      </c>
      <c r="AA956" s="366" t="str">
        <f t="shared" si="479"/>
        <v/>
      </c>
      <c r="AB956" s="367"/>
    </row>
    <row r="957" spans="1:28" ht="17.25" hidden="1" customHeight="1" x14ac:dyDescent="0.2">
      <c r="A957" s="115"/>
      <c r="B957" s="236"/>
      <c r="C957" s="236"/>
      <c r="D957" s="116"/>
      <c r="E957" s="117"/>
      <c r="F957" s="118"/>
      <c r="G957" s="362"/>
      <c r="H957" s="117"/>
      <c r="I957" s="118"/>
      <c r="J957" s="119"/>
      <c r="K957" s="119"/>
      <c r="L957" s="232" t="str">
        <f t="shared" si="465"/>
        <v/>
      </c>
      <c r="M957" s="128" t="str">
        <f t="shared" si="466"/>
        <v/>
      </c>
      <c r="N957" s="77">
        <f t="shared" si="467"/>
        <v>0</v>
      </c>
      <c r="O957" s="77">
        <f t="shared" si="468"/>
        <v>0</v>
      </c>
      <c r="P957" s="28" t="str">
        <f t="shared" si="469"/>
        <v/>
      </c>
      <c r="Q957" s="28">
        <f t="shared" si="470"/>
        <v>0</v>
      </c>
      <c r="R957" s="31" t="str">
        <f t="shared" si="471"/>
        <v/>
      </c>
      <c r="S957" s="28" t="str">
        <f t="shared" si="472"/>
        <v/>
      </c>
      <c r="T957" s="28" t="str">
        <f t="shared" si="473"/>
        <v/>
      </c>
      <c r="U957" s="28" t="str">
        <f t="shared" si="474"/>
        <v/>
      </c>
      <c r="V957" s="28" t="str">
        <f t="shared" si="475"/>
        <v/>
      </c>
      <c r="W957" s="71" t="str">
        <f t="shared" si="476"/>
        <v/>
      </c>
      <c r="X957" s="47" t="str">
        <f t="shared" si="477"/>
        <v/>
      </c>
      <c r="Y957" s="365" t="str">
        <f t="shared" si="478"/>
        <v/>
      </c>
      <c r="Z957" s="365" t="str">
        <f>IF(W957&lt;X957,Übersetzungstexte!A$186,"")</f>
        <v/>
      </c>
      <c r="AA957" s="366" t="str">
        <f t="shared" si="479"/>
        <v/>
      </c>
      <c r="AB957" s="367"/>
    </row>
    <row r="958" spans="1:28" ht="17.25" hidden="1" customHeight="1" x14ac:dyDescent="0.2">
      <c r="A958" s="115"/>
      <c r="B958" s="236"/>
      <c r="C958" s="236"/>
      <c r="D958" s="116"/>
      <c r="E958" s="117"/>
      <c r="F958" s="118"/>
      <c r="G958" s="362"/>
      <c r="H958" s="117"/>
      <c r="I958" s="118"/>
      <c r="J958" s="119"/>
      <c r="K958" s="119"/>
      <c r="L958" s="232" t="str">
        <f t="shared" si="465"/>
        <v/>
      </c>
      <c r="M958" s="128" t="str">
        <f>Z958</f>
        <v/>
      </c>
      <c r="N958" s="77">
        <f>IF(N$2-YEAR(D958)&lt;N$3,0,1)</f>
        <v>0</v>
      </c>
      <c r="O958" s="77">
        <f>IF(L958="",0,1)</f>
        <v>0</v>
      </c>
      <c r="P958" s="28" t="str">
        <f>IF(AND(A958="",B958="",C958=""),"",ROUND((K958+J958)/(N$4-(K958+J958))*100,2))</f>
        <v/>
      </c>
      <c r="Q958" s="28">
        <f>ROUND(G958,0)/12</f>
        <v>0</v>
      </c>
      <c r="R958" s="31" t="str">
        <f>IF(AND(A958="",B958="",C958=""),"",ROUND((N$4-(K958+J958))*I958/60,1))</f>
        <v/>
      </c>
      <c r="S958" s="28" t="str">
        <f>IF(OR(AND(A958="",B958="",C958=""),F958=0,F958=""),"",ROUND((1+P958/100)*Q958*F958,2))</f>
        <v/>
      </c>
      <c r="T958" s="28" t="str">
        <f>IF(OR(AND(A958="",B958="",C958=""),F958=0,F958="",I958=0,I958=""),"",ROUND((1+P958/100)*(H958/(N$4*I958/5)+Q958*F958),2))</f>
        <v/>
      </c>
      <c r="U958" s="28" t="str">
        <f>IF(OR(AND(A958="",B958="",C958=""),E958=0,E958="",R958=0,R958=""),"",ROUND((Q958*E958/R958),2))</f>
        <v/>
      </c>
      <c r="V958" s="28" t="str">
        <f>IF(OR(AND(A958="",B958="",C958=""),E958=0,E958="",R958=0,R958=""),"",ROUND((H958/(12*Q958*E958)+1)*Q958*E958/R958,2))</f>
        <v/>
      </c>
      <c r="W958" s="71" t="str">
        <f>IF(OR(AND(A958="",B958="",C958=""),R958=0,R958=""),"",ROUND(W$4 / R958,1))</f>
        <v/>
      </c>
      <c r="X958" s="47" t="str">
        <f>IF(OR(AND(A958="",B958="",C958=""),N$4=""),"",IF(AND(F958&gt;0,H958&gt;0),T958, IF(F958&gt;0,S958, IF(AND(E958&gt;0,H958&gt;0),V958,U958))))</f>
        <v/>
      </c>
      <c r="Y958" s="365" t="str">
        <f>IF(W958&lt;X958,W958,X958)</f>
        <v/>
      </c>
      <c r="Z958" s="365" t="str">
        <f>IF(W958&lt;X958,Übersetzungstexte!A$186,"")</f>
        <v/>
      </c>
      <c r="AA958" s="366" t="str">
        <f>IF(AND(B958="",C958=""),"",CONCATENATE(B958,",",C958))</f>
        <v/>
      </c>
      <c r="AB958" s="367"/>
    </row>
    <row r="959" spans="1:28" ht="17.25" hidden="1" customHeight="1" x14ac:dyDescent="0.2">
      <c r="A959" s="115"/>
      <c r="B959" s="236"/>
      <c r="C959" s="236"/>
      <c r="D959" s="116"/>
      <c r="E959" s="117"/>
      <c r="F959" s="118"/>
      <c r="G959" s="362"/>
      <c r="H959" s="117"/>
      <c r="I959" s="118"/>
      <c r="J959" s="119"/>
      <c r="K959" s="119"/>
      <c r="L959" s="232" t="str">
        <f t="shared" si="465"/>
        <v/>
      </c>
      <c r="M959" s="128" t="str">
        <f>Z959</f>
        <v/>
      </c>
      <c r="N959" s="77">
        <f>IF(N$2-YEAR(D959)&lt;N$3,0,1)</f>
        <v>0</v>
      </c>
      <c r="O959" s="77">
        <f>IF(L959="",0,1)</f>
        <v>0</v>
      </c>
      <c r="P959" s="28" t="str">
        <f>IF(AND(A959="",B959="",C959=""),"",ROUND((K959+J959)/(N$4-(K959+J959))*100,2))</f>
        <v/>
      </c>
      <c r="Q959" s="28">
        <f>ROUND(G959,0)/12</f>
        <v>0</v>
      </c>
      <c r="R959" s="31" t="str">
        <f>IF(AND(A959="",B959="",C959=""),"",ROUND((N$4-(K959+J959))*I959/60,1))</f>
        <v/>
      </c>
      <c r="S959" s="28" t="str">
        <f>IF(OR(AND(A959="",B959="",C959=""),F959=0,F959=""),"",ROUND((1+P959/100)*Q959*F959,2))</f>
        <v/>
      </c>
      <c r="T959" s="28" t="str">
        <f>IF(OR(AND(A959="",B959="",C959=""),F959=0,F959="",I959=0,I959=""),"",ROUND((1+P959/100)*(H959/(N$4*I959/5)+Q959*F959),2))</f>
        <v/>
      </c>
      <c r="U959" s="28" t="str">
        <f>IF(OR(AND(A959="",B959="",C959=""),E959=0,E959="",R959=0,R959=""),"",ROUND((Q959*E959/R959),2))</f>
        <v/>
      </c>
      <c r="V959" s="28" t="str">
        <f>IF(OR(AND(A959="",B959="",C959=""),E959=0,E959="",R959=0,R959=""),"",ROUND((H959/(12*Q959*E959)+1)*Q959*E959/R959,2))</f>
        <v/>
      </c>
      <c r="W959" s="71" t="str">
        <f>IF(OR(AND(A959="",B959="",C959=""),R959=0,R959=""),"",ROUND(W$4 / R959,1))</f>
        <v/>
      </c>
      <c r="X959" s="47" t="str">
        <f>IF(OR(AND(A959="",B959="",C959=""),N$4=""),"",IF(AND(F959&gt;0,H959&gt;0),T959, IF(F959&gt;0,S959, IF(AND(E959&gt;0,H959&gt;0),V959,U959))))</f>
        <v/>
      </c>
      <c r="Y959" s="365" t="str">
        <f>IF(W959&lt;X959,W959,X959)</f>
        <v/>
      </c>
      <c r="Z959" s="365" t="str">
        <f>IF(W959&lt;X959,Übersetzungstexte!A$186,"")</f>
        <v/>
      </c>
      <c r="AA959" s="366" t="str">
        <f>IF(AND(B959="",C959=""),"",CONCATENATE(B959,",",C959))</f>
        <v/>
      </c>
      <c r="AB959" s="367"/>
    </row>
    <row r="960" spans="1:28" hidden="1" x14ac:dyDescent="0.2">
      <c r="A960" s="15"/>
      <c r="B960" s="16"/>
      <c r="C960" s="16"/>
      <c r="D960" s="16"/>
      <c r="E960" s="16"/>
      <c r="F960" s="16"/>
      <c r="G960" s="16"/>
      <c r="H960" s="16"/>
      <c r="I960" s="16"/>
      <c r="J960" s="16"/>
      <c r="K960" s="16"/>
      <c r="L960" s="16"/>
      <c r="M960" s="39"/>
      <c r="N960" s="184"/>
      <c r="O960" s="45"/>
      <c r="P960" s="45"/>
      <c r="Q960" s="45"/>
      <c r="R960" s="45"/>
      <c r="S960" s="45"/>
      <c r="T960" s="45"/>
      <c r="U960" s="45"/>
      <c r="V960" s="45"/>
      <c r="W960" s="45"/>
      <c r="X960" s="45"/>
      <c r="Y960" s="45"/>
      <c r="Z960" s="45"/>
      <c r="AA960" s="45"/>
      <c r="AB960" s="45"/>
    </row>
    <row r="961" spans="1:28" hidden="1" x14ac:dyDescent="0.2">
      <c r="A961" s="113" t="str">
        <f>'Stammdaten Betrieb &amp; Abteilung'!D$1</f>
        <v xml:space="preserve">  </v>
      </c>
      <c r="B961" s="39"/>
      <c r="C961" s="34"/>
      <c r="D961" s="34"/>
      <c r="E961" s="35"/>
      <c r="F961" s="35"/>
      <c r="G961" s="21" t="str">
        <f>Übersetzungstexte!A$135</f>
        <v>Betrieb / Betriebsabteilung</v>
      </c>
      <c r="H961" s="38" t="str">
        <f>'Stammdaten Betrieb &amp; Abteilung'!D$13</f>
        <v xml:space="preserve"> </v>
      </c>
      <c r="I961" s="38"/>
      <c r="J961" s="38"/>
      <c r="K961" s="38"/>
      <c r="L961" s="40"/>
      <c r="M961" s="85"/>
      <c r="P961" s="46"/>
      <c r="Q961" s="46"/>
      <c r="R961" s="18"/>
      <c r="S961" s="22"/>
      <c r="T961" s="47"/>
      <c r="U961" s="18"/>
      <c r="V961" s="18"/>
      <c r="W961" s="18"/>
      <c r="X961" s="18"/>
      <c r="Y961" s="19"/>
      <c r="AA961" s="47"/>
    </row>
    <row r="962" spans="1:28" hidden="1" x14ac:dyDescent="0.2">
      <c r="A962" s="38" t="str">
        <f>'Stammdaten Betrieb &amp; Abteilung'!D$3</f>
        <v xml:space="preserve"> </v>
      </c>
      <c r="B962" s="39"/>
      <c r="C962" s="33"/>
      <c r="D962" s="33"/>
      <c r="E962" s="36"/>
      <c r="F962" s="36"/>
      <c r="G962" s="17" t="str">
        <f>Übersetzungstexte!A$136</f>
        <v>Abrechnungsperiode</v>
      </c>
      <c r="H962" s="114" t="str">
        <f>'Stammdaten Betrieb &amp; Abteilung'!D$14</f>
        <v/>
      </c>
      <c r="I962" s="114"/>
      <c r="J962" s="37"/>
      <c r="K962" s="37"/>
      <c r="L962" s="40"/>
      <c r="M962" s="85"/>
      <c r="P962" s="46"/>
      <c r="Q962" s="46"/>
      <c r="R962" s="18"/>
      <c r="S962" s="22"/>
      <c r="T962" s="47"/>
      <c r="U962" s="18"/>
      <c r="V962" s="18"/>
      <c r="W962" s="18"/>
      <c r="X962" s="18"/>
      <c r="Y962" s="19"/>
      <c r="AA962" s="47"/>
    </row>
    <row r="963" spans="1:28" hidden="1" x14ac:dyDescent="0.2">
      <c r="A963" s="38" t="str">
        <f>'Stammdaten Betrieb &amp; Abteilung'!D$4</f>
        <v xml:space="preserve"> </v>
      </c>
      <c r="B963" s="39"/>
      <c r="C963" s="7"/>
      <c r="D963" s="7"/>
      <c r="E963" s="36"/>
      <c r="F963" s="36"/>
      <c r="G963" s="17" t="str">
        <f>Übersetzungstexte!A$137</f>
        <v>Beginn / Ende der Kurzarbeit</v>
      </c>
      <c r="H963" s="38" t="str">
        <f>'Stammdaten Betrieb &amp; Abteilung'!D$16</f>
        <v/>
      </c>
      <c r="I963" s="38"/>
      <c r="J963" s="38"/>
      <c r="K963" s="38"/>
      <c r="L963" s="40"/>
      <c r="M963" s="85"/>
      <c r="P963" s="46"/>
      <c r="Q963" s="46"/>
      <c r="R963" s="18"/>
      <c r="S963" s="22"/>
      <c r="T963" s="47"/>
      <c r="U963" s="18"/>
      <c r="V963" s="18"/>
      <c r="W963" s="73"/>
      <c r="X963" s="18"/>
      <c r="Y963" s="19"/>
      <c r="AA963" s="47"/>
    </row>
    <row r="964" spans="1:28" hidden="1" x14ac:dyDescent="0.2">
      <c r="A964" s="5"/>
      <c r="B964" s="4"/>
      <c r="C964" s="7"/>
      <c r="D964" s="7"/>
      <c r="E964" s="8"/>
      <c r="F964" s="7"/>
      <c r="G964" s="7"/>
      <c r="H964" s="13"/>
      <c r="I964" s="7"/>
      <c r="J964" s="7"/>
      <c r="K964" s="7"/>
      <c r="L964" s="41"/>
      <c r="M964" s="86"/>
      <c r="N964" s="182"/>
      <c r="O964" s="43"/>
      <c r="P964" s="46"/>
      <c r="Q964" s="46"/>
      <c r="R964" s="18"/>
      <c r="S964" s="22"/>
      <c r="T964" s="18"/>
      <c r="U964" s="18"/>
      <c r="V964" s="18"/>
      <c r="W964" s="50"/>
      <c r="X964" s="18"/>
      <c r="Y964" s="19"/>
      <c r="AA964" s="47"/>
    </row>
    <row r="965" spans="1:28" hidden="1" x14ac:dyDescent="0.2">
      <c r="A965" s="223" t="str">
        <f>Übersetzungstexte!A$138</f>
        <v/>
      </c>
      <c r="B965" s="223" t="str">
        <f>Übersetzungstexte!A$142</f>
        <v/>
      </c>
      <c r="C965" s="223" t="str">
        <f>Übersetzungstexte!A$146</f>
        <v/>
      </c>
      <c r="D965" s="224" t="str">
        <f>Übersetzungstexte!A$150</f>
        <v/>
      </c>
      <c r="E965" s="224" t="str">
        <f>Übersetzungstexte!A$154</f>
        <v/>
      </c>
      <c r="F965" s="224" t="str">
        <f>Übersetzungstexte!A$158</f>
        <v/>
      </c>
      <c r="G965" s="224" t="str">
        <f>Übersetzungstexte!A$162</f>
        <v>Anzahl bez.</v>
      </c>
      <c r="H965" s="225" t="str">
        <f>Übersetzungstexte!A$166</f>
        <v>Weitere</v>
      </c>
      <c r="I965" s="224" t="str">
        <f>Übersetzungstexte!A$170</f>
        <v>Jahres-</v>
      </c>
      <c r="J965" s="224" t="str">
        <f>Übersetzungstexte!A$174</f>
        <v/>
      </c>
      <c r="K965" s="224" t="str">
        <f>Übersetzungstexte!A$178</f>
        <v/>
      </c>
      <c r="L965" s="224" t="str">
        <f>Übersetzungstexte!A$182</f>
        <v>Anrechen-</v>
      </c>
      <c r="M965" s="85"/>
      <c r="N965" s="183"/>
      <c r="O965" s="76" t="s">
        <v>685</v>
      </c>
      <c r="P965" s="50" t="s">
        <v>717</v>
      </c>
      <c r="Q965" s="50"/>
      <c r="R965" s="50" t="s">
        <v>718</v>
      </c>
      <c r="S965" s="50" t="s">
        <v>719</v>
      </c>
      <c r="T965" s="50" t="s">
        <v>720</v>
      </c>
      <c r="U965" s="50" t="s">
        <v>721</v>
      </c>
      <c r="V965" s="50" t="s">
        <v>722</v>
      </c>
      <c r="W965" s="50" t="s">
        <v>723</v>
      </c>
      <c r="X965" s="44" t="s">
        <v>726</v>
      </c>
      <c r="Y965" s="47" t="s">
        <v>723</v>
      </c>
      <c r="Z965" s="47" t="s">
        <v>723</v>
      </c>
      <c r="AA965" s="179"/>
      <c r="AB965" s="179"/>
    </row>
    <row r="966" spans="1:28" s="23" customFormat="1" hidden="1" x14ac:dyDescent="0.2">
      <c r="A966" s="226" t="str">
        <f>Übersetzungstexte!A$139</f>
        <v/>
      </c>
      <c r="B966" s="226" t="str">
        <f>Übersetzungstexte!A$143</f>
        <v/>
      </c>
      <c r="C966" s="226" t="str">
        <f>Übersetzungstexte!A$147</f>
        <v/>
      </c>
      <c r="D966" s="227" t="str">
        <f>Übersetzungstexte!A$151</f>
        <v/>
      </c>
      <c r="E966" s="227" t="str">
        <f>Übersetzungstexte!A$155</f>
        <v/>
      </c>
      <c r="F966" s="227" t="str">
        <f>Übersetzungstexte!A$159</f>
        <v/>
      </c>
      <c r="G966" s="227" t="str">
        <f>Übersetzungstexte!A$163</f>
        <v xml:space="preserve">Monate </v>
      </c>
      <c r="H966" s="233" t="str">
        <f>Übersetzungstexte!A$167</f>
        <v>Lohn-</v>
      </c>
      <c r="I966" s="227" t="str">
        <f>Übersetzungstexte!A$171</f>
        <v>durchschn.</v>
      </c>
      <c r="J966" s="227" t="str">
        <f>Übersetzungstexte!A$175</f>
        <v>Anzahl</v>
      </c>
      <c r="K966" s="227" t="str">
        <f>Übersetzungstexte!A$179</f>
        <v>Anzahl</v>
      </c>
      <c r="L966" s="227" t="str">
        <f>Übersetzungstexte!A$183</f>
        <v>barer</v>
      </c>
      <c r="M966" s="126"/>
      <c r="N966" s="183"/>
      <c r="O966" s="76" t="s">
        <v>761</v>
      </c>
      <c r="P966" s="50" t="s">
        <v>712</v>
      </c>
      <c r="Q966" s="50" t="s">
        <v>609</v>
      </c>
      <c r="R966" s="51" t="s">
        <v>713</v>
      </c>
      <c r="S966" s="75" t="s">
        <v>757</v>
      </c>
      <c r="T966" s="52" t="s">
        <v>757</v>
      </c>
      <c r="U966" s="52" t="s">
        <v>758</v>
      </c>
      <c r="V966" s="52" t="s">
        <v>758</v>
      </c>
      <c r="W966" s="52" t="s">
        <v>724</v>
      </c>
      <c r="X966" s="48" t="s">
        <v>727</v>
      </c>
      <c r="Y966" s="48" t="s">
        <v>727</v>
      </c>
      <c r="Z966" s="49" t="s">
        <v>753</v>
      </c>
      <c r="AA966" s="364"/>
      <c r="AB966" s="364"/>
    </row>
    <row r="967" spans="1:28" s="23" customFormat="1" hidden="1" x14ac:dyDescent="0.2">
      <c r="A967" s="226" t="str">
        <f>Übersetzungstexte!A$140</f>
        <v/>
      </c>
      <c r="B967" s="226" t="str">
        <f>Übersetzungstexte!A$144</f>
        <v/>
      </c>
      <c r="C967" s="226" t="str">
        <f>Übersetzungstexte!A$148</f>
        <v/>
      </c>
      <c r="D967" s="227" t="str">
        <f>Übersetzungstexte!A$152</f>
        <v>Geburts-</v>
      </c>
      <c r="E967" s="227" t="str">
        <f>Übersetzungstexte!A$156</f>
        <v>Monats-</v>
      </c>
      <c r="F967" s="227" t="str">
        <f>Übersetzungstexte!A$160</f>
        <v>Stunden-</v>
      </c>
      <c r="G967" s="227" t="str">
        <f>Übersetzungstexte!A$164</f>
        <v>pro Jahr</v>
      </c>
      <c r="H967" s="227" t="str">
        <f>Übersetzungstexte!A$168</f>
        <v>bestand-</v>
      </c>
      <c r="I967" s="227" t="str">
        <f>Übersetzungstexte!A$172</f>
        <v>wöchentl.</v>
      </c>
      <c r="J967" s="227" t="str">
        <f>Übersetzungstexte!A$176</f>
        <v>Ferientage</v>
      </c>
      <c r="K967" s="227" t="str">
        <f>Übersetzungstexte!A$180</f>
        <v>Feiertage</v>
      </c>
      <c r="L967" s="228" t="str">
        <f>Übersetzungstexte!A$184</f>
        <v>Stunden-</v>
      </c>
      <c r="M967" s="127"/>
      <c r="N967" s="184" t="s">
        <v>62</v>
      </c>
      <c r="O967" s="44" t="s">
        <v>762</v>
      </c>
      <c r="P967" s="50"/>
      <c r="Q967" s="50"/>
      <c r="R967" s="51"/>
      <c r="S967" s="52" t="s">
        <v>706</v>
      </c>
      <c r="T967" s="52" t="s">
        <v>704</v>
      </c>
      <c r="U967" s="52" t="s">
        <v>706</v>
      </c>
      <c r="V967" s="52" t="s">
        <v>704</v>
      </c>
      <c r="W967" s="52" t="s">
        <v>725</v>
      </c>
      <c r="X967" s="49" t="s">
        <v>755</v>
      </c>
      <c r="Y967" s="49" t="s">
        <v>728</v>
      </c>
      <c r="Z967" s="49" t="s">
        <v>754</v>
      </c>
      <c r="AA967" s="364"/>
      <c r="AB967" s="364"/>
    </row>
    <row r="968" spans="1:28" s="23" customFormat="1" hidden="1" x14ac:dyDescent="0.2">
      <c r="A968" s="229" t="str">
        <f>Übersetzungstexte!A$141</f>
        <v>Versicherten-Nr.</v>
      </c>
      <c r="B968" s="229" t="str">
        <f>Übersetzungstexte!A$145</f>
        <v>Name</v>
      </c>
      <c r="C968" s="229" t="str">
        <f>Übersetzungstexte!A$149</f>
        <v>Vorname</v>
      </c>
      <c r="D968" s="230" t="str">
        <f>Übersetzungstexte!A$153</f>
        <v>datum</v>
      </c>
      <c r="E968" s="230" t="str">
        <f>Übersetzungstexte!A$157</f>
        <v>lohn</v>
      </c>
      <c r="F968" s="230" t="str">
        <f>Übersetzungstexte!A$161</f>
        <v>lohn</v>
      </c>
      <c r="G968" s="230" t="str">
        <f>Übersetzungstexte!A$165</f>
        <v>(12/13)</v>
      </c>
      <c r="H968" s="230" t="str">
        <f>Übersetzungstexte!A$169</f>
        <v>teile p. Jahr</v>
      </c>
      <c r="I968" s="230" t="str">
        <f>Übersetzungstexte!A$173</f>
        <v>Arbeitszeit</v>
      </c>
      <c r="J968" s="230" t="str">
        <f>Übersetzungstexte!A$177</f>
        <v>pro Jahr</v>
      </c>
      <c r="K968" s="230" t="str">
        <f>Übersetzungstexte!A$181</f>
        <v>pro Jahr</v>
      </c>
      <c r="L968" s="231" t="str">
        <f>Übersetzungstexte!A$185</f>
        <v>Verdienst</v>
      </c>
      <c r="M968" s="127"/>
      <c r="N968" s="184" t="s">
        <v>63</v>
      </c>
      <c r="O968" s="44" t="s">
        <v>749</v>
      </c>
      <c r="P968" s="50"/>
      <c r="Q968" s="50"/>
      <c r="R968" s="51"/>
      <c r="S968" s="52" t="s">
        <v>705</v>
      </c>
      <c r="T968" s="52" t="s">
        <v>705</v>
      </c>
      <c r="U968" s="52" t="s">
        <v>705</v>
      </c>
      <c r="V968" s="52" t="s">
        <v>705</v>
      </c>
      <c r="W968" s="50"/>
      <c r="X968" s="49" t="s">
        <v>756</v>
      </c>
      <c r="Y968" s="49" t="s">
        <v>673</v>
      </c>
      <c r="Z968" s="49"/>
      <c r="AA968" s="364" t="s">
        <v>711</v>
      </c>
      <c r="AB968" s="364"/>
    </row>
    <row r="969" spans="1:28" ht="17.25" hidden="1" customHeight="1" x14ac:dyDescent="0.2">
      <c r="A969" s="115"/>
      <c r="B969" s="236"/>
      <c r="C969" s="236"/>
      <c r="D969" s="116"/>
      <c r="E969" s="117"/>
      <c r="F969" s="118"/>
      <c r="G969" s="362"/>
      <c r="H969" s="117"/>
      <c r="I969" s="118"/>
      <c r="J969" s="119"/>
      <c r="K969" s="119"/>
      <c r="L969" s="232" t="str">
        <f t="shared" ref="L969:L989" si="480">Y969</f>
        <v/>
      </c>
      <c r="M969" s="128" t="str">
        <f t="shared" ref="M969:M987" si="481">Z969</f>
        <v/>
      </c>
      <c r="N969" s="77">
        <f t="shared" ref="N969:N987" si="482">IF(N$2-YEAR(D969)&lt;N$3,0,1)</f>
        <v>0</v>
      </c>
      <c r="O969" s="77">
        <f t="shared" ref="O969:O987" si="483">IF(L969="",0,1)</f>
        <v>0</v>
      </c>
      <c r="P969" s="28" t="str">
        <f t="shared" ref="P969:P987" si="484">IF(AND(A969="",B969="",C969=""),"",ROUND((K969+J969)/(N$4-(K969+J969))*100,2))</f>
        <v/>
      </c>
      <c r="Q969" s="28">
        <f t="shared" ref="Q969:Q987" si="485">ROUND(G969,0)/12</f>
        <v>0</v>
      </c>
      <c r="R969" s="31" t="str">
        <f t="shared" ref="R969:R987" si="486">IF(AND(A969="",B969="",C969=""),"",ROUND((N$4-(K969+J969))*I969/60,1))</f>
        <v/>
      </c>
      <c r="S969" s="28" t="str">
        <f t="shared" ref="S969:S987" si="487">IF(OR(AND(A969="",B969="",C969=""),F969=0,F969=""),"",ROUND((1+P969/100)*Q969*F969,2))</f>
        <v/>
      </c>
      <c r="T969" s="28" t="str">
        <f t="shared" ref="T969:T987" si="488">IF(OR(AND(A969="",B969="",C969=""),F969=0,F969="",I969=0,I969=""),"",ROUND((1+P969/100)*(H969/(N$4*I969/5)+Q969*F969),2))</f>
        <v/>
      </c>
      <c r="U969" s="28" t="str">
        <f t="shared" ref="U969:U987" si="489">IF(OR(AND(A969="",B969="",C969=""),E969=0,E969="",R969=0,R969=""),"",ROUND((Q969*E969/R969),2))</f>
        <v/>
      </c>
      <c r="V969" s="28" t="str">
        <f t="shared" ref="V969:V987" si="490">IF(OR(AND(A969="",B969="",C969=""),E969=0,E969="",R969=0,R969=""),"",ROUND((H969/(12*Q969*E969)+1)*Q969*E969/R969,2))</f>
        <v/>
      </c>
      <c r="W969" s="71" t="str">
        <f t="shared" ref="W969:W987" si="491">IF(OR(AND(A969="",B969="",C969=""),R969=0,R969=""),"",ROUND(W$4 / R969,1))</f>
        <v/>
      </c>
      <c r="X969" s="47" t="str">
        <f t="shared" ref="X969:X987" si="492">IF(OR(AND(A969="",B969="",C969=""),N$4=""),"",IF(AND(F969&gt;0,H969&gt;0),T969, IF(F969&gt;0,S969, IF(AND(E969&gt;0,H969&gt;0),V969,U969))))</f>
        <v/>
      </c>
      <c r="Y969" s="365" t="str">
        <f t="shared" ref="Y969:Y987" si="493">IF(W969&lt;X969,W969,X969)</f>
        <v/>
      </c>
      <c r="Z969" s="365" t="str">
        <f>IF(W969&lt;X969,Übersetzungstexte!A$186,"")</f>
        <v/>
      </c>
      <c r="AA969" s="366" t="str">
        <f t="shared" ref="AA969:AA987" si="494">IF(AND(B969="",C969=""),"",CONCATENATE(B969,",",C969))</f>
        <v/>
      </c>
      <c r="AB969" s="367"/>
    </row>
    <row r="970" spans="1:28" ht="17.25" hidden="1" customHeight="1" x14ac:dyDescent="0.2">
      <c r="A970" s="115"/>
      <c r="B970" s="236"/>
      <c r="C970" s="236"/>
      <c r="D970" s="116"/>
      <c r="E970" s="117"/>
      <c r="F970" s="118"/>
      <c r="G970" s="362"/>
      <c r="H970" s="117"/>
      <c r="I970" s="118"/>
      <c r="J970" s="119"/>
      <c r="K970" s="119"/>
      <c r="L970" s="232" t="str">
        <f t="shared" si="480"/>
        <v/>
      </c>
      <c r="M970" s="128" t="str">
        <f t="shared" si="481"/>
        <v/>
      </c>
      <c r="N970" s="77">
        <f t="shared" si="482"/>
        <v>0</v>
      </c>
      <c r="O970" s="77">
        <f t="shared" si="483"/>
        <v>0</v>
      </c>
      <c r="P970" s="28" t="str">
        <f t="shared" si="484"/>
        <v/>
      </c>
      <c r="Q970" s="28">
        <f t="shared" si="485"/>
        <v>0</v>
      </c>
      <c r="R970" s="31" t="str">
        <f t="shared" si="486"/>
        <v/>
      </c>
      <c r="S970" s="28" t="str">
        <f t="shared" si="487"/>
        <v/>
      </c>
      <c r="T970" s="28" t="str">
        <f t="shared" si="488"/>
        <v/>
      </c>
      <c r="U970" s="28" t="str">
        <f t="shared" si="489"/>
        <v/>
      </c>
      <c r="V970" s="28" t="str">
        <f t="shared" si="490"/>
        <v/>
      </c>
      <c r="W970" s="71" t="str">
        <f t="shared" si="491"/>
        <v/>
      </c>
      <c r="X970" s="47" t="str">
        <f t="shared" si="492"/>
        <v/>
      </c>
      <c r="Y970" s="365" t="str">
        <f t="shared" si="493"/>
        <v/>
      </c>
      <c r="Z970" s="365" t="str">
        <f>IF(W970&lt;X970,Übersetzungstexte!A$186,"")</f>
        <v/>
      </c>
      <c r="AA970" s="366" t="str">
        <f t="shared" si="494"/>
        <v/>
      </c>
      <c r="AB970" s="367"/>
    </row>
    <row r="971" spans="1:28" ht="17.25" hidden="1" customHeight="1" x14ac:dyDescent="0.2">
      <c r="A971" s="115"/>
      <c r="B971" s="236"/>
      <c r="C971" s="236"/>
      <c r="D971" s="116"/>
      <c r="E971" s="117"/>
      <c r="F971" s="118"/>
      <c r="G971" s="362"/>
      <c r="H971" s="117"/>
      <c r="I971" s="118"/>
      <c r="J971" s="119"/>
      <c r="K971" s="119"/>
      <c r="L971" s="232" t="str">
        <f t="shared" si="480"/>
        <v/>
      </c>
      <c r="M971" s="128" t="str">
        <f t="shared" si="481"/>
        <v/>
      </c>
      <c r="N971" s="77">
        <f t="shared" si="482"/>
        <v>0</v>
      </c>
      <c r="O971" s="77">
        <f t="shared" si="483"/>
        <v>0</v>
      </c>
      <c r="P971" s="28" t="str">
        <f t="shared" si="484"/>
        <v/>
      </c>
      <c r="Q971" s="28">
        <f t="shared" si="485"/>
        <v>0</v>
      </c>
      <c r="R971" s="31" t="str">
        <f t="shared" si="486"/>
        <v/>
      </c>
      <c r="S971" s="28" t="str">
        <f t="shared" si="487"/>
        <v/>
      </c>
      <c r="T971" s="28" t="str">
        <f t="shared" si="488"/>
        <v/>
      </c>
      <c r="U971" s="28" t="str">
        <f t="shared" si="489"/>
        <v/>
      </c>
      <c r="V971" s="28" t="str">
        <f t="shared" si="490"/>
        <v/>
      </c>
      <c r="W971" s="71" t="str">
        <f t="shared" si="491"/>
        <v/>
      </c>
      <c r="X971" s="47" t="str">
        <f t="shared" si="492"/>
        <v/>
      </c>
      <c r="Y971" s="365" t="str">
        <f t="shared" si="493"/>
        <v/>
      </c>
      <c r="Z971" s="365" t="str">
        <f>IF(W971&lt;X971,Übersetzungstexte!A$186,"")</f>
        <v/>
      </c>
      <c r="AA971" s="366" t="str">
        <f t="shared" si="494"/>
        <v/>
      </c>
      <c r="AB971" s="367"/>
    </row>
    <row r="972" spans="1:28" ht="17.25" hidden="1" customHeight="1" x14ac:dyDescent="0.2">
      <c r="A972" s="115"/>
      <c r="B972" s="236"/>
      <c r="C972" s="236"/>
      <c r="D972" s="116"/>
      <c r="E972" s="117"/>
      <c r="F972" s="118"/>
      <c r="G972" s="362"/>
      <c r="H972" s="117"/>
      <c r="I972" s="118"/>
      <c r="J972" s="119"/>
      <c r="K972" s="119"/>
      <c r="L972" s="232" t="str">
        <f t="shared" si="480"/>
        <v/>
      </c>
      <c r="M972" s="128" t="str">
        <f t="shared" si="481"/>
        <v/>
      </c>
      <c r="N972" s="77">
        <f t="shared" si="482"/>
        <v>0</v>
      </c>
      <c r="O972" s="77">
        <f t="shared" si="483"/>
        <v>0</v>
      </c>
      <c r="P972" s="28" t="str">
        <f t="shared" si="484"/>
        <v/>
      </c>
      <c r="Q972" s="28">
        <f t="shared" si="485"/>
        <v>0</v>
      </c>
      <c r="R972" s="31" t="str">
        <f t="shared" si="486"/>
        <v/>
      </c>
      <c r="S972" s="28" t="str">
        <f t="shared" si="487"/>
        <v/>
      </c>
      <c r="T972" s="28" t="str">
        <f t="shared" si="488"/>
        <v/>
      </c>
      <c r="U972" s="28" t="str">
        <f t="shared" si="489"/>
        <v/>
      </c>
      <c r="V972" s="28" t="str">
        <f t="shared" si="490"/>
        <v/>
      </c>
      <c r="W972" s="71" t="str">
        <f t="shared" si="491"/>
        <v/>
      </c>
      <c r="X972" s="47" t="str">
        <f t="shared" si="492"/>
        <v/>
      </c>
      <c r="Y972" s="365" t="str">
        <f t="shared" si="493"/>
        <v/>
      </c>
      <c r="Z972" s="365" t="str">
        <f>IF(W972&lt;X972,Übersetzungstexte!A$186,"")</f>
        <v/>
      </c>
      <c r="AA972" s="366" t="str">
        <f t="shared" si="494"/>
        <v/>
      </c>
      <c r="AB972" s="367"/>
    </row>
    <row r="973" spans="1:28" ht="17.25" hidden="1" customHeight="1" x14ac:dyDescent="0.2">
      <c r="A973" s="115"/>
      <c r="B973" s="236"/>
      <c r="C973" s="236"/>
      <c r="D973" s="116"/>
      <c r="E973" s="117"/>
      <c r="F973" s="118"/>
      <c r="G973" s="362"/>
      <c r="H973" s="117"/>
      <c r="I973" s="118"/>
      <c r="J973" s="119"/>
      <c r="K973" s="119"/>
      <c r="L973" s="232" t="str">
        <f t="shared" si="480"/>
        <v/>
      </c>
      <c r="M973" s="128" t="str">
        <f t="shared" si="481"/>
        <v/>
      </c>
      <c r="N973" s="77">
        <f t="shared" si="482"/>
        <v>0</v>
      </c>
      <c r="O973" s="77">
        <f t="shared" si="483"/>
        <v>0</v>
      </c>
      <c r="P973" s="28" t="str">
        <f t="shared" si="484"/>
        <v/>
      </c>
      <c r="Q973" s="28">
        <f t="shared" si="485"/>
        <v>0</v>
      </c>
      <c r="R973" s="31" t="str">
        <f t="shared" si="486"/>
        <v/>
      </c>
      <c r="S973" s="28" t="str">
        <f t="shared" si="487"/>
        <v/>
      </c>
      <c r="T973" s="28" t="str">
        <f t="shared" si="488"/>
        <v/>
      </c>
      <c r="U973" s="28" t="str">
        <f t="shared" si="489"/>
        <v/>
      </c>
      <c r="V973" s="28" t="str">
        <f t="shared" si="490"/>
        <v/>
      </c>
      <c r="W973" s="71" t="str">
        <f t="shared" si="491"/>
        <v/>
      </c>
      <c r="X973" s="47" t="str">
        <f t="shared" si="492"/>
        <v/>
      </c>
      <c r="Y973" s="365" t="str">
        <f t="shared" si="493"/>
        <v/>
      </c>
      <c r="Z973" s="365" t="str">
        <f>IF(W973&lt;X973,Übersetzungstexte!A$186,"")</f>
        <v/>
      </c>
      <c r="AA973" s="366" t="str">
        <f t="shared" si="494"/>
        <v/>
      </c>
      <c r="AB973" s="367"/>
    </row>
    <row r="974" spans="1:28" ht="17.25" hidden="1" customHeight="1" x14ac:dyDescent="0.2">
      <c r="A974" s="115"/>
      <c r="B974" s="236"/>
      <c r="C974" s="236"/>
      <c r="D974" s="116"/>
      <c r="E974" s="117"/>
      <c r="F974" s="118"/>
      <c r="G974" s="362"/>
      <c r="H974" s="117"/>
      <c r="I974" s="118"/>
      <c r="J974" s="119"/>
      <c r="K974" s="119"/>
      <c r="L974" s="232" t="str">
        <f t="shared" si="480"/>
        <v/>
      </c>
      <c r="M974" s="128" t="str">
        <f t="shared" si="481"/>
        <v/>
      </c>
      <c r="N974" s="77">
        <f t="shared" si="482"/>
        <v>0</v>
      </c>
      <c r="O974" s="77">
        <f t="shared" si="483"/>
        <v>0</v>
      </c>
      <c r="P974" s="28" t="str">
        <f t="shared" si="484"/>
        <v/>
      </c>
      <c r="Q974" s="28">
        <f t="shared" si="485"/>
        <v>0</v>
      </c>
      <c r="R974" s="31" t="str">
        <f t="shared" si="486"/>
        <v/>
      </c>
      <c r="S974" s="28" t="str">
        <f t="shared" si="487"/>
        <v/>
      </c>
      <c r="T974" s="28" t="str">
        <f t="shared" si="488"/>
        <v/>
      </c>
      <c r="U974" s="28" t="str">
        <f t="shared" si="489"/>
        <v/>
      </c>
      <c r="V974" s="28" t="str">
        <f t="shared" si="490"/>
        <v/>
      </c>
      <c r="W974" s="71" t="str">
        <f t="shared" si="491"/>
        <v/>
      </c>
      <c r="X974" s="47" t="str">
        <f t="shared" si="492"/>
        <v/>
      </c>
      <c r="Y974" s="365" t="str">
        <f t="shared" si="493"/>
        <v/>
      </c>
      <c r="Z974" s="365" t="str">
        <f>IF(W974&lt;X974,Übersetzungstexte!A$186,"")</f>
        <v/>
      </c>
      <c r="AA974" s="366" t="str">
        <f t="shared" si="494"/>
        <v/>
      </c>
      <c r="AB974" s="367"/>
    </row>
    <row r="975" spans="1:28" ht="17.25" hidden="1" customHeight="1" x14ac:dyDescent="0.2">
      <c r="A975" s="115"/>
      <c r="B975" s="236"/>
      <c r="C975" s="236"/>
      <c r="D975" s="116"/>
      <c r="E975" s="117"/>
      <c r="F975" s="118"/>
      <c r="G975" s="362"/>
      <c r="H975" s="117"/>
      <c r="I975" s="118"/>
      <c r="J975" s="119"/>
      <c r="K975" s="119"/>
      <c r="L975" s="232" t="str">
        <f t="shared" si="480"/>
        <v/>
      </c>
      <c r="M975" s="128" t="str">
        <f t="shared" si="481"/>
        <v/>
      </c>
      <c r="N975" s="77">
        <f t="shared" si="482"/>
        <v>0</v>
      </c>
      <c r="O975" s="77">
        <f t="shared" si="483"/>
        <v>0</v>
      </c>
      <c r="P975" s="28" t="str">
        <f t="shared" si="484"/>
        <v/>
      </c>
      <c r="Q975" s="28">
        <f t="shared" si="485"/>
        <v>0</v>
      </c>
      <c r="R975" s="31" t="str">
        <f t="shared" si="486"/>
        <v/>
      </c>
      <c r="S975" s="28" t="str">
        <f t="shared" si="487"/>
        <v/>
      </c>
      <c r="T975" s="28" t="str">
        <f t="shared" si="488"/>
        <v/>
      </c>
      <c r="U975" s="28" t="str">
        <f t="shared" si="489"/>
        <v/>
      </c>
      <c r="V975" s="28" t="str">
        <f t="shared" si="490"/>
        <v/>
      </c>
      <c r="W975" s="71" t="str">
        <f t="shared" si="491"/>
        <v/>
      </c>
      <c r="X975" s="47" t="str">
        <f t="shared" si="492"/>
        <v/>
      </c>
      <c r="Y975" s="365" t="str">
        <f t="shared" si="493"/>
        <v/>
      </c>
      <c r="Z975" s="365" t="str">
        <f>IF(W975&lt;X975,Übersetzungstexte!A$186,"")</f>
        <v/>
      </c>
      <c r="AA975" s="366" t="str">
        <f t="shared" si="494"/>
        <v/>
      </c>
      <c r="AB975" s="367"/>
    </row>
    <row r="976" spans="1:28" ht="17.25" hidden="1" customHeight="1" x14ac:dyDescent="0.2">
      <c r="A976" s="115"/>
      <c r="B976" s="236"/>
      <c r="C976" s="236"/>
      <c r="D976" s="116"/>
      <c r="E976" s="117"/>
      <c r="F976" s="118"/>
      <c r="G976" s="362"/>
      <c r="H976" s="117"/>
      <c r="I976" s="118"/>
      <c r="J976" s="119"/>
      <c r="K976" s="119"/>
      <c r="L976" s="232" t="str">
        <f t="shared" si="480"/>
        <v/>
      </c>
      <c r="M976" s="128" t="str">
        <f t="shared" si="481"/>
        <v/>
      </c>
      <c r="N976" s="77">
        <f t="shared" si="482"/>
        <v>0</v>
      </c>
      <c r="O976" s="77">
        <f t="shared" si="483"/>
        <v>0</v>
      </c>
      <c r="P976" s="28" t="str">
        <f t="shared" si="484"/>
        <v/>
      </c>
      <c r="Q976" s="28">
        <f t="shared" si="485"/>
        <v>0</v>
      </c>
      <c r="R976" s="31" t="str">
        <f t="shared" si="486"/>
        <v/>
      </c>
      <c r="S976" s="28" t="str">
        <f t="shared" si="487"/>
        <v/>
      </c>
      <c r="T976" s="28" t="str">
        <f t="shared" si="488"/>
        <v/>
      </c>
      <c r="U976" s="28" t="str">
        <f t="shared" si="489"/>
        <v/>
      </c>
      <c r="V976" s="28" t="str">
        <f t="shared" si="490"/>
        <v/>
      </c>
      <c r="W976" s="71" t="str">
        <f t="shared" si="491"/>
        <v/>
      </c>
      <c r="X976" s="47" t="str">
        <f t="shared" si="492"/>
        <v/>
      </c>
      <c r="Y976" s="365" t="str">
        <f t="shared" si="493"/>
        <v/>
      </c>
      <c r="Z976" s="365" t="str">
        <f>IF(W976&lt;X976,Übersetzungstexte!A$186,"")</f>
        <v/>
      </c>
      <c r="AA976" s="366" t="str">
        <f t="shared" si="494"/>
        <v/>
      </c>
      <c r="AB976" s="367"/>
    </row>
    <row r="977" spans="1:28" ht="17.25" hidden="1" customHeight="1" x14ac:dyDescent="0.2">
      <c r="A977" s="115"/>
      <c r="B977" s="236"/>
      <c r="C977" s="236"/>
      <c r="D977" s="116"/>
      <c r="E977" s="117"/>
      <c r="F977" s="118"/>
      <c r="G977" s="362"/>
      <c r="H977" s="117"/>
      <c r="I977" s="118"/>
      <c r="J977" s="119"/>
      <c r="K977" s="119"/>
      <c r="L977" s="232" t="str">
        <f t="shared" si="480"/>
        <v/>
      </c>
      <c r="M977" s="128" t="str">
        <f t="shared" si="481"/>
        <v/>
      </c>
      <c r="N977" s="77">
        <f t="shared" si="482"/>
        <v>0</v>
      </c>
      <c r="O977" s="77">
        <f t="shared" si="483"/>
        <v>0</v>
      </c>
      <c r="P977" s="28" t="str">
        <f t="shared" si="484"/>
        <v/>
      </c>
      <c r="Q977" s="28">
        <f t="shared" si="485"/>
        <v>0</v>
      </c>
      <c r="R977" s="31" t="str">
        <f t="shared" si="486"/>
        <v/>
      </c>
      <c r="S977" s="28" t="str">
        <f t="shared" si="487"/>
        <v/>
      </c>
      <c r="T977" s="28" t="str">
        <f t="shared" si="488"/>
        <v/>
      </c>
      <c r="U977" s="28" t="str">
        <f t="shared" si="489"/>
        <v/>
      </c>
      <c r="V977" s="28" t="str">
        <f t="shared" si="490"/>
        <v/>
      </c>
      <c r="W977" s="71" t="str">
        <f t="shared" si="491"/>
        <v/>
      </c>
      <c r="X977" s="47" t="str">
        <f t="shared" si="492"/>
        <v/>
      </c>
      <c r="Y977" s="365" t="str">
        <f t="shared" si="493"/>
        <v/>
      </c>
      <c r="Z977" s="365" t="str">
        <f>IF(W977&lt;X977,Übersetzungstexte!A$186,"")</f>
        <v/>
      </c>
      <c r="AA977" s="366" t="str">
        <f t="shared" si="494"/>
        <v/>
      </c>
      <c r="AB977" s="367"/>
    </row>
    <row r="978" spans="1:28" ht="17.25" hidden="1" customHeight="1" x14ac:dyDescent="0.2">
      <c r="A978" s="115"/>
      <c r="B978" s="236"/>
      <c r="C978" s="236"/>
      <c r="D978" s="116"/>
      <c r="E978" s="117"/>
      <c r="F978" s="118"/>
      <c r="G978" s="362"/>
      <c r="H978" s="117"/>
      <c r="I978" s="118"/>
      <c r="J978" s="119"/>
      <c r="K978" s="119"/>
      <c r="L978" s="232" t="str">
        <f t="shared" si="480"/>
        <v/>
      </c>
      <c r="M978" s="128" t="str">
        <f t="shared" si="481"/>
        <v/>
      </c>
      <c r="N978" s="77">
        <f t="shared" si="482"/>
        <v>0</v>
      </c>
      <c r="O978" s="77">
        <f t="shared" si="483"/>
        <v>0</v>
      </c>
      <c r="P978" s="28" t="str">
        <f t="shared" si="484"/>
        <v/>
      </c>
      <c r="Q978" s="28">
        <f t="shared" si="485"/>
        <v>0</v>
      </c>
      <c r="R978" s="31" t="str">
        <f t="shared" si="486"/>
        <v/>
      </c>
      <c r="S978" s="28" t="str">
        <f t="shared" si="487"/>
        <v/>
      </c>
      <c r="T978" s="28" t="str">
        <f t="shared" si="488"/>
        <v/>
      </c>
      <c r="U978" s="28" t="str">
        <f t="shared" si="489"/>
        <v/>
      </c>
      <c r="V978" s="28" t="str">
        <f t="shared" si="490"/>
        <v/>
      </c>
      <c r="W978" s="71" t="str">
        <f t="shared" si="491"/>
        <v/>
      </c>
      <c r="X978" s="47" t="str">
        <f t="shared" si="492"/>
        <v/>
      </c>
      <c r="Y978" s="365" t="str">
        <f t="shared" si="493"/>
        <v/>
      </c>
      <c r="Z978" s="365" t="str">
        <f>IF(W978&lt;X978,Übersetzungstexte!A$186,"")</f>
        <v/>
      </c>
      <c r="AA978" s="366" t="str">
        <f t="shared" si="494"/>
        <v/>
      </c>
      <c r="AB978" s="367"/>
    </row>
    <row r="979" spans="1:28" ht="17.25" hidden="1" customHeight="1" x14ac:dyDescent="0.2">
      <c r="A979" s="115"/>
      <c r="B979" s="236"/>
      <c r="C979" s="236"/>
      <c r="D979" s="116"/>
      <c r="E979" s="117"/>
      <c r="F979" s="118"/>
      <c r="G979" s="362"/>
      <c r="H979" s="117"/>
      <c r="I979" s="118"/>
      <c r="J979" s="119"/>
      <c r="K979" s="119"/>
      <c r="L979" s="232" t="str">
        <f t="shared" si="480"/>
        <v/>
      </c>
      <c r="M979" s="128" t="str">
        <f t="shared" si="481"/>
        <v/>
      </c>
      <c r="N979" s="77">
        <f t="shared" si="482"/>
        <v>0</v>
      </c>
      <c r="O979" s="77">
        <f t="shared" si="483"/>
        <v>0</v>
      </c>
      <c r="P979" s="28" t="str">
        <f t="shared" si="484"/>
        <v/>
      </c>
      <c r="Q979" s="28">
        <f t="shared" si="485"/>
        <v>0</v>
      </c>
      <c r="R979" s="31" t="str">
        <f t="shared" si="486"/>
        <v/>
      </c>
      <c r="S979" s="28" t="str">
        <f t="shared" si="487"/>
        <v/>
      </c>
      <c r="T979" s="28" t="str">
        <f t="shared" si="488"/>
        <v/>
      </c>
      <c r="U979" s="28" t="str">
        <f t="shared" si="489"/>
        <v/>
      </c>
      <c r="V979" s="28" t="str">
        <f t="shared" si="490"/>
        <v/>
      </c>
      <c r="W979" s="71" t="str">
        <f t="shared" si="491"/>
        <v/>
      </c>
      <c r="X979" s="47" t="str">
        <f t="shared" si="492"/>
        <v/>
      </c>
      <c r="Y979" s="365" t="str">
        <f t="shared" si="493"/>
        <v/>
      </c>
      <c r="Z979" s="365" t="str">
        <f>IF(W979&lt;X979,Übersetzungstexte!A$186,"")</f>
        <v/>
      </c>
      <c r="AA979" s="366" t="str">
        <f t="shared" si="494"/>
        <v/>
      </c>
      <c r="AB979" s="367"/>
    </row>
    <row r="980" spans="1:28" ht="17.25" hidden="1" customHeight="1" x14ac:dyDescent="0.2">
      <c r="A980" s="115"/>
      <c r="B980" s="236"/>
      <c r="C980" s="236"/>
      <c r="D980" s="116"/>
      <c r="E980" s="117"/>
      <c r="F980" s="118"/>
      <c r="G980" s="362"/>
      <c r="H980" s="117"/>
      <c r="I980" s="118"/>
      <c r="J980" s="119"/>
      <c r="K980" s="119"/>
      <c r="L980" s="232" t="str">
        <f t="shared" si="480"/>
        <v/>
      </c>
      <c r="M980" s="128" t="str">
        <f t="shared" si="481"/>
        <v/>
      </c>
      <c r="N980" s="77">
        <f t="shared" si="482"/>
        <v>0</v>
      </c>
      <c r="O980" s="77">
        <f t="shared" si="483"/>
        <v>0</v>
      </c>
      <c r="P980" s="28" t="str">
        <f t="shared" si="484"/>
        <v/>
      </c>
      <c r="Q980" s="28">
        <f t="shared" si="485"/>
        <v>0</v>
      </c>
      <c r="R980" s="31" t="str">
        <f t="shared" si="486"/>
        <v/>
      </c>
      <c r="S980" s="28" t="str">
        <f t="shared" si="487"/>
        <v/>
      </c>
      <c r="T980" s="28" t="str">
        <f t="shared" si="488"/>
        <v/>
      </c>
      <c r="U980" s="28" t="str">
        <f t="shared" si="489"/>
        <v/>
      </c>
      <c r="V980" s="28" t="str">
        <f t="shared" si="490"/>
        <v/>
      </c>
      <c r="W980" s="71" t="str">
        <f t="shared" si="491"/>
        <v/>
      </c>
      <c r="X980" s="47" t="str">
        <f t="shared" si="492"/>
        <v/>
      </c>
      <c r="Y980" s="365" t="str">
        <f t="shared" si="493"/>
        <v/>
      </c>
      <c r="Z980" s="365" t="str">
        <f>IF(W980&lt;X980,Übersetzungstexte!A$186,"")</f>
        <v/>
      </c>
      <c r="AA980" s="366" t="str">
        <f t="shared" si="494"/>
        <v/>
      </c>
      <c r="AB980" s="367"/>
    </row>
    <row r="981" spans="1:28" ht="17.25" hidden="1" customHeight="1" x14ac:dyDescent="0.2">
      <c r="A981" s="115"/>
      <c r="B981" s="236"/>
      <c r="C981" s="236"/>
      <c r="D981" s="116"/>
      <c r="E981" s="117"/>
      <c r="F981" s="118"/>
      <c r="G981" s="362"/>
      <c r="H981" s="117"/>
      <c r="I981" s="118"/>
      <c r="J981" s="119"/>
      <c r="K981" s="119"/>
      <c r="L981" s="232" t="str">
        <f t="shared" si="480"/>
        <v/>
      </c>
      <c r="M981" s="128" t="str">
        <f t="shared" si="481"/>
        <v/>
      </c>
      <c r="N981" s="77">
        <f t="shared" si="482"/>
        <v>0</v>
      </c>
      <c r="O981" s="77">
        <f t="shared" si="483"/>
        <v>0</v>
      </c>
      <c r="P981" s="28" t="str">
        <f t="shared" si="484"/>
        <v/>
      </c>
      <c r="Q981" s="28">
        <f t="shared" si="485"/>
        <v>0</v>
      </c>
      <c r="R981" s="31" t="str">
        <f t="shared" si="486"/>
        <v/>
      </c>
      <c r="S981" s="28" t="str">
        <f t="shared" si="487"/>
        <v/>
      </c>
      <c r="T981" s="28" t="str">
        <f t="shared" si="488"/>
        <v/>
      </c>
      <c r="U981" s="28" t="str">
        <f t="shared" si="489"/>
        <v/>
      </c>
      <c r="V981" s="28" t="str">
        <f t="shared" si="490"/>
        <v/>
      </c>
      <c r="W981" s="71" t="str">
        <f t="shared" si="491"/>
        <v/>
      </c>
      <c r="X981" s="47" t="str">
        <f t="shared" si="492"/>
        <v/>
      </c>
      <c r="Y981" s="365" t="str">
        <f t="shared" si="493"/>
        <v/>
      </c>
      <c r="Z981" s="365" t="str">
        <f>IF(W981&lt;X981,Übersetzungstexte!A$186,"")</f>
        <v/>
      </c>
      <c r="AA981" s="366" t="str">
        <f t="shared" si="494"/>
        <v/>
      </c>
      <c r="AB981" s="367"/>
    </row>
    <row r="982" spans="1:28" ht="17.25" hidden="1" customHeight="1" x14ac:dyDescent="0.2">
      <c r="A982" s="115"/>
      <c r="B982" s="236"/>
      <c r="C982" s="236"/>
      <c r="D982" s="116"/>
      <c r="E982" s="117"/>
      <c r="F982" s="118"/>
      <c r="G982" s="362"/>
      <c r="H982" s="117"/>
      <c r="I982" s="118"/>
      <c r="J982" s="119"/>
      <c r="K982" s="119"/>
      <c r="L982" s="232" t="str">
        <f t="shared" si="480"/>
        <v/>
      </c>
      <c r="M982" s="128" t="str">
        <f t="shared" si="481"/>
        <v/>
      </c>
      <c r="N982" s="77">
        <f t="shared" si="482"/>
        <v>0</v>
      </c>
      <c r="O982" s="77">
        <f t="shared" si="483"/>
        <v>0</v>
      </c>
      <c r="P982" s="28" t="str">
        <f t="shared" si="484"/>
        <v/>
      </c>
      <c r="Q982" s="28">
        <f t="shared" si="485"/>
        <v>0</v>
      </c>
      <c r="R982" s="31" t="str">
        <f t="shared" si="486"/>
        <v/>
      </c>
      <c r="S982" s="28" t="str">
        <f t="shared" si="487"/>
        <v/>
      </c>
      <c r="T982" s="28" t="str">
        <f t="shared" si="488"/>
        <v/>
      </c>
      <c r="U982" s="28" t="str">
        <f t="shared" si="489"/>
        <v/>
      </c>
      <c r="V982" s="28" t="str">
        <f t="shared" si="490"/>
        <v/>
      </c>
      <c r="W982" s="71" t="str">
        <f t="shared" si="491"/>
        <v/>
      </c>
      <c r="X982" s="47" t="str">
        <f t="shared" si="492"/>
        <v/>
      </c>
      <c r="Y982" s="365" t="str">
        <f t="shared" si="493"/>
        <v/>
      </c>
      <c r="Z982" s="365" t="str">
        <f>IF(W982&lt;X982,Übersetzungstexte!A$186,"")</f>
        <v/>
      </c>
      <c r="AA982" s="366" t="str">
        <f t="shared" si="494"/>
        <v/>
      </c>
      <c r="AB982" s="367"/>
    </row>
    <row r="983" spans="1:28" ht="17.25" hidden="1" customHeight="1" x14ac:dyDescent="0.2">
      <c r="A983" s="115"/>
      <c r="B983" s="236"/>
      <c r="C983" s="236"/>
      <c r="D983" s="116"/>
      <c r="E983" s="117"/>
      <c r="F983" s="118"/>
      <c r="G983" s="362"/>
      <c r="H983" s="117"/>
      <c r="I983" s="118"/>
      <c r="J983" s="119"/>
      <c r="K983" s="119"/>
      <c r="L983" s="232" t="str">
        <f t="shared" si="480"/>
        <v/>
      </c>
      <c r="M983" s="128" t="str">
        <f t="shared" si="481"/>
        <v/>
      </c>
      <c r="N983" s="77">
        <f t="shared" si="482"/>
        <v>0</v>
      </c>
      <c r="O983" s="77">
        <f t="shared" si="483"/>
        <v>0</v>
      </c>
      <c r="P983" s="28" t="str">
        <f t="shared" si="484"/>
        <v/>
      </c>
      <c r="Q983" s="28">
        <f t="shared" si="485"/>
        <v>0</v>
      </c>
      <c r="R983" s="31" t="str">
        <f t="shared" si="486"/>
        <v/>
      </c>
      <c r="S983" s="28" t="str">
        <f t="shared" si="487"/>
        <v/>
      </c>
      <c r="T983" s="28" t="str">
        <f t="shared" si="488"/>
        <v/>
      </c>
      <c r="U983" s="28" t="str">
        <f t="shared" si="489"/>
        <v/>
      </c>
      <c r="V983" s="28" t="str">
        <f t="shared" si="490"/>
        <v/>
      </c>
      <c r="W983" s="71" t="str">
        <f t="shared" si="491"/>
        <v/>
      </c>
      <c r="X983" s="47" t="str">
        <f t="shared" si="492"/>
        <v/>
      </c>
      <c r="Y983" s="365" t="str">
        <f t="shared" si="493"/>
        <v/>
      </c>
      <c r="Z983" s="365" t="str">
        <f>IF(W983&lt;X983,Übersetzungstexte!A$186,"")</f>
        <v/>
      </c>
      <c r="AA983" s="366" t="str">
        <f t="shared" si="494"/>
        <v/>
      </c>
      <c r="AB983" s="367"/>
    </row>
    <row r="984" spans="1:28" ht="17.25" hidden="1" customHeight="1" x14ac:dyDescent="0.2">
      <c r="A984" s="115"/>
      <c r="B984" s="236"/>
      <c r="C984" s="236"/>
      <c r="D984" s="116"/>
      <c r="E984" s="117"/>
      <c r="F984" s="118"/>
      <c r="G984" s="362"/>
      <c r="H984" s="117"/>
      <c r="I984" s="118"/>
      <c r="J984" s="119"/>
      <c r="K984" s="119"/>
      <c r="L984" s="232" t="str">
        <f t="shared" si="480"/>
        <v/>
      </c>
      <c r="M984" s="128" t="str">
        <f t="shared" si="481"/>
        <v/>
      </c>
      <c r="N984" s="77">
        <f t="shared" si="482"/>
        <v>0</v>
      </c>
      <c r="O984" s="77">
        <f t="shared" si="483"/>
        <v>0</v>
      </c>
      <c r="P984" s="28" t="str">
        <f t="shared" si="484"/>
        <v/>
      </c>
      <c r="Q984" s="28">
        <f t="shared" si="485"/>
        <v>0</v>
      </c>
      <c r="R984" s="31" t="str">
        <f t="shared" si="486"/>
        <v/>
      </c>
      <c r="S984" s="28" t="str">
        <f t="shared" si="487"/>
        <v/>
      </c>
      <c r="T984" s="28" t="str">
        <f t="shared" si="488"/>
        <v/>
      </c>
      <c r="U984" s="28" t="str">
        <f t="shared" si="489"/>
        <v/>
      </c>
      <c r="V984" s="28" t="str">
        <f t="shared" si="490"/>
        <v/>
      </c>
      <c r="W984" s="71" t="str">
        <f t="shared" si="491"/>
        <v/>
      </c>
      <c r="X984" s="47" t="str">
        <f t="shared" si="492"/>
        <v/>
      </c>
      <c r="Y984" s="365" t="str">
        <f t="shared" si="493"/>
        <v/>
      </c>
      <c r="Z984" s="365" t="str">
        <f>IF(W984&lt;X984,Übersetzungstexte!A$186,"")</f>
        <v/>
      </c>
      <c r="AA984" s="366" t="str">
        <f t="shared" si="494"/>
        <v/>
      </c>
      <c r="AB984" s="367"/>
    </row>
    <row r="985" spans="1:28" ht="17.25" hidden="1" customHeight="1" x14ac:dyDescent="0.2">
      <c r="A985" s="115"/>
      <c r="B985" s="236"/>
      <c r="C985" s="236"/>
      <c r="D985" s="116"/>
      <c r="E985" s="117"/>
      <c r="F985" s="118"/>
      <c r="G985" s="362"/>
      <c r="H985" s="117"/>
      <c r="I985" s="118"/>
      <c r="J985" s="119"/>
      <c r="K985" s="119"/>
      <c r="L985" s="232" t="str">
        <f t="shared" si="480"/>
        <v/>
      </c>
      <c r="M985" s="128" t="str">
        <f t="shared" si="481"/>
        <v/>
      </c>
      <c r="N985" s="77">
        <f t="shared" si="482"/>
        <v>0</v>
      </c>
      <c r="O985" s="77">
        <f t="shared" si="483"/>
        <v>0</v>
      </c>
      <c r="P985" s="28" t="str">
        <f t="shared" si="484"/>
        <v/>
      </c>
      <c r="Q985" s="28">
        <f t="shared" si="485"/>
        <v>0</v>
      </c>
      <c r="R985" s="31" t="str">
        <f t="shared" si="486"/>
        <v/>
      </c>
      <c r="S985" s="28" t="str">
        <f t="shared" si="487"/>
        <v/>
      </c>
      <c r="T985" s="28" t="str">
        <f t="shared" si="488"/>
        <v/>
      </c>
      <c r="U985" s="28" t="str">
        <f t="shared" si="489"/>
        <v/>
      </c>
      <c r="V985" s="28" t="str">
        <f t="shared" si="490"/>
        <v/>
      </c>
      <c r="W985" s="71" t="str">
        <f t="shared" si="491"/>
        <v/>
      </c>
      <c r="X985" s="47" t="str">
        <f t="shared" si="492"/>
        <v/>
      </c>
      <c r="Y985" s="365" t="str">
        <f t="shared" si="493"/>
        <v/>
      </c>
      <c r="Z985" s="365" t="str">
        <f>IF(W985&lt;X985,Übersetzungstexte!A$186,"")</f>
        <v/>
      </c>
      <c r="AA985" s="366" t="str">
        <f t="shared" si="494"/>
        <v/>
      </c>
      <c r="AB985" s="367"/>
    </row>
    <row r="986" spans="1:28" ht="17.25" hidden="1" customHeight="1" x14ac:dyDescent="0.2">
      <c r="A986" s="115"/>
      <c r="B986" s="236"/>
      <c r="C986" s="236"/>
      <c r="D986" s="116"/>
      <c r="E986" s="117"/>
      <c r="F986" s="118"/>
      <c r="G986" s="362"/>
      <c r="H986" s="117"/>
      <c r="I986" s="118"/>
      <c r="J986" s="119"/>
      <c r="K986" s="119"/>
      <c r="L986" s="232" t="str">
        <f t="shared" si="480"/>
        <v/>
      </c>
      <c r="M986" s="128" t="str">
        <f t="shared" si="481"/>
        <v/>
      </c>
      <c r="N986" s="77">
        <f t="shared" si="482"/>
        <v>0</v>
      </c>
      <c r="O986" s="77">
        <f t="shared" si="483"/>
        <v>0</v>
      </c>
      <c r="P986" s="28" t="str">
        <f t="shared" si="484"/>
        <v/>
      </c>
      <c r="Q986" s="28">
        <f t="shared" si="485"/>
        <v>0</v>
      </c>
      <c r="R986" s="31" t="str">
        <f t="shared" si="486"/>
        <v/>
      </c>
      <c r="S986" s="28" t="str">
        <f t="shared" si="487"/>
        <v/>
      </c>
      <c r="T986" s="28" t="str">
        <f t="shared" si="488"/>
        <v/>
      </c>
      <c r="U986" s="28" t="str">
        <f t="shared" si="489"/>
        <v/>
      </c>
      <c r="V986" s="28" t="str">
        <f t="shared" si="490"/>
        <v/>
      </c>
      <c r="W986" s="71" t="str">
        <f t="shared" si="491"/>
        <v/>
      </c>
      <c r="X986" s="47" t="str">
        <f t="shared" si="492"/>
        <v/>
      </c>
      <c r="Y986" s="365" t="str">
        <f t="shared" si="493"/>
        <v/>
      </c>
      <c r="Z986" s="365" t="str">
        <f>IF(W986&lt;X986,Übersetzungstexte!A$186,"")</f>
        <v/>
      </c>
      <c r="AA986" s="366" t="str">
        <f t="shared" si="494"/>
        <v/>
      </c>
      <c r="AB986" s="367"/>
    </row>
    <row r="987" spans="1:28" ht="17.25" hidden="1" customHeight="1" x14ac:dyDescent="0.2">
      <c r="A987" s="115"/>
      <c r="B987" s="236"/>
      <c r="C987" s="236"/>
      <c r="D987" s="116"/>
      <c r="E987" s="117"/>
      <c r="F987" s="118"/>
      <c r="G987" s="362"/>
      <c r="H987" s="117"/>
      <c r="I987" s="118"/>
      <c r="J987" s="119"/>
      <c r="K987" s="119"/>
      <c r="L987" s="232" t="str">
        <f t="shared" si="480"/>
        <v/>
      </c>
      <c r="M987" s="128" t="str">
        <f t="shared" si="481"/>
        <v/>
      </c>
      <c r="N987" s="77">
        <f t="shared" si="482"/>
        <v>0</v>
      </c>
      <c r="O987" s="77">
        <f t="shared" si="483"/>
        <v>0</v>
      </c>
      <c r="P987" s="28" t="str">
        <f t="shared" si="484"/>
        <v/>
      </c>
      <c r="Q987" s="28">
        <f t="shared" si="485"/>
        <v>0</v>
      </c>
      <c r="R987" s="31" t="str">
        <f t="shared" si="486"/>
        <v/>
      </c>
      <c r="S987" s="28" t="str">
        <f t="shared" si="487"/>
        <v/>
      </c>
      <c r="T987" s="28" t="str">
        <f t="shared" si="488"/>
        <v/>
      </c>
      <c r="U987" s="28" t="str">
        <f t="shared" si="489"/>
        <v/>
      </c>
      <c r="V987" s="28" t="str">
        <f t="shared" si="490"/>
        <v/>
      </c>
      <c r="W987" s="71" t="str">
        <f t="shared" si="491"/>
        <v/>
      </c>
      <c r="X987" s="47" t="str">
        <f t="shared" si="492"/>
        <v/>
      </c>
      <c r="Y987" s="365" t="str">
        <f t="shared" si="493"/>
        <v/>
      </c>
      <c r="Z987" s="365" t="str">
        <f>IF(W987&lt;X987,Übersetzungstexte!A$186,"")</f>
        <v/>
      </c>
      <c r="AA987" s="366" t="str">
        <f t="shared" si="494"/>
        <v/>
      </c>
      <c r="AB987" s="367"/>
    </row>
    <row r="988" spans="1:28" ht="17.25" hidden="1" customHeight="1" x14ac:dyDescent="0.2">
      <c r="A988" s="115"/>
      <c r="B988" s="236"/>
      <c r="C988" s="236"/>
      <c r="D988" s="116"/>
      <c r="E988" s="117"/>
      <c r="F988" s="118"/>
      <c r="G988" s="362"/>
      <c r="H988" s="117"/>
      <c r="I988" s="118"/>
      <c r="J988" s="119"/>
      <c r="K988" s="119"/>
      <c r="L988" s="232" t="str">
        <f t="shared" si="480"/>
        <v/>
      </c>
      <c r="M988" s="128" t="str">
        <f>Z988</f>
        <v/>
      </c>
      <c r="N988" s="77">
        <f>IF(N$2-YEAR(D988)&lt;N$3,0,1)</f>
        <v>0</v>
      </c>
      <c r="O988" s="77">
        <f>IF(L988="",0,1)</f>
        <v>0</v>
      </c>
      <c r="P988" s="28" t="str">
        <f>IF(AND(A988="",B988="",C988=""),"",ROUND((K988+J988)/(N$4-(K988+J988))*100,2))</f>
        <v/>
      </c>
      <c r="Q988" s="28">
        <f>ROUND(G988,0)/12</f>
        <v>0</v>
      </c>
      <c r="R988" s="31" t="str">
        <f>IF(AND(A988="",B988="",C988=""),"",ROUND((N$4-(K988+J988))*I988/60,1))</f>
        <v/>
      </c>
      <c r="S988" s="28" t="str">
        <f>IF(OR(AND(A988="",B988="",C988=""),F988=0,F988=""),"",ROUND((1+P988/100)*Q988*F988,2))</f>
        <v/>
      </c>
      <c r="T988" s="28" t="str">
        <f>IF(OR(AND(A988="",B988="",C988=""),F988=0,F988="",I988=0,I988=""),"",ROUND((1+P988/100)*(H988/(N$4*I988/5)+Q988*F988),2))</f>
        <v/>
      </c>
      <c r="U988" s="28" t="str">
        <f>IF(OR(AND(A988="",B988="",C988=""),E988=0,E988="",R988=0,R988=""),"",ROUND((Q988*E988/R988),2))</f>
        <v/>
      </c>
      <c r="V988" s="28" t="str">
        <f>IF(OR(AND(A988="",B988="",C988=""),E988=0,E988="",R988=0,R988=""),"",ROUND((H988/(12*Q988*E988)+1)*Q988*E988/R988,2))</f>
        <v/>
      </c>
      <c r="W988" s="71" t="str">
        <f>IF(OR(AND(A988="",B988="",C988=""),R988=0,R988=""),"",ROUND(W$4 / R988,1))</f>
        <v/>
      </c>
      <c r="X988" s="47" t="str">
        <f>IF(OR(AND(A988="",B988="",C988=""),N$4=""),"",IF(AND(F988&gt;0,H988&gt;0),T988, IF(F988&gt;0,S988, IF(AND(E988&gt;0,H988&gt;0),V988,U988))))</f>
        <v/>
      </c>
      <c r="Y988" s="365" t="str">
        <f>IF(W988&lt;X988,W988,X988)</f>
        <v/>
      </c>
      <c r="Z988" s="365" t="str">
        <f>IF(W988&lt;X988,Übersetzungstexte!A$186,"")</f>
        <v/>
      </c>
      <c r="AA988" s="366" t="str">
        <f>IF(AND(B988="",C988=""),"",CONCATENATE(B988,",",C988))</f>
        <v/>
      </c>
      <c r="AB988" s="367"/>
    </row>
    <row r="989" spans="1:28" ht="17.25" hidden="1" customHeight="1" x14ac:dyDescent="0.2">
      <c r="A989" s="115"/>
      <c r="B989" s="236"/>
      <c r="C989" s="236"/>
      <c r="D989" s="116"/>
      <c r="E989" s="117"/>
      <c r="F989" s="118"/>
      <c r="G989" s="362"/>
      <c r="H989" s="117"/>
      <c r="I989" s="118"/>
      <c r="J989" s="119"/>
      <c r="K989" s="119"/>
      <c r="L989" s="232" t="str">
        <f t="shared" si="480"/>
        <v/>
      </c>
      <c r="M989" s="128" t="str">
        <f>Z989</f>
        <v/>
      </c>
      <c r="N989" s="77">
        <f>IF(N$2-YEAR(D989)&lt;N$3,0,1)</f>
        <v>0</v>
      </c>
      <c r="O989" s="77">
        <f>IF(L989="",0,1)</f>
        <v>0</v>
      </c>
      <c r="P989" s="28" t="str">
        <f>IF(AND(A989="",B989="",C989=""),"",ROUND((K989+J989)/(N$4-(K989+J989))*100,2))</f>
        <v/>
      </c>
      <c r="Q989" s="28">
        <f>ROUND(G989,0)/12</f>
        <v>0</v>
      </c>
      <c r="R989" s="31" t="str">
        <f>IF(AND(A989="",B989="",C989=""),"",ROUND((N$4-(K989+J989))*I989/60,1))</f>
        <v/>
      </c>
      <c r="S989" s="28" t="str">
        <f>IF(OR(AND(A989="",B989="",C989=""),F989=0,F989=""),"",ROUND((1+P989/100)*Q989*F989,2))</f>
        <v/>
      </c>
      <c r="T989" s="28" t="str">
        <f>IF(OR(AND(A989="",B989="",C989=""),F989=0,F989="",I989=0,I989=""),"",ROUND((1+P989/100)*(H989/(N$4*I989/5)+Q989*F989),2))</f>
        <v/>
      </c>
      <c r="U989" s="28" t="str">
        <f>IF(OR(AND(A989="",B989="",C989=""),E989=0,E989="",R989=0,R989=""),"",ROUND((Q989*E989/R989),2))</f>
        <v/>
      </c>
      <c r="V989" s="28" t="str">
        <f>IF(OR(AND(A989="",B989="",C989=""),E989=0,E989="",R989=0,R989=""),"",ROUND((H989/(12*Q989*E989)+1)*Q989*E989/R989,2))</f>
        <v/>
      </c>
      <c r="W989" s="71" t="str">
        <f>IF(OR(AND(A989="",B989="",C989=""),R989=0,R989=""),"",ROUND(W$4 / R989,1))</f>
        <v/>
      </c>
      <c r="X989" s="47" t="str">
        <f>IF(OR(AND(A989="",B989="",C989=""),N$4=""),"",IF(AND(F989&gt;0,H989&gt;0),T989, IF(F989&gt;0,S989, IF(AND(E989&gt;0,H989&gt;0),V989,U989))))</f>
        <v/>
      </c>
      <c r="Y989" s="365" t="str">
        <f>IF(W989&lt;X989,W989,X989)</f>
        <v/>
      </c>
      <c r="Z989" s="365" t="str">
        <f>IF(W989&lt;X989,Übersetzungstexte!A$186,"")</f>
        <v/>
      </c>
      <c r="AA989" s="366" t="str">
        <f>IF(AND(B989="",C989=""),"",CONCATENATE(B989,",",C989))</f>
        <v/>
      </c>
      <c r="AB989" s="367"/>
    </row>
    <row r="990" spans="1:28" hidden="1" x14ac:dyDescent="0.2">
      <c r="A990" s="15"/>
      <c r="B990" s="16"/>
      <c r="C990" s="16"/>
      <c r="D990" s="16"/>
      <c r="E990" s="16"/>
      <c r="F990" s="16"/>
      <c r="G990" s="16"/>
      <c r="H990" s="16"/>
      <c r="I990" s="16"/>
      <c r="J990" s="16"/>
      <c r="K990" s="16"/>
      <c r="L990" s="16"/>
      <c r="M990" s="39"/>
      <c r="N990" s="184"/>
      <c r="O990" s="45"/>
      <c r="P990" s="45"/>
      <c r="Q990" s="45"/>
      <c r="R990" s="45"/>
      <c r="S990" s="45"/>
      <c r="T990" s="45"/>
      <c r="U990" s="45"/>
      <c r="V990" s="45"/>
      <c r="W990" s="45"/>
      <c r="X990" s="45"/>
      <c r="Y990" s="45"/>
      <c r="Z990" s="45"/>
      <c r="AA990" s="45"/>
      <c r="AB990" s="45"/>
    </row>
    <row r="991" spans="1:28" hidden="1" x14ac:dyDescent="0.2">
      <c r="A991" s="113" t="str">
        <f>'Stammdaten Betrieb &amp; Abteilung'!D$1</f>
        <v xml:space="preserve">  </v>
      </c>
      <c r="B991" s="39"/>
      <c r="C991" s="34"/>
      <c r="D991" s="34"/>
      <c r="E991" s="35"/>
      <c r="F991" s="35"/>
      <c r="G991" s="21" t="str">
        <f>Übersetzungstexte!A$135</f>
        <v>Betrieb / Betriebsabteilung</v>
      </c>
      <c r="H991" s="38" t="str">
        <f>'Stammdaten Betrieb &amp; Abteilung'!D$13</f>
        <v xml:space="preserve"> </v>
      </c>
      <c r="I991" s="38"/>
      <c r="J991" s="38"/>
      <c r="K991" s="38"/>
      <c r="L991" s="40"/>
      <c r="M991" s="85"/>
      <c r="P991" s="46"/>
      <c r="Q991" s="46"/>
      <c r="R991" s="18"/>
      <c r="S991" s="22"/>
      <c r="T991" s="47"/>
      <c r="U991" s="18"/>
      <c r="V991" s="18"/>
      <c r="W991" s="18"/>
      <c r="X991" s="18"/>
      <c r="Y991" s="19"/>
      <c r="AA991" s="47"/>
    </row>
    <row r="992" spans="1:28" hidden="1" x14ac:dyDescent="0.2">
      <c r="A992" s="38" t="str">
        <f>'Stammdaten Betrieb &amp; Abteilung'!D$3</f>
        <v xml:space="preserve"> </v>
      </c>
      <c r="B992" s="39"/>
      <c r="C992" s="33"/>
      <c r="D992" s="33"/>
      <c r="E992" s="36"/>
      <c r="F992" s="36"/>
      <c r="G992" s="17" t="str">
        <f>Übersetzungstexte!A$136</f>
        <v>Abrechnungsperiode</v>
      </c>
      <c r="H992" s="114" t="str">
        <f>'Stammdaten Betrieb &amp; Abteilung'!D$14</f>
        <v/>
      </c>
      <c r="I992" s="114"/>
      <c r="J992" s="37"/>
      <c r="K992" s="37"/>
      <c r="L992" s="40"/>
      <c r="M992" s="85"/>
      <c r="P992" s="46"/>
      <c r="Q992" s="46"/>
      <c r="R992" s="18"/>
      <c r="S992" s="22"/>
      <c r="T992" s="47"/>
      <c r="U992" s="18"/>
      <c r="V992" s="18"/>
      <c r="W992" s="18"/>
      <c r="X992" s="18"/>
      <c r="Y992" s="19"/>
      <c r="AA992" s="47"/>
    </row>
    <row r="993" spans="1:28" hidden="1" x14ac:dyDescent="0.2">
      <c r="A993" s="38" t="str">
        <f>'Stammdaten Betrieb &amp; Abteilung'!D$4</f>
        <v xml:space="preserve"> </v>
      </c>
      <c r="B993" s="39"/>
      <c r="C993" s="7"/>
      <c r="D993" s="7"/>
      <c r="E993" s="36"/>
      <c r="F993" s="36"/>
      <c r="G993" s="17" t="str">
        <f>Übersetzungstexte!A$137</f>
        <v>Beginn / Ende der Kurzarbeit</v>
      </c>
      <c r="H993" s="38" t="str">
        <f>'Stammdaten Betrieb &amp; Abteilung'!D$16</f>
        <v/>
      </c>
      <c r="I993" s="38"/>
      <c r="J993" s="38"/>
      <c r="K993" s="38"/>
      <c r="L993" s="40"/>
      <c r="M993" s="85"/>
      <c r="P993" s="46"/>
      <c r="Q993" s="46"/>
      <c r="R993" s="18"/>
      <c r="S993" s="22"/>
      <c r="T993" s="47"/>
      <c r="U993" s="18"/>
      <c r="V993" s="18"/>
      <c r="W993" s="73"/>
      <c r="X993" s="18"/>
      <c r="Y993" s="19"/>
      <c r="AA993" s="47"/>
    </row>
    <row r="994" spans="1:28" hidden="1" x14ac:dyDescent="0.2">
      <c r="A994" s="5"/>
      <c r="B994" s="4"/>
      <c r="C994" s="7"/>
      <c r="D994" s="7"/>
      <c r="E994" s="8"/>
      <c r="F994" s="7"/>
      <c r="G994" s="7"/>
      <c r="H994" s="13"/>
      <c r="I994" s="7"/>
      <c r="J994" s="7"/>
      <c r="K994" s="7"/>
      <c r="L994" s="41"/>
      <c r="M994" s="86"/>
      <c r="N994" s="182"/>
      <c r="O994" s="43"/>
      <c r="P994" s="46"/>
      <c r="Q994" s="46"/>
      <c r="R994" s="18"/>
      <c r="S994" s="22"/>
      <c r="T994" s="18"/>
      <c r="U994" s="18"/>
      <c r="V994" s="18"/>
      <c r="W994" s="50"/>
      <c r="X994" s="18"/>
      <c r="Y994" s="19"/>
      <c r="AA994" s="47"/>
    </row>
    <row r="995" spans="1:28" hidden="1" x14ac:dyDescent="0.2">
      <c r="A995" s="223" t="str">
        <f>Übersetzungstexte!A$138</f>
        <v/>
      </c>
      <c r="B995" s="223" t="str">
        <f>Übersetzungstexte!A$142</f>
        <v/>
      </c>
      <c r="C995" s="223" t="str">
        <f>Übersetzungstexte!A$146</f>
        <v/>
      </c>
      <c r="D995" s="224" t="str">
        <f>Übersetzungstexte!A$150</f>
        <v/>
      </c>
      <c r="E995" s="224" t="str">
        <f>Übersetzungstexte!A$154</f>
        <v/>
      </c>
      <c r="F995" s="224" t="str">
        <f>Übersetzungstexte!A$158</f>
        <v/>
      </c>
      <c r="G995" s="224" t="str">
        <f>Übersetzungstexte!A$162</f>
        <v>Anzahl bez.</v>
      </c>
      <c r="H995" s="225" t="str">
        <f>Übersetzungstexte!A$166</f>
        <v>Weitere</v>
      </c>
      <c r="I995" s="224" t="str">
        <f>Übersetzungstexte!A$170</f>
        <v>Jahres-</v>
      </c>
      <c r="J995" s="224" t="str">
        <f>Übersetzungstexte!A$174</f>
        <v/>
      </c>
      <c r="K995" s="224" t="str">
        <f>Übersetzungstexte!A$178</f>
        <v/>
      </c>
      <c r="L995" s="224" t="str">
        <f>Übersetzungstexte!A$182</f>
        <v>Anrechen-</v>
      </c>
      <c r="M995" s="85"/>
      <c r="N995" s="183"/>
      <c r="O995" s="76" t="s">
        <v>685</v>
      </c>
      <c r="P995" s="50" t="s">
        <v>717</v>
      </c>
      <c r="Q995" s="50"/>
      <c r="R995" s="50" t="s">
        <v>718</v>
      </c>
      <c r="S995" s="50" t="s">
        <v>719</v>
      </c>
      <c r="T995" s="50" t="s">
        <v>720</v>
      </c>
      <c r="U995" s="50" t="s">
        <v>721</v>
      </c>
      <c r="V995" s="50" t="s">
        <v>722</v>
      </c>
      <c r="W995" s="50" t="s">
        <v>723</v>
      </c>
      <c r="X995" s="44" t="s">
        <v>726</v>
      </c>
      <c r="Y995" s="47" t="s">
        <v>723</v>
      </c>
      <c r="Z995" s="47" t="s">
        <v>723</v>
      </c>
      <c r="AA995" s="179"/>
      <c r="AB995" s="179"/>
    </row>
    <row r="996" spans="1:28" s="23" customFormat="1" hidden="1" x14ac:dyDescent="0.2">
      <c r="A996" s="226" t="str">
        <f>Übersetzungstexte!A$139</f>
        <v/>
      </c>
      <c r="B996" s="226" t="str">
        <f>Übersetzungstexte!A$143</f>
        <v/>
      </c>
      <c r="C996" s="226" t="str">
        <f>Übersetzungstexte!A$147</f>
        <v/>
      </c>
      <c r="D996" s="227" t="str">
        <f>Übersetzungstexte!A$151</f>
        <v/>
      </c>
      <c r="E996" s="227" t="str">
        <f>Übersetzungstexte!A$155</f>
        <v/>
      </c>
      <c r="F996" s="227" t="str">
        <f>Übersetzungstexte!A$159</f>
        <v/>
      </c>
      <c r="G996" s="227" t="str">
        <f>Übersetzungstexte!A$163</f>
        <v xml:space="preserve">Monate </v>
      </c>
      <c r="H996" s="233" t="str">
        <f>Übersetzungstexte!A$167</f>
        <v>Lohn-</v>
      </c>
      <c r="I996" s="227" t="str">
        <f>Übersetzungstexte!A$171</f>
        <v>durchschn.</v>
      </c>
      <c r="J996" s="227" t="str">
        <f>Übersetzungstexte!A$175</f>
        <v>Anzahl</v>
      </c>
      <c r="K996" s="227" t="str">
        <f>Übersetzungstexte!A$179</f>
        <v>Anzahl</v>
      </c>
      <c r="L996" s="227" t="str">
        <f>Übersetzungstexte!A$183</f>
        <v>barer</v>
      </c>
      <c r="M996" s="126"/>
      <c r="N996" s="183"/>
      <c r="O996" s="76" t="s">
        <v>761</v>
      </c>
      <c r="P996" s="50" t="s">
        <v>712</v>
      </c>
      <c r="Q996" s="50" t="s">
        <v>609</v>
      </c>
      <c r="R996" s="51" t="s">
        <v>713</v>
      </c>
      <c r="S996" s="75" t="s">
        <v>757</v>
      </c>
      <c r="T996" s="52" t="s">
        <v>757</v>
      </c>
      <c r="U996" s="52" t="s">
        <v>758</v>
      </c>
      <c r="V996" s="52" t="s">
        <v>758</v>
      </c>
      <c r="W996" s="52" t="s">
        <v>724</v>
      </c>
      <c r="X996" s="48" t="s">
        <v>727</v>
      </c>
      <c r="Y996" s="48" t="s">
        <v>727</v>
      </c>
      <c r="Z996" s="49" t="s">
        <v>753</v>
      </c>
      <c r="AA996" s="364"/>
      <c r="AB996" s="364"/>
    </row>
    <row r="997" spans="1:28" s="23" customFormat="1" hidden="1" x14ac:dyDescent="0.2">
      <c r="A997" s="226" t="str">
        <f>Übersetzungstexte!A$140</f>
        <v/>
      </c>
      <c r="B997" s="226" t="str">
        <f>Übersetzungstexte!A$144</f>
        <v/>
      </c>
      <c r="C997" s="226" t="str">
        <f>Übersetzungstexte!A$148</f>
        <v/>
      </c>
      <c r="D997" s="227" t="str">
        <f>Übersetzungstexte!A$152</f>
        <v>Geburts-</v>
      </c>
      <c r="E997" s="227" t="str">
        <f>Übersetzungstexte!A$156</f>
        <v>Monats-</v>
      </c>
      <c r="F997" s="227" t="str">
        <f>Übersetzungstexte!A$160</f>
        <v>Stunden-</v>
      </c>
      <c r="G997" s="227" t="str">
        <f>Übersetzungstexte!A$164</f>
        <v>pro Jahr</v>
      </c>
      <c r="H997" s="227" t="str">
        <f>Übersetzungstexte!A$168</f>
        <v>bestand-</v>
      </c>
      <c r="I997" s="227" t="str">
        <f>Übersetzungstexte!A$172</f>
        <v>wöchentl.</v>
      </c>
      <c r="J997" s="227" t="str">
        <f>Übersetzungstexte!A$176</f>
        <v>Ferientage</v>
      </c>
      <c r="K997" s="227" t="str">
        <f>Übersetzungstexte!A$180</f>
        <v>Feiertage</v>
      </c>
      <c r="L997" s="228" t="str">
        <f>Übersetzungstexte!A$184</f>
        <v>Stunden-</v>
      </c>
      <c r="M997" s="127"/>
      <c r="N997" s="184" t="s">
        <v>62</v>
      </c>
      <c r="O997" s="44" t="s">
        <v>762</v>
      </c>
      <c r="P997" s="50"/>
      <c r="Q997" s="50"/>
      <c r="R997" s="51"/>
      <c r="S997" s="52" t="s">
        <v>706</v>
      </c>
      <c r="T997" s="52" t="s">
        <v>704</v>
      </c>
      <c r="U997" s="52" t="s">
        <v>706</v>
      </c>
      <c r="V997" s="52" t="s">
        <v>704</v>
      </c>
      <c r="W997" s="52" t="s">
        <v>725</v>
      </c>
      <c r="X997" s="49" t="s">
        <v>755</v>
      </c>
      <c r="Y997" s="49" t="s">
        <v>728</v>
      </c>
      <c r="Z997" s="49" t="s">
        <v>754</v>
      </c>
      <c r="AA997" s="364"/>
      <c r="AB997" s="364"/>
    </row>
    <row r="998" spans="1:28" s="23" customFormat="1" hidden="1" x14ac:dyDescent="0.2">
      <c r="A998" s="229" t="str">
        <f>Übersetzungstexte!A$141</f>
        <v>Versicherten-Nr.</v>
      </c>
      <c r="B998" s="229" t="str">
        <f>Übersetzungstexte!A$145</f>
        <v>Name</v>
      </c>
      <c r="C998" s="229" t="str">
        <f>Übersetzungstexte!A$149</f>
        <v>Vorname</v>
      </c>
      <c r="D998" s="230" t="str">
        <f>Übersetzungstexte!A$153</f>
        <v>datum</v>
      </c>
      <c r="E998" s="230" t="str">
        <f>Übersetzungstexte!A$157</f>
        <v>lohn</v>
      </c>
      <c r="F998" s="230" t="str">
        <f>Übersetzungstexte!A$161</f>
        <v>lohn</v>
      </c>
      <c r="G998" s="230" t="str">
        <f>Übersetzungstexte!A$165</f>
        <v>(12/13)</v>
      </c>
      <c r="H998" s="230" t="str">
        <f>Übersetzungstexte!A$169</f>
        <v>teile p. Jahr</v>
      </c>
      <c r="I998" s="230" t="str">
        <f>Übersetzungstexte!A$173</f>
        <v>Arbeitszeit</v>
      </c>
      <c r="J998" s="230" t="str">
        <f>Übersetzungstexte!A$177</f>
        <v>pro Jahr</v>
      </c>
      <c r="K998" s="230" t="str">
        <f>Übersetzungstexte!A$181</f>
        <v>pro Jahr</v>
      </c>
      <c r="L998" s="231" t="str">
        <f>Übersetzungstexte!A$185</f>
        <v>Verdienst</v>
      </c>
      <c r="M998" s="127"/>
      <c r="N998" s="184" t="s">
        <v>63</v>
      </c>
      <c r="O998" s="44" t="s">
        <v>749</v>
      </c>
      <c r="P998" s="50"/>
      <c r="Q998" s="50"/>
      <c r="R998" s="51"/>
      <c r="S998" s="52" t="s">
        <v>705</v>
      </c>
      <c r="T998" s="52" t="s">
        <v>705</v>
      </c>
      <c r="U998" s="52" t="s">
        <v>705</v>
      </c>
      <c r="V998" s="52" t="s">
        <v>705</v>
      </c>
      <c r="W998" s="50"/>
      <c r="X998" s="49" t="s">
        <v>756</v>
      </c>
      <c r="Y998" s="49" t="s">
        <v>673</v>
      </c>
      <c r="Z998" s="49"/>
      <c r="AA998" s="364" t="s">
        <v>711</v>
      </c>
      <c r="AB998" s="364"/>
    </row>
    <row r="999" spans="1:28" ht="17.25" hidden="1" customHeight="1" x14ac:dyDescent="0.2">
      <c r="A999" s="115"/>
      <c r="B999" s="236"/>
      <c r="C999" s="236"/>
      <c r="D999" s="116"/>
      <c r="E999" s="117"/>
      <c r="F999" s="118"/>
      <c r="G999" s="362"/>
      <c r="H999" s="117"/>
      <c r="I999" s="118"/>
      <c r="J999" s="119"/>
      <c r="K999" s="119"/>
      <c r="L999" s="232" t="str">
        <f t="shared" ref="L999:L1019" si="495">Y999</f>
        <v/>
      </c>
      <c r="M999" s="128" t="str">
        <f t="shared" ref="M999:M1017" si="496">Z999</f>
        <v/>
      </c>
      <c r="N999" s="77">
        <f t="shared" ref="N999:N1017" si="497">IF(N$2-YEAR(D999)&lt;N$3,0,1)</f>
        <v>0</v>
      </c>
      <c r="O999" s="77">
        <f t="shared" ref="O999:O1017" si="498">IF(L999="",0,1)</f>
        <v>0</v>
      </c>
      <c r="P999" s="28" t="str">
        <f t="shared" ref="P999:P1017" si="499">IF(AND(A999="",B999="",C999=""),"",ROUND((K999+J999)/(N$4-(K999+J999))*100,2))</f>
        <v/>
      </c>
      <c r="Q999" s="28">
        <f t="shared" ref="Q999:Q1017" si="500">ROUND(G999,0)/12</f>
        <v>0</v>
      </c>
      <c r="R999" s="31" t="str">
        <f t="shared" ref="R999:R1017" si="501">IF(AND(A999="",B999="",C999=""),"",ROUND((N$4-(K999+J999))*I999/60,1))</f>
        <v/>
      </c>
      <c r="S999" s="28" t="str">
        <f t="shared" ref="S999:S1017" si="502">IF(OR(AND(A999="",B999="",C999=""),F999=0,F999=""),"",ROUND((1+P999/100)*Q999*F999,2))</f>
        <v/>
      </c>
      <c r="T999" s="28" t="str">
        <f t="shared" ref="T999:T1017" si="503">IF(OR(AND(A999="",B999="",C999=""),F999=0,F999="",I999=0,I999=""),"",ROUND((1+P999/100)*(H999/(N$4*I999/5)+Q999*F999),2))</f>
        <v/>
      </c>
      <c r="U999" s="28" t="str">
        <f t="shared" ref="U999:U1017" si="504">IF(OR(AND(A999="",B999="",C999=""),E999=0,E999="",R999=0,R999=""),"",ROUND((Q999*E999/R999),2))</f>
        <v/>
      </c>
      <c r="V999" s="28" t="str">
        <f t="shared" ref="V999:V1017" si="505">IF(OR(AND(A999="",B999="",C999=""),E999=0,E999="",R999=0,R999=""),"",ROUND((H999/(12*Q999*E999)+1)*Q999*E999/R999,2))</f>
        <v/>
      </c>
      <c r="W999" s="71" t="str">
        <f t="shared" ref="W999:W1017" si="506">IF(OR(AND(A999="",B999="",C999=""),R999=0,R999=""),"",ROUND(W$4 / R999,1))</f>
        <v/>
      </c>
      <c r="X999" s="47" t="str">
        <f t="shared" ref="X999:X1017" si="507">IF(OR(AND(A999="",B999="",C999=""),N$4=""),"",IF(AND(F999&gt;0,H999&gt;0),T999, IF(F999&gt;0,S999, IF(AND(E999&gt;0,H999&gt;0),V999,U999))))</f>
        <v/>
      </c>
      <c r="Y999" s="365" t="str">
        <f t="shared" ref="Y999:Y1017" si="508">IF(W999&lt;X999,W999,X999)</f>
        <v/>
      </c>
      <c r="Z999" s="365" t="str">
        <f>IF(W999&lt;X999,Übersetzungstexte!A$186,"")</f>
        <v/>
      </c>
      <c r="AA999" s="366" t="str">
        <f t="shared" ref="AA999:AA1017" si="509">IF(AND(B999="",C999=""),"",CONCATENATE(B999,",",C999))</f>
        <v/>
      </c>
      <c r="AB999" s="367"/>
    </row>
    <row r="1000" spans="1:28" ht="17.25" hidden="1" customHeight="1" x14ac:dyDescent="0.2">
      <c r="A1000" s="115"/>
      <c r="B1000" s="236"/>
      <c r="C1000" s="236"/>
      <c r="D1000" s="116"/>
      <c r="E1000" s="117"/>
      <c r="F1000" s="118"/>
      <c r="G1000" s="362"/>
      <c r="H1000" s="117"/>
      <c r="I1000" s="118"/>
      <c r="J1000" s="119"/>
      <c r="K1000" s="119"/>
      <c r="L1000" s="232" t="str">
        <f t="shared" si="495"/>
        <v/>
      </c>
      <c r="M1000" s="128" t="str">
        <f t="shared" si="496"/>
        <v/>
      </c>
      <c r="N1000" s="77">
        <f t="shared" si="497"/>
        <v>0</v>
      </c>
      <c r="O1000" s="77">
        <f t="shared" si="498"/>
        <v>0</v>
      </c>
      <c r="P1000" s="28" t="str">
        <f t="shared" si="499"/>
        <v/>
      </c>
      <c r="Q1000" s="28">
        <f t="shared" si="500"/>
        <v>0</v>
      </c>
      <c r="R1000" s="31" t="str">
        <f t="shared" si="501"/>
        <v/>
      </c>
      <c r="S1000" s="28" t="str">
        <f t="shared" si="502"/>
        <v/>
      </c>
      <c r="T1000" s="28" t="str">
        <f t="shared" si="503"/>
        <v/>
      </c>
      <c r="U1000" s="28" t="str">
        <f t="shared" si="504"/>
        <v/>
      </c>
      <c r="V1000" s="28" t="str">
        <f t="shared" si="505"/>
        <v/>
      </c>
      <c r="W1000" s="71" t="str">
        <f t="shared" si="506"/>
        <v/>
      </c>
      <c r="X1000" s="47" t="str">
        <f t="shared" si="507"/>
        <v/>
      </c>
      <c r="Y1000" s="365" t="str">
        <f t="shared" si="508"/>
        <v/>
      </c>
      <c r="Z1000" s="365" t="str">
        <f>IF(W1000&lt;X1000,Übersetzungstexte!A$186,"")</f>
        <v/>
      </c>
      <c r="AA1000" s="366" t="str">
        <f t="shared" si="509"/>
        <v/>
      </c>
      <c r="AB1000" s="367"/>
    </row>
    <row r="1001" spans="1:28" ht="17.25" hidden="1" customHeight="1" x14ac:dyDescent="0.2">
      <c r="A1001" s="115"/>
      <c r="B1001" s="236"/>
      <c r="C1001" s="236"/>
      <c r="D1001" s="116"/>
      <c r="E1001" s="117"/>
      <c r="F1001" s="118"/>
      <c r="G1001" s="362"/>
      <c r="H1001" s="117"/>
      <c r="I1001" s="118"/>
      <c r="J1001" s="119"/>
      <c r="K1001" s="119"/>
      <c r="L1001" s="232" t="str">
        <f t="shared" si="495"/>
        <v/>
      </c>
      <c r="M1001" s="128" t="str">
        <f t="shared" si="496"/>
        <v/>
      </c>
      <c r="N1001" s="77">
        <f t="shared" si="497"/>
        <v>0</v>
      </c>
      <c r="O1001" s="77">
        <f t="shared" si="498"/>
        <v>0</v>
      </c>
      <c r="P1001" s="28" t="str">
        <f t="shared" si="499"/>
        <v/>
      </c>
      <c r="Q1001" s="28">
        <f t="shared" si="500"/>
        <v>0</v>
      </c>
      <c r="R1001" s="31" t="str">
        <f t="shared" si="501"/>
        <v/>
      </c>
      <c r="S1001" s="28" t="str">
        <f t="shared" si="502"/>
        <v/>
      </c>
      <c r="T1001" s="28" t="str">
        <f t="shared" si="503"/>
        <v/>
      </c>
      <c r="U1001" s="28" t="str">
        <f t="shared" si="504"/>
        <v/>
      </c>
      <c r="V1001" s="28" t="str">
        <f t="shared" si="505"/>
        <v/>
      </c>
      <c r="W1001" s="71" t="str">
        <f t="shared" si="506"/>
        <v/>
      </c>
      <c r="X1001" s="47" t="str">
        <f t="shared" si="507"/>
        <v/>
      </c>
      <c r="Y1001" s="365" t="str">
        <f t="shared" si="508"/>
        <v/>
      </c>
      <c r="Z1001" s="365" t="str">
        <f>IF(W1001&lt;X1001,Übersetzungstexte!A$186,"")</f>
        <v/>
      </c>
      <c r="AA1001" s="366" t="str">
        <f t="shared" si="509"/>
        <v/>
      </c>
      <c r="AB1001" s="367"/>
    </row>
    <row r="1002" spans="1:28" ht="17.25" hidden="1" customHeight="1" x14ac:dyDescent="0.2">
      <c r="A1002" s="115"/>
      <c r="B1002" s="236"/>
      <c r="C1002" s="236"/>
      <c r="D1002" s="116"/>
      <c r="E1002" s="117"/>
      <c r="F1002" s="118"/>
      <c r="G1002" s="362"/>
      <c r="H1002" s="117"/>
      <c r="I1002" s="118"/>
      <c r="J1002" s="119"/>
      <c r="K1002" s="119"/>
      <c r="L1002" s="232" t="str">
        <f t="shared" si="495"/>
        <v/>
      </c>
      <c r="M1002" s="128" t="str">
        <f t="shared" si="496"/>
        <v/>
      </c>
      <c r="N1002" s="77">
        <f t="shared" si="497"/>
        <v>0</v>
      </c>
      <c r="O1002" s="77">
        <f t="shared" si="498"/>
        <v>0</v>
      </c>
      <c r="P1002" s="28" t="str">
        <f t="shared" si="499"/>
        <v/>
      </c>
      <c r="Q1002" s="28">
        <f t="shared" si="500"/>
        <v>0</v>
      </c>
      <c r="R1002" s="31" t="str">
        <f t="shared" si="501"/>
        <v/>
      </c>
      <c r="S1002" s="28" t="str">
        <f t="shared" si="502"/>
        <v/>
      </c>
      <c r="T1002" s="28" t="str">
        <f t="shared" si="503"/>
        <v/>
      </c>
      <c r="U1002" s="28" t="str">
        <f t="shared" si="504"/>
        <v/>
      </c>
      <c r="V1002" s="28" t="str">
        <f t="shared" si="505"/>
        <v/>
      </c>
      <c r="W1002" s="71" t="str">
        <f t="shared" si="506"/>
        <v/>
      </c>
      <c r="X1002" s="47" t="str">
        <f t="shared" si="507"/>
        <v/>
      </c>
      <c r="Y1002" s="365" t="str">
        <f t="shared" si="508"/>
        <v/>
      </c>
      <c r="Z1002" s="365" t="str">
        <f>IF(W1002&lt;X1002,Übersetzungstexte!A$186,"")</f>
        <v/>
      </c>
      <c r="AA1002" s="366" t="str">
        <f t="shared" si="509"/>
        <v/>
      </c>
      <c r="AB1002" s="367"/>
    </row>
    <row r="1003" spans="1:28" ht="17.25" hidden="1" customHeight="1" x14ac:dyDescent="0.2">
      <c r="A1003" s="115"/>
      <c r="B1003" s="236"/>
      <c r="C1003" s="236"/>
      <c r="D1003" s="116"/>
      <c r="E1003" s="117"/>
      <c r="F1003" s="118"/>
      <c r="G1003" s="362"/>
      <c r="H1003" s="117"/>
      <c r="I1003" s="118"/>
      <c r="J1003" s="119"/>
      <c r="K1003" s="119"/>
      <c r="L1003" s="232" t="str">
        <f t="shared" si="495"/>
        <v/>
      </c>
      <c r="M1003" s="128" t="str">
        <f t="shared" si="496"/>
        <v/>
      </c>
      <c r="N1003" s="77">
        <f t="shared" si="497"/>
        <v>0</v>
      </c>
      <c r="O1003" s="77">
        <f t="shared" si="498"/>
        <v>0</v>
      </c>
      <c r="P1003" s="28" t="str">
        <f t="shared" si="499"/>
        <v/>
      </c>
      <c r="Q1003" s="28">
        <f t="shared" si="500"/>
        <v>0</v>
      </c>
      <c r="R1003" s="31" t="str">
        <f t="shared" si="501"/>
        <v/>
      </c>
      <c r="S1003" s="28" t="str">
        <f t="shared" si="502"/>
        <v/>
      </c>
      <c r="T1003" s="28" t="str">
        <f t="shared" si="503"/>
        <v/>
      </c>
      <c r="U1003" s="28" t="str">
        <f t="shared" si="504"/>
        <v/>
      </c>
      <c r="V1003" s="28" t="str">
        <f t="shared" si="505"/>
        <v/>
      </c>
      <c r="W1003" s="71" t="str">
        <f t="shared" si="506"/>
        <v/>
      </c>
      <c r="X1003" s="47" t="str">
        <f t="shared" si="507"/>
        <v/>
      </c>
      <c r="Y1003" s="365" t="str">
        <f t="shared" si="508"/>
        <v/>
      </c>
      <c r="Z1003" s="365" t="str">
        <f>IF(W1003&lt;X1003,Übersetzungstexte!A$186,"")</f>
        <v/>
      </c>
      <c r="AA1003" s="366" t="str">
        <f t="shared" si="509"/>
        <v/>
      </c>
      <c r="AB1003" s="367"/>
    </row>
    <row r="1004" spans="1:28" ht="17.25" hidden="1" customHeight="1" x14ac:dyDescent="0.2">
      <c r="A1004" s="115"/>
      <c r="B1004" s="236"/>
      <c r="C1004" s="236"/>
      <c r="D1004" s="116"/>
      <c r="E1004" s="117"/>
      <c r="F1004" s="118"/>
      <c r="G1004" s="362"/>
      <c r="H1004" s="117"/>
      <c r="I1004" s="118"/>
      <c r="J1004" s="119"/>
      <c r="K1004" s="119"/>
      <c r="L1004" s="232" t="str">
        <f t="shared" si="495"/>
        <v/>
      </c>
      <c r="M1004" s="128" t="str">
        <f t="shared" si="496"/>
        <v/>
      </c>
      <c r="N1004" s="77">
        <f t="shared" si="497"/>
        <v>0</v>
      </c>
      <c r="O1004" s="77">
        <f t="shared" si="498"/>
        <v>0</v>
      </c>
      <c r="P1004" s="28" t="str">
        <f t="shared" si="499"/>
        <v/>
      </c>
      <c r="Q1004" s="28">
        <f t="shared" si="500"/>
        <v>0</v>
      </c>
      <c r="R1004" s="31" t="str">
        <f t="shared" si="501"/>
        <v/>
      </c>
      <c r="S1004" s="28" t="str">
        <f t="shared" si="502"/>
        <v/>
      </c>
      <c r="T1004" s="28" t="str">
        <f t="shared" si="503"/>
        <v/>
      </c>
      <c r="U1004" s="28" t="str">
        <f t="shared" si="504"/>
        <v/>
      </c>
      <c r="V1004" s="28" t="str">
        <f t="shared" si="505"/>
        <v/>
      </c>
      <c r="W1004" s="71" t="str">
        <f t="shared" si="506"/>
        <v/>
      </c>
      <c r="X1004" s="47" t="str">
        <f t="shared" si="507"/>
        <v/>
      </c>
      <c r="Y1004" s="365" t="str">
        <f t="shared" si="508"/>
        <v/>
      </c>
      <c r="Z1004" s="365" t="str">
        <f>IF(W1004&lt;X1004,Übersetzungstexte!A$186,"")</f>
        <v/>
      </c>
      <c r="AA1004" s="366" t="str">
        <f t="shared" si="509"/>
        <v/>
      </c>
      <c r="AB1004" s="367"/>
    </row>
    <row r="1005" spans="1:28" ht="17.25" hidden="1" customHeight="1" x14ac:dyDescent="0.2">
      <c r="A1005" s="115"/>
      <c r="B1005" s="236"/>
      <c r="C1005" s="236"/>
      <c r="D1005" s="116"/>
      <c r="E1005" s="117"/>
      <c r="F1005" s="118"/>
      <c r="G1005" s="362"/>
      <c r="H1005" s="117"/>
      <c r="I1005" s="118"/>
      <c r="J1005" s="119"/>
      <c r="K1005" s="119"/>
      <c r="L1005" s="232" t="str">
        <f t="shared" si="495"/>
        <v/>
      </c>
      <c r="M1005" s="128" t="str">
        <f t="shared" si="496"/>
        <v/>
      </c>
      <c r="N1005" s="77">
        <f t="shared" si="497"/>
        <v>0</v>
      </c>
      <c r="O1005" s="77">
        <f t="shared" si="498"/>
        <v>0</v>
      </c>
      <c r="P1005" s="28" t="str">
        <f t="shared" si="499"/>
        <v/>
      </c>
      <c r="Q1005" s="28">
        <f t="shared" si="500"/>
        <v>0</v>
      </c>
      <c r="R1005" s="31" t="str">
        <f t="shared" si="501"/>
        <v/>
      </c>
      <c r="S1005" s="28" t="str">
        <f t="shared" si="502"/>
        <v/>
      </c>
      <c r="T1005" s="28" t="str">
        <f t="shared" si="503"/>
        <v/>
      </c>
      <c r="U1005" s="28" t="str">
        <f t="shared" si="504"/>
        <v/>
      </c>
      <c r="V1005" s="28" t="str">
        <f t="shared" si="505"/>
        <v/>
      </c>
      <c r="W1005" s="71" t="str">
        <f t="shared" si="506"/>
        <v/>
      </c>
      <c r="X1005" s="47" t="str">
        <f t="shared" si="507"/>
        <v/>
      </c>
      <c r="Y1005" s="365" t="str">
        <f t="shared" si="508"/>
        <v/>
      </c>
      <c r="Z1005" s="365" t="str">
        <f>IF(W1005&lt;X1005,Übersetzungstexte!A$186,"")</f>
        <v/>
      </c>
      <c r="AA1005" s="366" t="str">
        <f t="shared" si="509"/>
        <v/>
      </c>
      <c r="AB1005" s="367"/>
    </row>
    <row r="1006" spans="1:28" ht="17.25" hidden="1" customHeight="1" x14ac:dyDescent="0.2">
      <c r="A1006" s="115"/>
      <c r="B1006" s="236"/>
      <c r="C1006" s="236"/>
      <c r="D1006" s="116"/>
      <c r="E1006" s="117"/>
      <c r="F1006" s="118"/>
      <c r="G1006" s="362"/>
      <c r="H1006" s="117"/>
      <c r="I1006" s="118"/>
      <c r="J1006" s="119"/>
      <c r="K1006" s="119"/>
      <c r="L1006" s="232" t="str">
        <f t="shared" si="495"/>
        <v/>
      </c>
      <c r="M1006" s="128" t="str">
        <f t="shared" si="496"/>
        <v/>
      </c>
      <c r="N1006" s="77">
        <f t="shared" si="497"/>
        <v>0</v>
      </c>
      <c r="O1006" s="77">
        <f t="shared" si="498"/>
        <v>0</v>
      </c>
      <c r="P1006" s="28" t="str">
        <f t="shared" si="499"/>
        <v/>
      </c>
      <c r="Q1006" s="28">
        <f t="shared" si="500"/>
        <v>0</v>
      </c>
      <c r="R1006" s="31" t="str">
        <f t="shared" si="501"/>
        <v/>
      </c>
      <c r="S1006" s="28" t="str">
        <f t="shared" si="502"/>
        <v/>
      </c>
      <c r="T1006" s="28" t="str">
        <f t="shared" si="503"/>
        <v/>
      </c>
      <c r="U1006" s="28" t="str">
        <f t="shared" si="504"/>
        <v/>
      </c>
      <c r="V1006" s="28" t="str">
        <f t="shared" si="505"/>
        <v/>
      </c>
      <c r="W1006" s="71" t="str">
        <f t="shared" si="506"/>
        <v/>
      </c>
      <c r="X1006" s="47" t="str">
        <f t="shared" si="507"/>
        <v/>
      </c>
      <c r="Y1006" s="365" t="str">
        <f t="shared" si="508"/>
        <v/>
      </c>
      <c r="Z1006" s="365" t="str">
        <f>IF(W1006&lt;X1006,Übersetzungstexte!A$186,"")</f>
        <v/>
      </c>
      <c r="AA1006" s="366" t="str">
        <f t="shared" si="509"/>
        <v/>
      </c>
      <c r="AB1006" s="367"/>
    </row>
    <row r="1007" spans="1:28" ht="17.25" hidden="1" customHeight="1" x14ac:dyDescent="0.2">
      <c r="A1007" s="115"/>
      <c r="B1007" s="236"/>
      <c r="C1007" s="236"/>
      <c r="D1007" s="116"/>
      <c r="E1007" s="117"/>
      <c r="F1007" s="118"/>
      <c r="G1007" s="362"/>
      <c r="H1007" s="117"/>
      <c r="I1007" s="118"/>
      <c r="J1007" s="119"/>
      <c r="K1007" s="119"/>
      <c r="L1007" s="232" t="str">
        <f t="shared" si="495"/>
        <v/>
      </c>
      <c r="M1007" s="128" t="str">
        <f t="shared" si="496"/>
        <v/>
      </c>
      <c r="N1007" s="77">
        <f t="shared" si="497"/>
        <v>0</v>
      </c>
      <c r="O1007" s="77">
        <f t="shared" si="498"/>
        <v>0</v>
      </c>
      <c r="P1007" s="28" t="str">
        <f t="shared" si="499"/>
        <v/>
      </c>
      <c r="Q1007" s="28">
        <f t="shared" si="500"/>
        <v>0</v>
      </c>
      <c r="R1007" s="31" t="str">
        <f t="shared" si="501"/>
        <v/>
      </c>
      <c r="S1007" s="28" t="str">
        <f t="shared" si="502"/>
        <v/>
      </c>
      <c r="T1007" s="28" t="str">
        <f t="shared" si="503"/>
        <v/>
      </c>
      <c r="U1007" s="28" t="str">
        <f t="shared" si="504"/>
        <v/>
      </c>
      <c r="V1007" s="28" t="str">
        <f t="shared" si="505"/>
        <v/>
      </c>
      <c r="W1007" s="71" t="str">
        <f t="shared" si="506"/>
        <v/>
      </c>
      <c r="X1007" s="47" t="str">
        <f t="shared" si="507"/>
        <v/>
      </c>
      <c r="Y1007" s="365" t="str">
        <f t="shared" si="508"/>
        <v/>
      </c>
      <c r="Z1007" s="365" t="str">
        <f>IF(W1007&lt;X1007,Übersetzungstexte!A$186,"")</f>
        <v/>
      </c>
      <c r="AA1007" s="366" t="str">
        <f t="shared" si="509"/>
        <v/>
      </c>
      <c r="AB1007" s="367"/>
    </row>
    <row r="1008" spans="1:28" ht="17.25" hidden="1" customHeight="1" x14ac:dyDescent="0.2">
      <c r="A1008" s="115"/>
      <c r="B1008" s="236"/>
      <c r="C1008" s="236"/>
      <c r="D1008" s="116"/>
      <c r="E1008" s="117"/>
      <c r="F1008" s="118"/>
      <c r="G1008" s="362"/>
      <c r="H1008" s="117"/>
      <c r="I1008" s="118"/>
      <c r="J1008" s="119"/>
      <c r="K1008" s="119"/>
      <c r="L1008" s="232" t="str">
        <f t="shared" si="495"/>
        <v/>
      </c>
      <c r="M1008" s="128" t="str">
        <f t="shared" si="496"/>
        <v/>
      </c>
      <c r="N1008" s="77">
        <f t="shared" si="497"/>
        <v>0</v>
      </c>
      <c r="O1008" s="77">
        <f t="shared" si="498"/>
        <v>0</v>
      </c>
      <c r="P1008" s="28" t="str">
        <f t="shared" si="499"/>
        <v/>
      </c>
      <c r="Q1008" s="28">
        <f t="shared" si="500"/>
        <v>0</v>
      </c>
      <c r="R1008" s="31" t="str">
        <f t="shared" si="501"/>
        <v/>
      </c>
      <c r="S1008" s="28" t="str">
        <f t="shared" si="502"/>
        <v/>
      </c>
      <c r="T1008" s="28" t="str">
        <f t="shared" si="503"/>
        <v/>
      </c>
      <c r="U1008" s="28" t="str">
        <f t="shared" si="504"/>
        <v/>
      </c>
      <c r="V1008" s="28" t="str">
        <f t="shared" si="505"/>
        <v/>
      </c>
      <c r="W1008" s="71" t="str">
        <f t="shared" si="506"/>
        <v/>
      </c>
      <c r="X1008" s="47" t="str">
        <f t="shared" si="507"/>
        <v/>
      </c>
      <c r="Y1008" s="365" t="str">
        <f t="shared" si="508"/>
        <v/>
      </c>
      <c r="Z1008" s="365" t="str">
        <f>IF(W1008&lt;X1008,Übersetzungstexte!A$186,"")</f>
        <v/>
      </c>
      <c r="AA1008" s="366" t="str">
        <f t="shared" si="509"/>
        <v/>
      </c>
      <c r="AB1008" s="367"/>
    </row>
    <row r="1009" spans="1:28" ht="17.25" hidden="1" customHeight="1" x14ac:dyDescent="0.2">
      <c r="A1009" s="115"/>
      <c r="B1009" s="236"/>
      <c r="C1009" s="236"/>
      <c r="D1009" s="116"/>
      <c r="E1009" s="117"/>
      <c r="F1009" s="118"/>
      <c r="G1009" s="362"/>
      <c r="H1009" s="117"/>
      <c r="I1009" s="118"/>
      <c r="J1009" s="119"/>
      <c r="K1009" s="119"/>
      <c r="L1009" s="232" t="str">
        <f t="shared" si="495"/>
        <v/>
      </c>
      <c r="M1009" s="128" t="str">
        <f t="shared" si="496"/>
        <v/>
      </c>
      <c r="N1009" s="77">
        <f t="shared" si="497"/>
        <v>0</v>
      </c>
      <c r="O1009" s="77">
        <f t="shared" si="498"/>
        <v>0</v>
      </c>
      <c r="P1009" s="28" t="str">
        <f t="shared" si="499"/>
        <v/>
      </c>
      <c r="Q1009" s="28">
        <f t="shared" si="500"/>
        <v>0</v>
      </c>
      <c r="R1009" s="31" t="str">
        <f t="shared" si="501"/>
        <v/>
      </c>
      <c r="S1009" s="28" t="str">
        <f t="shared" si="502"/>
        <v/>
      </c>
      <c r="T1009" s="28" t="str">
        <f t="shared" si="503"/>
        <v/>
      </c>
      <c r="U1009" s="28" t="str">
        <f t="shared" si="504"/>
        <v/>
      </c>
      <c r="V1009" s="28" t="str">
        <f t="shared" si="505"/>
        <v/>
      </c>
      <c r="W1009" s="71" t="str">
        <f t="shared" si="506"/>
        <v/>
      </c>
      <c r="X1009" s="47" t="str">
        <f t="shared" si="507"/>
        <v/>
      </c>
      <c r="Y1009" s="365" t="str">
        <f t="shared" si="508"/>
        <v/>
      </c>
      <c r="Z1009" s="365" t="str">
        <f>IF(W1009&lt;X1009,Übersetzungstexte!A$186,"")</f>
        <v/>
      </c>
      <c r="AA1009" s="366" t="str">
        <f t="shared" si="509"/>
        <v/>
      </c>
      <c r="AB1009" s="367"/>
    </row>
    <row r="1010" spans="1:28" ht="17.25" hidden="1" customHeight="1" x14ac:dyDescent="0.2">
      <c r="A1010" s="115"/>
      <c r="B1010" s="236"/>
      <c r="C1010" s="236"/>
      <c r="D1010" s="116"/>
      <c r="E1010" s="117"/>
      <c r="F1010" s="118"/>
      <c r="G1010" s="362"/>
      <c r="H1010" s="117"/>
      <c r="I1010" s="118"/>
      <c r="J1010" s="119"/>
      <c r="K1010" s="119"/>
      <c r="L1010" s="232" t="str">
        <f t="shared" si="495"/>
        <v/>
      </c>
      <c r="M1010" s="128" t="str">
        <f t="shared" si="496"/>
        <v/>
      </c>
      <c r="N1010" s="77">
        <f t="shared" si="497"/>
        <v>0</v>
      </c>
      <c r="O1010" s="77">
        <f t="shared" si="498"/>
        <v>0</v>
      </c>
      <c r="P1010" s="28" t="str">
        <f t="shared" si="499"/>
        <v/>
      </c>
      <c r="Q1010" s="28">
        <f t="shared" si="500"/>
        <v>0</v>
      </c>
      <c r="R1010" s="31" t="str">
        <f t="shared" si="501"/>
        <v/>
      </c>
      <c r="S1010" s="28" t="str">
        <f t="shared" si="502"/>
        <v/>
      </c>
      <c r="T1010" s="28" t="str">
        <f t="shared" si="503"/>
        <v/>
      </c>
      <c r="U1010" s="28" t="str">
        <f t="shared" si="504"/>
        <v/>
      </c>
      <c r="V1010" s="28" t="str">
        <f t="shared" si="505"/>
        <v/>
      </c>
      <c r="W1010" s="71" t="str">
        <f t="shared" si="506"/>
        <v/>
      </c>
      <c r="X1010" s="47" t="str">
        <f t="shared" si="507"/>
        <v/>
      </c>
      <c r="Y1010" s="365" t="str">
        <f t="shared" si="508"/>
        <v/>
      </c>
      <c r="Z1010" s="365" t="str">
        <f>IF(W1010&lt;X1010,Übersetzungstexte!A$186,"")</f>
        <v/>
      </c>
      <c r="AA1010" s="366" t="str">
        <f t="shared" si="509"/>
        <v/>
      </c>
      <c r="AB1010" s="367"/>
    </row>
    <row r="1011" spans="1:28" ht="17.25" hidden="1" customHeight="1" x14ac:dyDescent="0.2">
      <c r="A1011" s="115"/>
      <c r="B1011" s="236"/>
      <c r="C1011" s="236"/>
      <c r="D1011" s="116"/>
      <c r="E1011" s="117"/>
      <c r="F1011" s="118"/>
      <c r="G1011" s="362"/>
      <c r="H1011" s="117"/>
      <c r="I1011" s="118"/>
      <c r="J1011" s="119"/>
      <c r="K1011" s="119"/>
      <c r="L1011" s="232" t="str">
        <f t="shared" si="495"/>
        <v/>
      </c>
      <c r="M1011" s="128" t="str">
        <f t="shared" si="496"/>
        <v/>
      </c>
      <c r="N1011" s="77">
        <f t="shared" si="497"/>
        <v>0</v>
      </c>
      <c r="O1011" s="77">
        <f t="shared" si="498"/>
        <v>0</v>
      </c>
      <c r="P1011" s="28" t="str">
        <f t="shared" si="499"/>
        <v/>
      </c>
      <c r="Q1011" s="28">
        <f t="shared" si="500"/>
        <v>0</v>
      </c>
      <c r="R1011" s="31" t="str">
        <f t="shared" si="501"/>
        <v/>
      </c>
      <c r="S1011" s="28" t="str">
        <f t="shared" si="502"/>
        <v/>
      </c>
      <c r="T1011" s="28" t="str">
        <f t="shared" si="503"/>
        <v/>
      </c>
      <c r="U1011" s="28" t="str">
        <f t="shared" si="504"/>
        <v/>
      </c>
      <c r="V1011" s="28" t="str">
        <f t="shared" si="505"/>
        <v/>
      </c>
      <c r="W1011" s="71" t="str">
        <f t="shared" si="506"/>
        <v/>
      </c>
      <c r="X1011" s="47" t="str">
        <f t="shared" si="507"/>
        <v/>
      </c>
      <c r="Y1011" s="365" t="str">
        <f t="shared" si="508"/>
        <v/>
      </c>
      <c r="Z1011" s="365" t="str">
        <f>IF(W1011&lt;X1011,Übersetzungstexte!A$186,"")</f>
        <v/>
      </c>
      <c r="AA1011" s="366" t="str">
        <f t="shared" si="509"/>
        <v/>
      </c>
      <c r="AB1011" s="367"/>
    </row>
    <row r="1012" spans="1:28" ht="17.25" hidden="1" customHeight="1" x14ac:dyDescent="0.2">
      <c r="A1012" s="115"/>
      <c r="B1012" s="236"/>
      <c r="C1012" s="236"/>
      <c r="D1012" s="116"/>
      <c r="E1012" s="117"/>
      <c r="F1012" s="118"/>
      <c r="G1012" s="362"/>
      <c r="H1012" s="117"/>
      <c r="I1012" s="118"/>
      <c r="J1012" s="119"/>
      <c r="K1012" s="119"/>
      <c r="L1012" s="232" t="str">
        <f t="shared" si="495"/>
        <v/>
      </c>
      <c r="M1012" s="128" t="str">
        <f t="shared" si="496"/>
        <v/>
      </c>
      <c r="N1012" s="77">
        <f t="shared" si="497"/>
        <v>0</v>
      </c>
      <c r="O1012" s="77">
        <f t="shared" si="498"/>
        <v>0</v>
      </c>
      <c r="P1012" s="28" t="str">
        <f t="shared" si="499"/>
        <v/>
      </c>
      <c r="Q1012" s="28">
        <f t="shared" si="500"/>
        <v>0</v>
      </c>
      <c r="R1012" s="31" t="str">
        <f t="shared" si="501"/>
        <v/>
      </c>
      <c r="S1012" s="28" t="str">
        <f t="shared" si="502"/>
        <v/>
      </c>
      <c r="T1012" s="28" t="str">
        <f t="shared" si="503"/>
        <v/>
      </c>
      <c r="U1012" s="28" t="str">
        <f t="shared" si="504"/>
        <v/>
      </c>
      <c r="V1012" s="28" t="str">
        <f t="shared" si="505"/>
        <v/>
      </c>
      <c r="W1012" s="71" t="str">
        <f t="shared" si="506"/>
        <v/>
      </c>
      <c r="X1012" s="47" t="str">
        <f t="shared" si="507"/>
        <v/>
      </c>
      <c r="Y1012" s="365" t="str">
        <f t="shared" si="508"/>
        <v/>
      </c>
      <c r="Z1012" s="365" t="str">
        <f>IF(W1012&lt;X1012,Übersetzungstexte!A$186,"")</f>
        <v/>
      </c>
      <c r="AA1012" s="366" t="str">
        <f t="shared" si="509"/>
        <v/>
      </c>
      <c r="AB1012" s="367"/>
    </row>
    <row r="1013" spans="1:28" ht="17.25" hidden="1" customHeight="1" x14ac:dyDescent="0.2">
      <c r="A1013" s="115"/>
      <c r="B1013" s="236"/>
      <c r="C1013" s="236"/>
      <c r="D1013" s="116"/>
      <c r="E1013" s="117"/>
      <c r="F1013" s="118"/>
      <c r="G1013" s="362"/>
      <c r="H1013" s="117"/>
      <c r="I1013" s="118"/>
      <c r="J1013" s="119"/>
      <c r="K1013" s="119"/>
      <c r="L1013" s="232" t="str">
        <f t="shared" si="495"/>
        <v/>
      </c>
      <c r="M1013" s="128" t="str">
        <f t="shared" si="496"/>
        <v/>
      </c>
      <c r="N1013" s="77">
        <f t="shared" si="497"/>
        <v>0</v>
      </c>
      <c r="O1013" s="77">
        <f t="shared" si="498"/>
        <v>0</v>
      </c>
      <c r="P1013" s="28" t="str">
        <f t="shared" si="499"/>
        <v/>
      </c>
      <c r="Q1013" s="28">
        <f t="shared" si="500"/>
        <v>0</v>
      </c>
      <c r="R1013" s="31" t="str">
        <f t="shared" si="501"/>
        <v/>
      </c>
      <c r="S1013" s="28" t="str">
        <f t="shared" si="502"/>
        <v/>
      </c>
      <c r="T1013" s="28" t="str">
        <f t="shared" si="503"/>
        <v/>
      </c>
      <c r="U1013" s="28" t="str">
        <f t="shared" si="504"/>
        <v/>
      </c>
      <c r="V1013" s="28" t="str">
        <f t="shared" si="505"/>
        <v/>
      </c>
      <c r="W1013" s="71" t="str">
        <f t="shared" si="506"/>
        <v/>
      </c>
      <c r="X1013" s="47" t="str">
        <f t="shared" si="507"/>
        <v/>
      </c>
      <c r="Y1013" s="365" t="str">
        <f t="shared" si="508"/>
        <v/>
      </c>
      <c r="Z1013" s="365" t="str">
        <f>IF(W1013&lt;X1013,Übersetzungstexte!A$186,"")</f>
        <v/>
      </c>
      <c r="AA1013" s="366" t="str">
        <f t="shared" si="509"/>
        <v/>
      </c>
      <c r="AB1013" s="367"/>
    </row>
    <row r="1014" spans="1:28" ht="17.25" hidden="1" customHeight="1" x14ac:dyDescent="0.2">
      <c r="A1014" s="115"/>
      <c r="B1014" s="236"/>
      <c r="C1014" s="236"/>
      <c r="D1014" s="116"/>
      <c r="E1014" s="117"/>
      <c r="F1014" s="118"/>
      <c r="G1014" s="362"/>
      <c r="H1014" s="117"/>
      <c r="I1014" s="118"/>
      <c r="J1014" s="119"/>
      <c r="K1014" s="119"/>
      <c r="L1014" s="232" t="str">
        <f t="shared" si="495"/>
        <v/>
      </c>
      <c r="M1014" s="128" t="str">
        <f t="shared" si="496"/>
        <v/>
      </c>
      <c r="N1014" s="77">
        <f t="shared" si="497"/>
        <v>0</v>
      </c>
      <c r="O1014" s="77">
        <f t="shared" si="498"/>
        <v>0</v>
      </c>
      <c r="P1014" s="28" t="str">
        <f t="shared" si="499"/>
        <v/>
      </c>
      <c r="Q1014" s="28">
        <f t="shared" si="500"/>
        <v>0</v>
      </c>
      <c r="R1014" s="31" t="str">
        <f t="shared" si="501"/>
        <v/>
      </c>
      <c r="S1014" s="28" t="str">
        <f t="shared" si="502"/>
        <v/>
      </c>
      <c r="T1014" s="28" t="str">
        <f t="shared" si="503"/>
        <v/>
      </c>
      <c r="U1014" s="28" t="str">
        <f t="shared" si="504"/>
        <v/>
      </c>
      <c r="V1014" s="28" t="str">
        <f t="shared" si="505"/>
        <v/>
      </c>
      <c r="W1014" s="71" t="str">
        <f t="shared" si="506"/>
        <v/>
      </c>
      <c r="X1014" s="47" t="str">
        <f t="shared" si="507"/>
        <v/>
      </c>
      <c r="Y1014" s="365" t="str">
        <f t="shared" si="508"/>
        <v/>
      </c>
      <c r="Z1014" s="365" t="str">
        <f>IF(W1014&lt;X1014,Übersetzungstexte!A$186,"")</f>
        <v/>
      </c>
      <c r="AA1014" s="366" t="str">
        <f t="shared" si="509"/>
        <v/>
      </c>
      <c r="AB1014" s="367"/>
    </row>
    <row r="1015" spans="1:28" ht="17.25" hidden="1" customHeight="1" x14ac:dyDescent="0.2">
      <c r="A1015" s="115"/>
      <c r="B1015" s="236"/>
      <c r="C1015" s="236"/>
      <c r="D1015" s="116"/>
      <c r="E1015" s="117"/>
      <c r="F1015" s="118"/>
      <c r="G1015" s="362"/>
      <c r="H1015" s="117"/>
      <c r="I1015" s="118"/>
      <c r="J1015" s="119"/>
      <c r="K1015" s="119"/>
      <c r="L1015" s="232" t="str">
        <f t="shared" si="495"/>
        <v/>
      </c>
      <c r="M1015" s="128" t="str">
        <f t="shared" si="496"/>
        <v/>
      </c>
      <c r="N1015" s="77">
        <f t="shared" si="497"/>
        <v>0</v>
      </c>
      <c r="O1015" s="77">
        <f t="shared" si="498"/>
        <v>0</v>
      </c>
      <c r="P1015" s="28" t="str">
        <f t="shared" si="499"/>
        <v/>
      </c>
      <c r="Q1015" s="28">
        <f t="shared" si="500"/>
        <v>0</v>
      </c>
      <c r="R1015" s="31" t="str">
        <f t="shared" si="501"/>
        <v/>
      </c>
      <c r="S1015" s="28" t="str">
        <f t="shared" si="502"/>
        <v/>
      </c>
      <c r="T1015" s="28" t="str">
        <f t="shared" si="503"/>
        <v/>
      </c>
      <c r="U1015" s="28" t="str">
        <f t="shared" si="504"/>
        <v/>
      </c>
      <c r="V1015" s="28" t="str">
        <f t="shared" si="505"/>
        <v/>
      </c>
      <c r="W1015" s="71" t="str">
        <f t="shared" si="506"/>
        <v/>
      </c>
      <c r="X1015" s="47" t="str">
        <f t="shared" si="507"/>
        <v/>
      </c>
      <c r="Y1015" s="365" t="str">
        <f t="shared" si="508"/>
        <v/>
      </c>
      <c r="Z1015" s="365" t="str">
        <f>IF(W1015&lt;X1015,Übersetzungstexte!A$186,"")</f>
        <v/>
      </c>
      <c r="AA1015" s="366" t="str">
        <f t="shared" si="509"/>
        <v/>
      </c>
      <c r="AB1015" s="367"/>
    </row>
    <row r="1016" spans="1:28" ht="17.25" hidden="1" customHeight="1" x14ac:dyDescent="0.2">
      <c r="A1016" s="115"/>
      <c r="B1016" s="236"/>
      <c r="C1016" s="236"/>
      <c r="D1016" s="116"/>
      <c r="E1016" s="117"/>
      <c r="F1016" s="118"/>
      <c r="G1016" s="362"/>
      <c r="H1016" s="117"/>
      <c r="I1016" s="118"/>
      <c r="J1016" s="119"/>
      <c r="K1016" s="119"/>
      <c r="L1016" s="232" t="str">
        <f t="shared" si="495"/>
        <v/>
      </c>
      <c r="M1016" s="128" t="str">
        <f t="shared" si="496"/>
        <v/>
      </c>
      <c r="N1016" s="77">
        <f t="shared" si="497"/>
        <v>0</v>
      </c>
      <c r="O1016" s="77">
        <f t="shared" si="498"/>
        <v>0</v>
      </c>
      <c r="P1016" s="28" t="str">
        <f t="shared" si="499"/>
        <v/>
      </c>
      <c r="Q1016" s="28">
        <f t="shared" si="500"/>
        <v>0</v>
      </c>
      <c r="R1016" s="31" t="str">
        <f t="shared" si="501"/>
        <v/>
      </c>
      <c r="S1016" s="28" t="str">
        <f t="shared" si="502"/>
        <v/>
      </c>
      <c r="T1016" s="28" t="str">
        <f t="shared" si="503"/>
        <v/>
      </c>
      <c r="U1016" s="28" t="str">
        <f t="shared" si="504"/>
        <v/>
      </c>
      <c r="V1016" s="28" t="str">
        <f t="shared" si="505"/>
        <v/>
      </c>
      <c r="W1016" s="71" t="str">
        <f t="shared" si="506"/>
        <v/>
      </c>
      <c r="X1016" s="47" t="str">
        <f t="shared" si="507"/>
        <v/>
      </c>
      <c r="Y1016" s="365" t="str">
        <f t="shared" si="508"/>
        <v/>
      </c>
      <c r="Z1016" s="365" t="str">
        <f>IF(W1016&lt;X1016,Übersetzungstexte!A$186,"")</f>
        <v/>
      </c>
      <c r="AA1016" s="366" t="str">
        <f t="shared" si="509"/>
        <v/>
      </c>
      <c r="AB1016" s="367"/>
    </row>
    <row r="1017" spans="1:28" ht="17.25" hidden="1" customHeight="1" x14ac:dyDescent="0.2">
      <c r="A1017" s="115"/>
      <c r="B1017" s="236"/>
      <c r="C1017" s="236"/>
      <c r="D1017" s="116"/>
      <c r="E1017" s="117"/>
      <c r="F1017" s="118"/>
      <c r="G1017" s="362"/>
      <c r="H1017" s="117"/>
      <c r="I1017" s="118"/>
      <c r="J1017" s="119"/>
      <c r="K1017" s="119"/>
      <c r="L1017" s="232" t="str">
        <f t="shared" si="495"/>
        <v/>
      </c>
      <c r="M1017" s="128" t="str">
        <f t="shared" si="496"/>
        <v/>
      </c>
      <c r="N1017" s="77">
        <f t="shared" si="497"/>
        <v>0</v>
      </c>
      <c r="O1017" s="77">
        <f t="shared" si="498"/>
        <v>0</v>
      </c>
      <c r="P1017" s="28" t="str">
        <f t="shared" si="499"/>
        <v/>
      </c>
      <c r="Q1017" s="28">
        <f t="shared" si="500"/>
        <v>0</v>
      </c>
      <c r="R1017" s="31" t="str">
        <f t="shared" si="501"/>
        <v/>
      </c>
      <c r="S1017" s="28" t="str">
        <f t="shared" si="502"/>
        <v/>
      </c>
      <c r="T1017" s="28" t="str">
        <f t="shared" si="503"/>
        <v/>
      </c>
      <c r="U1017" s="28" t="str">
        <f t="shared" si="504"/>
        <v/>
      </c>
      <c r="V1017" s="28" t="str">
        <f t="shared" si="505"/>
        <v/>
      </c>
      <c r="W1017" s="71" t="str">
        <f t="shared" si="506"/>
        <v/>
      </c>
      <c r="X1017" s="47" t="str">
        <f t="shared" si="507"/>
        <v/>
      </c>
      <c r="Y1017" s="365" t="str">
        <f t="shared" si="508"/>
        <v/>
      </c>
      <c r="Z1017" s="365" t="str">
        <f>IF(W1017&lt;X1017,Übersetzungstexte!A$186,"")</f>
        <v/>
      </c>
      <c r="AA1017" s="366" t="str">
        <f t="shared" si="509"/>
        <v/>
      </c>
      <c r="AB1017" s="367"/>
    </row>
    <row r="1018" spans="1:28" ht="17.25" hidden="1" customHeight="1" x14ac:dyDescent="0.2">
      <c r="A1018" s="115"/>
      <c r="B1018" s="236"/>
      <c r="C1018" s="236"/>
      <c r="D1018" s="116"/>
      <c r="E1018" s="117"/>
      <c r="F1018" s="118"/>
      <c r="G1018" s="362"/>
      <c r="H1018" s="117"/>
      <c r="I1018" s="118"/>
      <c r="J1018" s="119"/>
      <c r="K1018" s="119"/>
      <c r="L1018" s="232" t="str">
        <f t="shared" si="495"/>
        <v/>
      </c>
      <c r="M1018" s="128" t="str">
        <f>Z1018</f>
        <v/>
      </c>
      <c r="N1018" s="77">
        <f>IF(N$2-YEAR(D1018)&lt;N$3,0,1)</f>
        <v>0</v>
      </c>
      <c r="O1018" s="77">
        <f>IF(L1018="",0,1)</f>
        <v>0</v>
      </c>
      <c r="P1018" s="28" t="str">
        <f>IF(AND(A1018="",B1018="",C1018=""),"",ROUND((K1018+J1018)/(N$4-(K1018+J1018))*100,2))</f>
        <v/>
      </c>
      <c r="Q1018" s="28">
        <f>ROUND(G1018,0)/12</f>
        <v>0</v>
      </c>
      <c r="R1018" s="31" t="str">
        <f>IF(AND(A1018="",B1018="",C1018=""),"",ROUND((N$4-(K1018+J1018))*I1018/60,1))</f>
        <v/>
      </c>
      <c r="S1018" s="28" t="str">
        <f>IF(OR(AND(A1018="",B1018="",C1018=""),F1018=0,F1018=""),"",ROUND((1+P1018/100)*Q1018*F1018,2))</f>
        <v/>
      </c>
      <c r="T1018" s="28" t="str">
        <f>IF(OR(AND(A1018="",B1018="",C1018=""),F1018=0,F1018="",I1018=0,I1018=""),"",ROUND((1+P1018/100)*(H1018/(N$4*I1018/5)+Q1018*F1018),2))</f>
        <v/>
      </c>
      <c r="U1018" s="28" t="str">
        <f>IF(OR(AND(A1018="",B1018="",C1018=""),E1018=0,E1018="",R1018=0,R1018=""),"",ROUND((Q1018*E1018/R1018),2))</f>
        <v/>
      </c>
      <c r="V1018" s="28" t="str">
        <f>IF(OR(AND(A1018="",B1018="",C1018=""),E1018=0,E1018="",R1018=0,R1018=""),"",ROUND((H1018/(12*Q1018*E1018)+1)*Q1018*E1018/R1018,2))</f>
        <v/>
      </c>
      <c r="W1018" s="71" t="str">
        <f>IF(OR(AND(A1018="",B1018="",C1018=""),R1018=0,R1018=""),"",ROUND(W$4 / R1018,1))</f>
        <v/>
      </c>
      <c r="X1018" s="47" t="str">
        <f>IF(OR(AND(A1018="",B1018="",C1018=""),N$4=""),"",IF(AND(F1018&gt;0,H1018&gt;0),T1018, IF(F1018&gt;0,S1018, IF(AND(E1018&gt;0,H1018&gt;0),V1018,U1018))))</f>
        <v/>
      </c>
      <c r="Y1018" s="365" t="str">
        <f>IF(W1018&lt;X1018,W1018,X1018)</f>
        <v/>
      </c>
      <c r="Z1018" s="365" t="str">
        <f>IF(W1018&lt;X1018,Übersetzungstexte!A$186,"")</f>
        <v/>
      </c>
      <c r="AA1018" s="366" t="str">
        <f>IF(AND(B1018="",C1018=""),"",CONCATENATE(B1018,",",C1018))</f>
        <v/>
      </c>
      <c r="AB1018" s="367"/>
    </row>
    <row r="1019" spans="1:28" ht="17.25" hidden="1" customHeight="1" x14ac:dyDescent="0.2">
      <c r="A1019" s="115"/>
      <c r="B1019" s="236"/>
      <c r="C1019" s="236"/>
      <c r="D1019" s="116"/>
      <c r="E1019" s="117"/>
      <c r="F1019" s="118"/>
      <c r="G1019" s="362"/>
      <c r="H1019" s="117"/>
      <c r="I1019" s="118"/>
      <c r="J1019" s="119"/>
      <c r="K1019" s="119"/>
      <c r="L1019" s="232" t="str">
        <f t="shared" si="495"/>
        <v/>
      </c>
      <c r="M1019" s="128" t="str">
        <f>Z1019</f>
        <v/>
      </c>
      <c r="N1019" s="77">
        <f>IF(N$2-YEAR(D1019)&lt;N$3,0,1)</f>
        <v>0</v>
      </c>
      <c r="O1019" s="77">
        <f>IF(L1019="",0,1)</f>
        <v>0</v>
      </c>
      <c r="P1019" s="28" t="str">
        <f>IF(AND(A1019="",B1019="",C1019=""),"",ROUND((K1019+J1019)/(N$4-(K1019+J1019))*100,2))</f>
        <v/>
      </c>
      <c r="Q1019" s="28">
        <f>ROUND(G1019,0)/12</f>
        <v>0</v>
      </c>
      <c r="R1019" s="31" t="str">
        <f>IF(AND(A1019="",B1019="",C1019=""),"",ROUND((N$4-(K1019+J1019))*I1019/60,1))</f>
        <v/>
      </c>
      <c r="S1019" s="28" t="str">
        <f>IF(OR(AND(A1019="",B1019="",C1019=""),F1019=0,F1019=""),"",ROUND((1+P1019/100)*Q1019*F1019,2))</f>
        <v/>
      </c>
      <c r="T1019" s="28" t="str">
        <f>IF(OR(AND(A1019="",B1019="",C1019=""),F1019=0,F1019="",I1019=0,I1019=""),"",ROUND((1+P1019/100)*(H1019/(N$4*I1019/5)+Q1019*F1019),2))</f>
        <v/>
      </c>
      <c r="U1019" s="28" t="str">
        <f>IF(OR(AND(A1019="",B1019="",C1019=""),E1019=0,E1019="",R1019=0,R1019=""),"",ROUND((Q1019*E1019/R1019),2))</f>
        <v/>
      </c>
      <c r="V1019" s="28" t="str">
        <f>IF(OR(AND(A1019="",B1019="",C1019=""),E1019=0,E1019="",R1019=0,R1019=""),"",ROUND((H1019/(12*Q1019*E1019)+1)*Q1019*E1019/R1019,2))</f>
        <v/>
      </c>
      <c r="W1019" s="71" t="str">
        <f>IF(OR(AND(A1019="",B1019="",C1019=""),R1019=0,R1019=""),"",ROUND(W$4 / R1019,1))</f>
        <v/>
      </c>
      <c r="X1019" s="47" t="str">
        <f>IF(OR(AND(A1019="",B1019="",C1019=""),N$4=""),"",IF(AND(F1019&gt;0,H1019&gt;0),T1019, IF(F1019&gt;0,S1019, IF(AND(E1019&gt;0,H1019&gt;0),V1019,U1019))))</f>
        <v/>
      </c>
      <c r="Y1019" s="365" t="str">
        <f>IF(W1019&lt;X1019,W1019,X1019)</f>
        <v/>
      </c>
      <c r="Z1019" s="365" t="str">
        <f>IF(W1019&lt;X1019,Übersetzungstexte!A$186,"")</f>
        <v/>
      </c>
      <c r="AA1019" s="366" t="str">
        <f>IF(AND(B1019="",C1019=""),"",CONCATENATE(B1019,",",C1019))</f>
        <v/>
      </c>
      <c r="AB1019" s="367"/>
    </row>
    <row r="1020" spans="1:28" hidden="1" x14ac:dyDescent="0.2">
      <c r="A1020" s="15"/>
      <c r="B1020" s="16"/>
      <c r="C1020" s="16"/>
      <c r="D1020" s="16"/>
      <c r="E1020" s="16"/>
      <c r="F1020" s="16"/>
      <c r="G1020" s="16"/>
      <c r="H1020" s="16"/>
      <c r="I1020" s="16"/>
      <c r="J1020" s="16"/>
      <c r="K1020" s="16"/>
      <c r="L1020" s="16"/>
      <c r="M1020" s="39"/>
      <c r="N1020" s="184"/>
      <c r="O1020" s="45"/>
      <c r="P1020" s="45"/>
      <c r="Q1020" s="45"/>
      <c r="R1020" s="45"/>
      <c r="S1020" s="45"/>
      <c r="T1020" s="45"/>
      <c r="U1020" s="45"/>
      <c r="V1020" s="45"/>
      <c r="W1020" s="45"/>
      <c r="X1020" s="45"/>
      <c r="Y1020" s="45"/>
      <c r="Z1020" s="45"/>
      <c r="AA1020" s="45"/>
      <c r="AB1020" s="45"/>
    </row>
    <row r="1021" spans="1:28" hidden="1" x14ac:dyDescent="0.2">
      <c r="A1021" s="113" t="str">
        <f>'Stammdaten Betrieb &amp; Abteilung'!D$1</f>
        <v xml:space="preserve">  </v>
      </c>
      <c r="B1021" s="39"/>
      <c r="C1021" s="34"/>
      <c r="D1021" s="34"/>
      <c r="E1021" s="35"/>
      <c r="F1021" s="35"/>
      <c r="G1021" s="21" t="str">
        <f>Übersetzungstexte!A$135</f>
        <v>Betrieb / Betriebsabteilung</v>
      </c>
      <c r="H1021" s="38" t="str">
        <f>'Stammdaten Betrieb &amp; Abteilung'!D$13</f>
        <v xml:space="preserve"> </v>
      </c>
      <c r="I1021" s="38"/>
      <c r="J1021" s="38"/>
      <c r="K1021" s="38"/>
      <c r="L1021" s="40"/>
      <c r="M1021" s="85"/>
      <c r="P1021" s="46"/>
      <c r="Q1021" s="46"/>
      <c r="R1021" s="18"/>
      <c r="S1021" s="22"/>
      <c r="T1021" s="47"/>
      <c r="U1021" s="18"/>
      <c r="V1021" s="18"/>
      <c r="W1021" s="18"/>
      <c r="X1021" s="18"/>
      <c r="Y1021" s="19"/>
      <c r="AA1021" s="47"/>
    </row>
    <row r="1022" spans="1:28" hidden="1" x14ac:dyDescent="0.2">
      <c r="A1022" s="38" t="str">
        <f>'Stammdaten Betrieb &amp; Abteilung'!D$3</f>
        <v xml:space="preserve"> </v>
      </c>
      <c r="B1022" s="39"/>
      <c r="C1022" s="33"/>
      <c r="D1022" s="33"/>
      <c r="E1022" s="36"/>
      <c r="F1022" s="36"/>
      <c r="G1022" s="17" t="str">
        <f>Übersetzungstexte!A$136</f>
        <v>Abrechnungsperiode</v>
      </c>
      <c r="H1022" s="114" t="str">
        <f>'Stammdaten Betrieb &amp; Abteilung'!D$14</f>
        <v/>
      </c>
      <c r="I1022" s="114"/>
      <c r="J1022" s="37"/>
      <c r="K1022" s="37"/>
      <c r="L1022" s="40"/>
      <c r="M1022" s="85"/>
      <c r="P1022" s="46"/>
      <c r="Q1022" s="46"/>
      <c r="R1022" s="18"/>
      <c r="S1022" s="22"/>
      <c r="T1022" s="47"/>
      <c r="U1022" s="18"/>
      <c r="V1022" s="18"/>
      <c r="W1022" s="18"/>
      <c r="X1022" s="18"/>
      <c r="Y1022" s="19"/>
      <c r="AA1022" s="47"/>
    </row>
    <row r="1023" spans="1:28" hidden="1" x14ac:dyDescent="0.2">
      <c r="A1023" s="38" t="str">
        <f>'Stammdaten Betrieb &amp; Abteilung'!D$4</f>
        <v xml:space="preserve"> </v>
      </c>
      <c r="B1023" s="39"/>
      <c r="C1023" s="7"/>
      <c r="D1023" s="7"/>
      <c r="E1023" s="36"/>
      <c r="F1023" s="36"/>
      <c r="G1023" s="17" t="str">
        <f>Übersetzungstexte!A$137</f>
        <v>Beginn / Ende der Kurzarbeit</v>
      </c>
      <c r="H1023" s="38" t="str">
        <f>'Stammdaten Betrieb &amp; Abteilung'!D$16</f>
        <v/>
      </c>
      <c r="I1023" s="38"/>
      <c r="J1023" s="38"/>
      <c r="K1023" s="38"/>
      <c r="L1023" s="40"/>
      <c r="M1023" s="85"/>
      <c r="P1023" s="46"/>
      <c r="Q1023" s="46"/>
      <c r="R1023" s="18"/>
      <c r="S1023" s="22"/>
      <c r="T1023" s="47"/>
      <c r="U1023" s="18"/>
      <c r="V1023" s="18"/>
      <c r="W1023" s="73"/>
      <c r="X1023" s="18"/>
      <c r="Y1023" s="19"/>
      <c r="AA1023" s="47"/>
    </row>
    <row r="1024" spans="1:28" hidden="1" x14ac:dyDescent="0.2">
      <c r="A1024" s="5"/>
      <c r="B1024" s="4"/>
      <c r="C1024" s="7"/>
      <c r="D1024" s="7"/>
      <c r="E1024" s="8"/>
      <c r="F1024" s="7"/>
      <c r="G1024" s="7"/>
      <c r="H1024" s="13"/>
      <c r="I1024" s="7"/>
      <c r="J1024" s="7"/>
      <c r="K1024" s="7"/>
      <c r="L1024" s="41"/>
      <c r="M1024" s="86"/>
      <c r="N1024" s="182"/>
      <c r="O1024" s="43"/>
      <c r="P1024" s="46"/>
      <c r="Q1024" s="46"/>
      <c r="R1024" s="18"/>
      <c r="S1024" s="22"/>
      <c r="T1024" s="18"/>
      <c r="U1024" s="18"/>
      <c r="V1024" s="18"/>
      <c r="W1024" s="50"/>
      <c r="X1024" s="18"/>
      <c r="Y1024" s="19"/>
      <c r="AA1024" s="47"/>
    </row>
    <row r="1025" spans="1:28" hidden="1" x14ac:dyDescent="0.2">
      <c r="A1025" s="223" t="str">
        <f>Übersetzungstexte!A$138</f>
        <v/>
      </c>
      <c r="B1025" s="223" t="str">
        <f>Übersetzungstexte!A$142</f>
        <v/>
      </c>
      <c r="C1025" s="223" t="str">
        <f>Übersetzungstexte!A$146</f>
        <v/>
      </c>
      <c r="D1025" s="224" t="str">
        <f>Übersetzungstexte!A$150</f>
        <v/>
      </c>
      <c r="E1025" s="224" t="str">
        <f>Übersetzungstexte!A$154</f>
        <v/>
      </c>
      <c r="F1025" s="224" t="str">
        <f>Übersetzungstexte!A$158</f>
        <v/>
      </c>
      <c r="G1025" s="224" t="str">
        <f>Übersetzungstexte!A$162</f>
        <v>Anzahl bez.</v>
      </c>
      <c r="H1025" s="225" t="str">
        <f>Übersetzungstexte!A$166</f>
        <v>Weitere</v>
      </c>
      <c r="I1025" s="224" t="str">
        <f>Übersetzungstexte!A$170</f>
        <v>Jahres-</v>
      </c>
      <c r="J1025" s="224" t="str">
        <f>Übersetzungstexte!A$174</f>
        <v/>
      </c>
      <c r="K1025" s="224" t="str">
        <f>Übersetzungstexte!A$178</f>
        <v/>
      </c>
      <c r="L1025" s="224" t="str">
        <f>Übersetzungstexte!A$182</f>
        <v>Anrechen-</v>
      </c>
      <c r="M1025" s="85"/>
      <c r="N1025" s="183"/>
      <c r="O1025" s="76" t="s">
        <v>685</v>
      </c>
      <c r="P1025" s="50" t="s">
        <v>717</v>
      </c>
      <c r="Q1025" s="50"/>
      <c r="R1025" s="50" t="s">
        <v>718</v>
      </c>
      <c r="S1025" s="50" t="s">
        <v>719</v>
      </c>
      <c r="T1025" s="50" t="s">
        <v>720</v>
      </c>
      <c r="U1025" s="50" t="s">
        <v>721</v>
      </c>
      <c r="V1025" s="50" t="s">
        <v>722</v>
      </c>
      <c r="W1025" s="50" t="s">
        <v>723</v>
      </c>
      <c r="X1025" s="44" t="s">
        <v>726</v>
      </c>
      <c r="Y1025" s="47" t="s">
        <v>723</v>
      </c>
      <c r="Z1025" s="47" t="s">
        <v>723</v>
      </c>
      <c r="AA1025" s="179"/>
      <c r="AB1025" s="179"/>
    </row>
    <row r="1026" spans="1:28" s="23" customFormat="1" hidden="1" x14ac:dyDescent="0.2">
      <c r="A1026" s="226" t="str">
        <f>Übersetzungstexte!A$139</f>
        <v/>
      </c>
      <c r="B1026" s="226" t="str">
        <f>Übersetzungstexte!A$143</f>
        <v/>
      </c>
      <c r="C1026" s="226" t="str">
        <f>Übersetzungstexte!A$147</f>
        <v/>
      </c>
      <c r="D1026" s="227" t="str">
        <f>Übersetzungstexte!A$151</f>
        <v/>
      </c>
      <c r="E1026" s="227" t="str">
        <f>Übersetzungstexte!A$155</f>
        <v/>
      </c>
      <c r="F1026" s="227" t="str">
        <f>Übersetzungstexte!A$159</f>
        <v/>
      </c>
      <c r="G1026" s="227" t="str">
        <f>Übersetzungstexte!A$163</f>
        <v xml:space="preserve">Monate </v>
      </c>
      <c r="H1026" s="233" t="str">
        <f>Übersetzungstexte!A$167</f>
        <v>Lohn-</v>
      </c>
      <c r="I1026" s="227" t="str">
        <f>Übersetzungstexte!A$171</f>
        <v>durchschn.</v>
      </c>
      <c r="J1026" s="227" t="str">
        <f>Übersetzungstexte!A$175</f>
        <v>Anzahl</v>
      </c>
      <c r="K1026" s="227" t="str">
        <f>Übersetzungstexte!A$179</f>
        <v>Anzahl</v>
      </c>
      <c r="L1026" s="227" t="str">
        <f>Übersetzungstexte!A$183</f>
        <v>barer</v>
      </c>
      <c r="M1026" s="126"/>
      <c r="N1026" s="183"/>
      <c r="O1026" s="76" t="s">
        <v>761</v>
      </c>
      <c r="P1026" s="50" t="s">
        <v>712</v>
      </c>
      <c r="Q1026" s="50" t="s">
        <v>609</v>
      </c>
      <c r="R1026" s="51" t="s">
        <v>713</v>
      </c>
      <c r="S1026" s="75" t="s">
        <v>757</v>
      </c>
      <c r="T1026" s="52" t="s">
        <v>757</v>
      </c>
      <c r="U1026" s="52" t="s">
        <v>758</v>
      </c>
      <c r="V1026" s="52" t="s">
        <v>758</v>
      </c>
      <c r="W1026" s="52" t="s">
        <v>724</v>
      </c>
      <c r="X1026" s="48" t="s">
        <v>727</v>
      </c>
      <c r="Y1026" s="48" t="s">
        <v>727</v>
      </c>
      <c r="Z1026" s="49" t="s">
        <v>753</v>
      </c>
      <c r="AA1026" s="364"/>
      <c r="AB1026" s="364"/>
    </row>
    <row r="1027" spans="1:28" s="23" customFormat="1" hidden="1" x14ac:dyDescent="0.2">
      <c r="A1027" s="226" t="str">
        <f>Übersetzungstexte!A$140</f>
        <v/>
      </c>
      <c r="B1027" s="226" t="str">
        <f>Übersetzungstexte!A$144</f>
        <v/>
      </c>
      <c r="C1027" s="226" t="str">
        <f>Übersetzungstexte!A$148</f>
        <v/>
      </c>
      <c r="D1027" s="227" t="str">
        <f>Übersetzungstexte!A$152</f>
        <v>Geburts-</v>
      </c>
      <c r="E1027" s="227" t="str">
        <f>Übersetzungstexte!A$156</f>
        <v>Monats-</v>
      </c>
      <c r="F1027" s="227" t="str">
        <f>Übersetzungstexte!A$160</f>
        <v>Stunden-</v>
      </c>
      <c r="G1027" s="227" t="str">
        <f>Übersetzungstexte!A$164</f>
        <v>pro Jahr</v>
      </c>
      <c r="H1027" s="227" t="str">
        <f>Übersetzungstexte!A$168</f>
        <v>bestand-</v>
      </c>
      <c r="I1027" s="227" t="str">
        <f>Übersetzungstexte!A$172</f>
        <v>wöchentl.</v>
      </c>
      <c r="J1027" s="227" t="str">
        <f>Übersetzungstexte!A$176</f>
        <v>Ferientage</v>
      </c>
      <c r="K1027" s="227" t="str">
        <f>Übersetzungstexte!A$180</f>
        <v>Feiertage</v>
      </c>
      <c r="L1027" s="228" t="str">
        <f>Übersetzungstexte!A$184</f>
        <v>Stunden-</v>
      </c>
      <c r="M1027" s="127"/>
      <c r="N1027" s="184" t="s">
        <v>62</v>
      </c>
      <c r="O1027" s="44" t="s">
        <v>762</v>
      </c>
      <c r="P1027" s="50"/>
      <c r="Q1027" s="50"/>
      <c r="R1027" s="51"/>
      <c r="S1027" s="52" t="s">
        <v>706</v>
      </c>
      <c r="T1027" s="52" t="s">
        <v>704</v>
      </c>
      <c r="U1027" s="52" t="s">
        <v>706</v>
      </c>
      <c r="V1027" s="52" t="s">
        <v>704</v>
      </c>
      <c r="W1027" s="52" t="s">
        <v>725</v>
      </c>
      <c r="X1027" s="49" t="s">
        <v>755</v>
      </c>
      <c r="Y1027" s="49" t="s">
        <v>728</v>
      </c>
      <c r="Z1027" s="49" t="s">
        <v>754</v>
      </c>
      <c r="AA1027" s="364"/>
      <c r="AB1027" s="364"/>
    </row>
    <row r="1028" spans="1:28" s="23" customFormat="1" hidden="1" x14ac:dyDescent="0.2">
      <c r="A1028" s="229" t="str">
        <f>Übersetzungstexte!A$141</f>
        <v>Versicherten-Nr.</v>
      </c>
      <c r="B1028" s="229" t="str">
        <f>Übersetzungstexte!A$145</f>
        <v>Name</v>
      </c>
      <c r="C1028" s="229" t="str">
        <f>Übersetzungstexte!A$149</f>
        <v>Vorname</v>
      </c>
      <c r="D1028" s="230" t="str">
        <f>Übersetzungstexte!A$153</f>
        <v>datum</v>
      </c>
      <c r="E1028" s="230" t="str">
        <f>Übersetzungstexte!A$157</f>
        <v>lohn</v>
      </c>
      <c r="F1028" s="230" t="str">
        <f>Übersetzungstexte!A$161</f>
        <v>lohn</v>
      </c>
      <c r="G1028" s="230" t="str">
        <f>Übersetzungstexte!A$165</f>
        <v>(12/13)</v>
      </c>
      <c r="H1028" s="230" t="str">
        <f>Übersetzungstexte!A$169</f>
        <v>teile p. Jahr</v>
      </c>
      <c r="I1028" s="230" t="str">
        <f>Übersetzungstexte!A$173</f>
        <v>Arbeitszeit</v>
      </c>
      <c r="J1028" s="230" t="str">
        <f>Übersetzungstexte!A$177</f>
        <v>pro Jahr</v>
      </c>
      <c r="K1028" s="230" t="str">
        <f>Übersetzungstexte!A$181</f>
        <v>pro Jahr</v>
      </c>
      <c r="L1028" s="231" t="str">
        <f>Übersetzungstexte!A$185</f>
        <v>Verdienst</v>
      </c>
      <c r="M1028" s="127"/>
      <c r="N1028" s="184" t="s">
        <v>63</v>
      </c>
      <c r="O1028" s="44" t="s">
        <v>749</v>
      </c>
      <c r="P1028" s="50"/>
      <c r="Q1028" s="50"/>
      <c r="R1028" s="51"/>
      <c r="S1028" s="52" t="s">
        <v>705</v>
      </c>
      <c r="T1028" s="52" t="s">
        <v>705</v>
      </c>
      <c r="U1028" s="52" t="s">
        <v>705</v>
      </c>
      <c r="V1028" s="52" t="s">
        <v>705</v>
      </c>
      <c r="W1028" s="50"/>
      <c r="X1028" s="49" t="s">
        <v>756</v>
      </c>
      <c r="Y1028" s="49" t="s">
        <v>673</v>
      </c>
      <c r="Z1028" s="49"/>
      <c r="AA1028" s="364" t="s">
        <v>711</v>
      </c>
      <c r="AB1028" s="364"/>
    </row>
    <row r="1029" spans="1:28" ht="17.25" hidden="1" customHeight="1" x14ac:dyDescent="0.2">
      <c r="A1029" s="115"/>
      <c r="B1029" s="236"/>
      <c r="C1029" s="236"/>
      <c r="D1029" s="116"/>
      <c r="E1029" s="117"/>
      <c r="F1029" s="118"/>
      <c r="G1029" s="362"/>
      <c r="H1029" s="117"/>
      <c r="I1029" s="118"/>
      <c r="J1029" s="119"/>
      <c r="K1029" s="119"/>
      <c r="L1029" s="232" t="str">
        <f t="shared" ref="L1029:L1049" si="510">Y1029</f>
        <v/>
      </c>
      <c r="M1029" s="128" t="str">
        <f t="shared" ref="M1029:M1047" si="511">Z1029</f>
        <v/>
      </c>
      <c r="N1029" s="77">
        <f t="shared" ref="N1029:N1047" si="512">IF(N$2-YEAR(D1029)&lt;N$3,0,1)</f>
        <v>0</v>
      </c>
      <c r="O1029" s="77">
        <f t="shared" ref="O1029:O1047" si="513">IF(L1029="",0,1)</f>
        <v>0</v>
      </c>
      <c r="P1029" s="28" t="str">
        <f t="shared" ref="P1029:P1047" si="514">IF(AND(A1029="",B1029="",C1029=""),"",ROUND((K1029+J1029)/(N$4-(K1029+J1029))*100,2))</f>
        <v/>
      </c>
      <c r="Q1029" s="28">
        <f t="shared" ref="Q1029:Q1047" si="515">ROUND(G1029,0)/12</f>
        <v>0</v>
      </c>
      <c r="R1029" s="31" t="str">
        <f t="shared" ref="R1029:R1047" si="516">IF(AND(A1029="",B1029="",C1029=""),"",ROUND((N$4-(K1029+J1029))*I1029/60,1))</f>
        <v/>
      </c>
      <c r="S1029" s="28" t="str">
        <f t="shared" ref="S1029:S1047" si="517">IF(OR(AND(A1029="",B1029="",C1029=""),F1029=0,F1029=""),"",ROUND((1+P1029/100)*Q1029*F1029,2))</f>
        <v/>
      </c>
      <c r="T1029" s="28" t="str">
        <f t="shared" ref="T1029:T1047" si="518">IF(OR(AND(A1029="",B1029="",C1029=""),F1029=0,F1029="",I1029=0,I1029=""),"",ROUND((1+P1029/100)*(H1029/(N$4*I1029/5)+Q1029*F1029),2))</f>
        <v/>
      </c>
      <c r="U1029" s="28" t="str">
        <f t="shared" ref="U1029:U1047" si="519">IF(OR(AND(A1029="",B1029="",C1029=""),E1029=0,E1029="",R1029=0,R1029=""),"",ROUND((Q1029*E1029/R1029),2))</f>
        <v/>
      </c>
      <c r="V1029" s="28" t="str">
        <f t="shared" ref="V1029:V1047" si="520">IF(OR(AND(A1029="",B1029="",C1029=""),E1029=0,E1029="",R1029=0,R1029=""),"",ROUND((H1029/(12*Q1029*E1029)+1)*Q1029*E1029/R1029,2))</f>
        <v/>
      </c>
      <c r="W1029" s="71" t="str">
        <f t="shared" ref="W1029:W1047" si="521">IF(OR(AND(A1029="",B1029="",C1029=""),R1029=0,R1029=""),"",ROUND(W$4 / R1029,1))</f>
        <v/>
      </c>
      <c r="X1029" s="47" t="str">
        <f t="shared" ref="X1029:X1047" si="522">IF(OR(AND(A1029="",B1029="",C1029=""),N$4=""),"",IF(AND(F1029&gt;0,H1029&gt;0),T1029, IF(F1029&gt;0,S1029, IF(AND(E1029&gt;0,H1029&gt;0),V1029,U1029))))</f>
        <v/>
      </c>
      <c r="Y1029" s="365" t="str">
        <f t="shared" ref="Y1029:Y1047" si="523">IF(W1029&lt;X1029,W1029,X1029)</f>
        <v/>
      </c>
      <c r="Z1029" s="365" t="str">
        <f>IF(W1029&lt;X1029,Übersetzungstexte!A$186,"")</f>
        <v/>
      </c>
      <c r="AA1029" s="366" t="str">
        <f t="shared" ref="AA1029:AA1047" si="524">IF(AND(B1029="",C1029=""),"",CONCATENATE(B1029,",",C1029))</f>
        <v/>
      </c>
      <c r="AB1029" s="367"/>
    </row>
    <row r="1030" spans="1:28" ht="17.25" hidden="1" customHeight="1" x14ac:dyDescent="0.2">
      <c r="A1030" s="115"/>
      <c r="B1030" s="236"/>
      <c r="C1030" s="236"/>
      <c r="D1030" s="116"/>
      <c r="E1030" s="117"/>
      <c r="F1030" s="118"/>
      <c r="G1030" s="362"/>
      <c r="H1030" s="117"/>
      <c r="I1030" s="118"/>
      <c r="J1030" s="119"/>
      <c r="K1030" s="119"/>
      <c r="L1030" s="232" t="str">
        <f t="shared" si="510"/>
        <v/>
      </c>
      <c r="M1030" s="128" t="str">
        <f t="shared" si="511"/>
        <v/>
      </c>
      <c r="N1030" s="77">
        <f t="shared" si="512"/>
        <v>0</v>
      </c>
      <c r="O1030" s="77">
        <f t="shared" si="513"/>
        <v>0</v>
      </c>
      <c r="P1030" s="28" t="str">
        <f t="shared" si="514"/>
        <v/>
      </c>
      <c r="Q1030" s="28">
        <f t="shared" si="515"/>
        <v>0</v>
      </c>
      <c r="R1030" s="31" t="str">
        <f t="shared" si="516"/>
        <v/>
      </c>
      <c r="S1030" s="28" t="str">
        <f t="shared" si="517"/>
        <v/>
      </c>
      <c r="T1030" s="28" t="str">
        <f t="shared" si="518"/>
        <v/>
      </c>
      <c r="U1030" s="28" t="str">
        <f t="shared" si="519"/>
        <v/>
      </c>
      <c r="V1030" s="28" t="str">
        <f t="shared" si="520"/>
        <v/>
      </c>
      <c r="W1030" s="71" t="str">
        <f t="shared" si="521"/>
        <v/>
      </c>
      <c r="X1030" s="47" t="str">
        <f t="shared" si="522"/>
        <v/>
      </c>
      <c r="Y1030" s="365" t="str">
        <f t="shared" si="523"/>
        <v/>
      </c>
      <c r="Z1030" s="365" t="str">
        <f>IF(W1030&lt;X1030,Übersetzungstexte!A$186,"")</f>
        <v/>
      </c>
      <c r="AA1030" s="366" t="str">
        <f t="shared" si="524"/>
        <v/>
      </c>
      <c r="AB1030" s="367"/>
    </row>
    <row r="1031" spans="1:28" ht="17.25" hidden="1" customHeight="1" x14ac:dyDescent="0.2">
      <c r="A1031" s="115"/>
      <c r="B1031" s="236"/>
      <c r="C1031" s="236"/>
      <c r="D1031" s="116"/>
      <c r="E1031" s="117"/>
      <c r="F1031" s="118"/>
      <c r="G1031" s="362"/>
      <c r="H1031" s="117"/>
      <c r="I1031" s="118"/>
      <c r="J1031" s="119"/>
      <c r="K1031" s="119"/>
      <c r="L1031" s="232" t="str">
        <f t="shared" si="510"/>
        <v/>
      </c>
      <c r="M1031" s="128" t="str">
        <f t="shared" si="511"/>
        <v/>
      </c>
      <c r="N1031" s="77">
        <f t="shared" si="512"/>
        <v>0</v>
      </c>
      <c r="O1031" s="77">
        <f t="shared" si="513"/>
        <v>0</v>
      </c>
      <c r="P1031" s="28" t="str">
        <f t="shared" si="514"/>
        <v/>
      </c>
      <c r="Q1031" s="28">
        <f t="shared" si="515"/>
        <v>0</v>
      </c>
      <c r="R1031" s="31" t="str">
        <f t="shared" si="516"/>
        <v/>
      </c>
      <c r="S1031" s="28" t="str">
        <f t="shared" si="517"/>
        <v/>
      </c>
      <c r="T1031" s="28" t="str">
        <f t="shared" si="518"/>
        <v/>
      </c>
      <c r="U1031" s="28" t="str">
        <f t="shared" si="519"/>
        <v/>
      </c>
      <c r="V1031" s="28" t="str">
        <f t="shared" si="520"/>
        <v/>
      </c>
      <c r="W1031" s="71" t="str">
        <f t="shared" si="521"/>
        <v/>
      </c>
      <c r="X1031" s="47" t="str">
        <f t="shared" si="522"/>
        <v/>
      </c>
      <c r="Y1031" s="365" t="str">
        <f t="shared" si="523"/>
        <v/>
      </c>
      <c r="Z1031" s="365" t="str">
        <f>IF(W1031&lt;X1031,Übersetzungstexte!A$186,"")</f>
        <v/>
      </c>
      <c r="AA1031" s="366" t="str">
        <f t="shared" si="524"/>
        <v/>
      </c>
      <c r="AB1031" s="367"/>
    </row>
    <row r="1032" spans="1:28" ht="17.25" hidden="1" customHeight="1" x14ac:dyDescent="0.2">
      <c r="A1032" s="115"/>
      <c r="B1032" s="236"/>
      <c r="C1032" s="236"/>
      <c r="D1032" s="116"/>
      <c r="E1032" s="117"/>
      <c r="F1032" s="118"/>
      <c r="G1032" s="362"/>
      <c r="H1032" s="117"/>
      <c r="I1032" s="118"/>
      <c r="J1032" s="119"/>
      <c r="K1032" s="119"/>
      <c r="L1032" s="232" t="str">
        <f t="shared" si="510"/>
        <v/>
      </c>
      <c r="M1032" s="128" t="str">
        <f t="shared" si="511"/>
        <v/>
      </c>
      <c r="N1032" s="77">
        <f t="shared" si="512"/>
        <v>0</v>
      </c>
      <c r="O1032" s="77">
        <f t="shared" si="513"/>
        <v>0</v>
      </c>
      <c r="P1032" s="28" t="str">
        <f t="shared" si="514"/>
        <v/>
      </c>
      <c r="Q1032" s="28">
        <f t="shared" si="515"/>
        <v>0</v>
      </c>
      <c r="R1032" s="31" t="str">
        <f t="shared" si="516"/>
        <v/>
      </c>
      <c r="S1032" s="28" t="str">
        <f t="shared" si="517"/>
        <v/>
      </c>
      <c r="T1032" s="28" t="str">
        <f t="shared" si="518"/>
        <v/>
      </c>
      <c r="U1032" s="28" t="str">
        <f t="shared" si="519"/>
        <v/>
      </c>
      <c r="V1032" s="28" t="str">
        <f t="shared" si="520"/>
        <v/>
      </c>
      <c r="W1032" s="71" t="str">
        <f t="shared" si="521"/>
        <v/>
      </c>
      <c r="X1032" s="47" t="str">
        <f t="shared" si="522"/>
        <v/>
      </c>
      <c r="Y1032" s="365" t="str">
        <f t="shared" si="523"/>
        <v/>
      </c>
      <c r="Z1032" s="365" t="str">
        <f>IF(W1032&lt;X1032,Übersetzungstexte!A$186,"")</f>
        <v/>
      </c>
      <c r="AA1032" s="366" t="str">
        <f t="shared" si="524"/>
        <v/>
      </c>
      <c r="AB1032" s="367"/>
    </row>
    <row r="1033" spans="1:28" ht="17.25" hidden="1" customHeight="1" x14ac:dyDescent="0.2">
      <c r="A1033" s="115"/>
      <c r="B1033" s="236"/>
      <c r="C1033" s="236"/>
      <c r="D1033" s="116"/>
      <c r="E1033" s="117"/>
      <c r="F1033" s="118"/>
      <c r="G1033" s="362"/>
      <c r="H1033" s="117"/>
      <c r="I1033" s="118"/>
      <c r="J1033" s="119"/>
      <c r="K1033" s="119"/>
      <c r="L1033" s="232" t="str">
        <f t="shared" si="510"/>
        <v/>
      </c>
      <c r="M1033" s="128" t="str">
        <f t="shared" si="511"/>
        <v/>
      </c>
      <c r="N1033" s="77">
        <f t="shared" si="512"/>
        <v>0</v>
      </c>
      <c r="O1033" s="77">
        <f t="shared" si="513"/>
        <v>0</v>
      </c>
      <c r="P1033" s="28" t="str">
        <f t="shared" si="514"/>
        <v/>
      </c>
      <c r="Q1033" s="28">
        <f t="shared" si="515"/>
        <v>0</v>
      </c>
      <c r="R1033" s="31" t="str">
        <f t="shared" si="516"/>
        <v/>
      </c>
      <c r="S1033" s="28" t="str">
        <f t="shared" si="517"/>
        <v/>
      </c>
      <c r="T1033" s="28" t="str">
        <f t="shared" si="518"/>
        <v/>
      </c>
      <c r="U1033" s="28" t="str">
        <f t="shared" si="519"/>
        <v/>
      </c>
      <c r="V1033" s="28" t="str">
        <f t="shared" si="520"/>
        <v/>
      </c>
      <c r="W1033" s="71" t="str">
        <f t="shared" si="521"/>
        <v/>
      </c>
      <c r="X1033" s="47" t="str">
        <f t="shared" si="522"/>
        <v/>
      </c>
      <c r="Y1033" s="365" t="str">
        <f t="shared" si="523"/>
        <v/>
      </c>
      <c r="Z1033" s="365" t="str">
        <f>IF(W1033&lt;X1033,Übersetzungstexte!A$186,"")</f>
        <v/>
      </c>
      <c r="AA1033" s="366" t="str">
        <f t="shared" si="524"/>
        <v/>
      </c>
      <c r="AB1033" s="367"/>
    </row>
    <row r="1034" spans="1:28" ht="17.25" hidden="1" customHeight="1" x14ac:dyDescent="0.2">
      <c r="A1034" s="115"/>
      <c r="B1034" s="236"/>
      <c r="C1034" s="236"/>
      <c r="D1034" s="116"/>
      <c r="E1034" s="117"/>
      <c r="F1034" s="118"/>
      <c r="G1034" s="362"/>
      <c r="H1034" s="117"/>
      <c r="I1034" s="118"/>
      <c r="J1034" s="119"/>
      <c r="K1034" s="119"/>
      <c r="L1034" s="232" t="str">
        <f t="shared" si="510"/>
        <v/>
      </c>
      <c r="M1034" s="128" t="str">
        <f t="shared" si="511"/>
        <v/>
      </c>
      <c r="N1034" s="77">
        <f t="shared" si="512"/>
        <v>0</v>
      </c>
      <c r="O1034" s="77">
        <f t="shared" si="513"/>
        <v>0</v>
      </c>
      <c r="P1034" s="28" t="str">
        <f t="shared" si="514"/>
        <v/>
      </c>
      <c r="Q1034" s="28">
        <f t="shared" si="515"/>
        <v>0</v>
      </c>
      <c r="R1034" s="31" t="str">
        <f t="shared" si="516"/>
        <v/>
      </c>
      <c r="S1034" s="28" t="str">
        <f t="shared" si="517"/>
        <v/>
      </c>
      <c r="T1034" s="28" t="str">
        <f t="shared" si="518"/>
        <v/>
      </c>
      <c r="U1034" s="28" t="str">
        <f t="shared" si="519"/>
        <v/>
      </c>
      <c r="V1034" s="28" t="str">
        <f t="shared" si="520"/>
        <v/>
      </c>
      <c r="W1034" s="71" t="str">
        <f t="shared" si="521"/>
        <v/>
      </c>
      <c r="X1034" s="47" t="str">
        <f t="shared" si="522"/>
        <v/>
      </c>
      <c r="Y1034" s="365" t="str">
        <f t="shared" si="523"/>
        <v/>
      </c>
      <c r="Z1034" s="365" t="str">
        <f>IF(W1034&lt;X1034,Übersetzungstexte!A$186,"")</f>
        <v/>
      </c>
      <c r="AA1034" s="366" t="str">
        <f t="shared" si="524"/>
        <v/>
      </c>
      <c r="AB1034" s="367"/>
    </row>
    <row r="1035" spans="1:28" ht="17.25" hidden="1" customHeight="1" x14ac:dyDescent="0.2">
      <c r="A1035" s="115"/>
      <c r="B1035" s="236"/>
      <c r="C1035" s="236"/>
      <c r="D1035" s="116"/>
      <c r="E1035" s="117"/>
      <c r="F1035" s="118"/>
      <c r="G1035" s="362"/>
      <c r="H1035" s="117"/>
      <c r="I1035" s="118"/>
      <c r="J1035" s="119"/>
      <c r="K1035" s="119"/>
      <c r="L1035" s="232" t="str">
        <f t="shared" si="510"/>
        <v/>
      </c>
      <c r="M1035" s="128" t="str">
        <f t="shared" si="511"/>
        <v/>
      </c>
      <c r="N1035" s="77">
        <f t="shared" si="512"/>
        <v>0</v>
      </c>
      <c r="O1035" s="77">
        <f t="shared" si="513"/>
        <v>0</v>
      </c>
      <c r="P1035" s="28" t="str">
        <f t="shared" si="514"/>
        <v/>
      </c>
      <c r="Q1035" s="28">
        <f t="shared" si="515"/>
        <v>0</v>
      </c>
      <c r="R1035" s="31" t="str">
        <f t="shared" si="516"/>
        <v/>
      </c>
      <c r="S1035" s="28" t="str">
        <f t="shared" si="517"/>
        <v/>
      </c>
      <c r="T1035" s="28" t="str">
        <f t="shared" si="518"/>
        <v/>
      </c>
      <c r="U1035" s="28" t="str">
        <f t="shared" si="519"/>
        <v/>
      </c>
      <c r="V1035" s="28" t="str">
        <f t="shared" si="520"/>
        <v/>
      </c>
      <c r="W1035" s="71" t="str">
        <f t="shared" si="521"/>
        <v/>
      </c>
      <c r="X1035" s="47" t="str">
        <f t="shared" si="522"/>
        <v/>
      </c>
      <c r="Y1035" s="365" t="str">
        <f t="shared" si="523"/>
        <v/>
      </c>
      <c r="Z1035" s="365" t="str">
        <f>IF(W1035&lt;X1035,Übersetzungstexte!A$186,"")</f>
        <v/>
      </c>
      <c r="AA1035" s="366" t="str">
        <f t="shared" si="524"/>
        <v/>
      </c>
      <c r="AB1035" s="367"/>
    </row>
    <row r="1036" spans="1:28" ht="17.25" hidden="1" customHeight="1" x14ac:dyDescent="0.2">
      <c r="A1036" s="115"/>
      <c r="B1036" s="236"/>
      <c r="C1036" s="236"/>
      <c r="D1036" s="116"/>
      <c r="E1036" s="117"/>
      <c r="F1036" s="118"/>
      <c r="G1036" s="362"/>
      <c r="H1036" s="117"/>
      <c r="I1036" s="118"/>
      <c r="J1036" s="119"/>
      <c r="K1036" s="119"/>
      <c r="L1036" s="232" t="str">
        <f t="shared" si="510"/>
        <v/>
      </c>
      <c r="M1036" s="128" t="str">
        <f t="shared" si="511"/>
        <v/>
      </c>
      <c r="N1036" s="77">
        <f t="shared" si="512"/>
        <v>0</v>
      </c>
      <c r="O1036" s="77">
        <f t="shared" si="513"/>
        <v>0</v>
      </c>
      <c r="P1036" s="28" t="str">
        <f t="shared" si="514"/>
        <v/>
      </c>
      <c r="Q1036" s="28">
        <f t="shared" si="515"/>
        <v>0</v>
      </c>
      <c r="R1036" s="31" t="str">
        <f t="shared" si="516"/>
        <v/>
      </c>
      <c r="S1036" s="28" t="str">
        <f t="shared" si="517"/>
        <v/>
      </c>
      <c r="T1036" s="28" t="str">
        <f t="shared" si="518"/>
        <v/>
      </c>
      <c r="U1036" s="28" t="str">
        <f t="shared" si="519"/>
        <v/>
      </c>
      <c r="V1036" s="28" t="str">
        <f t="shared" si="520"/>
        <v/>
      </c>
      <c r="W1036" s="71" t="str">
        <f t="shared" si="521"/>
        <v/>
      </c>
      <c r="X1036" s="47" t="str">
        <f t="shared" si="522"/>
        <v/>
      </c>
      <c r="Y1036" s="365" t="str">
        <f t="shared" si="523"/>
        <v/>
      </c>
      <c r="Z1036" s="365" t="str">
        <f>IF(W1036&lt;X1036,Übersetzungstexte!A$186,"")</f>
        <v/>
      </c>
      <c r="AA1036" s="366" t="str">
        <f t="shared" si="524"/>
        <v/>
      </c>
      <c r="AB1036" s="367"/>
    </row>
    <row r="1037" spans="1:28" ht="17.25" hidden="1" customHeight="1" x14ac:dyDescent="0.2">
      <c r="A1037" s="115"/>
      <c r="B1037" s="236"/>
      <c r="C1037" s="236"/>
      <c r="D1037" s="116"/>
      <c r="E1037" s="117"/>
      <c r="F1037" s="118"/>
      <c r="G1037" s="362"/>
      <c r="H1037" s="117"/>
      <c r="I1037" s="118"/>
      <c r="J1037" s="119"/>
      <c r="K1037" s="119"/>
      <c r="L1037" s="232" t="str">
        <f t="shared" si="510"/>
        <v/>
      </c>
      <c r="M1037" s="128" t="str">
        <f t="shared" si="511"/>
        <v/>
      </c>
      <c r="N1037" s="77">
        <f t="shared" si="512"/>
        <v>0</v>
      </c>
      <c r="O1037" s="77">
        <f t="shared" si="513"/>
        <v>0</v>
      </c>
      <c r="P1037" s="28" t="str">
        <f t="shared" si="514"/>
        <v/>
      </c>
      <c r="Q1037" s="28">
        <f t="shared" si="515"/>
        <v>0</v>
      </c>
      <c r="R1037" s="31" t="str">
        <f t="shared" si="516"/>
        <v/>
      </c>
      <c r="S1037" s="28" t="str">
        <f t="shared" si="517"/>
        <v/>
      </c>
      <c r="T1037" s="28" t="str">
        <f t="shared" si="518"/>
        <v/>
      </c>
      <c r="U1037" s="28" t="str">
        <f t="shared" si="519"/>
        <v/>
      </c>
      <c r="V1037" s="28" t="str">
        <f t="shared" si="520"/>
        <v/>
      </c>
      <c r="W1037" s="71" t="str">
        <f t="shared" si="521"/>
        <v/>
      </c>
      <c r="X1037" s="47" t="str">
        <f t="shared" si="522"/>
        <v/>
      </c>
      <c r="Y1037" s="365" t="str">
        <f t="shared" si="523"/>
        <v/>
      </c>
      <c r="Z1037" s="365" t="str">
        <f>IF(W1037&lt;X1037,Übersetzungstexte!A$186,"")</f>
        <v/>
      </c>
      <c r="AA1037" s="366" t="str">
        <f t="shared" si="524"/>
        <v/>
      </c>
      <c r="AB1037" s="367"/>
    </row>
    <row r="1038" spans="1:28" ht="17.25" hidden="1" customHeight="1" x14ac:dyDescent="0.2">
      <c r="A1038" s="115"/>
      <c r="B1038" s="236"/>
      <c r="C1038" s="236"/>
      <c r="D1038" s="116"/>
      <c r="E1038" s="117"/>
      <c r="F1038" s="118"/>
      <c r="G1038" s="362"/>
      <c r="H1038" s="117"/>
      <c r="I1038" s="118"/>
      <c r="J1038" s="119"/>
      <c r="K1038" s="119"/>
      <c r="L1038" s="232" t="str">
        <f t="shared" si="510"/>
        <v/>
      </c>
      <c r="M1038" s="128" t="str">
        <f t="shared" si="511"/>
        <v/>
      </c>
      <c r="N1038" s="77">
        <f t="shared" si="512"/>
        <v>0</v>
      </c>
      <c r="O1038" s="77">
        <f t="shared" si="513"/>
        <v>0</v>
      </c>
      <c r="P1038" s="28" t="str">
        <f t="shared" si="514"/>
        <v/>
      </c>
      <c r="Q1038" s="28">
        <f t="shared" si="515"/>
        <v>0</v>
      </c>
      <c r="R1038" s="31" t="str">
        <f t="shared" si="516"/>
        <v/>
      </c>
      <c r="S1038" s="28" t="str">
        <f t="shared" si="517"/>
        <v/>
      </c>
      <c r="T1038" s="28" t="str">
        <f t="shared" si="518"/>
        <v/>
      </c>
      <c r="U1038" s="28" t="str">
        <f t="shared" si="519"/>
        <v/>
      </c>
      <c r="V1038" s="28" t="str">
        <f t="shared" si="520"/>
        <v/>
      </c>
      <c r="W1038" s="71" t="str">
        <f t="shared" si="521"/>
        <v/>
      </c>
      <c r="X1038" s="47" t="str">
        <f t="shared" si="522"/>
        <v/>
      </c>
      <c r="Y1038" s="365" t="str">
        <f t="shared" si="523"/>
        <v/>
      </c>
      <c r="Z1038" s="365" t="str">
        <f>IF(W1038&lt;X1038,Übersetzungstexte!A$186,"")</f>
        <v/>
      </c>
      <c r="AA1038" s="366" t="str">
        <f t="shared" si="524"/>
        <v/>
      </c>
      <c r="AB1038" s="367"/>
    </row>
    <row r="1039" spans="1:28" ht="17.25" hidden="1" customHeight="1" x14ac:dyDescent="0.2">
      <c r="A1039" s="115"/>
      <c r="B1039" s="236"/>
      <c r="C1039" s="236"/>
      <c r="D1039" s="116"/>
      <c r="E1039" s="117"/>
      <c r="F1039" s="118"/>
      <c r="G1039" s="362"/>
      <c r="H1039" s="117"/>
      <c r="I1039" s="118"/>
      <c r="J1039" s="119"/>
      <c r="K1039" s="119"/>
      <c r="L1039" s="232" t="str">
        <f t="shared" si="510"/>
        <v/>
      </c>
      <c r="M1039" s="128" t="str">
        <f t="shared" si="511"/>
        <v/>
      </c>
      <c r="N1039" s="77">
        <f t="shared" si="512"/>
        <v>0</v>
      </c>
      <c r="O1039" s="77">
        <f t="shared" si="513"/>
        <v>0</v>
      </c>
      <c r="P1039" s="28" t="str">
        <f t="shared" si="514"/>
        <v/>
      </c>
      <c r="Q1039" s="28">
        <f t="shared" si="515"/>
        <v>0</v>
      </c>
      <c r="R1039" s="31" t="str">
        <f t="shared" si="516"/>
        <v/>
      </c>
      <c r="S1039" s="28" t="str">
        <f t="shared" si="517"/>
        <v/>
      </c>
      <c r="T1039" s="28" t="str">
        <f t="shared" si="518"/>
        <v/>
      </c>
      <c r="U1039" s="28" t="str">
        <f t="shared" si="519"/>
        <v/>
      </c>
      <c r="V1039" s="28" t="str">
        <f t="shared" si="520"/>
        <v/>
      </c>
      <c r="W1039" s="71" t="str">
        <f t="shared" si="521"/>
        <v/>
      </c>
      <c r="X1039" s="47" t="str">
        <f t="shared" si="522"/>
        <v/>
      </c>
      <c r="Y1039" s="365" t="str">
        <f t="shared" si="523"/>
        <v/>
      </c>
      <c r="Z1039" s="365" t="str">
        <f>IF(W1039&lt;X1039,Übersetzungstexte!A$186,"")</f>
        <v/>
      </c>
      <c r="AA1039" s="366" t="str">
        <f t="shared" si="524"/>
        <v/>
      </c>
      <c r="AB1039" s="367"/>
    </row>
    <row r="1040" spans="1:28" ht="17.25" hidden="1" customHeight="1" x14ac:dyDescent="0.2">
      <c r="A1040" s="115"/>
      <c r="B1040" s="236"/>
      <c r="C1040" s="236"/>
      <c r="D1040" s="116"/>
      <c r="E1040" s="117"/>
      <c r="F1040" s="118"/>
      <c r="G1040" s="362"/>
      <c r="H1040" s="117"/>
      <c r="I1040" s="118"/>
      <c r="J1040" s="119"/>
      <c r="K1040" s="119"/>
      <c r="L1040" s="232" t="str">
        <f t="shared" si="510"/>
        <v/>
      </c>
      <c r="M1040" s="128" t="str">
        <f t="shared" si="511"/>
        <v/>
      </c>
      <c r="N1040" s="77">
        <f t="shared" si="512"/>
        <v>0</v>
      </c>
      <c r="O1040" s="77">
        <f t="shared" si="513"/>
        <v>0</v>
      </c>
      <c r="P1040" s="28" t="str">
        <f t="shared" si="514"/>
        <v/>
      </c>
      <c r="Q1040" s="28">
        <f t="shared" si="515"/>
        <v>0</v>
      </c>
      <c r="R1040" s="31" t="str">
        <f t="shared" si="516"/>
        <v/>
      </c>
      <c r="S1040" s="28" t="str">
        <f t="shared" si="517"/>
        <v/>
      </c>
      <c r="T1040" s="28" t="str">
        <f t="shared" si="518"/>
        <v/>
      </c>
      <c r="U1040" s="28" t="str">
        <f t="shared" si="519"/>
        <v/>
      </c>
      <c r="V1040" s="28" t="str">
        <f t="shared" si="520"/>
        <v/>
      </c>
      <c r="W1040" s="71" t="str">
        <f t="shared" si="521"/>
        <v/>
      </c>
      <c r="X1040" s="47" t="str">
        <f t="shared" si="522"/>
        <v/>
      </c>
      <c r="Y1040" s="365" t="str">
        <f t="shared" si="523"/>
        <v/>
      </c>
      <c r="Z1040" s="365" t="str">
        <f>IF(W1040&lt;X1040,Übersetzungstexte!A$186,"")</f>
        <v/>
      </c>
      <c r="AA1040" s="366" t="str">
        <f t="shared" si="524"/>
        <v/>
      </c>
      <c r="AB1040" s="367"/>
    </row>
    <row r="1041" spans="1:28" ht="17.25" hidden="1" customHeight="1" x14ac:dyDescent="0.2">
      <c r="A1041" s="115"/>
      <c r="B1041" s="236"/>
      <c r="C1041" s="236"/>
      <c r="D1041" s="116"/>
      <c r="E1041" s="117"/>
      <c r="F1041" s="118"/>
      <c r="G1041" s="362"/>
      <c r="H1041" s="117"/>
      <c r="I1041" s="118"/>
      <c r="J1041" s="119"/>
      <c r="K1041" s="119"/>
      <c r="L1041" s="232" t="str">
        <f t="shared" si="510"/>
        <v/>
      </c>
      <c r="M1041" s="128" t="str">
        <f t="shared" si="511"/>
        <v/>
      </c>
      <c r="N1041" s="77">
        <f t="shared" si="512"/>
        <v>0</v>
      </c>
      <c r="O1041" s="77">
        <f t="shared" si="513"/>
        <v>0</v>
      </c>
      <c r="P1041" s="28" t="str">
        <f t="shared" si="514"/>
        <v/>
      </c>
      <c r="Q1041" s="28">
        <f t="shared" si="515"/>
        <v>0</v>
      </c>
      <c r="R1041" s="31" t="str">
        <f t="shared" si="516"/>
        <v/>
      </c>
      <c r="S1041" s="28" t="str">
        <f t="shared" si="517"/>
        <v/>
      </c>
      <c r="T1041" s="28" t="str">
        <f t="shared" si="518"/>
        <v/>
      </c>
      <c r="U1041" s="28" t="str">
        <f t="shared" si="519"/>
        <v/>
      </c>
      <c r="V1041" s="28" t="str">
        <f t="shared" si="520"/>
        <v/>
      </c>
      <c r="W1041" s="71" t="str">
        <f t="shared" si="521"/>
        <v/>
      </c>
      <c r="X1041" s="47" t="str">
        <f t="shared" si="522"/>
        <v/>
      </c>
      <c r="Y1041" s="365" t="str">
        <f t="shared" si="523"/>
        <v/>
      </c>
      <c r="Z1041" s="365" t="str">
        <f>IF(W1041&lt;X1041,Übersetzungstexte!A$186,"")</f>
        <v/>
      </c>
      <c r="AA1041" s="366" t="str">
        <f t="shared" si="524"/>
        <v/>
      </c>
      <c r="AB1041" s="367"/>
    </row>
    <row r="1042" spans="1:28" ht="17.25" hidden="1" customHeight="1" x14ac:dyDescent="0.2">
      <c r="A1042" s="115"/>
      <c r="B1042" s="236"/>
      <c r="C1042" s="236"/>
      <c r="D1042" s="116"/>
      <c r="E1042" s="117"/>
      <c r="F1042" s="118"/>
      <c r="G1042" s="362"/>
      <c r="H1042" s="117"/>
      <c r="I1042" s="118"/>
      <c r="J1042" s="119"/>
      <c r="K1042" s="119"/>
      <c r="L1042" s="232" t="str">
        <f t="shared" si="510"/>
        <v/>
      </c>
      <c r="M1042" s="128" t="str">
        <f t="shared" si="511"/>
        <v/>
      </c>
      <c r="N1042" s="77">
        <f t="shared" si="512"/>
        <v>0</v>
      </c>
      <c r="O1042" s="77">
        <f t="shared" si="513"/>
        <v>0</v>
      </c>
      <c r="P1042" s="28" t="str">
        <f t="shared" si="514"/>
        <v/>
      </c>
      <c r="Q1042" s="28">
        <f t="shared" si="515"/>
        <v>0</v>
      </c>
      <c r="R1042" s="31" t="str">
        <f t="shared" si="516"/>
        <v/>
      </c>
      <c r="S1042" s="28" t="str">
        <f t="shared" si="517"/>
        <v/>
      </c>
      <c r="T1042" s="28" t="str">
        <f t="shared" si="518"/>
        <v/>
      </c>
      <c r="U1042" s="28" t="str">
        <f t="shared" si="519"/>
        <v/>
      </c>
      <c r="V1042" s="28" t="str">
        <f t="shared" si="520"/>
        <v/>
      </c>
      <c r="W1042" s="71" t="str">
        <f t="shared" si="521"/>
        <v/>
      </c>
      <c r="X1042" s="47" t="str">
        <f t="shared" si="522"/>
        <v/>
      </c>
      <c r="Y1042" s="365" t="str">
        <f t="shared" si="523"/>
        <v/>
      </c>
      <c r="Z1042" s="365" t="str">
        <f>IF(W1042&lt;X1042,Übersetzungstexte!A$186,"")</f>
        <v/>
      </c>
      <c r="AA1042" s="366" t="str">
        <f t="shared" si="524"/>
        <v/>
      </c>
      <c r="AB1042" s="367"/>
    </row>
    <row r="1043" spans="1:28" ht="17.25" hidden="1" customHeight="1" x14ac:dyDescent="0.2">
      <c r="A1043" s="115"/>
      <c r="B1043" s="236"/>
      <c r="C1043" s="236"/>
      <c r="D1043" s="116"/>
      <c r="E1043" s="117"/>
      <c r="F1043" s="118"/>
      <c r="G1043" s="362"/>
      <c r="H1043" s="117"/>
      <c r="I1043" s="118"/>
      <c r="J1043" s="119"/>
      <c r="K1043" s="119"/>
      <c r="L1043" s="232" t="str">
        <f t="shared" si="510"/>
        <v/>
      </c>
      <c r="M1043" s="128" t="str">
        <f t="shared" si="511"/>
        <v/>
      </c>
      <c r="N1043" s="77">
        <f t="shared" si="512"/>
        <v>0</v>
      </c>
      <c r="O1043" s="77">
        <f t="shared" si="513"/>
        <v>0</v>
      </c>
      <c r="P1043" s="28" t="str">
        <f t="shared" si="514"/>
        <v/>
      </c>
      <c r="Q1043" s="28">
        <f t="shared" si="515"/>
        <v>0</v>
      </c>
      <c r="R1043" s="31" t="str">
        <f t="shared" si="516"/>
        <v/>
      </c>
      <c r="S1043" s="28" t="str">
        <f t="shared" si="517"/>
        <v/>
      </c>
      <c r="T1043" s="28" t="str">
        <f t="shared" si="518"/>
        <v/>
      </c>
      <c r="U1043" s="28" t="str">
        <f t="shared" si="519"/>
        <v/>
      </c>
      <c r="V1043" s="28" t="str">
        <f t="shared" si="520"/>
        <v/>
      </c>
      <c r="W1043" s="71" t="str">
        <f t="shared" si="521"/>
        <v/>
      </c>
      <c r="X1043" s="47" t="str">
        <f t="shared" si="522"/>
        <v/>
      </c>
      <c r="Y1043" s="365" t="str">
        <f t="shared" si="523"/>
        <v/>
      </c>
      <c r="Z1043" s="365" t="str">
        <f>IF(W1043&lt;X1043,Übersetzungstexte!A$186,"")</f>
        <v/>
      </c>
      <c r="AA1043" s="366" t="str">
        <f t="shared" si="524"/>
        <v/>
      </c>
      <c r="AB1043" s="367"/>
    </row>
    <row r="1044" spans="1:28" ht="17.25" hidden="1" customHeight="1" x14ac:dyDescent="0.2">
      <c r="A1044" s="115"/>
      <c r="B1044" s="236"/>
      <c r="C1044" s="236"/>
      <c r="D1044" s="116"/>
      <c r="E1044" s="117"/>
      <c r="F1044" s="118"/>
      <c r="G1044" s="362"/>
      <c r="H1044" s="117"/>
      <c r="I1044" s="118"/>
      <c r="J1044" s="119"/>
      <c r="K1044" s="119"/>
      <c r="L1044" s="232" t="str">
        <f t="shared" si="510"/>
        <v/>
      </c>
      <c r="M1044" s="128" t="str">
        <f t="shared" si="511"/>
        <v/>
      </c>
      <c r="N1044" s="77">
        <f t="shared" si="512"/>
        <v>0</v>
      </c>
      <c r="O1044" s="77">
        <f t="shared" si="513"/>
        <v>0</v>
      </c>
      <c r="P1044" s="28" t="str">
        <f t="shared" si="514"/>
        <v/>
      </c>
      <c r="Q1044" s="28">
        <f t="shared" si="515"/>
        <v>0</v>
      </c>
      <c r="R1044" s="31" t="str">
        <f t="shared" si="516"/>
        <v/>
      </c>
      <c r="S1044" s="28" t="str">
        <f t="shared" si="517"/>
        <v/>
      </c>
      <c r="T1044" s="28" t="str">
        <f t="shared" si="518"/>
        <v/>
      </c>
      <c r="U1044" s="28" t="str">
        <f t="shared" si="519"/>
        <v/>
      </c>
      <c r="V1044" s="28" t="str">
        <f t="shared" si="520"/>
        <v/>
      </c>
      <c r="W1044" s="71" t="str">
        <f t="shared" si="521"/>
        <v/>
      </c>
      <c r="X1044" s="47" t="str">
        <f t="shared" si="522"/>
        <v/>
      </c>
      <c r="Y1044" s="365" t="str">
        <f t="shared" si="523"/>
        <v/>
      </c>
      <c r="Z1044" s="365" t="str">
        <f>IF(W1044&lt;X1044,Übersetzungstexte!A$186,"")</f>
        <v/>
      </c>
      <c r="AA1044" s="366" t="str">
        <f t="shared" si="524"/>
        <v/>
      </c>
      <c r="AB1044" s="367"/>
    </row>
    <row r="1045" spans="1:28" ht="17.25" hidden="1" customHeight="1" x14ac:dyDescent="0.2">
      <c r="A1045" s="115"/>
      <c r="B1045" s="236"/>
      <c r="C1045" s="236"/>
      <c r="D1045" s="116"/>
      <c r="E1045" s="117"/>
      <c r="F1045" s="118"/>
      <c r="G1045" s="362"/>
      <c r="H1045" s="117"/>
      <c r="I1045" s="118"/>
      <c r="J1045" s="119"/>
      <c r="K1045" s="119"/>
      <c r="L1045" s="232" t="str">
        <f t="shared" si="510"/>
        <v/>
      </c>
      <c r="M1045" s="128" t="str">
        <f t="shared" si="511"/>
        <v/>
      </c>
      <c r="N1045" s="77">
        <f t="shared" si="512"/>
        <v>0</v>
      </c>
      <c r="O1045" s="77">
        <f t="shared" si="513"/>
        <v>0</v>
      </c>
      <c r="P1045" s="28" t="str">
        <f t="shared" si="514"/>
        <v/>
      </c>
      <c r="Q1045" s="28">
        <f t="shared" si="515"/>
        <v>0</v>
      </c>
      <c r="R1045" s="31" t="str">
        <f t="shared" si="516"/>
        <v/>
      </c>
      <c r="S1045" s="28" t="str">
        <f t="shared" si="517"/>
        <v/>
      </c>
      <c r="T1045" s="28" t="str">
        <f t="shared" si="518"/>
        <v/>
      </c>
      <c r="U1045" s="28" t="str">
        <f t="shared" si="519"/>
        <v/>
      </c>
      <c r="V1045" s="28" t="str">
        <f t="shared" si="520"/>
        <v/>
      </c>
      <c r="W1045" s="71" t="str">
        <f t="shared" si="521"/>
        <v/>
      </c>
      <c r="X1045" s="47" t="str">
        <f t="shared" si="522"/>
        <v/>
      </c>
      <c r="Y1045" s="365" t="str">
        <f t="shared" si="523"/>
        <v/>
      </c>
      <c r="Z1045" s="365" t="str">
        <f>IF(W1045&lt;X1045,Übersetzungstexte!A$186,"")</f>
        <v/>
      </c>
      <c r="AA1045" s="366" t="str">
        <f t="shared" si="524"/>
        <v/>
      </c>
      <c r="AB1045" s="367"/>
    </row>
    <row r="1046" spans="1:28" ht="17.25" hidden="1" customHeight="1" x14ac:dyDescent="0.2">
      <c r="A1046" s="115"/>
      <c r="B1046" s="236"/>
      <c r="C1046" s="236"/>
      <c r="D1046" s="116"/>
      <c r="E1046" s="117"/>
      <c r="F1046" s="118"/>
      <c r="G1046" s="362"/>
      <c r="H1046" s="117"/>
      <c r="I1046" s="118"/>
      <c r="J1046" s="119"/>
      <c r="K1046" s="119"/>
      <c r="L1046" s="232" t="str">
        <f t="shared" si="510"/>
        <v/>
      </c>
      <c r="M1046" s="128" t="str">
        <f t="shared" si="511"/>
        <v/>
      </c>
      <c r="N1046" s="77">
        <f t="shared" si="512"/>
        <v>0</v>
      </c>
      <c r="O1046" s="77">
        <f t="shared" si="513"/>
        <v>0</v>
      </c>
      <c r="P1046" s="28" t="str">
        <f t="shared" si="514"/>
        <v/>
      </c>
      <c r="Q1046" s="28">
        <f t="shared" si="515"/>
        <v>0</v>
      </c>
      <c r="R1046" s="31" t="str">
        <f t="shared" si="516"/>
        <v/>
      </c>
      <c r="S1046" s="28" t="str">
        <f t="shared" si="517"/>
        <v/>
      </c>
      <c r="T1046" s="28" t="str">
        <f t="shared" si="518"/>
        <v/>
      </c>
      <c r="U1046" s="28" t="str">
        <f t="shared" si="519"/>
        <v/>
      </c>
      <c r="V1046" s="28" t="str">
        <f t="shared" si="520"/>
        <v/>
      </c>
      <c r="W1046" s="71" t="str">
        <f t="shared" si="521"/>
        <v/>
      </c>
      <c r="X1046" s="47" t="str">
        <f t="shared" si="522"/>
        <v/>
      </c>
      <c r="Y1046" s="365" t="str">
        <f t="shared" si="523"/>
        <v/>
      </c>
      <c r="Z1046" s="365" t="str">
        <f>IF(W1046&lt;X1046,Übersetzungstexte!A$186,"")</f>
        <v/>
      </c>
      <c r="AA1046" s="366" t="str">
        <f t="shared" si="524"/>
        <v/>
      </c>
      <c r="AB1046" s="367"/>
    </row>
    <row r="1047" spans="1:28" ht="17.25" hidden="1" customHeight="1" x14ac:dyDescent="0.2">
      <c r="A1047" s="115"/>
      <c r="B1047" s="236"/>
      <c r="C1047" s="236"/>
      <c r="D1047" s="116"/>
      <c r="E1047" s="117"/>
      <c r="F1047" s="118"/>
      <c r="G1047" s="362"/>
      <c r="H1047" s="117"/>
      <c r="I1047" s="118"/>
      <c r="J1047" s="119"/>
      <c r="K1047" s="119"/>
      <c r="L1047" s="232" t="str">
        <f t="shared" si="510"/>
        <v/>
      </c>
      <c r="M1047" s="128" t="str">
        <f t="shared" si="511"/>
        <v/>
      </c>
      <c r="N1047" s="77">
        <f t="shared" si="512"/>
        <v>0</v>
      </c>
      <c r="O1047" s="77">
        <f t="shared" si="513"/>
        <v>0</v>
      </c>
      <c r="P1047" s="28" t="str">
        <f t="shared" si="514"/>
        <v/>
      </c>
      <c r="Q1047" s="28">
        <f t="shared" si="515"/>
        <v>0</v>
      </c>
      <c r="R1047" s="31" t="str">
        <f t="shared" si="516"/>
        <v/>
      </c>
      <c r="S1047" s="28" t="str">
        <f t="shared" si="517"/>
        <v/>
      </c>
      <c r="T1047" s="28" t="str">
        <f t="shared" si="518"/>
        <v/>
      </c>
      <c r="U1047" s="28" t="str">
        <f t="shared" si="519"/>
        <v/>
      </c>
      <c r="V1047" s="28" t="str">
        <f t="shared" si="520"/>
        <v/>
      </c>
      <c r="W1047" s="71" t="str">
        <f t="shared" si="521"/>
        <v/>
      </c>
      <c r="X1047" s="47" t="str">
        <f t="shared" si="522"/>
        <v/>
      </c>
      <c r="Y1047" s="365" t="str">
        <f t="shared" si="523"/>
        <v/>
      </c>
      <c r="Z1047" s="365" t="str">
        <f>IF(W1047&lt;X1047,Übersetzungstexte!A$186,"")</f>
        <v/>
      </c>
      <c r="AA1047" s="366" t="str">
        <f t="shared" si="524"/>
        <v/>
      </c>
      <c r="AB1047" s="367"/>
    </row>
    <row r="1048" spans="1:28" ht="17.25" hidden="1" customHeight="1" x14ac:dyDescent="0.2">
      <c r="A1048" s="115"/>
      <c r="B1048" s="236"/>
      <c r="C1048" s="236"/>
      <c r="D1048" s="116"/>
      <c r="E1048" s="117"/>
      <c r="F1048" s="118"/>
      <c r="G1048" s="362"/>
      <c r="H1048" s="117"/>
      <c r="I1048" s="118"/>
      <c r="J1048" s="119"/>
      <c r="K1048" s="119"/>
      <c r="L1048" s="232" t="str">
        <f t="shared" si="510"/>
        <v/>
      </c>
      <c r="M1048" s="128" t="str">
        <f>Z1048</f>
        <v/>
      </c>
      <c r="N1048" s="77">
        <f>IF(N$2-YEAR(D1048)&lt;N$3,0,1)</f>
        <v>0</v>
      </c>
      <c r="O1048" s="77">
        <f>IF(L1048="",0,1)</f>
        <v>0</v>
      </c>
      <c r="P1048" s="28" t="str">
        <f>IF(AND(A1048="",B1048="",C1048=""),"",ROUND((K1048+J1048)/(N$4-(K1048+J1048))*100,2))</f>
        <v/>
      </c>
      <c r="Q1048" s="28">
        <f>ROUND(G1048,0)/12</f>
        <v>0</v>
      </c>
      <c r="R1048" s="31" t="str">
        <f>IF(AND(A1048="",B1048="",C1048=""),"",ROUND((N$4-(K1048+J1048))*I1048/60,1))</f>
        <v/>
      </c>
      <c r="S1048" s="28" t="str">
        <f>IF(OR(AND(A1048="",B1048="",C1048=""),F1048=0,F1048=""),"",ROUND((1+P1048/100)*Q1048*F1048,2))</f>
        <v/>
      </c>
      <c r="T1048" s="28" t="str">
        <f>IF(OR(AND(A1048="",B1048="",C1048=""),F1048=0,F1048="",I1048=0,I1048=""),"",ROUND((1+P1048/100)*(H1048/(N$4*I1048/5)+Q1048*F1048),2))</f>
        <v/>
      </c>
      <c r="U1048" s="28" t="str">
        <f>IF(OR(AND(A1048="",B1048="",C1048=""),E1048=0,E1048="",R1048=0,R1048=""),"",ROUND((Q1048*E1048/R1048),2))</f>
        <v/>
      </c>
      <c r="V1048" s="28" t="str">
        <f>IF(OR(AND(A1048="",B1048="",C1048=""),E1048=0,E1048="",R1048=0,R1048=""),"",ROUND((H1048/(12*Q1048*E1048)+1)*Q1048*E1048/R1048,2))</f>
        <v/>
      </c>
      <c r="W1048" s="71" t="str">
        <f>IF(OR(AND(A1048="",B1048="",C1048=""),R1048=0,R1048=""),"",ROUND(W$4 / R1048,1))</f>
        <v/>
      </c>
      <c r="X1048" s="47" t="str">
        <f>IF(OR(AND(A1048="",B1048="",C1048=""),N$4=""),"",IF(AND(F1048&gt;0,H1048&gt;0),T1048, IF(F1048&gt;0,S1048, IF(AND(E1048&gt;0,H1048&gt;0),V1048,U1048))))</f>
        <v/>
      </c>
      <c r="Y1048" s="365" t="str">
        <f>IF(W1048&lt;X1048,W1048,X1048)</f>
        <v/>
      </c>
      <c r="Z1048" s="365" t="str">
        <f>IF(W1048&lt;X1048,Übersetzungstexte!A$186,"")</f>
        <v/>
      </c>
      <c r="AA1048" s="366" t="str">
        <f>IF(AND(B1048="",C1048=""),"",CONCATENATE(B1048,",",C1048))</f>
        <v/>
      </c>
      <c r="AB1048" s="367"/>
    </row>
    <row r="1049" spans="1:28" ht="17.25" hidden="1" customHeight="1" x14ac:dyDescent="0.2">
      <c r="A1049" s="115"/>
      <c r="B1049" s="236"/>
      <c r="C1049" s="236"/>
      <c r="D1049" s="116"/>
      <c r="E1049" s="117"/>
      <c r="F1049" s="118"/>
      <c r="G1049" s="362"/>
      <c r="H1049" s="117"/>
      <c r="I1049" s="118"/>
      <c r="J1049" s="119"/>
      <c r="K1049" s="119"/>
      <c r="L1049" s="232" t="str">
        <f t="shared" si="510"/>
        <v/>
      </c>
      <c r="M1049" s="128" t="str">
        <f>Z1049</f>
        <v/>
      </c>
      <c r="N1049" s="77">
        <f>IF(N$2-YEAR(D1049)&lt;N$3,0,1)</f>
        <v>0</v>
      </c>
      <c r="O1049" s="77">
        <f>IF(L1049="",0,1)</f>
        <v>0</v>
      </c>
      <c r="P1049" s="28" t="str">
        <f>IF(AND(A1049="",B1049="",C1049=""),"",ROUND((K1049+J1049)/(N$4-(K1049+J1049))*100,2))</f>
        <v/>
      </c>
      <c r="Q1049" s="28">
        <f>ROUND(G1049,0)/12</f>
        <v>0</v>
      </c>
      <c r="R1049" s="31" t="str">
        <f>IF(AND(A1049="",B1049="",C1049=""),"",ROUND((N$4-(K1049+J1049))*I1049/60,1))</f>
        <v/>
      </c>
      <c r="S1049" s="28" t="str">
        <f>IF(OR(AND(A1049="",B1049="",C1049=""),F1049=0,F1049=""),"",ROUND((1+P1049/100)*Q1049*F1049,2))</f>
        <v/>
      </c>
      <c r="T1049" s="28" t="str">
        <f>IF(OR(AND(A1049="",B1049="",C1049=""),F1049=0,F1049="",I1049=0,I1049=""),"",ROUND((1+P1049/100)*(H1049/(N$4*I1049/5)+Q1049*F1049),2))</f>
        <v/>
      </c>
      <c r="U1049" s="28" t="str">
        <f>IF(OR(AND(A1049="",B1049="",C1049=""),E1049=0,E1049="",R1049=0,R1049=""),"",ROUND((Q1049*E1049/R1049),2))</f>
        <v/>
      </c>
      <c r="V1049" s="28" t="str">
        <f>IF(OR(AND(A1049="",B1049="",C1049=""),E1049=0,E1049="",R1049=0,R1049=""),"",ROUND((H1049/(12*Q1049*E1049)+1)*Q1049*E1049/R1049,2))</f>
        <v/>
      </c>
      <c r="W1049" s="71" t="str">
        <f>IF(OR(AND(A1049="",B1049="",C1049=""),R1049=0,R1049=""),"",ROUND(W$4 / R1049,1))</f>
        <v/>
      </c>
      <c r="X1049" s="47" t="str">
        <f>IF(OR(AND(A1049="",B1049="",C1049=""),N$4=""),"",IF(AND(F1049&gt;0,H1049&gt;0),T1049, IF(F1049&gt;0,S1049, IF(AND(E1049&gt;0,H1049&gt;0),V1049,U1049))))</f>
        <v/>
      </c>
      <c r="Y1049" s="365" t="str">
        <f>IF(W1049&lt;X1049,W1049,X1049)</f>
        <v/>
      </c>
      <c r="Z1049" s="365" t="str">
        <f>IF(W1049&lt;X1049,Übersetzungstexte!A$186,"")</f>
        <v/>
      </c>
      <c r="AA1049" s="366" t="str">
        <f>IF(AND(B1049="",C1049=""),"",CONCATENATE(B1049,",",C1049))</f>
        <v/>
      </c>
      <c r="AB1049" s="367"/>
    </row>
    <row r="1050" spans="1:28" hidden="1" x14ac:dyDescent="0.2">
      <c r="A1050" s="15"/>
      <c r="B1050" s="16"/>
      <c r="C1050" s="16"/>
      <c r="D1050" s="16"/>
      <c r="E1050" s="16"/>
      <c r="F1050" s="16"/>
      <c r="G1050" s="16"/>
      <c r="H1050" s="16"/>
      <c r="I1050" s="16"/>
      <c r="J1050" s="16"/>
      <c r="K1050" s="16"/>
      <c r="L1050" s="16"/>
      <c r="M1050" s="39"/>
      <c r="N1050" s="184"/>
      <c r="O1050" s="45"/>
      <c r="P1050" s="45"/>
      <c r="Q1050" s="45"/>
      <c r="R1050" s="45"/>
      <c r="S1050" s="45"/>
      <c r="T1050" s="45"/>
      <c r="U1050" s="45"/>
      <c r="V1050" s="45"/>
      <c r="W1050" s="45"/>
      <c r="X1050" s="45"/>
      <c r="Y1050" s="45"/>
      <c r="Z1050" s="45"/>
      <c r="AA1050" s="45"/>
      <c r="AB1050" s="45"/>
    </row>
    <row r="1051" spans="1:28" hidden="1" x14ac:dyDescent="0.2">
      <c r="A1051" s="113" t="str">
        <f>'Stammdaten Betrieb &amp; Abteilung'!D$1</f>
        <v xml:space="preserve">  </v>
      </c>
      <c r="B1051" s="39"/>
      <c r="C1051" s="34"/>
      <c r="D1051" s="34"/>
      <c r="E1051" s="35"/>
      <c r="F1051" s="35"/>
      <c r="G1051" s="21" t="str">
        <f>Übersetzungstexte!A$135</f>
        <v>Betrieb / Betriebsabteilung</v>
      </c>
      <c r="H1051" s="38" t="str">
        <f>'Stammdaten Betrieb &amp; Abteilung'!D$13</f>
        <v xml:space="preserve"> </v>
      </c>
      <c r="I1051" s="38"/>
      <c r="J1051" s="38"/>
      <c r="K1051" s="38"/>
      <c r="L1051" s="40"/>
      <c r="M1051" s="85"/>
      <c r="P1051" s="46"/>
      <c r="Q1051" s="46"/>
      <c r="R1051" s="18"/>
      <c r="S1051" s="22"/>
      <c r="T1051" s="47"/>
      <c r="U1051" s="18"/>
      <c r="V1051" s="18"/>
      <c r="W1051" s="18"/>
      <c r="X1051" s="18"/>
      <c r="Y1051" s="19"/>
      <c r="AA1051" s="47"/>
    </row>
    <row r="1052" spans="1:28" hidden="1" x14ac:dyDescent="0.2">
      <c r="A1052" s="38" t="str">
        <f>'Stammdaten Betrieb &amp; Abteilung'!D$3</f>
        <v xml:space="preserve"> </v>
      </c>
      <c r="B1052" s="39"/>
      <c r="C1052" s="33"/>
      <c r="D1052" s="33"/>
      <c r="E1052" s="36"/>
      <c r="F1052" s="36"/>
      <c r="G1052" s="17" t="str">
        <f>Übersetzungstexte!A$136</f>
        <v>Abrechnungsperiode</v>
      </c>
      <c r="H1052" s="114" t="str">
        <f>'Stammdaten Betrieb &amp; Abteilung'!D$14</f>
        <v/>
      </c>
      <c r="I1052" s="114"/>
      <c r="J1052" s="37"/>
      <c r="K1052" s="37"/>
      <c r="L1052" s="40"/>
      <c r="M1052" s="85"/>
      <c r="P1052" s="46"/>
      <c r="Q1052" s="46"/>
      <c r="R1052" s="18"/>
      <c r="S1052" s="22"/>
      <c r="T1052" s="47"/>
      <c r="U1052" s="18"/>
      <c r="V1052" s="18"/>
      <c r="W1052" s="18"/>
      <c r="X1052" s="18"/>
      <c r="Y1052" s="19"/>
      <c r="AA1052" s="47"/>
    </row>
    <row r="1053" spans="1:28" hidden="1" x14ac:dyDescent="0.2">
      <c r="A1053" s="38" t="str">
        <f>'Stammdaten Betrieb &amp; Abteilung'!D$4</f>
        <v xml:space="preserve"> </v>
      </c>
      <c r="B1053" s="39"/>
      <c r="C1053" s="7"/>
      <c r="D1053" s="7"/>
      <c r="E1053" s="36"/>
      <c r="F1053" s="36"/>
      <c r="G1053" s="17" t="str">
        <f>Übersetzungstexte!A$137</f>
        <v>Beginn / Ende der Kurzarbeit</v>
      </c>
      <c r="H1053" s="38" t="str">
        <f>'Stammdaten Betrieb &amp; Abteilung'!D$16</f>
        <v/>
      </c>
      <c r="I1053" s="38"/>
      <c r="J1053" s="38"/>
      <c r="K1053" s="38"/>
      <c r="L1053" s="40"/>
      <c r="M1053" s="85"/>
      <c r="P1053" s="46"/>
      <c r="Q1053" s="46"/>
      <c r="R1053" s="18"/>
      <c r="S1053" s="22"/>
      <c r="T1053" s="47"/>
      <c r="U1053" s="18"/>
      <c r="V1053" s="18"/>
      <c r="W1053" s="73"/>
      <c r="X1053" s="18"/>
      <c r="Y1053" s="19"/>
      <c r="AA1053" s="47"/>
    </row>
    <row r="1054" spans="1:28" hidden="1" x14ac:dyDescent="0.2">
      <c r="A1054" s="5"/>
      <c r="B1054" s="4"/>
      <c r="C1054" s="7"/>
      <c r="D1054" s="7"/>
      <c r="E1054" s="8"/>
      <c r="F1054" s="7"/>
      <c r="G1054" s="7"/>
      <c r="H1054" s="13"/>
      <c r="I1054" s="7"/>
      <c r="J1054" s="7"/>
      <c r="K1054" s="7"/>
      <c r="L1054" s="41"/>
      <c r="M1054" s="86"/>
      <c r="N1054" s="182"/>
      <c r="O1054" s="43"/>
      <c r="P1054" s="46"/>
      <c r="Q1054" s="46"/>
      <c r="R1054" s="18"/>
      <c r="S1054" s="22"/>
      <c r="T1054" s="18"/>
      <c r="U1054" s="18"/>
      <c r="V1054" s="18"/>
      <c r="W1054" s="50"/>
      <c r="X1054" s="18"/>
      <c r="Y1054" s="19"/>
      <c r="AA1054" s="47"/>
    </row>
    <row r="1055" spans="1:28" hidden="1" x14ac:dyDescent="0.2">
      <c r="A1055" s="223" t="str">
        <f>Übersetzungstexte!A$138</f>
        <v/>
      </c>
      <c r="B1055" s="223" t="str">
        <f>Übersetzungstexte!A$142</f>
        <v/>
      </c>
      <c r="C1055" s="223" t="str">
        <f>Übersetzungstexte!A$146</f>
        <v/>
      </c>
      <c r="D1055" s="224" t="str">
        <f>Übersetzungstexte!A$150</f>
        <v/>
      </c>
      <c r="E1055" s="224" t="str">
        <f>Übersetzungstexte!A$154</f>
        <v/>
      </c>
      <c r="F1055" s="224" t="str">
        <f>Übersetzungstexte!A$158</f>
        <v/>
      </c>
      <c r="G1055" s="224" t="str">
        <f>Übersetzungstexte!A$162</f>
        <v>Anzahl bez.</v>
      </c>
      <c r="H1055" s="225" t="str">
        <f>Übersetzungstexte!A$166</f>
        <v>Weitere</v>
      </c>
      <c r="I1055" s="224" t="str">
        <f>Übersetzungstexte!A$170</f>
        <v>Jahres-</v>
      </c>
      <c r="J1055" s="224" t="str">
        <f>Übersetzungstexte!A$174</f>
        <v/>
      </c>
      <c r="K1055" s="224" t="str">
        <f>Übersetzungstexte!A$178</f>
        <v/>
      </c>
      <c r="L1055" s="224" t="str">
        <f>Übersetzungstexte!A$182</f>
        <v>Anrechen-</v>
      </c>
      <c r="M1055" s="85"/>
      <c r="N1055" s="183"/>
      <c r="O1055" s="76" t="s">
        <v>685</v>
      </c>
      <c r="P1055" s="50" t="s">
        <v>717</v>
      </c>
      <c r="Q1055" s="50"/>
      <c r="R1055" s="50" t="s">
        <v>718</v>
      </c>
      <c r="S1055" s="50" t="s">
        <v>719</v>
      </c>
      <c r="T1055" s="50" t="s">
        <v>720</v>
      </c>
      <c r="U1055" s="50" t="s">
        <v>721</v>
      </c>
      <c r="V1055" s="50" t="s">
        <v>722</v>
      </c>
      <c r="W1055" s="50" t="s">
        <v>723</v>
      </c>
      <c r="X1055" s="44" t="s">
        <v>726</v>
      </c>
      <c r="Y1055" s="47" t="s">
        <v>723</v>
      </c>
      <c r="Z1055" s="47" t="s">
        <v>723</v>
      </c>
      <c r="AA1055" s="179"/>
      <c r="AB1055" s="179"/>
    </row>
    <row r="1056" spans="1:28" s="23" customFormat="1" hidden="1" x14ac:dyDescent="0.2">
      <c r="A1056" s="226" t="str">
        <f>Übersetzungstexte!A$139</f>
        <v/>
      </c>
      <c r="B1056" s="226" t="str">
        <f>Übersetzungstexte!A$143</f>
        <v/>
      </c>
      <c r="C1056" s="226" t="str">
        <f>Übersetzungstexte!A$147</f>
        <v/>
      </c>
      <c r="D1056" s="227" t="str">
        <f>Übersetzungstexte!A$151</f>
        <v/>
      </c>
      <c r="E1056" s="227" t="str">
        <f>Übersetzungstexte!A$155</f>
        <v/>
      </c>
      <c r="F1056" s="227" t="str">
        <f>Übersetzungstexte!A$159</f>
        <v/>
      </c>
      <c r="G1056" s="227" t="str">
        <f>Übersetzungstexte!A$163</f>
        <v xml:space="preserve">Monate </v>
      </c>
      <c r="H1056" s="233" t="str">
        <f>Übersetzungstexte!A$167</f>
        <v>Lohn-</v>
      </c>
      <c r="I1056" s="227" t="str">
        <f>Übersetzungstexte!A$171</f>
        <v>durchschn.</v>
      </c>
      <c r="J1056" s="227" t="str">
        <f>Übersetzungstexte!A$175</f>
        <v>Anzahl</v>
      </c>
      <c r="K1056" s="227" t="str">
        <f>Übersetzungstexte!A$179</f>
        <v>Anzahl</v>
      </c>
      <c r="L1056" s="227" t="str">
        <f>Übersetzungstexte!A$183</f>
        <v>barer</v>
      </c>
      <c r="M1056" s="126"/>
      <c r="N1056" s="183"/>
      <c r="O1056" s="76" t="s">
        <v>761</v>
      </c>
      <c r="P1056" s="50" t="s">
        <v>712</v>
      </c>
      <c r="Q1056" s="50" t="s">
        <v>609</v>
      </c>
      <c r="R1056" s="51" t="s">
        <v>713</v>
      </c>
      <c r="S1056" s="75" t="s">
        <v>757</v>
      </c>
      <c r="T1056" s="52" t="s">
        <v>757</v>
      </c>
      <c r="U1056" s="52" t="s">
        <v>758</v>
      </c>
      <c r="V1056" s="52" t="s">
        <v>758</v>
      </c>
      <c r="W1056" s="52" t="s">
        <v>724</v>
      </c>
      <c r="X1056" s="48" t="s">
        <v>727</v>
      </c>
      <c r="Y1056" s="48" t="s">
        <v>727</v>
      </c>
      <c r="Z1056" s="49" t="s">
        <v>753</v>
      </c>
      <c r="AA1056" s="364"/>
      <c r="AB1056" s="364"/>
    </row>
    <row r="1057" spans="1:28" s="23" customFormat="1" hidden="1" x14ac:dyDescent="0.2">
      <c r="A1057" s="226" t="str">
        <f>Übersetzungstexte!A$140</f>
        <v/>
      </c>
      <c r="B1057" s="226" t="str">
        <f>Übersetzungstexte!A$144</f>
        <v/>
      </c>
      <c r="C1057" s="226" t="str">
        <f>Übersetzungstexte!A$148</f>
        <v/>
      </c>
      <c r="D1057" s="227" t="str">
        <f>Übersetzungstexte!A$152</f>
        <v>Geburts-</v>
      </c>
      <c r="E1057" s="227" t="str">
        <f>Übersetzungstexte!A$156</f>
        <v>Monats-</v>
      </c>
      <c r="F1057" s="227" t="str">
        <f>Übersetzungstexte!A$160</f>
        <v>Stunden-</v>
      </c>
      <c r="G1057" s="227" t="str">
        <f>Übersetzungstexte!A$164</f>
        <v>pro Jahr</v>
      </c>
      <c r="H1057" s="227" t="str">
        <f>Übersetzungstexte!A$168</f>
        <v>bestand-</v>
      </c>
      <c r="I1057" s="227" t="str">
        <f>Übersetzungstexte!A$172</f>
        <v>wöchentl.</v>
      </c>
      <c r="J1057" s="227" t="str">
        <f>Übersetzungstexte!A$176</f>
        <v>Ferientage</v>
      </c>
      <c r="K1057" s="227" t="str">
        <f>Übersetzungstexte!A$180</f>
        <v>Feiertage</v>
      </c>
      <c r="L1057" s="228" t="str">
        <f>Übersetzungstexte!A$184</f>
        <v>Stunden-</v>
      </c>
      <c r="M1057" s="127"/>
      <c r="N1057" s="184" t="s">
        <v>62</v>
      </c>
      <c r="O1057" s="44" t="s">
        <v>762</v>
      </c>
      <c r="P1057" s="50"/>
      <c r="Q1057" s="50"/>
      <c r="R1057" s="51"/>
      <c r="S1057" s="52" t="s">
        <v>706</v>
      </c>
      <c r="T1057" s="52" t="s">
        <v>704</v>
      </c>
      <c r="U1057" s="52" t="s">
        <v>706</v>
      </c>
      <c r="V1057" s="52" t="s">
        <v>704</v>
      </c>
      <c r="W1057" s="52" t="s">
        <v>725</v>
      </c>
      <c r="X1057" s="49" t="s">
        <v>755</v>
      </c>
      <c r="Y1057" s="49" t="s">
        <v>728</v>
      </c>
      <c r="Z1057" s="49" t="s">
        <v>754</v>
      </c>
      <c r="AA1057" s="364"/>
      <c r="AB1057" s="364"/>
    </row>
    <row r="1058" spans="1:28" s="23" customFormat="1" hidden="1" x14ac:dyDescent="0.2">
      <c r="A1058" s="229" t="str">
        <f>Übersetzungstexte!A$141</f>
        <v>Versicherten-Nr.</v>
      </c>
      <c r="B1058" s="229" t="str">
        <f>Übersetzungstexte!A$145</f>
        <v>Name</v>
      </c>
      <c r="C1058" s="229" t="str">
        <f>Übersetzungstexte!A$149</f>
        <v>Vorname</v>
      </c>
      <c r="D1058" s="230" t="str">
        <f>Übersetzungstexte!A$153</f>
        <v>datum</v>
      </c>
      <c r="E1058" s="230" t="str">
        <f>Übersetzungstexte!A$157</f>
        <v>lohn</v>
      </c>
      <c r="F1058" s="230" t="str">
        <f>Übersetzungstexte!A$161</f>
        <v>lohn</v>
      </c>
      <c r="G1058" s="230" t="str">
        <f>Übersetzungstexte!A$165</f>
        <v>(12/13)</v>
      </c>
      <c r="H1058" s="230" t="str">
        <f>Übersetzungstexte!A$169</f>
        <v>teile p. Jahr</v>
      </c>
      <c r="I1058" s="230" t="str">
        <f>Übersetzungstexte!A$173</f>
        <v>Arbeitszeit</v>
      </c>
      <c r="J1058" s="230" t="str">
        <f>Übersetzungstexte!A$177</f>
        <v>pro Jahr</v>
      </c>
      <c r="K1058" s="230" t="str">
        <f>Übersetzungstexte!A$181</f>
        <v>pro Jahr</v>
      </c>
      <c r="L1058" s="231" t="str">
        <f>Übersetzungstexte!A$185</f>
        <v>Verdienst</v>
      </c>
      <c r="M1058" s="127"/>
      <c r="N1058" s="184" t="s">
        <v>63</v>
      </c>
      <c r="O1058" s="44" t="s">
        <v>749</v>
      </c>
      <c r="P1058" s="50"/>
      <c r="Q1058" s="50"/>
      <c r="R1058" s="51"/>
      <c r="S1058" s="52" t="s">
        <v>705</v>
      </c>
      <c r="T1058" s="52" t="s">
        <v>705</v>
      </c>
      <c r="U1058" s="52" t="s">
        <v>705</v>
      </c>
      <c r="V1058" s="52" t="s">
        <v>705</v>
      </c>
      <c r="W1058" s="50"/>
      <c r="X1058" s="49" t="s">
        <v>756</v>
      </c>
      <c r="Y1058" s="49" t="s">
        <v>673</v>
      </c>
      <c r="Z1058" s="49"/>
      <c r="AA1058" s="364" t="s">
        <v>711</v>
      </c>
      <c r="AB1058" s="364"/>
    </row>
    <row r="1059" spans="1:28" ht="17.25" hidden="1" customHeight="1" x14ac:dyDescent="0.2">
      <c r="A1059" s="115"/>
      <c r="B1059" s="236"/>
      <c r="C1059" s="236"/>
      <c r="D1059" s="116"/>
      <c r="E1059" s="117"/>
      <c r="F1059" s="118"/>
      <c r="G1059" s="362"/>
      <c r="H1059" s="117"/>
      <c r="I1059" s="118"/>
      <c r="J1059" s="119"/>
      <c r="K1059" s="119"/>
      <c r="L1059" s="232" t="str">
        <f t="shared" ref="L1059:L1079" si="525">Y1059</f>
        <v/>
      </c>
      <c r="M1059" s="128" t="str">
        <f t="shared" ref="M1059:M1077" si="526">Z1059</f>
        <v/>
      </c>
      <c r="N1059" s="77">
        <f t="shared" ref="N1059:N1077" si="527">IF(N$2-YEAR(D1059)&lt;N$3,0,1)</f>
        <v>0</v>
      </c>
      <c r="O1059" s="77">
        <f t="shared" ref="O1059:O1077" si="528">IF(L1059="",0,1)</f>
        <v>0</v>
      </c>
      <c r="P1059" s="28" t="str">
        <f t="shared" ref="P1059:P1077" si="529">IF(AND(A1059="",B1059="",C1059=""),"",ROUND((K1059+J1059)/(N$4-(K1059+J1059))*100,2))</f>
        <v/>
      </c>
      <c r="Q1059" s="28">
        <f t="shared" ref="Q1059:Q1077" si="530">ROUND(G1059,0)/12</f>
        <v>0</v>
      </c>
      <c r="R1059" s="31" t="str">
        <f t="shared" ref="R1059:R1077" si="531">IF(AND(A1059="",B1059="",C1059=""),"",ROUND((N$4-(K1059+J1059))*I1059/60,1))</f>
        <v/>
      </c>
      <c r="S1059" s="28" t="str">
        <f t="shared" ref="S1059:S1077" si="532">IF(OR(AND(A1059="",B1059="",C1059=""),F1059=0,F1059=""),"",ROUND((1+P1059/100)*Q1059*F1059,2))</f>
        <v/>
      </c>
      <c r="T1059" s="28" t="str">
        <f t="shared" ref="T1059:T1077" si="533">IF(OR(AND(A1059="",B1059="",C1059=""),F1059=0,F1059="",I1059=0,I1059=""),"",ROUND((1+P1059/100)*(H1059/(N$4*I1059/5)+Q1059*F1059),2))</f>
        <v/>
      </c>
      <c r="U1059" s="28" t="str">
        <f t="shared" ref="U1059:U1077" si="534">IF(OR(AND(A1059="",B1059="",C1059=""),E1059=0,E1059="",R1059=0,R1059=""),"",ROUND((Q1059*E1059/R1059),2))</f>
        <v/>
      </c>
      <c r="V1059" s="28" t="str">
        <f t="shared" ref="V1059:V1077" si="535">IF(OR(AND(A1059="",B1059="",C1059=""),E1059=0,E1059="",R1059=0,R1059=""),"",ROUND((H1059/(12*Q1059*E1059)+1)*Q1059*E1059/R1059,2))</f>
        <v/>
      </c>
      <c r="W1059" s="71" t="str">
        <f t="shared" ref="W1059:W1077" si="536">IF(OR(AND(A1059="",B1059="",C1059=""),R1059=0,R1059=""),"",ROUND(W$4 / R1059,1))</f>
        <v/>
      </c>
      <c r="X1059" s="47" t="str">
        <f t="shared" ref="X1059:X1077" si="537">IF(OR(AND(A1059="",B1059="",C1059=""),N$4=""),"",IF(AND(F1059&gt;0,H1059&gt;0),T1059, IF(F1059&gt;0,S1059, IF(AND(E1059&gt;0,H1059&gt;0),V1059,U1059))))</f>
        <v/>
      </c>
      <c r="Y1059" s="365" t="str">
        <f t="shared" ref="Y1059:Y1077" si="538">IF(W1059&lt;X1059,W1059,X1059)</f>
        <v/>
      </c>
      <c r="Z1059" s="365" t="str">
        <f>IF(W1059&lt;X1059,Übersetzungstexte!A$186,"")</f>
        <v/>
      </c>
      <c r="AA1059" s="366" t="str">
        <f t="shared" ref="AA1059:AA1077" si="539">IF(AND(B1059="",C1059=""),"",CONCATENATE(B1059,",",C1059))</f>
        <v/>
      </c>
      <c r="AB1059" s="367"/>
    </row>
    <row r="1060" spans="1:28" ht="17.25" hidden="1" customHeight="1" x14ac:dyDescent="0.2">
      <c r="A1060" s="115"/>
      <c r="B1060" s="236"/>
      <c r="C1060" s="236"/>
      <c r="D1060" s="116"/>
      <c r="E1060" s="117"/>
      <c r="F1060" s="118"/>
      <c r="G1060" s="362"/>
      <c r="H1060" s="117"/>
      <c r="I1060" s="118"/>
      <c r="J1060" s="119"/>
      <c r="K1060" s="119"/>
      <c r="L1060" s="232" t="str">
        <f t="shared" si="525"/>
        <v/>
      </c>
      <c r="M1060" s="128" t="str">
        <f t="shared" si="526"/>
        <v/>
      </c>
      <c r="N1060" s="77">
        <f t="shared" si="527"/>
        <v>0</v>
      </c>
      <c r="O1060" s="77">
        <f t="shared" si="528"/>
        <v>0</v>
      </c>
      <c r="P1060" s="28" t="str">
        <f t="shared" si="529"/>
        <v/>
      </c>
      <c r="Q1060" s="28">
        <f t="shared" si="530"/>
        <v>0</v>
      </c>
      <c r="R1060" s="31" t="str">
        <f t="shared" si="531"/>
        <v/>
      </c>
      <c r="S1060" s="28" t="str">
        <f t="shared" si="532"/>
        <v/>
      </c>
      <c r="T1060" s="28" t="str">
        <f t="shared" si="533"/>
        <v/>
      </c>
      <c r="U1060" s="28" t="str">
        <f t="shared" si="534"/>
        <v/>
      </c>
      <c r="V1060" s="28" t="str">
        <f t="shared" si="535"/>
        <v/>
      </c>
      <c r="W1060" s="71" t="str">
        <f t="shared" si="536"/>
        <v/>
      </c>
      <c r="X1060" s="47" t="str">
        <f t="shared" si="537"/>
        <v/>
      </c>
      <c r="Y1060" s="365" t="str">
        <f t="shared" si="538"/>
        <v/>
      </c>
      <c r="Z1060" s="365" t="str">
        <f>IF(W1060&lt;X1060,Übersetzungstexte!A$186,"")</f>
        <v/>
      </c>
      <c r="AA1060" s="366" t="str">
        <f t="shared" si="539"/>
        <v/>
      </c>
      <c r="AB1060" s="367"/>
    </row>
    <row r="1061" spans="1:28" ht="17.25" hidden="1" customHeight="1" x14ac:dyDescent="0.2">
      <c r="A1061" s="115"/>
      <c r="B1061" s="236"/>
      <c r="C1061" s="236"/>
      <c r="D1061" s="116"/>
      <c r="E1061" s="117"/>
      <c r="F1061" s="118"/>
      <c r="G1061" s="362"/>
      <c r="H1061" s="117"/>
      <c r="I1061" s="118"/>
      <c r="J1061" s="119"/>
      <c r="K1061" s="119"/>
      <c r="L1061" s="232" t="str">
        <f t="shared" si="525"/>
        <v/>
      </c>
      <c r="M1061" s="128" t="str">
        <f t="shared" si="526"/>
        <v/>
      </c>
      <c r="N1061" s="77">
        <f t="shared" si="527"/>
        <v>0</v>
      </c>
      <c r="O1061" s="77">
        <f t="shared" si="528"/>
        <v>0</v>
      </c>
      <c r="P1061" s="28" t="str">
        <f t="shared" si="529"/>
        <v/>
      </c>
      <c r="Q1061" s="28">
        <f t="shared" si="530"/>
        <v>0</v>
      </c>
      <c r="R1061" s="31" t="str">
        <f t="shared" si="531"/>
        <v/>
      </c>
      <c r="S1061" s="28" t="str">
        <f t="shared" si="532"/>
        <v/>
      </c>
      <c r="T1061" s="28" t="str">
        <f t="shared" si="533"/>
        <v/>
      </c>
      <c r="U1061" s="28" t="str">
        <f t="shared" si="534"/>
        <v/>
      </c>
      <c r="V1061" s="28" t="str">
        <f t="shared" si="535"/>
        <v/>
      </c>
      <c r="W1061" s="71" t="str">
        <f t="shared" si="536"/>
        <v/>
      </c>
      <c r="X1061" s="47" t="str">
        <f t="shared" si="537"/>
        <v/>
      </c>
      <c r="Y1061" s="365" t="str">
        <f t="shared" si="538"/>
        <v/>
      </c>
      <c r="Z1061" s="365" t="str">
        <f>IF(W1061&lt;X1061,Übersetzungstexte!A$186,"")</f>
        <v/>
      </c>
      <c r="AA1061" s="366" t="str">
        <f t="shared" si="539"/>
        <v/>
      </c>
      <c r="AB1061" s="367"/>
    </row>
    <row r="1062" spans="1:28" ht="17.25" hidden="1" customHeight="1" x14ac:dyDescent="0.2">
      <c r="A1062" s="115"/>
      <c r="B1062" s="236"/>
      <c r="C1062" s="236"/>
      <c r="D1062" s="116"/>
      <c r="E1062" s="117"/>
      <c r="F1062" s="118"/>
      <c r="G1062" s="362"/>
      <c r="H1062" s="117"/>
      <c r="I1062" s="118"/>
      <c r="J1062" s="119"/>
      <c r="K1062" s="119"/>
      <c r="L1062" s="232" t="str">
        <f t="shared" si="525"/>
        <v/>
      </c>
      <c r="M1062" s="128" t="str">
        <f t="shared" si="526"/>
        <v/>
      </c>
      <c r="N1062" s="77">
        <f t="shared" si="527"/>
        <v>0</v>
      </c>
      <c r="O1062" s="77">
        <f t="shared" si="528"/>
        <v>0</v>
      </c>
      <c r="P1062" s="28" t="str">
        <f t="shared" si="529"/>
        <v/>
      </c>
      <c r="Q1062" s="28">
        <f t="shared" si="530"/>
        <v>0</v>
      </c>
      <c r="R1062" s="31" t="str">
        <f t="shared" si="531"/>
        <v/>
      </c>
      <c r="S1062" s="28" t="str">
        <f t="shared" si="532"/>
        <v/>
      </c>
      <c r="T1062" s="28" t="str">
        <f t="shared" si="533"/>
        <v/>
      </c>
      <c r="U1062" s="28" t="str">
        <f t="shared" si="534"/>
        <v/>
      </c>
      <c r="V1062" s="28" t="str">
        <f t="shared" si="535"/>
        <v/>
      </c>
      <c r="W1062" s="71" t="str">
        <f t="shared" si="536"/>
        <v/>
      </c>
      <c r="X1062" s="47" t="str">
        <f t="shared" si="537"/>
        <v/>
      </c>
      <c r="Y1062" s="365" t="str">
        <f t="shared" si="538"/>
        <v/>
      </c>
      <c r="Z1062" s="365" t="str">
        <f>IF(W1062&lt;X1062,Übersetzungstexte!A$186,"")</f>
        <v/>
      </c>
      <c r="AA1062" s="366" t="str">
        <f t="shared" si="539"/>
        <v/>
      </c>
      <c r="AB1062" s="367"/>
    </row>
    <row r="1063" spans="1:28" ht="17.25" hidden="1" customHeight="1" x14ac:dyDescent="0.2">
      <c r="A1063" s="115"/>
      <c r="B1063" s="236"/>
      <c r="C1063" s="236"/>
      <c r="D1063" s="116"/>
      <c r="E1063" s="117"/>
      <c r="F1063" s="118"/>
      <c r="G1063" s="362"/>
      <c r="H1063" s="117"/>
      <c r="I1063" s="118"/>
      <c r="J1063" s="119"/>
      <c r="K1063" s="119"/>
      <c r="L1063" s="232" t="str">
        <f t="shared" si="525"/>
        <v/>
      </c>
      <c r="M1063" s="128" t="str">
        <f t="shared" si="526"/>
        <v/>
      </c>
      <c r="N1063" s="77">
        <f t="shared" si="527"/>
        <v>0</v>
      </c>
      <c r="O1063" s="77">
        <f t="shared" si="528"/>
        <v>0</v>
      </c>
      <c r="P1063" s="28" t="str">
        <f t="shared" si="529"/>
        <v/>
      </c>
      <c r="Q1063" s="28">
        <f t="shared" si="530"/>
        <v>0</v>
      </c>
      <c r="R1063" s="31" t="str">
        <f t="shared" si="531"/>
        <v/>
      </c>
      <c r="S1063" s="28" t="str">
        <f t="shared" si="532"/>
        <v/>
      </c>
      <c r="T1063" s="28" t="str">
        <f t="shared" si="533"/>
        <v/>
      </c>
      <c r="U1063" s="28" t="str">
        <f t="shared" si="534"/>
        <v/>
      </c>
      <c r="V1063" s="28" t="str">
        <f t="shared" si="535"/>
        <v/>
      </c>
      <c r="W1063" s="71" t="str">
        <f t="shared" si="536"/>
        <v/>
      </c>
      <c r="X1063" s="47" t="str">
        <f t="shared" si="537"/>
        <v/>
      </c>
      <c r="Y1063" s="365" t="str">
        <f t="shared" si="538"/>
        <v/>
      </c>
      <c r="Z1063" s="365" t="str">
        <f>IF(W1063&lt;X1063,Übersetzungstexte!A$186,"")</f>
        <v/>
      </c>
      <c r="AA1063" s="366" t="str">
        <f t="shared" si="539"/>
        <v/>
      </c>
      <c r="AB1063" s="367"/>
    </row>
    <row r="1064" spans="1:28" ht="17.25" hidden="1" customHeight="1" x14ac:dyDescent="0.2">
      <c r="A1064" s="115"/>
      <c r="B1064" s="236"/>
      <c r="C1064" s="236"/>
      <c r="D1064" s="116"/>
      <c r="E1064" s="117"/>
      <c r="F1064" s="118"/>
      <c r="G1064" s="362"/>
      <c r="H1064" s="117"/>
      <c r="I1064" s="118"/>
      <c r="J1064" s="119"/>
      <c r="K1064" s="119"/>
      <c r="L1064" s="232" t="str">
        <f t="shared" si="525"/>
        <v/>
      </c>
      <c r="M1064" s="128" t="str">
        <f t="shared" si="526"/>
        <v/>
      </c>
      <c r="N1064" s="77">
        <f t="shared" si="527"/>
        <v>0</v>
      </c>
      <c r="O1064" s="77">
        <f t="shared" si="528"/>
        <v>0</v>
      </c>
      <c r="P1064" s="28" t="str">
        <f t="shared" si="529"/>
        <v/>
      </c>
      <c r="Q1064" s="28">
        <f t="shared" si="530"/>
        <v>0</v>
      </c>
      <c r="R1064" s="31" t="str">
        <f t="shared" si="531"/>
        <v/>
      </c>
      <c r="S1064" s="28" t="str">
        <f t="shared" si="532"/>
        <v/>
      </c>
      <c r="T1064" s="28" t="str">
        <f t="shared" si="533"/>
        <v/>
      </c>
      <c r="U1064" s="28" t="str">
        <f t="shared" si="534"/>
        <v/>
      </c>
      <c r="V1064" s="28" t="str">
        <f t="shared" si="535"/>
        <v/>
      </c>
      <c r="W1064" s="71" t="str">
        <f t="shared" si="536"/>
        <v/>
      </c>
      <c r="X1064" s="47" t="str">
        <f t="shared" si="537"/>
        <v/>
      </c>
      <c r="Y1064" s="365" t="str">
        <f t="shared" si="538"/>
        <v/>
      </c>
      <c r="Z1064" s="365" t="str">
        <f>IF(W1064&lt;X1064,Übersetzungstexte!A$186,"")</f>
        <v/>
      </c>
      <c r="AA1064" s="366" t="str">
        <f t="shared" si="539"/>
        <v/>
      </c>
      <c r="AB1064" s="367"/>
    </row>
    <row r="1065" spans="1:28" ht="17.25" hidden="1" customHeight="1" x14ac:dyDescent="0.2">
      <c r="A1065" s="115"/>
      <c r="B1065" s="236"/>
      <c r="C1065" s="236"/>
      <c r="D1065" s="116"/>
      <c r="E1065" s="117"/>
      <c r="F1065" s="118"/>
      <c r="G1065" s="362"/>
      <c r="H1065" s="117"/>
      <c r="I1065" s="118"/>
      <c r="J1065" s="119"/>
      <c r="K1065" s="119"/>
      <c r="L1065" s="232" t="str">
        <f t="shared" si="525"/>
        <v/>
      </c>
      <c r="M1065" s="128" t="str">
        <f t="shared" si="526"/>
        <v/>
      </c>
      <c r="N1065" s="77">
        <f t="shared" si="527"/>
        <v>0</v>
      </c>
      <c r="O1065" s="77">
        <f t="shared" si="528"/>
        <v>0</v>
      </c>
      <c r="P1065" s="28" t="str">
        <f t="shared" si="529"/>
        <v/>
      </c>
      <c r="Q1065" s="28">
        <f t="shared" si="530"/>
        <v>0</v>
      </c>
      <c r="R1065" s="31" t="str">
        <f t="shared" si="531"/>
        <v/>
      </c>
      <c r="S1065" s="28" t="str">
        <f t="shared" si="532"/>
        <v/>
      </c>
      <c r="T1065" s="28" t="str">
        <f t="shared" si="533"/>
        <v/>
      </c>
      <c r="U1065" s="28" t="str">
        <f t="shared" si="534"/>
        <v/>
      </c>
      <c r="V1065" s="28" t="str">
        <f t="shared" si="535"/>
        <v/>
      </c>
      <c r="W1065" s="71" t="str">
        <f t="shared" si="536"/>
        <v/>
      </c>
      <c r="X1065" s="47" t="str">
        <f t="shared" si="537"/>
        <v/>
      </c>
      <c r="Y1065" s="365" t="str">
        <f t="shared" si="538"/>
        <v/>
      </c>
      <c r="Z1065" s="365" t="str">
        <f>IF(W1065&lt;X1065,Übersetzungstexte!A$186,"")</f>
        <v/>
      </c>
      <c r="AA1065" s="366" t="str">
        <f t="shared" si="539"/>
        <v/>
      </c>
      <c r="AB1065" s="367"/>
    </row>
    <row r="1066" spans="1:28" ht="17.25" hidden="1" customHeight="1" x14ac:dyDescent="0.2">
      <c r="A1066" s="115"/>
      <c r="B1066" s="236"/>
      <c r="C1066" s="236"/>
      <c r="D1066" s="116"/>
      <c r="E1066" s="117"/>
      <c r="F1066" s="118"/>
      <c r="G1066" s="362"/>
      <c r="H1066" s="117"/>
      <c r="I1066" s="118"/>
      <c r="J1066" s="119"/>
      <c r="K1066" s="119"/>
      <c r="L1066" s="232" t="str">
        <f t="shared" si="525"/>
        <v/>
      </c>
      <c r="M1066" s="128" t="str">
        <f t="shared" si="526"/>
        <v/>
      </c>
      <c r="N1066" s="77">
        <f t="shared" si="527"/>
        <v>0</v>
      </c>
      <c r="O1066" s="77">
        <f t="shared" si="528"/>
        <v>0</v>
      </c>
      <c r="P1066" s="28" t="str">
        <f t="shared" si="529"/>
        <v/>
      </c>
      <c r="Q1066" s="28">
        <f t="shared" si="530"/>
        <v>0</v>
      </c>
      <c r="R1066" s="31" t="str">
        <f t="shared" si="531"/>
        <v/>
      </c>
      <c r="S1066" s="28" t="str">
        <f t="shared" si="532"/>
        <v/>
      </c>
      <c r="T1066" s="28" t="str">
        <f t="shared" si="533"/>
        <v/>
      </c>
      <c r="U1066" s="28" t="str">
        <f t="shared" si="534"/>
        <v/>
      </c>
      <c r="V1066" s="28" t="str">
        <f t="shared" si="535"/>
        <v/>
      </c>
      <c r="W1066" s="71" t="str">
        <f t="shared" si="536"/>
        <v/>
      </c>
      <c r="X1066" s="47" t="str">
        <f t="shared" si="537"/>
        <v/>
      </c>
      <c r="Y1066" s="365" t="str">
        <f t="shared" si="538"/>
        <v/>
      </c>
      <c r="Z1066" s="365" t="str">
        <f>IF(W1066&lt;X1066,Übersetzungstexte!A$186,"")</f>
        <v/>
      </c>
      <c r="AA1066" s="366" t="str">
        <f t="shared" si="539"/>
        <v/>
      </c>
      <c r="AB1066" s="367"/>
    </row>
    <row r="1067" spans="1:28" ht="17.25" hidden="1" customHeight="1" x14ac:dyDescent="0.2">
      <c r="A1067" s="115"/>
      <c r="B1067" s="236"/>
      <c r="C1067" s="236"/>
      <c r="D1067" s="116"/>
      <c r="E1067" s="117"/>
      <c r="F1067" s="118"/>
      <c r="G1067" s="362"/>
      <c r="H1067" s="117"/>
      <c r="I1067" s="118"/>
      <c r="J1067" s="119"/>
      <c r="K1067" s="119"/>
      <c r="L1067" s="232" t="str">
        <f t="shared" si="525"/>
        <v/>
      </c>
      <c r="M1067" s="128" t="str">
        <f t="shared" si="526"/>
        <v/>
      </c>
      <c r="N1067" s="77">
        <f t="shared" si="527"/>
        <v>0</v>
      </c>
      <c r="O1067" s="77">
        <f t="shared" si="528"/>
        <v>0</v>
      </c>
      <c r="P1067" s="28" t="str">
        <f t="shared" si="529"/>
        <v/>
      </c>
      <c r="Q1067" s="28">
        <f t="shared" si="530"/>
        <v>0</v>
      </c>
      <c r="R1067" s="31" t="str">
        <f t="shared" si="531"/>
        <v/>
      </c>
      <c r="S1067" s="28" t="str">
        <f t="shared" si="532"/>
        <v/>
      </c>
      <c r="T1067" s="28" t="str">
        <f t="shared" si="533"/>
        <v/>
      </c>
      <c r="U1067" s="28" t="str">
        <f t="shared" si="534"/>
        <v/>
      </c>
      <c r="V1067" s="28" t="str">
        <f t="shared" si="535"/>
        <v/>
      </c>
      <c r="W1067" s="71" t="str">
        <f t="shared" si="536"/>
        <v/>
      </c>
      <c r="X1067" s="47" t="str">
        <f t="shared" si="537"/>
        <v/>
      </c>
      <c r="Y1067" s="365" t="str">
        <f t="shared" si="538"/>
        <v/>
      </c>
      <c r="Z1067" s="365" t="str">
        <f>IF(W1067&lt;X1067,Übersetzungstexte!A$186,"")</f>
        <v/>
      </c>
      <c r="AA1067" s="366" t="str">
        <f t="shared" si="539"/>
        <v/>
      </c>
      <c r="AB1067" s="367"/>
    </row>
    <row r="1068" spans="1:28" ht="17.25" hidden="1" customHeight="1" x14ac:dyDescent="0.2">
      <c r="A1068" s="115"/>
      <c r="B1068" s="236"/>
      <c r="C1068" s="236"/>
      <c r="D1068" s="116"/>
      <c r="E1068" s="117"/>
      <c r="F1068" s="118"/>
      <c r="G1068" s="362"/>
      <c r="H1068" s="117"/>
      <c r="I1068" s="118"/>
      <c r="J1068" s="119"/>
      <c r="K1068" s="119"/>
      <c r="L1068" s="232" t="str">
        <f t="shared" si="525"/>
        <v/>
      </c>
      <c r="M1068" s="128" t="str">
        <f t="shared" si="526"/>
        <v/>
      </c>
      <c r="N1068" s="77">
        <f t="shared" si="527"/>
        <v>0</v>
      </c>
      <c r="O1068" s="77">
        <f t="shared" si="528"/>
        <v>0</v>
      </c>
      <c r="P1068" s="28" t="str">
        <f t="shared" si="529"/>
        <v/>
      </c>
      <c r="Q1068" s="28">
        <f t="shared" si="530"/>
        <v>0</v>
      </c>
      <c r="R1068" s="31" t="str">
        <f t="shared" si="531"/>
        <v/>
      </c>
      <c r="S1068" s="28" t="str">
        <f t="shared" si="532"/>
        <v/>
      </c>
      <c r="T1068" s="28" t="str">
        <f t="shared" si="533"/>
        <v/>
      </c>
      <c r="U1068" s="28" t="str">
        <f t="shared" si="534"/>
        <v/>
      </c>
      <c r="V1068" s="28" t="str">
        <f t="shared" si="535"/>
        <v/>
      </c>
      <c r="W1068" s="71" t="str">
        <f t="shared" si="536"/>
        <v/>
      </c>
      <c r="X1068" s="47" t="str">
        <f t="shared" si="537"/>
        <v/>
      </c>
      <c r="Y1068" s="365" t="str">
        <f t="shared" si="538"/>
        <v/>
      </c>
      <c r="Z1068" s="365" t="str">
        <f>IF(W1068&lt;X1068,Übersetzungstexte!A$186,"")</f>
        <v/>
      </c>
      <c r="AA1068" s="366" t="str">
        <f t="shared" si="539"/>
        <v/>
      </c>
      <c r="AB1068" s="367"/>
    </row>
    <row r="1069" spans="1:28" ht="17.25" hidden="1" customHeight="1" x14ac:dyDescent="0.2">
      <c r="A1069" s="115"/>
      <c r="B1069" s="236"/>
      <c r="C1069" s="236"/>
      <c r="D1069" s="116"/>
      <c r="E1069" s="117"/>
      <c r="F1069" s="118"/>
      <c r="G1069" s="362"/>
      <c r="H1069" s="117"/>
      <c r="I1069" s="118"/>
      <c r="J1069" s="119"/>
      <c r="K1069" s="119"/>
      <c r="L1069" s="232" t="str">
        <f t="shared" si="525"/>
        <v/>
      </c>
      <c r="M1069" s="128" t="str">
        <f t="shared" si="526"/>
        <v/>
      </c>
      <c r="N1069" s="77">
        <f t="shared" si="527"/>
        <v>0</v>
      </c>
      <c r="O1069" s="77">
        <f t="shared" si="528"/>
        <v>0</v>
      </c>
      <c r="P1069" s="28" t="str">
        <f t="shared" si="529"/>
        <v/>
      </c>
      <c r="Q1069" s="28">
        <f t="shared" si="530"/>
        <v>0</v>
      </c>
      <c r="R1069" s="31" t="str">
        <f t="shared" si="531"/>
        <v/>
      </c>
      <c r="S1069" s="28" t="str">
        <f t="shared" si="532"/>
        <v/>
      </c>
      <c r="T1069" s="28" t="str">
        <f t="shared" si="533"/>
        <v/>
      </c>
      <c r="U1069" s="28" t="str">
        <f t="shared" si="534"/>
        <v/>
      </c>
      <c r="V1069" s="28" t="str">
        <f t="shared" si="535"/>
        <v/>
      </c>
      <c r="W1069" s="71" t="str">
        <f t="shared" si="536"/>
        <v/>
      </c>
      <c r="X1069" s="47" t="str">
        <f t="shared" si="537"/>
        <v/>
      </c>
      <c r="Y1069" s="365" t="str">
        <f t="shared" si="538"/>
        <v/>
      </c>
      <c r="Z1069" s="365" t="str">
        <f>IF(W1069&lt;X1069,Übersetzungstexte!A$186,"")</f>
        <v/>
      </c>
      <c r="AA1069" s="366" t="str">
        <f t="shared" si="539"/>
        <v/>
      </c>
      <c r="AB1069" s="367"/>
    </row>
    <row r="1070" spans="1:28" ht="17.25" hidden="1" customHeight="1" x14ac:dyDescent="0.2">
      <c r="A1070" s="115"/>
      <c r="B1070" s="236"/>
      <c r="C1070" s="236"/>
      <c r="D1070" s="116"/>
      <c r="E1070" s="117"/>
      <c r="F1070" s="118"/>
      <c r="G1070" s="362"/>
      <c r="H1070" s="117"/>
      <c r="I1070" s="118"/>
      <c r="J1070" s="119"/>
      <c r="K1070" s="119"/>
      <c r="L1070" s="232" t="str">
        <f t="shared" si="525"/>
        <v/>
      </c>
      <c r="M1070" s="128" t="str">
        <f t="shared" si="526"/>
        <v/>
      </c>
      <c r="N1070" s="77">
        <f t="shared" si="527"/>
        <v>0</v>
      </c>
      <c r="O1070" s="77">
        <f t="shared" si="528"/>
        <v>0</v>
      </c>
      <c r="P1070" s="28" t="str">
        <f t="shared" si="529"/>
        <v/>
      </c>
      <c r="Q1070" s="28">
        <f t="shared" si="530"/>
        <v>0</v>
      </c>
      <c r="R1070" s="31" t="str">
        <f t="shared" si="531"/>
        <v/>
      </c>
      <c r="S1070" s="28" t="str">
        <f t="shared" si="532"/>
        <v/>
      </c>
      <c r="T1070" s="28" t="str">
        <f t="shared" si="533"/>
        <v/>
      </c>
      <c r="U1070" s="28" t="str">
        <f t="shared" si="534"/>
        <v/>
      </c>
      <c r="V1070" s="28" t="str">
        <f t="shared" si="535"/>
        <v/>
      </c>
      <c r="W1070" s="71" t="str">
        <f t="shared" si="536"/>
        <v/>
      </c>
      <c r="X1070" s="47" t="str">
        <f t="shared" si="537"/>
        <v/>
      </c>
      <c r="Y1070" s="365" t="str">
        <f t="shared" si="538"/>
        <v/>
      </c>
      <c r="Z1070" s="365" t="str">
        <f>IF(W1070&lt;X1070,Übersetzungstexte!A$186,"")</f>
        <v/>
      </c>
      <c r="AA1070" s="366" t="str">
        <f t="shared" si="539"/>
        <v/>
      </c>
      <c r="AB1070" s="367"/>
    </row>
    <row r="1071" spans="1:28" ht="17.25" hidden="1" customHeight="1" x14ac:dyDescent="0.2">
      <c r="A1071" s="115"/>
      <c r="B1071" s="236"/>
      <c r="C1071" s="236"/>
      <c r="D1071" s="116"/>
      <c r="E1071" s="117"/>
      <c r="F1071" s="118"/>
      <c r="G1071" s="362"/>
      <c r="H1071" s="117"/>
      <c r="I1071" s="118"/>
      <c r="J1071" s="119"/>
      <c r="K1071" s="119"/>
      <c r="L1071" s="232" t="str">
        <f t="shared" si="525"/>
        <v/>
      </c>
      <c r="M1071" s="128" t="str">
        <f t="shared" si="526"/>
        <v/>
      </c>
      <c r="N1071" s="77">
        <f t="shared" si="527"/>
        <v>0</v>
      </c>
      <c r="O1071" s="77">
        <f t="shared" si="528"/>
        <v>0</v>
      </c>
      <c r="P1071" s="28" t="str">
        <f t="shared" si="529"/>
        <v/>
      </c>
      <c r="Q1071" s="28">
        <f t="shared" si="530"/>
        <v>0</v>
      </c>
      <c r="R1071" s="31" t="str">
        <f t="shared" si="531"/>
        <v/>
      </c>
      <c r="S1071" s="28" t="str">
        <f t="shared" si="532"/>
        <v/>
      </c>
      <c r="T1071" s="28" t="str">
        <f t="shared" si="533"/>
        <v/>
      </c>
      <c r="U1071" s="28" t="str">
        <f t="shared" si="534"/>
        <v/>
      </c>
      <c r="V1071" s="28" t="str">
        <f t="shared" si="535"/>
        <v/>
      </c>
      <c r="W1071" s="71" t="str">
        <f t="shared" si="536"/>
        <v/>
      </c>
      <c r="X1071" s="47" t="str">
        <f t="shared" si="537"/>
        <v/>
      </c>
      <c r="Y1071" s="365" t="str">
        <f t="shared" si="538"/>
        <v/>
      </c>
      <c r="Z1071" s="365" t="str">
        <f>IF(W1071&lt;X1071,Übersetzungstexte!A$186,"")</f>
        <v/>
      </c>
      <c r="AA1071" s="366" t="str">
        <f t="shared" si="539"/>
        <v/>
      </c>
      <c r="AB1071" s="367"/>
    </row>
    <row r="1072" spans="1:28" ht="17.25" hidden="1" customHeight="1" x14ac:dyDescent="0.2">
      <c r="A1072" s="115"/>
      <c r="B1072" s="236"/>
      <c r="C1072" s="236"/>
      <c r="D1072" s="116"/>
      <c r="E1072" s="117"/>
      <c r="F1072" s="118"/>
      <c r="G1072" s="362"/>
      <c r="H1072" s="117"/>
      <c r="I1072" s="118"/>
      <c r="J1072" s="119"/>
      <c r="K1072" s="119"/>
      <c r="L1072" s="232" t="str">
        <f t="shared" si="525"/>
        <v/>
      </c>
      <c r="M1072" s="128" t="str">
        <f t="shared" si="526"/>
        <v/>
      </c>
      <c r="N1072" s="77">
        <f t="shared" si="527"/>
        <v>0</v>
      </c>
      <c r="O1072" s="77">
        <f t="shared" si="528"/>
        <v>0</v>
      </c>
      <c r="P1072" s="28" t="str">
        <f t="shared" si="529"/>
        <v/>
      </c>
      <c r="Q1072" s="28">
        <f t="shared" si="530"/>
        <v>0</v>
      </c>
      <c r="R1072" s="31" t="str">
        <f t="shared" si="531"/>
        <v/>
      </c>
      <c r="S1072" s="28" t="str">
        <f t="shared" si="532"/>
        <v/>
      </c>
      <c r="T1072" s="28" t="str">
        <f t="shared" si="533"/>
        <v/>
      </c>
      <c r="U1072" s="28" t="str">
        <f t="shared" si="534"/>
        <v/>
      </c>
      <c r="V1072" s="28" t="str">
        <f t="shared" si="535"/>
        <v/>
      </c>
      <c r="W1072" s="71" t="str">
        <f t="shared" si="536"/>
        <v/>
      </c>
      <c r="X1072" s="47" t="str">
        <f t="shared" si="537"/>
        <v/>
      </c>
      <c r="Y1072" s="365" t="str">
        <f t="shared" si="538"/>
        <v/>
      </c>
      <c r="Z1072" s="365" t="str">
        <f>IF(W1072&lt;X1072,Übersetzungstexte!A$186,"")</f>
        <v/>
      </c>
      <c r="AA1072" s="366" t="str">
        <f t="shared" si="539"/>
        <v/>
      </c>
      <c r="AB1072" s="367"/>
    </row>
    <row r="1073" spans="1:28" ht="17.25" hidden="1" customHeight="1" x14ac:dyDescent="0.2">
      <c r="A1073" s="115"/>
      <c r="B1073" s="236"/>
      <c r="C1073" s="236"/>
      <c r="D1073" s="116"/>
      <c r="E1073" s="117"/>
      <c r="F1073" s="118"/>
      <c r="G1073" s="362"/>
      <c r="H1073" s="117"/>
      <c r="I1073" s="118"/>
      <c r="J1073" s="119"/>
      <c r="K1073" s="119"/>
      <c r="L1073" s="232" t="str">
        <f t="shared" si="525"/>
        <v/>
      </c>
      <c r="M1073" s="128" t="str">
        <f t="shared" si="526"/>
        <v/>
      </c>
      <c r="N1073" s="77">
        <f t="shared" si="527"/>
        <v>0</v>
      </c>
      <c r="O1073" s="77">
        <f t="shared" si="528"/>
        <v>0</v>
      </c>
      <c r="P1073" s="28" t="str">
        <f t="shared" si="529"/>
        <v/>
      </c>
      <c r="Q1073" s="28">
        <f t="shared" si="530"/>
        <v>0</v>
      </c>
      <c r="R1073" s="31" t="str">
        <f t="shared" si="531"/>
        <v/>
      </c>
      <c r="S1073" s="28" t="str">
        <f t="shared" si="532"/>
        <v/>
      </c>
      <c r="T1073" s="28" t="str">
        <f t="shared" si="533"/>
        <v/>
      </c>
      <c r="U1073" s="28" t="str">
        <f t="shared" si="534"/>
        <v/>
      </c>
      <c r="V1073" s="28" t="str">
        <f t="shared" si="535"/>
        <v/>
      </c>
      <c r="W1073" s="71" t="str">
        <f t="shared" si="536"/>
        <v/>
      </c>
      <c r="X1073" s="47" t="str">
        <f t="shared" si="537"/>
        <v/>
      </c>
      <c r="Y1073" s="365" t="str">
        <f t="shared" si="538"/>
        <v/>
      </c>
      <c r="Z1073" s="365" t="str">
        <f>IF(W1073&lt;X1073,Übersetzungstexte!A$186,"")</f>
        <v/>
      </c>
      <c r="AA1073" s="366" t="str">
        <f t="shared" si="539"/>
        <v/>
      </c>
      <c r="AB1073" s="367"/>
    </row>
    <row r="1074" spans="1:28" ht="17.25" hidden="1" customHeight="1" x14ac:dyDescent="0.2">
      <c r="A1074" s="115"/>
      <c r="B1074" s="236"/>
      <c r="C1074" s="236"/>
      <c r="D1074" s="116"/>
      <c r="E1074" s="117"/>
      <c r="F1074" s="118"/>
      <c r="G1074" s="362"/>
      <c r="H1074" s="117"/>
      <c r="I1074" s="118"/>
      <c r="J1074" s="119"/>
      <c r="K1074" s="119"/>
      <c r="L1074" s="232" t="str">
        <f t="shared" si="525"/>
        <v/>
      </c>
      <c r="M1074" s="128" t="str">
        <f t="shared" si="526"/>
        <v/>
      </c>
      <c r="N1074" s="77">
        <f t="shared" si="527"/>
        <v>0</v>
      </c>
      <c r="O1074" s="77">
        <f t="shared" si="528"/>
        <v>0</v>
      </c>
      <c r="P1074" s="28" t="str">
        <f t="shared" si="529"/>
        <v/>
      </c>
      <c r="Q1074" s="28">
        <f t="shared" si="530"/>
        <v>0</v>
      </c>
      <c r="R1074" s="31" t="str">
        <f t="shared" si="531"/>
        <v/>
      </c>
      <c r="S1074" s="28" t="str">
        <f t="shared" si="532"/>
        <v/>
      </c>
      <c r="T1074" s="28" t="str">
        <f t="shared" si="533"/>
        <v/>
      </c>
      <c r="U1074" s="28" t="str">
        <f t="shared" si="534"/>
        <v/>
      </c>
      <c r="V1074" s="28" t="str">
        <f t="shared" si="535"/>
        <v/>
      </c>
      <c r="W1074" s="71" t="str">
        <f t="shared" si="536"/>
        <v/>
      </c>
      <c r="X1074" s="47" t="str">
        <f t="shared" si="537"/>
        <v/>
      </c>
      <c r="Y1074" s="365" t="str">
        <f t="shared" si="538"/>
        <v/>
      </c>
      <c r="Z1074" s="365" t="str">
        <f>IF(W1074&lt;X1074,Übersetzungstexte!A$186,"")</f>
        <v/>
      </c>
      <c r="AA1074" s="366" t="str">
        <f t="shared" si="539"/>
        <v/>
      </c>
      <c r="AB1074" s="367"/>
    </row>
    <row r="1075" spans="1:28" ht="17.25" hidden="1" customHeight="1" x14ac:dyDescent="0.2">
      <c r="A1075" s="115"/>
      <c r="B1075" s="236"/>
      <c r="C1075" s="236"/>
      <c r="D1075" s="116"/>
      <c r="E1075" s="117"/>
      <c r="F1075" s="118"/>
      <c r="G1075" s="362"/>
      <c r="H1075" s="117"/>
      <c r="I1075" s="118"/>
      <c r="J1075" s="119"/>
      <c r="K1075" s="119"/>
      <c r="L1075" s="232" t="str">
        <f t="shared" si="525"/>
        <v/>
      </c>
      <c r="M1075" s="128" t="str">
        <f t="shared" si="526"/>
        <v/>
      </c>
      <c r="N1075" s="77">
        <f t="shared" si="527"/>
        <v>0</v>
      </c>
      <c r="O1075" s="77">
        <f t="shared" si="528"/>
        <v>0</v>
      </c>
      <c r="P1075" s="28" t="str">
        <f t="shared" si="529"/>
        <v/>
      </c>
      <c r="Q1075" s="28">
        <f t="shared" si="530"/>
        <v>0</v>
      </c>
      <c r="R1075" s="31" t="str">
        <f t="shared" si="531"/>
        <v/>
      </c>
      <c r="S1075" s="28" t="str">
        <f t="shared" si="532"/>
        <v/>
      </c>
      <c r="T1075" s="28" t="str">
        <f t="shared" si="533"/>
        <v/>
      </c>
      <c r="U1075" s="28" t="str">
        <f t="shared" si="534"/>
        <v/>
      </c>
      <c r="V1075" s="28" t="str">
        <f t="shared" si="535"/>
        <v/>
      </c>
      <c r="W1075" s="71" t="str">
        <f t="shared" si="536"/>
        <v/>
      </c>
      <c r="X1075" s="47" t="str">
        <f t="shared" si="537"/>
        <v/>
      </c>
      <c r="Y1075" s="365" t="str">
        <f t="shared" si="538"/>
        <v/>
      </c>
      <c r="Z1075" s="365" t="str">
        <f>IF(W1075&lt;X1075,Übersetzungstexte!A$186,"")</f>
        <v/>
      </c>
      <c r="AA1075" s="366" t="str">
        <f t="shared" si="539"/>
        <v/>
      </c>
      <c r="AB1075" s="367"/>
    </row>
    <row r="1076" spans="1:28" ht="17.25" hidden="1" customHeight="1" x14ac:dyDescent="0.2">
      <c r="A1076" s="115"/>
      <c r="B1076" s="236"/>
      <c r="C1076" s="236"/>
      <c r="D1076" s="116"/>
      <c r="E1076" s="117"/>
      <c r="F1076" s="118"/>
      <c r="G1076" s="362"/>
      <c r="H1076" s="117"/>
      <c r="I1076" s="118"/>
      <c r="J1076" s="119"/>
      <c r="K1076" s="119"/>
      <c r="L1076" s="232" t="str">
        <f t="shared" si="525"/>
        <v/>
      </c>
      <c r="M1076" s="128" t="str">
        <f t="shared" si="526"/>
        <v/>
      </c>
      <c r="N1076" s="77">
        <f t="shared" si="527"/>
        <v>0</v>
      </c>
      <c r="O1076" s="77">
        <f t="shared" si="528"/>
        <v>0</v>
      </c>
      <c r="P1076" s="28" t="str">
        <f t="shared" si="529"/>
        <v/>
      </c>
      <c r="Q1076" s="28">
        <f t="shared" si="530"/>
        <v>0</v>
      </c>
      <c r="R1076" s="31" t="str">
        <f t="shared" si="531"/>
        <v/>
      </c>
      <c r="S1076" s="28" t="str">
        <f t="shared" si="532"/>
        <v/>
      </c>
      <c r="T1076" s="28" t="str">
        <f t="shared" si="533"/>
        <v/>
      </c>
      <c r="U1076" s="28" t="str">
        <f t="shared" si="534"/>
        <v/>
      </c>
      <c r="V1076" s="28" t="str">
        <f t="shared" si="535"/>
        <v/>
      </c>
      <c r="W1076" s="71" t="str">
        <f t="shared" si="536"/>
        <v/>
      </c>
      <c r="X1076" s="47" t="str">
        <f t="shared" si="537"/>
        <v/>
      </c>
      <c r="Y1076" s="365" t="str">
        <f t="shared" si="538"/>
        <v/>
      </c>
      <c r="Z1076" s="365" t="str">
        <f>IF(W1076&lt;X1076,Übersetzungstexte!A$186,"")</f>
        <v/>
      </c>
      <c r="AA1076" s="366" t="str">
        <f t="shared" si="539"/>
        <v/>
      </c>
      <c r="AB1076" s="367"/>
    </row>
    <row r="1077" spans="1:28" ht="17.25" hidden="1" customHeight="1" x14ac:dyDescent="0.2">
      <c r="A1077" s="115"/>
      <c r="B1077" s="236"/>
      <c r="C1077" s="236"/>
      <c r="D1077" s="116"/>
      <c r="E1077" s="117"/>
      <c r="F1077" s="118"/>
      <c r="G1077" s="362"/>
      <c r="H1077" s="117"/>
      <c r="I1077" s="118"/>
      <c r="J1077" s="119"/>
      <c r="K1077" s="119"/>
      <c r="L1077" s="232" t="str">
        <f t="shared" si="525"/>
        <v/>
      </c>
      <c r="M1077" s="128" t="str">
        <f t="shared" si="526"/>
        <v/>
      </c>
      <c r="N1077" s="77">
        <f t="shared" si="527"/>
        <v>0</v>
      </c>
      <c r="O1077" s="77">
        <f t="shared" si="528"/>
        <v>0</v>
      </c>
      <c r="P1077" s="28" t="str">
        <f t="shared" si="529"/>
        <v/>
      </c>
      <c r="Q1077" s="28">
        <f t="shared" si="530"/>
        <v>0</v>
      </c>
      <c r="R1077" s="31" t="str">
        <f t="shared" si="531"/>
        <v/>
      </c>
      <c r="S1077" s="28" t="str">
        <f t="shared" si="532"/>
        <v/>
      </c>
      <c r="T1077" s="28" t="str">
        <f t="shared" si="533"/>
        <v/>
      </c>
      <c r="U1077" s="28" t="str">
        <f t="shared" si="534"/>
        <v/>
      </c>
      <c r="V1077" s="28" t="str">
        <f t="shared" si="535"/>
        <v/>
      </c>
      <c r="W1077" s="71" t="str">
        <f t="shared" si="536"/>
        <v/>
      </c>
      <c r="X1077" s="47" t="str">
        <f t="shared" si="537"/>
        <v/>
      </c>
      <c r="Y1077" s="365" t="str">
        <f t="shared" si="538"/>
        <v/>
      </c>
      <c r="Z1077" s="365" t="str">
        <f>IF(W1077&lt;X1077,Übersetzungstexte!A$186,"")</f>
        <v/>
      </c>
      <c r="AA1077" s="366" t="str">
        <f t="shared" si="539"/>
        <v/>
      </c>
      <c r="AB1077" s="367"/>
    </row>
    <row r="1078" spans="1:28" ht="17.25" hidden="1" customHeight="1" x14ac:dyDescent="0.2">
      <c r="A1078" s="115"/>
      <c r="B1078" s="236"/>
      <c r="C1078" s="236"/>
      <c r="D1078" s="116"/>
      <c r="E1078" s="117"/>
      <c r="F1078" s="118"/>
      <c r="G1078" s="362"/>
      <c r="H1078" s="117"/>
      <c r="I1078" s="118"/>
      <c r="J1078" s="119"/>
      <c r="K1078" s="119"/>
      <c r="L1078" s="232" t="str">
        <f t="shared" si="525"/>
        <v/>
      </c>
      <c r="M1078" s="128" t="str">
        <f>Z1078</f>
        <v/>
      </c>
      <c r="N1078" s="77">
        <f>IF(N$2-YEAR(D1078)&lt;N$3,0,1)</f>
        <v>0</v>
      </c>
      <c r="O1078" s="77">
        <f>IF(L1078="",0,1)</f>
        <v>0</v>
      </c>
      <c r="P1078" s="28" t="str">
        <f>IF(AND(A1078="",B1078="",C1078=""),"",ROUND((K1078+J1078)/(N$4-(K1078+J1078))*100,2))</f>
        <v/>
      </c>
      <c r="Q1078" s="28">
        <f>ROUND(G1078,0)/12</f>
        <v>0</v>
      </c>
      <c r="R1078" s="31" t="str">
        <f>IF(AND(A1078="",B1078="",C1078=""),"",ROUND((N$4-(K1078+J1078))*I1078/60,1))</f>
        <v/>
      </c>
      <c r="S1078" s="28" t="str">
        <f>IF(OR(AND(A1078="",B1078="",C1078=""),F1078=0,F1078=""),"",ROUND((1+P1078/100)*Q1078*F1078,2))</f>
        <v/>
      </c>
      <c r="T1078" s="28" t="str">
        <f>IF(OR(AND(A1078="",B1078="",C1078=""),F1078=0,F1078="",I1078=0,I1078=""),"",ROUND((1+P1078/100)*(H1078/(N$4*I1078/5)+Q1078*F1078),2))</f>
        <v/>
      </c>
      <c r="U1078" s="28" t="str">
        <f>IF(OR(AND(A1078="",B1078="",C1078=""),E1078=0,E1078="",R1078=0,R1078=""),"",ROUND((Q1078*E1078/R1078),2))</f>
        <v/>
      </c>
      <c r="V1078" s="28" t="str">
        <f>IF(OR(AND(A1078="",B1078="",C1078=""),E1078=0,E1078="",R1078=0,R1078=""),"",ROUND((H1078/(12*Q1078*E1078)+1)*Q1078*E1078/R1078,2))</f>
        <v/>
      </c>
      <c r="W1078" s="71" t="str">
        <f>IF(OR(AND(A1078="",B1078="",C1078=""),R1078=0,R1078=""),"",ROUND(W$4 / R1078,1))</f>
        <v/>
      </c>
      <c r="X1078" s="47" t="str">
        <f>IF(OR(AND(A1078="",B1078="",C1078=""),N$4=""),"",IF(AND(F1078&gt;0,H1078&gt;0),T1078, IF(F1078&gt;0,S1078, IF(AND(E1078&gt;0,H1078&gt;0),V1078,U1078))))</f>
        <v/>
      </c>
      <c r="Y1078" s="365" t="str">
        <f>IF(W1078&lt;X1078,W1078,X1078)</f>
        <v/>
      </c>
      <c r="Z1078" s="365" t="str">
        <f>IF(W1078&lt;X1078,Übersetzungstexte!A$186,"")</f>
        <v/>
      </c>
      <c r="AA1078" s="366" t="str">
        <f>IF(AND(B1078="",C1078=""),"",CONCATENATE(B1078,",",C1078))</f>
        <v/>
      </c>
      <c r="AB1078" s="367"/>
    </row>
    <row r="1079" spans="1:28" ht="17.25" hidden="1" customHeight="1" x14ac:dyDescent="0.2">
      <c r="A1079" s="115"/>
      <c r="B1079" s="236"/>
      <c r="C1079" s="236"/>
      <c r="D1079" s="116"/>
      <c r="E1079" s="117"/>
      <c r="F1079" s="118"/>
      <c r="G1079" s="362"/>
      <c r="H1079" s="117"/>
      <c r="I1079" s="118"/>
      <c r="J1079" s="119"/>
      <c r="K1079" s="119"/>
      <c r="L1079" s="232" t="str">
        <f t="shared" si="525"/>
        <v/>
      </c>
      <c r="M1079" s="128" t="str">
        <f>Z1079</f>
        <v/>
      </c>
      <c r="N1079" s="77">
        <f>IF(N$2-YEAR(D1079)&lt;N$3,0,1)</f>
        <v>0</v>
      </c>
      <c r="O1079" s="77">
        <f>IF(L1079="",0,1)</f>
        <v>0</v>
      </c>
      <c r="P1079" s="28" t="str">
        <f>IF(AND(A1079="",B1079="",C1079=""),"",ROUND((K1079+J1079)/(N$4-(K1079+J1079))*100,2))</f>
        <v/>
      </c>
      <c r="Q1079" s="28">
        <f>ROUND(G1079,0)/12</f>
        <v>0</v>
      </c>
      <c r="R1079" s="31" t="str">
        <f>IF(AND(A1079="",B1079="",C1079=""),"",ROUND((N$4-(K1079+J1079))*I1079/60,1))</f>
        <v/>
      </c>
      <c r="S1079" s="28" t="str">
        <f>IF(OR(AND(A1079="",B1079="",C1079=""),F1079=0,F1079=""),"",ROUND((1+P1079/100)*Q1079*F1079,2))</f>
        <v/>
      </c>
      <c r="T1079" s="28" t="str">
        <f>IF(OR(AND(A1079="",B1079="",C1079=""),F1079=0,F1079="",I1079=0,I1079=""),"",ROUND((1+P1079/100)*(H1079/(N$4*I1079/5)+Q1079*F1079),2))</f>
        <v/>
      </c>
      <c r="U1079" s="28" t="str">
        <f>IF(OR(AND(A1079="",B1079="",C1079=""),E1079=0,E1079="",R1079=0,R1079=""),"",ROUND((Q1079*E1079/R1079),2))</f>
        <v/>
      </c>
      <c r="V1079" s="28" t="str">
        <f>IF(OR(AND(A1079="",B1079="",C1079=""),E1079=0,E1079="",R1079=0,R1079=""),"",ROUND((H1079/(12*Q1079*E1079)+1)*Q1079*E1079/R1079,2))</f>
        <v/>
      </c>
      <c r="W1079" s="71" t="str">
        <f>IF(OR(AND(A1079="",B1079="",C1079=""),R1079=0,R1079=""),"",ROUND(W$4 / R1079,1))</f>
        <v/>
      </c>
      <c r="X1079" s="47" t="str">
        <f>IF(OR(AND(A1079="",B1079="",C1079=""),N$4=""),"",IF(AND(F1079&gt;0,H1079&gt;0),T1079, IF(F1079&gt;0,S1079, IF(AND(E1079&gt;0,H1079&gt;0),V1079,U1079))))</f>
        <v/>
      </c>
      <c r="Y1079" s="365" t="str">
        <f>IF(W1079&lt;X1079,W1079,X1079)</f>
        <v/>
      </c>
      <c r="Z1079" s="365" t="str">
        <f>IF(W1079&lt;X1079,Übersetzungstexte!A$186,"")</f>
        <v/>
      </c>
      <c r="AA1079" s="366" t="str">
        <f>IF(AND(B1079="",C1079=""),"",CONCATENATE(B1079,",",C1079))</f>
        <v/>
      </c>
      <c r="AB1079" s="367"/>
    </row>
    <row r="1080" spans="1:28" hidden="1" x14ac:dyDescent="0.2">
      <c r="A1080" s="15"/>
      <c r="B1080" s="16"/>
      <c r="C1080" s="16"/>
      <c r="D1080" s="16"/>
      <c r="E1080" s="16"/>
      <c r="F1080" s="16"/>
      <c r="G1080" s="16"/>
      <c r="H1080" s="16"/>
      <c r="I1080" s="16"/>
      <c r="J1080" s="16"/>
      <c r="K1080" s="16"/>
      <c r="L1080" s="16"/>
      <c r="M1080" s="39"/>
      <c r="N1080" s="184"/>
      <c r="O1080" s="45"/>
      <c r="P1080" s="45"/>
      <c r="Q1080" s="45"/>
      <c r="R1080" s="45"/>
      <c r="S1080" s="45"/>
      <c r="T1080" s="45"/>
      <c r="U1080" s="45"/>
      <c r="V1080" s="45"/>
      <c r="W1080" s="45"/>
      <c r="X1080" s="45"/>
      <c r="Y1080" s="45"/>
      <c r="Z1080" s="45"/>
      <c r="AA1080" s="45"/>
      <c r="AB1080" s="45"/>
    </row>
    <row r="1081" spans="1:28" hidden="1" x14ac:dyDescent="0.2">
      <c r="A1081" s="113" t="str">
        <f>'Stammdaten Betrieb &amp; Abteilung'!D$1</f>
        <v xml:space="preserve">  </v>
      </c>
      <c r="B1081" s="39"/>
      <c r="C1081" s="34"/>
      <c r="D1081" s="34"/>
      <c r="E1081" s="35"/>
      <c r="F1081" s="35"/>
      <c r="G1081" s="21" t="str">
        <f>Übersetzungstexte!A$135</f>
        <v>Betrieb / Betriebsabteilung</v>
      </c>
      <c r="H1081" s="38" t="str">
        <f>'Stammdaten Betrieb &amp; Abteilung'!D$13</f>
        <v xml:space="preserve"> </v>
      </c>
      <c r="I1081" s="38"/>
      <c r="J1081" s="38"/>
      <c r="K1081" s="38"/>
      <c r="L1081" s="40"/>
      <c r="M1081" s="85"/>
      <c r="P1081" s="46"/>
      <c r="Q1081" s="46"/>
      <c r="R1081" s="18"/>
      <c r="S1081" s="22"/>
      <c r="T1081" s="47"/>
      <c r="U1081" s="18"/>
      <c r="V1081" s="18"/>
      <c r="W1081" s="18"/>
      <c r="X1081" s="18"/>
      <c r="Y1081" s="19"/>
      <c r="AA1081" s="47"/>
    </row>
    <row r="1082" spans="1:28" hidden="1" x14ac:dyDescent="0.2">
      <c r="A1082" s="38" t="str">
        <f>'Stammdaten Betrieb &amp; Abteilung'!D$3</f>
        <v xml:space="preserve"> </v>
      </c>
      <c r="B1082" s="39"/>
      <c r="C1082" s="33"/>
      <c r="D1082" s="33"/>
      <c r="E1082" s="36"/>
      <c r="F1082" s="36"/>
      <c r="G1082" s="17" t="str">
        <f>Übersetzungstexte!A$136</f>
        <v>Abrechnungsperiode</v>
      </c>
      <c r="H1082" s="114" t="str">
        <f>'Stammdaten Betrieb &amp; Abteilung'!D$14</f>
        <v/>
      </c>
      <c r="I1082" s="114"/>
      <c r="J1082" s="37"/>
      <c r="K1082" s="37"/>
      <c r="L1082" s="40"/>
      <c r="M1082" s="85"/>
      <c r="P1082" s="46"/>
      <c r="Q1082" s="46"/>
      <c r="R1082" s="18"/>
      <c r="S1082" s="22"/>
      <c r="T1082" s="47"/>
      <c r="U1082" s="18"/>
      <c r="V1082" s="18"/>
      <c r="W1082" s="18"/>
      <c r="X1082" s="18"/>
      <c r="Y1082" s="19"/>
      <c r="AA1082" s="47"/>
    </row>
    <row r="1083" spans="1:28" hidden="1" x14ac:dyDescent="0.2">
      <c r="A1083" s="38" t="str">
        <f>'Stammdaten Betrieb &amp; Abteilung'!D$4</f>
        <v xml:space="preserve"> </v>
      </c>
      <c r="B1083" s="39"/>
      <c r="C1083" s="7"/>
      <c r="D1083" s="7"/>
      <c r="E1083" s="36"/>
      <c r="F1083" s="36"/>
      <c r="G1083" s="17" t="str">
        <f>Übersetzungstexte!A$137</f>
        <v>Beginn / Ende der Kurzarbeit</v>
      </c>
      <c r="H1083" s="38" t="str">
        <f>'Stammdaten Betrieb &amp; Abteilung'!D$16</f>
        <v/>
      </c>
      <c r="I1083" s="38"/>
      <c r="J1083" s="38"/>
      <c r="K1083" s="38"/>
      <c r="L1083" s="40"/>
      <c r="M1083" s="85"/>
      <c r="P1083" s="46"/>
      <c r="Q1083" s="46"/>
      <c r="R1083" s="18"/>
      <c r="S1083" s="22"/>
      <c r="T1083" s="47"/>
      <c r="U1083" s="18"/>
      <c r="V1083" s="18"/>
      <c r="W1083" s="73"/>
      <c r="X1083" s="18"/>
      <c r="Y1083" s="19"/>
      <c r="AA1083" s="47"/>
    </row>
    <row r="1084" spans="1:28" hidden="1" x14ac:dyDescent="0.2">
      <c r="A1084" s="5"/>
      <c r="B1084" s="4"/>
      <c r="C1084" s="7"/>
      <c r="D1084" s="7"/>
      <c r="E1084" s="8"/>
      <c r="F1084" s="7"/>
      <c r="G1084" s="7"/>
      <c r="H1084" s="13"/>
      <c r="I1084" s="7"/>
      <c r="J1084" s="7"/>
      <c r="K1084" s="7"/>
      <c r="L1084" s="41"/>
      <c r="M1084" s="86"/>
      <c r="N1084" s="182"/>
      <c r="O1084" s="43"/>
      <c r="P1084" s="46"/>
      <c r="Q1084" s="46"/>
      <c r="R1084" s="18"/>
      <c r="S1084" s="22"/>
      <c r="T1084" s="18"/>
      <c r="U1084" s="18"/>
      <c r="V1084" s="18"/>
      <c r="W1084" s="50"/>
      <c r="X1084" s="18"/>
      <c r="Y1084" s="19"/>
      <c r="AA1084" s="47"/>
    </row>
    <row r="1085" spans="1:28" hidden="1" x14ac:dyDescent="0.2">
      <c r="A1085" s="223" t="str">
        <f>Übersetzungstexte!A$138</f>
        <v/>
      </c>
      <c r="B1085" s="223" t="str">
        <f>Übersetzungstexte!A$142</f>
        <v/>
      </c>
      <c r="C1085" s="223" t="str">
        <f>Übersetzungstexte!A$146</f>
        <v/>
      </c>
      <c r="D1085" s="224" t="str">
        <f>Übersetzungstexte!A$150</f>
        <v/>
      </c>
      <c r="E1085" s="224" t="str">
        <f>Übersetzungstexte!A$154</f>
        <v/>
      </c>
      <c r="F1085" s="224" t="str">
        <f>Übersetzungstexte!A$158</f>
        <v/>
      </c>
      <c r="G1085" s="224" t="str">
        <f>Übersetzungstexte!A$162</f>
        <v>Anzahl bez.</v>
      </c>
      <c r="H1085" s="225" t="str">
        <f>Übersetzungstexte!A$166</f>
        <v>Weitere</v>
      </c>
      <c r="I1085" s="224" t="str">
        <f>Übersetzungstexte!A$170</f>
        <v>Jahres-</v>
      </c>
      <c r="J1085" s="224" t="str">
        <f>Übersetzungstexte!A$174</f>
        <v/>
      </c>
      <c r="K1085" s="224" t="str">
        <f>Übersetzungstexte!A$178</f>
        <v/>
      </c>
      <c r="L1085" s="224" t="str">
        <f>Übersetzungstexte!A$182</f>
        <v>Anrechen-</v>
      </c>
      <c r="M1085" s="85"/>
      <c r="N1085" s="183"/>
      <c r="O1085" s="76" t="s">
        <v>685</v>
      </c>
      <c r="P1085" s="50" t="s">
        <v>717</v>
      </c>
      <c r="Q1085" s="50"/>
      <c r="R1085" s="50" t="s">
        <v>718</v>
      </c>
      <c r="S1085" s="50" t="s">
        <v>719</v>
      </c>
      <c r="T1085" s="50" t="s">
        <v>720</v>
      </c>
      <c r="U1085" s="50" t="s">
        <v>721</v>
      </c>
      <c r="V1085" s="50" t="s">
        <v>722</v>
      </c>
      <c r="W1085" s="50" t="s">
        <v>723</v>
      </c>
      <c r="X1085" s="44" t="s">
        <v>726</v>
      </c>
      <c r="Y1085" s="47" t="s">
        <v>723</v>
      </c>
      <c r="Z1085" s="47" t="s">
        <v>723</v>
      </c>
      <c r="AA1085" s="179"/>
      <c r="AB1085" s="179"/>
    </row>
    <row r="1086" spans="1:28" s="23" customFormat="1" hidden="1" x14ac:dyDescent="0.2">
      <c r="A1086" s="226" t="str">
        <f>Übersetzungstexte!A$139</f>
        <v/>
      </c>
      <c r="B1086" s="226" t="str">
        <f>Übersetzungstexte!A$143</f>
        <v/>
      </c>
      <c r="C1086" s="226" t="str">
        <f>Übersetzungstexte!A$147</f>
        <v/>
      </c>
      <c r="D1086" s="227" t="str">
        <f>Übersetzungstexte!A$151</f>
        <v/>
      </c>
      <c r="E1086" s="227" t="str">
        <f>Übersetzungstexte!A$155</f>
        <v/>
      </c>
      <c r="F1086" s="227" t="str">
        <f>Übersetzungstexte!A$159</f>
        <v/>
      </c>
      <c r="G1086" s="227" t="str">
        <f>Übersetzungstexte!A$163</f>
        <v xml:space="preserve">Monate </v>
      </c>
      <c r="H1086" s="233" t="str">
        <f>Übersetzungstexte!A$167</f>
        <v>Lohn-</v>
      </c>
      <c r="I1086" s="227" t="str">
        <f>Übersetzungstexte!A$171</f>
        <v>durchschn.</v>
      </c>
      <c r="J1086" s="227" t="str">
        <f>Übersetzungstexte!A$175</f>
        <v>Anzahl</v>
      </c>
      <c r="K1086" s="227" t="str">
        <f>Übersetzungstexte!A$179</f>
        <v>Anzahl</v>
      </c>
      <c r="L1086" s="227" t="str">
        <f>Übersetzungstexte!A$183</f>
        <v>barer</v>
      </c>
      <c r="M1086" s="126"/>
      <c r="N1086" s="183"/>
      <c r="O1086" s="76" t="s">
        <v>761</v>
      </c>
      <c r="P1086" s="50" t="s">
        <v>712</v>
      </c>
      <c r="Q1086" s="50" t="s">
        <v>609</v>
      </c>
      <c r="R1086" s="51" t="s">
        <v>713</v>
      </c>
      <c r="S1086" s="75" t="s">
        <v>757</v>
      </c>
      <c r="T1086" s="52" t="s">
        <v>757</v>
      </c>
      <c r="U1086" s="52" t="s">
        <v>758</v>
      </c>
      <c r="V1086" s="52" t="s">
        <v>758</v>
      </c>
      <c r="W1086" s="52" t="s">
        <v>724</v>
      </c>
      <c r="X1086" s="48" t="s">
        <v>727</v>
      </c>
      <c r="Y1086" s="48" t="s">
        <v>727</v>
      </c>
      <c r="Z1086" s="49" t="s">
        <v>753</v>
      </c>
      <c r="AA1086" s="364"/>
      <c r="AB1086" s="364"/>
    </row>
    <row r="1087" spans="1:28" s="23" customFormat="1" hidden="1" x14ac:dyDescent="0.2">
      <c r="A1087" s="226" t="str">
        <f>Übersetzungstexte!A$140</f>
        <v/>
      </c>
      <c r="B1087" s="226" t="str">
        <f>Übersetzungstexte!A$144</f>
        <v/>
      </c>
      <c r="C1087" s="226" t="str">
        <f>Übersetzungstexte!A$148</f>
        <v/>
      </c>
      <c r="D1087" s="227" t="str">
        <f>Übersetzungstexte!A$152</f>
        <v>Geburts-</v>
      </c>
      <c r="E1087" s="227" t="str">
        <f>Übersetzungstexte!A$156</f>
        <v>Monats-</v>
      </c>
      <c r="F1087" s="227" t="str">
        <f>Übersetzungstexte!A$160</f>
        <v>Stunden-</v>
      </c>
      <c r="G1087" s="227" t="str">
        <f>Übersetzungstexte!A$164</f>
        <v>pro Jahr</v>
      </c>
      <c r="H1087" s="227" t="str">
        <f>Übersetzungstexte!A$168</f>
        <v>bestand-</v>
      </c>
      <c r="I1087" s="227" t="str">
        <f>Übersetzungstexte!A$172</f>
        <v>wöchentl.</v>
      </c>
      <c r="J1087" s="227" t="str">
        <f>Übersetzungstexte!A$176</f>
        <v>Ferientage</v>
      </c>
      <c r="K1087" s="227" t="str">
        <f>Übersetzungstexte!A$180</f>
        <v>Feiertage</v>
      </c>
      <c r="L1087" s="228" t="str">
        <f>Übersetzungstexte!A$184</f>
        <v>Stunden-</v>
      </c>
      <c r="M1087" s="127"/>
      <c r="N1087" s="184" t="s">
        <v>62</v>
      </c>
      <c r="O1087" s="44" t="s">
        <v>762</v>
      </c>
      <c r="P1087" s="50"/>
      <c r="Q1087" s="50"/>
      <c r="R1087" s="51"/>
      <c r="S1087" s="52" t="s">
        <v>706</v>
      </c>
      <c r="T1087" s="52" t="s">
        <v>704</v>
      </c>
      <c r="U1087" s="52" t="s">
        <v>706</v>
      </c>
      <c r="V1087" s="52" t="s">
        <v>704</v>
      </c>
      <c r="W1087" s="52" t="s">
        <v>725</v>
      </c>
      <c r="X1087" s="49" t="s">
        <v>755</v>
      </c>
      <c r="Y1087" s="49" t="s">
        <v>728</v>
      </c>
      <c r="Z1087" s="49" t="s">
        <v>754</v>
      </c>
      <c r="AA1087" s="364"/>
      <c r="AB1087" s="364"/>
    </row>
    <row r="1088" spans="1:28" s="23" customFormat="1" hidden="1" x14ac:dyDescent="0.2">
      <c r="A1088" s="229" t="str">
        <f>Übersetzungstexte!A$141</f>
        <v>Versicherten-Nr.</v>
      </c>
      <c r="B1088" s="229" t="str">
        <f>Übersetzungstexte!A$145</f>
        <v>Name</v>
      </c>
      <c r="C1088" s="229" t="str">
        <f>Übersetzungstexte!A$149</f>
        <v>Vorname</v>
      </c>
      <c r="D1088" s="230" t="str">
        <f>Übersetzungstexte!A$153</f>
        <v>datum</v>
      </c>
      <c r="E1088" s="230" t="str">
        <f>Übersetzungstexte!A$157</f>
        <v>lohn</v>
      </c>
      <c r="F1088" s="230" t="str">
        <f>Übersetzungstexte!A$161</f>
        <v>lohn</v>
      </c>
      <c r="G1088" s="230" t="str">
        <f>Übersetzungstexte!A$165</f>
        <v>(12/13)</v>
      </c>
      <c r="H1088" s="230" t="str">
        <f>Übersetzungstexte!A$169</f>
        <v>teile p. Jahr</v>
      </c>
      <c r="I1088" s="230" t="str">
        <f>Übersetzungstexte!A$173</f>
        <v>Arbeitszeit</v>
      </c>
      <c r="J1088" s="230" t="str">
        <f>Übersetzungstexte!A$177</f>
        <v>pro Jahr</v>
      </c>
      <c r="K1088" s="230" t="str">
        <f>Übersetzungstexte!A$181</f>
        <v>pro Jahr</v>
      </c>
      <c r="L1088" s="231" t="str">
        <f>Übersetzungstexte!A$185</f>
        <v>Verdienst</v>
      </c>
      <c r="M1088" s="127"/>
      <c r="N1088" s="184" t="s">
        <v>63</v>
      </c>
      <c r="O1088" s="44" t="s">
        <v>749</v>
      </c>
      <c r="P1088" s="50"/>
      <c r="Q1088" s="50"/>
      <c r="R1088" s="51"/>
      <c r="S1088" s="52" t="s">
        <v>705</v>
      </c>
      <c r="T1088" s="52" t="s">
        <v>705</v>
      </c>
      <c r="U1088" s="52" t="s">
        <v>705</v>
      </c>
      <c r="V1088" s="52" t="s">
        <v>705</v>
      </c>
      <c r="W1088" s="50"/>
      <c r="X1088" s="49" t="s">
        <v>756</v>
      </c>
      <c r="Y1088" s="49" t="s">
        <v>673</v>
      </c>
      <c r="Z1088" s="49"/>
      <c r="AA1088" s="364" t="s">
        <v>711</v>
      </c>
      <c r="AB1088" s="364"/>
    </row>
    <row r="1089" spans="1:28" ht="17.25" hidden="1" customHeight="1" x14ac:dyDescent="0.2">
      <c r="A1089" s="115"/>
      <c r="B1089" s="236"/>
      <c r="C1089" s="236"/>
      <c r="D1089" s="116"/>
      <c r="E1089" s="117"/>
      <c r="F1089" s="118"/>
      <c r="G1089" s="362"/>
      <c r="H1089" s="117"/>
      <c r="I1089" s="118"/>
      <c r="J1089" s="119"/>
      <c r="K1089" s="119"/>
      <c r="L1089" s="232" t="str">
        <f t="shared" ref="L1089:L1109" si="540">Y1089</f>
        <v/>
      </c>
      <c r="M1089" s="128" t="str">
        <f t="shared" ref="M1089:M1107" si="541">Z1089</f>
        <v/>
      </c>
      <c r="N1089" s="77">
        <f t="shared" ref="N1089:N1107" si="542">IF(N$2-YEAR(D1089)&lt;N$3,0,1)</f>
        <v>0</v>
      </c>
      <c r="O1089" s="77">
        <f t="shared" ref="O1089:O1107" si="543">IF(L1089="",0,1)</f>
        <v>0</v>
      </c>
      <c r="P1089" s="28" t="str">
        <f t="shared" ref="P1089:P1107" si="544">IF(AND(A1089="",B1089="",C1089=""),"",ROUND((K1089+J1089)/(N$4-(K1089+J1089))*100,2))</f>
        <v/>
      </c>
      <c r="Q1089" s="28">
        <f t="shared" ref="Q1089:Q1107" si="545">ROUND(G1089,0)/12</f>
        <v>0</v>
      </c>
      <c r="R1089" s="31" t="str">
        <f t="shared" ref="R1089:R1107" si="546">IF(AND(A1089="",B1089="",C1089=""),"",ROUND((N$4-(K1089+J1089))*I1089/60,1))</f>
        <v/>
      </c>
      <c r="S1089" s="28" t="str">
        <f t="shared" ref="S1089:S1107" si="547">IF(OR(AND(A1089="",B1089="",C1089=""),F1089=0,F1089=""),"",ROUND((1+P1089/100)*Q1089*F1089,2))</f>
        <v/>
      </c>
      <c r="T1089" s="28" t="str">
        <f t="shared" ref="T1089:T1107" si="548">IF(OR(AND(A1089="",B1089="",C1089=""),F1089=0,F1089="",I1089=0,I1089=""),"",ROUND((1+P1089/100)*(H1089/(N$4*I1089/5)+Q1089*F1089),2))</f>
        <v/>
      </c>
      <c r="U1089" s="28" t="str">
        <f t="shared" ref="U1089:U1107" si="549">IF(OR(AND(A1089="",B1089="",C1089=""),E1089=0,E1089="",R1089=0,R1089=""),"",ROUND((Q1089*E1089/R1089),2))</f>
        <v/>
      </c>
      <c r="V1089" s="28" t="str">
        <f t="shared" ref="V1089:V1107" si="550">IF(OR(AND(A1089="",B1089="",C1089=""),E1089=0,E1089="",R1089=0,R1089=""),"",ROUND((H1089/(12*Q1089*E1089)+1)*Q1089*E1089/R1089,2))</f>
        <v/>
      </c>
      <c r="W1089" s="71" t="str">
        <f t="shared" ref="W1089:W1107" si="551">IF(OR(AND(A1089="",B1089="",C1089=""),R1089=0,R1089=""),"",ROUND(W$4 / R1089,1))</f>
        <v/>
      </c>
      <c r="X1089" s="47" t="str">
        <f t="shared" ref="X1089:X1107" si="552">IF(OR(AND(A1089="",B1089="",C1089=""),N$4=""),"",IF(AND(F1089&gt;0,H1089&gt;0),T1089, IF(F1089&gt;0,S1089, IF(AND(E1089&gt;0,H1089&gt;0),V1089,U1089))))</f>
        <v/>
      </c>
      <c r="Y1089" s="365" t="str">
        <f t="shared" ref="Y1089:Y1107" si="553">IF(W1089&lt;X1089,W1089,X1089)</f>
        <v/>
      </c>
      <c r="Z1089" s="365" t="str">
        <f>IF(W1089&lt;X1089,Übersetzungstexte!A$186,"")</f>
        <v/>
      </c>
      <c r="AA1089" s="366" t="str">
        <f t="shared" ref="AA1089:AA1107" si="554">IF(AND(B1089="",C1089=""),"",CONCATENATE(B1089,",",C1089))</f>
        <v/>
      </c>
      <c r="AB1089" s="367"/>
    </row>
    <row r="1090" spans="1:28" ht="17.25" hidden="1" customHeight="1" x14ac:dyDescent="0.2">
      <c r="A1090" s="115"/>
      <c r="B1090" s="236"/>
      <c r="C1090" s="236"/>
      <c r="D1090" s="116"/>
      <c r="E1090" s="117"/>
      <c r="F1090" s="118"/>
      <c r="G1090" s="362"/>
      <c r="H1090" s="117"/>
      <c r="I1090" s="118"/>
      <c r="J1090" s="119"/>
      <c r="K1090" s="119"/>
      <c r="L1090" s="232" t="str">
        <f t="shared" si="540"/>
        <v/>
      </c>
      <c r="M1090" s="128" t="str">
        <f t="shared" si="541"/>
        <v/>
      </c>
      <c r="N1090" s="77">
        <f t="shared" si="542"/>
        <v>0</v>
      </c>
      <c r="O1090" s="77">
        <f t="shared" si="543"/>
        <v>0</v>
      </c>
      <c r="P1090" s="28" t="str">
        <f t="shared" si="544"/>
        <v/>
      </c>
      <c r="Q1090" s="28">
        <f t="shared" si="545"/>
        <v>0</v>
      </c>
      <c r="R1090" s="31" t="str">
        <f t="shared" si="546"/>
        <v/>
      </c>
      <c r="S1090" s="28" t="str">
        <f t="shared" si="547"/>
        <v/>
      </c>
      <c r="T1090" s="28" t="str">
        <f t="shared" si="548"/>
        <v/>
      </c>
      <c r="U1090" s="28" t="str">
        <f t="shared" si="549"/>
        <v/>
      </c>
      <c r="V1090" s="28" t="str">
        <f t="shared" si="550"/>
        <v/>
      </c>
      <c r="W1090" s="71" t="str">
        <f t="shared" si="551"/>
        <v/>
      </c>
      <c r="X1090" s="47" t="str">
        <f t="shared" si="552"/>
        <v/>
      </c>
      <c r="Y1090" s="365" t="str">
        <f t="shared" si="553"/>
        <v/>
      </c>
      <c r="Z1090" s="365" t="str">
        <f>IF(W1090&lt;X1090,Übersetzungstexte!A$186,"")</f>
        <v/>
      </c>
      <c r="AA1090" s="366" t="str">
        <f t="shared" si="554"/>
        <v/>
      </c>
      <c r="AB1090" s="367"/>
    </row>
    <row r="1091" spans="1:28" ht="17.25" hidden="1" customHeight="1" x14ac:dyDescent="0.2">
      <c r="A1091" s="115"/>
      <c r="B1091" s="236"/>
      <c r="C1091" s="236"/>
      <c r="D1091" s="116"/>
      <c r="E1091" s="117"/>
      <c r="F1091" s="118"/>
      <c r="G1091" s="362"/>
      <c r="H1091" s="117"/>
      <c r="I1091" s="118"/>
      <c r="J1091" s="119"/>
      <c r="K1091" s="119"/>
      <c r="L1091" s="232" t="str">
        <f t="shared" si="540"/>
        <v/>
      </c>
      <c r="M1091" s="128" t="str">
        <f t="shared" si="541"/>
        <v/>
      </c>
      <c r="N1091" s="77">
        <f t="shared" si="542"/>
        <v>0</v>
      </c>
      <c r="O1091" s="77">
        <f t="shared" si="543"/>
        <v>0</v>
      </c>
      <c r="P1091" s="28" t="str">
        <f t="shared" si="544"/>
        <v/>
      </c>
      <c r="Q1091" s="28">
        <f t="shared" si="545"/>
        <v>0</v>
      </c>
      <c r="R1091" s="31" t="str">
        <f t="shared" si="546"/>
        <v/>
      </c>
      <c r="S1091" s="28" t="str">
        <f t="shared" si="547"/>
        <v/>
      </c>
      <c r="T1091" s="28" t="str">
        <f t="shared" si="548"/>
        <v/>
      </c>
      <c r="U1091" s="28" t="str">
        <f t="shared" si="549"/>
        <v/>
      </c>
      <c r="V1091" s="28" t="str">
        <f t="shared" si="550"/>
        <v/>
      </c>
      <c r="W1091" s="71" t="str">
        <f t="shared" si="551"/>
        <v/>
      </c>
      <c r="X1091" s="47" t="str">
        <f t="shared" si="552"/>
        <v/>
      </c>
      <c r="Y1091" s="365" t="str">
        <f t="shared" si="553"/>
        <v/>
      </c>
      <c r="Z1091" s="365" t="str">
        <f>IF(W1091&lt;X1091,Übersetzungstexte!A$186,"")</f>
        <v/>
      </c>
      <c r="AA1091" s="366" t="str">
        <f t="shared" si="554"/>
        <v/>
      </c>
      <c r="AB1091" s="367"/>
    </row>
    <row r="1092" spans="1:28" ht="17.25" hidden="1" customHeight="1" x14ac:dyDescent="0.2">
      <c r="A1092" s="115"/>
      <c r="B1092" s="236"/>
      <c r="C1092" s="236"/>
      <c r="D1092" s="116"/>
      <c r="E1092" s="117"/>
      <c r="F1092" s="118"/>
      <c r="G1092" s="362"/>
      <c r="H1092" s="117"/>
      <c r="I1092" s="118"/>
      <c r="J1092" s="119"/>
      <c r="K1092" s="119"/>
      <c r="L1092" s="232" t="str">
        <f t="shared" si="540"/>
        <v/>
      </c>
      <c r="M1092" s="128" t="str">
        <f t="shared" si="541"/>
        <v/>
      </c>
      <c r="N1092" s="77">
        <f t="shared" si="542"/>
        <v>0</v>
      </c>
      <c r="O1092" s="77">
        <f t="shared" si="543"/>
        <v>0</v>
      </c>
      <c r="P1092" s="28" t="str">
        <f t="shared" si="544"/>
        <v/>
      </c>
      <c r="Q1092" s="28">
        <f t="shared" si="545"/>
        <v>0</v>
      </c>
      <c r="R1092" s="31" t="str">
        <f t="shared" si="546"/>
        <v/>
      </c>
      <c r="S1092" s="28" t="str">
        <f t="shared" si="547"/>
        <v/>
      </c>
      <c r="T1092" s="28" t="str">
        <f t="shared" si="548"/>
        <v/>
      </c>
      <c r="U1092" s="28" t="str">
        <f t="shared" si="549"/>
        <v/>
      </c>
      <c r="V1092" s="28" t="str">
        <f t="shared" si="550"/>
        <v/>
      </c>
      <c r="W1092" s="71" t="str">
        <f t="shared" si="551"/>
        <v/>
      </c>
      <c r="X1092" s="47" t="str">
        <f t="shared" si="552"/>
        <v/>
      </c>
      <c r="Y1092" s="365" t="str">
        <f t="shared" si="553"/>
        <v/>
      </c>
      <c r="Z1092" s="365" t="str">
        <f>IF(W1092&lt;X1092,Übersetzungstexte!A$186,"")</f>
        <v/>
      </c>
      <c r="AA1092" s="366" t="str">
        <f t="shared" si="554"/>
        <v/>
      </c>
      <c r="AB1092" s="367"/>
    </row>
    <row r="1093" spans="1:28" ht="17.25" hidden="1" customHeight="1" x14ac:dyDescent="0.2">
      <c r="A1093" s="115"/>
      <c r="B1093" s="236"/>
      <c r="C1093" s="236"/>
      <c r="D1093" s="116"/>
      <c r="E1093" s="117"/>
      <c r="F1093" s="118"/>
      <c r="G1093" s="362"/>
      <c r="H1093" s="117"/>
      <c r="I1093" s="118"/>
      <c r="J1093" s="119"/>
      <c r="K1093" s="119"/>
      <c r="L1093" s="232" t="str">
        <f t="shared" si="540"/>
        <v/>
      </c>
      <c r="M1093" s="128" t="str">
        <f t="shared" si="541"/>
        <v/>
      </c>
      <c r="N1093" s="77">
        <f t="shared" si="542"/>
        <v>0</v>
      </c>
      <c r="O1093" s="77">
        <f t="shared" si="543"/>
        <v>0</v>
      </c>
      <c r="P1093" s="28" t="str">
        <f t="shared" si="544"/>
        <v/>
      </c>
      <c r="Q1093" s="28">
        <f t="shared" si="545"/>
        <v>0</v>
      </c>
      <c r="R1093" s="31" t="str">
        <f t="shared" si="546"/>
        <v/>
      </c>
      <c r="S1093" s="28" t="str">
        <f t="shared" si="547"/>
        <v/>
      </c>
      <c r="T1093" s="28" t="str">
        <f t="shared" si="548"/>
        <v/>
      </c>
      <c r="U1093" s="28" t="str">
        <f t="shared" si="549"/>
        <v/>
      </c>
      <c r="V1093" s="28" t="str">
        <f t="shared" si="550"/>
        <v/>
      </c>
      <c r="W1093" s="71" t="str">
        <f t="shared" si="551"/>
        <v/>
      </c>
      <c r="X1093" s="47" t="str">
        <f t="shared" si="552"/>
        <v/>
      </c>
      <c r="Y1093" s="365" t="str">
        <f t="shared" si="553"/>
        <v/>
      </c>
      <c r="Z1093" s="365" t="str">
        <f>IF(W1093&lt;X1093,Übersetzungstexte!A$186,"")</f>
        <v/>
      </c>
      <c r="AA1093" s="366" t="str">
        <f t="shared" si="554"/>
        <v/>
      </c>
      <c r="AB1093" s="367"/>
    </row>
    <row r="1094" spans="1:28" ht="17.25" hidden="1" customHeight="1" x14ac:dyDescent="0.2">
      <c r="A1094" s="115"/>
      <c r="B1094" s="236"/>
      <c r="C1094" s="236"/>
      <c r="D1094" s="116"/>
      <c r="E1094" s="117"/>
      <c r="F1094" s="118"/>
      <c r="G1094" s="362"/>
      <c r="H1094" s="117"/>
      <c r="I1094" s="118"/>
      <c r="J1094" s="119"/>
      <c r="K1094" s="119"/>
      <c r="L1094" s="232" t="str">
        <f t="shared" si="540"/>
        <v/>
      </c>
      <c r="M1094" s="128" t="str">
        <f t="shared" si="541"/>
        <v/>
      </c>
      <c r="N1094" s="77">
        <f t="shared" si="542"/>
        <v>0</v>
      </c>
      <c r="O1094" s="77">
        <f t="shared" si="543"/>
        <v>0</v>
      </c>
      <c r="P1094" s="28" t="str">
        <f t="shared" si="544"/>
        <v/>
      </c>
      <c r="Q1094" s="28">
        <f t="shared" si="545"/>
        <v>0</v>
      </c>
      <c r="R1094" s="31" t="str">
        <f t="shared" si="546"/>
        <v/>
      </c>
      <c r="S1094" s="28" t="str">
        <f t="shared" si="547"/>
        <v/>
      </c>
      <c r="T1094" s="28" t="str">
        <f t="shared" si="548"/>
        <v/>
      </c>
      <c r="U1094" s="28" t="str">
        <f t="shared" si="549"/>
        <v/>
      </c>
      <c r="V1094" s="28" t="str">
        <f t="shared" si="550"/>
        <v/>
      </c>
      <c r="W1094" s="71" t="str">
        <f t="shared" si="551"/>
        <v/>
      </c>
      <c r="X1094" s="47" t="str">
        <f t="shared" si="552"/>
        <v/>
      </c>
      <c r="Y1094" s="365" t="str">
        <f t="shared" si="553"/>
        <v/>
      </c>
      <c r="Z1094" s="365" t="str">
        <f>IF(W1094&lt;X1094,Übersetzungstexte!A$186,"")</f>
        <v/>
      </c>
      <c r="AA1094" s="366" t="str">
        <f t="shared" si="554"/>
        <v/>
      </c>
      <c r="AB1094" s="367"/>
    </row>
    <row r="1095" spans="1:28" ht="17.25" hidden="1" customHeight="1" x14ac:dyDescent="0.2">
      <c r="A1095" s="115"/>
      <c r="B1095" s="236"/>
      <c r="C1095" s="236"/>
      <c r="D1095" s="116"/>
      <c r="E1095" s="117"/>
      <c r="F1095" s="118"/>
      <c r="G1095" s="362"/>
      <c r="H1095" s="117"/>
      <c r="I1095" s="118"/>
      <c r="J1095" s="119"/>
      <c r="K1095" s="119"/>
      <c r="L1095" s="232" t="str">
        <f t="shared" si="540"/>
        <v/>
      </c>
      <c r="M1095" s="128" t="str">
        <f t="shared" si="541"/>
        <v/>
      </c>
      <c r="N1095" s="77">
        <f t="shared" si="542"/>
        <v>0</v>
      </c>
      <c r="O1095" s="77">
        <f t="shared" si="543"/>
        <v>0</v>
      </c>
      <c r="P1095" s="28" t="str">
        <f t="shared" si="544"/>
        <v/>
      </c>
      <c r="Q1095" s="28">
        <f t="shared" si="545"/>
        <v>0</v>
      </c>
      <c r="R1095" s="31" t="str">
        <f t="shared" si="546"/>
        <v/>
      </c>
      <c r="S1095" s="28" t="str">
        <f t="shared" si="547"/>
        <v/>
      </c>
      <c r="T1095" s="28" t="str">
        <f t="shared" si="548"/>
        <v/>
      </c>
      <c r="U1095" s="28" t="str">
        <f t="shared" si="549"/>
        <v/>
      </c>
      <c r="V1095" s="28" t="str">
        <f t="shared" si="550"/>
        <v/>
      </c>
      <c r="W1095" s="71" t="str">
        <f t="shared" si="551"/>
        <v/>
      </c>
      <c r="X1095" s="47" t="str">
        <f t="shared" si="552"/>
        <v/>
      </c>
      <c r="Y1095" s="365" t="str">
        <f t="shared" si="553"/>
        <v/>
      </c>
      <c r="Z1095" s="365" t="str">
        <f>IF(W1095&lt;X1095,Übersetzungstexte!A$186,"")</f>
        <v/>
      </c>
      <c r="AA1095" s="366" t="str">
        <f t="shared" si="554"/>
        <v/>
      </c>
      <c r="AB1095" s="367"/>
    </row>
    <row r="1096" spans="1:28" ht="17.25" hidden="1" customHeight="1" x14ac:dyDescent="0.2">
      <c r="A1096" s="115"/>
      <c r="B1096" s="236"/>
      <c r="C1096" s="236"/>
      <c r="D1096" s="116"/>
      <c r="E1096" s="117"/>
      <c r="F1096" s="118"/>
      <c r="G1096" s="362"/>
      <c r="H1096" s="117"/>
      <c r="I1096" s="118"/>
      <c r="J1096" s="119"/>
      <c r="K1096" s="119"/>
      <c r="L1096" s="232" t="str">
        <f t="shared" si="540"/>
        <v/>
      </c>
      <c r="M1096" s="128" t="str">
        <f t="shared" si="541"/>
        <v/>
      </c>
      <c r="N1096" s="77">
        <f t="shared" si="542"/>
        <v>0</v>
      </c>
      <c r="O1096" s="77">
        <f t="shared" si="543"/>
        <v>0</v>
      </c>
      <c r="P1096" s="28" t="str">
        <f t="shared" si="544"/>
        <v/>
      </c>
      <c r="Q1096" s="28">
        <f t="shared" si="545"/>
        <v>0</v>
      </c>
      <c r="R1096" s="31" t="str">
        <f t="shared" si="546"/>
        <v/>
      </c>
      <c r="S1096" s="28" t="str">
        <f t="shared" si="547"/>
        <v/>
      </c>
      <c r="T1096" s="28" t="str">
        <f t="shared" si="548"/>
        <v/>
      </c>
      <c r="U1096" s="28" t="str">
        <f t="shared" si="549"/>
        <v/>
      </c>
      <c r="V1096" s="28" t="str">
        <f t="shared" si="550"/>
        <v/>
      </c>
      <c r="W1096" s="71" t="str">
        <f t="shared" si="551"/>
        <v/>
      </c>
      <c r="X1096" s="47" t="str">
        <f t="shared" si="552"/>
        <v/>
      </c>
      <c r="Y1096" s="365" t="str">
        <f t="shared" si="553"/>
        <v/>
      </c>
      <c r="Z1096" s="365" t="str">
        <f>IF(W1096&lt;X1096,Übersetzungstexte!A$186,"")</f>
        <v/>
      </c>
      <c r="AA1096" s="366" t="str">
        <f t="shared" si="554"/>
        <v/>
      </c>
      <c r="AB1096" s="367"/>
    </row>
    <row r="1097" spans="1:28" ht="17.25" hidden="1" customHeight="1" x14ac:dyDescent="0.2">
      <c r="A1097" s="115"/>
      <c r="B1097" s="236"/>
      <c r="C1097" s="236"/>
      <c r="D1097" s="116"/>
      <c r="E1097" s="117"/>
      <c r="F1097" s="118"/>
      <c r="G1097" s="362"/>
      <c r="H1097" s="117"/>
      <c r="I1097" s="118"/>
      <c r="J1097" s="119"/>
      <c r="K1097" s="119"/>
      <c r="L1097" s="232" t="str">
        <f t="shared" si="540"/>
        <v/>
      </c>
      <c r="M1097" s="128" t="str">
        <f t="shared" si="541"/>
        <v/>
      </c>
      <c r="N1097" s="77">
        <f t="shared" si="542"/>
        <v>0</v>
      </c>
      <c r="O1097" s="77">
        <f t="shared" si="543"/>
        <v>0</v>
      </c>
      <c r="P1097" s="28" t="str">
        <f t="shared" si="544"/>
        <v/>
      </c>
      <c r="Q1097" s="28">
        <f t="shared" si="545"/>
        <v>0</v>
      </c>
      <c r="R1097" s="31" t="str">
        <f t="shared" si="546"/>
        <v/>
      </c>
      <c r="S1097" s="28" t="str">
        <f t="shared" si="547"/>
        <v/>
      </c>
      <c r="T1097" s="28" t="str">
        <f t="shared" si="548"/>
        <v/>
      </c>
      <c r="U1097" s="28" t="str">
        <f t="shared" si="549"/>
        <v/>
      </c>
      <c r="V1097" s="28" t="str">
        <f t="shared" si="550"/>
        <v/>
      </c>
      <c r="W1097" s="71" t="str">
        <f t="shared" si="551"/>
        <v/>
      </c>
      <c r="X1097" s="47" t="str">
        <f t="shared" si="552"/>
        <v/>
      </c>
      <c r="Y1097" s="365" t="str">
        <f t="shared" si="553"/>
        <v/>
      </c>
      <c r="Z1097" s="365" t="str">
        <f>IF(W1097&lt;X1097,Übersetzungstexte!A$186,"")</f>
        <v/>
      </c>
      <c r="AA1097" s="366" t="str">
        <f t="shared" si="554"/>
        <v/>
      </c>
      <c r="AB1097" s="367"/>
    </row>
    <row r="1098" spans="1:28" ht="17.25" hidden="1" customHeight="1" x14ac:dyDescent="0.2">
      <c r="A1098" s="115"/>
      <c r="B1098" s="236"/>
      <c r="C1098" s="236"/>
      <c r="D1098" s="116"/>
      <c r="E1098" s="117"/>
      <c r="F1098" s="118"/>
      <c r="G1098" s="362"/>
      <c r="H1098" s="117"/>
      <c r="I1098" s="118"/>
      <c r="J1098" s="119"/>
      <c r="K1098" s="119"/>
      <c r="L1098" s="232" t="str">
        <f t="shared" si="540"/>
        <v/>
      </c>
      <c r="M1098" s="128" t="str">
        <f t="shared" si="541"/>
        <v/>
      </c>
      <c r="N1098" s="77">
        <f t="shared" si="542"/>
        <v>0</v>
      </c>
      <c r="O1098" s="77">
        <f t="shared" si="543"/>
        <v>0</v>
      </c>
      <c r="P1098" s="28" t="str">
        <f t="shared" si="544"/>
        <v/>
      </c>
      <c r="Q1098" s="28">
        <f t="shared" si="545"/>
        <v>0</v>
      </c>
      <c r="R1098" s="31" t="str">
        <f t="shared" si="546"/>
        <v/>
      </c>
      <c r="S1098" s="28" t="str">
        <f t="shared" si="547"/>
        <v/>
      </c>
      <c r="T1098" s="28" t="str">
        <f t="shared" si="548"/>
        <v/>
      </c>
      <c r="U1098" s="28" t="str">
        <f t="shared" si="549"/>
        <v/>
      </c>
      <c r="V1098" s="28" t="str">
        <f t="shared" si="550"/>
        <v/>
      </c>
      <c r="W1098" s="71" t="str">
        <f t="shared" si="551"/>
        <v/>
      </c>
      <c r="X1098" s="47" t="str">
        <f t="shared" si="552"/>
        <v/>
      </c>
      <c r="Y1098" s="365" t="str">
        <f t="shared" si="553"/>
        <v/>
      </c>
      <c r="Z1098" s="365" t="str">
        <f>IF(W1098&lt;X1098,Übersetzungstexte!A$186,"")</f>
        <v/>
      </c>
      <c r="AA1098" s="366" t="str">
        <f t="shared" si="554"/>
        <v/>
      </c>
      <c r="AB1098" s="367"/>
    </row>
    <row r="1099" spans="1:28" ht="17.25" hidden="1" customHeight="1" x14ac:dyDescent="0.2">
      <c r="A1099" s="115"/>
      <c r="B1099" s="236"/>
      <c r="C1099" s="236"/>
      <c r="D1099" s="116"/>
      <c r="E1099" s="117"/>
      <c r="F1099" s="118"/>
      <c r="G1099" s="362"/>
      <c r="H1099" s="117"/>
      <c r="I1099" s="118"/>
      <c r="J1099" s="119"/>
      <c r="K1099" s="119"/>
      <c r="L1099" s="232" t="str">
        <f t="shared" si="540"/>
        <v/>
      </c>
      <c r="M1099" s="128" t="str">
        <f t="shared" si="541"/>
        <v/>
      </c>
      <c r="N1099" s="77">
        <f t="shared" si="542"/>
        <v>0</v>
      </c>
      <c r="O1099" s="77">
        <f t="shared" si="543"/>
        <v>0</v>
      </c>
      <c r="P1099" s="28" t="str">
        <f t="shared" si="544"/>
        <v/>
      </c>
      <c r="Q1099" s="28">
        <f t="shared" si="545"/>
        <v>0</v>
      </c>
      <c r="R1099" s="31" t="str">
        <f t="shared" si="546"/>
        <v/>
      </c>
      <c r="S1099" s="28" t="str">
        <f t="shared" si="547"/>
        <v/>
      </c>
      <c r="T1099" s="28" t="str">
        <f t="shared" si="548"/>
        <v/>
      </c>
      <c r="U1099" s="28" t="str">
        <f t="shared" si="549"/>
        <v/>
      </c>
      <c r="V1099" s="28" t="str">
        <f t="shared" si="550"/>
        <v/>
      </c>
      <c r="W1099" s="71" t="str">
        <f t="shared" si="551"/>
        <v/>
      </c>
      <c r="X1099" s="47" t="str">
        <f t="shared" si="552"/>
        <v/>
      </c>
      <c r="Y1099" s="365" t="str">
        <f t="shared" si="553"/>
        <v/>
      </c>
      <c r="Z1099" s="365" t="str">
        <f>IF(W1099&lt;X1099,Übersetzungstexte!A$186,"")</f>
        <v/>
      </c>
      <c r="AA1099" s="366" t="str">
        <f t="shared" si="554"/>
        <v/>
      </c>
      <c r="AB1099" s="367"/>
    </row>
    <row r="1100" spans="1:28" ht="17.25" hidden="1" customHeight="1" x14ac:dyDescent="0.2">
      <c r="A1100" s="115"/>
      <c r="B1100" s="236"/>
      <c r="C1100" s="236"/>
      <c r="D1100" s="116"/>
      <c r="E1100" s="117"/>
      <c r="F1100" s="118"/>
      <c r="G1100" s="362"/>
      <c r="H1100" s="117"/>
      <c r="I1100" s="118"/>
      <c r="J1100" s="119"/>
      <c r="K1100" s="119"/>
      <c r="L1100" s="232" t="str">
        <f t="shared" si="540"/>
        <v/>
      </c>
      <c r="M1100" s="128" t="str">
        <f t="shared" si="541"/>
        <v/>
      </c>
      <c r="N1100" s="77">
        <f t="shared" si="542"/>
        <v>0</v>
      </c>
      <c r="O1100" s="77">
        <f t="shared" si="543"/>
        <v>0</v>
      </c>
      <c r="P1100" s="28" t="str">
        <f t="shared" si="544"/>
        <v/>
      </c>
      <c r="Q1100" s="28">
        <f t="shared" si="545"/>
        <v>0</v>
      </c>
      <c r="R1100" s="31" t="str">
        <f t="shared" si="546"/>
        <v/>
      </c>
      <c r="S1100" s="28" t="str">
        <f t="shared" si="547"/>
        <v/>
      </c>
      <c r="T1100" s="28" t="str">
        <f t="shared" si="548"/>
        <v/>
      </c>
      <c r="U1100" s="28" t="str">
        <f t="shared" si="549"/>
        <v/>
      </c>
      <c r="V1100" s="28" t="str">
        <f t="shared" si="550"/>
        <v/>
      </c>
      <c r="W1100" s="71" t="str">
        <f t="shared" si="551"/>
        <v/>
      </c>
      <c r="X1100" s="47" t="str">
        <f t="shared" si="552"/>
        <v/>
      </c>
      <c r="Y1100" s="365" t="str">
        <f t="shared" si="553"/>
        <v/>
      </c>
      <c r="Z1100" s="365" t="str">
        <f>IF(W1100&lt;X1100,Übersetzungstexte!A$186,"")</f>
        <v/>
      </c>
      <c r="AA1100" s="366" t="str">
        <f t="shared" si="554"/>
        <v/>
      </c>
      <c r="AB1100" s="367"/>
    </row>
    <row r="1101" spans="1:28" ht="17.25" hidden="1" customHeight="1" x14ac:dyDescent="0.2">
      <c r="A1101" s="115"/>
      <c r="B1101" s="236"/>
      <c r="C1101" s="236"/>
      <c r="D1101" s="116"/>
      <c r="E1101" s="117"/>
      <c r="F1101" s="118"/>
      <c r="G1101" s="362"/>
      <c r="H1101" s="117"/>
      <c r="I1101" s="118"/>
      <c r="J1101" s="119"/>
      <c r="K1101" s="119"/>
      <c r="L1101" s="232" t="str">
        <f t="shared" si="540"/>
        <v/>
      </c>
      <c r="M1101" s="128" t="str">
        <f t="shared" si="541"/>
        <v/>
      </c>
      <c r="N1101" s="77">
        <f t="shared" si="542"/>
        <v>0</v>
      </c>
      <c r="O1101" s="77">
        <f t="shared" si="543"/>
        <v>0</v>
      </c>
      <c r="P1101" s="28" t="str">
        <f t="shared" si="544"/>
        <v/>
      </c>
      <c r="Q1101" s="28">
        <f t="shared" si="545"/>
        <v>0</v>
      </c>
      <c r="R1101" s="31" t="str">
        <f t="shared" si="546"/>
        <v/>
      </c>
      <c r="S1101" s="28" t="str">
        <f t="shared" si="547"/>
        <v/>
      </c>
      <c r="T1101" s="28" t="str">
        <f t="shared" si="548"/>
        <v/>
      </c>
      <c r="U1101" s="28" t="str">
        <f t="shared" si="549"/>
        <v/>
      </c>
      <c r="V1101" s="28" t="str">
        <f t="shared" si="550"/>
        <v/>
      </c>
      <c r="W1101" s="71" t="str">
        <f t="shared" si="551"/>
        <v/>
      </c>
      <c r="X1101" s="47" t="str">
        <f t="shared" si="552"/>
        <v/>
      </c>
      <c r="Y1101" s="365" t="str">
        <f t="shared" si="553"/>
        <v/>
      </c>
      <c r="Z1101" s="365" t="str">
        <f>IF(W1101&lt;X1101,Übersetzungstexte!A$186,"")</f>
        <v/>
      </c>
      <c r="AA1101" s="366" t="str">
        <f t="shared" si="554"/>
        <v/>
      </c>
      <c r="AB1101" s="367"/>
    </row>
    <row r="1102" spans="1:28" ht="17.25" hidden="1" customHeight="1" x14ac:dyDescent="0.2">
      <c r="A1102" s="115"/>
      <c r="B1102" s="236"/>
      <c r="C1102" s="236"/>
      <c r="D1102" s="116"/>
      <c r="E1102" s="117"/>
      <c r="F1102" s="118"/>
      <c r="G1102" s="362"/>
      <c r="H1102" s="117"/>
      <c r="I1102" s="118"/>
      <c r="J1102" s="119"/>
      <c r="K1102" s="119"/>
      <c r="L1102" s="232" t="str">
        <f t="shared" si="540"/>
        <v/>
      </c>
      <c r="M1102" s="128" t="str">
        <f t="shared" si="541"/>
        <v/>
      </c>
      <c r="N1102" s="77">
        <f t="shared" si="542"/>
        <v>0</v>
      </c>
      <c r="O1102" s="77">
        <f t="shared" si="543"/>
        <v>0</v>
      </c>
      <c r="P1102" s="28" t="str">
        <f t="shared" si="544"/>
        <v/>
      </c>
      <c r="Q1102" s="28">
        <f t="shared" si="545"/>
        <v>0</v>
      </c>
      <c r="R1102" s="31" t="str">
        <f t="shared" si="546"/>
        <v/>
      </c>
      <c r="S1102" s="28" t="str">
        <f t="shared" si="547"/>
        <v/>
      </c>
      <c r="T1102" s="28" t="str">
        <f t="shared" si="548"/>
        <v/>
      </c>
      <c r="U1102" s="28" t="str">
        <f t="shared" si="549"/>
        <v/>
      </c>
      <c r="V1102" s="28" t="str">
        <f t="shared" si="550"/>
        <v/>
      </c>
      <c r="W1102" s="71" t="str">
        <f t="shared" si="551"/>
        <v/>
      </c>
      <c r="X1102" s="47" t="str">
        <f t="shared" si="552"/>
        <v/>
      </c>
      <c r="Y1102" s="365" t="str">
        <f t="shared" si="553"/>
        <v/>
      </c>
      <c r="Z1102" s="365" t="str">
        <f>IF(W1102&lt;X1102,Übersetzungstexte!A$186,"")</f>
        <v/>
      </c>
      <c r="AA1102" s="366" t="str">
        <f t="shared" si="554"/>
        <v/>
      </c>
      <c r="AB1102" s="367"/>
    </row>
    <row r="1103" spans="1:28" ht="17.25" hidden="1" customHeight="1" x14ac:dyDescent="0.2">
      <c r="A1103" s="115"/>
      <c r="B1103" s="236"/>
      <c r="C1103" s="236"/>
      <c r="D1103" s="116"/>
      <c r="E1103" s="117"/>
      <c r="F1103" s="118"/>
      <c r="G1103" s="362"/>
      <c r="H1103" s="117"/>
      <c r="I1103" s="118"/>
      <c r="J1103" s="119"/>
      <c r="K1103" s="119"/>
      <c r="L1103" s="232" t="str">
        <f t="shared" si="540"/>
        <v/>
      </c>
      <c r="M1103" s="128" t="str">
        <f t="shared" si="541"/>
        <v/>
      </c>
      <c r="N1103" s="77">
        <f t="shared" si="542"/>
        <v>0</v>
      </c>
      <c r="O1103" s="77">
        <f t="shared" si="543"/>
        <v>0</v>
      </c>
      <c r="P1103" s="28" t="str">
        <f t="shared" si="544"/>
        <v/>
      </c>
      <c r="Q1103" s="28">
        <f t="shared" si="545"/>
        <v>0</v>
      </c>
      <c r="R1103" s="31" t="str">
        <f t="shared" si="546"/>
        <v/>
      </c>
      <c r="S1103" s="28" t="str">
        <f t="shared" si="547"/>
        <v/>
      </c>
      <c r="T1103" s="28" t="str">
        <f t="shared" si="548"/>
        <v/>
      </c>
      <c r="U1103" s="28" t="str">
        <f t="shared" si="549"/>
        <v/>
      </c>
      <c r="V1103" s="28" t="str">
        <f t="shared" si="550"/>
        <v/>
      </c>
      <c r="W1103" s="71" t="str">
        <f t="shared" si="551"/>
        <v/>
      </c>
      <c r="X1103" s="47" t="str">
        <f t="shared" si="552"/>
        <v/>
      </c>
      <c r="Y1103" s="365" t="str">
        <f t="shared" si="553"/>
        <v/>
      </c>
      <c r="Z1103" s="365" t="str">
        <f>IF(W1103&lt;X1103,Übersetzungstexte!A$186,"")</f>
        <v/>
      </c>
      <c r="AA1103" s="366" t="str">
        <f t="shared" si="554"/>
        <v/>
      </c>
      <c r="AB1103" s="367"/>
    </row>
    <row r="1104" spans="1:28" ht="17.25" hidden="1" customHeight="1" x14ac:dyDescent="0.2">
      <c r="A1104" s="115"/>
      <c r="B1104" s="236"/>
      <c r="C1104" s="236"/>
      <c r="D1104" s="116"/>
      <c r="E1104" s="117"/>
      <c r="F1104" s="118"/>
      <c r="G1104" s="362"/>
      <c r="H1104" s="117"/>
      <c r="I1104" s="118"/>
      <c r="J1104" s="119"/>
      <c r="K1104" s="119"/>
      <c r="L1104" s="232" t="str">
        <f t="shared" si="540"/>
        <v/>
      </c>
      <c r="M1104" s="128" t="str">
        <f t="shared" si="541"/>
        <v/>
      </c>
      <c r="N1104" s="77">
        <f t="shared" si="542"/>
        <v>0</v>
      </c>
      <c r="O1104" s="77">
        <f t="shared" si="543"/>
        <v>0</v>
      </c>
      <c r="P1104" s="28" t="str">
        <f t="shared" si="544"/>
        <v/>
      </c>
      <c r="Q1104" s="28">
        <f t="shared" si="545"/>
        <v>0</v>
      </c>
      <c r="R1104" s="31" t="str">
        <f t="shared" si="546"/>
        <v/>
      </c>
      <c r="S1104" s="28" t="str">
        <f t="shared" si="547"/>
        <v/>
      </c>
      <c r="T1104" s="28" t="str">
        <f t="shared" si="548"/>
        <v/>
      </c>
      <c r="U1104" s="28" t="str">
        <f t="shared" si="549"/>
        <v/>
      </c>
      <c r="V1104" s="28" t="str">
        <f t="shared" si="550"/>
        <v/>
      </c>
      <c r="W1104" s="71" t="str">
        <f t="shared" si="551"/>
        <v/>
      </c>
      <c r="X1104" s="47" t="str">
        <f t="shared" si="552"/>
        <v/>
      </c>
      <c r="Y1104" s="365" t="str">
        <f t="shared" si="553"/>
        <v/>
      </c>
      <c r="Z1104" s="365" t="str">
        <f>IF(W1104&lt;X1104,Übersetzungstexte!A$186,"")</f>
        <v/>
      </c>
      <c r="AA1104" s="366" t="str">
        <f t="shared" si="554"/>
        <v/>
      </c>
      <c r="AB1104" s="367"/>
    </row>
    <row r="1105" spans="1:28" ht="17.25" hidden="1" customHeight="1" x14ac:dyDescent="0.2">
      <c r="A1105" s="115"/>
      <c r="B1105" s="236"/>
      <c r="C1105" s="236"/>
      <c r="D1105" s="116"/>
      <c r="E1105" s="117"/>
      <c r="F1105" s="118"/>
      <c r="G1105" s="362"/>
      <c r="H1105" s="117"/>
      <c r="I1105" s="118"/>
      <c r="J1105" s="119"/>
      <c r="K1105" s="119"/>
      <c r="L1105" s="232" t="str">
        <f t="shared" si="540"/>
        <v/>
      </c>
      <c r="M1105" s="128" t="str">
        <f t="shared" si="541"/>
        <v/>
      </c>
      <c r="N1105" s="77">
        <f t="shared" si="542"/>
        <v>0</v>
      </c>
      <c r="O1105" s="77">
        <f t="shared" si="543"/>
        <v>0</v>
      </c>
      <c r="P1105" s="28" t="str">
        <f t="shared" si="544"/>
        <v/>
      </c>
      <c r="Q1105" s="28">
        <f t="shared" si="545"/>
        <v>0</v>
      </c>
      <c r="R1105" s="31" t="str">
        <f t="shared" si="546"/>
        <v/>
      </c>
      <c r="S1105" s="28" t="str">
        <f t="shared" si="547"/>
        <v/>
      </c>
      <c r="T1105" s="28" t="str">
        <f t="shared" si="548"/>
        <v/>
      </c>
      <c r="U1105" s="28" t="str">
        <f t="shared" si="549"/>
        <v/>
      </c>
      <c r="V1105" s="28" t="str">
        <f t="shared" si="550"/>
        <v/>
      </c>
      <c r="W1105" s="71" t="str">
        <f t="shared" si="551"/>
        <v/>
      </c>
      <c r="X1105" s="47" t="str">
        <f t="shared" si="552"/>
        <v/>
      </c>
      <c r="Y1105" s="365" t="str">
        <f t="shared" si="553"/>
        <v/>
      </c>
      <c r="Z1105" s="365" t="str">
        <f>IF(W1105&lt;X1105,Übersetzungstexte!A$186,"")</f>
        <v/>
      </c>
      <c r="AA1105" s="366" t="str">
        <f t="shared" si="554"/>
        <v/>
      </c>
      <c r="AB1105" s="367"/>
    </row>
    <row r="1106" spans="1:28" ht="17.25" hidden="1" customHeight="1" x14ac:dyDescent="0.2">
      <c r="A1106" s="115"/>
      <c r="B1106" s="236"/>
      <c r="C1106" s="236"/>
      <c r="D1106" s="116"/>
      <c r="E1106" s="117"/>
      <c r="F1106" s="118"/>
      <c r="G1106" s="362"/>
      <c r="H1106" s="117"/>
      <c r="I1106" s="118"/>
      <c r="J1106" s="119"/>
      <c r="K1106" s="119"/>
      <c r="L1106" s="232" t="str">
        <f t="shared" si="540"/>
        <v/>
      </c>
      <c r="M1106" s="128" t="str">
        <f t="shared" si="541"/>
        <v/>
      </c>
      <c r="N1106" s="77">
        <f t="shared" si="542"/>
        <v>0</v>
      </c>
      <c r="O1106" s="77">
        <f t="shared" si="543"/>
        <v>0</v>
      </c>
      <c r="P1106" s="28" t="str">
        <f t="shared" si="544"/>
        <v/>
      </c>
      <c r="Q1106" s="28">
        <f t="shared" si="545"/>
        <v>0</v>
      </c>
      <c r="R1106" s="31" t="str">
        <f t="shared" si="546"/>
        <v/>
      </c>
      <c r="S1106" s="28" t="str">
        <f t="shared" si="547"/>
        <v/>
      </c>
      <c r="T1106" s="28" t="str">
        <f t="shared" si="548"/>
        <v/>
      </c>
      <c r="U1106" s="28" t="str">
        <f t="shared" si="549"/>
        <v/>
      </c>
      <c r="V1106" s="28" t="str">
        <f t="shared" si="550"/>
        <v/>
      </c>
      <c r="W1106" s="71" t="str">
        <f t="shared" si="551"/>
        <v/>
      </c>
      <c r="X1106" s="47" t="str">
        <f t="shared" si="552"/>
        <v/>
      </c>
      <c r="Y1106" s="365" t="str">
        <f t="shared" si="553"/>
        <v/>
      </c>
      <c r="Z1106" s="365" t="str">
        <f>IF(W1106&lt;X1106,Übersetzungstexte!A$186,"")</f>
        <v/>
      </c>
      <c r="AA1106" s="366" t="str">
        <f t="shared" si="554"/>
        <v/>
      </c>
      <c r="AB1106" s="367"/>
    </row>
    <row r="1107" spans="1:28" ht="17.25" hidden="1" customHeight="1" x14ac:dyDescent="0.2">
      <c r="A1107" s="115"/>
      <c r="B1107" s="236"/>
      <c r="C1107" s="236"/>
      <c r="D1107" s="116"/>
      <c r="E1107" s="117"/>
      <c r="F1107" s="118"/>
      <c r="G1107" s="362"/>
      <c r="H1107" s="117"/>
      <c r="I1107" s="118"/>
      <c r="J1107" s="119"/>
      <c r="K1107" s="119"/>
      <c r="L1107" s="232" t="str">
        <f t="shared" si="540"/>
        <v/>
      </c>
      <c r="M1107" s="128" t="str">
        <f t="shared" si="541"/>
        <v/>
      </c>
      <c r="N1107" s="77">
        <f t="shared" si="542"/>
        <v>0</v>
      </c>
      <c r="O1107" s="77">
        <f t="shared" si="543"/>
        <v>0</v>
      </c>
      <c r="P1107" s="28" t="str">
        <f t="shared" si="544"/>
        <v/>
      </c>
      <c r="Q1107" s="28">
        <f t="shared" si="545"/>
        <v>0</v>
      </c>
      <c r="R1107" s="31" t="str">
        <f t="shared" si="546"/>
        <v/>
      </c>
      <c r="S1107" s="28" t="str">
        <f t="shared" si="547"/>
        <v/>
      </c>
      <c r="T1107" s="28" t="str">
        <f t="shared" si="548"/>
        <v/>
      </c>
      <c r="U1107" s="28" t="str">
        <f t="shared" si="549"/>
        <v/>
      </c>
      <c r="V1107" s="28" t="str">
        <f t="shared" si="550"/>
        <v/>
      </c>
      <c r="W1107" s="71" t="str">
        <f t="shared" si="551"/>
        <v/>
      </c>
      <c r="X1107" s="47" t="str">
        <f t="shared" si="552"/>
        <v/>
      </c>
      <c r="Y1107" s="365" t="str">
        <f t="shared" si="553"/>
        <v/>
      </c>
      <c r="Z1107" s="365" t="str">
        <f>IF(W1107&lt;X1107,Übersetzungstexte!A$186,"")</f>
        <v/>
      </c>
      <c r="AA1107" s="366" t="str">
        <f t="shared" si="554"/>
        <v/>
      </c>
      <c r="AB1107" s="367"/>
    </row>
    <row r="1108" spans="1:28" ht="17.25" hidden="1" customHeight="1" x14ac:dyDescent="0.2">
      <c r="A1108" s="115"/>
      <c r="B1108" s="236"/>
      <c r="C1108" s="236"/>
      <c r="D1108" s="116"/>
      <c r="E1108" s="117"/>
      <c r="F1108" s="118"/>
      <c r="G1108" s="362"/>
      <c r="H1108" s="117"/>
      <c r="I1108" s="118"/>
      <c r="J1108" s="119"/>
      <c r="K1108" s="119"/>
      <c r="L1108" s="232" t="str">
        <f t="shared" si="540"/>
        <v/>
      </c>
      <c r="M1108" s="128" t="str">
        <f>Z1108</f>
        <v/>
      </c>
      <c r="N1108" s="77">
        <f>IF(N$2-YEAR(D1108)&lt;N$3,0,1)</f>
        <v>0</v>
      </c>
      <c r="O1108" s="77">
        <f>IF(L1108="",0,1)</f>
        <v>0</v>
      </c>
      <c r="P1108" s="28" t="str">
        <f>IF(AND(A1108="",B1108="",C1108=""),"",ROUND((K1108+J1108)/(N$4-(K1108+J1108))*100,2))</f>
        <v/>
      </c>
      <c r="Q1108" s="28">
        <f>ROUND(G1108,0)/12</f>
        <v>0</v>
      </c>
      <c r="R1108" s="31" t="str">
        <f>IF(AND(A1108="",B1108="",C1108=""),"",ROUND((N$4-(K1108+J1108))*I1108/60,1))</f>
        <v/>
      </c>
      <c r="S1108" s="28" t="str">
        <f>IF(OR(AND(A1108="",B1108="",C1108=""),F1108=0,F1108=""),"",ROUND((1+P1108/100)*Q1108*F1108,2))</f>
        <v/>
      </c>
      <c r="T1108" s="28" t="str">
        <f>IF(OR(AND(A1108="",B1108="",C1108=""),F1108=0,F1108="",I1108=0,I1108=""),"",ROUND((1+P1108/100)*(H1108/(N$4*I1108/5)+Q1108*F1108),2))</f>
        <v/>
      </c>
      <c r="U1108" s="28" t="str">
        <f>IF(OR(AND(A1108="",B1108="",C1108=""),E1108=0,E1108="",R1108=0,R1108=""),"",ROUND((Q1108*E1108/R1108),2))</f>
        <v/>
      </c>
      <c r="V1108" s="28" t="str">
        <f>IF(OR(AND(A1108="",B1108="",C1108=""),E1108=0,E1108="",R1108=0,R1108=""),"",ROUND((H1108/(12*Q1108*E1108)+1)*Q1108*E1108/R1108,2))</f>
        <v/>
      </c>
      <c r="W1108" s="71" t="str">
        <f>IF(OR(AND(A1108="",B1108="",C1108=""),R1108=0,R1108=""),"",ROUND(W$4 / R1108,1))</f>
        <v/>
      </c>
      <c r="X1108" s="47" t="str">
        <f>IF(OR(AND(A1108="",B1108="",C1108=""),N$4=""),"",IF(AND(F1108&gt;0,H1108&gt;0),T1108, IF(F1108&gt;0,S1108, IF(AND(E1108&gt;0,H1108&gt;0),V1108,U1108))))</f>
        <v/>
      </c>
      <c r="Y1108" s="365" t="str">
        <f>IF(W1108&lt;X1108,W1108,X1108)</f>
        <v/>
      </c>
      <c r="Z1108" s="365" t="str">
        <f>IF(W1108&lt;X1108,Übersetzungstexte!A$186,"")</f>
        <v/>
      </c>
      <c r="AA1108" s="366" t="str">
        <f>IF(AND(B1108="",C1108=""),"",CONCATENATE(B1108,",",C1108))</f>
        <v/>
      </c>
      <c r="AB1108" s="367"/>
    </row>
    <row r="1109" spans="1:28" ht="17.25" hidden="1" customHeight="1" x14ac:dyDescent="0.2">
      <c r="A1109" s="115"/>
      <c r="B1109" s="236"/>
      <c r="C1109" s="236"/>
      <c r="D1109" s="116"/>
      <c r="E1109" s="117"/>
      <c r="F1109" s="118"/>
      <c r="G1109" s="362"/>
      <c r="H1109" s="117"/>
      <c r="I1109" s="118"/>
      <c r="J1109" s="119"/>
      <c r="K1109" s="119"/>
      <c r="L1109" s="232" t="str">
        <f t="shared" si="540"/>
        <v/>
      </c>
      <c r="M1109" s="128" t="str">
        <f>Z1109</f>
        <v/>
      </c>
      <c r="N1109" s="77">
        <f>IF(N$2-YEAR(D1109)&lt;N$3,0,1)</f>
        <v>0</v>
      </c>
      <c r="O1109" s="77">
        <f>IF(L1109="",0,1)</f>
        <v>0</v>
      </c>
      <c r="P1109" s="28" t="str">
        <f>IF(AND(A1109="",B1109="",C1109=""),"",ROUND((K1109+J1109)/(N$4-(K1109+J1109))*100,2))</f>
        <v/>
      </c>
      <c r="Q1109" s="28">
        <f>ROUND(G1109,0)/12</f>
        <v>0</v>
      </c>
      <c r="R1109" s="31" t="str">
        <f>IF(AND(A1109="",B1109="",C1109=""),"",ROUND((N$4-(K1109+J1109))*I1109/60,1))</f>
        <v/>
      </c>
      <c r="S1109" s="28" t="str">
        <f>IF(OR(AND(A1109="",B1109="",C1109=""),F1109=0,F1109=""),"",ROUND((1+P1109/100)*Q1109*F1109,2))</f>
        <v/>
      </c>
      <c r="T1109" s="28" t="str">
        <f>IF(OR(AND(A1109="",B1109="",C1109=""),F1109=0,F1109="",I1109=0,I1109=""),"",ROUND((1+P1109/100)*(H1109/(N$4*I1109/5)+Q1109*F1109),2))</f>
        <v/>
      </c>
      <c r="U1109" s="28" t="str">
        <f>IF(OR(AND(A1109="",B1109="",C1109=""),E1109=0,E1109="",R1109=0,R1109=""),"",ROUND((Q1109*E1109/R1109),2))</f>
        <v/>
      </c>
      <c r="V1109" s="28" t="str">
        <f>IF(OR(AND(A1109="",B1109="",C1109=""),E1109=0,E1109="",R1109=0,R1109=""),"",ROUND((H1109/(12*Q1109*E1109)+1)*Q1109*E1109/R1109,2))</f>
        <v/>
      </c>
      <c r="W1109" s="71" t="str">
        <f>IF(OR(AND(A1109="",B1109="",C1109=""),R1109=0,R1109=""),"",ROUND(W$4 / R1109,1))</f>
        <v/>
      </c>
      <c r="X1109" s="47" t="str">
        <f>IF(OR(AND(A1109="",B1109="",C1109=""),N$4=""),"",IF(AND(F1109&gt;0,H1109&gt;0),T1109, IF(F1109&gt;0,S1109, IF(AND(E1109&gt;0,H1109&gt;0),V1109,U1109))))</f>
        <v/>
      </c>
      <c r="Y1109" s="365" t="str">
        <f>IF(W1109&lt;X1109,W1109,X1109)</f>
        <v/>
      </c>
      <c r="Z1109" s="365" t="str">
        <f>IF(W1109&lt;X1109,Übersetzungstexte!A$186,"")</f>
        <v/>
      </c>
      <c r="AA1109" s="366" t="str">
        <f>IF(AND(B1109="",C1109=""),"",CONCATENATE(B1109,",",C1109))</f>
        <v/>
      </c>
      <c r="AB1109" s="367"/>
    </row>
    <row r="1110" spans="1:28" hidden="1" x14ac:dyDescent="0.2">
      <c r="A1110" s="15"/>
      <c r="B1110" s="16"/>
      <c r="C1110" s="16"/>
      <c r="D1110" s="16"/>
      <c r="E1110" s="16"/>
      <c r="F1110" s="16"/>
      <c r="G1110" s="16"/>
      <c r="H1110" s="16"/>
      <c r="I1110" s="16"/>
      <c r="J1110" s="16"/>
      <c r="K1110" s="16"/>
      <c r="L1110" s="16"/>
      <c r="M1110" s="39"/>
      <c r="N1110" s="184"/>
      <c r="O1110" s="45"/>
      <c r="P1110" s="45"/>
      <c r="Q1110" s="45"/>
      <c r="R1110" s="45"/>
      <c r="S1110" s="45"/>
      <c r="T1110" s="45"/>
      <c r="U1110" s="45"/>
      <c r="V1110" s="45"/>
      <c r="W1110" s="45"/>
      <c r="X1110" s="45"/>
      <c r="Y1110" s="45"/>
      <c r="Z1110" s="45"/>
      <c r="AA1110" s="45"/>
      <c r="AB1110" s="45"/>
    </row>
    <row r="1111" spans="1:28" hidden="1" x14ac:dyDescent="0.2">
      <c r="A1111" s="113" t="str">
        <f>'Stammdaten Betrieb &amp; Abteilung'!D$1</f>
        <v xml:space="preserve">  </v>
      </c>
      <c r="B1111" s="39"/>
      <c r="C1111" s="34"/>
      <c r="D1111" s="34"/>
      <c r="E1111" s="35"/>
      <c r="F1111" s="35"/>
      <c r="G1111" s="21" t="str">
        <f>Übersetzungstexte!A$135</f>
        <v>Betrieb / Betriebsabteilung</v>
      </c>
      <c r="H1111" s="38" t="str">
        <f>'Stammdaten Betrieb &amp; Abteilung'!D$13</f>
        <v xml:space="preserve"> </v>
      </c>
      <c r="I1111" s="38"/>
      <c r="J1111" s="38"/>
      <c r="K1111" s="38"/>
      <c r="L1111" s="40"/>
      <c r="M1111" s="85"/>
      <c r="P1111" s="46"/>
      <c r="Q1111" s="46"/>
      <c r="R1111" s="18"/>
      <c r="S1111" s="22"/>
      <c r="T1111" s="47"/>
      <c r="U1111" s="18"/>
      <c r="V1111" s="18"/>
      <c r="W1111" s="18"/>
      <c r="X1111" s="18"/>
      <c r="Y1111" s="19"/>
      <c r="AA1111" s="47"/>
    </row>
    <row r="1112" spans="1:28" hidden="1" x14ac:dyDescent="0.2">
      <c r="A1112" s="38" t="str">
        <f>'Stammdaten Betrieb &amp; Abteilung'!D$3</f>
        <v xml:space="preserve"> </v>
      </c>
      <c r="B1112" s="39"/>
      <c r="C1112" s="33"/>
      <c r="D1112" s="33"/>
      <c r="E1112" s="36"/>
      <c r="F1112" s="36"/>
      <c r="G1112" s="17" t="str">
        <f>Übersetzungstexte!A$136</f>
        <v>Abrechnungsperiode</v>
      </c>
      <c r="H1112" s="114" t="str">
        <f>'Stammdaten Betrieb &amp; Abteilung'!D$14</f>
        <v/>
      </c>
      <c r="I1112" s="114"/>
      <c r="J1112" s="37"/>
      <c r="K1112" s="37"/>
      <c r="L1112" s="40"/>
      <c r="M1112" s="85"/>
      <c r="P1112" s="46"/>
      <c r="Q1112" s="46"/>
      <c r="R1112" s="18"/>
      <c r="S1112" s="22"/>
      <c r="T1112" s="47"/>
      <c r="U1112" s="18"/>
      <c r="V1112" s="18"/>
      <c r="W1112" s="18"/>
      <c r="X1112" s="18"/>
      <c r="Y1112" s="19"/>
      <c r="AA1112" s="47"/>
    </row>
    <row r="1113" spans="1:28" hidden="1" x14ac:dyDescent="0.2">
      <c r="A1113" s="38" t="str">
        <f>'Stammdaten Betrieb &amp; Abteilung'!D$4</f>
        <v xml:space="preserve"> </v>
      </c>
      <c r="B1113" s="39"/>
      <c r="C1113" s="7"/>
      <c r="D1113" s="7"/>
      <c r="E1113" s="36"/>
      <c r="F1113" s="36"/>
      <c r="G1113" s="17" t="str">
        <f>Übersetzungstexte!A$137</f>
        <v>Beginn / Ende der Kurzarbeit</v>
      </c>
      <c r="H1113" s="38" t="str">
        <f>'Stammdaten Betrieb &amp; Abteilung'!D$16</f>
        <v/>
      </c>
      <c r="I1113" s="38"/>
      <c r="J1113" s="38"/>
      <c r="K1113" s="38"/>
      <c r="L1113" s="40"/>
      <c r="M1113" s="85"/>
      <c r="P1113" s="46"/>
      <c r="Q1113" s="46"/>
      <c r="R1113" s="18"/>
      <c r="S1113" s="22"/>
      <c r="T1113" s="47"/>
      <c r="U1113" s="18"/>
      <c r="V1113" s="18"/>
      <c r="W1113" s="73"/>
      <c r="X1113" s="18"/>
      <c r="Y1113" s="19"/>
      <c r="AA1113" s="47"/>
    </row>
    <row r="1114" spans="1:28" hidden="1" x14ac:dyDescent="0.2">
      <c r="A1114" s="5"/>
      <c r="B1114" s="4"/>
      <c r="C1114" s="7"/>
      <c r="D1114" s="7"/>
      <c r="E1114" s="8"/>
      <c r="F1114" s="7"/>
      <c r="G1114" s="7"/>
      <c r="H1114" s="13"/>
      <c r="I1114" s="7"/>
      <c r="J1114" s="7"/>
      <c r="K1114" s="7"/>
      <c r="L1114" s="41"/>
      <c r="M1114" s="86"/>
      <c r="N1114" s="182"/>
      <c r="O1114" s="43"/>
      <c r="P1114" s="46"/>
      <c r="Q1114" s="46"/>
      <c r="R1114" s="18"/>
      <c r="S1114" s="22"/>
      <c r="T1114" s="18"/>
      <c r="U1114" s="18"/>
      <c r="V1114" s="18"/>
      <c r="W1114" s="50"/>
      <c r="X1114" s="18"/>
      <c r="Y1114" s="19"/>
      <c r="AA1114" s="47"/>
    </row>
    <row r="1115" spans="1:28" hidden="1" x14ac:dyDescent="0.2">
      <c r="A1115" s="223" t="str">
        <f>Übersetzungstexte!A$138</f>
        <v/>
      </c>
      <c r="B1115" s="223" t="str">
        <f>Übersetzungstexte!A$142</f>
        <v/>
      </c>
      <c r="C1115" s="223" t="str">
        <f>Übersetzungstexte!A$146</f>
        <v/>
      </c>
      <c r="D1115" s="224" t="str">
        <f>Übersetzungstexte!A$150</f>
        <v/>
      </c>
      <c r="E1115" s="224" t="str">
        <f>Übersetzungstexte!A$154</f>
        <v/>
      </c>
      <c r="F1115" s="224" t="str">
        <f>Übersetzungstexte!A$158</f>
        <v/>
      </c>
      <c r="G1115" s="224" t="str">
        <f>Übersetzungstexte!A$162</f>
        <v>Anzahl bez.</v>
      </c>
      <c r="H1115" s="225" t="str">
        <f>Übersetzungstexte!A$166</f>
        <v>Weitere</v>
      </c>
      <c r="I1115" s="224" t="str">
        <f>Übersetzungstexte!A$170</f>
        <v>Jahres-</v>
      </c>
      <c r="J1115" s="224" t="str">
        <f>Übersetzungstexte!A$174</f>
        <v/>
      </c>
      <c r="K1115" s="224" t="str">
        <f>Übersetzungstexte!A$178</f>
        <v/>
      </c>
      <c r="L1115" s="224" t="str">
        <f>Übersetzungstexte!A$182</f>
        <v>Anrechen-</v>
      </c>
      <c r="M1115" s="85"/>
      <c r="N1115" s="183"/>
      <c r="O1115" s="76" t="s">
        <v>685</v>
      </c>
      <c r="P1115" s="50" t="s">
        <v>717</v>
      </c>
      <c r="Q1115" s="50"/>
      <c r="R1115" s="50" t="s">
        <v>718</v>
      </c>
      <c r="S1115" s="50" t="s">
        <v>719</v>
      </c>
      <c r="T1115" s="50" t="s">
        <v>720</v>
      </c>
      <c r="U1115" s="50" t="s">
        <v>721</v>
      </c>
      <c r="V1115" s="50" t="s">
        <v>722</v>
      </c>
      <c r="W1115" s="50" t="s">
        <v>723</v>
      </c>
      <c r="X1115" s="44" t="s">
        <v>726</v>
      </c>
      <c r="Y1115" s="47" t="s">
        <v>723</v>
      </c>
      <c r="Z1115" s="47" t="s">
        <v>723</v>
      </c>
      <c r="AA1115" s="179"/>
      <c r="AB1115" s="179"/>
    </row>
    <row r="1116" spans="1:28" s="23" customFormat="1" hidden="1" x14ac:dyDescent="0.2">
      <c r="A1116" s="226" t="str">
        <f>Übersetzungstexte!A$139</f>
        <v/>
      </c>
      <c r="B1116" s="226" t="str">
        <f>Übersetzungstexte!A$143</f>
        <v/>
      </c>
      <c r="C1116" s="226" t="str">
        <f>Übersetzungstexte!A$147</f>
        <v/>
      </c>
      <c r="D1116" s="227" t="str">
        <f>Übersetzungstexte!A$151</f>
        <v/>
      </c>
      <c r="E1116" s="227" t="str">
        <f>Übersetzungstexte!A$155</f>
        <v/>
      </c>
      <c r="F1116" s="227" t="str">
        <f>Übersetzungstexte!A$159</f>
        <v/>
      </c>
      <c r="G1116" s="227" t="str">
        <f>Übersetzungstexte!A$163</f>
        <v xml:space="preserve">Monate </v>
      </c>
      <c r="H1116" s="233" t="str">
        <f>Übersetzungstexte!A$167</f>
        <v>Lohn-</v>
      </c>
      <c r="I1116" s="227" t="str">
        <f>Übersetzungstexte!A$171</f>
        <v>durchschn.</v>
      </c>
      <c r="J1116" s="227" t="str">
        <f>Übersetzungstexte!A$175</f>
        <v>Anzahl</v>
      </c>
      <c r="K1116" s="227" t="str">
        <f>Übersetzungstexte!A$179</f>
        <v>Anzahl</v>
      </c>
      <c r="L1116" s="227" t="str">
        <f>Übersetzungstexte!A$183</f>
        <v>barer</v>
      </c>
      <c r="M1116" s="126"/>
      <c r="N1116" s="183"/>
      <c r="O1116" s="76" t="s">
        <v>761</v>
      </c>
      <c r="P1116" s="50" t="s">
        <v>712</v>
      </c>
      <c r="Q1116" s="50" t="s">
        <v>609</v>
      </c>
      <c r="R1116" s="51" t="s">
        <v>713</v>
      </c>
      <c r="S1116" s="75" t="s">
        <v>757</v>
      </c>
      <c r="T1116" s="52" t="s">
        <v>757</v>
      </c>
      <c r="U1116" s="52" t="s">
        <v>758</v>
      </c>
      <c r="V1116" s="52" t="s">
        <v>758</v>
      </c>
      <c r="W1116" s="52" t="s">
        <v>724</v>
      </c>
      <c r="X1116" s="48" t="s">
        <v>727</v>
      </c>
      <c r="Y1116" s="48" t="s">
        <v>727</v>
      </c>
      <c r="Z1116" s="49" t="s">
        <v>753</v>
      </c>
      <c r="AA1116" s="364"/>
      <c r="AB1116" s="364"/>
    </row>
    <row r="1117" spans="1:28" s="23" customFormat="1" hidden="1" x14ac:dyDescent="0.2">
      <c r="A1117" s="226" t="str">
        <f>Übersetzungstexte!A$140</f>
        <v/>
      </c>
      <c r="B1117" s="226" t="str">
        <f>Übersetzungstexte!A$144</f>
        <v/>
      </c>
      <c r="C1117" s="226" t="str">
        <f>Übersetzungstexte!A$148</f>
        <v/>
      </c>
      <c r="D1117" s="227" t="str">
        <f>Übersetzungstexte!A$152</f>
        <v>Geburts-</v>
      </c>
      <c r="E1117" s="227" t="str">
        <f>Übersetzungstexte!A$156</f>
        <v>Monats-</v>
      </c>
      <c r="F1117" s="227" t="str">
        <f>Übersetzungstexte!A$160</f>
        <v>Stunden-</v>
      </c>
      <c r="G1117" s="227" t="str">
        <f>Übersetzungstexte!A$164</f>
        <v>pro Jahr</v>
      </c>
      <c r="H1117" s="227" t="str">
        <f>Übersetzungstexte!A$168</f>
        <v>bestand-</v>
      </c>
      <c r="I1117" s="227" t="str">
        <f>Übersetzungstexte!A$172</f>
        <v>wöchentl.</v>
      </c>
      <c r="J1117" s="227" t="str">
        <f>Übersetzungstexte!A$176</f>
        <v>Ferientage</v>
      </c>
      <c r="K1117" s="227" t="str">
        <f>Übersetzungstexte!A$180</f>
        <v>Feiertage</v>
      </c>
      <c r="L1117" s="228" t="str">
        <f>Übersetzungstexte!A$184</f>
        <v>Stunden-</v>
      </c>
      <c r="M1117" s="127"/>
      <c r="N1117" s="184" t="s">
        <v>62</v>
      </c>
      <c r="O1117" s="44" t="s">
        <v>762</v>
      </c>
      <c r="P1117" s="50"/>
      <c r="Q1117" s="50"/>
      <c r="R1117" s="51"/>
      <c r="S1117" s="52" t="s">
        <v>706</v>
      </c>
      <c r="T1117" s="52" t="s">
        <v>704</v>
      </c>
      <c r="U1117" s="52" t="s">
        <v>706</v>
      </c>
      <c r="V1117" s="52" t="s">
        <v>704</v>
      </c>
      <c r="W1117" s="52" t="s">
        <v>725</v>
      </c>
      <c r="X1117" s="49" t="s">
        <v>755</v>
      </c>
      <c r="Y1117" s="49" t="s">
        <v>728</v>
      </c>
      <c r="Z1117" s="49" t="s">
        <v>754</v>
      </c>
      <c r="AA1117" s="364"/>
      <c r="AB1117" s="364"/>
    </row>
    <row r="1118" spans="1:28" s="23" customFormat="1" hidden="1" x14ac:dyDescent="0.2">
      <c r="A1118" s="229" t="str">
        <f>Übersetzungstexte!A$141</f>
        <v>Versicherten-Nr.</v>
      </c>
      <c r="B1118" s="229" t="str">
        <f>Übersetzungstexte!A$145</f>
        <v>Name</v>
      </c>
      <c r="C1118" s="229" t="str">
        <f>Übersetzungstexte!A$149</f>
        <v>Vorname</v>
      </c>
      <c r="D1118" s="230" t="str">
        <f>Übersetzungstexte!A$153</f>
        <v>datum</v>
      </c>
      <c r="E1118" s="230" t="str">
        <f>Übersetzungstexte!A$157</f>
        <v>lohn</v>
      </c>
      <c r="F1118" s="230" t="str">
        <f>Übersetzungstexte!A$161</f>
        <v>lohn</v>
      </c>
      <c r="G1118" s="230" t="str">
        <f>Übersetzungstexte!A$165</f>
        <v>(12/13)</v>
      </c>
      <c r="H1118" s="230" t="str">
        <f>Übersetzungstexte!A$169</f>
        <v>teile p. Jahr</v>
      </c>
      <c r="I1118" s="230" t="str">
        <f>Übersetzungstexte!A$173</f>
        <v>Arbeitszeit</v>
      </c>
      <c r="J1118" s="230" t="str">
        <f>Übersetzungstexte!A$177</f>
        <v>pro Jahr</v>
      </c>
      <c r="K1118" s="230" t="str">
        <f>Übersetzungstexte!A$181</f>
        <v>pro Jahr</v>
      </c>
      <c r="L1118" s="231" t="str">
        <f>Übersetzungstexte!A$185</f>
        <v>Verdienst</v>
      </c>
      <c r="M1118" s="127"/>
      <c r="N1118" s="184" t="s">
        <v>63</v>
      </c>
      <c r="O1118" s="44" t="s">
        <v>749</v>
      </c>
      <c r="P1118" s="50"/>
      <c r="Q1118" s="50"/>
      <c r="R1118" s="51"/>
      <c r="S1118" s="52" t="s">
        <v>705</v>
      </c>
      <c r="T1118" s="52" t="s">
        <v>705</v>
      </c>
      <c r="U1118" s="52" t="s">
        <v>705</v>
      </c>
      <c r="V1118" s="52" t="s">
        <v>705</v>
      </c>
      <c r="W1118" s="50"/>
      <c r="X1118" s="49" t="s">
        <v>756</v>
      </c>
      <c r="Y1118" s="49" t="s">
        <v>673</v>
      </c>
      <c r="Z1118" s="49"/>
      <c r="AA1118" s="364" t="s">
        <v>711</v>
      </c>
      <c r="AB1118" s="364"/>
    </row>
    <row r="1119" spans="1:28" ht="17.25" hidden="1" customHeight="1" x14ac:dyDescent="0.2">
      <c r="A1119" s="115"/>
      <c r="B1119" s="236"/>
      <c r="C1119" s="236"/>
      <c r="D1119" s="116"/>
      <c r="E1119" s="117"/>
      <c r="F1119" s="118"/>
      <c r="G1119" s="362"/>
      <c r="H1119" s="117"/>
      <c r="I1119" s="118"/>
      <c r="J1119" s="119"/>
      <c r="K1119" s="119"/>
      <c r="L1119" s="232" t="str">
        <f t="shared" ref="L1119:L1139" si="555">Y1119</f>
        <v/>
      </c>
      <c r="M1119" s="128" t="str">
        <f t="shared" ref="M1119:M1137" si="556">Z1119</f>
        <v/>
      </c>
      <c r="N1119" s="77">
        <f t="shared" ref="N1119:N1137" si="557">IF(N$2-YEAR(D1119)&lt;N$3,0,1)</f>
        <v>0</v>
      </c>
      <c r="O1119" s="77">
        <f t="shared" ref="O1119:O1137" si="558">IF(L1119="",0,1)</f>
        <v>0</v>
      </c>
      <c r="P1119" s="28" t="str">
        <f t="shared" ref="P1119:P1137" si="559">IF(AND(A1119="",B1119="",C1119=""),"",ROUND((K1119+J1119)/(N$4-(K1119+J1119))*100,2))</f>
        <v/>
      </c>
      <c r="Q1119" s="28">
        <f t="shared" ref="Q1119:Q1137" si="560">ROUND(G1119,0)/12</f>
        <v>0</v>
      </c>
      <c r="R1119" s="31" t="str">
        <f t="shared" ref="R1119:R1137" si="561">IF(AND(A1119="",B1119="",C1119=""),"",ROUND((N$4-(K1119+J1119))*I1119/60,1))</f>
        <v/>
      </c>
      <c r="S1119" s="28" t="str">
        <f t="shared" ref="S1119:S1137" si="562">IF(OR(AND(A1119="",B1119="",C1119=""),F1119=0,F1119=""),"",ROUND((1+P1119/100)*Q1119*F1119,2))</f>
        <v/>
      </c>
      <c r="T1119" s="28" t="str">
        <f t="shared" ref="T1119:T1137" si="563">IF(OR(AND(A1119="",B1119="",C1119=""),F1119=0,F1119="",I1119=0,I1119=""),"",ROUND((1+P1119/100)*(H1119/(N$4*I1119/5)+Q1119*F1119),2))</f>
        <v/>
      </c>
      <c r="U1119" s="28" t="str">
        <f t="shared" ref="U1119:U1137" si="564">IF(OR(AND(A1119="",B1119="",C1119=""),E1119=0,E1119="",R1119=0,R1119=""),"",ROUND((Q1119*E1119/R1119),2))</f>
        <v/>
      </c>
      <c r="V1119" s="28" t="str">
        <f t="shared" ref="V1119:V1137" si="565">IF(OR(AND(A1119="",B1119="",C1119=""),E1119=0,E1119="",R1119=0,R1119=""),"",ROUND((H1119/(12*Q1119*E1119)+1)*Q1119*E1119/R1119,2))</f>
        <v/>
      </c>
      <c r="W1119" s="71" t="str">
        <f t="shared" ref="W1119:W1137" si="566">IF(OR(AND(A1119="",B1119="",C1119=""),R1119=0,R1119=""),"",ROUND(W$4 / R1119,1))</f>
        <v/>
      </c>
      <c r="X1119" s="47" t="str">
        <f t="shared" ref="X1119:X1137" si="567">IF(OR(AND(A1119="",B1119="",C1119=""),N$4=""),"",IF(AND(F1119&gt;0,H1119&gt;0),T1119, IF(F1119&gt;0,S1119, IF(AND(E1119&gt;0,H1119&gt;0),V1119,U1119))))</f>
        <v/>
      </c>
      <c r="Y1119" s="365" t="str">
        <f t="shared" ref="Y1119:Y1137" si="568">IF(W1119&lt;X1119,W1119,X1119)</f>
        <v/>
      </c>
      <c r="Z1119" s="365" t="str">
        <f>IF(W1119&lt;X1119,Übersetzungstexte!A$186,"")</f>
        <v/>
      </c>
      <c r="AA1119" s="366" t="str">
        <f t="shared" ref="AA1119:AA1137" si="569">IF(AND(B1119="",C1119=""),"",CONCATENATE(B1119,",",C1119))</f>
        <v/>
      </c>
      <c r="AB1119" s="367"/>
    </row>
    <row r="1120" spans="1:28" ht="17.25" hidden="1" customHeight="1" x14ac:dyDescent="0.2">
      <c r="A1120" s="115"/>
      <c r="B1120" s="236"/>
      <c r="C1120" s="236"/>
      <c r="D1120" s="116"/>
      <c r="E1120" s="117"/>
      <c r="F1120" s="118"/>
      <c r="G1120" s="362"/>
      <c r="H1120" s="117"/>
      <c r="I1120" s="118"/>
      <c r="J1120" s="119"/>
      <c r="K1120" s="119"/>
      <c r="L1120" s="232" t="str">
        <f t="shared" si="555"/>
        <v/>
      </c>
      <c r="M1120" s="128" t="str">
        <f t="shared" si="556"/>
        <v/>
      </c>
      <c r="N1120" s="77">
        <f t="shared" si="557"/>
        <v>0</v>
      </c>
      <c r="O1120" s="77">
        <f t="shared" si="558"/>
        <v>0</v>
      </c>
      <c r="P1120" s="28" t="str">
        <f t="shared" si="559"/>
        <v/>
      </c>
      <c r="Q1120" s="28">
        <f t="shared" si="560"/>
        <v>0</v>
      </c>
      <c r="R1120" s="31" t="str">
        <f t="shared" si="561"/>
        <v/>
      </c>
      <c r="S1120" s="28" t="str">
        <f t="shared" si="562"/>
        <v/>
      </c>
      <c r="T1120" s="28" t="str">
        <f t="shared" si="563"/>
        <v/>
      </c>
      <c r="U1120" s="28" t="str">
        <f t="shared" si="564"/>
        <v/>
      </c>
      <c r="V1120" s="28" t="str">
        <f t="shared" si="565"/>
        <v/>
      </c>
      <c r="W1120" s="71" t="str">
        <f t="shared" si="566"/>
        <v/>
      </c>
      <c r="X1120" s="47" t="str">
        <f t="shared" si="567"/>
        <v/>
      </c>
      <c r="Y1120" s="365" t="str">
        <f t="shared" si="568"/>
        <v/>
      </c>
      <c r="Z1120" s="365" t="str">
        <f>IF(W1120&lt;X1120,Übersetzungstexte!A$186,"")</f>
        <v/>
      </c>
      <c r="AA1120" s="366" t="str">
        <f t="shared" si="569"/>
        <v/>
      </c>
      <c r="AB1120" s="367"/>
    </row>
    <row r="1121" spans="1:28" ht="17.25" hidden="1" customHeight="1" x14ac:dyDescent="0.2">
      <c r="A1121" s="115"/>
      <c r="B1121" s="236"/>
      <c r="C1121" s="236"/>
      <c r="D1121" s="116"/>
      <c r="E1121" s="117"/>
      <c r="F1121" s="118"/>
      <c r="G1121" s="362"/>
      <c r="H1121" s="117"/>
      <c r="I1121" s="118"/>
      <c r="J1121" s="119"/>
      <c r="K1121" s="119"/>
      <c r="L1121" s="232" t="str">
        <f t="shared" si="555"/>
        <v/>
      </c>
      <c r="M1121" s="128" t="str">
        <f t="shared" si="556"/>
        <v/>
      </c>
      <c r="N1121" s="77">
        <f t="shared" si="557"/>
        <v>0</v>
      </c>
      <c r="O1121" s="77">
        <f t="shared" si="558"/>
        <v>0</v>
      </c>
      <c r="P1121" s="28" t="str">
        <f t="shared" si="559"/>
        <v/>
      </c>
      <c r="Q1121" s="28">
        <f t="shared" si="560"/>
        <v>0</v>
      </c>
      <c r="R1121" s="31" t="str">
        <f t="shared" si="561"/>
        <v/>
      </c>
      <c r="S1121" s="28" t="str">
        <f t="shared" si="562"/>
        <v/>
      </c>
      <c r="T1121" s="28" t="str">
        <f t="shared" si="563"/>
        <v/>
      </c>
      <c r="U1121" s="28" t="str">
        <f t="shared" si="564"/>
        <v/>
      </c>
      <c r="V1121" s="28" t="str">
        <f t="shared" si="565"/>
        <v/>
      </c>
      <c r="W1121" s="71" t="str">
        <f t="shared" si="566"/>
        <v/>
      </c>
      <c r="X1121" s="47" t="str">
        <f t="shared" si="567"/>
        <v/>
      </c>
      <c r="Y1121" s="365" t="str">
        <f t="shared" si="568"/>
        <v/>
      </c>
      <c r="Z1121" s="365" t="str">
        <f>IF(W1121&lt;X1121,Übersetzungstexte!A$186,"")</f>
        <v/>
      </c>
      <c r="AA1121" s="366" t="str">
        <f t="shared" si="569"/>
        <v/>
      </c>
      <c r="AB1121" s="367"/>
    </row>
    <row r="1122" spans="1:28" ht="17.25" hidden="1" customHeight="1" x14ac:dyDescent="0.2">
      <c r="A1122" s="115"/>
      <c r="B1122" s="236"/>
      <c r="C1122" s="236"/>
      <c r="D1122" s="116"/>
      <c r="E1122" s="117"/>
      <c r="F1122" s="118"/>
      <c r="G1122" s="362"/>
      <c r="H1122" s="117"/>
      <c r="I1122" s="118"/>
      <c r="J1122" s="119"/>
      <c r="K1122" s="119"/>
      <c r="L1122" s="232" t="str">
        <f t="shared" si="555"/>
        <v/>
      </c>
      <c r="M1122" s="128" t="str">
        <f t="shared" si="556"/>
        <v/>
      </c>
      <c r="N1122" s="77">
        <f t="shared" si="557"/>
        <v>0</v>
      </c>
      <c r="O1122" s="77">
        <f t="shared" si="558"/>
        <v>0</v>
      </c>
      <c r="P1122" s="28" t="str">
        <f t="shared" si="559"/>
        <v/>
      </c>
      <c r="Q1122" s="28">
        <f t="shared" si="560"/>
        <v>0</v>
      </c>
      <c r="R1122" s="31" t="str">
        <f t="shared" si="561"/>
        <v/>
      </c>
      <c r="S1122" s="28" t="str">
        <f t="shared" si="562"/>
        <v/>
      </c>
      <c r="T1122" s="28" t="str">
        <f t="shared" si="563"/>
        <v/>
      </c>
      <c r="U1122" s="28" t="str">
        <f t="shared" si="564"/>
        <v/>
      </c>
      <c r="V1122" s="28" t="str">
        <f t="shared" si="565"/>
        <v/>
      </c>
      <c r="W1122" s="71" t="str">
        <f t="shared" si="566"/>
        <v/>
      </c>
      <c r="X1122" s="47" t="str">
        <f t="shared" si="567"/>
        <v/>
      </c>
      <c r="Y1122" s="365" t="str">
        <f t="shared" si="568"/>
        <v/>
      </c>
      <c r="Z1122" s="365" t="str">
        <f>IF(W1122&lt;X1122,Übersetzungstexte!A$186,"")</f>
        <v/>
      </c>
      <c r="AA1122" s="366" t="str">
        <f t="shared" si="569"/>
        <v/>
      </c>
      <c r="AB1122" s="367"/>
    </row>
    <row r="1123" spans="1:28" ht="17.25" hidden="1" customHeight="1" x14ac:dyDescent="0.2">
      <c r="A1123" s="115"/>
      <c r="B1123" s="236"/>
      <c r="C1123" s="236"/>
      <c r="D1123" s="116"/>
      <c r="E1123" s="117"/>
      <c r="F1123" s="118"/>
      <c r="G1123" s="362"/>
      <c r="H1123" s="117"/>
      <c r="I1123" s="118"/>
      <c r="J1123" s="119"/>
      <c r="K1123" s="119"/>
      <c r="L1123" s="232" t="str">
        <f t="shared" si="555"/>
        <v/>
      </c>
      <c r="M1123" s="128" t="str">
        <f t="shared" si="556"/>
        <v/>
      </c>
      <c r="N1123" s="77">
        <f t="shared" si="557"/>
        <v>0</v>
      </c>
      <c r="O1123" s="77">
        <f t="shared" si="558"/>
        <v>0</v>
      </c>
      <c r="P1123" s="28" t="str">
        <f t="shared" si="559"/>
        <v/>
      </c>
      <c r="Q1123" s="28">
        <f t="shared" si="560"/>
        <v>0</v>
      </c>
      <c r="R1123" s="31" t="str">
        <f t="shared" si="561"/>
        <v/>
      </c>
      <c r="S1123" s="28" t="str">
        <f t="shared" si="562"/>
        <v/>
      </c>
      <c r="T1123" s="28" t="str">
        <f t="shared" si="563"/>
        <v/>
      </c>
      <c r="U1123" s="28" t="str">
        <f t="shared" si="564"/>
        <v/>
      </c>
      <c r="V1123" s="28" t="str">
        <f t="shared" si="565"/>
        <v/>
      </c>
      <c r="W1123" s="71" t="str">
        <f t="shared" si="566"/>
        <v/>
      </c>
      <c r="X1123" s="47" t="str">
        <f t="shared" si="567"/>
        <v/>
      </c>
      <c r="Y1123" s="365" t="str">
        <f t="shared" si="568"/>
        <v/>
      </c>
      <c r="Z1123" s="365" t="str">
        <f>IF(W1123&lt;X1123,Übersetzungstexte!A$186,"")</f>
        <v/>
      </c>
      <c r="AA1123" s="366" t="str">
        <f t="shared" si="569"/>
        <v/>
      </c>
      <c r="AB1123" s="367"/>
    </row>
    <row r="1124" spans="1:28" ht="17.25" hidden="1" customHeight="1" x14ac:dyDescent="0.2">
      <c r="A1124" s="115"/>
      <c r="B1124" s="236"/>
      <c r="C1124" s="236"/>
      <c r="D1124" s="116"/>
      <c r="E1124" s="117"/>
      <c r="F1124" s="118"/>
      <c r="G1124" s="362"/>
      <c r="H1124" s="117"/>
      <c r="I1124" s="118"/>
      <c r="J1124" s="119"/>
      <c r="K1124" s="119"/>
      <c r="L1124" s="232" t="str">
        <f t="shared" si="555"/>
        <v/>
      </c>
      <c r="M1124" s="128" t="str">
        <f t="shared" si="556"/>
        <v/>
      </c>
      <c r="N1124" s="77">
        <f t="shared" si="557"/>
        <v>0</v>
      </c>
      <c r="O1124" s="77">
        <f t="shared" si="558"/>
        <v>0</v>
      </c>
      <c r="P1124" s="28" t="str">
        <f t="shared" si="559"/>
        <v/>
      </c>
      <c r="Q1124" s="28">
        <f t="shared" si="560"/>
        <v>0</v>
      </c>
      <c r="R1124" s="31" t="str">
        <f t="shared" si="561"/>
        <v/>
      </c>
      <c r="S1124" s="28" t="str">
        <f t="shared" si="562"/>
        <v/>
      </c>
      <c r="T1124" s="28" t="str">
        <f t="shared" si="563"/>
        <v/>
      </c>
      <c r="U1124" s="28" t="str">
        <f t="shared" si="564"/>
        <v/>
      </c>
      <c r="V1124" s="28" t="str">
        <f t="shared" si="565"/>
        <v/>
      </c>
      <c r="W1124" s="71" t="str">
        <f t="shared" si="566"/>
        <v/>
      </c>
      <c r="X1124" s="47" t="str">
        <f t="shared" si="567"/>
        <v/>
      </c>
      <c r="Y1124" s="365" t="str">
        <f t="shared" si="568"/>
        <v/>
      </c>
      <c r="Z1124" s="365" t="str">
        <f>IF(W1124&lt;X1124,Übersetzungstexte!A$186,"")</f>
        <v/>
      </c>
      <c r="AA1124" s="366" t="str">
        <f t="shared" si="569"/>
        <v/>
      </c>
      <c r="AB1124" s="367"/>
    </row>
    <row r="1125" spans="1:28" ht="17.25" hidden="1" customHeight="1" x14ac:dyDescent="0.2">
      <c r="A1125" s="115"/>
      <c r="B1125" s="236"/>
      <c r="C1125" s="236"/>
      <c r="D1125" s="116"/>
      <c r="E1125" s="117"/>
      <c r="F1125" s="118"/>
      <c r="G1125" s="362"/>
      <c r="H1125" s="117"/>
      <c r="I1125" s="118"/>
      <c r="J1125" s="119"/>
      <c r="K1125" s="119"/>
      <c r="L1125" s="232" t="str">
        <f t="shared" si="555"/>
        <v/>
      </c>
      <c r="M1125" s="128" t="str">
        <f t="shared" si="556"/>
        <v/>
      </c>
      <c r="N1125" s="77">
        <f t="shared" si="557"/>
        <v>0</v>
      </c>
      <c r="O1125" s="77">
        <f t="shared" si="558"/>
        <v>0</v>
      </c>
      <c r="P1125" s="28" t="str">
        <f t="shared" si="559"/>
        <v/>
      </c>
      <c r="Q1125" s="28">
        <f t="shared" si="560"/>
        <v>0</v>
      </c>
      <c r="R1125" s="31" t="str">
        <f t="shared" si="561"/>
        <v/>
      </c>
      <c r="S1125" s="28" t="str">
        <f t="shared" si="562"/>
        <v/>
      </c>
      <c r="T1125" s="28" t="str">
        <f t="shared" si="563"/>
        <v/>
      </c>
      <c r="U1125" s="28" t="str">
        <f t="shared" si="564"/>
        <v/>
      </c>
      <c r="V1125" s="28" t="str">
        <f t="shared" si="565"/>
        <v/>
      </c>
      <c r="W1125" s="71" t="str">
        <f t="shared" si="566"/>
        <v/>
      </c>
      <c r="X1125" s="47" t="str">
        <f t="shared" si="567"/>
        <v/>
      </c>
      <c r="Y1125" s="365" t="str">
        <f t="shared" si="568"/>
        <v/>
      </c>
      <c r="Z1125" s="365" t="str">
        <f>IF(W1125&lt;X1125,Übersetzungstexte!A$186,"")</f>
        <v/>
      </c>
      <c r="AA1125" s="366" t="str">
        <f t="shared" si="569"/>
        <v/>
      </c>
      <c r="AB1125" s="367"/>
    </row>
    <row r="1126" spans="1:28" ht="17.25" hidden="1" customHeight="1" x14ac:dyDescent="0.2">
      <c r="A1126" s="115"/>
      <c r="B1126" s="236"/>
      <c r="C1126" s="236"/>
      <c r="D1126" s="116"/>
      <c r="E1126" s="117"/>
      <c r="F1126" s="118"/>
      <c r="G1126" s="362"/>
      <c r="H1126" s="117"/>
      <c r="I1126" s="118"/>
      <c r="J1126" s="119"/>
      <c r="K1126" s="119"/>
      <c r="L1126" s="232" t="str">
        <f t="shared" si="555"/>
        <v/>
      </c>
      <c r="M1126" s="128" t="str">
        <f t="shared" si="556"/>
        <v/>
      </c>
      <c r="N1126" s="77">
        <f t="shared" si="557"/>
        <v>0</v>
      </c>
      <c r="O1126" s="77">
        <f t="shared" si="558"/>
        <v>0</v>
      </c>
      <c r="P1126" s="28" t="str">
        <f t="shared" si="559"/>
        <v/>
      </c>
      <c r="Q1126" s="28">
        <f t="shared" si="560"/>
        <v>0</v>
      </c>
      <c r="R1126" s="31" t="str">
        <f t="shared" si="561"/>
        <v/>
      </c>
      <c r="S1126" s="28" t="str">
        <f t="shared" si="562"/>
        <v/>
      </c>
      <c r="T1126" s="28" t="str">
        <f t="shared" si="563"/>
        <v/>
      </c>
      <c r="U1126" s="28" t="str">
        <f t="shared" si="564"/>
        <v/>
      </c>
      <c r="V1126" s="28" t="str">
        <f t="shared" si="565"/>
        <v/>
      </c>
      <c r="W1126" s="71" t="str">
        <f t="shared" si="566"/>
        <v/>
      </c>
      <c r="X1126" s="47" t="str">
        <f t="shared" si="567"/>
        <v/>
      </c>
      <c r="Y1126" s="365" t="str">
        <f t="shared" si="568"/>
        <v/>
      </c>
      <c r="Z1126" s="365" t="str">
        <f>IF(W1126&lt;X1126,Übersetzungstexte!A$186,"")</f>
        <v/>
      </c>
      <c r="AA1126" s="366" t="str">
        <f t="shared" si="569"/>
        <v/>
      </c>
      <c r="AB1126" s="367"/>
    </row>
    <row r="1127" spans="1:28" ht="17.25" hidden="1" customHeight="1" x14ac:dyDescent="0.2">
      <c r="A1127" s="115"/>
      <c r="B1127" s="236"/>
      <c r="C1127" s="236"/>
      <c r="D1127" s="116"/>
      <c r="E1127" s="117"/>
      <c r="F1127" s="118"/>
      <c r="G1127" s="362"/>
      <c r="H1127" s="117"/>
      <c r="I1127" s="118"/>
      <c r="J1127" s="119"/>
      <c r="K1127" s="119"/>
      <c r="L1127" s="232" t="str">
        <f t="shared" si="555"/>
        <v/>
      </c>
      <c r="M1127" s="128" t="str">
        <f t="shared" si="556"/>
        <v/>
      </c>
      <c r="N1127" s="77">
        <f t="shared" si="557"/>
        <v>0</v>
      </c>
      <c r="O1127" s="77">
        <f t="shared" si="558"/>
        <v>0</v>
      </c>
      <c r="P1127" s="28" t="str">
        <f t="shared" si="559"/>
        <v/>
      </c>
      <c r="Q1127" s="28">
        <f t="shared" si="560"/>
        <v>0</v>
      </c>
      <c r="R1127" s="31" t="str">
        <f t="shared" si="561"/>
        <v/>
      </c>
      <c r="S1127" s="28" t="str">
        <f t="shared" si="562"/>
        <v/>
      </c>
      <c r="T1127" s="28" t="str">
        <f t="shared" si="563"/>
        <v/>
      </c>
      <c r="U1127" s="28" t="str">
        <f t="shared" si="564"/>
        <v/>
      </c>
      <c r="V1127" s="28" t="str">
        <f t="shared" si="565"/>
        <v/>
      </c>
      <c r="W1127" s="71" t="str">
        <f t="shared" si="566"/>
        <v/>
      </c>
      <c r="X1127" s="47" t="str">
        <f t="shared" si="567"/>
        <v/>
      </c>
      <c r="Y1127" s="365" t="str">
        <f t="shared" si="568"/>
        <v/>
      </c>
      <c r="Z1127" s="365" t="str">
        <f>IF(W1127&lt;X1127,Übersetzungstexte!A$186,"")</f>
        <v/>
      </c>
      <c r="AA1127" s="366" t="str">
        <f t="shared" si="569"/>
        <v/>
      </c>
      <c r="AB1127" s="367"/>
    </row>
    <row r="1128" spans="1:28" ht="17.25" hidden="1" customHeight="1" x14ac:dyDescent="0.2">
      <c r="A1128" s="115"/>
      <c r="B1128" s="236"/>
      <c r="C1128" s="236"/>
      <c r="D1128" s="116"/>
      <c r="E1128" s="117"/>
      <c r="F1128" s="118"/>
      <c r="G1128" s="362"/>
      <c r="H1128" s="117"/>
      <c r="I1128" s="118"/>
      <c r="J1128" s="119"/>
      <c r="K1128" s="119"/>
      <c r="L1128" s="232" t="str">
        <f t="shared" si="555"/>
        <v/>
      </c>
      <c r="M1128" s="128" t="str">
        <f t="shared" si="556"/>
        <v/>
      </c>
      <c r="N1128" s="77">
        <f t="shared" si="557"/>
        <v>0</v>
      </c>
      <c r="O1128" s="77">
        <f t="shared" si="558"/>
        <v>0</v>
      </c>
      <c r="P1128" s="28" t="str">
        <f t="shared" si="559"/>
        <v/>
      </c>
      <c r="Q1128" s="28">
        <f t="shared" si="560"/>
        <v>0</v>
      </c>
      <c r="R1128" s="31" t="str">
        <f t="shared" si="561"/>
        <v/>
      </c>
      <c r="S1128" s="28" t="str">
        <f t="shared" si="562"/>
        <v/>
      </c>
      <c r="T1128" s="28" t="str">
        <f t="shared" si="563"/>
        <v/>
      </c>
      <c r="U1128" s="28" t="str">
        <f t="shared" si="564"/>
        <v/>
      </c>
      <c r="V1128" s="28" t="str">
        <f t="shared" si="565"/>
        <v/>
      </c>
      <c r="W1128" s="71" t="str">
        <f t="shared" si="566"/>
        <v/>
      </c>
      <c r="X1128" s="47" t="str">
        <f t="shared" si="567"/>
        <v/>
      </c>
      <c r="Y1128" s="365" t="str">
        <f t="shared" si="568"/>
        <v/>
      </c>
      <c r="Z1128" s="365" t="str">
        <f>IF(W1128&lt;X1128,Übersetzungstexte!A$186,"")</f>
        <v/>
      </c>
      <c r="AA1128" s="366" t="str">
        <f t="shared" si="569"/>
        <v/>
      </c>
      <c r="AB1128" s="367"/>
    </row>
    <row r="1129" spans="1:28" ht="17.25" hidden="1" customHeight="1" x14ac:dyDescent="0.2">
      <c r="A1129" s="115"/>
      <c r="B1129" s="236"/>
      <c r="C1129" s="236"/>
      <c r="D1129" s="116"/>
      <c r="E1129" s="117"/>
      <c r="F1129" s="118"/>
      <c r="G1129" s="362"/>
      <c r="H1129" s="117"/>
      <c r="I1129" s="118"/>
      <c r="J1129" s="119"/>
      <c r="K1129" s="119"/>
      <c r="L1129" s="232" t="str">
        <f t="shared" si="555"/>
        <v/>
      </c>
      <c r="M1129" s="128" t="str">
        <f t="shared" si="556"/>
        <v/>
      </c>
      <c r="N1129" s="77">
        <f t="shared" si="557"/>
        <v>0</v>
      </c>
      <c r="O1129" s="77">
        <f t="shared" si="558"/>
        <v>0</v>
      </c>
      <c r="P1129" s="28" t="str">
        <f t="shared" si="559"/>
        <v/>
      </c>
      <c r="Q1129" s="28">
        <f t="shared" si="560"/>
        <v>0</v>
      </c>
      <c r="R1129" s="31" t="str">
        <f t="shared" si="561"/>
        <v/>
      </c>
      <c r="S1129" s="28" t="str">
        <f t="shared" si="562"/>
        <v/>
      </c>
      <c r="T1129" s="28" t="str">
        <f t="shared" si="563"/>
        <v/>
      </c>
      <c r="U1129" s="28" t="str">
        <f t="shared" si="564"/>
        <v/>
      </c>
      <c r="V1129" s="28" t="str">
        <f t="shared" si="565"/>
        <v/>
      </c>
      <c r="W1129" s="71" t="str">
        <f t="shared" si="566"/>
        <v/>
      </c>
      <c r="X1129" s="47" t="str">
        <f t="shared" si="567"/>
        <v/>
      </c>
      <c r="Y1129" s="365" t="str">
        <f t="shared" si="568"/>
        <v/>
      </c>
      <c r="Z1129" s="365" t="str">
        <f>IF(W1129&lt;X1129,Übersetzungstexte!A$186,"")</f>
        <v/>
      </c>
      <c r="AA1129" s="366" t="str">
        <f t="shared" si="569"/>
        <v/>
      </c>
      <c r="AB1129" s="367"/>
    </row>
    <row r="1130" spans="1:28" ht="17.25" hidden="1" customHeight="1" x14ac:dyDescent="0.2">
      <c r="A1130" s="115"/>
      <c r="B1130" s="236"/>
      <c r="C1130" s="236"/>
      <c r="D1130" s="116"/>
      <c r="E1130" s="117"/>
      <c r="F1130" s="118"/>
      <c r="G1130" s="362"/>
      <c r="H1130" s="117"/>
      <c r="I1130" s="118"/>
      <c r="J1130" s="119"/>
      <c r="K1130" s="119"/>
      <c r="L1130" s="232" t="str">
        <f t="shared" si="555"/>
        <v/>
      </c>
      <c r="M1130" s="128" t="str">
        <f t="shared" si="556"/>
        <v/>
      </c>
      <c r="N1130" s="77">
        <f t="shared" si="557"/>
        <v>0</v>
      </c>
      <c r="O1130" s="77">
        <f t="shared" si="558"/>
        <v>0</v>
      </c>
      <c r="P1130" s="28" t="str">
        <f t="shared" si="559"/>
        <v/>
      </c>
      <c r="Q1130" s="28">
        <f t="shared" si="560"/>
        <v>0</v>
      </c>
      <c r="R1130" s="31" t="str">
        <f t="shared" si="561"/>
        <v/>
      </c>
      <c r="S1130" s="28" t="str">
        <f t="shared" si="562"/>
        <v/>
      </c>
      <c r="T1130" s="28" t="str">
        <f t="shared" si="563"/>
        <v/>
      </c>
      <c r="U1130" s="28" t="str">
        <f t="shared" si="564"/>
        <v/>
      </c>
      <c r="V1130" s="28" t="str">
        <f t="shared" si="565"/>
        <v/>
      </c>
      <c r="W1130" s="71" t="str">
        <f t="shared" si="566"/>
        <v/>
      </c>
      <c r="X1130" s="47" t="str">
        <f t="shared" si="567"/>
        <v/>
      </c>
      <c r="Y1130" s="365" t="str">
        <f t="shared" si="568"/>
        <v/>
      </c>
      <c r="Z1130" s="365" t="str">
        <f>IF(W1130&lt;X1130,Übersetzungstexte!A$186,"")</f>
        <v/>
      </c>
      <c r="AA1130" s="366" t="str">
        <f t="shared" si="569"/>
        <v/>
      </c>
      <c r="AB1130" s="367"/>
    </row>
    <row r="1131" spans="1:28" ht="17.25" hidden="1" customHeight="1" x14ac:dyDescent="0.2">
      <c r="A1131" s="115"/>
      <c r="B1131" s="236"/>
      <c r="C1131" s="236"/>
      <c r="D1131" s="116"/>
      <c r="E1131" s="117"/>
      <c r="F1131" s="118"/>
      <c r="G1131" s="362"/>
      <c r="H1131" s="117"/>
      <c r="I1131" s="118"/>
      <c r="J1131" s="119"/>
      <c r="K1131" s="119"/>
      <c r="L1131" s="232" t="str">
        <f t="shared" si="555"/>
        <v/>
      </c>
      <c r="M1131" s="128" t="str">
        <f t="shared" si="556"/>
        <v/>
      </c>
      <c r="N1131" s="77">
        <f t="shared" si="557"/>
        <v>0</v>
      </c>
      <c r="O1131" s="77">
        <f t="shared" si="558"/>
        <v>0</v>
      </c>
      <c r="P1131" s="28" t="str">
        <f t="shared" si="559"/>
        <v/>
      </c>
      <c r="Q1131" s="28">
        <f t="shared" si="560"/>
        <v>0</v>
      </c>
      <c r="R1131" s="31" t="str">
        <f t="shared" si="561"/>
        <v/>
      </c>
      <c r="S1131" s="28" t="str">
        <f t="shared" si="562"/>
        <v/>
      </c>
      <c r="T1131" s="28" t="str">
        <f t="shared" si="563"/>
        <v/>
      </c>
      <c r="U1131" s="28" t="str">
        <f t="shared" si="564"/>
        <v/>
      </c>
      <c r="V1131" s="28" t="str">
        <f t="shared" si="565"/>
        <v/>
      </c>
      <c r="W1131" s="71" t="str">
        <f t="shared" si="566"/>
        <v/>
      </c>
      <c r="X1131" s="47" t="str">
        <f t="shared" si="567"/>
        <v/>
      </c>
      <c r="Y1131" s="365" t="str">
        <f t="shared" si="568"/>
        <v/>
      </c>
      <c r="Z1131" s="365" t="str">
        <f>IF(W1131&lt;X1131,Übersetzungstexte!A$186,"")</f>
        <v/>
      </c>
      <c r="AA1131" s="366" t="str">
        <f t="shared" si="569"/>
        <v/>
      </c>
      <c r="AB1131" s="367"/>
    </row>
    <row r="1132" spans="1:28" ht="17.25" hidden="1" customHeight="1" x14ac:dyDescent="0.2">
      <c r="A1132" s="115"/>
      <c r="B1132" s="236"/>
      <c r="C1132" s="236"/>
      <c r="D1132" s="116"/>
      <c r="E1132" s="117"/>
      <c r="F1132" s="118"/>
      <c r="G1132" s="362"/>
      <c r="H1132" s="117"/>
      <c r="I1132" s="118"/>
      <c r="J1132" s="119"/>
      <c r="K1132" s="119"/>
      <c r="L1132" s="232" t="str">
        <f t="shared" si="555"/>
        <v/>
      </c>
      <c r="M1132" s="128" t="str">
        <f t="shared" si="556"/>
        <v/>
      </c>
      <c r="N1132" s="77">
        <f t="shared" si="557"/>
        <v>0</v>
      </c>
      <c r="O1132" s="77">
        <f t="shared" si="558"/>
        <v>0</v>
      </c>
      <c r="P1132" s="28" t="str">
        <f t="shared" si="559"/>
        <v/>
      </c>
      <c r="Q1132" s="28">
        <f t="shared" si="560"/>
        <v>0</v>
      </c>
      <c r="R1132" s="31" t="str">
        <f t="shared" si="561"/>
        <v/>
      </c>
      <c r="S1132" s="28" t="str">
        <f t="shared" si="562"/>
        <v/>
      </c>
      <c r="T1132" s="28" t="str">
        <f t="shared" si="563"/>
        <v/>
      </c>
      <c r="U1132" s="28" t="str">
        <f t="shared" si="564"/>
        <v/>
      </c>
      <c r="V1132" s="28" t="str">
        <f t="shared" si="565"/>
        <v/>
      </c>
      <c r="W1132" s="71" t="str">
        <f t="shared" si="566"/>
        <v/>
      </c>
      <c r="X1132" s="47" t="str">
        <f t="shared" si="567"/>
        <v/>
      </c>
      <c r="Y1132" s="365" t="str">
        <f t="shared" si="568"/>
        <v/>
      </c>
      <c r="Z1132" s="365" t="str">
        <f>IF(W1132&lt;X1132,Übersetzungstexte!A$186,"")</f>
        <v/>
      </c>
      <c r="AA1132" s="366" t="str">
        <f t="shared" si="569"/>
        <v/>
      </c>
      <c r="AB1132" s="367"/>
    </row>
    <row r="1133" spans="1:28" ht="17.25" hidden="1" customHeight="1" x14ac:dyDescent="0.2">
      <c r="A1133" s="115"/>
      <c r="B1133" s="236"/>
      <c r="C1133" s="236"/>
      <c r="D1133" s="116"/>
      <c r="E1133" s="117"/>
      <c r="F1133" s="118"/>
      <c r="G1133" s="362"/>
      <c r="H1133" s="117"/>
      <c r="I1133" s="118"/>
      <c r="J1133" s="119"/>
      <c r="K1133" s="119"/>
      <c r="L1133" s="232" t="str">
        <f t="shared" si="555"/>
        <v/>
      </c>
      <c r="M1133" s="128" t="str">
        <f t="shared" si="556"/>
        <v/>
      </c>
      <c r="N1133" s="77">
        <f t="shared" si="557"/>
        <v>0</v>
      </c>
      <c r="O1133" s="77">
        <f t="shared" si="558"/>
        <v>0</v>
      </c>
      <c r="P1133" s="28" t="str">
        <f t="shared" si="559"/>
        <v/>
      </c>
      <c r="Q1133" s="28">
        <f t="shared" si="560"/>
        <v>0</v>
      </c>
      <c r="R1133" s="31" t="str">
        <f t="shared" si="561"/>
        <v/>
      </c>
      <c r="S1133" s="28" t="str">
        <f t="shared" si="562"/>
        <v/>
      </c>
      <c r="T1133" s="28" t="str">
        <f t="shared" si="563"/>
        <v/>
      </c>
      <c r="U1133" s="28" t="str">
        <f t="shared" si="564"/>
        <v/>
      </c>
      <c r="V1133" s="28" t="str">
        <f t="shared" si="565"/>
        <v/>
      </c>
      <c r="W1133" s="71" t="str">
        <f t="shared" si="566"/>
        <v/>
      </c>
      <c r="X1133" s="47" t="str">
        <f t="shared" si="567"/>
        <v/>
      </c>
      <c r="Y1133" s="365" t="str">
        <f t="shared" si="568"/>
        <v/>
      </c>
      <c r="Z1133" s="365" t="str">
        <f>IF(W1133&lt;X1133,Übersetzungstexte!A$186,"")</f>
        <v/>
      </c>
      <c r="AA1133" s="366" t="str">
        <f t="shared" si="569"/>
        <v/>
      </c>
      <c r="AB1133" s="367"/>
    </row>
    <row r="1134" spans="1:28" ht="17.25" hidden="1" customHeight="1" x14ac:dyDescent="0.2">
      <c r="A1134" s="115"/>
      <c r="B1134" s="236"/>
      <c r="C1134" s="236"/>
      <c r="D1134" s="116"/>
      <c r="E1134" s="117"/>
      <c r="F1134" s="118"/>
      <c r="G1134" s="362"/>
      <c r="H1134" s="117"/>
      <c r="I1134" s="118"/>
      <c r="J1134" s="119"/>
      <c r="K1134" s="119"/>
      <c r="L1134" s="232" t="str">
        <f t="shared" si="555"/>
        <v/>
      </c>
      <c r="M1134" s="128" t="str">
        <f t="shared" si="556"/>
        <v/>
      </c>
      <c r="N1134" s="77">
        <f t="shared" si="557"/>
        <v>0</v>
      </c>
      <c r="O1134" s="77">
        <f t="shared" si="558"/>
        <v>0</v>
      </c>
      <c r="P1134" s="28" t="str">
        <f t="shared" si="559"/>
        <v/>
      </c>
      <c r="Q1134" s="28">
        <f t="shared" si="560"/>
        <v>0</v>
      </c>
      <c r="R1134" s="31" t="str">
        <f t="shared" si="561"/>
        <v/>
      </c>
      <c r="S1134" s="28" t="str">
        <f t="shared" si="562"/>
        <v/>
      </c>
      <c r="T1134" s="28" t="str">
        <f t="shared" si="563"/>
        <v/>
      </c>
      <c r="U1134" s="28" t="str">
        <f t="shared" si="564"/>
        <v/>
      </c>
      <c r="V1134" s="28" t="str">
        <f t="shared" si="565"/>
        <v/>
      </c>
      <c r="W1134" s="71" t="str">
        <f t="shared" si="566"/>
        <v/>
      </c>
      <c r="X1134" s="47" t="str">
        <f t="shared" si="567"/>
        <v/>
      </c>
      <c r="Y1134" s="365" t="str">
        <f t="shared" si="568"/>
        <v/>
      </c>
      <c r="Z1134" s="365" t="str">
        <f>IF(W1134&lt;X1134,Übersetzungstexte!A$186,"")</f>
        <v/>
      </c>
      <c r="AA1134" s="366" t="str">
        <f t="shared" si="569"/>
        <v/>
      </c>
      <c r="AB1134" s="367"/>
    </row>
    <row r="1135" spans="1:28" ht="17.25" hidden="1" customHeight="1" x14ac:dyDescent="0.2">
      <c r="A1135" s="115"/>
      <c r="B1135" s="236"/>
      <c r="C1135" s="236"/>
      <c r="D1135" s="116"/>
      <c r="E1135" s="117"/>
      <c r="F1135" s="118"/>
      <c r="G1135" s="362"/>
      <c r="H1135" s="117"/>
      <c r="I1135" s="118"/>
      <c r="J1135" s="119"/>
      <c r="K1135" s="119"/>
      <c r="L1135" s="232" t="str">
        <f t="shared" si="555"/>
        <v/>
      </c>
      <c r="M1135" s="128" t="str">
        <f t="shared" si="556"/>
        <v/>
      </c>
      <c r="N1135" s="77">
        <f t="shared" si="557"/>
        <v>0</v>
      </c>
      <c r="O1135" s="77">
        <f t="shared" si="558"/>
        <v>0</v>
      </c>
      <c r="P1135" s="28" t="str">
        <f t="shared" si="559"/>
        <v/>
      </c>
      <c r="Q1135" s="28">
        <f t="shared" si="560"/>
        <v>0</v>
      </c>
      <c r="R1135" s="31" t="str">
        <f t="shared" si="561"/>
        <v/>
      </c>
      <c r="S1135" s="28" t="str">
        <f t="shared" si="562"/>
        <v/>
      </c>
      <c r="T1135" s="28" t="str">
        <f t="shared" si="563"/>
        <v/>
      </c>
      <c r="U1135" s="28" t="str">
        <f t="shared" si="564"/>
        <v/>
      </c>
      <c r="V1135" s="28" t="str">
        <f t="shared" si="565"/>
        <v/>
      </c>
      <c r="W1135" s="71" t="str">
        <f t="shared" si="566"/>
        <v/>
      </c>
      <c r="X1135" s="47" t="str">
        <f t="shared" si="567"/>
        <v/>
      </c>
      <c r="Y1135" s="365" t="str">
        <f t="shared" si="568"/>
        <v/>
      </c>
      <c r="Z1135" s="365" t="str">
        <f>IF(W1135&lt;X1135,Übersetzungstexte!A$186,"")</f>
        <v/>
      </c>
      <c r="AA1135" s="366" t="str">
        <f t="shared" si="569"/>
        <v/>
      </c>
      <c r="AB1135" s="367"/>
    </row>
    <row r="1136" spans="1:28" ht="17.25" hidden="1" customHeight="1" x14ac:dyDescent="0.2">
      <c r="A1136" s="115"/>
      <c r="B1136" s="236"/>
      <c r="C1136" s="236"/>
      <c r="D1136" s="116"/>
      <c r="E1136" s="117"/>
      <c r="F1136" s="118"/>
      <c r="G1136" s="362"/>
      <c r="H1136" s="117"/>
      <c r="I1136" s="118"/>
      <c r="J1136" s="119"/>
      <c r="K1136" s="119"/>
      <c r="L1136" s="232" t="str">
        <f t="shared" si="555"/>
        <v/>
      </c>
      <c r="M1136" s="128" t="str">
        <f t="shared" si="556"/>
        <v/>
      </c>
      <c r="N1136" s="77">
        <f t="shared" si="557"/>
        <v>0</v>
      </c>
      <c r="O1136" s="77">
        <f t="shared" si="558"/>
        <v>0</v>
      </c>
      <c r="P1136" s="28" t="str">
        <f t="shared" si="559"/>
        <v/>
      </c>
      <c r="Q1136" s="28">
        <f t="shared" si="560"/>
        <v>0</v>
      </c>
      <c r="R1136" s="31" t="str">
        <f t="shared" si="561"/>
        <v/>
      </c>
      <c r="S1136" s="28" t="str">
        <f t="shared" si="562"/>
        <v/>
      </c>
      <c r="T1136" s="28" t="str">
        <f t="shared" si="563"/>
        <v/>
      </c>
      <c r="U1136" s="28" t="str">
        <f t="shared" si="564"/>
        <v/>
      </c>
      <c r="V1136" s="28" t="str">
        <f t="shared" si="565"/>
        <v/>
      </c>
      <c r="W1136" s="71" t="str">
        <f t="shared" si="566"/>
        <v/>
      </c>
      <c r="X1136" s="47" t="str">
        <f t="shared" si="567"/>
        <v/>
      </c>
      <c r="Y1136" s="365" t="str">
        <f t="shared" si="568"/>
        <v/>
      </c>
      <c r="Z1136" s="365" t="str">
        <f>IF(W1136&lt;X1136,Übersetzungstexte!A$186,"")</f>
        <v/>
      </c>
      <c r="AA1136" s="366" t="str">
        <f t="shared" si="569"/>
        <v/>
      </c>
      <c r="AB1136" s="367"/>
    </row>
    <row r="1137" spans="1:28" ht="17.25" hidden="1" customHeight="1" x14ac:dyDescent="0.2">
      <c r="A1137" s="115"/>
      <c r="B1137" s="236"/>
      <c r="C1137" s="236"/>
      <c r="D1137" s="116"/>
      <c r="E1137" s="117"/>
      <c r="F1137" s="118"/>
      <c r="G1137" s="362"/>
      <c r="H1137" s="117"/>
      <c r="I1137" s="118"/>
      <c r="J1137" s="119"/>
      <c r="K1137" s="119"/>
      <c r="L1137" s="232" t="str">
        <f t="shared" si="555"/>
        <v/>
      </c>
      <c r="M1137" s="128" t="str">
        <f t="shared" si="556"/>
        <v/>
      </c>
      <c r="N1137" s="77">
        <f t="shared" si="557"/>
        <v>0</v>
      </c>
      <c r="O1137" s="77">
        <f t="shared" si="558"/>
        <v>0</v>
      </c>
      <c r="P1137" s="28" t="str">
        <f t="shared" si="559"/>
        <v/>
      </c>
      <c r="Q1137" s="28">
        <f t="shared" si="560"/>
        <v>0</v>
      </c>
      <c r="R1137" s="31" t="str">
        <f t="shared" si="561"/>
        <v/>
      </c>
      <c r="S1137" s="28" t="str">
        <f t="shared" si="562"/>
        <v/>
      </c>
      <c r="T1137" s="28" t="str">
        <f t="shared" si="563"/>
        <v/>
      </c>
      <c r="U1137" s="28" t="str">
        <f t="shared" si="564"/>
        <v/>
      </c>
      <c r="V1137" s="28" t="str">
        <f t="shared" si="565"/>
        <v/>
      </c>
      <c r="W1137" s="71" t="str">
        <f t="shared" si="566"/>
        <v/>
      </c>
      <c r="X1137" s="47" t="str">
        <f t="shared" si="567"/>
        <v/>
      </c>
      <c r="Y1137" s="365" t="str">
        <f t="shared" si="568"/>
        <v/>
      </c>
      <c r="Z1137" s="365" t="str">
        <f>IF(W1137&lt;X1137,Übersetzungstexte!A$186,"")</f>
        <v/>
      </c>
      <c r="AA1137" s="366" t="str">
        <f t="shared" si="569"/>
        <v/>
      </c>
      <c r="AB1137" s="367"/>
    </row>
    <row r="1138" spans="1:28" ht="17.25" hidden="1" customHeight="1" x14ac:dyDescent="0.2">
      <c r="A1138" s="115"/>
      <c r="B1138" s="236"/>
      <c r="C1138" s="236"/>
      <c r="D1138" s="116"/>
      <c r="E1138" s="117"/>
      <c r="F1138" s="118"/>
      <c r="G1138" s="362"/>
      <c r="H1138" s="117"/>
      <c r="I1138" s="118"/>
      <c r="J1138" s="119"/>
      <c r="K1138" s="119"/>
      <c r="L1138" s="232" t="str">
        <f t="shared" si="555"/>
        <v/>
      </c>
      <c r="M1138" s="128" t="str">
        <f>Z1138</f>
        <v/>
      </c>
      <c r="N1138" s="77">
        <f>IF(N$2-YEAR(D1138)&lt;N$3,0,1)</f>
        <v>0</v>
      </c>
      <c r="O1138" s="77">
        <f>IF(L1138="",0,1)</f>
        <v>0</v>
      </c>
      <c r="P1138" s="28" t="str">
        <f>IF(AND(A1138="",B1138="",C1138=""),"",ROUND((K1138+J1138)/(N$4-(K1138+J1138))*100,2))</f>
        <v/>
      </c>
      <c r="Q1138" s="28">
        <f>ROUND(G1138,0)/12</f>
        <v>0</v>
      </c>
      <c r="R1138" s="31" t="str">
        <f>IF(AND(A1138="",B1138="",C1138=""),"",ROUND((N$4-(K1138+J1138))*I1138/60,1))</f>
        <v/>
      </c>
      <c r="S1138" s="28" t="str">
        <f>IF(OR(AND(A1138="",B1138="",C1138=""),F1138=0,F1138=""),"",ROUND((1+P1138/100)*Q1138*F1138,2))</f>
        <v/>
      </c>
      <c r="T1138" s="28" t="str">
        <f>IF(OR(AND(A1138="",B1138="",C1138=""),F1138=0,F1138="",I1138=0,I1138=""),"",ROUND((1+P1138/100)*(H1138/(N$4*I1138/5)+Q1138*F1138),2))</f>
        <v/>
      </c>
      <c r="U1138" s="28" t="str">
        <f>IF(OR(AND(A1138="",B1138="",C1138=""),E1138=0,E1138="",R1138=0,R1138=""),"",ROUND((Q1138*E1138/R1138),2))</f>
        <v/>
      </c>
      <c r="V1138" s="28" t="str">
        <f>IF(OR(AND(A1138="",B1138="",C1138=""),E1138=0,E1138="",R1138=0,R1138=""),"",ROUND((H1138/(12*Q1138*E1138)+1)*Q1138*E1138/R1138,2))</f>
        <v/>
      </c>
      <c r="W1138" s="71" t="str">
        <f>IF(OR(AND(A1138="",B1138="",C1138=""),R1138=0,R1138=""),"",ROUND(W$4 / R1138,1))</f>
        <v/>
      </c>
      <c r="X1138" s="47" t="str">
        <f>IF(OR(AND(A1138="",B1138="",C1138=""),N$4=""),"",IF(AND(F1138&gt;0,H1138&gt;0),T1138, IF(F1138&gt;0,S1138, IF(AND(E1138&gt;0,H1138&gt;0),V1138,U1138))))</f>
        <v/>
      </c>
      <c r="Y1138" s="365" t="str">
        <f>IF(W1138&lt;X1138,W1138,X1138)</f>
        <v/>
      </c>
      <c r="Z1138" s="365" t="str">
        <f>IF(W1138&lt;X1138,Übersetzungstexte!A$186,"")</f>
        <v/>
      </c>
      <c r="AA1138" s="366" t="str">
        <f>IF(AND(B1138="",C1138=""),"",CONCATENATE(B1138,",",C1138))</f>
        <v/>
      </c>
      <c r="AB1138" s="367"/>
    </row>
    <row r="1139" spans="1:28" ht="17.25" hidden="1" customHeight="1" x14ac:dyDescent="0.2">
      <c r="A1139" s="115"/>
      <c r="B1139" s="236"/>
      <c r="C1139" s="236"/>
      <c r="D1139" s="116"/>
      <c r="E1139" s="117"/>
      <c r="F1139" s="118"/>
      <c r="G1139" s="362"/>
      <c r="H1139" s="117"/>
      <c r="I1139" s="118"/>
      <c r="J1139" s="119"/>
      <c r="K1139" s="119"/>
      <c r="L1139" s="232" t="str">
        <f t="shared" si="555"/>
        <v/>
      </c>
      <c r="M1139" s="128" t="str">
        <f>Z1139</f>
        <v/>
      </c>
      <c r="N1139" s="77">
        <f>IF(N$2-YEAR(D1139)&lt;N$3,0,1)</f>
        <v>0</v>
      </c>
      <c r="O1139" s="77">
        <f>IF(L1139="",0,1)</f>
        <v>0</v>
      </c>
      <c r="P1139" s="28" t="str">
        <f>IF(AND(A1139="",B1139="",C1139=""),"",ROUND((K1139+J1139)/(N$4-(K1139+J1139))*100,2))</f>
        <v/>
      </c>
      <c r="Q1139" s="28">
        <f>ROUND(G1139,0)/12</f>
        <v>0</v>
      </c>
      <c r="R1139" s="31" t="str">
        <f>IF(AND(A1139="",B1139="",C1139=""),"",ROUND((N$4-(K1139+J1139))*I1139/60,1))</f>
        <v/>
      </c>
      <c r="S1139" s="28" t="str">
        <f>IF(OR(AND(A1139="",B1139="",C1139=""),F1139=0,F1139=""),"",ROUND((1+P1139/100)*Q1139*F1139,2))</f>
        <v/>
      </c>
      <c r="T1139" s="28" t="str">
        <f>IF(OR(AND(A1139="",B1139="",C1139=""),F1139=0,F1139="",I1139=0,I1139=""),"",ROUND((1+P1139/100)*(H1139/(N$4*I1139/5)+Q1139*F1139),2))</f>
        <v/>
      </c>
      <c r="U1139" s="28" t="str">
        <f>IF(OR(AND(A1139="",B1139="",C1139=""),E1139=0,E1139="",R1139=0,R1139=""),"",ROUND((Q1139*E1139/R1139),2))</f>
        <v/>
      </c>
      <c r="V1139" s="28" t="str">
        <f>IF(OR(AND(A1139="",B1139="",C1139=""),E1139=0,E1139="",R1139=0,R1139=""),"",ROUND((H1139/(12*Q1139*E1139)+1)*Q1139*E1139/R1139,2))</f>
        <v/>
      </c>
      <c r="W1139" s="71" t="str">
        <f>IF(OR(AND(A1139="",B1139="",C1139=""),R1139=0,R1139=""),"",ROUND(W$4 / R1139,1))</f>
        <v/>
      </c>
      <c r="X1139" s="47" t="str">
        <f>IF(OR(AND(A1139="",B1139="",C1139=""),N$4=""),"",IF(AND(F1139&gt;0,H1139&gt;0),T1139, IF(F1139&gt;0,S1139, IF(AND(E1139&gt;0,H1139&gt;0),V1139,U1139))))</f>
        <v/>
      </c>
      <c r="Y1139" s="365" t="str">
        <f>IF(W1139&lt;X1139,W1139,X1139)</f>
        <v/>
      </c>
      <c r="Z1139" s="365" t="str">
        <f>IF(W1139&lt;X1139,Übersetzungstexte!A$186,"")</f>
        <v/>
      </c>
      <c r="AA1139" s="366" t="str">
        <f>IF(AND(B1139="",C1139=""),"",CONCATENATE(B1139,",",C1139))</f>
        <v/>
      </c>
      <c r="AB1139" s="367"/>
    </row>
    <row r="1140" spans="1:28" hidden="1" x14ac:dyDescent="0.2">
      <c r="A1140" s="15"/>
      <c r="B1140" s="16"/>
      <c r="C1140" s="16"/>
      <c r="D1140" s="16"/>
      <c r="E1140" s="16"/>
      <c r="F1140" s="16"/>
      <c r="G1140" s="16"/>
      <c r="H1140" s="16"/>
      <c r="I1140" s="16"/>
      <c r="J1140" s="16"/>
      <c r="K1140" s="16"/>
      <c r="L1140" s="16"/>
      <c r="M1140" s="39"/>
      <c r="N1140" s="184"/>
      <c r="O1140" s="45"/>
      <c r="P1140" s="45"/>
      <c r="Q1140" s="45"/>
      <c r="R1140" s="45"/>
      <c r="S1140" s="45"/>
      <c r="T1140" s="45"/>
      <c r="U1140" s="45"/>
      <c r="V1140" s="45"/>
      <c r="W1140" s="45"/>
      <c r="X1140" s="45"/>
      <c r="Y1140" s="45"/>
      <c r="Z1140" s="45"/>
      <c r="AA1140" s="45"/>
      <c r="AB1140" s="45"/>
    </row>
    <row r="1141" spans="1:28" hidden="1" x14ac:dyDescent="0.2">
      <c r="A1141" s="113" t="str">
        <f>'Stammdaten Betrieb &amp; Abteilung'!D$1</f>
        <v xml:space="preserve">  </v>
      </c>
      <c r="B1141" s="39"/>
      <c r="C1141" s="34"/>
      <c r="D1141" s="34"/>
      <c r="E1141" s="35"/>
      <c r="F1141" s="35"/>
      <c r="G1141" s="21" t="str">
        <f>Übersetzungstexte!A$135</f>
        <v>Betrieb / Betriebsabteilung</v>
      </c>
      <c r="H1141" s="38" t="str">
        <f>'Stammdaten Betrieb &amp; Abteilung'!D$13</f>
        <v xml:space="preserve"> </v>
      </c>
      <c r="I1141" s="38"/>
      <c r="J1141" s="38"/>
      <c r="K1141" s="38"/>
      <c r="L1141" s="40"/>
      <c r="M1141" s="85"/>
      <c r="P1141" s="46"/>
      <c r="Q1141" s="46"/>
      <c r="R1141" s="18"/>
      <c r="S1141" s="22"/>
      <c r="T1141" s="47"/>
      <c r="U1141" s="18"/>
      <c r="V1141" s="18"/>
      <c r="W1141" s="18"/>
      <c r="X1141" s="18"/>
      <c r="Y1141" s="19"/>
      <c r="AA1141" s="47"/>
    </row>
    <row r="1142" spans="1:28" hidden="1" x14ac:dyDescent="0.2">
      <c r="A1142" s="38" t="str">
        <f>'Stammdaten Betrieb &amp; Abteilung'!D$3</f>
        <v xml:space="preserve"> </v>
      </c>
      <c r="B1142" s="39"/>
      <c r="C1142" s="33"/>
      <c r="D1142" s="33"/>
      <c r="E1142" s="36"/>
      <c r="F1142" s="36"/>
      <c r="G1142" s="17" t="str">
        <f>Übersetzungstexte!A$136</f>
        <v>Abrechnungsperiode</v>
      </c>
      <c r="H1142" s="114" t="str">
        <f>'Stammdaten Betrieb &amp; Abteilung'!D$14</f>
        <v/>
      </c>
      <c r="I1142" s="114"/>
      <c r="J1142" s="37"/>
      <c r="K1142" s="37"/>
      <c r="L1142" s="40"/>
      <c r="M1142" s="85"/>
      <c r="P1142" s="46"/>
      <c r="Q1142" s="46"/>
      <c r="R1142" s="18"/>
      <c r="S1142" s="22"/>
      <c r="T1142" s="47"/>
      <c r="U1142" s="18"/>
      <c r="V1142" s="18"/>
      <c r="W1142" s="18"/>
      <c r="X1142" s="18"/>
      <c r="Y1142" s="19"/>
      <c r="AA1142" s="47"/>
    </row>
    <row r="1143" spans="1:28" hidden="1" x14ac:dyDescent="0.2">
      <c r="A1143" s="38" t="str">
        <f>'Stammdaten Betrieb &amp; Abteilung'!D$4</f>
        <v xml:space="preserve"> </v>
      </c>
      <c r="B1143" s="39"/>
      <c r="C1143" s="7"/>
      <c r="D1143" s="7"/>
      <c r="E1143" s="36"/>
      <c r="F1143" s="36"/>
      <c r="G1143" s="17" t="str">
        <f>Übersetzungstexte!A$137</f>
        <v>Beginn / Ende der Kurzarbeit</v>
      </c>
      <c r="H1143" s="38" t="str">
        <f>'Stammdaten Betrieb &amp; Abteilung'!D$16</f>
        <v/>
      </c>
      <c r="I1143" s="38"/>
      <c r="J1143" s="38"/>
      <c r="K1143" s="38"/>
      <c r="L1143" s="40"/>
      <c r="M1143" s="85"/>
      <c r="P1143" s="46"/>
      <c r="Q1143" s="46"/>
      <c r="R1143" s="18"/>
      <c r="S1143" s="22"/>
      <c r="T1143" s="47"/>
      <c r="U1143" s="18"/>
      <c r="V1143" s="18"/>
      <c r="W1143" s="73"/>
      <c r="X1143" s="18"/>
      <c r="Y1143" s="19"/>
      <c r="AA1143" s="47"/>
    </row>
    <row r="1144" spans="1:28" hidden="1" x14ac:dyDescent="0.2">
      <c r="A1144" s="5"/>
      <c r="B1144" s="4"/>
      <c r="C1144" s="7"/>
      <c r="D1144" s="7"/>
      <c r="E1144" s="8"/>
      <c r="F1144" s="7"/>
      <c r="G1144" s="7"/>
      <c r="H1144" s="13"/>
      <c r="I1144" s="7"/>
      <c r="J1144" s="7"/>
      <c r="K1144" s="7"/>
      <c r="L1144" s="41"/>
      <c r="M1144" s="86"/>
      <c r="N1144" s="182"/>
      <c r="O1144" s="43"/>
      <c r="P1144" s="46"/>
      <c r="Q1144" s="46"/>
      <c r="R1144" s="18"/>
      <c r="S1144" s="22"/>
      <c r="T1144" s="18"/>
      <c r="U1144" s="18"/>
      <c r="V1144" s="18"/>
      <c r="W1144" s="50"/>
      <c r="X1144" s="18"/>
      <c r="Y1144" s="19"/>
      <c r="AA1144" s="47"/>
    </row>
    <row r="1145" spans="1:28" hidden="1" x14ac:dyDescent="0.2">
      <c r="A1145" s="223" t="str">
        <f>Übersetzungstexte!A$138</f>
        <v/>
      </c>
      <c r="B1145" s="223" t="str">
        <f>Übersetzungstexte!A$142</f>
        <v/>
      </c>
      <c r="C1145" s="223" t="str">
        <f>Übersetzungstexte!A$146</f>
        <v/>
      </c>
      <c r="D1145" s="224" t="str">
        <f>Übersetzungstexte!A$150</f>
        <v/>
      </c>
      <c r="E1145" s="224" t="str">
        <f>Übersetzungstexte!A$154</f>
        <v/>
      </c>
      <c r="F1145" s="224" t="str">
        <f>Übersetzungstexte!A$158</f>
        <v/>
      </c>
      <c r="G1145" s="224" t="str">
        <f>Übersetzungstexte!A$162</f>
        <v>Anzahl bez.</v>
      </c>
      <c r="H1145" s="225" t="str">
        <f>Übersetzungstexte!A$166</f>
        <v>Weitere</v>
      </c>
      <c r="I1145" s="224" t="str">
        <f>Übersetzungstexte!A$170</f>
        <v>Jahres-</v>
      </c>
      <c r="J1145" s="224" t="str">
        <f>Übersetzungstexte!A$174</f>
        <v/>
      </c>
      <c r="K1145" s="224" t="str">
        <f>Übersetzungstexte!A$178</f>
        <v/>
      </c>
      <c r="L1145" s="224" t="str">
        <f>Übersetzungstexte!A$182</f>
        <v>Anrechen-</v>
      </c>
      <c r="M1145" s="85"/>
      <c r="N1145" s="183"/>
      <c r="O1145" s="76" t="s">
        <v>685</v>
      </c>
      <c r="P1145" s="50" t="s">
        <v>717</v>
      </c>
      <c r="Q1145" s="50"/>
      <c r="R1145" s="50" t="s">
        <v>718</v>
      </c>
      <c r="S1145" s="50" t="s">
        <v>719</v>
      </c>
      <c r="T1145" s="50" t="s">
        <v>720</v>
      </c>
      <c r="U1145" s="50" t="s">
        <v>721</v>
      </c>
      <c r="V1145" s="50" t="s">
        <v>722</v>
      </c>
      <c r="W1145" s="50" t="s">
        <v>723</v>
      </c>
      <c r="X1145" s="44" t="s">
        <v>726</v>
      </c>
      <c r="Y1145" s="47" t="s">
        <v>723</v>
      </c>
      <c r="Z1145" s="47" t="s">
        <v>723</v>
      </c>
      <c r="AA1145" s="179"/>
      <c r="AB1145" s="179"/>
    </row>
    <row r="1146" spans="1:28" s="23" customFormat="1" hidden="1" x14ac:dyDescent="0.2">
      <c r="A1146" s="226" t="str">
        <f>Übersetzungstexte!A$139</f>
        <v/>
      </c>
      <c r="B1146" s="226" t="str">
        <f>Übersetzungstexte!A$143</f>
        <v/>
      </c>
      <c r="C1146" s="226" t="str">
        <f>Übersetzungstexte!A$147</f>
        <v/>
      </c>
      <c r="D1146" s="227" t="str">
        <f>Übersetzungstexte!A$151</f>
        <v/>
      </c>
      <c r="E1146" s="227" t="str">
        <f>Übersetzungstexte!A$155</f>
        <v/>
      </c>
      <c r="F1146" s="227" t="str">
        <f>Übersetzungstexte!A$159</f>
        <v/>
      </c>
      <c r="G1146" s="227" t="str">
        <f>Übersetzungstexte!A$163</f>
        <v xml:space="preserve">Monate </v>
      </c>
      <c r="H1146" s="233" t="str">
        <f>Übersetzungstexte!A$167</f>
        <v>Lohn-</v>
      </c>
      <c r="I1146" s="227" t="str">
        <f>Übersetzungstexte!A$171</f>
        <v>durchschn.</v>
      </c>
      <c r="J1146" s="227" t="str">
        <f>Übersetzungstexte!A$175</f>
        <v>Anzahl</v>
      </c>
      <c r="K1146" s="227" t="str">
        <f>Übersetzungstexte!A$179</f>
        <v>Anzahl</v>
      </c>
      <c r="L1146" s="227" t="str">
        <f>Übersetzungstexte!A$183</f>
        <v>barer</v>
      </c>
      <c r="M1146" s="126"/>
      <c r="N1146" s="183"/>
      <c r="O1146" s="76" t="s">
        <v>761</v>
      </c>
      <c r="P1146" s="50" t="s">
        <v>712</v>
      </c>
      <c r="Q1146" s="50" t="s">
        <v>609</v>
      </c>
      <c r="R1146" s="51" t="s">
        <v>713</v>
      </c>
      <c r="S1146" s="75" t="s">
        <v>757</v>
      </c>
      <c r="T1146" s="52" t="s">
        <v>757</v>
      </c>
      <c r="U1146" s="52" t="s">
        <v>758</v>
      </c>
      <c r="V1146" s="52" t="s">
        <v>758</v>
      </c>
      <c r="W1146" s="52" t="s">
        <v>724</v>
      </c>
      <c r="X1146" s="48" t="s">
        <v>727</v>
      </c>
      <c r="Y1146" s="48" t="s">
        <v>727</v>
      </c>
      <c r="Z1146" s="49" t="s">
        <v>753</v>
      </c>
      <c r="AA1146" s="364"/>
      <c r="AB1146" s="364"/>
    </row>
    <row r="1147" spans="1:28" s="23" customFormat="1" hidden="1" x14ac:dyDescent="0.2">
      <c r="A1147" s="226" t="str">
        <f>Übersetzungstexte!A$140</f>
        <v/>
      </c>
      <c r="B1147" s="226" t="str">
        <f>Übersetzungstexte!A$144</f>
        <v/>
      </c>
      <c r="C1147" s="226" t="str">
        <f>Übersetzungstexte!A$148</f>
        <v/>
      </c>
      <c r="D1147" s="227" t="str">
        <f>Übersetzungstexte!A$152</f>
        <v>Geburts-</v>
      </c>
      <c r="E1147" s="227" t="str">
        <f>Übersetzungstexte!A$156</f>
        <v>Monats-</v>
      </c>
      <c r="F1147" s="227" t="str">
        <f>Übersetzungstexte!A$160</f>
        <v>Stunden-</v>
      </c>
      <c r="G1147" s="227" t="str">
        <f>Übersetzungstexte!A$164</f>
        <v>pro Jahr</v>
      </c>
      <c r="H1147" s="227" t="str">
        <f>Übersetzungstexte!A$168</f>
        <v>bestand-</v>
      </c>
      <c r="I1147" s="227" t="str">
        <f>Übersetzungstexte!A$172</f>
        <v>wöchentl.</v>
      </c>
      <c r="J1147" s="227" t="str">
        <f>Übersetzungstexte!A$176</f>
        <v>Ferientage</v>
      </c>
      <c r="K1147" s="227" t="str">
        <f>Übersetzungstexte!A$180</f>
        <v>Feiertage</v>
      </c>
      <c r="L1147" s="228" t="str">
        <f>Übersetzungstexte!A$184</f>
        <v>Stunden-</v>
      </c>
      <c r="M1147" s="127"/>
      <c r="N1147" s="184" t="s">
        <v>62</v>
      </c>
      <c r="O1147" s="44" t="s">
        <v>762</v>
      </c>
      <c r="P1147" s="50"/>
      <c r="Q1147" s="50"/>
      <c r="R1147" s="51"/>
      <c r="S1147" s="52" t="s">
        <v>706</v>
      </c>
      <c r="T1147" s="52" t="s">
        <v>704</v>
      </c>
      <c r="U1147" s="52" t="s">
        <v>706</v>
      </c>
      <c r="V1147" s="52" t="s">
        <v>704</v>
      </c>
      <c r="W1147" s="52" t="s">
        <v>725</v>
      </c>
      <c r="X1147" s="49" t="s">
        <v>755</v>
      </c>
      <c r="Y1147" s="49" t="s">
        <v>728</v>
      </c>
      <c r="Z1147" s="49" t="s">
        <v>754</v>
      </c>
      <c r="AA1147" s="364"/>
      <c r="AB1147" s="364"/>
    </row>
    <row r="1148" spans="1:28" s="23" customFormat="1" hidden="1" x14ac:dyDescent="0.2">
      <c r="A1148" s="229" t="str">
        <f>Übersetzungstexte!A$141</f>
        <v>Versicherten-Nr.</v>
      </c>
      <c r="B1148" s="229" t="str">
        <f>Übersetzungstexte!A$145</f>
        <v>Name</v>
      </c>
      <c r="C1148" s="229" t="str">
        <f>Übersetzungstexte!A$149</f>
        <v>Vorname</v>
      </c>
      <c r="D1148" s="230" t="str">
        <f>Übersetzungstexte!A$153</f>
        <v>datum</v>
      </c>
      <c r="E1148" s="230" t="str">
        <f>Übersetzungstexte!A$157</f>
        <v>lohn</v>
      </c>
      <c r="F1148" s="230" t="str">
        <f>Übersetzungstexte!A$161</f>
        <v>lohn</v>
      </c>
      <c r="G1148" s="230" t="str">
        <f>Übersetzungstexte!A$165</f>
        <v>(12/13)</v>
      </c>
      <c r="H1148" s="230" t="str">
        <f>Übersetzungstexte!A$169</f>
        <v>teile p. Jahr</v>
      </c>
      <c r="I1148" s="230" t="str">
        <f>Übersetzungstexte!A$173</f>
        <v>Arbeitszeit</v>
      </c>
      <c r="J1148" s="230" t="str">
        <f>Übersetzungstexte!A$177</f>
        <v>pro Jahr</v>
      </c>
      <c r="K1148" s="230" t="str">
        <f>Übersetzungstexte!A$181</f>
        <v>pro Jahr</v>
      </c>
      <c r="L1148" s="231" t="str">
        <f>Übersetzungstexte!A$185</f>
        <v>Verdienst</v>
      </c>
      <c r="M1148" s="127"/>
      <c r="N1148" s="184" t="s">
        <v>63</v>
      </c>
      <c r="O1148" s="44" t="s">
        <v>749</v>
      </c>
      <c r="P1148" s="50"/>
      <c r="Q1148" s="50"/>
      <c r="R1148" s="51"/>
      <c r="S1148" s="52" t="s">
        <v>705</v>
      </c>
      <c r="T1148" s="52" t="s">
        <v>705</v>
      </c>
      <c r="U1148" s="52" t="s">
        <v>705</v>
      </c>
      <c r="V1148" s="52" t="s">
        <v>705</v>
      </c>
      <c r="W1148" s="50"/>
      <c r="X1148" s="49" t="s">
        <v>756</v>
      </c>
      <c r="Y1148" s="49" t="s">
        <v>673</v>
      </c>
      <c r="Z1148" s="49"/>
      <c r="AA1148" s="364" t="s">
        <v>711</v>
      </c>
      <c r="AB1148" s="364"/>
    </row>
    <row r="1149" spans="1:28" ht="17.25" hidden="1" customHeight="1" x14ac:dyDescent="0.2">
      <c r="A1149" s="115"/>
      <c r="B1149" s="236"/>
      <c r="C1149" s="236"/>
      <c r="D1149" s="116"/>
      <c r="E1149" s="117"/>
      <c r="F1149" s="118"/>
      <c r="G1149" s="362"/>
      <c r="H1149" s="117"/>
      <c r="I1149" s="118"/>
      <c r="J1149" s="119"/>
      <c r="K1149" s="119"/>
      <c r="L1149" s="232" t="str">
        <f t="shared" ref="L1149:L1169" si="570">Y1149</f>
        <v/>
      </c>
      <c r="M1149" s="128" t="str">
        <f t="shared" ref="M1149:M1167" si="571">Z1149</f>
        <v/>
      </c>
      <c r="N1149" s="77">
        <f t="shared" ref="N1149:N1167" si="572">IF(N$2-YEAR(D1149)&lt;N$3,0,1)</f>
        <v>0</v>
      </c>
      <c r="O1149" s="77">
        <f t="shared" ref="O1149:O1167" si="573">IF(L1149="",0,1)</f>
        <v>0</v>
      </c>
      <c r="P1149" s="28" t="str">
        <f t="shared" ref="P1149:P1167" si="574">IF(AND(A1149="",B1149="",C1149=""),"",ROUND((K1149+J1149)/(N$4-(K1149+J1149))*100,2))</f>
        <v/>
      </c>
      <c r="Q1149" s="28">
        <f t="shared" ref="Q1149:Q1167" si="575">ROUND(G1149,0)/12</f>
        <v>0</v>
      </c>
      <c r="R1149" s="31" t="str">
        <f t="shared" ref="R1149:R1167" si="576">IF(AND(A1149="",B1149="",C1149=""),"",ROUND((N$4-(K1149+J1149))*I1149/60,1))</f>
        <v/>
      </c>
      <c r="S1149" s="28" t="str">
        <f t="shared" ref="S1149:S1167" si="577">IF(OR(AND(A1149="",B1149="",C1149=""),F1149=0,F1149=""),"",ROUND((1+P1149/100)*Q1149*F1149,2))</f>
        <v/>
      </c>
      <c r="T1149" s="28" t="str">
        <f t="shared" ref="T1149:T1167" si="578">IF(OR(AND(A1149="",B1149="",C1149=""),F1149=0,F1149="",I1149=0,I1149=""),"",ROUND((1+P1149/100)*(H1149/(N$4*I1149/5)+Q1149*F1149),2))</f>
        <v/>
      </c>
      <c r="U1149" s="28" t="str">
        <f t="shared" ref="U1149:U1167" si="579">IF(OR(AND(A1149="",B1149="",C1149=""),E1149=0,E1149="",R1149=0,R1149=""),"",ROUND((Q1149*E1149/R1149),2))</f>
        <v/>
      </c>
      <c r="V1149" s="28" t="str">
        <f t="shared" ref="V1149:V1167" si="580">IF(OR(AND(A1149="",B1149="",C1149=""),E1149=0,E1149="",R1149=0,R1149=""),"",ROUND((H1149/(12*Q1149*E1149)+1)*Q1149*E1149/R1149,2))</f>
        <v/>
      </c>
      <c r="W1149" s="71" t="str">
        <f t="shared" ref="W1149:W1167" si="581">IF(OR(AND(A1149="",B1149="",C1149=""),R1149=0,R1149=""),"",ROUND(W$4 / R1149,1))</f>
        <v/>
      </c>
      <c r="X1149" s="47" t="str">
        <f t="shared" ref="X1149:X1167" si="582">IF(OR(AND(A1149="",B1149="",C1149=""),N$4=""),"",IF(AND(F1149&gt;0,H1149&gt;0),T1149, IF(F1149&gt;0,S1149, IF(AND(E1149&gt;0,H1149&gt;0),V1149,U1149))))</f>
        <v/>
      </c>
      <c r="Y1149" s="365" t="str">
        <f t="shared" ref="Y1149:Y1167" si="583">IF(W1149&lt;X1149,W1149,X1149)</f>
        <v/>
      </c>
      <c r="Z1149" s="365" t="str">
        <f>IF(W1149&lt;X1149,Übersetzungstexte!A$186,"")</f>
        <v/>
      </c>
      <c r="AA1149" s="366" t="str">
        <f t="shared" ref="AA1149:AA1167" si="584">IF(AND(B1149="",C1149=""),"",CONCATENATE(B1149,",",C1149))</f>
        <v/>
      </c>
      <c r="AB1149" s="367"/>
    </row>
    <row r="1150" spans="1:28" ht="17.25" hidden="1" customHeight="1" x14ac:dyDescent="0.2">
      <c r="A1150" s="115"/>
      <c r="B1150" s="236"/>
      <c r="C1150" s="236"/>
      <c r="D1150" s="116"/>
      <c r="E1150" s="117"/>
      <c r="F1150" s="118"/>
      <c r="G1150" s="362"/>
      <c r="H1150" s="117"/>
      <c r="I1150" s="118"/>
      <c r="J1150" s="119"/>
      <c r="K1150" s="119"/>
      <c r="L1150" s="232" t="str">
        <f t="shared" si="570"/>
        <v/>
      </c>
      <c r="M1150" s="128" t="str">
        <f t="shared" si="571"/>
        <v/>
      </c>
      <c r="N1150" s="77">
        <f t="shared" si="572"/>
        <v>0</v>
      </c>
      <c r="O1150" s="77">
        <f t="shared" si="573"/>
        <v>0</v>
      </c>
      <c r="P1150" s="28" t="str">
        <f t="shared" si="574"/>
        <v/>
      </c>
      <c r="Q1150" s="28">
        <f t="shared" si="575"/>
        <v>0</v>
      </c>
      <c r="R1150" s="31" t="str">
        <f t="shared" si="576"/>
        <v/>
      </c>
      <c r="S1150" s="28" t="str">
        <f t="shared" si="577"/>
        <v/>
      </c>
      <c r="T1150" s="28" t="str">
        <f t="shared" si="578"/>
        <v/>
      </c>
      <c r="U1150" s="28" t="str">
        <f t="shared" si="579"/>
        <v/>
      </c>
      <c r="V1150" s="28" t="str">
        <f t="shared" si="580"/>
        <v/>
      </c>
      <c r="W1150" s="71" t="str">
        <f t="shared" si="581"/>
        <v/>
      </c>
      <c r="X1150" s="47" t="str">
        <f t="shared" si="582"/>
        <v/>
      </c>
      <c r="Y1150" s="365" t="str">
        <f t="shared" si="583"/>
        <v/>
      </c>
      <c r="Z1150" s="365" t="str">
        <f>IF(W1150&lt;X1150,Übersetzungstexte!A$186,"")</f>
        <v/>
      </c>
      <c r="AA1150" s="366" t="str">
        <f t="shared" si="584"/>
        <v/>
      </c>
      <c r="AB1150" s="367"/>
    </row>
    <row r="1151" spans="1:28" ht="17.25" hidden="1" customHeight="1" x14ac:dyDescent="0.2">
      <c r="A1151" s="115"/>
      <c r="B1151" s="236"/>
      <c r="C1151" s="236"/>
      <c r="D1151" s="116"/>
      <c r="E1151" s="117"/>
      <c r="F1151" s="118"/>
      <c r="G1151" s="362"/>
      <c r="H1151" s="117"/>
      <c r="I1151" s="118"/>
      <c r="J1151" s="119"/>
      <c r="K1151" s="119"/>
      <c r="L1151" s="232" t="str">
        <f t="shared" si="570"/>
        <v/>
      </c>
      <c r="M1151" s="128" t="str">
        <f t="shared" si="571"/>
        <v/>
      </c>
      <c r="N1151" s="77">
        <f t="shared" si="572"/>
        <v>0</v>
      </c>
      <c r="O1151" s="77">
        <f t="shared" si="573"/>
        <v>0</v>
      </c>
      <c r="P1151" s="28" t="str">
        <f t="shared" si="574"/>
        <v/>
      </c>
      <c r="Q1151" s="28">
        <f t="shared" si="575"/>
        <v>0</v>
      </c>
      <c r="R1151" s="31" t="str">
        <f t="shared" si="576"/>
        <v/>
      </c>
      <c r="S1151" s="28" t="str">
        <f t="shared" si="577"/>
        <v/>
      </c>
      <c r="T1151" s="28" t="str">
        <f t="shared" si="578"/>
        <v/>
      </c>
      <c r="U1151" s="28" t="str">
        <f t="shared" si="579"/>
        <v/>
      </c>
      <c r="V1151" s="28" t="str">
        <f t="shared" si="580"/>
        <v/>
      </c>
      <c r="W1151" s="71" t="str">
        <f t="shared" si="581"/>
        <v/>
      </c>
      <c r="X1151" s="47" t="str">
        <f t="shared" si="582"/>
        <v/>
      </c>
      <c r="Y1151" s="365" t="str">
        <f t="shared" si="583"/>
        <v/>
      </c>
      <c r="Z1151" s="365" t="str">
        <f>IF(W1151&lt;X1151,Übersetzungstexte!A$186,"")</f>
        <v/>
      </c>
      <c r="AA1151" s="366" t="str">
        <f t="shared" si="584"/>
        <v/>
      </c>
      <c r="AB1151" s="367"/>
    </row>
    <row r="1152" spans="1:28" ht="17.25" hidden="1" customHeight="1" x14ac:dyDescent="0.2">
      <c r="A1152" s="115"/>
      <c r="B1152" s="236"/>
      <c r="C1152" s="236"/>
      <c r="D1152" s="116"/>
      <c r="E1152" s="117"/>
      <c r="F1152" s="118"/>
      <c r="G1152" s="362"/>
      <c r="H1152" s="117"/>
      <c r="I1152" s="118"/>
      <c r="J1152" s="119"/>
      <c r="K1152" s="119"/>
      <c r="L1152" s="232" t="str">
        <f t="shared" si="570"/>
        <v/>
      </c>
      <c r="M1152" s="128" t="str">
        <f t="shared" si="571"/>
        <v/>
      </c>
      <c r="N1152" s="77">
        <f t="shared" si="572"/>
        <v>0</v>
      </c>
      <c r="O1152" s="77">
        <f t="shared" si="573"/>
        <v>0</v>
      </c>
      <c r="P1152" s="28" t="str">
        <f t="shared" si="574"/>
        <v/>
      </c>
      <c r="Q1152" s="28">
        <f t="shared" si="575"/>
        <v>0</v>
      </c>
      <c r="R1152" s="31" t="str">
        <f t="shared" si="576"/>
        <v/>
      </c>
      <c r="S1152" s="28" t="str">
        <f t="shared" si="577"/>
        <v/>
      </c>
      <c r="T1152" s="28" t="str">
        <f t="shared" si="578"/>
        <v/>
      </c>
      <c r="U1152" s="28" t="str">
        <f t="shared" si="579"/>
        <v/>
      </c>
      <c r="V1152" s="28" t="str">
        <f t="shared" si="580"/>
        <v/>
      </c>
      <c r="W1152" s="71" t="str">
        <f t="shared" si="581"/>
        <v/>
      </c>
      <c r="X1152" s="47" t="str">
        <f t="shared" si="582"/>
        <v/>
      </c>
      <c r="Y1152" s="365" t="str">
        <f t="shared" si="583"/>
        <v/>
      </c>
      <c r="Z1152" s="365" t="str">
        <f>IF(W1152&lt;X1152,Übersetzungstexte!A$186,"")</f>
        <v/>
      </c>
      <c r="AA1152" s="366" t="str">
        <f t="shared" si="584"/>
        <v/>
      </c>
      <c r="AB1152" s="367"/>
    </row>
    <row r="1153" spans="1:28" ht="17.25" hidden="1" customHeight="1" x14ac:dyDescent="0.2">
      <c r="A1153" s="115"/>
      <c r="B1153" s="236"/>
      <c r="C1153" s="236"/>
      <c r="D1153" s="116"/>
      <c r="E1153" s="117"/>
      <c r="F1153" s="118"/>
      <c r="G1153" s="362"/>
      <c r="H1153" s="117"/>
      <c r="I1153" s="118"/>
      <c r="J1153" s="119"/>
      <c r="K1153" s="119"/>
      <c r="L1153" s="232" t="str">
        <f t="shared" si="570"/>
        <v/>
      </c>
      <c r="M1153" s="128" t="str">
        <f t="shared" si="571"/>
        <v/>
      </c>
      <c r="N1153" s="77">
        <f t="shared" si="572"/>
        <v>0</v>
      </c>
      <c r="O1153" s="77">
        <f t="shared" si="573"/>
        <v>0</v>
      </c>
      <c r="P1153" s="28" t="str">
        <f t="shared" si="574"/>
        <v/>
      </c>
      <c r="Q1153" s="28">
        <f t="shared" si="575"/>
        <v>0</v>
      </c>
      <c r="R1153" s="31" t="str">
        <f t="shared" si="576"/>
        <v/>
      </c>
      <c r="S1153" s="28" t="str">
        <f t="shared" si="577"/>
        <v/>
      </c>
      <c r="T1153" s="28" t="str">
        <f t="shared" si="578"/>
        <v/>
      </c>
      <c r="U1153" s="28" t="str">
        <f t="shared" si="579"/>
        <v/>
      </c>
      <c r="V1153" s="28" t="str">
        <f t="shared" si="580"/>
        <v/>
      </c>
      <c r="W1153" s="71" t="str">
        <f t="shared" si="581"/>
        <v/>
      </c>
      <c r="X1153" s="47" t="str">
        <f t="shared" si="582"/>
        <v/>
      </c>
      <c r="Y1153" s="365" t="str">
        <f t="shared" si="583"/>
        <v/>
      </c>
      <c r="Z1153" s="365" t="str">
        <f>IF(W1153&lt;X1153,Übersetzungstexte!A$186,"")</f>
        <v/>
      </c>
      <c r="AA1153" s="366" t="str">
        <f t="shared" si="584"/>
        <v/>
      </c>
      <c r="AB1153" s="367"/>
    </row>
    <row r="1154" spans="1:28" ht="17.25" hidden="1" customHeight="1" x14ac:dyDescent="0.2">
      <c r="A1154" s="115"/>
      <c r="B1154" s="236"/>
      <c r="C1154" s="236"/>
      <c r="D1154" s="116"/>
      <c r="E1154" s="117"/>
      <c r="F1154" s="118"/>
      <c r="G1154" s="362"/>
      <c r="H1154" s="117"/>
      <c r="I1154" s="118"/>
      <c r="J1154" s="119"/>
      <c r="K1154" s="119"/>
      <c r="L1154" s="232" t="str">
        <f t="shared" si="570"/>
        <v/>
      </c>
      <c r="M1154" s="128" t="str">
        <f t="shared" si="571"/>
        <v/>
      </c>
      <c r="N1154" s="77">
        <f t="shared" si="572"/>
        <v>0</v>
      </c>
      <c r="O1154" s="77">
        <f t="shared" si="573"/>
        <v>0</v>
      </c>
      <c r="P1154" s="28" t="str">
        <f t="shared" si="574"/>
        <v/>
      </c>
      <c r="Q1154" s="28">
        <f t="shared" si="575"/>
        <v>0</v>
      </c>
      <c r="R1154" s="31" t="str">
        <f t="shared" si="576"/>
        <v/>
      </c>
      <c r="S1154" s="28" t="str">
        <f t="shared" si="577"/>
        <v/>
      </c>
      <c r="T1154" s="28" t="str">
        <f t="shared" si="578"/>
        <v/>
      </c>
      <c r="U1154" s="28" t="str">
        <f t="shared" si="579"/>
        <v/>
      </c>
      <c r="V1154" s="28" t="str">
        <f t="shared" si="580"/>
        <v/>
      </c>
      <c r="W1154" s="71" t="str">
        <f t="shared" si="581"/>
        <v/>
      </c>
      <c r="X1154" s="47" t="str">
        <f t="shared" si="582"/>
        <v/>
      </c>
      <c r="Y1154" s="365" t="str">
        <f t="shared" si="583"/>
        <v/>
      </c>
      <c r="Z1154" s="365" t="str">
        <f>IF(W1154&lt;X1154,Übersetzungstexte!A$186,"")</f>
        <v/>
      </c>
      <c r="AA1154" s="366" t="str">
        <f t="shared" si="584"/>
        <v/>
      </c>
      <c r="AB1154" s="367"/>
    </row>
    <row r="1155" spans="1:28" ht="17.25" hidden="1" customHeight="1" x14ac:dyDescent="0.2">
      <c r="A1155" s="115"/>
      <c r="B1155" s="236"/>
      <c r="C1155" s="236"/>
      <c r="D1155" s="116"/>
      <c r="E1155" s="117"/>
      <c r="F1155" s="118"/>
      <c r="G1155" s="362"/>
      <c r="H1155" s="117"/>
      <c r="I1155" s="118"/>
      <c r="J1155" s="119"/>
      <c r="K1155" s="119"/>
      <c r="L1155" s="232" t="str">
        <f t="shared" si="570"/>
        <v/>
      </c>
      <c r="M1155" s="128" t="str">
        <f t="shared" si="571"/>
        <v/>
      </c>
      <c r="N1155" s="77">
        <f t="shared" si="572"/>
        <v>0</v>
      </c>
      <c r="O1155" s="77">
        <f t="shared" si="573"/>
        <v>0</v>
      </c>
      <c r="P1155" s="28" t="str">
        <f t="shared" si="574"/>
        <v/>
      </c>
      <c r="Q1155" s="28">
        <f t="shared" si="575"/>
        <v>0</v>
      </c>
      <c r="R1155" s="31" t="str">
        <f t="shared" si="576"/>
        <v/>
      </c>
      <c r="S1155" s="28" t="str">
        <f t="shared" si="577"/>
        <v/>
      </c>
      <c r="T1155" s="28" t="str">
        <f t="shared" si="578"/>
        <v/>
      </c>
      <c r="U1155" s="28" t="str">
        <f t="shared" si="579"/>
        <v/>
      </c>
      <c r="V1155" s="28" t="str">
        <f t="shared" si="580"/>
        <v/>
      </c>
      <c r="W1155" s="71" t="str">
        <f t="shared" si="581"/>
        <v/>
      </c>
      <c r="X1155" s="47" t="str">
        <f t="shared" si="582"/>
        <v/>
      </c>
      <c r="Y1155" s="365" t="str">
        <f t="shared" si="583"/>
        <v/>
      </c>
      <c r="Z1155" s="365" t="str">
        <f>IF(W1155&lt;X1155,Übersetzungstexte!A$186,"")</f>
        <v/>
      </c>
      <c r="AA1155" s="366" t="str">
        <f t="shared" si="584"/>
        <v/>
      </c>
      <c r="AB1155" s="367"/>
    </row>
    <row r="1156" spans="1:28" ht="17.25" hidden="1" customHeight="1" x14ac:dyDescent="0.2">
      <c r="A1156" s="115"/>
      <c r="B1156" s="236"/>
      <c r="C1156" s="236"/>
      <c r="D1156" s="116"/>
      <c r="E1156" s="117"/>
      <c r="F1156" s="118"/>
      <c r="G1156" s="362"/>
      <c r="H1156" s="117"/>
      <c r="I1156" s="118"/>
      <c r="J1156" s="119"/>
      <c r="K1156" s="119"/>
      <c r="L1156" s="232" t="str">
        <f t="shared" si="570"/>
        <v/>
      </c>
      <c r="M1156" s="128" t="str">
        <f t="shared" si="571"/>
        <v/>
      </c>
      <c r="N1156" s="77">
        <f t="shared" si="572"/>
        <v>0</v>
      </c>
      <c r="O1156" s="77">
        <f t="shared" si="573"/>
        <v>0</v>
      </c>
      <c r="P1156" s="28" t="str">
        <f t="shared" si="574"/>
        <v/>
      </c>
      <c r="Q1156" s="28">
        <f t="shared" si="575"/>
        <v>0</v>
      </c>
      <c r="R1156" s="31" t="str">
        <f t="shared" si="576"/>
        <v/>
      </c>
      <c r="S1156" s="28" t="str">
        <f t="shared" si="577"/>
        <v/>
      </c>
      <c r="T1156" s="28" t="str">
        <f t="shared" si="578"/>
        <v/>
      </c>
      <c r="U1156" s="28" t="str">
        <f t="shared" si="579"/>
        <v/>
      </c>
      <c r="V1156" s="28" t="str">
        <f t="shared" si="580"/>
        <v/>
      </c>
      <c r="W1156" s="71" t="str">
        <f t="shared" si="581"/>
        <v/>
      </c>
      <c r="X1156" s="47" t="str">
        <f t="shared" si="582"/>
        <v/>
      </c>
      <c r="Y1156" s="365" t="str">
        <f t="shared" si="583"/>
        <v/>
      </c>
      <c r="Z1156" s="365" t="str">
        <f>IF(W1156&lt;X1156,Übersetzungstexte!A$186,"")</f>
        <v/>
      </c>
      <c r="AA1156" s="366" t="str">
        <f t="shared" si="584"/>
        <v/>
      </c>
      <c r="AB1156" s="367"/>
    </row>
    <row r="1157" spans="1:28" ht="17.25" hidden="1" customHeight="1" x14ac:dyDescent="0.2">
      <c r="A1157" s="115"/>
      <c r="B1157" s="236"/>
      <c r="C1157" s="236"/>
      <c r="D1157" s="116"/>
      <c r="E1157" s="117"/>
      <c r="F1157" s="118"/>
      <c r="G1157" s="362"/>
      <c r="H1157" s="117"/>
      <c r="I1157" s="118"/>
      <c r="J1157" s="119"/>
      <c r="K1157" s="119"/>
      <c r="L1157" s="232" t="str">
        <f t="shared" si="570"/>
        <v/>
      </c>
      <c r="M1157" s="128" t="str">
        <f t="shared" si="571"/>
        <v/>
      </c>
      <c r="N1157" s="77">
        <f t="shared" si="572"/>
        <v>0</v>
      </c>
      <c r="O1157" s="77">
        <f t="shared" si="573"/>
        <v>0</v>
      </c>
      <c r="P1157" s="28" t="str">
        <f t="shared" si="574"/>
        <v/>
      </c>
      <c r="Q1157" s="28">
        <f t="shared" si="575"/>
        <v>0</v>
      </c>
      <c r="R1157" s="31" t="str">
        <f t="shared" si="576"/>
        <v/>
      </c>
      <c r="S1157" s="28" t="str">
        <f t="shared" si="577"/>
        <v/>
      </c>
      <c r="T1157" s="28" t="str">
        <f t="shared" si="578"/>
        <v/>
      </c>
      <c r="U1157" s="28" t="str">
        <f t="shared" si="579"/>
        <v/>
      </c>
      <c r="V1157" s="28" t="str">
        <f t="shared" si="580"/>
        <v/>
      </c>
      <c r="W1157" s="71" t="str">
        <f t="shared" si="581"/>
        <v/>
      </c>
      <c r="X1157" s="47" t="str">
        <f t="shared" si="582"/>
        <v/>
      </c>
      <c r="Y1157" s="365" t="str">
        <f t="shared" si="583"/>
        <v/>
      </c>
      <c r="Z1157" s="365" t="str">
        <f>IF(W1157&lt;X1157,Übersetzungstexte!A$186,"")</f>
        <v/>
      </c>
      <c r="AA1157" s="366" t="str">
        <f t="shared" si="584"/>
        <v/>
      </c>
      <c r="AB1157" s="367"/>
    </row>
    <row r="1158" spans="1:28" ht="17.25" hidden="1" customHeight="1" x14ac:dyDescent="0.2">
      <c r="A1158" s="115"/>
      <c r="B1158" s="236"/>
      <c r="C1158" s="236"/>
      <c r="D1158" s="116"/>
      <c r="E1158" s="117"/>
      <c r="F1158" s="118"/>
      <c r="G1158" s="362"/>
      <c r="H1158" s="117"/>
      <c r="I1158" s="118"/>
      <c r="J1158" s="119"/>
      <c r="K1158" s="119"/>
      <c r="L1158" s="232" t="str">
        <f t="shared" si="570"/>
        <v/>
      </c>
      <c r="M1158" s="128" t="str">
        <f t="shared" si="571"/>
        <v/>
      </c>
      <c r="N1158" s="77">
        <f t="shared" si="572"/>
        <v>0</v>
      </c>
      <c r="O1158" s="77">
        <f t="shared" si="573"/>
        <v>0</v>
      </c>
      <c r="P1158" s="28" t="str">
        <f t="shared" si="574"/>
        <v/>
      </c>
      <c r="Q1158" s="28">
        <f t="shared" si="575"/>
        <v>0</v>
      </c>
      <c r="R1158" s="31" t="str">
        <f t="shared" si="576"/>
        <v/>
      </c>
      <c r="S1158" s="28" t="str">
        <f t="shared" si="577"/>
        <v/>
      </c>
      <c r="T1158" s="28" t="str">
        <f t="shared" si="578"/>
        <v/>
      </c>
      <c r="U1158" s="28" t="str">
        <f t="shared" si="579"/>
        <v/>
      </c>
      <c r="V1158" s="28" t="str">
        <f t="shared" si="580"/>
        <v/>
      </c>
      <c r="W1158" s="71" t="str">
        <f t="shared" si="581"/>
        <v/>
      </c>
      <c r="X1158" s="47" t="str">
        <f t="shared" si="582"/>
        <v/>
      </c>
      <c r="Y1158" s="365" t="str">
        <f t="shared" si="583"/>
        <v/>
      </c>
      <c r="Z1158" s="365" t="str">
        <f>IF(W1158&lt;X1158,Übersetzungstexte!A$186,"")</f>
        <v/>
      </c>
      <c r="AA1158" s="366" t="str">
        <f t="shared" si="584"/>
        <v/>
      </c>
      <c r="AB1158" s="367"/>
    </row>
    <row r="1159" spans="1:28" ht="17.25" hidden="1" customHeight="1" x14ac:dyDescent="0.2">
      <c r="A1159" s="115"/>
      <c r="B1159" s="236"/>
      <c r="C1159" s="236"/>
      <c r="D1159" s="116"/>
      <c r="E1159" s="117"/>
      <c r="F1159" s="118"/>
      <c r="G1159" s="362"/>
      <c r="H1159" s="117"/>
      <c r="I1159" s="118"/>
      <c r="J1159" s="119"/>
      <c r="K1159" s="119"/>
      <c r="L1159" s="232" t="str">
        <f t="shared" si="570"/>
        <v/>
      </c>
      <c r="M1159" s="128" t="str">
        <f t="shared" si="571"/>
        <v/>
      </c>
      <c r="N1159" s="77">
        <f t="shared" si="572"/>
        <v>0</v>
      </c>
      <c r="O1159" s="77">
        <f t="shared" si="573"/>
        <v>0</v>
      </c>
      <c r="P1159" s="28" t="str">
        <f t="shared" si="574"/>
        <v/>
      </c>
      <c r="Q1159" s="28">
        <f t="shared" si="575"/>
        <v>0</v>
      </c>
      <c r="R1159" s="31" t="str">
        <f t="shared" si="576"/>
        <v/>
      </c>
      <c r="S1159" s="28" t="str">
        <f t="shared" si="577"/>
        <v/>
      </c>
      <c r="T1159" s="28" t="str">
        <f t="shared" si="578"/>
        <v/>
      </c>
      <c r="U1159" s="28" t="str">
        <f t="shared" si="579"/>
        <v/>
      </c>
      <c r="V1159" s="28" t="str">
        <f t="shared" si="580"/>
        <v/>
      </c>
      <c r="W1159" s="71" t="str">
        <f t="shared" si="581"/>
        <v/>
      </c>
      <c r="X1159" s="47" t="str">
        <f t="shared" si="582"/>
        <v/>
      </c>
      <c r="Y1159" s="365" t="str">
        <f t="shared" si="583"/>
        <v/>
      </c>
      <c r="Z1159" s="365" t="str">
        <f>IF(W1159&lt;X1159,Übersetzungstexte!A$186,"")</f>
        <v/>
      </c>
      <c r="AA1159" s="366" t="str">
        <f t="shared" si="584"/>
        <v/>
      </c>
      <c r="AB1159" s="367"/>
    </row>
    <row r="1160" spans="1:28" ht="17.25" hidden="1" customHeight="1" x14ac:dyDescent="0.2">
      <c r="A1160" s="115"/>
      <c r="B1160" s="236"/>
      <c r="C1160" s="236"/>
      <c r="D1160" s="116"/>
      <c r="E1160" s="117"/>
      <c r="F1160" s="118"/>
      <c r="G1160" s="362"/>
      <c r="H1160" s="117"/>
      <c r="I1160" s="118"/>
      <c r="J1160" s="119"/>
      <c r="K1160" s="119"/>
      <c r="L1160" s="232" t="str">
        <f t="shared" si="570"/>
        <v/>
      </c>
      <c r="M1160" s="128" t="str">
        <f t="shared" si="571"/>
        <v/>
      </c>
      <c r="N1160" s="77">
        <f t="shared" si="572"/>
        <v>0</v>
      </c>
      <c r="O1160" s="77">
        <f t="shared" si="573"/>
        <v>0</v>
      </c>
      <c r="P1160" s="28" t="str">
        <f t="shared" si="574"/>
        <v/>
      </c>
      <c r="Q1160" s="28">
        <f t="shared" si="575"/>
        <v>0</v>
      </c>
      <c r="R1160" s="31" t="str">
        <f t="shared" si="576"/>
        <v/>
      </c>
      <c r="S1160" s="28" t="str">
        <f t="shared" si="577"/>
        <v/>
      </c>
      <c r="T1160" s="28" t="str">
        <f t="shared" si="578"/>
        <v/>
      </c>
      <c r="U1160" s="28" t="str">
        <f t="shared" si="579"/>
        <v/>
      </c>
      <c r="V1160" s="28" t="str">
        <f t="shared" si="580"/>
        <v/>
      </c>
      <c r="W1160" s="71" t="str">
        <f t="shared" si="581"/>
        <v/>
      </c>
      <c r="X1160" s="47" t="str">
        <f t="shared" si="582"/>
        <v/>
      </c>
      <c r="Y1160" s="365" t="str">
        <f t="shared" si="583"/>
        <v/>
      </c>
      <c r="Z1160" s="365" t="str">
        <f>IF(W1160&lt;X1160,Übersetzungstexte!A$186,"")</f>
        <v/>
      </c>
      <c r="AA1160" s="366" t="str">
        <f t="shared" si="584"/>
        <v/>
      </c>
      <c r="AB1160" s="367"/>
    </row>
    <row r="1161" spans="1:28" ht="17.25" hidden="1" customHeight="1" x14ac:dyDescent="0.2">
      <c r="A1161" s="115"/>
      <c r="B1161" s="236"/>
      <c r="C1161" s="236"/>
      <c r="D1161" s="116"/>
      <c r="E1161" s="117"/>
      <c r="F1161" s="118"/>
      <c r="G1161" s="362"/>
      <c r="H1161" s="117"/>
      <c r="I1161" s="118"/>
      <c r="J1161" s="119"/>
      <c r="K1161" s="119"/>
      <c r="L1161" s="232" t="str">
        <f t="shared" si="570"/>
        <v/>
      </c>
      <c r="M1161" s="128" t="str">
        <f t="shared" si="571"/>
        <v/>
      </c>
      <c r="N1161" s="77">
        <f t="shared" si="572"/>
        <v>0</v>
      </c>
      <c r="O1161" s="77">
        <f t="shared" si="573"/>
        <v>0</v>
      </c>
      <c r="P1161" s="28" t="str">
        <f t="shared" si="574"/>
        <v/>
      </c>
      <c r="Q1161" s="28">
        <f t="shared" si="575"/>
        <v>0</v>
      </c>
      <c r="R1161" s="31" t="str">
        <f t="shared" si="576"/>
        <v/>
      </c>
      <c r="S1161" s="28" t="str">
        <f t="shared" si="577"/>
        <v/>
      </c>
      <c r="T1161" s="28" t="str">
        <f t="shared" si="578"/>
        <v/>
      </c>
      <c r="U1161" s="28" t="str">
        <f t="shared" si="579"/>
        <v/>
      </c>
      <c r="V1161" s="28" t="str">
        <f t="shared" si="580"/>
        <v/>
      </c>
      <c r="W1161" s="71" t="str">
        <f t="shared" si="581"/>
        <v/>
      </c>
      <c r="X1161" s="47" t="str">
        <f t="shared" si="582"/>
        <v/>
      </c>
      <c r="Y1161" s="365" t="str">
        <f t="shared" si="583"/>
        <v/>
      </c>
      <c r="Z1161" s="365" t="str">
        <f>IF(W1161&lt;X1161,Übersetzungstexte!A$186,"")</f>
        <v/>
      </c>
      <c r="AA1161" s="366" t="str">
        <f t="shared" si="584"/>
        <v/>
      </c>
      <c r="AB1161" s="367"/>
    </row>
    <row r="1162" spans="1:28" ht="17.25" hidden="1" customHeight="1" x14ac:dyDescent="0.2">
      <c r="A1162" s="115"/>
      <c r="B1162" s="236"/>
      <c r="C1162" s="236"/>
      <c r="D1162" s="116"/>
      <c r="E1162" s="117"/>
      <c r="F1162" s="118"/>
      <c r="G1162" s="362"/>
      <c r="H1162" s="117"/>
      <c r="I1162" s="118"/>
      <c r="J1162" s="119"/>
      <c r="K1162" s="119"/>
      <c r="L1162" s="232" t="str">
        <f t="shared" si="570"/>
        <v/>
      </c>
      <c r="M1162" s="128" t="str">
        <f t="shared" si="571"/>
        <v/>
      </c>
      <c r="N1162" s="77">
        <f t="shared" si="572"/>
        <v>0</v>
      </c>
      <c r="O1162" s="77">
        <f t="shared" si="573"/>
        <v>0</v>
      </c>
      <c r="P1162" s="28" t="str">
        <f t="shared" si="574"/>
        <v/>
      </c>
      <c r="Q1162" s="28">
        <f t="shared" si="575"/>
        <v>0</v>
      </c>
      <c r="R1162" s="31" t="str">
        <f t="shared" si="576"/>
        <v/>
      </c>
      <c r="S1162" s="28" t="str">
        <f t="shared" si="577"/>
        <v/>
      </c>
      <c r="T1162" s="28" t="str">
        <f t="shared" si="578"/>
        <v/>
      </c>
      <c r="U1162" s="28" t="str">
        <f t="shared" si="579"/>
        <v/>
      </c>
      <c r="V1162" s="28" t="str">
        <f t="shared" si="580"/>
        <v/>
      </c>
      <c r="W1162" s="71" t="str">
        <f t="shared" si="581"/>
        <v/>
      </c>
      <c r="X1162" s="47" t="str">
        <f t="shared" si="582"/>
        <v/>
      </c>
      <c r="Y1162" s="365" t="str">
        <f t="shared" si="583"/>
        <v/>
      </c>
      <c r="Z1162" s="365" t="str">
        <f>IF(W1162&lt;X1162,Übersetzungstexte!A$186,"")</f>
        <v/>
      </c>
      <c r="AA1162" s="366" t="str">
        <f t="shared" si="584"/>
        <v/>
      </c>
      <c r="AB1162" s="367"/>
    </row>
    <row r="1163" spans="1:28" ht="17.25" hidden="1" customHeight="1" x14ac:dyDescent="0.2">
      <c r="A1163" s="115"/>
      <c r="B1163" s="236"/>
      <c r="C1163" s="236"/>
      <c r="D1163" s="116"/>
      <c r="E1163" s="117"/>
      <c r="F1163" s="118"/>
      <c r="G1163" s="362"/>
      <c r="H1163" s="117"/>
      <c r="I1163" s="118"/>
      <c r="J1163" s="119"/>
      <c r="K1163" s="119"/>
      <c r="L1163" s="232" t="str">
        <f t="shared" si="570"/>
        <v/>
      </c>
      <c r="M1163" s="128" t="str">
        <f t="shared" si="571"/>
        <v/>
      </c>
      <c r="N1163" s="77">
        <f t="shared" si="572"/>
        <v>0</v>
      </c>
      <c r="O1163" s="77">
        <f t="shared" si="573"/>
        <v>0</v>
      </c>
      <c r="P1163" s="28" t="str">
        <f t="shared" si="574"/>
        <v/>
      </c>
      <c r="Q1163" s="28">
        <f t="shared" si="575"/>
        <v>0</v>
      </c>
      <c r="R1163" s="31" t="str">
        <f t="shared" si="576"/>
        <v/>
      </c>
      <c r="S1163" s="28" t="str">
        <f t="shared" si="577"/>
        <v/>
      </c>
      <c r="T1163" s="28" t="str">
        <f t="shared" si="578"/>
        <v/>
      </c>
      <c r="U1163" s="28" t="str">
        <f t="shared" si="579"/>
        <v/>
      </c>
      <c r="V1163" s="28" t="str">
        <f t="shared" si="580"/>
        <v/>
      </c>
      <c r="W1163" s="71" t="str">
        <f t="shared" si="581"/>
        <v/>
      </c>
      <c r="X1163" s="47" t="str">
        <f t="shared" si="582"/>
        <v/>
      </c>
      <c r="Y1163" s="365" t="str">
        <f t="shared" si="583"/>
        <v/>
      </c>
      <c r="Z1163" s="365" t="str">
        <f>IF(W1163&lt;X1163,Übersetzungstexte!A$186,"")</f>
        <v/>
      </c>
      <c r="AA1163" s="366" t="str">
        <f t="shared" si="584"/>
        <v/>
      </c>
      <c r="AB1163" s="367"/>
    </row>
    <row r="1164" spans="1:28" ht="17.25" hidden="1" customHeight="1" x14ac:dyDescent="0.2">
      <c r="A1164" s="115"/>
      <c r="B1164" s="236"/>
      <c r="C1164" s="236"/>
      <c r="D1164" s="116"/>
      <c r="E1164" s="117"/>
      <c r="F1164" s="118"/>
      <c r="G1164" s="362"/>
      <c r="H1164" s="117"/>
      <c r="I1164" s="118"/>
      <c r="J1164" s="119"/>
      <c r="K1164" s="119"/>
      <c r="L1164" s="232" t="str">
        <f t="shared" si="570"/>
        <v/>
      </c>
      <c r="M1164" s="128" t="str">
        <f t="shared" si="571"/>
        <v/>
      </c>
      <c r="N1164" s="77">
        <f t="shared" si="572"/>
        <v>0</v>
      </c>
      <c r="O1164" s="77">
        <f t="shared" si="573"/>
        <v>0</v>
      </c>
      <c r="P1164" s="28" t="str">
        <f t="shared" si="574"/>
        <v/>
      </c>
      <c r="Q1164" s="28">
        <f t="shared" si="575"/>
        <v>0</v>
      </c>
      <c r="R1164" s="31" t="str">
        <f t="shared" si="576"/>
        <v/>
      </c>
      <c r="S1164" s="28" t="str">
        <f t="shared" si="577"/>
        <v/>
      </c>
      <c r="T1164" s="28" t="str">
        <f t="shared" si="578"/>
        <v/>
      </c>
      <c r="U1164" s="28" t="str">
        <f t="shared" si="579"/>
        <v/>
      </c>
      <c r="V1164" s="28" t="str">
        <f t="shared" si="580"/>
        <v/>
      </c>
      <c r="W1164" s="71" t="str">
        <f t="shared" si="581"/>
        <v/>
      </c>
      <c r="X1164" s="47" t="str">
        <f t="shared" si="582"/>
        <v/>
      </c>
      <c r="Y1164" s="365" t="str">
        <f t="shared" si="583"/>
        <v/>
      </c>
      <c r="Z1164" s="365" t="str">
        <f>IF(W1164&lt;X1164,Übersetzungstexte!A$186,"")</f>
        <v/>
      </c>
      <c r="AA1164" s="366" t="str">
        <f t="shared" si="584"/>
        <v/>
      </c>
      <c r="AB1164" s="367"/>
    </row>
    <row r="1165" spans="1:28" ht="17.25" hidden="1" customHeight="1" x14ac:dyDescent="0.2">
      <c r="A1165" s="115"/>
      <c r="B1165" s="236"/>
      <c r="C1165" s="236"/>
      <c r="D1165" s="116"/>
      <c r="E1165" s="117"/>
      <c r="F1165" s="118"/>
      <c r="G1165" s="362"/>
      <c r="H1165" s="117"/>
      <c r="I1165" s="118"/>
      <c r="J1165" s="119"/>
      <c r="K1165" s="119"/>
      <c r="L1165" s="232" t="str">
        <f t="shared" si="570"/>
        <v/>
      </c>
      <c r="M1165" s="128" t="str">
        <f t="shared" si="571"/>
        <v/>
      </c>
      <c r="N1165" s="77">
        <f t="shared" si="572"/>
        <v>0</v>
      </c>
      <c r="O1165" s="77">
        <f t="shared" si="573"/>
        <v>0</v>
      </c>
      <c r="P1165" s="28" t="str">
        <f t="shared" si="574"/>
        <v/>
      </c>
      <c r="Q1165" s="28">
        <f t="shared" si="575"/>
        <v>0</v>
      </c>
      <c r="R1165" s="31" t="str">
        <f t="shared" si="576"/>
        <v/>
      </c>
      <c r="S1165" s="28" t="str">
        <f t="shared" si="577"/>
        <v/>
      </c>
      <c r="T1165" s="28" t="str">
        <f t="shared" si="578"/>
        <v/>
      </c>
      <c r="U1165" s="28" t="str">
        <f t="shared" si="579"/>
        <v/>
      </c>
      <c r="V1165" s="28" t="str">
        <f t="shared" si="580"/>
        <v/>
      </c>
      <c r="W1165" s="71" t="str">
        <f t="shared" si="581"/>
        <v/>
      </c>
      <c r="X1165" s="47" t="str">
        <f t="shared" si="582"/>
        <v/>
      </c>
      <c r="Y1165" s="365" t="str">
        <f t="shared" si="583"/>
        <v/>
      </c>
      <c r="Z1165" s="365" t="str">
        <f>IF(W1165&lt;X1165,Übersetzungstexte!A$186,"")</f>
        <v/>
      </c>
      <c r="AA1165" s="366" t="str">
        <f t="shared" si="584"/>
        <v/>
      </c>
      <c r="AB1165" s="367"/>
    </row>
    <row r="1166" spans="1:28" ht="17.25" hidden="1" customHeight="1" x14ac:dyDescent="0.2">
      <c r="A1166" s="115"/>
      <c r="B1166" s="236"/>
      <c r="C1166" s="236"/>
      <c r="D1166" s="116"/>
      <c r="E1166" s="117"/>
      <c r="F1166" s="118"/>
      <c r="G1166" s="362"/>
      <c r="H1166" s="117"/>
      <c r="I1166" s="118"/>
      <c r="J1166" s="119"/>
      <c r="K1166" s="119"/>
      <c r="L1166" s="232" t="str">
        <f t="shared" si="570"/>
        <v/>
      </c>
      <c r="M1166" s="128" t="str">
        <f t="shared" si="571"/>
        <v/>
      </c>
      <c r="N1166" s="77">
        <f t="shared" si="572"/>
        <v>0</v>
      </c>
      <c r="O1166" s="77">
        <f t="shared" si="573"/>
        <v>0</v>
      </c>
      <c r="P1166" s="28" t="str">
        <f t="shared" si="574"/>
        <v/>
      </c>
      <c r="Q1166" s="28">
        <f t="shared" si="575"/>
        <v>0</v>
      </c>
      <c r="R1166" s="31" t="str">
        <f t="shared" si="576"/>
        <v/>
      </c>
      <c r="S1166" s="28" t="str">
        <f t="shared" si="577"/>
        <v/>
      </c>
      <c r="T1166" s="28" t="str">
        <f t="shared" si="578"/>
        <v/>
      </c>
      <c r="U1166" s="28" t="str">
        <f t="shared" si="579"/>
        <v/>
      </c>
      <c r="V1166" s="28" t="str">
        <f t="shared" si="580"/>
        <v/>
      </c>
      <c r="W1166" s="71" t="str">
        <f t="shared" si="581"/>
        <v/>
      </c>
      <c r="X1166" s="47" t="str">
        <f t="shared" si="582"/>
        <v/>
      </c>
      <c r="Y1166" s="365" t="str">
        <f t="shared" si="583"/>
        <v/>
      </c>
      <c r="Z1166" s="365" t="str">
        <f>IF(W1166&lt;X1166,Übersetzungstexte!A$186,"")</f>
        <v/>
      </c>
      <c r="AA1166" s="366" t="str">
        <f t="shared" si="584"/>
        <v/>
      </c>
      <c r="AB1166" s="367"/>
    </row>
    <row r="1167" spans="1:28" ht="17.25" hidden="1" customHeight="1" x14ac:dyDescent="0.2">
      <c r="A1167" s="115"/>
      <c r="B1167" s="236"/>
      <c r="C1167" s="236"/>
      <c r="D1167" s="116"/>
      <c r="E1167" s="117"/>
      <c r="F1167" s="118"/>
      <c r="G1167" s="362"/>
      <c r="H1167" s="117"/>
      <c r="I1167" s="118"/>
      <c r="J1167" s="119"/>
      <c r="K1167" s="119"/>
      <c r="L1167" s="232" t="str">
        <f t="shared" si="570"/>
        <v/>
      </c>
      <c r="M1167" s="128" t="str">
        <f t="shared" si="571"/>
        <v/>
      </c>
      <c r="N1167" s="77">
        <f t="shared" si="572"/>
        <v>0</v>
      </c>
      <c r="O1167" s="77">
        <f t="shared" si="573"/>
        <v>0</v>
      </c>
      <c r="P1167" s="28" t="str">
        <f t="shared" si="574"/>
        <v/>
      </c>
      <c r="Q1167" s="28">
        <f t="shared" si="575"/>
        <v>0</v>
      </c>
      <c r="R1167" s="31" t="str">
        <f t="shared" si="576"/>
        <v/>
      </c>
      <c r="S1167" s="28" t="str">
        <f t="shared" si="577"/>
        <v/>
      </c>
      <c r="T1167" s="28" t="str">
        <f t="shared" si="578"/>
        <v/>
      </c>
      <c r="U1167" s="28" t="str">
        <f t="shared" si="579"/>
        <v/>
      </c>
      <c r="V1167" s="28" t="str">
        <f t="shared" si="580"/>
        <v/>
      </c>
      <c r="W1167" s="71" t="str">
        <f t="shared" si="581"/>
        <v/>
      </c>
      <c r="X1167" s="47" t="str">
        <f t="shared" si="582"/>
        <v/>
      </c>
      <c r="Y1167" s="365" t="str">
        <f t="shared" si="583"/>
        <v/>
      </c>
      <c r="Z1167" s="365" t="str">
        <f>IF(W1167&lt;X1167,Übersetzungstexte!A$186,"")</f>
        <v/>
      </c>
      <c r="AA1167" s="366" t="str">
        <f t="shared" si="584"/>
        <v/>
      </c>
      <c r="AB1167" s="367"/>
    </row>
    <row r="1168" spans="1:28" ht="17.25" hidden="1" customHeight="1" x14ac:dyDescent="0.2">
      <c r="A1168" s="115"/>
      <c r="B1168" s="236"/>
      <c r="C1168" s="236"/>
      <c r="D1168" s="116"/>
      <c r="E1168" s="117"/>
      <c r="F1168" s="118"/>
      <c r="G1168" s="362"/>
      <c r="H1168" s="117"/>
      <c r="I1168" s="118"/>
      <c r="J1168" s="119"/>
      <c r="K1168" s="119"/>
      <c r="L1168" s="232" t="str">
        <f t="shared" si="570"/>
        <v/>
      </c>
      <c r="M1168" s="128" t="str">
        <f>Z1168</f>
        <v/>
      </c>
      <c r="N1168" s="77">
        <f>IF(N$2-YEAR(D1168)&lt;N$3,0,1)</f>
        <v>0</v>
      </c>
      <c r="O1168" s="77">
        <f>IF(L1168="",0,1)</f>
        <v>0</v>
      </c>
      <c r="P1168" s="28" t="str">
        <f>IF(AND(A1168="",B1168="",C1168=""),"",ROUND((K1168+J1168)/(N$4-(K1168+J1168))*100,2))</f>
        <v/>
      </c>
      <c r="Q1168" s="28">
        <f>ROUND(G1168,0)/12</f>
        <v>0</v>
      </c>
      <c r="R1168" s="31" t="str">
        <f>IF(AND(A1168="",B1168="",C1168=""),"",ROUND((N$4-(K1168+J1168))*I1168/60,1))</f>
        <v/>
      </c>
      <c r="S1168" s="28" t="str">
        <f>IF(OR(AND(A1168="",B1168="",C1168=""),F1168=0,F1168=""),"",ROUND((1+P1168/100)*Q1168*F1168,2))</f>
        <v/>
      </c>
      <c r="T1168" s="28" t="str">
        <f>IF(OR(AND(A1168="",B1168="",C1168=""),F1168=0,F1168="",I1168=0,I1168=""),"",ROUND((1+P1168/100)*(H1168/(N$4*I1168/5)+Q1168*F1168),2))</f>
        <v/>
      </c>
      <c r="U1168" s="28" t="str">
        <f>IF(OR(AND(A1168="",B1168="",C1168=""),E1168=0,E1168="",R1168=0,R1168=""),"",ROUND((Q1168*E1168/R1168),2))</f>
        <v/>
      </c>
      <c r="V1168" s="28" t="str">
        <f>IF(OR(AND(A1168="",B1168="",C1168=""),E1168=0,E1168="",R1168=0,R1168=""),"",ROUND((H1168/(12*Q1168*E1168)+1)*Q1168*E1168/R1168,2))</f>
        <v/>
      </c>
      <c r="W1168" s="71" t="str">
        <f>IF(OR(AND(A1168="",B1168="",C1168=""),R1168=0,R1168=""),"",ROUND(W$4 / R1168,1))</f>
        <v/>
      </c>
      <c r="X1168" s="47" t="str">
        <f>IF(OR(AND(A1168="",B1168="",C1168=""),N$4=""),"",IF(AND(F1168&gt;0,H1168&gt;0),T1168, IF(F1168&gt;0,S1168, IF(AND(E1168&gt;0,H1168&gt;0),V1168,U1168))))</f>
        <v/>
      </c>
      <c r="Y1168" s="365" t="str">
        <f>IF(W1168&lt;X1168,W1168,X1168)</f>
        <v/>
      </c>
      <c r="Z1168" s="365" t="str">
        <f>IF(W1168&lt;X1168,Übersetzungstexte!A$186,"")</f>
        <v/>
      </c>
      <c r="AA1168" s="366" t="str">
        <f>IF(AND(B1168="",C1168=""),"",CONCATENATE(B1168,",",C1168))</f>
        <v/>
      </c>
      <c r="AB1168" s="367"/>
    </row>
    <row r="1169" spans="1:28" ht="17.25" hidden="1" customHeight="1" x14ac:dyDescent="0.2">
      <c r="A1169" s="115"/>
      <c r="B1169" s="236"/>
      <c r="C1169" s="236"/>
      <c r="D1169" s="116"/>
      <c r="E1169" s="117"/>
      <c r="F1169" s="118"/>
      <c r="G1169" s="362"/>
      <c r="H1169" s="117"/>
      <c r="I1169" s="118"/>
      <c r="J1169" s="119"/>
      <c r="K1169" s="119"/>
      <c r="L1169" s="232" t="str">
        <f t="shared" si="570"/>
        <v/>
      </c>
      <c r="M1169" s="128" t="str">
        <f>Z1169</f>
        <v/>
      </c>
      <c r="N1169" s="77">
        <f>IF(N$2-YEAR(D1169)&lt;N$3,0,1)</f>
        <v>0</v>
      </c>
      <c r="O1169" s="77">
        <f>IF(L1169="",0,1)</f>
        <v>0</v>
      </c>
      <c r="P1169" s="28" t="str">
        <f>IF(AND(A1169="",B1169="",C1169=""),"",ROUND((K1169+J1169)/(N$4-(K1169+J1169))*100,2))</f>
        <v/>
      </c>
      <c r="Q1169" s="28">
        <f>ROUND(G1169,0)/12</f>
        <v>0</v>
      </c>
      <c r="R1169" s="31" t="str">
        <f>IF(AND(A1169="",B1169="",C1169=""),"",ROUND((N$4-(K1169+J1169))*I1169/60,1))</f>
        <v/>
      </c>
      <c r="S1169" s="28" t="str">
        <f>IF(OR(AND(A1169="",B1169="",C1169=""),F1169=0,F1169=""),"",ROUND((1+P1169/100)*Q1169*F1169,2))</f>
        <v/>
      </c>
      <c r="T1169" s="28" t="str">
        <f>IF(OR(AND(A1169="",B1169="",C1169=""),F1169=0,F1169="",I1169=0,I1169=""),"",ROUND((1+P1169/100)*(H1169/(N$4*I1169/5)+Q1169*F1169),2))</f>
        <v/>
      </c>
      <c r="U1169" s="28" t="str">
        <f>IF(OR(AND(A1169="",B1169="",C1169=""),E1169=0,E1169="",R1169=0,R1169=""),"",ROUND((Q1169*E1169/R1169),2))</f>
        <v/>
      </c>
      <c r="V1169" s="28" t="str">
        <f>IF(OR(AND(A1169="",B1169="",C1169=""),E1169=0,E1169="",R1169=0,R1169=""),"",ROUND((H1169/(12*Q1169*E1169)+1)*Q1169*E1169/R1169,2))</f>
        <v/>
      </c>
      <c r="W1169" s="71" t="str">
        <f>IF(OR(AND(A1169="",B1169="",C1169=""),R1169=0,R1169=""),"",ROUND(W$4 / R1169,1))</f>
        <v/>
      </c>
      <c r="X1169" s="47" t="str">
        <f>IF(OR(AND(A1169="",B1169="",C1169=""),N$4=""),"",IF(AND(F1169&gt;0,H1169&gt;0),T1169, IF(F1169&gt;0,S1169, IF(AND(E1169&gt;0,H1169&gt;0),V1169,U1169))))</f>
        <v/>
      </c>
      <c r="Y1169" s="365" t="str">
        <f>IF(W1169&lt;X1169,W1169,X1169)</f>
        <v/>
      </c>
      <c r="Z1169" s="365" t="str">
        <f>IF(W1169&lt;X1169,Übersetzungstexte!A$186,"")</f>
        <v/>
      </c>
      <c r="AA1169" s="366" t="str">
        <f>IF(AND(B1169="",C1169=""),"",CONCATENATE(B1169,",",C1169))</f>
        <v/>
      </c>
      <c r="AB1169" s="367"/>
    </row>
    <row r="1170" spans="1:28" hidden="1" x14ac:dyDescent="0.2">
      <c r="A1170" s="15"/>
      <c r="B1170" s="16"/>
      <c r="C1170" s="16"/>
      <c r="D1170" s="16"/>
      <c r="E1170" s="16"/>
      <c r="F1170" s="16"/>
      <c r="G1170" s="16"/>
      <c r="H1170" s="16"/>
      <c r="I1170" s="16"/>
      <c r="J1170" s="16"/>
      <c r="K1170" s="16"/>
      <c r="L1170" s="16"/>
      <c r="M1170" s="39"/>
      <c r="N1170" s="184"/>
      <c r="O1170" s="45"/>
      <c r="P1170" s="45"/>
      <c r="Q1170" s="45"/>
      <c r="R1170" s="45"/>
      <c r="S1170" s="45"/>
      <c r="T1170" s="45"/>
      <c r="U1170" s="45"/>
      <c r="V1170" s="45"/>
      <c r="W1170" s="45"/>
      <c r="X1170" s="45"/>
      <c r="Y1170" s="45"/>
      <c r="Z1170" s="45"/>
      <c r="AA1170" s="45"/>
      <c r="AB1170" s="45"/>
    </row>
    <row r="1171" spans="1:28" hidden="1" x14ac:dyDescent="0.2">
      <c r="A1171" s="113" t="str">
        <f>'Stammdaten Betrieb &amp; Abteilung'!D$1</f>
        <v xml:space="preserve">  </v>
      </c>
      <c r="B1171" s="39"/>
      <c r="C1171" s="34"/>
      <c r="D1171" s="34"/>
      <c r="E1171" s="35"/>
      <c r="F1171" s="35"/>
      <c r="G1171" s="21" t="str">
        <f>Übersetzungstexte!A$135</f>
        <v>Betrieb / Betriebsabteilung</v>
      </c>
      <c r="H1171" s="38" t="str">
        <f>'Stammdaten Betrieb &amp; Abteilung'!D$13</f>
        <v xml:space="preserve"> </v>
      </c>
      <c r="I1171" s="38"/>
      <c r="J1171" s="38"/>
      <c r="K1171" s="38"/>
      <c r="L1171" s="40"/>
      <c r="M1171" s="85"/>
      <c r="P1171" s="46"/>
      <c r="Q1171" s="46"/>
      <c r="R1171" s="18"/>
      <c r="S1171" s="22"/>
      <c r="T1171" s="47"/>
      <c r="U1171" s="18"/>
      <c r="V1171" s="18"/>
      <c r="W1171" s="18"/>
      <c r="X1171" s="18"/>
      <c r="Y1171" s="19"/>
      <c r="AA1171" s="47"/>
    </row>
    <row r="1172" spans="1:28" hidden="1" x14ac:dyDescent="0.2">
      <c r="A1172" s="38" t="str">
        <f>'Stammdaten Betrieb &amp; Abteilung'!D$3</f>
        <v xml:space="preserve"> </v>
      </c>
      <c r="B1172" s="39"/>
      <c r="C1172" s="33"/>
      <c r="D1172" s="33"/>
      <c r="E1172" s="36"/>
      <c r="F1172" s="36"/>
      <c r="G1172" s="17" t="str">
        <f>Übersetzungstexte!A$136</f>
        <v>Abrechnungsperiode</v>
      </c>
      <c r="H1172" s="114" t="str">
        <f>'Stammdaten Betrieb &amp; Abteilung'!D$14</f>
        <v/>
      </c>
      <c r="I1172" s="114"/>
      <c r="J1172" s="37"/>
      <c r="K1172" s="37"/>
      <c r="L1172" s="40"/>
      <c r="M1172" s="85"/>
      <c r="P1172" s="46"/>
      <c r="Q1172" s="46"/>
      <c r="R1172" s="18"/>
      <c r="S1172" s="22"/>
      <c r="T1172" s="47"/>
      <c r="U1172" s="18"/>
      <c r="V1172" s="18"/>
      <c r="W1172" s="18"/>
      <c r="X1172" s="18"/>
      <c r="Y1172" s="19"/>
      <c r="AA1172" s="47"/>
    </row>
    <row r="1173" spans="1:28" hidden="1" x14ac:dyDescent="0.2">
      <c r="A1173" s="38" t="str">
        <f>'Stammdaten Betrieb &amp; Abteilung'!D$4</f>
        <v xml:space="preserve"> </v>
      </c>
      <c r="B1173" s="39"/>
      <c r="C1173" s="7"/>
      <c r="D1173" s="7"/>
      <c r="E1173" s="36"/>
      <c r="F1173" s="36"/>
      <c r="G1173" s="17" t="str">
        <f>Übersetzungstexte!A$137</f>
        <v>Beginn / Ende der Kurzarbeit</v>
      </c>
      <c r="H1173" s="38" t="str">
        <f>'Stammdaten Betrieb &amp; Abteilung'!D$16</f>
        <v/>
      </c>
      <c r="I1173" s="38"/>
      <c r="J1173" s="38"/>
      <c r="K1173" s="38"/>
      <c r="L1173" s="40"/>
      <c r="M1173" s="85"/>
      <c r="P1173" s="46"/>
      <c r="Q1173" s="46"/>
      <c r="R1173" s="18"/>
      <c r="S1173" s="22"/>
      <c r="T1173" s="47"/>
      <c r="U1173" s="18"/>
      <c r="V1173" s="18"/>
      <c r="W1173" s="73"/>
      <c r="X1173" s="18"/>
      <c r="Y1173" s="19"/>
      <c r="AA1173" s="47"/>
    </row>
    <row r="1174" spans="1:28" hidden="1" x14ac:dyDescent="0.2">
      <c r="A1174" s="5"/>
      <c r="B1174" s="4"/>
      <c r="C1174" s="7"/>
      <c r="D1174" s="7"/>
      <c r="E1174" s="8"/>
      <c r="F1174" s="7"/>
      <c r="G1174" s="7"/>
      <c r="H1174" s="13"/>
      <c r="I1174" s="7"/>
      <c r="J1174" s="7"/>
      <c r="K1174" s="7"/>
      <c r="L1174" s="41"/>
      <c r="M1174" s="86"/>
      <c r="N1174" s="182"/>
      <c r="O1174" s="43"/>
      <c r="P1174" s="46"/>
      <c r="Q1174" s="46"/>
      <c r="R1174" s="18"/>
      <c r="S1174" s="22"/>
      <c r="T1174" s="18"/>
      <c r="U1174" s="18"/>
      <c r="V1174" s="18"/>
      <c r="W1174" s="50"/>
      <c r="X1174" s="18"/>
      <c r="Y1174" s="19"/>
      <c r="AA1174" s="47"/>
    </row>
    <row r="1175" spans="1:28" hidden="1" x14ac:dyDescent="0.2">
      <c r="A1175" s="223" t="str">
        <f>Übersetzungstexte!A$138</f>
        <v/>
      </c>
      <c r="B1175" s="223" t="str">
        <f>Übersetzungstexte!A$142</f>
        <v/>
      </c>
      <c r="C1175" s="223" t="str">
        <f>Übersetzungstexte!A$146</f>
        <v/>
      </c>
      <c r="D1175" s="224" t="str">
        <f>Übersetzungstexte!A$150</f>
        <v/>
      </c>
      <c r="E1175" s="224" t="str">
        <f>Übersetzungstexte!A$154</f>
        <v/>
      </c>
      <c r="F1175" s="224" t="str">
        <f>Übersetzungstexte!A$158</f>
        <v/>
      </c>
      <c r="G1175" s="224" t="str">
        <f>Übersetzungstexte!A$162</f>
        <v>Anzahl bez.</v>
      </c>
      <c r="H1175" s="225" t="str">
        <f>Übersetzungstexte!A$166</f>
        <v>Weitere</v>
      </c>
      <c r="I1175" s="224" t="str">
        <f>Übersetzungstexte!A$170</f>
        <v>Jahres-</v>
      </c>
      <c r="J1175" s="224" t="str">
        <f>Übersetzungstexte!A$174</f>
        <v/>
      </c>
      <c r="K1175" s="224" t="str">
        <f>Übersetzungstexte!A$178</f>
        <v/>
      </c>
      <c r="L1175" s="224" t="str">
        <f>Übersetzungstexte!A$182</f>
        <v>Anrechen-</v>
      </c>
      <c r="M1175" s="85"/>
      <c r="N1175" s="183"/>
      <c r="O1175" s="76" t="s">
        <v>685</v>
      </c>
      <c r="P1175" s="50" t="s">
        <v>717</v>
      </c>
      <c r="Q1175" s="50"/>
      <c r="R1175" s="50" t="s">
        <v>718</v>
      </c>
      <c r="S1175" s="50" t="s">
        <v>719</v>
      </c>
      <c r="T1175" s="50" t="s">
        <v>720</v>
      </c>
      <c r="U1175" s="50" t="s">
        <v>721</v>
      </c>
      <c r="V1175" s="50" t="s">
        <v>722</v>
      </c>
      <c r="W1175" s="50" t="s">
        <v>723</v>
      </c>
      <c r="X1175" s="44" t="s">
        <v>726</v>
      </c>
      <c r="Y1175" s="47" t="s">
        <v>723</v>
      </c>
      <c r="Z1175" s="47" t="s">
        <v>723</v>
      </c>
      <c r="AA1175" s="179"/>
      <c r="AB1175" s="179"/>
    </row>
    <row r="1176" spans="1:28" s="23" customFormat="1" hidden="1" x14ac:dyDescent="0.2">
      <c r="A1176" s="226" t="str">
        <f>Übersetzungstexte!A$139</f>
        <v/>
      </c>
      <c r="B1176" s="226" t="str">
        <f>Übersetzungstexte!A$143</f>
        <v/>
      </c>
      <c r="C1176" s="226" t="str">
        <f>Übersetzungstexte!A$147</f>
        <v/>
      </c>
      <c r="D1176" s="227" t="str">
        <f>Übersetzungstexte!A$151</f>
        <v/>
      </c>
      <c r="E1176" s="227" t="str">
        <f>Übersetzungstexte!A$155</f>
        <v/>
      </c>
      <c r="F1176" s="227" t="str">
        <f>Übersetzungstexte!A$159</f>
        <v/>
      </c>
      <c r="G1176" s="227" t="str">
        <f>Übersetzungstexte!A$163</f>
        <v xml:space="preserve">Monate </v>
      </c>
      <c r="H1176" s="233" t="str">
        <f>Übersetzungstexte!A$167</f>
        <v>Lohn-</v>
      </c>
      <c r="I1176" s="227" t="str">
        <f>Übersetzungstexte!A$171</f>
        <v>durchschn.</v>
      </c>
      <c r="J1176" s="227" t="str">
        <f>Übersetzungstexte!A$175</f>
        <v>Anzahl</v>
      </c>
      <c r="K1176" s="227" t="str">
        <f>Übersetzungstexte!A$179</f>
        <v>Anzahl</v>
      </c>
      <c r="L1176" s="227" t="str">
        <f>Übersetzungstexte!A$183</f>
        <v>barer</v>
      </c>
      <c r="M1176" s="126"/>
      <c r="N1176" s="183"/>
      <c r="O1176" s="76" t="s">
        <v>761</v>
      </c>
      <c r="P1176" s="50" t="s">
        <v>712</v>
      </c>
      <c r="Q1176" s="50" t="s">
        <v>609</v>
      </c>
      <c r="R1176" s="51" t="s">
        <v>713</v>
      </c>
      <c r="S1176" s="75" t="s">
        <v>757</v>
      </c>
      <c r="T1176" s="52" t="s">
        <v>757</v>
      </c>
      <c r="U1176" s="52" t="s">
        <v>758</v>
      </c>
      <c r="V1176" s="52" t="s">
        <v>758</v>
      </c>
      <c r="W1176" s="52" t="s">
        <v>724</v>
      </c>
      <c r="X1176" s="48" t="s">
        <v>727</v>
      </c>
      <c r="Y1176" s="48" t="s">
        <v>727</v>
      </c>
      <c r="Z1176" s="49" t="s">
        <v>753</v>
      </c>
      <c r="AA1176" s="364"/>
      <c r="AB1176" s="364"/>
    </row>
    <row r="1177" spans="1:28" s="23" customFormat="1" hidden="1" x14ac:dyDescent="0.2">
      <c r="A1177" s="226" t="str">
        <f>Übersetzungstexte!A$140</f>
        <v/>
      </c>
      <c r="B1177" s="226" t="str">
        <f>Übersetzungstexte!A$144</f>
        <v/>
      </c>
      <c r="C1177" s="226" t="str">
        <f>Übersetzungstexte!A$148</f>
        <v/>
      </c>
      <c r="D1177" s="227" t="str">
        <f>Übersetzungstexte!A$152</f>
        <v>Geburts-</v>
      </c>
      <c r="E1177" s="227" t="str">
        <f>Übersetzungstexte!A$156</f>
        <v>Monats-</v>
      </c>
      <c r="F1177" s="227" t="str">
        <f>Übersetzungstexte!A$160</f>
        <v>Stunden-</v>
      </c>
      <c r="G1177" s="227" t="str">
        <f>Übersetzungstexte!A$164</f>
        <v>pro Jahr</v>
      </c>
      <c r="H1177" s="227" t="str">
        <f>Übersetzungstexte!A$168</f>
        <v>bestand-</v>
      </c>
      <c r="I1177" s="227" t="str">
        <f>Übersetzungstexte!A$172</f>
        <v>wöchentl.</v>
      </c>
      <c r="J1177" s="227" t="str">
        <f>Übersetzungstexte!A$176</f>
        <v>Ferientage</v>
      </c>
      <c r="K1177" s="227" t="str">
        <f>Übersetzungstexte!A$180</f>
        <v>Feiertage</v>
      </c>
      <c r="L1177" s="228" t="str">
        <f>Übersetzungstexte!A$184</f>
        <v>Stunden-</v>
      </c>
      <c r="M1177" s="127"/>
      <c r="N1177" s="184" t="s">
        <v>62</v>
      </c>
      <c r="O1177" s="44" t="s">
        <v>762</v>
      </c>
      <c r="P1177" s="50"/>
      <c r="Q1177" s="50"/>
      <c r="R1177" s="51"/>
      <c r="S1177" s="52" t="s">
        <v>706</v>
      </c>
      <c r="T1177" s="52" t="s">
        <v>704</v>
      </c>
      <c r="U1177" s="52" t="s">
        <v>706</v>
      </c>
      <c r="V1177" s="52" t="s">
        <v>704</v>
      </c>
      <c r="W1177" s="52" t="s">
        <v>725</v>
      </c>
      <c r="X1177" s="49" t="s">
        <v>755</v>
      </c>
      <c r="Y1177" s="49" t="s">
        <v>728</v>
      </c>
      <c r="Z1177" s="49" t="s">
        <v>754</v>
      </c>
      <c r="AA1177" s="364"/>
      <c r="AB1177" s="364"/>
    </row>
    <row r="1178" spans="1:28" s="23" customFormat="1" hidden="1" x14ac:dyDescent="0.2">
      <c r="A1178" s="229" t="str">
        <f>Übersetzungstexte!A$141</f>
        <v>Versicherten-Nr.</v>
      </c>
      <c r="B1178" s="229" t="str">
        <f>Übersetzungstexte!A$145</f>
        <v>Name</v>
      </c>
      <c r="C1178" s="229" t="str">
        <f>Übersetzungstexte!A$149</f>
        <v>Vorname</v>
      </c>
      <c r="D1178" s="230" t="str">
        <f>Übersetzungstexte!A$153</f>
        <v>datum</v>
      </c>
      <c r="E1178" s="230" t="str">
        <f>Übersetzungstexte!A$157</f>
        <v>lohn</v>
      </c>
      <c r="F1178" s="230" t="str">
        <f>Übersetzungstexte!A$161</f>
        <v>lohn</v>
      </c>
      <c r="G1178" s="230" t="str">
        <f>Übersetzungstexte!A$165</f>
        <v>(12/13)</v>
      </c>
      <c r="H1178" s="230" t="str">
        <f>Übersetzungstexte!A$169</f>
        <v>teile p. Jahr</v>
      </c>
      <c r="I1178" s="230" t="str">
        <f>Übersetzungstexte!A$173</f>
        <v>Arbeitszeit</v>
      </c>
      <c r="J1178" s="230" t="str">
        <f>Übersetzungstexte!A$177</f>
        <v>pro Jahr</v>
      </c>
      <c r="K1178" s="230" t="str">
        <f>Übersetzungstexte!A$181</f>
        <v>pro Jahr</v>
      </c>
      <c r="L1178" s="231" t="str">
        <f>Übersetzungstexte!A$185</f>
        <v>Verdienst</v>
      </c>
      <c r="M1178" s="127"/>
      <c r="N1178" s="184" t="s">
        <v>63</v>
      </c>
      <c r="O1178" s="44" t="s">
        <v>749</v>
      </c>
      <c r="P1178" s="50"/>
      <c r="Q1178" s="50"/>
      <c r="R1178" s="51"/>
      <c r="S1178" s="52" t="s">
        <v>705</v>
      </c>
      <c r="T1178" s="52" t="s">
        <v>705</v>
      </c>
      <c r="U1178" s="52" t="s">
        <v>705</v>
      </c>
      <c r="V1178" s="52" t="s">
        <v>705</v>
      </c>
      <c r="W1178" s="50"/>
      <c r="X1178" s="49" t="s">
        <v>756</v>
      </c>
      <c r="Y1178" s="49" t="s">
        <v>673</v>
      </c>
      <c r="Z1178" s="49"/>
      <c r="AA1178" s="364" t="s">
        <v>711</v>
      </c>
      <c r="AB1178" s="364"/>
    </row>
    <row r="1179" spans="1:28" ht="17.25" hidden="1" customHeight="1" x14ac:dyDescent="0.2">
      <c r="A1179" s="115"/>
      <c r="B1179" s="236"/>
      <c r="C1179" s="236"/>
      <c r="D1179" s="116"/>
      <c r="E1179" s="117"/>
      <c r="F1179" s="118"/>
      <c r="G1179" s="362"/>
      <c r="H1179" s="117"/>
      <c r="I1179" s="118"/>
      <c r="J1179" s="119"/>
      <c r="K1179" s="119"/>
      <c r="L1179" s="232" t="str">
        <f t="shared" ref="L1179:L1199" si="585">Y1179</f>
        <v/>
      </c>
      <c r="M1179" s="128" t="str">
        <f t="shared" ref="M1179:M1197" si="586">Z1179</f>
        <v/>
      </c>
      <c r="N1179" s="77">
        <f t="shared" ref="N1179:N1197" si="587">IF(N$2-YEAR(D1179)&lt;N$3,0,1)</f>
        <v>0</v>
      </c>
      <c r="O1179" s="77">
        <f t="shared" ref="O1179:O1197" si="588">IF(L1179="",0,1)</f>
        <v>0</v>
      </c>
      <c r="P1179" s="28" t="str">
        <f t="shared" ref="P1179:P1197" si="589">IF(AND(A1179="",B1179="",C1179=""),"",ROUND((K1179+J1179)/(N$4-(K1179+J1179))*100,2))</f>
        <v/>
      </c>
      <c r="Q1179" s="28">
        <f t="shared" ref="Q1179:Q1197" si="590">ROUND(G1179,0)/12</f>
        <v>0</v>
      </c>
      <c r="R1179" s="31" t="str">
        <f t="shared" ref="R1179:R1197" si="591">IF(AND(A1179="",B1179="",C1179=""),"",ROUND((N$4-(K1179+J1179))*I1179/60,1))</f>
        <v/>
      </c>
      <c r="S1179" s="28" t="str">
        <f t="shared" ref="S1179:S1197" si="592">IF(OR(AND(A1179="",B1179="",C1179=""),F1179=0,F1179=""),"",ROUND((1+P1179/100)*Q1179*F1179,2))</f>
        <v/>
      </c>
      <c r="T1179" s="28" t="str">
        <f t="shared" ref="T1179:T1197" si="593">IF(OR(AND(A1179="",B1179="",C1179=""),F1179=0,F1179="",I1179=0,I1179=""),"",ROUND((1+P1179/100)*(H1179/(N$4*I1179/5)+Q1179*F1179),2))</f>
        <v/>
      </c>
      <c r="U1179" s="28" t="str">
        <f t="shared" ref="U1179:U1197" si="594">IF(OR(AND(A1179="",B1179="",C1179=""),E1179=0,E1179="",R1179=0,R1179=""),"",ROUND((Q1179*E1179/R1179),2))</f>
        <v/>
      </c>
      <c r="V1179" s="28" t="str">
        <f t="shared" ref="V1179:V1197" si="595">IF(OR(AND(A1179="",B1179="",C1179=""),E1179=0,E1179="",R1179=0,R1179=""),"",ROUND((H1179/(12*Q1179*E1179)+1)*Q1179*E1179/R1179,2))</f>
        <v/>
      </c>
      <c r="W1179" s="71" t="str">
        <f t="shared" ref="W1179:W1197" si="596">IF(OR(AND(A1179="",B1179="",C1179=""),R1179=0,R1179=""),"",ROUND(W$4 / R1179,1))</f>
        <v/>
      </c>
      <c r="X1179" s="47" t="str">
        <f t="shared" ref="X1179:X1197" si="597">IF(OR(AND(A1179="",B1179="",C1179=""),N$4=""),"",IF(AND(F1179&gt;0,H1179&gt;0),T1179, IF(F1179&gt;0,S1179, IF(AND(E1179&gt;0,H1179&gt;0),V1179,U1179))))</f>
        <v/>
      </c>
      <c r="Y1179" s="365" t="str">
        <f t="shared" ref="Y1179:Y1197" si="598">IF(W1179&lt;X1179,W1179,X1179)</f>
        <v/>
      </c>
      <c r="Z1179" s="365" t="str">
        <f>IF(W1179&lt;X1179,Übersetzungstexte!A$186,"")</f>
        <v/>
      </c>
      <c r="AA1179" s="366" t="str">
        <f t="shared" ref="AA1179:AA1197" si="599">IF(AND(B1179="",C1179=""),"",CONCATENATE(B1179,",",C1179))</f>
        <v/>
      </c>
      <c r="AB1179" s="367"/>
    </row>
    <row r="1180" spans="1:28" ht="17.25" hidden="1" customHeight="1" x14ac:dyDescent="0.2">
      <c r="A1180" s="115"/>
      <c r="B1180" s="236"/>
      <c r="C1180" s="236"/>
      <c r="D1180" s="116"/>
      <c r="E1180" s="117"/>
      <c r="F1180" s="118"/>
      <c r="G1180" s="362"/>
      <c r="H1180" s="117"/>
      <c r="I1180" s="118"/>
      <c r="J1180" s="119"/>
      <c r="K1180" s="119"/>
      <c r="L1180" s="232" t="str">
        <f t="shared" si="585"/>
        <v/>
      </c>
      <c r="M1180" s="128" t="str">
        <f t="shared" si="586"/>
        <v/>
      </c>
      <c r="N1180" s="77">
        <f t="shared" si="587"/>
        <v>0</v>
      </c>
      <c r="O1180" s="77">
        <f t="shared" si="588"/>
        <v>0</v>
      </c>
      <c r="P1180" s="28" t="str">
        <f t="shared" si="589"/>
        <v/>
      </c>
      <c r="Q1180" s="28">
        <f t="shared" si="590"/>
        <v>0</v>
      </c>
      <c r="R1180" s="31" t="str">
        <f t="shared" si="591"/>
        <v/>
      </c>
      <c r="S1180" s="28" t="str">
        <f t="shared" si="592"/>
        <v/>
      </c>
      <c r="T1180" s="28" t="str">
        <f t="shared" si="593"/>
        <v/>
      </c>
      <c r="U1180" s="28" t="str">
        <f t="shared" si="594"/>
        <v/>
      </c>
      <c r="V1180" s="28" t="str">
        <f t="shared" si="595"/>
        <v/>
      </c>
      <c r="W1180" s="71" t="str">
        <f t="shared" si="596"/>
        <v/>
      </c>
      <c r="X1180" s="47" t="str">
        <f t="shared" si="597"/>
        <v/>
      </c>
      <c r="Y1180" s="365" t="str">
        <f t="shared" si="598"/>
        <v/>
      </c>
      <c r="Z1180" s="365" t="str">
        <f>IF(W1180&lt;X1180,Übersetzungstexte!A$186,"")</f>
        <v/>
      </c>
      <c r="AA1180" s="366" t="str">
        <f t="shared" si="599"/>
        <v/>
      </c>
      <c r="AB1180" s="367"/>
    </row>
    <row r="1181" spans="1:28" ht="17.25" hidden="1" customHeight="1" x14ac:dyDescent="0.2">
      <c r="A1181" s="115"/>
      <c r="B1181" s="236"/>
      <c r="C1181" s="236"/>
      <c r="D1181" s="116"/>
      <c r="E1181" s="117"/>
      <c r="F1181" s="118"/>
      <c r="G1181" s="362"/>
      <c r="H1181" s="117"/>
      <c r="I1181" s="118"/>
      <c r="J1181" s="119"/>
      <c r="K1181" s="119"/>
      <c r="L1181" s="232" t="str">
        <f t="shared" si="585"/>
        <v/>
      </c>
      <c r="M1181" s="128" t="str">
        <f t="shared" si="586"/>
        <v/>
      </c>
      <c r="N1181" s="77">
        <f t="shared" si="587"/>
        <v>0</v>
      </c>
      <c r="O1181" s="77">
        <f t="shared" si="588"/>
        <v>0</v>
      </c>
      <c r="P1181" s="28" t="str">
        <f t="shared" si="589"/>
        <v/>
      </c>
      <c r="Q1181" s="28">
        <f t="shared" si="590"/>
        <v>0</v>
      </c>
      <c r="R1181" s="31" t="str">
        <f t="shared" si="591"/>
        <v/>
      </c>
      <c r="S1181" s="28" t="str">
        <f t="shared" si="592"/>
        <v/>
      </c>
      <c r="T1181" s="28" t="str">
        <f t="shared" si="593"/>
        <v/>
      </c>
      <c r="U1181" s="28" t="str">
        <f t="shared" si="594"/>
        <v/>
      </c>
      <c r="V1181" s="28" t="str">
        <f t="shared" si="595"/>
        <v/>
      </c>
      <c r="W1181" s="71" t="str">
        <f t="shared" si="596"/>
        <v/>
      </c>
      <c r="X1181" s="47" t="str">
        <f t="shared" si="597"/>
        <v/>
      </c>
      <c r="Y1181" s="365" t="str">
        <f t="shared" si="598"/>
        <v/>
      </c>
      <c r="Z1181" s="365" t="str">
        <f>IF(W1181&lt;X1181,Übersetzungstexte!A$186,"")</f>
        <v/>
      </c>
      <c r="AA1181" s="366" t="str">
        <f t="shared" si="599"/>
        <v/>
      </c>
      <c r="AB1181" s="367"/>
    </row>
    <row r="1182" spans="1:28" ht="17.25" hidden="1" customHeight="1" x14ac:dyDescent="0.2">
      <c r="A1182" s="115"/>
      <c r="B1182" s="236"/>
      <c r="C1182" s="236"/>
      <c r="D1182" s="116"/>
      <c r="E1182" s="117"/>
      <c r="F1182" s="118"/>
      <c r="G1182" s="362"/>
      <c r="H1182" s="117"/>
      <c r="I1182" s="118"/>
      <c r="J1182" s="119"/>
      <c r="K1182" s="119"/>
      <c r="L1182" s="232" t="str">
        <f t="shared" si="585"/>
        <v/>
      </c>
      <c r="M1182" s="128" t="str">
        <f t="shared" si="586"/>
        <v/>
      </c>
      <c r="N1182" s="77">
        <f t="shared" si="587"/>
        <v>0</v>
      </c>
      <c r="O1182" s="77">
        <f t="shared" si="588"/>
        <v>0</v>
      </c>
      <c r="P1182" s="28" t="str">
        <f t="shared" si="589"/>
        <v/>
      </c>
      <c r="Q1182" s="28">
        <f t="shared" si="590"/>
        <v>0</v>
      </c>
      <c r="R1182" s="31" t="str">
        <f t="shared" si="591"/>
        <v/>
      </c>
      <c r="S1182" s="28" t="str">
        <f t="shared" si="592"/>
        <v/>
      </c>
      <c r="T1182" s="28" t="str">
        <f t="shared" si="593"/>
        <v/>
      </c>
      <c r="U1182" s="28" t="str">
        <f t="shared" si="594"/>
        <v/>
      </c>
      <c r="V1182" s="28" t="str">
        <f t="shared" si="595"/>
        <v/>
      </c>
      <c r="W1182" s="71" t="str">
        <f t="shared" si="596"/>
        <v/>
      </c>
      <c r="X1182" s="47" t="str">
        <f t="shared" si="597"/>
        <v/>
      </c>
      <c r="Y1182" s="365" t="str">
        <f t="shared" si="598"/>
        <v/>
      </c>
      <c r="Z1182" s="365" t="str">
        <f>IF(W1182&lt;X1182,Übersetzungstexte!A$186,"")</f>
        <v/>
      </c>
      <c r="AA1182" s="366" t="str">
        <f t="shared" si="599"/>
        <v/>
      </c>
      <c r="AB1182" s="367"/>
    </row>
    <row r="1183" spans="1:28" ht="17.25" hidden="1" customHeight="1" x14ac:dyDescent="0.2">
      <c r="A1183" s="115"/>
      <c r="B1183" s="236"/>
      <c r="C1183" s="236"/>
      <c r="D1183" s="116"/>
      <c r="E1183" s="117"/>
      <c r="F1183" s="118"/>
      <c r="G1183" s="362"/>
      <c r="H1183" s="117"/>
      <c r="I1183" s="118"/>
      <c r="J1183" s="119"/>
      <c r="K1183" s="119"/>
      <c r="L1183" s="232" t="str">
        <f t="shared" si="585"/>
        <v/>
      </c>
      <c r="M1183" s="128" t="str">
        <f t="shared" si="586"/>
        <v/>
      </c>
      <c r="N1183" s="77">
        <f t="shared" si="587"/>
        <v>0</v>
      </c>
      <c r="O1183" s="77">
        <f t="shared" si="588"/>
        <v>0</v>
      </c>
      <c r="P1183" s="28" t="str">
        <f t="shared" si="589"/>
        <v/>
      </c>
      <c r="Q1183" s="28">
        <f t="shared" si="590"/>
        <v>0</v>
      </c>
      <c r="R1183" s="31" t="str">
        <f t="shared" si="591"/>
        <v/>
      </c>
      <c r="S1183" s="28" t="str">
        <f t="shared" si="592"/>
        <v/>
      </c>
      <c r="T1183" s="28" t="str">
        <f t="shared" si="593"/>
        <v/>
      </c>
      <c r="U1183" s="28" t="str">
        <f t="shared" si="594"/>
        <v/>
      </c>
      <c r="V1183" s="28" t="str">
        <f t="shared" si="595"/>
        <v/>
      </c>
      <c r="W1183" s="71" t="str">
        <f t="shared" si="596"/>
        <v/>
      </c>
      <c r="X1183" s="47" t="str">
        <f t="shared" si="597"/>
        <v/>
      </c>
      <c r="Y1183" s="365" t="str">
        <f t="shared" si="598"/>
        <v/>
      </c>
      <c r="Z1183" s="365" t="str">
        <f>IF(W1183&lt;X1183,Übersetzungstexte!A$186,"")</f>
        <v/>
      </c>
      <c r="AA1183" s="366" t="str">
        <f t="shared" si="599"/>
        <v/>
      </c>
      <c r="AB1183" s="367"/>
    </row>
    <row r="1184" spans="1:28" ht="17.25" hidden="1" customHeight="1" x14ac:dyDescent="0.2">
      <c r="A1184" s="115"/>
      <c r="B1184" s="236"/>
      <c r="C1184" s="236"/>
      <c r="D1184" s="116"/>
      <c r="E1184" s="117"/>
      <c r="F1184" s="118"/>
      <c r="G1184" s="362"/>
      <c r="H1184" s="117"/>
      <c r="I1184" s="118"/>
      <c r="J1184" s="119"/>
      <c r="K1184" s="119"/>
      <c r="L1184" s="232" t="str">
        <f t="shared" si="585"/>
        <v/>
      </c>
      <c r="M1184" s="128" t="str">
        <f t="shared" si="586"/>
        <v/>
      </c>
      <c r="N1184" s="77">
        <f t="shared" si="587"/>
        <v>0</v>
      </c>
      <c r="O1184" s="77">
        <f t="shared" si="588"/>
        <v>0</v>
      </c>
      <c r="P1184" s="28" t="str">
        <f t="shared" si="589"/>
        <v/>
      </c>
      <c r="Q1184" s="28">
        <f t="shared" si="590"/>
        <v>0</v>
      </c>
      <c r="R1184" s="31" t="str">
        <f t="shared" si="591"/>
        <v/>
      </c>
      <c r="S1184" s="28" t="str">
        <f t="shared" si="592"/>
        <v/>
      </c>
      <c r="T1184" s="28" t="str">
        <f t="shared" si="593"/>
        <v/>
      </c>
      <c r="U1184" s="28" t="str">
        <f t="shared" si="594"/>
        <v/>
      </c>
      <c r="V1184" s="28" t="str">
        <f t="shared" si="595"/>
        <v/>
      </c>
      <c r="W1184" s="71" t="str">
        <f t="shared" si="596"/>
        <v/>
      </c>
      <c r="X1184" s="47" t="str">
        <f t="shared" si="597"/>
        <v/>
      </c>
      <c r="Y1184" s="365" t="str">
        <f t="shared" si="598"/>
        <v/>
      </c>
      <c r="Z1184" s="365" t="str">
        <f>IF(W1184&lt;X1184,Übersetzungstexte!A$186,"")</f>
        <v/>
      </c>
      <c r="AA1184" s="366" t="str">
        <f t="shared" si="599"/>
        <v/>
      </c>
      <c r="AB1184" s="367"/>
    </row>
    <row r="1185" spans="1:28" ht="17.25" hidden="1" customHeight="1" x14ac:dyDescent="0.2">
      <c r="A1185" s="115"/>
      <c r="B1185" s="236"/>
      <c r="C1185" s="236"/>
      <c r="D1185" s="116"/>
      <c r="E1185" s="117"/>
      <c r="F1185" s="118"/>
      <c r="G1185" s="362"/>
      <c r="H1185" s="117"/>
      <c r="I1185" s="118"/>
      <c r="J1185" s="119"/>
      <c r="K1185" s="119"/>
      <c r="L1185" s="232" t="str">
        <f t="shared" si="585"/>
        <v/>
      </c>
      <c r="M1185" s="128" t="str">
        <f t="shared" si="586"/>
        <v/>
      </c>
      <c r="N1185" s="77">
        <f t="shared" si="587"/>
        <v>0</v>
      </c>
      <c r="O1185" s="77">
        <f t="shared" si="588"/>
        <v>0</v>
      </c>
      <c r="P1185" s="28" t="str">
        <f t="shared" si="589"/>
        <v/>
      </c>
      <c r="Q1185" s="28">
        <f t="shared" si="590"/>
        <v>0</v>
      </c>
      <c r="R1185" s="31" t="str">
        <f t="shared" si="591"/>
        <v/>
      </c>
      <c r="S1185" s="28" t="str">
        <f t="shared" si="592"/>
        <v/>
      </c>
      <c r="T1185" s="28" t="str">
        <f t="shared" si="593"/>
        <v/>
      </c>
      <c r="U1185" s="28" t="str">
        <f t="shared" si="594"/>
        <v/>
      </c>
      <c r="V1185" s="28" t="str">
        <f t="shared" si="595"/>
        <v/>
      </c>
      <c r="W1185" s="71" t="str">
        <f t="shared" si="596"/>
        <v/>
      </c>
      <c r="X1185" s="47" t="str">
        <f t="shared" si="597"/>
        <v/>
      </c>
      <c r="Y1185" s="365" t="str">
        <f t="shared" si="598"/>
        <v/>
      </c>
      <c r="Z1185" s="365" t="str">
        <f>IF(W1185&lt;X1185,Übersetzungstexte!A$186,"")</f>
        <v/>
      </c>
      <c r="AA1185" s="366" t="str">
        <f t="shared" si="599"/>
        <v/>
      </c>
      <c r="AB1185" s="367"/>
    </row>
    <row r="1186" spans="1:28" ht="17.25" hidden="1" customHeight="1" x14ac:dyDescent="0.2">
      <c r="A1186" s="115"/>
      <c r="B1186" s="236"/>
      <c r="C1186" s="236"/>
      <c r="D1186" s="116"/>
      <c r="E1186" s="117"/>
      <c r="F1186" s="118"/>
      <c r="G1186" s="362"/>
      <c r="H1186" s="117"/>
      <c r="I1186" s="118"/>
      <c r="J1186" s="119"/>
      <c r="K1186" s="119"/>
      <c r="L1186" s="232" t="str">
        <f t="shared" si="585"/>
        <v/>
      </c>
      <c r="M1186" s="128" t="str">
        <f t="shared" si="586"/>
        <v/>
      </c>
      <c r="N1186" s="77">
        <f t="shared" si="587"/>
        <v>0</v>
      </c>
      <c r="O1186" s="77">
        <f t="shared" si="588"/>
        <v>0</v>
      </c>
      <c r="P1186" s="28" t="str">
        <f t="shared" si="589"/>
        <v/>
      </c>
      <c r="Q1186" s="28">
        <f t="shared" si="590"/>
        <v>0</v>
      </c>
      <c r="R1186" s="31" t="str">
        <f t="shared" si="591"/>
        <v/>
      </c>
      <c r="S1186" s="28" t="str">
        <f t="shared" si="592"/>
        <v/>
      </c>
      <c r="T1186" s="28" t="str">
        <f t="shared" si="593"/>
        <v/>
      </c>
      <c r="U1186" s="28" t="str">
        <f t="shared" si="594"/>
        <v/>
      </c>
      <c r="V1186" s="28" t="str">
        <f t="shared" si="595"/>
        <v/>
      </c>
      <c r="W1186" s="71" t="str">
        <f t="shared" si="596"/>
        <v/>
      </c>
      <c r="X1186" s="47" t="str">
        <f t="shared" si="597"/>
        <v/>
      </c>
      <c r="Y1186" s="365" t="str">
        <f t="shared" si="598"/>
        <v/>
      </c>
      <c r="Z1186" s="365" t="str">
        <f>IF(W1186&lt;X1186,Übersetzungstexte!A$186,"")</f>
        <v/>
      </c>
      <c r="AA1186" s="366" t="str">
        <f t="shared" si="599"/>
        <v/>
      </c>
      <c r="AB1186" s="367"/>
    </row>
    <row r="1187" spans="1:28" ht="17.25" hidden="1" customHeight="1" x14ac:dyDescent="0.2">
      <c r="A1187" s="115"/>
      <c r="B1187" s="236"/>
      <c r="C1187" s="236"/>
      <c r="D1187" s="116"/>
      <c r="E1187" s="117"/>
      <c r="F1187" s="118"/>
      <c r="G1187" s="362"/>
      <c r="H1187" s="117"/>
      <c r="I1187" s="118"/>
      <c r="J1187" s="119"/>
      <c r="K1187" s="119"/>
      <c r="L1187" s="232" t="str">
        <f t="shared" si="585"/>
        <v/>
      </c>
      <c r="M1187" s="128" t="str">
        <f t="shared" si="586"/>
        <v/>
      </c>
      <c r="N1187" s="77">
        <f t="shared" si="587"/>
        <v>0</v>
      </c>
      <c r="O1187" s="77">
        <f t="shared" si="588"/>
        <v>0</v>
      </c>
      <c r="P1187" s="28" t="str">
        <f t="shared" si="589"/>
        <v/>
      </c>
      <c r="Q1187" s="28">
        <f t="shared" si="590"/>
        <v>0</v>
      </c>
      <c r="R1187" s="31" t="str">
        <f t="shared" si="591"/>
        <v/>
      </c>
      <c r="S1187" s="28" t="str">
        <f t="shared" si="592"/>
        <v/>
      </c>
      <c r="T1187" s="28" t="str">
        <f t="shared" si="593"/>
        <v/>
      </c>
      <c r="U1187" s="28" t="str">
        <f t="shared" si="594"/>
        <v/>
      </c>
      <c r="V1187" s="28" t="str">
        <f t="shared" si="595"/>
        <v/>
      </c>
      <c r="W1187" s="71" t="str">
        <f t="shared" si="596"/>
        <v/>
      </c>
      <c r="X1187" s="47" t="str">
        <f t="shared" si="597"/>
        <v/>
      </c>
      <c r="Y1187" s="365" t="str">
        <f t="shared" si="598"/>
        <v/>
      </c>
      <c r="Z1187" s="365" t="str">
        <f>IF(W1187&lt;X1187,Übersetzungstexte!A$186,"")</f>
        <v/>
      </c>
      <c r="AA1187" s="366" t="str">
        <f t="shared" si="599"/>
        <v/>
      </c>
      <c r="AB1187" s="367"/>
    </row>
    <row r="1188" spans="1:28" ht="17.25" hidden="1" customHeight="1" x14ac:dyDescent="0.2">
      <c r="A1188" s="115"/>
      <c r="B1188" s="236"/>
      <c r="C1188" s="236"/>
      <c r="D1188" s="116"/>
      <c r="E1188" s="117"/>
      <c r="F1188" s="118"/>
      <c r="G1188" s="362"/>
      <c r="H1188" s="117"/>
      <c r="I1188" s="118"/>
      <c r="J1188" s="119"/>
      <c r="K1188" s="119"/>
      <c r="L1188" s="232" t="str">
        <f t="shared" si="585"/>
        <v/>
      </c>
      <c r="M1188" s="128" t="str">
        <f t="shared" si="586"/>
        <v/>
      </c>
      <c r="N1188" s="77">
        <f t="shared" si="587"/>
        <v>0</v>
      </c>
      <c r="O1188" s="77">
        <f t="shared" si="588"/>
        <v>0</v>
      </c>
      <c r="P1188" s="28" t="str">
        <f t="shared" si="589"/>
        <v/>
      </c>
      <c r="Q1188" s="28">
        <f t="shared" si="590"/>
        <v>0</v>
      </c>
      <c r="R1188" s="31" t="str">
        <f t="shared" si="591"/>
        <v/>
      </c>
      <c r="S1188" s="28" t="str">
        <f t="shared" si="592"/>
        <v/>
      </c>
      <c r="T1188" s="28" t="str">
        <f t="shared" si="593"/>
        <v/>
      </c>
      <c r="U1188" s="28" t="str">
        <f t="shared" si="594"/>
        <v/>
      </c>
      <c r="V1188" s="28" t="str">
        <f t="shared" si="595"/>
        <v/>
      </c>
      <c r="W1188" s="71" t="str">
        <f t="shared" si="596"/>
        <v/>
      </c>
      <c r="X1188" s="47" t="str">
        <f t="shared" si="597"/>
        <v/>
      </c>
      <c r="Y1188" s="365" t="str">
        <f t="shared" si="598"/>
        <v/>
      </c>
      <c r="Z1188" s="365" t="str">
        <f>IF(W1188&lt;X1188,Übersetzungstexte!A$186,"")</f>
        <v/>
      </c>
      <c r="AA1188" s="366" t="str">
        <f t="shared" si="599"/>
        <v/>
      </c>
      <c r="AB1188" s="367"/>
    </row>
    <row r="1189" spans="1:28" ht="17.25" hidden="1" customHeight="1" x14ac:dyDescent="0.2">
      <c r="A1189" s="115"/>
      <c r="B1189" s="236"/>
      <c r="C1189" s="236"/>
      <c r="D1189" s="116"/>
      <c r="E1189" s="117"/>
      <c r="F1189" s="118"/>
      <c r="G1189" s="362"/>
      <c r="H1189" s="117"/>
      <c r="I1189" s="118"/>
      <c r="J1189" s="119"/>
      <c r="K1189" s="119"/>
      <c r="L1189" s="232" t="str">
        <f t="shared" si="585"/>
        <v/>
      </c>
      <c r="M1189" s="128" t="str">
        <f t="shared" si="586"/>
        <v/>
      </c>
      <c r="N1189" s="77">
        <f t="shared" si="587"/>
        <v>0</v>
      </c>
      <c r="O1189" s="77">
        <f t="shared" si="588"/>
        <v>0</v>
      </c>
      <c r="P1189" s="28" t="str">
        <f t="shared" si="589"/>
        <v/>
      </c>
      <c r="Q1189" s="28">
        <f t="shared" si="590"/>
        <v>0</v>
      </c>
      <c r="R1189" s="31" t="str">
        <f t="shared" si="591"/>
        <v/>
      </c>
      <c r="S1189" s="28" t="str">
        <f t="shared" si="592"/>
        <v/>
      </c>
      <c r="T1189" s="28" t="str">
        <f t="shared" si="593"/>
        <v/>
      </c>
      <c r="U1189" s="28" t="str">
        <f t="shared" si="594"/>
        <v/>
      </c>
      <c r="V1189" s="28" t="str">
        <f t="shared" si="595"/>
        <v/>
      </c>
      <c r="W1189" s="71" t="str">
        <f t="shared" si="596"/>
        <v/>
      </c>
      <c r="X1189" s="47" t="str">
        <f t="shared" si="597"/>
        <v/>
      </c>
      <c r="Y1189" s="365" t="str">
        <f t="shared" si="598"/>
        <v/>
      </c>
      <c r="Z1189" s="365" t="str">
        <f>IF(W1189&lt;X1189,Übersetzungstexte!A$186,"")</f>
        <v/>
      </c>
      <c r="AA1189" s="366" t="str">
        <f t="shared" si="599"/>
        <v/>
      </c>
      <c r="AB1189" s="367"/>
    </row>
    <row r="1190" spans="1:28" ht="17.25" hidden="1" customHeight="1" x14ac:dyDescent="0.2">
      <c r="A1190" s="115"/>
      <c r="B1190" s="236"/>
      <c r="C1190" s="236"/>
      <c r="D1190" s="116"/>
      <c r="E1190" s="117"/>
      <c r="F1190" s="118"/>
      <c r="G1190" s="362"/>
      <c r="H1190" s="117"/>
      <c r="I1190" s="118"/>
      <c r="J1190" s="119"/>
      <c r="K1190" s="119"/>
      <c r="L1190" s="232" t="str">
        <f t="shared" si="585"/>
        <v/>
      </c>
      <c r="M1190" s="128" t="str">
        <f t="shared" si="586"/>
        <v/>
      </c>
      <c r="N1190" s="77">
        <f t="shared" si="587"/>
        <v>0</v>
      </c>
      <c r="O1190" s="77">
        <f t="shared" si="588"/>
        <v>0</v>
      </c>
      <c r="P1190" s="28" t="str">
        <f t="shared" si="589"/>
        <v/>
      </c>
      <c r="Q1190" s="28">
        <f t="shared" si="590"/>
        <v>0</v>
      </c>
      <c r="R1190" s="31" t="str">
        <f t="shared" si="591"/>
        <v/>
      </c>
      <c r="S1190" s="28" t="str">
        <f t="shared" si="592"/>
        <v/>
      </c>
      <c r="T1190" s="28" t="str">
        <f t="shared" si="593"/>
        <v/>
      </c>
      <c r="U1190" s="28" t="str">
        <f t="shared" si="594"/>
        <v/>
      </c>
      <c r="V1190" s="28" t="str">
        <f t="shared" si="595"/>
        <v/>
      </c>
      <c r="W1190" s="71" t="str">
        <f t="shared" si="596"/>
        <v/>
      </c>
      <c r="X1190" s="47" t="str">
        <f t="shared" si="597"/>
        <v/>
      </c>
      <c r="Y1190" s="365" t="str">
        <f t="shared" si="598"/>
        <v/>
      </c>
      <c r="Z1190" s="365" t="str">
        <f>IF(W1190&lt;X1190,Übersetzungstexte!A$186,"")</f>
        <v/>
      </c>
      <c r="AA1190" s="366" t="str">
        <f t="shared" si="599"/>
        <v/>
      </c>
      <c r="AB1190" s="367"/>
    </row>
    <row r="1191" spans="1:28" ht="17.25" hidden="1" customHeight="1" x14ac:dyDescent="0.2">
      <c r="A1191" s="115"/>
      <c r="B1191" s="236"/>
      <c r="C1191" s="236"/>
      <c r="D1191" s="116"/>
      <c r="E1191" s="117"/>
      <c r="F1191" s="118"/>
      <c r="G1191" s="362"/>
      <c r="H1191" s="117"/>
      <c r="I1191" s="118"/>
      <c r="J1191" s="119"/>
      <c r="K1191" s="119"/>
      <c r="L1191" s="232" t="str">
        <f t="shared" si="585"/>
        <v/>
      </c>
      <c r="M1191" s="128" t="str">
        <f t="shared" si="586"/>
        <v/>
      </c>
      <c r="N1191" s="77">
        <f t="shared" si="587"/>
        <v>0</v>
      </c>
      <c r="O1191" s="77">
        <f t="shared" si="588"/>
        <v>0</v>
      </c>
      <c r="P1191" s="28" t="str">
        <f t="shared" si="589"/>
        <v/>
      </c>
      <c r="Q1191" s="28">
        <f t="shared" si="590"/>
        <v>0</v>
      </c>
      <c r="R1191" s="31" t="str">
        <f t="shared" si="591"/>
        <v/>
      </c>
      <c r="S1191" s="28" t="str">
        <f t="shared" si="592"/>
        <v/>
      </c>
      <c r="T1191" s="28" t="str">
        <f t="shared" si="593"/>
        <v/>
      </c>
      <c r="U1191" s="28" t="str">
        <f t="shared" si="594"/>
        <v/>
      </c>
      <c r="V1191" s="28" t="str">
        <f t="shared" si="595"/>
        <v/>
      </c>
      <c r="W1191" s="71" t="str">
        <f t="shared" si="596"/>
        <v/>
      </c>
      <c r="X1191" s="47" t="str">
        <f t="shared" si="597"/>
        <v/>
      </c>
      <c r="Y1191" s="365" t="str">
        <f t="shared" si="598"/>
        <v/>
      </c>
      <c r="Z1191" s="365" t="str">
        <f>IF(W1191&lt;X1191,Übersetzungstexte!A$186,"")</f>
        <v/>
      </c>
      <c r="AA1191" s="366" t="str">
        <f t="shared" si="599"/>
        <v/>
      </c>
      <c r="AB1191" s="367"/>
    </row>
    <row r="1192" spans="1:28" ht="17.25" hidden="1" customHeight="1" x14ac:dyDescent="0.2">
      <c r="A1192" s="115"/>
      <c r="B1192" s="236"/>
      <c r="C1192" s="236"/>
      <c r="D1192" s="116"/>
      <c r="E1192" s="117"/>
      <c r="F1192" s="118"/>
      <c r="G1192" s="362"/>
      <c r="H1192" s="117"/>
      <c r="I1192" s="118"/>
      <c r="J1192" s="119"/>
      <c r="K1192" s="119"/>
      <c r="L1192" s="232" t="str">
        <f t="shared" si="585"/>
        <v/>
      </c>
      <c r="M1192" s="128" t="str">
        <f t="shared" si="586"/>
        <v/>
      </c>
      <c r="N1192" s="77">
        <f t="shared" si="587"/>
        <v>0</v>
      </c>
      <c r="O1192" s="77">
        <f t="shared" si="588"/>
        <v>0</v>
      </c>
      <c r="P1192" s="28" t="str">
        <f t="shared" si="589"/>
        <v/>
      </c>
      <c r="Q1192" s="28">
        <f t="shared" si="590"/>
        <v>0</v>
      </c>
      <c r="R1192" s="31" t="str">
        <f t="shared" si="591"/>
        <v/>
      </c>
      <c r="S1192" s="28" t="str">
        <f t="shared" si="592"/>
        <v/>
      </c>
      <c r="T1192" s="28" t="str">
        <f t="shared" si="593"/>
        <v/>
      </c>
      <c r="U1192" s="28" t="str">
        <f t="shared" si="594"/>
        <v/>
      </c>
      <c r="V1192" s="28" t="str">
        <f t="shared" si="595"/>
        <v/>
      </c>
      <c r="W1192" s="71" t="str">
        <f t="shared" si="596"/>
        <v/>
      </c>
      <c r="X1192" s="47" t="str">
        <f t="shared" si="597"/>
        <v/>
      </c>
      <c r="Y1192" s="365" t="str">
        <f t="shared" si="598"/>
        <v/>
      </c>
      <c r="Z1192" s="365" t="str">
        <f>IF(W1192&lt;X1192,Übersetzungstexte!A$186,"")</f>
        <v/>
      </c>
      <c r="AA1192" s="366" t="str">
        <f t="shared" si="599"/>
        <v/>
      </c>
      <c r="AB1192" s="367"/>
    </row>
    <row r="1193" spans="1:28" ht="17.25" hidden="1" customHeight="1" x14ac:dyDescent="0.2">
      <c r="A1193" s="115"/>
      <c r="B1193" s="236"/>
      <c r="C1193" s="236"/>
      <c r="D1193" s="116"/>
      <c r="E1193" s="117"/>
      <c r="F1193" s="118"/>
      <c r="G1193" s="362"/>
      <c r="H1193" s="117"/>
      <c r="I1193" s="118"/>
      <c r="J1193" s="119"/>
      <c r="K1193" s="119"/>
      <c r="L1193" s="232" t="str">
        <f t="shared" si="585"/>
        <v/>
      </c>
      <c r="M1193" s="128" t="str">
        <f t="shared" si="586"/>
        <v/>
      </c>
      <c r="N1193" s="77">
        <f t="shared" si="587"/>
        <v>0</v>
      </c>
      <c r="O1193" s="77">
        <f t="shared" si="588"/>
        <v>0</v>
      </c>
      <c r="P1193" s="28" t="str">
        <f t="shared" si="589"/>
        <v/>
      </c>
      <c r="Q1193" s="28">
        <f t="shared" si="590"/>
        <v>0</v>
      </c>
      <c r="R1193" s="31" t="str">
        <f t="shared" si="591"/>
        <v/>
      </c>
      <c r="S1193" s="28" t="str">
        <f t="shared" si="592"/>
        <v/>
      </c>
      <c r="T1193" s="28" t="str">
        <f t="shared" si="593"/>
        <v/>
      </c>
      <c r="U1193" s="28" t="str">
        <f t="shared" si="594"/>
        <v/>
      </c>
      <c r="V1193" s="28" t="str">
        <f t="shared" si="595"/>
        <v/>
      </c>
      <c r="W1193" s="71" t="str">
        <f t="shared" si="596"/>
        <v/>
      </c>
      <c r="X1193" s="47" t="str">
        <f t="shared" si="597"/>
        <v/>
      </c>
      <c r="Y1193" s="365" t="str">
        <f t="shared" si="598"/>
        <v/>
      </c>
      <c r="Z1193" s="365" t="str">
        <f>IF(W1193&lt;X1193,Übersetzungstexte!A$186,"")</f>
        <v/>
      </c>
      <c r="AA1193" s="366" t="str">
        <f t="shared" si="599"/>
        <v/>
      </c>
      <c r="AB1193" s="367"/>
    </row>
    <row r="1194" spans="1:28" ht="17.25" hidden="1" customHeight="1" x14ac:dyDescent="0.2">
      <c r="A1194" s="115"/>
      <c r="B1194" s="236"/>
      <c r="C1194" s="236"/>
      <c r="D1194" s="116"/>
      <c r="E1194" s="117"/>
      <c r="F1194" s="118"/>
      <c r="G1194" s="362"/>
      <c r="H1194" s="117"/>
      <c r="I1194" s="118"/>
      <c r="J1194" s="119"/>
      <c r="K1194" s="119"/>
      <c r="L1194" s="232" t="str">
        <f t="shared" si="585"/>
        <v/>
      </c>
      <c r="M1194" s="128" t="str">
        <f t="shared" si="586"/>
        <v/>
      </c>
      <c r="N1194" s="77">
        <f t="shared" si="587"/>
        <v>0</v>
      </c>
      <c r="O1194" s="77">
        <f t="shared" si="588"/>
        <v>0</v>
      </c>
      <c r="P1194" s="28" t="str">
        <f t="shared" si="589"/>
        <v/>
      </c>
      <c r="Q1194" s="28">
        <f t="shared" si="590"/>
        <v>0</v>
      </c>
      <c r="R1194" s="31" t="str">
        <f t="shared" si="591"/>
        <v/>
      </c>
      <c r="S1194" s="28" t="str">
        <f t="shared" si="592"/>
        <v/>
      </c>
      <c r="T1194" s="28" t="str">
        <f t="shared" si="593"/>
        <v/>
      </c>
      <c r="U1194" s="28" t="str">
        <f t="shared" si="594"/>
        <v/>
      </c>
      <c r="V1194" s="28" t="str">
        <f t="shared" si="595"/>
        <v/>
      </c>
      <c r="W1194" s="71" t="str">
        <f t="shared" si="596"/>
        <v/>
      </c>
      <c r="X1194" s="47" t="str">
        <f t="shared" si="597"/>
        <v/>
      </c>
      <c r="Y1194" s="365" t="str">
        <f t="shared" si="598"/>
        <v/>
      </c>
      <c r="Z1194" s="365" t="str">
        <f>IF(W1194&lt;X1194,Übersetzungstexte!A$186,"")</f>
        <v/>
      </c>
      <c r="AA1194" s="366" t="str">
        <f t="shared" si="599"/>
        <v/>
      </c>
      <c r="AB1194" s="367"/>
    </row>
    <row r="1195" spans="1:28" ht="17.25" hidden="1" customHeight="1" x14ac:dyDescent="0.2">
      <c r="A1195" s="115"/>
      <c r="B1195" s="236"/>
      <c r="C1195" s="236"/>
      <c r="D1195" s="116"/>
      <c r="E1195" s="117"/>
      <c r="F1195" s="118"/>
      <c r="G1195" s="362"/>
      <c r="H1195" s="117"/>
      <c r="I1195" s="118"/>
      <c r="J1195" s="119"/>
      <c r="K1195" s="119"/>
      <c r="L1195" s="232" t="str">
        <f t="shared" si="585"/>
        <v/>
      </c>
      <c r="M1195" s="128" t="str">
        <f t="shared" si="586"/>
        <v/>
      </c>
      <c r="N1195" s="77">
        <f t="shared" si="587"/>
        <v>0</v>
      </c>
      <c r="O1195" s="77">
        <f t="shared" si="588"/>
        <v>0</v>
      </c>
      <c r="P1195" s="28" t="str">
        <f t="shared" si="589"/>
        <v/>
      </c>
      <c r="Q1195" s="28">
        <f t="shared" si="590"/>
        <v>0</v>
      </c>
      <c r="R1195" s="31" t="str">
        <f t="shared" si="591"/>
        <v/>
      </c>
      <c r="S1195" s="28" t="str">
        <f t="shared" si="592"/>
        <v/>
      </c>
      <c r="T1195" s="28" t="str">
        <f t="shared" si="593"/>
        <v/>
      </c>
      <c r="U1195" s="28" t="str">
        <f t="shared" si="594"/>
        <v/>
      </c>
      <c r="V1195" s="28" t="str">
        <f t="shared" si="595"/>
        <v/>
      </c>
      <c r="W1195" s="71" t="str">
        <f t="shared" si="596"/>
        <v/>
      </c>
      <c r="X1195" s="47" t="str">
        <f t="shared" si="597"/>
        <v/>
      </c>
      <c r="Y1195" s="365" t="str">
        <f t="shared" si="598"/>
        <v/>
      </c>
      <c r="Z1195" s="365" t="str">
        <f>IF(W1195&lt;X1195,Übersetzungstexte!A$186,"")</f>
        <v/>
      </c>
      <c r="AA1195" s="366" t="str">
        <f t="shared" si="599"/>
        <v/>
      </c>
      <c r="AB1195" s="367"/>
    </row>
    <row r="1196" spans="1:28" ht="17.25" hidden="1" customHeight="1" x14ac:dyDescent="0.2">
      <c r="A1196" s="115"/>
      <c r="B1196" s="236"/>
      <c r="C1196" s="236"/>
      <c r="D1196" s="116"/>
      <c r="E1196" s="117"/>
      <c r="F1196" s="118"/>
      <c r="G1196" s="362"/>
      <c r="H1196" s="117"/>
      <c r="I1196" s="118"/>
      <c r="J1196" s="119"/>
      <c r="K1196" s="119"/>
      <c r="L1196" s="232" t="str">
        <f t="shared" si="585"/>
        <v/>
      </c>
      <c r="M1196" s="128" t="str">
        <f t="shared" si="586"/>
        <v/>
      </c>
      <c r="N1196" s="77">
        <f t="shared" si="587"/>
        <v>0</v>
      </c>
      <c r="O1196" s="77">
        <f t="shared" si="588"/>
        <v>0</v>
      </c>
      <c r="P1196" s="28" t="str">
        <f t="shared" si="589"/>
        <v/>
      </c>
      <c r="Q1196" s="28">
        <f t="shared" si="590"/>
        <v>0</v>
      </c>
      <c r="R1196" s="31" t="str">
        <f t="shared" si="591"/>
        <v/>
      </c>
      <c r="S1196" s="28" t="str">
        <f t="shared" si="592"/>
        <v/>
      </c>
      <c r="T1196" s="28" t="str">
        <f t="shared" si="593"/>
        <v/>
      </c>
      <c r="U1196" s="28" t="str">
        <f t="shared" si="594"/>
        <v/>
      </c>
      <c r="V1196" s="28" t="str">
        <f t="shared" si="595"/>
        <v/>
      </c>
      <c r="W1196" s="71" t="str">
        <f t="shared" si="596"/>
        <v/>
      </c>
      <c r="X1196" s="47" t="str">
        <f t="shared" si="597"/>
        <v/>
      </c>
      <c r="Y1196" s="365" t="str">
        <f t="shared" si="598"/>
        <v/>
      </c>
      <c r="Z1196" s="365" t="str">
        <f>IF(W1196&lt;X1196,Übersetzungstexte!A$186,"")</f>
        <v/>
      </c>
      <c r="AA1196" s="366" t="str">
        <f t="shared" si="599"/>
        <v/>
      </c>
      <c r="AB1196" s="367"/>
    </row>
    <row r="1197" spans="1:28" ht="17.25" hidden="1" customHeight="1" x14ac:dyDescent="0.2">
      <c r="A1197" s="115"/>
      <c r="B1197" s="236"/>
      <c r="C1197" s="236"/>
      <c r="D1197" s="116"/>
      <c r="E1197" s="117"/>
      <c r="F1197" s="118"/>
      <c r="G1197" s="362"/>
      <c r="H1197" s="117"/>
      <c r="I1197" s="118"/>
      <c r="J1197" s="119"/>
      <c r="K1197" s="119"/>
      <c r="L1197" s="232" t="str">
        <f t="shared" si="585"/>
        <v/>
      </c>
      <c r="M1197" s="128" t="str">
        <f t="shared" si="586"/>
        <v/>
      </c>
      <c r="N1197" s="77">
        <f t="shared" si="587"/>
        <v>0</v>
      </c>
      <c r="O1197" s="77">
        <f t="shared" si="588"/>
        <v>0</v>
      </c>
      <c r="P1197" s="28" t="str">
        <f t="shared" si="589"/>
        <v/>
      </c>
      <c r="Q1197" s="28">
        <f t="shared" si="590"/>
        <v>0</v>
      </c>
      <c r="R1197" s="31" t="str">
        <f t="shared" si="591"/>
        <v/>
      </c>
      <c r="S1197" s="28" t="str">
        <f t="shared" si="592"/>
        <v/>
      </c>
      <c r="T1197" s="28" t="str">
        <f t="shared" si="593"/>
        <v/>
      </c>
      <c r="U1197" s="28" t="str">
        <f t="shared" si="594"/>
        <v/>
      </c>
      <c r="V1197" s="28" t="str">
        <f t="shared" si="595"/>
        <v/>
      </c>
      <c r="W1197" s="71" t="str">
        <f t="shared" si="596"/>
        <v/>
      </c>
      <c r="X1197" s="47" t="str">
        <f t="shared" si="597"/>
        <v/>
      </c>
      <c r="Y1197" s="365" t="str">
        <f t="shared" si="598"/>
        <v/>
      </c>
      <c r="Z1197" s="365" t="str">
        <f>IF(W1197&lt;X1197,Übersetzungstexte!A$186,"")</f>
        <v/>
      </c>
      <c r="AA1197" s="366" t="str">
        <f t="shared" si="599"/>
        <v/>
      </c>
      <c r="AB1197" s="367"/>
    </row>
    <row r="1198" spans="1:28" ht="17.25" hidden="1" customHeight="1" x14ac:dyDescent="0.2">
      <c r="A1198" s="115"/>
      <c r="B1198" s="236"/>
      <c r="C1198" s="236"/>
      <c r="D1198" s="116"/>
      <c r="E1198" s="117"/>
      <c r="F1198" s="118"/>
      <c r="G1198" s="362"/>
      <c r="H1198" s="117"/>
      <c r="I1198" s="118"/>
      <c r="J1198" s="119"/>
      <c r="K1198" s="119"/>
      <c r="L1198" s="232" t="str">
        <f t="shared" si="585"/>
        <v/>
      </c>
      <c r="M1198" s="128" t="str">
        <f>Z1198</f>
        <v/>
      </c>
      <c r="N1198" s="77">
        <f>IF(N$2-YEAR(D1198)&lt;N$3,0,1)</f>
        <v>0</v>
      </c>
      <c r="O1198" s="77">
        <f>IF(L1198="",0,1)</f>
        <v>0</v>
      </c>
      <c r="P1198" s="28" t="str">
        <f>IF(AND(A1198="",B1198="",C1198=""),"",ROUND((K1198+J1198)/(N$4-(K1198+J1198))*100,2))</f>
        <v/>
      </c>
      <c r="Q1198" s="28">
        <f>ROUND(G1198,0)/12</f>
        <v>0</v>
      </c>
      <c r="R1198" s="31" t="str">
        <f>IF(AND(A1198="",B1198="",C1198=""),"",ROUND((N$4-(K1198+J1198))*I1198/60,1))</f>
        <v/>
      </c>
      <c r="S1198" s="28" t="str">
        <f>IF(OR(AND(A1198="",B1198="",C1198=""),F1198=0,F1198=""),"",ROUND((1+P1198/100)*Q1198*F1198,2))</f>
        <v/>
      </c>
      <c r="T1198" s="28" t="str">
        <f>IF(OR(AND(A1198="",B1198="",C1198=""),F1198=0,F1198="",I1198=0,I1198=""),"",ROUND((1+P1198/100)*(H1198/(N$4*I1198/5)+Q1198*F1198),2))</f>
        <v/>
      </c>
      <c r="U1198" s="28" t="str">
        <f>IF(OR(AND(A1198="",B1198="",C1198=""),E1198=0,E1198="",R1198=0,R1198=""),"",ROUND((Q1198*E1198/R1198),2))</f>
        <v/>
      </c>
      <c r="V1198" s="28" t="str">
        <f>IF(OR(AND(A1198="",B1198="",C1198=""),E1198=0,E1198="",R1198=0,R1198=""),"",ROUND((H1198/(12*Q1198*E1198)+1)*Q1198*E1198/R1198,2))</f>
        <v/>
      </c>
      <c r="W1198" s="71" t="str">
        <f>IF(OR(AND(A1198="",B1198="",C1198=""),R1198=0,R1198=""),"",ROUND(W$4 / R1198,1))</f>
        <v/>
      </c>
      <c r="X1198" s="47" t="str">
        <f>IF(OR(AND(A1198="",B1198="",C1198=""),N$4=""),"",IF(AND(F1198&gt;0,H1198&gt;0),T1198, IF(F1198&gt;0,S1198, IF(AND(E1198&gt;0,H1198&gt;0),V1198,U1198))))</f>
        <v/>
      </c>
      <c r="Y1198" s="365" t="str">
        <f>IF(W1198&lt;X1198,W1198,X1198)</f>
        <v/>
      </c>
      <c r="Z1198" s="365" t="str">
        <f>IF(W1198&lt;X1198,Übersetzungstexte!A$186,"")</f>
        <v/>
      </c>
      <c r="AA1198" s="366" t="str">
        <f>IF(AND(B1198="",C1198=""),"",CONCATENATE(B1198,",",C1198))</f>
        <v/>
      </c>
      <c r="AB1198" s="367"/>
    </row>
    <row r="1199" spans="1:28" ht="17.25" hidden="1" customHeight="1" x14ac:dyDescent="0.2">
      <c r="A1199" s="115"/>
      <c r="B1199" s="236"/>
      <c r="C1199" s="236"/>
      <c r="D1199" s="116"/>
      <c r="E1199" s="117"/>
      <c r="F1199" s="118"/>
      <c r="G1199" s="362"/>
      <c r="H1199" s="117"/>
      <c r="I1199" s="118"/>
      <c r="J1199" s="119"/>
      <c r="K1199" s="119"/>
      <c r="L1199" s="232" t="str">
        <f t="shared" si="585"/>
        <v/>
      </c>
      <c r="M1199" s="128" t="str">
        <f>Z1199</f>
        <v/>
      </c>
      <c r="N1199" s="77">
        <f>IF(N$2-YEAR(D1199)&lt;N$3,0,1)</f>
        <v>0</v>
      </c>
      <c r="O1199" s="77">
        <f>IF(L1199="",0,1)</f>
        <v>0</v>
      </c>
      <c r="P1199" s="28" t="str">
        <f>IF(AND(A1199="",B1199="",C1199=""),"",ROUND((K1199+J1199)/(N$4-(K1199+J1199))*100,2))</f>
        <v/>
      </c>
      <c r="Q1199" s="28">
        <f>ROUND(G1199,0)/12</f>
        <v>0</v>
      </c>
      <c r="R1199" s="31" t="str">
        <f>IF(AND(A1199="",B1199="",C1199=""),"",ROUND((N$4-(K1199+J1199))*I1199/60,1))</f>
        <v/>
      </c>
      <c r="S1199" s="28" t="str">
        <f>IF(OR(AND(A1199="",B1199="",C1199=""),F1199=0,F1199=""),"",ROUND((1+P1199/100)*Q1199*F1199,2))</f>
        <v/>
      </c>
      <c r="T1199" s="28" t="str">
        <f>IF(OR(AND(A1199="",B1199="",C1199=""),F1199=0,F1199="",I1199=0,I1199=""),"",ROUND((1+P1199/100)*(H1199/(N$4*I1199/5)+Q1199*F1199),2))</f>
        <v/>
      </c>
      <c r="U1199" s="28" t="str">
        <f>IF(OR(AND(A1199="",B1199="",C1199=""),E1199=0,E1199="",R1199=0,R1199=""),"",ROUND((Q1199*E1199/R1199),2))</f>
        <v/>
      </c>
      <c r="V1199" s="28" t="str">
        <f>IF(OR(AND(A1199="",B1199="",C1199=""),E1199=0,E1199="",R1199=0,R1199=""),"",ROUND((H1199/(12*Q1199*E1199)+1)*Q1199*E1199/R1199,2))</f>
        <v/>
      </c>
      <c r="W1199" s="71" t="str">
        <f>IF(OR(AND(A1199="",B1199="",C1199=""),R1199=0,R1199=""),"",ROUND(W$4 / R1199,1))</f>
        <v/>
      </c>
      <c r="X1199" s="47" t="str">
        <f>IF(OR(AND(A1199="",B1199="",C1199=""),N$4=""),"",IF(AND(F1199&gt;0,H1199&gt;0),T1199, IF(F1199&gt;0,S1199, IF(AND(E1199&gt;0,H1199&gt;0),V1199,U1199))))</f>
        <v/>
      </c>
      <c r="Y1199" s="365" t="str">
        <f>IF(W1199&lt;X1199,W1199,X1199)</f>
        <v/>
      </c>
      <c r="Z1199" s="365" t="str">
        <f>IF(W1199&lt;X1199,Übersetzungstexte!A$186,"")</f>
        <v/>
      </c>
      <c r="AA1199" s="366" t="str">
        <f>IF(AND(B1199="",C1199=""),"",CONCATENATE(B1199,",",C1199))</f>
        <v/>
      </c>
      <c r="AB1199" s="367"/>
    </row>
    <row r="1200" spans="1:28" hidden="1" x14ac:dyDescent="0.2">
      <c r="A1200" s="15"/>
      <c r="B1200" s="16"/>
      <c r="C1200" s="16"/>
      <c r="D1200" s="16"/>
      <c r="E1200" s="16"/>
      <c r="F1200" s="16"/>
      <c r="G1200" s="16"/>
      <c r="H1200" s="16"/>
      <c r="I1200" s="16"/>
      <c r="J1200" s="16"/>
      <c r="K1200" s="16"/>
      <c r="L1200" s="16"/>
      <c r="M1200" s="39"/>
      <c r="N1200" s="184"/>
      <c r="O1200" s="45"/>
      <c r="P1200" s="45"/>
      <c r="Q1200" s="45"/>
      <c r="R1200" s="45"/>
      <c r="S1200" s="45"/>
      <c r="T1200" s="45"/>
      <c r="U1200" s="45"/>
      <c r="V1200" s="45"/>
      <c r="W1200" s="45"/>
      <c r="X1200" s="45"/>
      <c r="Y1200" s="45"/>
      <c r="Z1200" s="45"/>
      <c r="AA1200" s="45"/>
      <c r="AB1200" s="45"/>
    </row>
    <row r="1201" spans="1:28" hidden="1" x14ac:dyDescent="0.2">
      <c r="A1201" s="113" t="str">
        <f>'Stammdaten Betrieb &amp; Abteilung'!D$1</f>
        <v xml:space="preserve">  </v>
      </c>
      <c r="B1201" s="39"/>
      <c r="C1201" s="34"/>
      <c r="D1201" s="34"/>
      <c r="E1201" s="35"/>
      <c r="F1201" s="35"/>
      <c r="G1201" s="21" t="str">
        <f>Übersetzungstexte!A$135</f>
        <v>Betrieb / Betriebsabteilung</v>
      </c>
      <c r="H1201" s="38" t="str">
        <f>'Stammdaten Betrieb &amp; Abteilung'!D$13</f>
        <v xml:space="preserve"> </v>
      </c>
      <c r="I1201" s="38"/>
      <c r="J1201" s="38"/>
      <c r="K1201" s="38"/>
      <c r="L1201" s="40"/>
      <c r="M1201" s="85"/>
      <c r="P1201" s="46"/>
      <c r="Q1201" s="46"/>
      <c r="R1201" s="18"/>
      <c r="S1201" s="22"/>
      <c r="T1201" s="47"/>
      <c r="U1201" s="18"/>
      <c r="V1201" s="18"/>
      <c r="W1201" s="18"/>
      <c r="X1201" s="18"/>
      <c r="Y1201" s="19"/>
      <c r="AA1201" s="47"/>
    </row>
    <row r="1202" spans="1:28" hidden="1" x14ac:dyDescent="0.2">
      <c r="A1202" s="38" t="str">
        <f>'Stammdaten Betrieb &amp; Abteilung'!D$3</f>
        <v xml:space="preserve"> </v>
      </c>
      <c r="B1202" s="39"/>
      <c r="C1202" s="33"/>
      <c r="D1202" s="33"/>
      <c r="E1202" s="36"/>
      <c r="F1202" s="36"/>
      <c r="G1202" s="17" t="str">
        <f>Übersetzungstexte!A$136</f>
        <v>Abrechnungsperiode</v>
      </c>
      <c r="H1202" s="114" t="str">
        <f>'Stammdaten Betrieb &amp; Abteilung'!D$14</f>
        <v/>
      </c>
      <c r="I1202" s="114"/>
      <c r="J1202" s="37"/>
      <c r="K1202" s="37"/>
      <c r="L1202" s="40"/>
      <c r="M1202" s="85"/>
      <c r="P1202" s="46"/>
      <c r="Q1202" s="46"/>
      <c r="R1202" s="18"/>
      <c r="S1202" s="22"/>
      <c r="T1202" s="47"/>
      <c r="U1202" s="18"/>
      <c r="V1202" s="18"/>
      <c r="W1202" s="18"/>
      <c r="X1202" s="18"/>
      <c r="Y1202" s="19"/>
      <c r="AA1202" s="47"/>
    </row>
    <row r="1203" spans="1:28" hidden="1" x14ac:dyDescent="0.2">
      <c r="A1203" s="38" t="str">
        <f>'Stammdaten Betrieb &amp; Abteilung'!D$4</f>
        <v xml:space="preserve"> </v>
      </c>
      <c r="B1203" s="39"/>
      <c r="C1203" s="7"/>
      <c r="D1203" s="7"/>
      <c r="E1203" s="36"/>
      <c r="F1203" s="36"/>
      <c r="G1203" s="17" t="str">
        <f>Übersetzungstexte!A$137</f>
        <v>Beginn / Ende der Kurzarbeit</v>
      </c>
      <c r="H1203" s="38" t="str">
        <f>'Stammdaten Betrieb &amp; Abteilung'!D$16</f>
        <v/>
      </c>
      <c r="I1203" s="38"/>
      <c r="J1203" s="38"/>
      <c r="K1203" s="38"/>
      <c r="L1203" s="40"/>
      <c r="M1203" s="85"/>
      <c r="P1203" s="46"/>
      <c r="Q1203" s="46"/>
      <c r="R1203" s="18"/>
      <c r="S1203" s="22"/>
      <c r="T1203" s="47"/>
      <c r="U1203" s="18"/>
      <c r="V1203" s="18"/>
      <c r="W1203" s="73"/>
      <c r="X1203" s="18"/>
      <c r="Y1203" s="19"/>
      <c r="AA1203" s="47"/>
    </row>
    <row r="1204" spans="1:28" hidden="1" x14ac:dyDescent="0.2">
      <c r="A1204" s="5"/>
      <c r="B1204" s="4"/>
      <c r="C1204" s="7"/>
      <c r="D1204" s="7"/>
      <c r="E1204" s="8"/>
      <c r="F1204" s="7"/>
      <c r="G1204" s="7"/>
      <c r="H1204" s="13"/>
      <c r="I1204" s="7"/>
      <c r="J1204" s="7"/>
      <c r="K1204" s="7"/>
      <c r="L1204" s="41"/>
      <c r="M1204" s="86"/>
      <c r="N1204" s="182"/>
      <c r="O1204" s="43"/>
      <c r="P1204" s="46"/>
      <c r="Q1204" s="46"/>
      <c r="R1204" s="18"/>
      <c r="S1204" s="22"/>
      <c r="T1204" s="18"/>
      <c r="U1204" s="18"/>
      <c r="V1204" s="18"/>
      <c r="W1204" s="50"/>
      <c r="X1204" s="18"/>
      <c r="Y1204" s="19"/>
      <c r="AA1204" s="47"/>
    </row>
    <row r="1205" spans="1:28" hidden="1" x14ac:dyDescent="0.2">
      <c r="A1205" s="223" t="str">
        <f>Übersetzungstexte!A$138</f>
        <v/>
      </c>
      <c r="B1205" s="223" t="str">
        <f>Übersetzungstexte!A$142</f>
        <v/>
      </c>
      <c r="C1205" s="223" t="str">
        <f>Übersetzungstexte!A$146</f>
        <v/>
      </c>
      <c r="D1205" s="224" t="str">
        <f>Übersetzungstexte!A$150</f>
        <v/>
      </c>
      <c r="E1205" s="224" t="str">
        <f>Übersetzungstexte!A$154</f>
        <v/>
      </c>
      <c r="F1205" s="224" t="str">
        <f>Übersetzungstexte!A$158</f>
        <v/>
      </c>
      <c r="G1205" s="224" t="str">
        <f>Übersetzungstexte!A$162</f>
        <v>Anzahl bez.</v>
      </c>
      <c r="H1205" s="225" t="str">
        <f>Übersetzungstexte!A$166</f>
        <v>Weitere</v>
      </c>
      <c r="I1205" s="224" t="str">
        <f>Übersetzungstexte!A$170</f>
        <v>Jahres-</v>
      </c>
      <c r="J1205" s="224" t="str">
        <f>Übersetzungstexte!A$174</f>
        <v/>
      </c>
      <c r="K1205" s="224" t="str">
        <f>Übersetzungstexte!A$178</f>
        <v/>
      </c>
      <c r="L1205" s="224" t="str">
        <f>Übersetzungstexte!A$182</f>
        <v>Anrechen-</v>
      </c>
      <c r="M1205" s="85"/>
      <c r="N1205" s="183"/>
      <c r="O1205" s="76" t="s">
        <v>685</v>
      </c>
      <c r="P1205" s="50" t="s">
        <v>717</v>
      </c>
      <c r="Q1205" s="50"/>
      <c r="R1205" s="50" t="s">
        <v>718</v>
      </c>
      <c r="S1205" s="50" t="s">
        <v>719</v>
      </c>
      <c r="T1205" s="50" t="s">
        <v>720</v>
      </c>
      <c r="U1205" s="50" t="s">
        <v>721</v>
      </c>
      <c r="V1205" s="50" t="s">
        <v>722</v>
      </c>
      <c r="W1205" s="50" t="s">
        <v>723</v>
      </c>
      <c r="X1205" s="44" t="s">
        <v>726</v>
      </c>
      <c r="Y1205" s="47" t="s">
        <v>723</v>
      </c>
      <c r="Z1205" s="47" t="s">
        <v>723</v>
      </c>
      <c r="AA1205" s="179"/>
      <c r="AB1205" s="179"/>
    </row>
    <row r="1206" spans="1:28" s="23" customFormat="1" hidden="1" x14ac:dyDescent="0.2">
      <c r="A1206" s="226" t="str">
        <f>Übersetzungstexte!A$139</f>
        <v/>
      </c>
      <c r="B1206" s="226" t="str">
        <f>Übersetzungstexte!A$143</f>
        <v/>
      </c>
      <c r="C1206" s="226" t="str">
        <f>Übersetzungstexte!A$147</f>
        <v/>
      </c>
      <c r="D1206" s="227" t="str">
        <f>Übersetzungstexte!A$151</f>
        <v/>
      </c>
      <c r="E1206" s="227" t="str">
        <f>Übersetzungstexte!A$155</f>
        <v/>
      </c>
      <c r="F1206" s="227" t="str">
        <f>Übersetzungstexte!A$159</f>
        <v/>
      </c>
      <c r="G1206" s="227" t="str">
        <f>Übersetzungstexte!A$163</f>
        <v xml:space="preserve">Monate </v>
      </c>
      <c r="H1206" s="233" t="str">
        <f>Übersetzungstexte!A$167</f>
        <v>Lohn-</v>
      </c>
      <c r="I1206" s="227" t="str">
        <f>Übersetzungstexte!A$171</f>
        <v>durchschn.</v>
      </c>
      <c r="J1206" s="227" t="str">
        <f>Übersetzungstexte!A$175</f>
        <v>Anzahl</v>
      </c>
      <c r="K1206" s="227" t="str">
        <f>Übersetzungstexte!A$179</f>
        <v>Anzahl</v>
      </c>
      <c r="L1206" s="227" t="str">
        <f>Übersetzungstexte!A$183</f>
        <v>barer</v>
      </c>
      <c r="M1206" s="126"/>
      <c r="N1206" s="183"/>
      <c r="O1206" s="76" t="s">
        <v>761</v>
      </c>
      <c r="P1206" s="50" t="s">
        <v>712</v>
      </c>
      <c r="Q1206" s="50" t="s">
        <v>609</v>
      </c>
      <c r="R1206" s="51" t="s">
        <v>713</v>
      </c>
      <c r="S1206" s="75" t="s">
        <v>757</v>
      </c>
      <c r="T1206" s="52" t="s">
        <v>757</v>
      </c>
      <c r="U1206" s="52" t="s">
        <v>758</v>
      </c>
      <c r="V1206" s="52" t="s">
        <v>758</v>
      </c>
      <c r="W1206" s="52" t="s">
        <v>724</v>
      </c>
      <c r="X1206" s="48" t="s">
        <v>727</v>
      </c>
      <c r="Y1206" s="48" t="s">
        <v>727</v>
      </c>
      <c r="Z1206" s="49" t="s">
        <v>753</v>
      </c>
      <c r="AA1206" s="364"/>
      <c r="AB1206" s="364"/>
    </row>
    <row r="1207" spans="1:28" s="23" customFormat="1" hidden="1" x14ac:dyDescent="0.2">
      <c r="A1207" s="226" t="str">
        <f>Übersetzungstexte!A$140</f>
        <v/>
      </c>
      <c r="B1207" s="226" t="str">
        <f>Übersetzungstexte!A$144</f>
        <v/>
      </c>
      <c r="C1207" s="226" t="str">
        <f>Übersetzungstexte!A$148</f>
        <v/>
      </c>
      <c r="D1207" s="227" t="str">
        <f>Übersetzungstexte!A$152</f>
        <v>Geburts-</v>
      </c>
      <c r="E1207" s="227" t="str">
        <f>Übersetzungstexte!A$156</f>
        <v>Monats-</v>
      </c>
      <c r="F1207" s="227" t="str">
        <f>Übersetzungstexte!A$160</f>
        <v>Stunden-</v>
      </c>
      <c r="G1207" s="227" t="str">
        <f>Übersetzungstexte!A$164</f>
        <v>pro Jahr</v>
      </c>
      <c r="H1207" s="227" t="str">
        <f>Übersetzungstexte!A$168</f>
        <v>bestand-</v>
      </c>
      <c r="I1207" s="227" t="str">
        <f>Übersetzungstexte!A$172</f>
        <v>wöchentl.</v>
      </c>
      <c r="J1207" s="227" t="str">
        <f>Übersetzungstexte!A$176</f>
        <v>Ferientage</v>
      </c>
      <c r="K1207" s="227" t="str">
        <f>Übersetzungstexte!A$180</f>
        <v>Feiertage</v>
      </c>
      <c r="L1207" s="228" t="str">
        <f>Übersetzungstexte!A$184</f>
        <v>Stunden-</v>
      </c>
      <c r="M1207" s="127"/>
      <c r="N1207" s="184" t="s">
        <v>62</v>
      </c>
      <c r="O1207" s="44" t="s">
        <v>762</v>
      </c>
      <c r="P1207" s="50"/>
      <c r="Q1207" s="50"/>
      <c r="R1207" s="51"/>
      <c r="S1207" s="52" t="s">
        <v>706</v>
      </c>
      <c r="T1207" s="52" t="s">
        <v>704</v>
      </c>
      <c r="U1207" s="52" t="s">
        <v>706</v>
      </c>
      <c r="V1207" s="52" t="s">
        <v>704</v>
      </c>
      <c r="W1207" s="52" t="s">
        <v>725</v>
      </c>
      <c r="X1207" s="49" t="s">
        <v>755</v>
      </c>
      <c r="Y1207" s="49" t="s">
        <v>728</v>
      </c>
      <c r="Z1207" s="49" t="s">
        <v>754</v>
      </c>
      <c r="AA1207" s="364"/>
      <c r="AB1207" s="364"/>
    </row>
    <row r="1208" spans="1:28" s="23" customFormat="1" hidden="1" x14ac:dyDescent="0.2">
      <c r="A1208" s="229" t="str">
        <f>Übersetzungstexte!A$141</f>
        <v>Versicherten-Nr.</v>
      </c>
      <c r="B1208" s="229" t="str">
        <f>Übersetzungstexte!A$145</f>
        <v>Name</v>
      </c>
      <c r="C1208" s="229" t="str">
        <f>Übersetzungstexte!A$149</f>
        <v>Vorname</v>
      </c>
      <c r="D1208" s="230" t="str">
        <f>Übersetzungstexte!A$153</f>
        <v>datum</v>
      </c>
      <c r="E1208" s="230" t="str">
        <f>Übersetzungstexte!A$157</f>
        <v>lohn</v>
      </c>
      <c r="F1208" s="230" t="str">
        <f>Übersetzungstexte!A$161</f>
        <v>lohn</v>
      </c>
      <c r="G1208" s="230" t="str">
        <f>Übersetzungstexte!A$165</f>
        <v>(12/13)</v>
      </c>
      <c r="H1208" s="230" t="str">
        <f>Übersetzungstexte!A$169</f>
        <v>teile p. Jahr</v>
      </c>
      <c r="I1208" s="230" t="str">
        <f>Übersetzungstexte!A$173</f>
        <v>Arbeitszeit</v>
      </c>
      <c r="J1208" s="230" t="str">
        <f>Übersetzungstexte!A$177</f>
        <v>pro Jahr</v>
      </c>
      <c r="K1208" s="230" t="str">
        <f>Übersetzungstexte!A$181</f>
        <v>pro Jahr</v>
      </c>
      <c r="L1208" s="231" t="str">
        <f>Übersetzungstexte!A$185</f>
        <v>Verdienst</v>
      </c>
      <c r="M1208" s="127"/>
      <c r="N1208" s="184" t="s">
        <v>63</v>
      </c>
      <c r="O1208" s="44" t="s">
        <v>749</v>
      </c>
      <c r="P1208" s="50"/>
      <c r="Q1208" s="50"/>
      <c r="R1208" s="51"/>
      <c r="S1208" s="52" t="s">
        <v>705</v>
      </c>
      <c r="T1208" s="52" t="s">
        <v>705</v>
      </c>
      <c r="U1208" s="52" t="s">
        <v>705</v>
      </c>
      <c r="V1208" s="52" t="s">
        <v>705</v>
      </c>
      <c r="W1208" s="50"/>
      <c r="X1208" s="49" t="s">
        <v>756</v>
      </c>
      <c r="Y1208" s="49" t="s">
        <v>673</v>
      </c>
      <c r="Z1208" s="49"/>
      <c r="AA1208" s="364" t="s">
        <v>711</v>
      </c>
      <c r="AB1208" s="364"/>
    </row>
    <row r="1209" spans="1:28" ht="17.25" hidden="1" customHeight="1" x14ac:dyDescent="0.2">
      <c r="A1209" s="115"/>
      <c r="B1209" s="236"/>
      <c r="C1209" s="236"/>
      <c r="D1209" s="116"/>
      <c r="E1209" s="117"/>
      <c r="F1209" s="118"/>
      <c r="G1209" s="362"/>
      <c r="H1209" s="117"/>
      <c r="I1209" s="118"/>
      <c r="J1209" s="119"/>
      <c r="K1209" s="119"/>
      <c r="L1209" s="232" t="str">
        <f t="shared" ref="L1209:L1229" si="600">Y1209</f>
        <v/>
      </c>
      <c r="M1209" s="128" t="str">
        <f t="shared" ref="M1209:M1227" si="601">Z1209</f>
        <v/>
      </c>
      <c r="N1209" s="77">
        <f t="shared" ref="N1209:N1227" si="602">IF(N$2-YEAR(D1209)&lt;N$3,0,1)</f>
        <v>0</v>
      </c>
      <c r="O1209" s="77">
        <f t="shared" ref="O1209:O1227" si="603">IF(L1209="",0,1)</f>
        <v>0</v>
      </c>
      <c r="P1209" s="28" t="str">
        <f t="shared" ref="P1209:P1227" si="604">IF(AND(A1209="",B1209="",C1209=""),"",ROUND((K1209+J1209)/(N$4-(K1209+J1209))*100,2))</f>
        <v/>
      </c>
      <c r="Q1209" s="28">
        <f t="shared" ref="Q1209:Q1227" si="605">ROUND(G1209,0)/12</f>
        <v>0</v>
      </c>
      <c r="R1209" s="31" t="str">
        <f t="shared" ref="R1209:R1227" si="606">IF(AND(A1209="",B1209="",C1209=""),"",ROUND((N$4-(K1209+J1209))*I1209/60,1))</f>
        <v/>
      </c>
      <c r="S1209" s="28" t="str">
        <f t="shared" ref="S1209:S1227" si="607">IF(OR(AND(A1209="",B1209="",C1209=""),F1209=0,F1209=""),"",ROUND((1+P1209/100)*Q1209*F1209,2))</f>
        <v/>
      </c>
      <c r="T1209" s="28" t="str">
        <f t="shared" ref="T1209:T1227" si="608">IF(OR(AND(A1209="",B1209="",C1209=""),F1209=0,F1209="",I1209=0,I1209=""),"",ROUND((1+P1209/100)*(H1209/(N$4*I1209/5)+Q1209*F1209),2))</f>
        <v/>
      </c>
      <c r="U1209" s="28" t="str">
        <f t="shared" ref="U1209:U1227" si="609">IF(OR(AND(A1209="",B1209="",C1209=""),E1209=0,E1209="",R1209=0,R1209=""),"",ROUND((Q1209*E1209/R1209),2))</f>
        <v/>
      </c>
      <c r="V1209" s="28" t="str">
        <f t="shared" ref="V1209:V1227" si="610">IF(OR(AND(A1209="",B1209="",C1209=""),E1209=0,E1209="",R1209=0,R1209=""),"",ROUND((H1209/(12*Q1209*E1209)+1)*Q1209*E1209/R1209,2))</f>
        <v/>
      </c>
      <c r="W1209" s="71" t="str">
        <f t="shared" ref="W1209:W1227" si="611">IF(OR(AND(A1209="",B1209="",C1209=""),R1209=0,R1209=""),"",ROUND(W$4 / R1209,1))</f>
        <v/>
      </c>
      <c r="X1209" s="47" t="str">
        <f t="shared" ref="X1209:X1227" si="612">IF(OR(AND(A1209="",B1209="",C1209=""),N$4=""),"",IF(AND(F1209&gt;0,H1209&gt;0),T1209, IF(F1209&gt;0,S1209, IF(AND(E1209&gt;0,H1209&gt;0),V1209,U1209))))</f>
        <v/>
      </c>
      <c r="Y1209" s="365" t="str">
        <f t="shared" ref="Y1209:Y1227" si="613">IF(W1209&lt;X1209,W1209,X1209)</f>
        <v/>
      </c>
      <c r="Z1209" s="365" t="str">
        <f>IF(W1209&lt;X1209,Übersetzungstexte!A$186,"")</f>
        <v/>
      </c>
      <c r="AA1209" s="366" t="str">
        <f t="shared" ref="AA1209:AA1227" si="614">IF(AND(B1209="",C1209=""),"",CONCATENATE(B1209,",",C1209))</f>
        <v/>
      </c>
      <c r="AB1209" s="367"/>
    </row>
    <row r="1210" spans="1:28" ht="17.25" hidden="1" customHeight="1" x14ac:dyDescent="0.2">
      <c r="A1210" s="115"/>
      <c r="B1210" s="236"/>
      <c r="C1210" s="236"/>
      <c r="D1210" s="116"/>
      <c r="E1210" s="117"/>
      <c r="F1210" s="118"/>
      <c r="G1210" s="362"/>
      <c r="H1210" s="117"/>
      <c r="I1210" s="118"/>
      <c r="J1210" s="119"/>
      <c r="K1210" s="119"/>
      <c r="L1210" s="232" t="str">
        <f t="shared" si="600"/>
        <v/>
      </c>
      <c r="M1210" s="128" t="str">
        <f t="shared" si="601"/>
        <v/>
      </c>
      <c r="N1210" s="77">
        <f t="shared" si="602"/>
        <v>0</v>
      </c>
      <c r="O1210" s="77">
        <f t="shared" si="603"/>
        <v>0</v>
      </c>
      <c r="P1210" s="28" t="str">
        <f t="shared" si="604"/>
        <v/>
      </c>
      <c r="Q1210" s="28">
        <f t="shared" si="605"/>
        <v>0</v>
      </c>
      <c r="R1210" s="31" t="str">
        <f t="shared" si="606"/>
        <v/>
      </c>
      <c r="S1210" s="28" t="str">
        <f t="shared" si="607"/>
        <v/>
      </c>
      <c r="T1210" s="28" t="str">
        <f t="shared" si="608"/>
        <v/>
      </c>
      <c r="U1210" s="28" t="str">
        <f t="shared" si="609"/>
        <v/>
      </c>
      <c r="V1210" s="28" t="str">
        <f t="shared" si="610"/>
        <v/>
      </c>
      <c r="W1210" s="71" t="str">
        <f t="shared" si="611"/>
        <v/>
      </c>
      <c r="X1210" s="47" t="str">
        <f t="shared" si="612"/>
        <v/>
      </c>
      <c r="Y1210" s="365" t="str">
        <f t="shared" si="613"/>
        <v/>
      </c>
      <c r="Z1210" s="365" t="str">
        <f>IF(W1210&lt;X1210,Übersetzungstexte!A$186,"")</f>
        <v/>
      </c>
      <c r="AA1210" s="366" t="str">
        <f t="shared" si="614"/>
        <v/>
      </c>
      <c r="AB1210" s="367"/>
    </row>
    <row r="1211" spans="1:28" ht="17.25" hidden="1" customHeight="1" x14ac:dyDescent="0.2">
      <c r="A1211" s="115"/>
      <c r="B1211" s="236"/>
      <c r="C1211" s="236"/>
      <c r="D1211" s="116"/>
      <c r="E1211" s="117"/>
      <c r="F1211" s="118"/>
      <c r="G1211" s="362"/>
      <c r="H1211" s="117"/>
      <c r="I1211" s="118"/>
      <c r="J1211" s="119"/>
      <c r="K1211" s="119"/>
      <c r="L1211" s="232" t="str">
        <f t="shared" si="600"/>
        <v/>
      </c>
      <c r="M1211" s="128" t="str">
        <f t="shared" si="601"/>
        <v/>
      </c>
      <c r="N1211" s="77">
        <f t="shared" si="602"/>
        <v>0</v>
      </c>
      <c r="O1211" s="77">
        <f t="shared" si="603"/>
        <v>0</v>
      </c>
      <c r="P1211" s="28" t="str">
        <f t="shared" si="604"/>
        <v/>
      </c>
      <c r="Q1211" s="28">
        <f t="shared" si="605"/>
        <v>0</v>
      </c>
      <c r="R1211" s="31" t="str">
        <f t="shared" si="606"/>
        <v/>
      </c>
      <c r="S1211" s="28" t="str">
        <f t="shared" si="607"/>
        <v/>
      </c>
      <c r="T1211" s="28" t="str">
        <f t="shared" si="608"/>
        <v/>
      </c>
      <c r="U1211" s="28" t="str">
        <f t="shared" si="609"/>
        <v/>
      </c>
      <c r="V1211" s="28" t="str">
        <f t="shared" si="610"/>
        <v/>
      </c>
      <c r="W1211" s="71" t="str">
        <f t="shared" si="611"/>
        <v/>
      </c>
      <c r="X1211" s="47" t="str">
        <f t="shared" si="612"/>
        <v/>
      </c>
      <c r="Y1211" s="365" t="str">
        <f t="shared" si="613"/>
        <v/>
      </c>
      <c r="Z1211" s="365" t="str">
        <f>IF(W1211&lt;X1211,Übersetzungstexte!A$186,"")</f>
        <v/>
      </c>
      <c r="AA1211" s="366" t="str">
        <f t="shared" si="614"/>
        <v/>
      </c>
      <c r="AB1211" s="367"/>
    </row>
    <row r="1212" spans="1:28" ht="17.25" hidden="1" customHeight="1" x14ac:dyDescent="0.2">
      <c r="A1212" s="115"/>
      <c r="B1212" s="236"/>
      <c r="C1212" s="236"/>
      <c r="D1212" s="116"/>
      <c r="E1212" s="117"/>
      <c r="F1212" s="118"/>
      <c r="G1212" s="362"/>
      <c r="H1212" s="117"/>
      <c r="I1212" s="118"/>
      <c r="J1212" s="119"/>
      <c r="K1212" s="119"/>
      <c r="L1212" s="232" t="str">
        <f t="shared" si="600"/>
        <v/>
      </c>
      <c r="M1212" s="128" t="str">
        <f t="shared" si="601"/>
        <v/>
      </c>
      <c r="N1212" s="77">
        <f t="shared" si="602"/>
        <v>0</v>
      </c>
      <c r="O1212" s="77">
        <f t="shared" si="603"/>
        <v>0</v>
      </c>
      <c r="P1212" s="28" t="str">
        <f t="shared" si="604"/>
        <v/>
      </c>
      <c r="Q1212" s="28">
        <f t="shared" si="605"/>
        <v>0</v>
      </c>
      <c r="R1212" s="31" t="str">
        <f t="shared" si="606"/>
        <v/>
      </c>
      <c r="S1212" s="28" t="str">
        <f t="shared" si="607"/>
        <v/>
      </c>
      <c r="T1212" s="28" t="str">
        <f t="shared" si="608"/>
        <v/>
      </c>
      <c r="U1212" s="28" t="str">
        <f t="shared" si="609"/>
        <v/>
      </c>
      <c r="V1212" s="28" t="str">
        <f t="shared" si="610"/>
        <v/>
      </c>
      <c r="W1212" s="71" t="str">
        <f t="shared" si="611"/>
        <v/>
      </c>
      <c r="X1212" s="47" t="str">
        <f t="shared" si="612"/>
        <v/>
      </c>
      <c r="Y1212" s="365" t="str">
        <f t="shared" si="613"/>
        <v/>
      </c>
      <c r="Z1212" s="365" t="str">
        <f>IF(W1212&lt;X1212,Übersetzungstexte!A$186,"")</f>
        <v/>
      </c>
      <c r="AA1212" s="366" t="str">
        <f t="shared" si="614"/>
        <v/>
      </c>
      <c r="AB1212" s="367"/>
    </row>
    <row r="1213" spans="1:28" ht="17.25" hidden="1" customHeight="1" x14ac:dyDescent="0.2">
      <c r="A1213" s="115"/>
      <c r="B1213" s="236"/>
      <c r="C1213" s="236"/>
      <c r="D1213" s="116"/>
      <c r="E1213" s="117"/>
      <c r="F1213" s="118"/>
      <c r="G1213" s="362"/>
      <c r="H1213" s="117"/>
      <c r="I1213" s="118"/>
      <c r="J1213" s="119"/>
      <c r="K1213" s="119"/>
      <c r="L1213" s="232" t="str">
        <f t="shared" si="600"/>
        <v/>
      </c>
      <c r="M1213" s="128" t="str">
        <f t="shared" si="601"/>
        <v/>
      </c>
      <c r="N1213" s="77">
        <f t="shared" si="602"/>
        <v>0</v>
      </c>
      <c r="O1213" s="77">
        <f t="shared" si="603"/>
        <v>0</v>
      </c>
      <c r="P1213" s="28" t="str">
        <f t="shared" si="604"/>
        <v/>
      </c>
      <c r="Q1213" s="28">
        <f t="shared" si="605"/>
        <v>0</v>
      </c>
      <c r="R1213" s="31" t="str">
        <f t="shared" si="606"/>
        <v/>
      </c>
      <c r="S1213" s="28" t="str">
        <f t="shared" si="607"/>
        <v/>
      </c>
      <c r="T1213" s="28" t="str">
        <f t="shared" si="608"/>
        <v/>
      </c>
      <c r="U1213" s="28" t="str">
        <f t="shared" si="609"/>
        <v/>
      </c>
      <c r="V1213" s="28" t="str">
        <f t="shared" si="610"/>
        <v/>
      </c>
      <c r="W1213" s="71" t="str">
        <f t="shared" si="611"/>
        <v/>
      </c>
      <c r="X1213" s="47" t="str">
        <f t="shared" si="612"/>
        <v/>
      </c>
      <c r="Y1213" s="365" t="str">
        <f t="shared" si="613"/>
        <v/>
      </c>
      <c r="Z1213" s="365" t="str">
        <f>IF(W1213&lt;X1213,Übersetzungstexte!A$186,"")</f>
        <v/>
      </c>
      <c r="AA1213" s="366" t="str">
        <f t="shared" si="614"/>
        <v/>
      </c>
      <c r="AB1213" s="367"/>
    </row>
    <row r="1214" spans="1:28" ht="17.25" hidden="1" customHeight="1" x14ac:dyDescent="0.2">
      <c r="A1214" s="115"/>
      <c r="B1214" s="236"/>
      <c r="C1214" s="236"/>
      <c r="D1214" s="116"/>
      <c r="E1214" s="117"/>
      <c r="F1214" s="118"/>
      <c r="G1214" s="362"/>
      <c r="H1214" s="117"/>
      <c r="I1214" s="118"/>
      <c r="J1214" s="119"/>
      <c r="K1214" s="119"/>
      <c r="L1214" s="232" t="str">
        <f t="shared" si="600"/>
        <v/>
      </c>
      <c r="M1214" s="128" t="str">
        <f t="shared" si="601"/>
        <v/>
      </c>
      <c r="N1214" s="77">
        <f t="shared" si="602"/>
        <v>0</v>
      </c>
      <c r="O1214" s="77">
        <f t="shared" si="603"/>
        <v>0</v>
      </c>
      <c r="P1214" s="28" t="str">
        <f t="shared" si="604"/>
        <v/>
      </c>
      <c r="Q1214" s="28">
        <f t="shared" si="605"/>
        <v>0</v>
      </c>
      <c r="R1214" s="31" t="str">
        <f t="shared" si="606"/>
        <v/>
      </c>
      <c r="S1214" s="28" t="str">
        <f t="shared" si="607"/>
        <v/>
      </c>
      <c r="T1214" s="28" t="str">
        <f t="shared" si="608"/>
        <v/>
      </c>
      <c r="U1214" s="28" t="str">
        <f t="shared" si="609"/>
        <v/>
      </c>
      <c r="V1214" s="28" t="str">
        <f t="shared" si="610"/>
        <v/>
      </c>
      <c r="W1214" s="71" t="str">
        <f t="shared" si="611"/>
        <v/>
      </c>
      <c r="X1214" s="47" t="str">
        <f t="shared" si="612"/>
        <v/>
      </c>
      <c r="Y1214" s="365" t="str">
        <f t="shared" si="613"/>
        <v/>
      </c>
      <c r="Z1214" s="365" t="str">
        <f>IF(W1214&lt;X1214,Übersetzungstexte!A$186,"")</f>
        <v/>
      </c>
      <c r="AA1214" s="366" t="str">
        <f t="shared" si="614"/>
        <v/>
      </c>
      <c r="AB1214" s="367"/>
    </row>
    <row r="1215" spans="1:28" ht="17.25" hidden="1" customHeight="1" x14ac:dyDescent="0.2">
      <c r="A1215" s="115"/>
      <c r="B1215" s="236"/>
      <c r="C1215" s="236"/>
      <c r="D1215" s="116"/>
      <c r="E1215" s="117"/>
      <c r="F1215" s="118"/>
      <c r="G1215" s="362"/>
      <c r="H1215" s="117"/>
      <c r="I1215" s="118"/>
      <c r="J1215" s="119"/>
      <c r="K1215" s="119"/>
      <c r="L1215" s="232" t="str">
        <f t="shared" si="600"/>
        <v/>
      </c>
      <c r="M1215" s="128" t="str">
        <f t="shared" si="601"/>
        <v/>
      </c>
      <c r="N1215" s="77">
        <f t="shared" si="602"/>
        <v>0</v>
      </c>
      <c r="O1215" s="77">
        <f t="shared" si="603"/>
        <v>0</v>
      </c>
      <c r="P1215" s="28" t="str">
        <f t="shared" si="604"/>
        <v/>
      </c>
      <c r="Q1215" s="28">
        <f t="shared" si="605"/>
        <v>0</v>
      </c>
      <c r="R1215" s="31" t="str">
        <f t="shared" si="606"/>
        <v/>
      </c>
      <c r="S1215" s="28" t="str">
        <f t="shared" si="607"/>
        <v/>
      </c>
      <c r="T1215" s="28" t="str">
        <f t="shared" si="608"/>
        <v/>
      </c>
      <c r="U1215" s="28" t="str">
        <f t="shared" si="609"/>
        <v/>
      </c>
      <c r="V1215" s="28" t="str">
        <f t="shared" si="610"/>
        <v/>
      </c>
      <c r="W1215" s="71" t="str">
        <f t="shared" si="611"/>
        <v/>
      </c>
      <c r="X1215" s="47" t="str">
        <f t="shared" si="612"/>
        <v/>
      </c>
      <c r="Y1215" s="365" t="str">
        <f t="shared" si="613"/>
        <v/>
      </c>
      <c r="Z1215" s="365" t="str">
        <f>IF(W1215&lt;X1215,Übersetzungstexte!A$186,"")</f>
        <v/>
      </c>
      <c r="AA1215" s="366" t="str">
        <f t="shared" si="614"/>
        <v/>
      </c>
      <c r="AB1215" s="367"/>
    </row>
    <row r="1216" spans="1:28" ht="17.25" hidden="1" customHeight="1" x14ac:dyDescent="0.2">
      <c r="A1216" s="115"/>
      <c r="B1216" s="236"/>
      <c r="C1216" s="236"/>
      <c r="D1216" s="116"/>
      <c r="E1216" s="117"/>
      <c r="F1216" s="118"/>
      <c r="G1216" s="362"/>
      <c r="H1216" s="117"/>
      <c r="I1216" s="118"/>
      <c r="J1216" s="119"/>
      <c r="K1216" s="119"/>
      <c r="L1216" s="232" t="str">
        <f t="shared" si="600"/>
        <v/>
      </c>
      <c r="M1216" s="128" t="str">
        <f t="shared" si="601"/>
        <v/>
      </c>
      <c r="N1216" s="77">
        <f t="shared" si="602"/>
        <v>0</v>
      </c>
      <c r="O1216" s="77">
        <f t="shared" si="603"/>
        <v>0</v>
      </c>
      <c r="P1216" s="28" t="str">
        <f t="shared" si="604"/>
        <v/>
      </c>
      <c r="Q1216" s="28">
        <f t="shared" si="605"/>
        <v>0</v>
      </c>
      <c r="R1216" s="31" t="str">
        <f t="shared" si="606"/>
        <v/>
      </c>
      <c r="S1216" s="28" t="str">
        <f t="shared" si="607"/>
        <v/>
      </c>
      <c r="T1216" s="28" t="str">
        <f t="shared" si="608"/>
        <v/>
      </c>
      <c r="U1216" s="28" t="str">
        <f t="shared" si="609"/>
        <v/>
      </c>
      <c r="V1216" s="28" t="str">
        <f t="shared" si="610"/>
        <v/>
      </c>
      <c r="W1216" s="71" t="str">
        <f t="shared" si="611"/>
        <v/>
      </c>
      <c r="X1216" s="47" t="str">
        <f t="shared" si="612"/>
        <v/>
      </c>
      <c r="Y1216" s="365" t="str">
        <f t="shared" si="613"/>
        <v/>
      </c>
      <c r="Z1216" s="365" t="str">
        <f>IF(W1216&lt;X1216,Übersetzungstexte!A$186,"")</f>
        <v/>
      </c>
      <c r="AA1216" s="366" t="str">
        <f t="shared" si="614"/>
        <v/>
      </c>
      <c r="AB1216" s="367"/>
    </row>
    <row r="1217" spans="1:28" ht="17.25" hidden="1" customHeight="1" x14ac:dyDescent="0.2">
      <c r="A1217" s="115"/>
      <c r="B1217" s="236"/>
      <c r="C1217" s="236"/>
      <c r="D1217" s="116"/>
      <c r="E1217" s="117"/>
      <c r="F1217" s="118"/>
      <c r="G1217" s="362"/>
      <c r="H1217" s="117"/>
      <c r="I1217" s="118"/>
      <c r="J1217" s="119"/>
      <c r="K1217" s="119"/>
      <c r="L1217" s="232" t="str">
        <f t="shared" si="600"/>
        <v/>
      </c>
      <c r="M1217" s="128" t="str">
        <f t="shared" si="601"/>
        <v/>
      </c>
      <c r="N1217" s="77">
        <f t="shared" si="602"/>
        <v>0</v>
      </c>
      <c r="O1217" s="77">
        <f t="shared" si="603"/>
        <v>0</v>
      </c>
      <c r="P1217" s="28" t="str">
        <f t="shared" si="604"/>
        <v/>
      </c>
      <c r="Q1217" s="28">
        <f t="shared" si="605"/>
        <v>0</v>
      </c>
      <c r="R1217" s="31" t="str">
        <f t="shared" si="606"/>
        <v/>
      </c>
      <c r="S1217" s="28" t="str">
        <f t="shared" si="607"/>
        <v/>
      </c>
      <c r="T1217" s="28" t="str">
        <f t="shared" si="608"/>
        <v/>
      </c>
      <c r="U1217" s="28" t="str">
        <f t="shared" si="609"/>
        <v/>
      </c>
      <c r="V1217" s="28" t="str">
        <f t="shared" si="610"/>
        <v/>
      </c>
      <c r="W1217" s="71" t="str">
        <f t="shared" si="611"/>
        <v/>
      </c>
      <c r="X1217" s="47" t="str">
        <f t="shared" si="612"/>
        <v/>
      </c>
      <c r="Y1217" s="365" t="str">
        <f t="shared" si="613"/>
        <v/>
      </c>
      <c r="Z1217" s="365" t="str">
        <f>IF(W1217&lt;X1217,Übersetzungstexte!A$186,"")</f>
        <v/>
      </c>
      <c r="AA1217" s="366" t="str">
        <f t="shared" si="614"/>
        <v/>
      </c>
      <c r="AB1217" s="367"/>
    </row>
    <row r="1218" spans="1:28" ht="17.25" hidden="1" customHeight="1" x14ac:dyDescent="0.2">
      <c r="A1218" s="115"/>
      <c r="B1218" s="236"/>
      <c r="C1218" s="236"/>
      <c r="D1218" s="116"/>
      <c r="E1218" s="117"/>
      <c r="F1218" s="118"/>
      <c r="G1218" s="362"/>
      <c r="H1218" s="117"/>
      <c r="I1218" s="118"/>
      <c r="J1218" s="119"/>
      <c r="K1218" s="119"/>
      <c r="L1218" s="232" t="str">
        <f t="shared" si="600"/>
        <v/>
      </c>
      <c r="M1218" s="128" t="str">
        <f t="shared" si="601"/>
        <v/>
      </c>
      <c r="N1218" s="77">
        <f t="shared" si="602"/>
        <v>0</v>
      </c>
      <c r="O1218" s="77">
        <f t="shared" si="603"/>
        <v>0</v>
      </c>
      <c r="P1218" s="28" t="str">
        <f t="shared" si="604"/>
        <v/>
      </c>
      <c r="Q1218" s="28">
        <f t="shared" si="605"/>
        <v>0</v>
      </c>
      <c r="R1218" s="31" t="str">
        <f t="shared" si="606"/>
        <v/>
      </c>
      <c r="S1218" s="28" t="str">
        <f t="shared" si="607"/>
        <v/>
      </c>
      <c r="T1218" s="28" t="str">
        <f t="shared" si="608"/>
        <v/>
      </c>
      <c r="U1218" s="28" t="str">
        <f t="shared" si="609"/>
        <v/>
      </c>
      <c r="V1218" s="28" t="str">
        <f t="shared" si="610"/>
        <v/>
      </c>
      <c r="W1218" s="71" t="str">
        <f t="shared" si="611"/>
        <v/>
      </c>
      <c r="X1218" s="47" t="str">
        <f t="shared" si="612"/>
        <v/>
      </c>
      <c r="Y1218" s="365" t="str">
        <f t="shared" si="613"/>
        <v/>
      </c>
      <c r="Z1218" s="365" t="str">
        <f>IF(W1218&lt;X1218,Übersetzungstexte!A$186,"")</f>
        <v/>
      </c>
      <c r="AA1218" s="366" t="str">
        <f t="shared" si="614"/>
        <v/>
      </c>
      <c r="AB1218" s="367"/>
    </row>
    <row r="1219" spans="1:28" ht="17.25" hidden="1" customHeight="1" x14ac:dyDescent="0.2">
      <c r="A1219" s="115"/>
      <c r="B1219" s="236"/>
      <c r="C1219" s="236"/>
      <c r="D1219" s="116"/>
      <c r="E1219" s="117"/>
      <c r="F1219" s="118"/>
      <c r="G1219" s="362"/>
      <c r="H1219" s="117"/>
      <c r="I1219" s="118"/>
      <c r="J1219" s="119"/>
      <c r="K1219" s="119"/>
      <c r="L1219" s="232" t="str">
        <f t="shared" si="600"/>
        <v/>
      </c>
      <c r="M1219" s="128" t="str">
        <f t="shared" si="601"/>
        <v/>
      </c>
      <c r="N1219" s="77">
        <f t="shared" si="602"/>
        <v>0</v>
      </c>
      <c r="O1219" s="77">
        <f t="shared" si="603"/>
        <v>0</v>
      </c>
      <c r="P1219" s="28" t="str">
        <f t="shared" si="604"/>
        <v/>
      </c>
      <c r="Q1219" s="28">
        <f t="shared" si="605"/>
        <v>0</v>
      </c>
      <c r="R1219" s="31" t="str">
        <f t="shared" si="606"/>
        <v/>
      </c>
      <c r="S1219" s="28" t="str">
        <f t="shared" si="607"/>
        <v/>
      </c>
      <c r="T1219" s="28" t="str">
        <f t="shared" si="608"/>
        <v/>
      </c>
      <c r="U1219" s="28" t="str">
        <f t="shared" si="609"/>
        <v/>
      </c>
      <c r="V1219" s="28" t="str">
        <f t="shared" si="610"/>
        <v/>
      </c>
      <c r="W1219" s="71" t="str">
        <f t="shared" si="611"/>
        <v/>
      </c>
      <c r="X1219" s="47" t="str">
        <f t="shared" si="612"/>
        <v/>
      </c>
      <c r="Y1219" s="365" t="str">
        <f t="shared" si="613"/>
        <v/>
      </c>
      <c r="Z1219" s="365" t="str">
        <f>IF(W1219&lt;X1219,Übersetzungstexte!A$186,"")</f>
        <v/>
      </c>
      <c r="AA1219" s="366" t="str">
        <f t="shared" si="614"/>
        <v/>
      </c>
      <c r="AB1219" s="367"/>
    </row>
    <row r="1220" spans="1:28" ht="17.25" hidden="1" customHeight="1" x14ac:dyDescent="0.2">
      <c r="A1220" s="115"/>
      <c r="B1220" s="236"/>
      <c r="C1220" s="236"/>
      <c r="D1220" s="116"/>
      <c r="E1220" s="117"/>
      <c r="F1220" s="118"/>
      <c r="G1220" s="362"/>
      <c r="H1220" s="117"/>
      <c r="I1220" s="118"/>
      <c r="J1220" s="119"/>
      <c r="K1220" s="119"/>
      <c r="L1220" s="232" t="str">
        <f t="shared" si="600"/>
        <v/>
      </c>
      <c r="M1220" s="128" t="str">
        <f t="shared" si="601"/>
        <v/>
      </c>
      <c r="N1220" s="77">
        <f t="shared" si="602"/>
        <v>0</v>
      </c>
      <c r="O1220" s="77">
        <f t="shared" si="603"/>
        <v>0</v>
      </c>
      <c r="P1220" s="28" t="str">
        <f t="shared" si="604"/>
        <v/>
      </c>
      <c r="Q1220" s="28">
        <f t="shared" si="605"/>
        <v>0</v>
      </c>
      <c r="R1220" s="31" t="str">
        <f t="shared" si="606"/>
        <v/>
      </c>
      <c r="S1220" s="28" t="str">
        <f t="shared" si="607"/>
        <v/>
      </c>
      <c r="T1220" s="28" t="str">
        <f t="shared" si="608"/>
        <v/>
      </c>
      <c r="U1220" s="28" t="str">
        <f t="shared" si="609"/>
        <v/>
      </c>
      <c r="V1220" s="28" t="str">
        <f t="shared" si="610"/>
        <v/>
      </c>
      <c r="W1220" s="71" t="str">
        <f t="shared" si="611"/>
        <v/>
      </c>
      <c r="X1220" s="47" t="str">
        <f t="shared" si="612"/>
        <v/>
      </c>
      <c r="Y1220" s="365" t="str">
        <f t="shared" si="613"/>
        <v/>
      </c>
      <c r="Z1220" s="365" t="str">
        <f>IF(W1220&lt;X1220,Übersetzungstexte!A$186,"")</f>
        <v/>
      </c>
      <c r="AA1220" s="366" t="str">
        <f t="shared" si="614"/>
        <v/>
      </c>
      <c r="AB1220" s="367"/>
    </row>
    <row r="1221" spans="1:28" ht="17.25" hidden="1" customHeight="1" x14ac:dyDescent="0.2">
      <c r="A1221" s="115"/>
      <c r="B1221" s="236"/>
      <c r="C1221" s="236"/>
      <c r="D1221" s="116"/>
      <c r="E1221" s="117"/>
      <c r="F1221" s="118"/>
      <c r="G1221" s="362"/>
      <c r="H1221" s="117"/>
      <c r="I1221" s="118"/>
      <c r="J1221" s="119"/>
      <c r="K1221" s="119"/>
      <c r="L1221" s="232" t="str">
        <f t="shared" si="600"/>
        <v/>
      </c>
      <c r="M1221" s="128" t="str">
        <f t="shared" si="601"/>
        <v/>
      </c>
      <c r="N1221" s="77">
        <f t="shared" si="602"/>
        <v>0</v>
      </c>
      <c r="O1221" s="77">
        <f t="shared" si="603"/>
        <v>0</v>
      </c>
      <c r="P1221" s="28" t="str">
        <f t="shared" si="604"/>
        <v/>
      </c>
      <c r="Q1221" s="28">
        <f t="shared" si="605"/>
        <v>0</v>
      </c>
      <c r="R1221" s="31" t="str">
        <f t="shared" si="606"/>
        <v/>
      </c>
      <c r="S1221" s="28" t="str">
        <f t="shared" si="607"/>
        <v/>
      </c>
      <c r="T1221" s="28" t="str">
        <f t="shared" si="608"/>
        <v/>
      </c>
      <c r="U1221" s="28" t="str">
        <f t="shared" si="609"/>
        <v/>
      </c>
      <c r="V1221" s="28" t="str">
        <f t="shared" si="610"/>
        <v/>
      </c>
      <c r="W1221" s="71" t="str">
        <f t="shared" si="611"/>
        <v/>
      </c>
      <c r="X1221" s="47" t="str">
        <f t="shared" si="612"/>
        <v/>
      </c>
      <c r="Y1221" s="365" t="str">
        <f t="shared" si="613"/>
        <v/>
      </c>
      <c r="Z1221" s="365" t="str">
        <f>IF(W1221&lt;X1221,Übersetzungstexte!A$186,"")</f>
        <v/>
      </c>
      <c r="AA1221" s="366" t="str">
        <f t="shared" si="614"/>
        <v/>
      </c>
      <c r="AB1221" s="367"/>
    </row>
    <row r="1222" spans="1:28" ht="17.25" hidden="1" customHeight="1" x14ac:dyDescent="0.2">
      <c r="A1222" s="115"/>
      <c r="B1222" s="236"/>
      <c r="C1222" s="236"/>
      <c r="D1222" s="116"/>
      <c r="E1222" s="117"/>
      <c r="F1222" s="118"/>
      <c r="G1222" s="362"/>
      <c r="H1222" s="117"/>
      <c r="I1222" s="118"/>
      <c r="J1222" s="119"/>
      <c r="K1222" s="119"/>
      <c r="L1222" s="232" t="str">
        <f t="shared" si="600"/>
        <v/>
      </c>
      <c r="M1222" s="128" t="str">
        <f t="shared" si="601"/>
        <v/>
      </c>
      <c r="N1222" s="77">
        <f t="shared" si="602"/>
        <v>0</v>
      </c>
      <c r="O1222" s="77">
        <f t="shared" si="603"/>
        <v>0</v>
      </c>
      <c r="P1222" s="28" t="str">
        <f t="shared" si="604"/>
        <v/>
      </c>
      <c r="Q1222" s="28">
        <f t="shared" si="605"/>
        <v>0</v>
      </c>
      <c r="R1222" s="31" t="str">
        <f t="shared" si="606"/>
        <v/>
      </c>
      <c r="S1222" s="28" t="str">
        <f t="shared" si="607"/>
        <v/>
      </c>
      <c r="T1222" s="28" t="str">
        <f t="shared" si="608"/>
        <v/>
      </c>
      <c r="U1222" s="28" t="str">
        <f t="shared" si="609"/>
        <v/>
      </c>
      <c r="V1222" s="28" t="str">
        <f t="shared" si="610"/>
        <v/>
      </c>
      <c r="W1222" s="71" t="str">
        <f t="shared" si="611"/>
        <v/>
      </c>
      <c r="X1222" s="47" t="str">
        <f t="shared" si="612"/>
        <v/>
      </c>
      <c r="Y1222" s="365" t="str">
        <f t="shared" si="613"/>
        <v/>
      </c>
      <c r="Z1222" s="365" t="str">
        <f>IF(W1222&lt;X1222,Übersetzungstexte!A$186,"")</f>
        <v/>
      </c>
      <c r="AA1222" s="366" t="str">
        <f t="shared" si="614"/>
        <v/>
      </c>
      <c r="AB1222" s="367"/>
    </row>
    <row r="1223" spans="1:28" ht="17.25" hidden="1" customHeight="1" x14ac:dyDescent="0.2">
      <c r="A1223" s="115"/>
      <c r="B1223" s="236"/>
      <c r="C1223" s="236"/>
      <c r="D1223" s="116"/>
      <c r="E1223" s="117"/>
      <c r="F1223" s="118"/>
      <c r="G1223" s="362"/>
      <c r="H1223" s="117"/>
      <c r="I1223" s="118"/>
      <c r="J1223" s="119"/>
      <c r="K1223" s="119"/>
      <c r="L1223" s="232" t="str">
        <f t="shared" si="600"/>
        <v/>
      </c>
      <c r="M1223" s="128" t="str">
        <f t="shared" si="601"/>
        <v/>
      </c>
      <c r="N1223" s="77">
        <f t="shared" si="602"/>
        <v>0</v>
      </c>
      <c r="O1223" s="77">
        <f t="shared" si="603"/>
        <v>0</v>
      </c>
      <c r="P1223" s="28" t="str">
        <f t="shared" si="604"/>
        <v/>
      </c>
      <c r="Q1223" s="28">
        <f t="shared" si="605"/>
        <v>0</v>
      </c>
      <c r="R1223" s="31" t="str">
        <f t="shared" si="606"/>
        <v/>
      </c>
      <c r="S1223" s="28" t="str">
        <f t="shared" si="607"/>
        <v/>
      </c>
      <c r="T1223" s="28" t="str">
        <f t="shared" si="608"/>
        <v/>
      </c>
      <c r="U1223" s="28" t="str">
        <f t="shared" si="609"/>
        <v/>
      </c>
      <c r="V1223" s="28" t="str">
        <f t="shared" si="610"/>
        <v/>
      </c>
      <c r="W1223" s="71" t="str">
        <f t="shared" si="611"/>
        <v/>
      </c>
      <c r="X1223" s="47" t="str">
        <f t="shared" si="612"/>
        <v/>
      </c>
      <c r="Y1223" s="365" t="str">
        <f t="shared" si="613"/>
        <v/>
      </c>
      <c r="Z1223" s="365" t="str">
        <f>IF(W1223&lt;X1223,Übersetzungstexte!A$186,"")</f>
        <v/>
      </c>
      <c r="AA1223" s="366" t="str">
        <f t="shared" si="614"/>
        <v/>
      </c>
      <c r="AB1223" s="367"/>
    </row>
    <row r="1224" spans="1:28" ht="17.25" hidden="1" customHeight="1" x14ac:dyDescent="0.2">
      <c r="A1224" s="115"/>
      <c r="B1224" s="236"/>
      <c r="C1224" s="236"/>
      <c r="D1224" s="116"/>
      <c r="E1224" s="117"/>
      <c r="F1224" s="118"/>
      <c r="G1224" s="362"/>
      <c r="H1224" s="117"/>
      <c r="I1224" s="118"/>
      <c r="J1224" s="119"/>
      <c r="K1224" s="119"/>
      <c r="L1224" s="232" t="str">
        <f t="shared" si="600"/>
        <v/>
      </c>
      <c r="M1224" s="128" t="str">
        <f t="shared" si="601"/>
        <v/>
      </c>
      <c r="N1224" s="77">
        <f t="shared" si="602"/>
        <v>0</v>
      </c>
      <c r="O1224" s="77">
        <f t="shared" si="603"/>
        <v>0</v>
      </c>
      <c r="P1224" s="28" t="str">
        <f t="shared" si="604"/>
        <v/>
      </c>
      <c r="Q1224" s="28">
        <f t="shared" si="605"/>
        <v>0</v>
      </c>
      <c r="R1224" s="31" t="str">
        <f t="shared" si="606"/>
        <v/>
      </c>
      <c r="S1224" s="28" t="str">
        <f t="shared" si="607"/>
        <v/>
      </c>
      <c r="T1224" s="28" t="str">
        <f t="shared" si="608"/>
        <v/>
      </c>
      <c r="U1224" s="28" t="str">
        <f t="shared" si="609"/>
        <v/>
      </c>
      <c r="V1224" s="28" t="str">
        <f t="shared" si="610"/>
        <v/>
      </c>
      <c r="W1224" s="71" t="str">
        <f t="shared" si="611"/>
        <v/>
      </c>
      <c r="X1224" s="47" t="str">
        <f t="shared" si="612"/>
        <v/>
      </c>
      <c r="Y1224" s="365" t="str">
        <f t="shared" si="613"/>
        <v/>
      </c>
      <c r="Z1224" s="365" t="str">
        <f>IF(W1224&lt;X1224,Übersetzungstexte!A$186,"")</f>
        <v/>
      </c>
      <c r="AA1224" s="366" t="str">
        <f t="shared" si="614"/>
        <v/>
      </c>
      <c r="AB1224" s="367"/>
    </row>
    <row r="1225" spans="1:28" ht="17.25" hidden="1" customHeight="1" x14ac:dyDescent="0.2">
      <c r="A1225" s="115"/>
      <c r="B1225" s="236"/>
      <c r="C1225" s="236"/>
      <c r="D1225" s="116"/>
      <c r="E1225" s="117"/>
      <c r="F1225" s="118"/>
      <c r="G1225" s="362"/>
      <c r="H1225" s="117"/>
      <c r="I1225" s="118"/>
      <c r="J1225" s="119"/>
      <c r="K1225" s="119"/>
      <c r="L1225" s="232" t="str">
        <f t="shared" si="600"/>
        <v/>
      </c>
      <c r="M1225" s="128" t="str">
        <f t="shared" si="601"/>
        <v/>
      </c>
      <c r="N1225" s="77">
        <f t="shared" si="602"/>
        <v>0</v>
      </c>
      <c r="O1225" s="77">
        <f t="shared" si="603"/>
        <v>0</v>
      </c>
      <c r="P1225" s="28" t="str">
        <f t="shared" si="604"/>
        <v/>
      </c>
      <c r="Q1225" s="28">
        <f t="shared" si="605"/>
        <v>0</v>
      </c>
      <c r="R1225" s="31" t="str">
        <f t="shared" si="606"/>
        <v/>
      </c>
      <c r="S1225" s="28" t="str">
        <f t="shared" si="607"/>
        <v/>
      </c>
      <c r="T1225" s="28" t="str">
        <f t="shared" si="608"/>
        <v/>
      </c>
      <c r="U1225" s="28" t="str">
        <f t="shared" si="609"/>
        <v/>
      </c>
      <c r="V1225" s="28" t="str">
        <f t="shared" si="610"/>
        <v/>
      </c>
      <c r="W1225" s="71" t="str">
        <f t="shared" si="611"/>
        <v/>
      </c>
      <c r="X1225" s="47" t="str">
        <f t="shared" si="612"/>
        <v/>
      </c>
      <c r="Y1225" s="365" t="str">
        <f t="shared" si="613"/>
        <v/>
      </c>
      <c r="Z1225" s="365" t="str">
        <f>IF(W1225&lt;X1225,Übersetzungstexte!A$186,"")</f>
        <v/>
      </c>
      <c r="AA1225" s="366" t="str">
        <f t="shared" si="614"/>
        <v/>
      </c>
      <c r="AB1225" s="367"/>
    </row>
    <row r="1226" spans="1:28" ht="17.25" hidden="1" customHeight="1" x14ac:dyDescent="0.2">
      <c r="A1226" s="115"/>
      <c r="B1226" s="236"/>
      <c r="C1226" s="236"/>
      <c r="D1226" s="116"/>
      <c r="E1226" s="117"/>
      <c r="F1226" s="118"/>
      <c r="G1226" s="362"/>
      <c r="H1226" s="117"/>
      <c r="I1226" s="118"/>
      <c r="J1226" s="119"/>
      <c r="K1226" s="119"/>
      <c r="L1226" s="232" t="str">
        <f t="shared" si="600"/>
        <v/>
      </c>
      <c r="M1226" s="128" t="str">
        <f t="shared" si="601"/>
        <v/>
      </c>
      <c r="N1226" s="77">
        <f t="shared" si="602"/>
        <v>0</v>
      </c>
      <c r="O1226" s="77">
        <f t="shared" si="603"/>
        <v>0</v>
      </c>
      <c r="P1226" s="28" t="str">
        <f t="shared" si="604"/>
        <v/>
      </c>
      <c r="Q1226" s="28">
        <f t="shared" si="605"/>
        <v>0</v>
      </c>
      <c r="R1226" s="31" t="str">
        <f t="shared" si="606"/>
        <v/>
      </c>
      <c r="S1226" s="28" t="str">
        <f t="shared" si="607"/>
        <v/>
      </c>
      <c r="T1226" s="28" t="str">
        <f t="shared" si="608"/>
        <v/>
      </c>
      <c r="U1226" s="28" t="str">
        <f t="shared" si="609"/>
        <v/>
      </c>
      <c r="V1226" s="28" t="str">
        <f t="shared" si="610"/>
        <v/>
      </c>
      <c r="W1226" s="71" t="str">
        <f t="shared" si="611"/>
        <v/>
      </c>
      <c r="X1226" s="47" t="str">
        <f t="shared" si="612"/>
        <v/>
      </c>
      <c r="Y1226" s="365" t="str">
        <f t="shared" si="613"/>
        <v/>
      </c>
      <c r="Z1226" s="365" t="str">
        <f>IF(W1226&lt;X1226,Übersetzungstexte!A$186,"")</f>
        <v/>
      </c>
      <c r="AA1226" s="366" t="str">
        <f t="shared" si="614"/>
        <v/>
      </c>
      <c r="AB1226" s="367"/>
    </row>
    <row r="1227" spans="1:28" ht="17.25" hidden="1" customHeight="1" x14ac:dyDescent="0.2">
      <c r="A1227" s="115"/>
      <c r="B1227" s="236"/>
      <c r="C1227" s="236"/>
      <c r="D1227" s="116"/>
      <c r="E1227" s="117"/>
      <c r="F1227" s="118"/>
      <c r="G1227" s="362"/>
      <c r="H1227" s="117"/>
      <c r="I1227" s="118"/>
      <c r="J1227" s="119"/>
      <c r="K1227" s="119"/>
      <c r="L1227" s="232" t="str">
        <f t="shared" si="600"/>
        <v/>
      </c>
      <c r="M1227" s="128" t="str">
        <f t="shared" si="601"/>
        <v/>
      </c>
      <c r="N1227" s="77">
        <f t="shared" si="602"/>
        <v>0</v>
      </c>
      <c r="O1227" s="77">
        <f t="shared" si="603"/>
        <v>0</v>
      </c>
      <c r="P1227" s="28" t="str">
        <f t="shared" si="604"/>
        <v/>
      </c>
      <c r="Q1227" s="28">
        <f t="shared" si="605"/>
        <v>0</v>
      </c>
      <c r="R1227" s="31" t="str">
        <f t="shared" si="606"/>
        <v/>
      </c>
      <c r="S1227" s="28" t="str">
        <f t="shared" si="607"/>
        <v/>
      </c>
      <c r="T1227" s="28" t="str">
        <f t="shared" si="608"/>
        <v/>
      </c>
      <c r="U1227" s="28" t="str">
        <f t="shared" si="609"/>
        <v/>
      </c>
      <c r="V1227" s="28" t="str">
        <f t="shared" si="610"/>
        <v/>
      </c>
      <c r="W1227" s="71" t="str">
        <f t="shared" si="611"/>
        <v/>
      </c>
      <c r="X1227" s="47" t="str">
        <f t="shared" si="612"/>
        <v/>
      </c>
      <c r="Y1227" s="365" t="str">
        <f t="shared" si="613"/>
        <v/>
      </c>
      <c r="Z1227" s="365" t="str">
        <f>IF(W1227&lt;X1227,Übersetzungstexte!A$186,"")</f>
        <v/>
      </c>
      <c r="AA1227" s="366" t="str">
        <f t="shared" si="614"/>
        <v/>
      </c>
      <c r="AB1227" s="367"/>
    </row>
    <row r="1228" spans="1:28" ht="17.25" hidden="1" customHeight="1" x14ac:dyDescent="0.2">
      <c r="A1228" s="115"/>
      <c r="B1228" s="236"/>
      <c r="C1228" s="236"/>
      <c r="D1228" s="116"/>
      <c r="E1228" s="117"/>
      <c r="F1228" s="118"/>
      <c r="G1228" s="362"/>
      <c r="H1228" s="117"/>
      <c r="I1228" s="118"/>
      <c r="J1228" s="119"/>
      <c r="K1228" s="119"/>
      <c r="L1228" s="232" t="str">
        <f t="shared" si="600"/>
        <v/>
      </c>
      <c r="M1228" s="128" t="str">
        <f>Z1228</f>
        <v/>
      </c>
      <c r="N1228" s="77">
        <f>IF(N$2-YEAR(D1228)&lt;N$3,0,1)</f>
        <v>0</v>
      </c>
      <c r="O1228" s="77">
        <f>IF(L1228="",0,1)</f>
        <v>0</v>
      </c>
      <c r="P1228" s="28" t="str">
        <f>IF(AND(A1228="",B1228="",C1228=""),"",ROUND((K1228+J1228)/(N$4-(K1228+J1228))*100,2))</f>
        <v/>
      </c>
      <c r="Q1228" s="28">
        <f>ROUND(G1228,0)/12</f>
        <v>0</v>
      </c>
      <c r="R1228" s="31" t="str">
        <f>IF(AND(A1228="",B1228="",C1228=""),"",ROUND((N$4-(K1228+J1228))*I1228/60,1))</f>
        <v/>
      </c>
      <c r="S1228" s="28" t="str">
        <f>IF(OR(AND(A1228="",B1228="",C1228=""),F1228=0,F1228=""),"",ROUND((1+P1228/100)*Q1228*F1228,2))</f>
        <v/>
      </c>
      <c r="T1228" s="28" t="str">
        <f>IF(OR(AND(A1228="",B1228="",C1228=""),F1228=0,F1228="",I1228=0,I1228=""),"",ROUND((1+P1228/100)*(H1228/(N$4*I1228/5)+Q1228*F1228),2))</f>
        <v/>
      </c>
      <c r="U1228" s="28" t="str">
        <f>IF(OR(AND(A1228="",B1228="",C1228=""),E1228=0,E1228="",R1228=0,R1228=""),"",ROUND((Q1228*E1228/R1228),2))</f>
        <v/>
      </c>
      <c r="V1228" s="28" t="str">
        <f>IF(OR(AND(A1228="",B1228="",C1228=""),E1228=0,E1228="",R1228=0,R1228=""),"",ROUND((H1228/(12*Q1228*E1228)+1)*Q1228*E1228/R1228,2))</f>
        <v/>
      </c>
      <c r="W1228" s="71" t="str">
        <f>IF(OR(AND(A1228="",B1228="",C1228=""),R1228=0,R1228=""),"",ROUND(W$4 / R1228,1))</f>
        <v/>
      </c>
      <c r="X1228" s="47" t="str">
        <f>IF(OR(AND(A1228="",B1228="",C1228=""),N$4=""),"",IF(AND(F1228&gt;0,H1228&gt;0),T1228, IF(F1228&gt;0,S1228, IF(AND(E1228&gt;0,H1228&gt;0),V1228,U1228))))</f>
        <v/>
      </c>
      <c r="Y1228" s="365" t="str">
        <f>IF(W1228&lt;X1228,W1228,X1228)</f>
        <v/>
      </c>
      <c r="Z1228" s="365" t="str">
        <f>IF(W1228&lt;X1228,Übersetzungstexte!A$186,"")</f>
        <v/>
      </c>
      <c r="AA1228" s="366" t="str">
        <f>IF(AND(B1228="",C1228=""),"",CONCATENATE(B1228,",",C1228))</f>
        <v/>
      </c>
      <c r="AB1228" s="367"/>
    </row>
    <row r="1229" spans="1:28" ht="17.25" hidden="1" customHeight="1" x14ac:dyDescent="0.2">
      <c r="A1229" s="115"/>
      <c r="B1229" s="236"/>
      <c r="C1229" s="236"/>
      <c r="D1229" s="116"/>
      <c r="E1229" s="117"/>
      <c r="F1229" s="118"/>
      <c r="G1229" s="362"/>
      <c r="H1229" s="117"/>
      <c r="I1229" s="118"/>
      <c r="J1229" s="119"/>
      <c r="K1229" s="119"/>
      <c r="L1229" s="232" t="str">
        <f t="shared" si="600"/>
        <v/>
      </c>
      <c r="M1229" s="128" t="str">
        <f>Z1229</f>
        <v/>
      </c>
      <c r="N1229" s="77">
        <f>IF(N$2-YEAR(D1229)&lt;N$3,0,1)</f>
        <v>0</v>
      </c>
      <c r="O1229" s="77">
        <f>IF(L1229="",0,1)</f>
        <v>0</v>
      </c>
      <c r="P1229" s="28" t="str">
        <f>IF(AND(A1229="",B1229="",C1229=""),"",ROUND((K1229+J1229)/(N$4-(K1229+J1229))*100,2))</f>
        <v/>
      </c>
      <c r="Q1229" s="28">
        <f>ROUND(G1229,0)/12</f>
        <v>0</v>
      </c>
      <c r="R1229" s="31" t="str">
        <f>IF(AND(A1229="",B1229="",C1229=""),"",ROUND((N$4-(K1229+J1229))*I1229/60,1))</f>
        <v/>
      </c>
      <c r="S1229" s="28" t="str">
        <f>IF(OR(AND(A1229="",B1229="",C1229=""),F1229=0,F1229=""),"",ROUND((1+P1229/100)*Q1229*F1229,2))</f>
        <v/>
      </c>
      <c r="T1229" s="28" t="str">
        <f>IF(OR(AND(A1229="",B1229="",C1229=""),F1229=0,F1229="",I1229=0,I1229=""),"",ROUND((1+P1229/100)*(H1229/(N$4*I1229/5)+Q1229*F1229),2))</f>
        <v/>
      </c>
      <c r="U1229" s="28" t="str">
        <f>IF(OR(AND(A1229="",B1229="",C1229=""),E1229=0,E1229="",R1229=0,R1229=""),"",ROUND((Q1229*E1229/R1229),2))</f>
        <v/>
      </c>
      <c r="V1229" s="28" t="str">
        <f>IF(OR(AND(A1229="",B1229="",C1229=""),E1229=0,E1229="",R1229=0,R1229=""),"",ROUND((H1229/(12*Q1229*E1229)+1)*Q1229*E1229/R1229,2))</f>
        <v/>
      </c>
      <c r="W1229" s="71" t="str">
        <f>IF(OR(AND(A1229="",B1229="",C1229=""),R1229=0,R1229=""),"",ROUND(W$4 / R1229,1))</f>
        <v/>
      </c>
      <c r="X1229" s="47" t="str">
        <f>IF(OR(AND(A1229="",B1229="",C1229=""),N$4=""),"",IF(AND(F1229&gt;0,H1229&gt;0),T1229, IF(F1229&gt;0,S1229, IF(AND(E1229&gt;0,H1229&gt;0),V1229,U1229))))</f>
        <v/>
      </c>
      <c r="Y1229" s="365" t="str">
        <f>IF(W1229&lt;X1229,W1229,X1229)</f>
        <v/>
      </c>
      <c r="Z1229" s="365" t="str">
        <f>IF(W1229&lt;X1229,Übersetzungstexte!A$186,"")</f>
        <v/>
      </c>
      <c r="AA1229" s="366" t="str">
        <f>IF(AND(B1229="",C1229=""),"",CONCATENATE(B1229,",",C1229))</f>
        <v/>
      </c>
      <c r="AB1229" s="367"/>
    </row>
    <row r="1230" spans="1:28" hidden="1" x14ac:dyDescent="0.2">
      <c r="A1230" s="15"/>
      <c r="B1230" s="16"/>
      <c r="C1230" s="16"/>
      <c r="D1230" s="16"/>
      <c r="E1230" s="16"/>
      <c r="F1230" s="16"/>
      <c r="G1230" s="16"/>
      <c r="H1230" s="16"/>
      <c r="I1230" s="16"/>
      <c r="J1230" s="16"/>
      <c r="K1230" s="16"/>
      <c r="L1230" s="16"/>
      <c r="M1230" s="39"/>
      <c r="N1230" s="184"/>
      <c r="O1230" s="45"/>
      <c r="P1230" s="45"/>
      <c r="Q1230" s="45"/>
      <c r="R1230" s="45"/>
      <c r="S1230" s="45"/>
      <c r="T1230" s="45"/>
      <c r="U1230" s="45"/>
      <c r="V1230" s="45"/>
      <c r="W1230" s="45"/>
      <c r="X1230" s="45"/>
      <c r="Y1230" s="45"/>
      <c r="Z1230" s="45"/>
      <c r="AA1230" s="45"/>
      <c r="AB1230" s="45"/>
    </row>
    <row r="1231" spans="1:28" hidden="1" x14ac:dyDescent="0.2">
      <c r="A1231" s="113" t="str">
        <f>'Stammdaten Betrieb &amp; Abteilung'!D$1</f>
        <v xml:space="preserve">  </v>
      </c>
      <c r="B1231" s="39"/>
      <c r="C1231" s="34"/>
      <c r="D1231" s="34"/>
      <c r="E1231" s="35"/>
      <c r="F1231" s="35"/>
      <c r="G1231" s="21" t="str">
        <f>Übersetzungstexte!A$135</f>
        <v>Betrieb / Betriebsabteilung</v>
      </c>
      <c r="H1231" s="38" t="str">
        <f>'Stammdaten Betrieb &amp; Abteilung'!D$13</f>
        <v xml:space="preserve"> </v>
      </c>
      <c r="I1231" s="38"/>
      <c r="J1231" s="38"/>
      <c r="K1231" s="38"/>
      <c r="L1231" s="40"/>
      <c r="M1231" s="85"/>
      <c r="P1231" s="46"/>
      <c r="Q1231" s="46"/>
      <c r="R1231" s="18"/>
      <c r="S1231" s="22"/>
      <c r="T1231" s="47"/>
      <c r="U1231" s="18"/>
      <c r="V1231" s="18"/>
      <c r="W1231" s="18"/>
      <c r="X1231" s="18"/>
      <c r="Y1231" s="19"/>
      <c r="AA1231" s="47"/>
    </row>
    <row r="1232" spans="1:28" hidden="1" x14ac:dyDescent="0.2">
      <c r="A1232" s="38" t="str">
        <f>'Stammdaten Betrieb &amp; Abteilung'!D$3</f>
        <v xml:space="preserve"> </v>
      </c>
      <c r="B1232" s="39"/>
      <c r="C1232" s="33"/>
      <c r="D1232" s="33"/>
      <c r="E1232" s="36"/>
      <c r="F1232" s="36"/>
      <c r="G1232" s="17" t="str">
        <f>Übersetzungstexte!A$136</f>
        <v>Abrechnungsperiode</v>
      </c>
      <c r="H1232" s="114" t="str">
        <f>'Stammdaten Betrieb &amp; Abteilung'!D$14</f>
        <v/>
      </c>
      <c r="I1232" s="114"/>
      <c r="J1232" s="37"/>
      <c r="K1232" s="37"/>
      <c r="L1232" s="40"/>
      <c r="M1232" s="85"/>
      <c r="P1232" s="46"/>
      <c r="Q1232" s="46"/>
      <c r="R1232" s="18"/>
      <c r="S1232" s="22"/>
      <c r="T1232" s="47"/>
      <c r="U1232" s="18"/>
      <c r="V1232" s="18"/>
      <c r="W1232" s="18"/>
      <c r="X1232" s="18"/>
      <c r="Y1232" s="19"/>
      <c r="AA1232" s="47"/>
    </row>
    <row r="1233" spans="1:28" hidden="1" x14ac:dyDescent="0.2">
      <c r="A1233" s="38" t="str">
        <f>'Stammdaten Betrieb &amp; Abteilung'!D$4</f>
        <v xml:space="preserve"> </v>
      </c>
      <c r="B1233" s="39"/>
      <c r="C1233" s="7"/>
      <c r="D1233" s="7"/>
      <c r="E1233" s="36"/>
      <c r="F1233" s="36"/>
      <c r="G1233" s="17" t="str">
        <f>Übersetzungstexte!A$137</f>
        <v>Beginn / Ende der Kurzarbeit</v>
      </c>
      <c r="H1233" s="38" t="str">
        <f>'Stammdaten Betrieb &amp; Abteilung'!D$16</f>
        <v/>
      </c>
      <c r="I1233" s="38"/>
      <c r="J1233" s="38"/>
      <c r="K1233" s="38"/>
      <c r="L1233" s="40"/>
      <c r="M1233" s="85"/>
      <c r="P1233" s="46"/>
      <c r="Q1233" s="46"/>
      <c r="R1233" s="18"/>
      <c r="S1233" s="22"/>
      <c r="T1233" s="47"/>
      <c r="U1233" s="18"/>
      <c r="V1233" s="18"/>
      <c r="W1233" s="73"/>
      <c r="X1233" s="18"/>
      <c r="Y1233" s="19"/>
      <c r="AA1233" s="47"/>
    </row>
    <row r="1234" spans="1:28" hidden="1" x14ac:dyDescent="0.2">
      <c r="A1234" s="5"/>
      <c r="B1234" s="4"/>
      <c r="C1234" s="7"/>
      <c r="D1234" s="7"/>
      <c r="E1234" s="8"/>
      <c r="F1234" s="7"/>
      <c r="G1234" s="7"/>
      <c r="H1234" s="13"/>
      <c r="I1234" s="7"/>
      <c r="J1234" s="7"/>
      <c r="K1234" s="7"/>
      <c r="L1234" s="41"/>
      <c r="M1234" s="86"/>
      <c r="N1234" s="182"/>
      <c r="O1234" s="43"/>
      <c r="P1234" s="46"/>
      <c r="Q1234" s="46"/>
      <c r="R1234" s="18"/>
      <c r="S1234" s="22"/>
      <c r="T1234" s="18"/>
      <c r="U1234" s="18"/>
      <c r="V1234" s="18"/>
      <c r="W1234" s="50"/>
      <c r="X1234" s="18"/>
      <c r="Y1234" s="19"/>
      <c r="AA1234" s="47"/>
    </row>
    <row r="1235" spans="1:28" hidden="1" x14ac:dyDescent="0.2">
      <c r="A1235" s="223" t="str">
        <f>Übersetzungstexte!A$138</f>
        <v/>
      </c>
      <c r="B1235" s="223" t="str">
        <f>Übersetzungstexte!A$142</f>
        <v/>
      </c>
      <c r="C1235" s="223" t="str">
        <f>Übersetzungstexte!A$146</f>
        <v/>
      </c>
      <c r="D1235" s="224" t="str">
        <f>Übersetzungstexte!A$150</f>
        <v/>
      </c>
      <c r="E1235" s="224" t="str">
        <f>Übersetzungstexte!A$154</f>
        <v/>
      </c>
      <c r="F1235" s="224" t="str">
        <f>Übersetzungstexte!A$158</f>
        <v/>
      </c>
      <c r="G1235" s="224" t="str">
        <f>Übersetzungstexte!A$162</f>
        <v>Anzahl bez.</v>
      </c>
      <c r="H1235" s="225" t="str">
        <f>Übersetzungstexte!A$166</f>
        <v>Weitere</v>
      </c>
      <c r="I1235" s="224" t="str">
        <f>Übersetzungstexte!A$170</f>
        <v>Jahres-</v>
      </c>
      <c r="J1235" s="224" t="str">
        <f>Übersetzungstexte!A$174</f>
        <v/>
      </c>
      <c r="K1235" s="224" t="str">
        <f>Übersetzungstexte!A$178</f>
        <v/>
      </c>
      <c r="L1235" s="224" t="str">
        <f>Übersetzungstexte!A$182</f>
        <v>Anrechen-</v>
      </c>
      <c r="M1235" s="85"/>
      <c r="N1235" s="183"/>
      <c r="O1235" s="76" t="s">
        <v>685</v>
      </c>
      <c r="P1235" s="50" t="s">
        <v>717</v>
      </c>
      <c r="Q1235" s="50"/>
      <c r="R1235" s="50" t="s">
        <v>718</v>
      </c>
      <c r="S1235" s="50" t="s">
        <v>719</v>
      </c>
      <c r="T1235" s="50" t="s">
        <v>720</v>
      </c>
      <c r="U1235" s="50" t="s">
        <v>721</v>
      </c>
      <c r="V1235" s="50" t="s">
        <v>722</v>
      </c>
      <c r="W1235" s="50" t="s">
        <v>723</v>
      </c>
      <c r="X1235" s="44" t="s">
        <v>726</v>
      </c>
      <c r="Y1235" s="47" t="s">
        <v>723</v>
      </c>
      <c r="Z1235" s="47" t="s">
        <v>723</v>
      </c>
      <c r="AA1235" s="179"/>
      <c r="AB1235" s="179"/>
    </row>
    <row r="1236" spans="1:28" s="23" customFormat="1" hidden="1" x14ac:dyDescent="0.2">
      <c r="A1236" s="226" t="str">
        <f>Übersetzungstexte!A$139</f>
        <v/>
      </c>
      <c r="B1236" s="226" t="str">
        <f>Übersetzungstexte!A$143</f>
        <v/>
      </c>
      <c r="C1236" s="226" t="str">
        <f>Übersetzungstexte!A$147</f>
        <v/>
      </c>
      <c r="D1236" s="227" t="str">
        <f>Übersetzungstexte!A$151</f>
        <v/>
      </c>
      <c r="E1236" s="227" t="str">
        <f>Übersetzungstexte!A$155</f>
        <v/>
      </c>
      <c r="F1236" s="227" t="str">
        <f>Übersetzungstexte!A$159</f>
        <v/>
      </c>
      <c r="G1236" s="227" t="str">
        <f>Übersetzungstexte!A$163</f>
        <v xml:space="preserve">Monate </v>
      </c>
      <c r="H1236" s="233" t="str">
        <f>Übersetzungstexte!A$167</f>
        <v>Lohn-</v>
      </c>
      <c r="I1236" s="227" t="str">
        <f>Übersetzungstexte!A$171</f>
        <v>durchschn.</v>
      </c>
      <c r="J1236" s="227" t="str">
        <f>Übersetzungstexte!A$175</f>
        <v>Anzahl</v>
      </c>
      <c r="K1236" s="227" t="str">
        <f>Übersetzungstexte!A$179</f>
        <v>Anzahl</v>
      </c>
      <c r="L1236" s="227" t="str">
        <f>Übersetzungstexte!A$183</f>
        <v>barer</v>
      </c>
      <c r="M1236" s="126"/>
      <c r="N1236" s="183"/>
      <c r="O1236" s="76" t="s">
        <v>761</v>
      </c>
      <c r="P1236" s="50" t="s">
        <v>712</v>
      </c>
      <c r="Q1236" s="50" t="s">
        <v>609</v>
      </c>
      <c r="R1236" s="51" t="s">
        <v>713</v>
      </c>
      <c r="S1236" s="75" t="s">
        <v>757</v>
      </c>
      <c r="T1236" s="52" t="s">
        <v>757</v>
      </c>
      <c r="U1236" s="52" t="s">
        <v>758</v>
      </c>
      <c r="V1236" s="52" t="s">
        <v>758</v>
      </c>
      <c r="W1236" s="52" t="s">
        <v>724</v>
      </c>
      <c r="X1236" s="48" t="s">
        <v>727</v>
      </c>
      <c r="Y1236" s="48" t="s">
        <v>727</v>
      </c>
      <c r="Z1236" s="49" t="s">
        <v>753</v>
      </c>
      <c r="AA1236" s="364"/>
      <c r="AB1236" s="364"/>
    </row>
    <row r="1237" spans="1:28" s="23" customFormat="1" hidden="1" x14ac:dyDescent="0.2">
      <c r="A1237" s="226" t="str">
        <f>Übersetzungstexte!A$140</f>
        <v/>
      </c>
      <c r="B1237" s="226" t="str">
        <f>Übersetzungstexte!A$144</f>
        <v/>
      </c>
      <c r="C1237" s="226" t="str">
        <f>Übersetzungstexte!A$148</f>
        <v/>
      </c>
      <c r="D1237" s="227" t="str">
        <f>Übersetzungstexte!A$152</f>
        <v>Geburts-</v>
      </c>
      <c r="E1237" s="227" t="str">
        <f>Übersetzungstexte!A$156</f>
        <v>Monats-</v>
      </c>
      <c r="F1237" s="227" t="str">
        <f>Übersetzungstexte!A$160</f>
        <v>Stunden-</v>
      </c>
      <c r="G1237" s="227" t="str">
        <f>Übersetzungstexte!A$164</f>
        <v>pro Jahr</v>
      </c>
      <c r="H1237" s="227" t="str">
        <f>Übersetzungstexte!A$168</f>
        <v>bestand-</v>
      </c>
      <c r="I1237" s="227" t="str">
        <f>Übersetzungstexte!A$172</f>
        <v>wöchentl.</v>
      </c>
      <c r="J1237" s="227" t="str">
        <f>Übersetzungstexte!A$176</f>
        <v>Ferientage</v>
      </c>
      <c r="K1237" s="227" t="str">
        <f>Übersetzungstexte!A$180</f>
        <v>Feiertage</v>
      </c>
      <c r="L1237" s="228" t="str">
        <f>Übersetzungstexte!A$184</f>
        <v>Stunden-</v>
      </c>
      <c r="M1237" s="127"/>
      <c r="N1237" s="184" t="s">
        <v>62</v>
      </c>
      <c r="O1237" s="44" t="s">
        <v>762</v>
      </c>
      <c r="P1237" s="50"/>
      <c r="Q1237" s="50"/>
      <c r="R1237" s="51"/>
      <c r="S1237" s="52" t="s">
        <v>706</v>
      </c>
      <c r="T1237" s="52" t="s">
        <v>704</v>
      </c>
      <c r="U1237" s="52" t="s">
        <v>706</v>
      </c>
      <c r="V1237" s="52" t="s">
        <v>704</v>
      </c>
      <c r="W1237" s="52" t="s">
        <v>725</v>
      </c>
      <c r="X1237" s="49" t="s">
        <v>755</v>
      </c>
      <c r="Y1237" s="49" t="s">
        <v>728</v>
      </c>
      <c r="Z1237" s="49" t="s">
        <v>754</v>
      </c>
      <c r="AA1237" s="364"/>
      <c r="AB1237" s="364"/>
    </row>
    <row r="1238" spans="1:28" s="23" customFormat="1" hidden="1" x14ac:dyDescent="0.2">
      <c r="A1238" s="229" t="str">
        <f>Übersetzungstexte!A$141</f>
        <v>Versicherten-Nr.</v>
      </c>
      <c r="B1238" s="229" t="str">
        <f>Übersetzungstexte!A$145</f>
        <v>Name</v>
      </c>
      <c r="C1238" s="229" t="str">
        <f>Übersetzungstexte!A$149</f>
        <v>Vorname</v>
      </c>
      <c r="D1238" s="230" t="str">
        <f>Übersetzungstexte!A$153</f>
        <v>datum</v>
      </c>
      <c r="E1238" s="230" t="str">
        <f>Übersetzungstexte!A$157</f>
        <v>lohn</v>
      </c>
      <c r="F1238" s="230" t="str">
        <f>Übersetzungstexte!A$161</f>
        <v>lohn</v>
      </c>
      <c r="G1238" s="230" t="str">
        <f>Übersetzungstexte!A$165</f>
        <v>(12/13)</v>
      </c>
      <c r="H1238" s="230" t="str">
        <f>Übersetzungstexte!A$169</f>
        <v>teile p. Jahr</v>
      </c>
      <c r="I1238" s="230" t="str">
        <f>Übersetzungstexte!A$173</f>
        <v>Arbeitszeit</v>
      </c>
      <c r="J1238" s="230" t="str">
        <f>Übersetzungstexte!A$177</f>
        <v>pro Jahr</v>
      </c>
      <c r="K1238" s="230" t="str">
        <f>Übersetzungstexte!A$181</f>
        <v>pro Jahr</v>
      </c>
      <c r="L1238" s="231" t="str">
        <f>Übersetzungstexte!A$185</f>
        <v>Verdienst</v>
      </c>
      <c r="M1238" s="127"/>
      <c r="N1238" s="184" t="s">
        <v>63</v>
      </c>
      <c r="O1238" s="44" t="s">
        <v>749</v>
      </c>
      <c r="P1238" s="50"/>
      <c r="Q1238" s="50"/>
      <c r="R1238" s="51"/>
      <c r="S1238" s="52" t="s">
        <v>705</v>
      </c>
      <c r="T1238" s="52" t="s">
        <v>705</v>
      </c>
      <c r="U1238" s="52" t="s">
        <v>705</v>
      </c>
      <c r="V1238" s="52" t="s">
        <v>705</v>
      </c>
      <c r="W1238" s="50"/>
      <c r="X1238" s="49" t="s">
        <v>756</v>
      </c>
      <c r="Y1238" s="49" t="s">
        <v>673</v>
      </c>
      <c r="Z1238" s="49"/>
      <c r="AA1238" s="364" t="s">
        <v>711</v>
      </c>
      <c r="AB1238" s="364"/>
    </row>
    <row r="1239" spans="1:28" ht="17.25" hidden="1" customHeight="1" x14ac:dyDescent="0.2">
      <c r="A1239" s="115"/>
      <c r="B1239" s="236"/>
      <c r="C1239" s="236"/>
      <c r="D1239" s="116"/>
      <c r="E1239" s="117"/>
      <c r="F1239" s="118"/>
      <c r="G1239" s="362"/>
      <c r="H1239" s="117"/>
      <c r="I1239" s="118"/>
      <c r="J1239" s="119"/>
      <c r="K1239" s="119"/>
      <c r="L1239" s="232" t="str">
        <f t="shared" ref="L1239:L1259" si="615">Y1239</f>
        <v/>
      </c>
      <c r="M1239" s="128" t="str">
        <f t="shared" ref="M1239:M1257" si="616">Z1239</f>
        <v/>
      </c>
      <c r="N1239" s="77">
        <f t="shared" ref="N1239:N1257" si="617">IF(N$2-YEAR(D1239)&lt;N$3,0,1)</f>
        <v>0</v>
      </c>
      <c r="O1239" s="77">
        <f t="shared" ref="O1239:O1257" si="618">IF(L1239="",0,1)</f>
        <v>0</v>
      </c>
      <c r="P1239" s="28" t="str">
        <f t="shared" ref="P1239:P1257" si="619">IF(AND(A1239="",B1239="",C1239=""),"",ROUND((K1239+J1239)/(N$4-(K1239+J1239))*100,2))</f>
        <v/>
      </c>
      <c r="Q1239" s="28">
        <f t="shared" ref="Q1239:Q1257" si="620">ROUND(G1239,0)/12</f>
        <v>0</v>
      </c>
      <c r="R1239" s="31" t="str">
        <f t="shared" ref="R1239:R1257" si="621">IF(AND(A1239="",B1239="",C1239=""),"",ROUND((N$4-(K1239+J1239))*I1239/60,1))</f>
        <v/>
      </c>
      <c r="S1239" s="28" t="str">
        <f t="shared" ref="S1239:S1257" si="622">IF(OR(AND(A1239="",B1239="",C1239=""),F1239=0,F1239=""),"",ROUND((1+P1239/100)*Q1239*F1239,2))</f>
        <v/>
      </c>
      <c r="T1239" s="28" t="str">
        <f t="shared" ref="T1239:T1257" si="623">IF(OR(AND(A1239="",B1239="",C1239=""),F1239=0,F1239="",I1239=0,I1239=""),"",ROUND((1+P1239/100)*(H1239/(N$4*I1239/5)+Q1239*F1239),2))</f>
        <v/>
      </c>
      <c r="U1239" s="28" t="str">
        <f t="shared" ref="U1239:U1257" si="624">IF(OR(AND(A1239="",B1239="",C1239=""),E1239=0,E1239="",R1239=0,R1239=""),"",ROUND((Q1239*E1239/R1239),2))</f>
        <v/>
      </c>
      <c r="V1239" s="28" t="str">
        <f t="shared" ref="V1239:V1257" si="625">IF(OR(AND(A1239="",B1239="",C1239=""),E1239=0,E1239="",R1239=0,R1239=""),"",ROUND((H1239/(12*Q1239*E1239)+1)*Q1239*E1239/R1239,2))</f>
        <v/>
      </c>
      <c r="W1239" s="71" t="str">
        <f t="shared" ref="W1239:W1257" si="626">IF(OR(AND(A1239="",B1239="",C1239=""),R1239=0,R1239=""),"",ROUND(W$4 / R1239,1))</f>
        <v/>
      </c>
      <c r="X1239" s="47" t="str">
        <f t="shared" ref="X1239:X1257" si="627">IF(OR(AND(A1239="",B1239="",C1239=""),N$4=""),"",IF(AND(F1239&gt;0,H1239&gt;0),T1239, IF(F1239&gt;0,S1239, IF(AND(E1239&gt;0,H1239&gt;0),V1239,U1239))))</f>
        <v/>
      </c>
      <c r="Y1239" s="365" t="str">
        <f t="shared" ref="Y1239:Y1257" si="628">IF(W1239&lt;X1239,W1239,X1239)</f>
        <v/>
      </c>
      <c r="Z1239" s="365" t="str">
        <f>IF(W1239&lt;X1239,Übersetzungstexte!A$186,"")</f>
        <v/>
      </c>
      <c r="AA1239" s="366" t="str">
        <f t="shared" ref="AA1239:AA1257" si="629">IF(AND(B1239="",C1239=""),"",CONCATENATE(B1239,",",C1239))</f>
        <v/>
      </c>
      <c r="AB1239" s="367"/>
    </row>
    <row r="1240" spans="1:28" ht="17.25" hidden="1" customHeight="1" x14ac:dyDescent="0.2">
      <c r="A1240" s="115"/>
      <c r="B1240" s="236"/>
      <c r="C1240" s="236"/>
      <c r="D1240" s="116"/>
      <c r="E1240" s="117"/>
      <c r="F1240" s="118"/>
      <c r="G1240" s="362"/>
      <c r="H1240" s="117"/>
      <c r="I1240" s="118"/>
      <c r="J1240" s="119"/>
      <c r="K1240" s="119"/>
      <c r="L1240" s="232" t="str">
        <f t="shared" si="615"/>
        <v/>
      </c>
      <c r="M1240" s="128" t="str">
        <f t="shared" si="616"/>
        <v/>
      </c>
      <c r="N1240" s="77">
        <f t="shared" si="617"/>
        <v>0</v>
      </c>
      <c r="O1240" s="77">
        <f t="shared" si="618"/>
        <v>0</v>
      </c>
      <c r="P1240" s="28" t="str">
        <f t="shared" si="619"/>
        <v/>
      </c>
      <c r="Q1240" s="28">
        <f t="shared" si="620"/>
        <v>0</v>
      </c>
      <c r="R1240" s="31" t="str">
        <f t="shared" si="621"/>
        <v/>
      </c>
      <c r="S1240" s="28" t="str">
        <f t="shared" si="622"/>
        <v/>
      </c>
      <c r="T1240" s="28" t="str">
        <f t="shared" si="623"/>
        <v/>
      </c>
      <c r="U1240" s="28" t="str">
        <f t="shared" si="624"/>
        <v/>
      </c>
      <c r="V1240" s="28" t="str">
        <f t="shared" si="625"/>
        <v/>
      </c>
      <c r="W1240" s="71" t="str">
        <f t="shared" si="626"/>
        <v/>
      </c>
      <c r="X1240" s="47" t="str">
        <f t="shared" si="627"/>
        <v/>
      </c>
      <c r="Y1240" s="365" t="str">
        <f t="shared" si="628"/>
        <v/>
      </c>
      <c r="Z1240" s="365" t="str">
        <f>IF(W1240&lt;X1240,Übersetzungstexte!A$186,"")</f>
        <v/>
      </c>
      <c r="AA1240" s="366" t="str">
        <f t="shared" si="629"/>
        <v/>
      </c>
      <c r="AB1240" s="367"/>
    </row>
    <row r="1241" spans="1:28" ht="17.25" hidden="1" customHeight="1" x14ac:dyDescent="0.2">
      <c r="A1241" s="115"/>
      <c r="B1241" s="236"/>
      <c r="C1241" s="236"/>
      <c r="D1241" s="116"/>
      <c r="E1241" s="117"/>
      <c r="F1241" s="118"/>
      <c r="G1241" s="362"/>
      <c r="H1241" s="117"/>
      <c r="I1241" s="118"/>
      <c r="J1241" s="119"/>
      <c r="K1241" s="119"/>
      <c r="L1241" s="232" t="str">
        <f t="shared" si="615"/>
        <v/>
      </c>
      <c r="M1241" s="128" t="str">
        <f t="shared" si="616"/>
        <v/>
      </c>
      <c r="N1241" s="77">
        <f t="shared" si="617"/>
        <v>0</v>
      </c>
      <c r="O1241" s="77">
        <f t="shared" si="618"/>
        <v>0</v>
      </c>
      <c r="P1241" s="28" t="str">
        <f t="shared" si="619"/>
        <v/>
      </c>
      <c r="Q1241" s="28">
        <f t="shared" si="620"/>
        <v>0</v>
      </c>
      <c r="R1241" s="31" t="str">
        <f t="shared" si="621"/>
        <v/>
      </c>
      <c r="S1241" s="28" t="str">
        <f t="shared" si="622"/>
        <v/>
      </c>
      <c r="T1241" s="28" t="str">
        <f t="shared" si="623"/>
        <v/>
      </c>
      <c r="U1241" s="28" t="str">
        <f t="shared" si="624"/>
        <v/>
      </c>
      <c r="V1241" s="28" t="str">
        <f t="shared" si="625"/>
        <v/>
      </c>
      <c r="W1241" s="71" t="str">
        <f t="shared" si="626"/>
        <v/>
      </c>
      <c r="X1241" s="47" t="str">
        <f t="shared" si="627"/>
        <v/>
      </c>
      <c r="Y1241" s="365" t="str">
        <f t="shared" si="628"/>
        <v/>
      </c>
      <c r="Z1241" s="365" t="str">
        <f>IF(W1241&lt;X1241,Übersetzungstexte!A$186,"")</f>
        <v/>
      </c>
      <c r="AA1241" s="366" t="str">
        <f t="shared" si="629"/>
        <v/>
      </c>
      <c r="AB1241" s="367"/>
    </row>
    <row r="1242" spans="1:28" ht="17.25" hidden="1" customHeight="1" x14ac:dyDescent="0.2">
      <c r="A1242" s="115"/>
      <c r="B1242" s="236"/>
      <c r="C1242" s="236"/>
      <c r="D1242" s="116"/>
      <c r="E1242" s="117"/>
      <c r="F1242" s="118"/>
      <c r="G1242" s="362"/>
      <c r="H1242" s="117"/>
      <c r="I1242" s="118"/>
      <c r="J1242" s="119"/>
      <c r="K1242" s="119"/>
      <c r="L1242" s="232" t="str">
        <f t="shared" si="615"/>
        <v/>
      </c>
      <c r="M1242" s="128" t="str">
        <f t="shared" si="616"/>
        <v/>
      </c>
      <c r="N1242" s="77">
        <f t="shared" si="617"/>
        <v>0</v>
      </c>
      <c r="O1242" s="77">
        <f t="shared" si="618"/>
        <v>0</v>
      </c>
      <c r="P1242" s="28" t="str">
        <f t="shared" si="619"/>
        <v/>
      </c>
      <c r="Q1242" s="28">
        <f t="shared" si="620"/>
        <v>0</v>
      </c>
      <c r="R1242" s="31" t="str">
        <f t="shared" si="621"/>
        <v/>
      </c>
      <c r="S1242" s="28" t="str">
        <f t="shared" si="622"/>
        <v/>
      </c>
      <c r="T1242" s="28" t="str">
        <f t="shared" si="623"/>
        <v/>
      </c>
      <c r="U1242" s="28" t="str">
        <f t="shared" si="624"/>
        <v/>
      </c>
      <c r="V1242" s="28" t="str">
        <f t="shared" si="625"/>
        <v/>
      </c>
      <c r="W1242" s="71" t="str">
        <f t="shared" si="626"/>
        <v/>
      </c>
      <c r="X1242" s="47" t="str">
        <f t="shared" si="627"/>
        <v/>
      </c>
      <c r="Y1242" s="365" t="str">
        <f t="shared" si="628"/>
        <v/>
      </c>
      <c r="Z1242" s="365" t="str">
        <f>IF(W1242&lt;X1242,Übersetzungstexte!A$186,"")</f>
        <v/>
      </c>
      <c r="AA1242" s="366" t="str">
        <f t="shared" si="629"/>
        <v/>
      </c>
      <c r="AB1242" s="367"/>
    </row>
    <row r="1243" spans="1:28" ht="17.25" hidden="1" customHeight="1" x14ac:dyDescent="0.2">
      <c r="A1243" s="115"/>
      <c r="B1243" s="236"/>
      <c r="C1243" s="236"/>
      <c r="D1243" s="116"/>
      <c r="E1243" s="117"/>
      <c r="F1243" s="118"/>
      <c r="G1243" s="362"/>
      <c r="H1243" s="117"/>
      <c r="I1243" s="118"/>
      <c r="J1243" s="119"/>
      <c r="K1243" s="119"/>
      <c r="L1243" s="232" t="str">
        <f t="shared" si="615"/>
        <v/>
      </c>
      <c r="M1243" s="128" t="str">
        <f t="shared" si="616"/>
        <v/>
      </c>
      <c r="N1243" s="77">
        <f t="shared" si="617"/>
        <v>0</v>
      </c>
      <c r="O1243" s="77">
        <f t="shared" si="618"/>
        <v>0</v>
      </c>
      <c r="P1243" s="28" t="str">
        <f t="shared" si="619"/>
        <v/>
      </c>
      <c r="Q1243" s="28">
        <f t="shared" si="620"/>
        <v>0</v>
      </c>
      <c r="R1243" s="31" t="str">
        <f t="shared" si="621"/>
        <v/>
      </c>
      <c r="S1243" s="28" t="str">
        <f t="shared" si="622"/>
        <v/>
      </c>
      <c r="T1243" s="28" t="str">
        <f t="shared" si="623"/>
        <v/>
      </c>
      <c r="U1243" s="28" t="str">
        <f t="shared" si="624"/>
        <v/>
      </c>
      <c r="V1243" s="28" t="str">
        <f t="shared" si="625"/>
        <v/>
      </c>
      <c r="W1243" s="71" t="str">
        <f t="shared" si="626"/>
        <v/>
      </c>
      <c r="X1243" s="47" t="str">
        <f t="shared" si="627"/>
        <v/>
      </c>
      <c r="Y1243" s="365" t="str">
        <f t="shared" si="628"/>
        <v/>
      </c>
      <c r="Z1243" s="365" t="str">
        <f>IF(W1243&lt;X1243,Übersetzungstexte!A$186,"")</f>
        <v/>
      </c>
      <c r="AA1243" s="366" t="str">
        <f t="shared" si="629"/>
        <v/>
      </c>
      <c r="AB1243" s="367"/>
    </row>
    <row r="1244" spans="1:28" ht="17.25" hidden="1" customHeight="1" x14ac:dyDescent="0.2">
      <c r="A1244" s="115"/>
      <c r="B1244" s="236"/>
      <c r="C1244" s="236"/>
      <c r="D1244" s="116"/>
      <c r="E1244" s="117"/>
      <c r="F1244" s="118"/>
      <c r="G1244" s="362"/>
      <c r="H1244" s="117"/>
      <c r="I1244" s="118"/>
      <c r="J1244" s="119"/>
      <c r="K1244" s="119"/>
      <c r="L1244" s="232" t="str">
        <f t="shared" si="615"/>
        <v/>
      </c>
      <c r="M1244" s="128" t="str">
        <f t="shared" si="616"/>
        <v/>
      </c>
      <c r="N1244" s="77">
        <f t="shared" si="617"/>
        <v>0</v>
      </c>
      <c r="O1244" s="77">
        <f t="shared" si="618"/>
        <v>0</v>
      </c>
      <c r="P1244" s="28" t="str">
        <f t="shared" si="619"/>
        <v/>
      </c>
      <c r="Q1244" s="28">
        <f t="shared" si="620"/>
        <v>0</v>
      </c>
      <c r="R1244" s="31" t="str">
        <f t="shared" si="621"/>
        <v/>
      </c>
      <c r="S1244" s="28" t="str">
        <f t="shared" si="622"/>
        <v/>
      </c>
      <c r="T1244" s="28" t="str">
        <f t="shared" si="623"/>
        <v/>
      </c>
      <c r="U1244" s="28" t="str">
        <f t="shared" si="624"/>
        <v/>
      </c>
      <c r="V1244" s="28" t="str">
        <f t="shared" si="625"/>
        <v/>
      </c>
      <c r="W1244" s="71" t="str">
        <f t="shared" si="626"/>
        <v/>
      </c>
      <c r="X1244" s="47" t="str">
        <f t="shared" si="627"/>
        <v/>
      </c>
      <c r="Y1244" s="365" t="str">
        <f t="shared" si="628"/>
        <v/>
      </c>
      <c r="Z1244" s="365" t="str">
        <f>IF(W1244&lt;X1244,Übersetzungstexte!A$186,"")</f>
        <v/>
      </c>
      <c r="AA1244" s="366" t="str">
        <f t="shared" si="629"/>
        <v/>
      </c>
      <c r="AB1244" s="367"/>
    </row>
    <row r="1245" spans="1:28" ht="17.25" hidden="1" customHeight="1" x14ac:dyDescent="0.2">
      <c r="A1245" s="115"/>
      <c r="B1245" s="236"/>
      <c r="C1245" s="236"/>
      <c r="D1245" s="116"/>
      <c r="E1245" s="117"/>
      <c r="F1245" s="118"/>
      <c r="G1245" s="362"/>
      <c r="H1245" s="117"/>
      <c r="I1245" s="118"/>
      <c r="J1245" s="119"/>
      <c r="K1245" s="119"/>
      <c r="L1245" s="232" t="str">
        <f t="shared" si="615"/>
        <v/>
      </c>
      <c r="M1245" s="128" t="str">
        <f t="shared" si="616"/>
        <v/>
      </c>
      <c r="N1245" s="77">
        <f t="shared" si="617"/>
        <v>0</v>
      </c>
      <c r="O1245" s="77">
        <f t="shared" si="618"/>
        <v>0</v>
      </c>
      <c r="P1245" s="28" t="str">
        <f t="shared" si="619"/>
        <v/>
      </c>
      <c r="Q1245" s="28">
        <f t="shared" si="620"/>
        <v>0</v>
      </c>
      <c r="R1245" s="31" t="str">
        <f t="shared" si="621"/>
        <v/>
      </c>
      <c r="S1245" s="28" t="str">
        <f t="shared" si="622"/>
        <v/>
      </c>
      <c r="T1245" s="28" t="str">
        <f t="shared" si="623"/>
        <v/>
      </c>
      <c r="U1245" s="28" t="str">
        <f t="shared" si="624"/>
        <v/>
      </c>
      <c r="V1245" s="28" t="str">
        <f t="shared" si="625"/>
        <v/>
      </c>
      <c r="W1245" s="71" t="str">
        <f t="shared" si="626"/>
        <v/>
      </c>
      <c r="X1245" s="47" t="str">
        <f t="shared" si="627"/>
        <v/>
      </c>
      <c r="Y1245" s="365" t="str">
        <f t="shared" si="628"/>
        <v/>
      </c>
      <c r="Z1245" s="365" t="str">
        <f>IF(W1245&lt;X1245,Übersetzungstexte!A$186,"")</f>
        <v/>
      </c>
      <c r="AA1245" s="366" t="str">
        <f t="shared" si="629"/>
        <v/>
      </c>
      <c r="AB1245" s="367"/>
    </row>
    <row r="1246" spans="1:28" ht="17.25" hidden="1" customHeight="1" x14ac:dyDescent="0.2">
      <c r="A1246" s="115"/>
      <c r="B1246" s="236"/>
      <c r="C1246" s="236"/>
      <c r="D1246" s="116"/>
      <c r="E1246" s="117"/>
      <c r="F1246" s="118"/>
      <c r="G1246" s="362"/>
      <c r="H1246" s="117"/>
      <c r="I1246" s="118"/>
      <c r="J1246" s="119"/>
      <c r="K1246" s="119"/>
      <c r="L1246" s="232" t="str">
        <f t="shared" si="615"/>
        <v/>
      </c>
      <c r="M1246" s="128" t="str">
        <f t="shared" si="616"/>
        <v/>
      </c>
      <c r="N1246" s="77">
        <f t="shared" si="617"/>
        <v>0</v>
      </c>
      <c r="O1246" s="77">
        <f t="shared" si="618"/>
        <v>0</v>
      </c>
      <c r="P1246" s="28" t="str">
        <f t="shared" si="619"/>
        <v/>
      </c>
      <c r="Q1246" s="28">
        <f t="shared" si="620"/>
        <v>0</v>
      </c>
      <c r="R1246" s="31" t="str">
        <f t="shared" si="621"/>
        <v/>
      </c>
      <c r="S1246" s="28" t="str">
        <f t="shared" si="622"/>
        <v/>
      </c>
      <c r="T1246" s="28" t="str">
        <f t="shared" si="623"/>
        <v/>
      </c>
      <c r="U1246" s="28" t="str">
        <f t="shared" si="624"/>
        <v/>
      </c>
      <c r="V1246" s="28" t="str">
        <f t="shared" si="625"/>
        <v/>
      </c>
      <c r="W1246" s="71" t="str">
        <f t="shared" si="626"/>
        <v/>
      </c>
      <c r="X1246" s="47" t="str">
        <f t="shared" si="627"/>
        <v/>
      </c>
      <c r="Y1246" s="365" t="str">
        <f t="shared" si="628"/>
        <v/>
      </c>
      <c r="Z1246" s="365" t="str">
        <f>IF(W1246&lt;X1246,Übersetzungstexte!A$186,"")</f>
        <v/>
      </c>
      <c r="AA1246" s="366" t="str">
        <f t="shared" si="629"/>
        <v/>
      </c>
      <c r="AB1246" s="367"/>
    </row>
    <row r="1247" spans="1:28" ht="17.25" hidden="1" customHeight="1" x14ac:dyDescent="0.2">
      <c r="A1247" s="115"/>
      <c r="B1247" s="236"/>
      <c r="C1247" s="236"/>
      <c r="D1247" s="116"/>
      <c r="E1247" s="117"/>
      <c r="F1247" s="118"/>
      <c r="G1247" s="362"/>
      <c r="H1247" s="117"/>
      <c r="I1247" s="118"/>
      <c r="J1247" s="119"/>
      <c r="K1247" s="119"/>
      <c r="L1247" s="232" t="str">
        <f t="shared" si="615"/>
        <v/>
      </c>
      <c r="M1247" s="128" t="str">
        <f t="shared" si="616"/>
        <v/>
      </c>
      <c r="N1247" s="77">
        <f t="shared" si="617"/>
        <v>0</v>
      </c>
      <c r="O1247" s="77">
        <f t="shared" si="618"/>
        <v>0</v>
      </c>
      <c r="P1247" s="28" t="str">
        <f t="shared" si="619"/>
        <v/>
      </c>
      <c r="Q1247" s="28">
        <f t="shared" si="620"/>
        <v>0</v>
      </c>
      <c r="R1247" s="31" t="str">
        <f t="shared" si="621"/>
        <v/>
      </c>
      <c r="S1247" s="28" t="str">
        <f t="shared" si="622"/>
        <v/>
      </c>
      <c r="T1247" s="28" t="str">
        <f t="shared" si="623"/>
        <v/>
      </c>
      <c r="U1247" s="28" t="str">
        <f t="shared" si="624"/>
        <v/>
      </c>
      <c r="V1247" s="28" t="str">
        <f t="shared" si="625"/>
        <v/>
      </c>
      <c r="W1247" s="71" t="str">
        <f t="shared" si="626"/>
        <v/>
      </c>
      <c r="X1247" s="47" t="str">
        <f t="shared" si="627"/>
        <v/>
      </c>
      <c r="Y1247" s="365" t="str">
        <f t="shared" si="628"/>
        <v/>
      </c>
      <c r="Z1247" s="365" t="str">
        <f>IF(W1247&lt;X1247,Übersetzungstexte!A$186,"")</f>
        <v/>
      </c>
      <c r="AA1247" s="366" t="str">
        <f t="shared" si="629"/>
        <v/>
      </c>
      <c r="AB1247" s="367"/>
    </row>
    <row r="1248" spans="1:28" ht="17.25" hidden="1" customHeight="1" x14ac:dyDescent="0.2">
      <c r="A1248" s="115"/>
      <c r="B1248" s="236"/>
      <c r="C1248" s="236"/>
      <c r="D1248" s="116"/>
      <c r="E1248" s="117"/>
      <c r="F1248" s="118"/>
      <c r="G1248" s="362"/>
      <c r="H1248" s="117"/>
      <c r="I1248" s="118"/>
      <c r="J1248" s="119"/>
      <c r="K1248" s="119"/>
      <c r="L1248" s="232" t="str">
        <f t="shared" si="615"/>
        <v/>
      </c>
      <c r="M1248" s="128" t="str">
        <f t="shared" si="616"/>
        <v/>
      </c>
      <c r="N1248" s="77">
        <f t="shared" si="617"/>
        <v>0</v>
      </c>
      <c r="O1248" s="77">
        <f t="shared" si="618"/>
        <v>0</v>
      </c>
      <c r="P1248" s="28" t="str">
        <f t="shared" si="619"/>
        <v/>
      </c>
      <c r="Q1248" s="28">
        <f t="shared" si="620"/>
        <v>0</v>
      </c>
      <c r="R1248" s="31" t="str">
        <f t="shared" si="621"/>
        <v/>
      </c>
      <c r="S1248" s="28" t="str">
        <f t="shared" si="622"/>
        <v/>
      </c>
      <c r="T1248" s="28" t="str">
        <f t="shared" si="623"/>
        <v/>
      </c>
      <c r="U1248" s="28" t="str">
        <f t="shared" si="624"/>
        <v/>
      </c>
      <c r="V1248" s="28" t="str">
        <f t="shared" si="625"/>
        <v/>
      </c>
      <c r="W1248" s="71" t="str">
        <f t="shared" si="626"/>
        <v/>
      </c>
      <c r="X1248" s="47" t="str">
        <f t="shared" si="627"/>
        <v/>
      </c>
      <c r="Y1248" s="365" t="str">
        <f t="shared" si="628"/>
        <v/>
      </c>
      <c r="Z1248" s="365" t="str">
        <f>IF(W1248&lt;X1248,Übersetzungstexte!A$186,"")</f>
        <v/>
      </c>
      <c r="AA1248" s="366" t="str">
        <f t="shared" si="629"/>
        <v/>
      </c>
      <c r="AB1248" s="367"/>
    </row>
    <row r="1249" spans="1:28" ht="17.25" hidden="1" customHeight="1" x14ac:dyDescent="0.2">
      <c r="A1249" s="115"/>
      <c r="B1249" s="236"/>
      <c r="C1249" s="236"/>
      <c r="D1249" s="116"/>
      <c r="E1249" s="117"/>
      <c r="F1249" s="118"/>
      <c r="G1249" s="362"/>
      <c r="H1249" s="117"/>
      <c r="I1249" s="118"/>
      <c r="J1249" s="119"/>
      <c r="K1249" s="119"/>
      <c r="L1249" s="232" t="str">
        <f t="shared" si="615"/>
        <v/>
      </c>
      <c r="M1249" s="128" t="str">
        <f t="shared" si="616"/>
        <v/>
      </c>
      <c r="N1249" s="77">
        <f t="shared" si="617"/>
        <v>0</v>
      </c>
      <c r="O1249" s="77">
        <f t="shared" si="618"/>
        <v>0</v>
      </c>
      <c r="P1249" s="28" t="str">
        <f t="shared" si="619"/>
        <v/>
      </c>
      <c r="Q1249" s="28">
        <f t="shared" si="620"/>
        <v>0</v>
      </c>
      <c r="R1249" s="31" t="str">
        <f t="shared" si="621"/>
        <v/>
      </c>
      <c r="S1249" s="28" t="str">
        <f t="shared" si="622"/>
        <v/>
      </c>
      <c r="T1249" s="28" t="str">
        <f t="shared" si="623"/>
        <v/>
      </c>
      <c r="U1249" s="28" t="str">
        <f t="shared" si="624"/>
        <v/>
      </c>
      <c r="V1249" s="28" t="str">
        <f t="shared" si="625"/>
        <v/>
      </c>
      <c r="W1249" s="71" t="str">
        <f t="shared" si="626"/>
        <v/>
      </c>
      <c r="X1249" s="47" t="str">
        <f t="shared" si="627"/>
        <v/>
      </c>
      <c r="Y1249" s="365" t="str">
        <f t="shared" si="628"/>
        <v/>
      </c>
      <c r="Z1249" s="365" t="str">
        <f>IF(W1249&lt;X1249,Übersetzungstexte!A$186,"")</f>
        <v/>
      </c>
      <c r="AA1249" s="366" t="str">
        <f t="shared" si="629"/>
        <v/>
      </c>
      <c r="AB1249" s="367"/>
    </row>
    <row r="1250" spans="1:28" ht="17.25" hidden="1" customHeight="1" x14ac:dyDescent="0.2">
      <c r="A1250" s="115"/>
      <c r="B1250" s="236"/>
      <c r="C1250" s="236"/>
      <c r="D1250" s="116"/>
      <c r="E1250" s="117"/>
      <c r="F1250" s="118"/>
      <c r="G1250" s="362"/>
      <c r="H1250" s="117"/>
      <c r="I1250" s="118"/>
      <c r="J1250" s="119"/>
      <c r="K1250" s="119"/>
      <c r="L1250" s="232" t="str">
        <f t="shared" si="615"/>
        <v/>
      </c>
      <c r="M1250" s="128" t="str">
        <f t="shared" si="616"/>
        <v/>
      </c>
      <c r="N1250" s="77">
        <f t="shared" si="617"/>
        <v>0</v>
      </c>
      <c r="O1250" s="77">
        <f t="shared" si="618"/>
        <v>0</v>
      </c>
      <c r="P1250" s="28" t="str">
        <f t="shared" si="619"/>
        <v/>
      </c>
      <c r="Q1250" s="28">
        <f t="shared" si="620"/>
        <v>0</v>
      </c>
      <c r="R1250" s="31" t="str">
        <f t="shared" si="621"/>
        <v/>
      </c>
      <c r="S1250" s="28" t="str">
        <f t="shared" si="622"/>
        <v/>
      </c>
      <c r="T1250" s="28" t="str">
        <f t="shared" si="623"/>
        <v/>
      </c>
      <c r="U1250" s="28" t="str">
        <f t="shared" si="624"/>
        <v/>
      </c>
      <c r="V1250" s="28" t="str">
        <f t="shared" si="625"/>
        <v/>
      </c>
      <c r="W1250" s="71" t="str">
        <f t="shared" si="626"/>
        <v/>
      </c>
      <c r="X1250" s="47" t="str">
        <f t="shared" si="627"/>
        <v/>
      </c>
      <c r="Y1250" s="365" t="str">
        <f t="shared" si="628"/>
        <v/>
      </c>
      <c r="Z1250" s="365" t="str">
        <f>IF(W1250&lt;X1250,Übersetzungstexte!A$186,"")</f>
        <v/>
      </c>
      <c r="AA1250" s="366" t="str">
        <f t="shared" si="629"/>
        <v/>
      </c>
      <c r="AB1250" s="367"/>
    </row>
    <row r="1251" spans="1:28" ht="17.25" hidden="1" customHeight="1" x14ac:dyDescent="0.2">
      <c r="A1251" s="115"/>
      <c r="B1251" s="236"/>
      <c r="C1251" s="236"/>
      <c r="D1251" s="116"/>
      <c r="E1251" s="117"/>
      <c r="F1251" s="118"/>
      <c r="G1251" s="362"/>
      <c r="H1251" s="117"/>
      <c r="I1251" s="118"/>
      <c r="J1251" s="119"/>
      <c r="K1251" s="119"/>
      <c r="L1251" s="232" t="str">
        <f t="shared" si="615"/>
        <v/>
      </c>
      <c r="M1251" s="128" t="str">
        <f t="shared" si="616"/>
        <v/>
      </c>
      <c r="N1251" s="77">
        <f t="shared" si="617"/>
        <v>0</v>
      </c>
      <c r="O1251" s="77">
        <f t="shared" si="618"/>
        <v>0</v>
      </c>
      <c r="P1251" s="28" t="str">
        <f t="shared" si="619"/>
        <v/>
      </c>
      <c r="Q1251" s="28">
        <f t="shared" si="620"/>
        <v>0</v>
      </c>
      <c r="R1251" s="31" t="str">
        <f t="shared" si="621"/>
        <v/>
      </c>
      <c r="S1251" s="28" t="str">
        <f t="shared" si="622"/>
        <v/>
      </c>
      <c r="T1251" s="28" t="str">
        <f t="shared" si="623"/>
        <v/>
      </c>
      <c r="U1251" s="28" t="str">
        <f t="shared" si="624"/>
        <v/>
      </c>
      <c r="V1251" s="28" t="str">
        <f t="shared" si="625"/>
        <v/>
      </c>
      <c r="W1251" s="71" t="str">
        <f t="shared" si="626"/>
        <v/>
      </c>
      <c r="X1251" s="47" t="str">
        <f t="shared" si="627"/>
        <v/>
      </c>
      <c r="Y1251" s="365" t="str">
        <f t="shared" si="628"/>
        <v/>
      </c>
      <c r="Z1251" s="365" t="str">
        <f>IF(W1251&lt;X1251,Übersetzungstexte!A$186,"")</f>
        <v/>
      </c>
      <c r="AA1251" s="366" t="str">
        <f t="shared" si="629"/>
        <v/>
      </c>
      <c r="AB1251" s="367"/>
    </row>
    <row r="1252" spans="1:28" ht="17.25" hidden="1" customHeight="1" x14ac:dyDescent="0.2">
      <c r="A1252" s="115"/>
      <c r="B1252" s="236"/>
      <c r="C1252" s="236"/>
      <c r="D1252" s="116"/>
      <c r="E1252" s="117"/>
      <c r="F1252" s="118"/>
      <c r="G1252" s="362"/>
      <c r="H1252" s="117"/>
      <c r="I1252" s="118"/>
      <c r="J1252" s="119"/>
      <c r="K1252" s="119"/>
      <c r="L1252" s="232" t="str">
        <f t="shared" si="615"/>
        <v/>
      </c>
      <c r="M1252" s="128" t="str">
        <f t="shared" si="616"/>
        <v/>
      </c>
      <c r="N1252" s="77">
        <f t="shared" si="617"/>
        <v>0</v>
      </c>
      <c r="O1252" s="77">
        <f t="shared" si="618"/>
        <v>0</v>
      </c>
      <c r="P1252" s="28" t="str">
        <f t="shared" si="619"/>
        <v/>
      </c>
      <c r="Q1252" s="28">
        <f t="shared" si="620"/>
        <v>0</v>
      </c>
      <c r="R1252" s="31" t="str">
        <f t="shared" si="621"/>
        <v/>
      </c>
      <c r="S1252" s="28" t="str">
        <f t="shared" si="622"/>
        <v/>
      </c>
      <c r="T1252" s="28" t="str">
        <f t="shared" si="623"/>
        <v/>
      </c>
      <c r="U1252" s="28" t="str">
        <f t="shared" si="624"/>
        <v/>
      </c>
      <c r="V1252" s="28" t="str">
        <f t="shared" si="625"/>
        <v/>
      </c>
      <c r="W1252" s="71" t="str">
        <f t="shared" si="626"/>
        <v/>
      </c>
      <c r="X1252" s="47" t="str">
        <f t="shared" si="627"/>
        <v/>
      </c>
      <c r="Y1252" s="365" t="str">
        <f t="shared" si="628"/>
        <v/>
      </c>
      <c r="Z1252" s="365" t="str">
        <f>IF(W1252&lt;X1252,Übersetzungstexte!A$186,"")</f>
        <v/>
      </c>
      <c r="AA1252" s="366" t="str">
        <f t="shared" si="629"/>
        <v/>
      </c>
      <c r="AB1252" s="367"/>
    </row>
    <row r="1253" spans="1:28" ht="17.25" hidden="1" customHeight="1" x14ac:dyDescent="0.2">
      <c r="A1253" s="115"/>
      <c r="B1253" s="236"/>
      <c r="C1253" s="236"/>
      <c r="D1253" s="116"/>
      <c r="E1253" s="117"/>
      <c r="F1253" s="118"/>
      <c r="G1253" s="362"/>
      <c r="H1253" s="117"/>
      <c r="I1253" s="118"/>
      <c r="J1253" s="119"/>
      <c r="K1253" s="119"/>
      <c r="L1253" s="232" t="str">
        <f t="shared" si="615"/>
        <v/>
      </c>
      <c r="M1253" s="128" t="str">
        <f t="shared" si="616"/>
        <v/>
      </c>
      <c r="N1253" s="77">
        <f t="shared" si="617"/>
        <v>0</v>
      </c>
      <c r="O1253" s="77">
        <f t="shared" si="618"/>
        <v>0</v>
      </c>
      <c r="P1253" s="28" t="str">
        <f t="shared" si="619"/>
        <v/>
      </c>
      <c r="Q1253" s="28">
        <f t="shared" si="620"/>
        <v>0</v>
      </c>
      <c r="R1253" s="31" t="str">
        <f t="shared" si="621"/>
        <v/>
      </c>
      <c r="S1253" s="28" t="str">
        <f t="shared" si="622"/>
        <v/>
      </c>
      <c r="T1253" s="28" t="str">
        <f t="shared" si="623"/>
        <v/>
      </c>
      <c r="U1253" s="28" t="str">
        <f t="shared" si="624"/>
        <v/>
      </c>
      <c r="V1253" s="28" t="str">
        <f t="shared" si="625"/>
        <v/>
      </c>
      <c r="W1253" s="71" t="str">
        <f t="shared" si="626"/>
        <v/>
      </c>
      <c r="X1253" s="47" t="str">
        <f t="shared" si="627"/>
        <v/>
      </c>
      <c r="Y1253" s="365" t="str">
        <f t="shared" si="628"/>
        <v/>
      </c>
      <c r="Z1253" s="365" t="str">
        <f>IF(W1253&lt;X1253,Übersetzungstexte!A$186,"")</f>
        <v/>
      </c>
      <c r="AA1253" s="366" t="str">
        <f t="shared" si="629"/>
        <v/>
      </c>
      <c r="AB1253" s="367"/>
    </row>
    <row r="1254" spans="1:28" ht="17.25" hidden="1" customHeight="1" x14ac:dyDescent="0.2">
      <c r="A1254" s="115"/>
      <c r="B1254" s="236"/>
      <c r="C1254" s="236"/>
      <c r="D1254" s="116"/>
      <c r="E1254" s="117"/>
      <c r="F1254" s="118"/>
      <c r="G1254" s="362"/>
      <c r="H1254" s="117"/>
      <c r="I1254" s="118"/>
      <c r="J1254" s="119"/>
      <c r="K1254" s="119"/>
      <c r="L1254" s="232" t="str">
        <f t="shared" si="615"/>
        <v/>
      </c>
      <c r="M1254" s="128" t="str">
        <f t="shared" si="616"/>
        <v/>
      </c>
      <c r="N1254" s="77">
        <f t="shared" si="617"/>
        <v>0</v>
      </c>
      <c r="O1254" s="77">
        <f t="shared" si="618"/>
        <v>0</v>
      </c>
      <c r="P1254" s="28" t="str">
        <f t="shared" si="619"/>
        <v/>
      </c>
      <c r="Q1254" s="28">
        <f t="shared" si="620"/>
        <v>0</v>
      </c>
      <c r="R1254" s="31" t="str">
        <f t="shared" si="621"/>
        <v/>
      </c>
      <c r="S1254" s="28" t="str">
        <f t="shared" si="622"/>
        <v/>
      </c>
      <c r="T1254" s="28" t="str">
        <f t="shared" si="623"/>
        <v/>
      </c>
      <c r="U1254" s="28" t="str">
        <f t="shared" si="624"/>
        <v/>
      </c>
      <c r="V1254" s="28" t="str">
        <f t="shared" si="625"/>
        <v/>
      </c>
      <c r="W1254" s="71" t="str">
        <f t="shared" si="626"/>
        <v/>
      </c>
      <c r="X1254" s="47" t="str">
        <f t="shared" si="627"/>
        <v/>
      </c>
      <c r="Y1254" s="365" t="str">
        <f t="shared" si="628"/>
        <v/>
      </c>
      <c r="Z1254" s="365" t="str">
        <f>IF(W1254&lt;X1254,Übersetzungstexte!A$186,"")</f>
        <v/>
      </c>
      <c r="AA1254" s="366" t="str">
        <f t="shared" si="629"/>
        <v/>
      </c>
      <c r="AB1254" s="367"/>
    </row>
    <row r="1255" spans="1:28" ht="17.25" hidden="1" customHeight="1" x14ac:dyDescent="0.2">
      <c r="A1255" s="115"/>
      <c r="B1255" s="236"/>
      <c r="C1255" s="236"/>
      <c r="D1255" s="116"/>
      <c r="E1255" s="117"/>
      <c r="F1255" s="118"/>
      <c r="G1255" s="362"/>
      <c r="H1255" s="117"/>
      <c r="I1255" s="118"/>
      <c r="J1255" s="119"/>
      <c r="K1255" s="119"/>
      <c r="L1255" s="232" t="str">
        <f t="shared" si="615"/>
        <v/>
      </c>
      <c r="M1255" s="128" t="str">
        <f t="shared" si="616"/>
        <v/>
      </c>
      <c r="N1255" s="77">
        <f t="shared" si="617"/>
        <v>0</v>
      </c>
      <c r="O1255" s="77">
        <f t="shared" si="618"/>
        <v>0</v>
      </c>
      <c r="P1255" s="28" t="str">
        <f t="shared" si="619"/>
        <v/>
      </c>
      <c r="Q1255" s="28">
        <f t="shared" si="620"/>
        <v>0</v>
      </c>
      <c r="R1255" s="31" t="str">
        <f t="shared" si="621"/>
        <v/>
      </c>
      <c r="S1255" s="28" t="str">
        <f t="shared" si="622"/>
        <v/>
      </c>
      <c r="T1255" s="28" t="str">
        <f t="shared" si="623"/>
        <v/>
      </c>
      <c r="U1255" s="28" t="str">
        <f t="shared" si="624"/>
        <v/>
      </c>
      <c r="V1255" s="28" t="str">
        <f t="shared" si="625"/>
        <v/>
      </c>
      <c r="W1255" s="71" t="str">
        <f t="shared" si="626"/>
        <v/>
      </c>
      <c r="X1255" s="47" t="str">
        <f t="shared" si="627"/>
        <v/>
      </c>
      <c r="Y1255" s="365" t="str">
        <f t="shared" si="628"/>
        <v/>
      </c>
      <c r="Z1255" s="365" t="str">
        <f>IF(W1255&lt;X1255,Übersetzungstexte!A$186,"")</f>
        <v/>
      </c>
      <c r="AA1255" s="366" t="str">
        <f t="shared" si="629"/>
        <v/>
      </c>
      <c r="AB1255" s="367"/>
    </row>
    <row r="1256" spans="1:28" ht="17.25" hidden="1" customHeight="1" x14ac:dyDescent="0.2">
      <c r="A1256" s="115"/>
      <c r="B1256" s="236"/>
      <c r="C1256" s="236"/>
      <c r="D1256" s="116"/>
      <c r="E1256" s="117"/>
      <c r="F1256" s="118"/>
      <c r="G1256" s="362"/>
      <c r="H1256" s="117"/>
      <c r="I1256" s="118"/>
      <c r="J1256" s="119"/>
      <c r="K1256" s="119"/>
      <c r="L1256" s="232" t="str">
        <f t="shared" si="615"/>
        <v/>
      </c>
      <c r="M1256" s="128" t="str">
        <f t="shared" si="616"/>
        <v/>
      </c>
      <c r="N1256" s="77">
        <f t="shared" si="617"/>
        <v>0</v>
      </c>
      <c r="O1256" s="77">
        <f t="shared" si="618"/>
        <v>0</v>
      </c>
      <c r="P1256" s="28" t="str">
        <f t="shared" si="619"/>
        <v/>
      </c>
      <c r="Q1256" s="28">
        <f t="shared" si="620"/>
        <v>0</v>
      </c>
      <c r="R1256" s="31" t="str">
        <f t="shared" si="621"/>
        <v/>
      </c>
      <c r="S1256" s="28" t="str">
        <f t="shared" si="622"/>
        <v/>
      </c>
      <c r="T1256" s="28" t="str">
        <f t="shared" si="623"/>
        <v/>
      </c>
      <c r="U1256" s="28" t="str">
        <f t="shared" si="624"/>
        <v/>
      </c>
      <c r="V1256" s="28" t="str">
        <f t="shared" si="625"/>
        <v/>
      </c>
      <c r="W1256" s="71" t="str">
        <f t="shared" si="626"/>
        <v/>
      </c>
      <c r="X1256" s="47" t="str">
        <f t="shared" si="627"/>
        <v/>
      </c>
      <c r="Y1256" s="365" t="str">
        <f t="shared" si="628"/>
        <v/>
      </c>
      <c r="Z1256" s="365" t="str">
        <f>IF(W1256&lt;X1256,Übersetzungstexte!A$186,"")</f>
        <v/>
      </c>
      <c r="AA1256" s="366" t="str">
        <f t="shared" si="629"/>
        <v/>
      </c>
      <c r="AB1256" s="367"/>
    </row>
    <row r="1257" spans="1:28" ht="17.25" hidden="1" customHeight="1" x14ac:dyDescent="0.2">
      <c r="A1257" s="115"/>
      <c r="B1257" s="236"/>
      <c r="C1257" s="236"/>
      <c r="D1257" s="116"/>
      <c r="E1257" s="117"/>
      <c r="F1257" s="118"/>
      <c r="G1257" s="362"/>
      <c r="H1257" s="117"/>
      <c r="I1257" s="118"/>
      <c r="J1257" s="119"/>
      <c r="K1257" s="119"/>
      <c r="L1257" s="232" t="str">
        <f t="shared" si="615"/>
        <v/>
      </c>
      <c r="M1257" s="128" t="str">
        <f t="shared" si="616"/>
        <v/>
      </c>
      <c r="N1257" s="77">
        <f t="shared" si="617"/>
        <v>0</v>
      </c>
      <c r="O1257" s="77">
        <f t="shared" si="618"/>
        <v>0</v>
      </c>
      <c r="P1257" s="28" t="str">
        <f t="shared" si="619"/>
        <v/>
      </c>
      <c r="Q1257" s="28">
        <f t="shared" si="620"/>
        <v>0</v>
      </c>
      <c r="R1257" s="31" t="str">
        <f t="shared" si="621"/>
        <v/>
      </c>
      <c r="S1257" s="28" t="str">
        <f t="shared" si="622"/>
        <v/>
      </c>
      <c r="T1257" s="28" t="str">
        <f t="shared" si="623"/>
        <v/>
      </c>
      <c r="U1257" s="28" t="str">
        <f t="shared" si="624"/>
        <v/>
      </c>
      <c r="V1257" s="28" t="str">
        <f t="shared" si="625"/>
        <v/>
      </c>
      <c r="W1257" s="71" t="str">
        <f t="shared" si="626"/>
        <v/>
      </c>
      <c r="X1257" s="47" t="str">
        <f t="shared" si="627"/>
        <v/>
      </c>
      <c r="Y1257" s="365" t="str">
        <f t="shared" si="628"/>
        <v/>
      </c>
      <c r="Z1257" s="365" t="str">
        <f>IF(W1257&lt;X1257,Übersetzungstexte!A$186,"")</f>
        <v/>
      </c>
      <c r="AA1257" s="366" t="str">
        <f t="shared" si="629"/>
        <v/>
      </c>
      <c r="AB1257" s="367"/>
    </row>
    <row r="1258" spans="1:28" ht="17.25" hidden="1" customHeight="1" x14ac:dyDescent="0.2">
      <c r="A1258" s="115"/>
      <c r="B1258" s="236"/>
      <c r="C1258" s="236"/>
      <c r="D1258" s="116"/>
      <c r="E1258" s="117"/>
      <c r="F1258" s="118"/>
      <c r="G1258" s="362"/>
      <c r="H1258" s="117"/>
      <c r="I1258" s="118"/>
      <c r="J1258" s="119"/>
      <c r="K1258" s="119"/>
      <c r="L1258" s="232" t="str">
        <f t="shared" si="615"/>
        <v/>
      </c>
      <c r="M1258" s="128" t="str">
        <f>Z1258</f>
        <v/>
      </c>
      <c r="N1258" s="77">
        <f>IF(N$2-YEAR(D1258)&lt;N$3,0,1)</f>
        <v>0</v>
      </c>
      <c r="O1258" s="77">
        <f>IF(L1258="",0,1)</f>
        <v>0</v>
      </c>
      <c r="P1258" s="28" t="str">
        <f>IF(AND(A1258="",B1258="",C1258=""),"",ROUND((K1258+J1258)/(N$4-(K1258+J1258))*100,2))</f>
        <v/>
      </c>
      <c r="Q1258" s="28">
        <f>ROUND(G1258,0)/12</f>
        <v>0</v>
      </c>
      <c r="R1258" s="31" t="str">
        <f>IF(AND(A1258="",B1258="",C1258=""),"",ROUND((N$4-(K1258+J1258))*I1258/60,1))</f>
        <v/>
      </c>
      <c r="S1258" s="28" t="str">
        <f>IF(OR(AND(A1258="",B1258="",C1258=""),F1258=0,F1258=""),"",ROUND((1+P1258/100)*Q1258*F1258,2))</f>
        <v/>
      </c>
      <c r="T1258" s="28" t="str">
        <f>IF(OR(AND(A1258="",B1258="",C1258=""),F1258=0,F1258="",I1258=0,I1258=""),"",ROUND((1+P1258/100)*(H1258/(N$4*I1258/5)+Q1258*F1258),2))</f>
        <v/>
      </c>
      <c r="U1258" s="28" t="str">
        <f>IF(OR(AND(A1258="",B1258="",C1258=""),E1258=0,E1258="",R1258=0,R1258=""),"",ROUND((Q1258*E1258/R1258),2))</f>
        <v/>
      </c>
      <c r="V1258" s="28" t="str">
        <f>IF(OR(AND(A1258="",B1258="",C1258=""),E1258=0,E1258="",R1258=0,R1258=""),"",ROUND((H1258/(12*Q1258*E1258)+1)*Q1258*E1258/R1258,2))</f>
        <v/>
      </c>
      <c r="W1258" s="71" t="str">
        <f>IF(OR(AND(A1258="",B1258="",C1258=""),R1258=0,R1258=""),"",ROUND(W$4 / R1258,1))</f>
        <v/>
      </c>
      <c r="X1258" s="47" t="str">
        <f>IF(OR(AND(A1258="",B1258="",C1258=""),N$4=""),"",IF(AND(F1258&gt;0,H1258&gt;0),T1258, IF(F1258&gt;0,S1258, IF(AND(E1258&gt;0,H1258&gt;0),V1258,U1258))))</f>
        <v/>
      </c>
      <c r="Y1258" s="365" t="str">
        <f>IF(W1258&lt;X1258,W1258,X1258)</f>
        <v/>
      </c>
      <c r="Z1258" s="365" t="str">
        <f>IF(W1258&lt;X1258,Übersetzungstexte!A$186,"")</f>
        <v/>
      </c>
      <c r="AA1258" s="366" t="str">
        <f>IF(AND(B1258="",C1258=""),"",CONCATENATE(B1258,",",C1258))</f>
        <v/>
      </c>
      <c r="AB1258" s="367"/>
    </row>
    <row r="1259" spans="1:28" ht="17.25" hidden="1" customHeight="1" x14ac:dyDescent="0.2">
      <c r="A1259" s="115"/>
      <c r="B1259" s="236"/>
      <c r="C1259" s="236"/>
      <c r="D1259" s="116"/>
      <c r="E1259" s="117"/>
      <c r="F1259" s="118"/>
      <c r="G1259" s="362"/>
      <c r="H1259" s="117"/>
      <c r="I1259" s="118"/>
      <c r="J1259" s="119"/>
      <c r="K1259" s="119"/>
      <c r="L1259" s="232" t="str">
        <f t="shared" si="615"/>
        <v/>
      </c>
      <c r="M1259" s="128" t="str">
        <f>Z1259</f>
        <v/>
      </c>
      <c r="N1259" s="77">
        <f>IF(N$2-YEAR(D1259)&lt;N$3,0,1)</f>
        <v>0</v>
      </c>
      <c r="O1259" s="77">
        <f>IF(L1259="",0,1)</f>
        <v>0</v>
      </c>
      <c r="P1259" s="28" t="str">
        <f>IF(AND(A1259="",B1259="",C1259=""),"",ROUND((K1259+J1259)/(N$4-(K1259+J1259))*100,2))</f>
        <v/>
      </c>
      <c r="Q1259" s="28">
        <f>ROUND(G1259,0)/12</f>
        <v>0</v>
      </c>
      <c r="R1259" s="31" t="str">
        <f>IF(AND(A1259="",B1259="",C1259=""),"",ROUND((N$4-(K1259+J1259))*I1259/60,1))</f>
        <v/>
      </c>
      <c r="S1259" s="28" t="str">
        <f>IF(OR(AND(A1259="",B1259="",C1259=""),F1259=0,F1259=""),"",ROUND((1+P1259/100)*Q1259*F1259,2))</f>
        <v/>
      </c>
      <c r="T1259" s="28" t="str">
        <f>IF(OR(AND(A1259="",B1259="",C1259=""),F1259=0,F1259="",I1259=0,I1259=""),"",ROUND((1+P1259/100)*(H1259/(N$4*I1259/5)+Q1259*F1259),2))</f>
        <v/>
      </c>
      <c r="U1259" s="28" t="str">
        <f>IF(OR(AND(A1259="",B1259="",C1259=""),E1259=0,E1259="",R1259=0,R1259=""),"",ROUND((Q1259*E1259/R1259),2))</f>
        <v/>
      </c>
      <c r="V1259" s="28" t="str">
        <f>IF(OR(AND(A1259="",B1259="",C1259=""),E1259=0,E1259="",R1259=0,R1259=""),"",ROUND((H1259/(12*Q1259*E1259)+1)*Q1259*E1259/R1259,2))</f>
        <v/>
      </c>
      <c r="W1259" s="71" t="str">
        <f>IF(OR(AND(A1259="",B1259="",C1259=""),R1259=0,R1259=""),"",ROUND(W$4 / R1259,1))</f>
        <v/>
      </c>
      <c r="X1259" s="47" t="str">
        <f>IF(OR(AND(A1259="",B1259="",C1259=""),N$4=""),"",IF(AND(F1259&gt;0,H1259&gt;0),T1259, IF(F1259&gt;0,S1259, IF(AND(E1259&gt;0,H1259&gt;0),V1259,U1259))))</f>
        <v/>
      </c>
      <c r="Y1259" s="365" t="str">
        <f>IF(W1259&lt;X1259,W1259,X1259)</f>
        <v/>
      </c>
      <c r="Z1259" s="365" t="str">
        <f>IF(W1259&lt;X1259,Übersetzungstexte!A$186,"")</f>
        <v/>
      </c>
      <c r="AA1259" s="366" t="str">
        <f>IF(AND(B1259="",C1259=""),"",CONCATENATE(B1259,",",C1259))</f>
        <v/>
      </c>
      <c r="AB1259" s="367"/>
    </row>
    <row r="1260" spans="1:28" hidden="1" x14ac:dyDescent="0.2">
      <c r="A1260" s="15"/>
      <c r="B1260" s="16"/>
      <c r="C1260" s="16"/>
      <c r="D1260" s="16"/>
      <c r="E1260" s="16"/>
      <c r="F1260" s="16"/>
      <c r="G1260" s="16"/>
      <c r="H1260" s="16"/>
      <c r="I1260" s="16"/>
      <c r="J1260" s="16"/>
      <c r="K1260" s="16"/>
      <c r="L1260" s="16"/>
      <c r="M1260" s="39"/>
      <c r="N1260" s="184"/>
      <c r="O1260" s="45"/>
      <c r="P1260" s="45"/>
      <c r="Q1260" s="45"/>
      <c r="R1260" s="45"/>
      <c r="S1260" s="45"/>
      <c r="T1260" s="45"/>
      <c r="U1260" s="45"/>
      <c r="V1260" s="45"/>
      <c r="W1260" s="45"/>
      <c r="X1260" s="45"/>
      <c r="Y1260" s="45"/>
      <c r="Z1260" s="45"/>
      <c r="AA1260" s="45"/>
      <c r="AB1260" s="45"/>
    </row>
    <row r="1261" spans="1:28" hidden="1" x14ac:dyDescent="0.2">
      <c r="A1261" s="113" t="str">
        <f>'Stammdaten Betrieb &amp; Abteilung'!D$1</f>
        <v xml:space="preserve">  </v>
      </c>
      <c r="B1261" s="39"/>
      <c r="C1261" s="34"/>
      <c r="D1261" s="34"/>
      <c r="E1261" s="35"/>
      <c r="F1261" s="35"/>
      <c r="G1261" s="21" t="str">
        <f>Übersetzungstexte!A$135</f>
        <v>Betrieb / Betriebsabteilung</v>
      </c>
      <c r="H1261" s="38" t="str">
        <f>'Stammdaten Betrieb &amp; Abteilung'!D$13</f>
        <v xml:space="preserve"> </v>
      </c>
      <c r="I1261" s="38"/>
      <c r="J1261" s="38"/>
      <c r="K1261" s="38"/>
      <c r="L1261" s="40"/>
      <c r="M1261" s="85"/>
      <c r="P1261" s="46"/>
      <c r="Q1261" s="46"/>
      <c r="R1261" s="18"/>
      <c r="S1261" s="22"/>
      <c r="T1261" s="47"/>
      <c r="U1261" s="18"/>
      <c r="V1261" s="18"/>
      <c r="W1261" s="18"/>
      <c r="X1261" s="18"/>
      <c r="Y1261" s="19"/>
      <c r="AA1261" s="47"/>
    </row>
    <row r="1262" spans="1:28" hidden="1" x14ac:dyDescent="0.2">
      <c r="A1262" s="38" t="str">
        <f>'Stammdaten Betrieb &amp; Abteilung'!D$3</f>
        <v xml:space="preserve"> </v>
      </c>
      <c r="B1262" s="39"/>
      <c r="C1262" s="33"/>
      <c r="D1262" s="33"/>
      <c r="E1262" s="36"/>
      <c r="F1262" s="36"/>
      <c r="G1262" s="17" t="str">
        <f>Übersetzungstexte!A$136</f>
        <v>Abrechnungsperiode</v>
      </c>
      <c r="H1262" s="114" t="str">
        <f>'Stammdaten Betrieb &amp; Abteilung'!D$14</f>
        <v/>
      </c>
      <c r="I1262" s="114"/>
      <c r="J1262" s="37"/>
      <c r="K1262" s="37"/>
      <c r="L1262" s="40"/>
      <c r="M1262" s="85"/>
      <c r="P1262" s="46"/>
      <c r="Q1262" s="46"/>
      <c r="R1262" s="18"/>
      <c r="S1262" s="22"/>
      <c r="T1262" s="47"/>
      <c r="U1262" s="18"/>
      <c r="V1262" s="18"/>
      <c r="W1262" s="18"/>
      <c r="X1262" s="18"/>
      <c r="Y1262" s="19"/>
      <c r="AA1262" s="47"/>
    </row>
    <row r="1263" spans="1:28" hidden="1" x14ac:dyDescent="0.2">
      <c r="A1263" s="38" t="str">
        <f>'Stammdaten Betrieb &amp; Abteilung'!D$4</f>
        <v xml:space="preserve"> </v>
      </c>
      <c r="B1263" s="39"/>
      <c r="C1263" s="7"/>
      <c r="D1263" s="7"/>
      <c r="E1263" s="36"/>
      <c r="F1263" s="36"/>
      <c r="G1263" s="17" t="str">
        <f>Übersetzungstexte!A$137</f>
        <v>Beginn / Ende der Kurzarbeit</v>
      </c>
      <c r="H1263" s="38" t="str">
        <f>'Stammdaten Betrieb &amp; Abteilung'!D$16</f>
        <v/>
      </c>
      <c r="I1263" s="38"/>
      <c r="J1263" s="38"/>
      <c r="K1263" s="38"/>
      <c r="L1263" s="40"/>
      <c r="M1263" s="85"/>
      <c r="P1263" s="46"/>
      <c r="Q1263" s="46"/>
      <c r="R1263" s="18"/>
      <c r="S1263" s="22"/>
      <c r="T1263" s="47"/>
      <c r="U1263" s="18"/>
      <c r="V1263" s="18"/>
      <c r="W1263" s="73"/>
      <c r="X1263" s="18"/>
      <c r="Y1263" s="19"/>
      <c r="AA1263" s="47"/>
    </row>
    <row r="1264" spans="1:28" hidden="1" x14ac:dyDescent="0.2">
      <c r="A1264" s="5"/>
      <c r="B1264" s="4"/>
      <c r="C1264" s="7"/>
      <c r="D1264" s="7"/>
      <c r="E1264" s="8"/>
      <c r="F1264" s="7"/>
      <c r="G1264" s="7"/>
      <c r="H1264" s="13"/>
      <c r="I1264" s="7"/>
      <c r="J1264" s="7"/>
      <c r="K1264" s="7"/>
      <c r="L1264" s="41"/>
      <c r="M1264" s="86"/>
      <c r="N1264" s="182"/>
      <c r="O1264" s="43"/>
      <c r="P1264" s="46"/>
      <c r="Q1264" s="46"/>
      <c r="R1264" s="18"/>
      <c r="S1264" s="22"/>
      <c r="T1264" s="18"/>
      <c r="U1264" s="18"/>
      <c r="V1264" s="18"/>
      <c r="W1264" s="50"/>
      <c r="X1264" s="18"/>
      <c r="Y1264" s="19"/>
      <c r="AA1264" s="47"/>
    </row>
    <row r="1265" spans="1:28" hidden="1" x14ac:dyDescent="0.2">
      <c r="A1265" s="223" t="str">
        <f>Übersetzungstexte!A$138</f>
        <v/>
      </c>
      <c r="B1265" s="223" t="str">
        <f>Übersetzungstexte!A$142</f>
        <v/>
      </c>
      <c r="C1265" s="223" t="str">
        <f>Übersetzungstexte!A$146</f>
        <v/>
      </c>
      <c r="D1265" s="224" t="str">
        <f>Übersetzungstexte!A$150</f>
        <v/>
      </c>
      <c r="E1265" s="224" t="str">
        <f>Übersetzungstexte!A$154</f>
        <v/>
      </c>
      <c r="F1265" s="224" t="str">
        <f>Übersetzungstexte!A$158</f>
        <v/>
      </c>
      <c r="G1265" s="224" t="str">
        <f>Übersetzungstexte!A$162</f>
        <v>Anzahl bez.</v>
      </c>
      <c r="H1265" s="225" t="str">
        <f>Übersetzungstexte!A$166</f>
        <v>Weitere</v>
      </c>
      <c r="I1265" s="224" t="str">
        <f>Übersetzungstexte!A$170</f>
        <v>Jahres-</v>
      </c>
      <c r="J1265" s="224" t="str">
        <f>Übersetzungstexte!A$174</f>
        <v/>
      </c>
      <c r="K1265" s="224" t="str">
        <f>Übersetzungstexte!A$178</f>
        <v/>
      </c>
      <c r="L1265" s="224" t="str">
        <f>Übersetzungstexte!A$182</f>
        <v>Anrechen-</v>
      </c>
      <c r="M1265" s="85"/>
      <c r="N1265" s="183"/>
      <c r="O1265" s="76" t="s">
        <v>685</v>
      </c>
      <c r="P1265" s="50" t="s">
        <v>717</v>
      </c>
      <c r="Q1265" s="50"/>
      <c r="R1265" s="50" t="s">
        <v>718</v>
      </c>
      <c r="S1265" s="50" t="s">
        <v>719</v>
      </c>
      <c r="T1265" s="50" t="s">
        <v>720</v>
      </c>
      <c r="U1265" s="50" t="s">
        <v>721</v>
      </c>
      <c r="V1265" s="50" t="s">
        <v>722</v>
      </c>
      <c r="W1265" s="50" t="s">
        <v>723</v>
      </c>
      <c r="X1265" s="44" t="s">
        <v>726</v>
      </c>
      <c r="Y1265" s="47" t="s">
        <v>723</v>
      </c>
      <c r="Z1265" s="47" t="s">
        <v>723</v>
      </c>
      <c r="AA1265" s="179"/>
      <c r="AB1265" s="179"/>
    </row>
    <row r="1266" spans="1:28" s="23" customFormat="1" hidden="1" x14ac:dyDescent="0.2">
      <c r="A1266" s="226" t="str">
        <f>Übersetzungstexte!A$139</f>
        <v/>
      </c>
      <c r="B1266" s="226" t="str">
        <f>Übersetzungstexte!A$143</f>
        <v/>
      </c>
      <c r="C1266" s="226" t="str">
        <f>Übersetzungstexte!A$147</f>
        <v/>
      </c>
      <c r="D1266" s="227" t="str">
        <f>Übersetzungstexte!A$151</f>
        <v/>
      </c>
      <c r="E1266" s="227" t="str">
        <f>Übersetzungstexte!A$155</f>
        <v/>
      </c>
      <c r="F1266" s="227" t="str">
        <f>Übersetzungstexte!A$159</f>
        <v/>
      </c>
      <c r="G1266" s="227" t="str">
        <f>Übersetzungstexte!A$163</f>
        <v xml:space="preserve">Monate </v>
      </c>
      <c r="H1266" s="233" t="str">
        <f>Übersetzungstexte!A$167</f>
        <v>Lohn-</v>
      </c>
      <c r="I1266" s="227" t="str">
        <f>Übersetzungstexte!A$171</f>
        <v>durchschn.</v>
      </c>
      <c r="J1266" s="227" t="str">
        <f>Übersetzungstexte!A$175</f>
        <v>Anzahl</v>
      </c>
      <c r="K1266" s="227" t="str">
        <f>Übersetzungstexte!A$179</f>
        <v>Anzahl</v>
      </c>
      <c r="L1266" s="227" t="str">
        <f>Übersetzungstexte!A$183</f>
        <v>barer</v>
      </c>
      <c r="M1266" s="126"/>
      <c r="N1266" s="183"/>
      <c r="O1266" s="76" t="s">
        <v>761</v>
      </c>
      <c r="P1266" s="50" t="s">
        <v>712</v>
      </c>
      <c r="Q1266" s="50" t="s">
        <v>609</v>
      </c>
      <c r="R1266" s="51" t="s">
        <v>713</v>
      </c>
      <c r="S1266" s="75" t="s">
        <v>757</v>
      </c>
      <c r="T1266" s="52" t="s">
        <v>757</v>
      </c>
      <c r="U1266" s="52" t="s">
        <v>758</v>
      </c>
      <c r="V1266" s="52" t="s">
        <v>758</v>
      </c>
      <c r="W1266" s="52" t="s">
        <v>724</v>
      </c>
      <c r="X1266" s="48" t="s">
        <v>727</v>
      </c>
      <c r="Y1266" s="48" t="s">
        <v>727</v>
      </c>
      <c r="Z1266" s="49" t="s">
        <v>753</v>
      </c>
      <c r="AA1266" s="364"/>
      <c r="AB1266" s="364"/>
    </row>
    <row r="1267" spans="1:28" s="23" customFormat="1" hidden="1" x14ac:dyDescent="0.2">
      <c r="A1267" s="226" t="str">
        <f>Übersetzungstexte!A$140</f>
        <v/>
      </c>
      <c r="B1267" s="226" t="str">
        <f>Übersetzungstexte!A$144</f>
        <v/>
      </c>
      <c r="C1267" s="226" t="str">
        <f>Übersetzungstexte!A$148</f>
        <v/>
      </c>
      <c r="D1267" s="227" t="str">
        <f>Übersetzungstexte!A$152</f>
        <v>Geburts-</v>
      </c>
      <c r="E1267" s="227" t="str">
        <f>Übersetzungstexte!A$156</f>
        <v>Monats-</v>
      </c>
      <c r="F1267" s="227" t="str">
        <f>Übersetzungstexte!A$160</f>
        <v>Stunden-</v>
      </c>
      <c r="G1267" s="227" t="str">
        <f>Übersetzungstexte!A$164</f>
        <v>pro Jahr</v>
      </c>
      <c r="H1267" s="227" t="str">
        <f>Übersetzungstexte!A$168</f>
        <v>bestand-</v>
      </c>
      <c r="I1267" s="227" t="str">
        <f>Übersetzungstexte!A$172</f>
        <v>wöchentl.</v>
      </c>
      <c r="J1267" s="227" t="str">
        <f>Übersetzungstexte!A$176</f>
        <v>Ferientage</v>
      </c>
      <c r="K1267" s="227" t="str">
        <f>Übersetzungstexte!A$180</f>
        <v>Feiertage</v>
      </c>
      <c r="L1267" s="228" t="str">
        <f>Übersetzungstexte!A$184</f>
        <v>Stunden-</v>
      </c>
      <c r="M1267" s="127"/>
      <c r="N1267" s="184" t="s">
        <v>62</v>
      </c>
      <c r="O1267" s="44" t="s">
        <v>762</v>
      </c>
      <c r="P1267" s="50"/>
      <c r="Q1267" s="50"/>
      <c r="R1267" s="51"/>
      <c r="S1267" s="52" t="s">
        <v>706</v>
      </c>
      <c r="T1267" s="52" t="s">
        <v>704</v>
      </c>
      <c r="U1267" s="52" t="s">
        <v>706</v>
      </c>
      <c r="V1267" s="52" t="s">
        <v>704</v>
      </c>
      <c r="W1267" s="52" t="s">
        <v>725</v>
      </c>
      <c r="X1267" s="49" t="s">
        <v>755</v>
      </c>
      <c r="Y1267" s="49" t="s">
        <v>728</v>
      </c>
      <c r="Z1267" s="49" t="s">
        <v>754</v>
      </c>
      <c r="AA1267" s="364"/>
      <c r="AB1267" s="364"/>
    </row>
    <row r="1268" spans="1:28" s="23" customFormat="1" hidden="1" x14ac:dyDescent="0.2">
      <c r="A1268" s="229" t="str">
        <f>Übersetzungstexte!A$141</f>
        <v>Versicherten-Nr.</v>
      </c>
      <c r="B1268" s="229" t="str">
        <f>Übersetzungstexte!A$145</f>
        <v>Name</v>
      </c>
      <c r="C1268" s="229" t="str">
        <f>Übersetzungstexte!A$149</f>
        <v>Vorname</v>
      </c>
      <c r="D1268" s="230" t="str">
        <f>Übersetzungstexte!A$153</f>
        <v>datum</v>
      </c>
      <c r="E1268" s="230" t="str">
        <f>Übersetzungstexte!A$157</f>
        <v>lohn</v>
      </c>
      <c r="F1268" s="230" t="str">
        <f>Übersetzungstexte!A$161</f>
        <v>lohn</v>
      </c>
      <c r="G1268" s="230" t="str">
        <f>Übersetzungstexte!A$165</f>
        <v>(12/13)</v>
      </c>
      <c r="H1268" s="230" t="str">
        <f>Übersetzungstexte!A$169</f>
        <v>teile p. Jahr</v>
      </c>
      <c r="I1268" s="230" t="str">
        <f>Übersetzungstexte!A$173</f>
        <v>Arbeitszeit</v>
      </c>
      <c r="J1268" s="230" t="str">
        <f>Übersetzungstexte!A$177</f>
        <v>pro Jahr</v>
      </c>
      <c r="K1268" s="230" t="str">
        <f>Übersetzungstexte!A$181</f>
        <v>pro Jahr</v>
      </c>
      <c r="L1268" s="231" t="str">
        <f>Übersetzungstexte!A$185</f>
        <v>Verdienst</v>
      </c>
      <c r="M1268" s="127"/>
      <c r="N1268" s="184" t="s">
        <v>63</v>
      </c>
      <c r="O1268" s="44" t="s">
        <v>749</v>
      </c>
      <c r="P1268" s="50"/>
      <c r="Q1268" s="50"/>
      <c r="R1268" s="51"/>
      <c r="S1268" s="52" t="s">
        <v>705</v>
      </c>
      <c r="T1268" s="52" t="s">
        <v>705</v>
      </c>
      <c r="U1268" s="52" t="s">
        <v>705</v>
      </c>
      <c r="V1268" s="52" t="s">
        <v>705</v>
      </c>
      <c r="W1268" s="50"/>
      <c r="X1268" s="49" t="s">
        <v>756</v>
      </c>
      <c r="Y1268" s="49" t="s">
        <v>673</v>
      </c>
      <c r="Z1268" s="49"/>
      <c r="AA1268" s="364" t="s">
        <v>711</v>
      </c>
      <c r="AB1268" s="364"/>
    </row>
    <row r="1269" spans="1:28" ht="17.25" hidden="1" customHeight="1" x14ac:dyDescent="0.2">
      <c r="A1269" s="115"/>
      <c r="B1269" s="236"/>
      <c r="C1269" s="236"/>
      <c r="D1269" s="116"/>
      <c r="E1269" s="117"/>
      <c r="F1269" s="118"/>
      <c r="G1269" s="362"/>
      <c r="H1269" s="117"/>
      <c r="I1269" s="118"/>
      <c r="J1269" s="119"/>
      <c r="K1269" s="119"/>
      <c r="L1269" s="232" t="str">
        <f t="shared" ref="L1269:L1289" si="630">Y1269</f>
        <v/>
      </c>
      <c r="M1269" s="128" t="str">
        <f t="shared" ref="M1269:M1287" si="631">Z1269</f>
        <v/>
      </c>
      <c r="N1269" s="77">
        <f t="shared" ref="N1269:N1287" si="632">IF(N$2-YEAR(D1269)&lt;N$3,0,1)</f>
        <v>0</v>
      </c>
      <c r="O1269" s="77">
        <f t="shared" ref="O1269:O1287" si="633">IF(L1269="",0,1)</f>
        <v>0</v>
      </c>
      <c r="P1269" s="28" t="str">
        <f t="shared" ref="P1269:P1287" si="634">IF(AND(A1269="",B1269="",C1269=""),"",ROUND((K1269+J1269)/(N$4-(K1269+J1269))*100,2))</f>
        <v/>
      </c>
      <c r="Q1269" s="28">
        <f t="shared" ref="Q1269:Q1287" si="635">ROUND(G1269,0)/12</f>
        <v>0</v>
      </c>
      <c r="R1269" s="31" t="str">
        <f t="shared" ref="R1269:R1287" si="636">IF(AND(A1269="",B1269="",C1269=""),"",ROUND((N$4-(K1269+J1269))*I1269/60,1))</f>
        <v/>
      </c>
      <c r="S1269" s="28" t="str">
        <f t="shared" ref="S1269:S1287" si="637">IF(OR(AND(A1269="",B1269="",C1269=""),F1269=0,F1269=""),"",ROUND((1+P1269/100)*Q1269*F1269,2))</f>
        <v/>
      </c>
      <c r="T1269" s="28" t="str">
        <f t="shared" ref="T1269:T1287" si="638">IF(OR(AND(A1269="",B1269="",C1269=""),F1269=0,F1269="",I1269=0,I1269=""),"",ROUND((1+P1269/100)*(H1269/(N$4*I1269/5)+Q1269*F1269),2))</f>
        <v/>
      </c>
      <c r="U1269" s="28" t="str">
        <f t="shared" ref="U1269:U1287" si="639">IF(OR(AND(A1269="",B1269="",C1269=""),E1269=0,E1269="",R1269=0,R1269=""),"",ROUND((Q1269*E1269/R1269),2))</f>
        <v/>
      </c>
      <c r="V1269" s="28" t="str">
        <f t="shared" ref="V1269:V1287" si="640">IF(OR(AND(A1269="",B1269="",C1269=""),E1269=0,E1269="",R1269=0,R1269=""),"",ROUND((H1269/(12*Q1269*E1269)+1)*Q1269*E1269/R1269,2))</f>
        <v/>
      </c>
      <c r="W1269" s="71" t="str">
        <f t="shared" ref="W1269:W1287" si="641">IF(OR(AND(A1269="",B1269="",C1269=""),R1269=0,R1269=""),"",ROUND(W$4 / R1269,1))</f>
        <v/>
      </c>
      <c r="X1269" s="47" t="str">
        <f t="shared" ref="X1269:X1287" si="642">IF(OR(AND(A1269="",B1269="",C1269=""),N$4=""),"",IF(AND(F1269&gt;0,H1269&gt;0),T1269, IF(F1269&gt;0,S1269, IF(AND(E1269&gt;0,H1269&gt;0),V1269,U1269))))</f>
        <v/>
      </c>
      <c r="Y1269" s="365" t="str">
        <f t="shared" ref="Y1269:Y1287" si="643">IF(W1269&lt;X1269,W1269,X1269)</f>
        <v/>
      </c>
      <c r="Z1269" s="365" t="str">
        <f>IF(W1269&lt;X1269,Übersetzungstexte!A$186,"")</f>
        <v/>
      </c>
      <c r="AA1269" s="366" t="str">
        <f t="shared" ref="AA1269:AA1287" si="644">IF(AND(B1269="",C1269=""),"",CONCATENATE(B1269,",",C1269))</f>
        <v/>
      </c>
      <c r="AB1269" s="367"/>
    </row>
    <row r="1270" spans="1:28" ht="17.25" hidden="1" customHeight="1" x14ac:dyDescent="0.2">
      <c r="A1270" s="115"/>
      <c r="B1270" s="236"/>
      <c r="C1270" s="236"/>
      <c r="D1270" s="116"/>
      <c r="E1270" s="117"/>
      <c r="F1270" s="118"/>
      <c r="G1270" s="362"/>
      <c r="H1270" s="117"/>
      <c r="I1270" s="118"/>
      <c r="J1270" s="119"/>
      <c r="K1270" s="119"/>
      <c r="L1270" s="232" t="str">
        <f t="shared" si="630"/>
        <v/>
      </c>
      <c r="M1270" s="128" t="str">
        <f t="shared" si="631"/>
        <v/>
      </c>
      <c r="N1270" s="77">
        <f t="shared" si="632"/>
        <v>0</v>
      </c>
      <c r="O1270" s="77">
        <f t="shared" si="633"/>
        <v>0</v>
      </c>
      <c r="P1270" s="28" t="str">
        <f t="shared" si="634"/>
        <v/>
      </c>
      <c r="Q1270" s="28">
        <f t="shared" si="635"/>
        <v>0</v>
      </c>
      <c r="R1270" s="31" t="str">
        <f t="shared" si="636"/>
        <v/>
      </c>
      <c r="S1270" s="28" t="str">
        <f t="shared" si="637"/>
        <v/>
      </c>
      <c r="T1270" s="28" t="str">
        <f t="shared" si="638"/>
        <v/>
      </c>
      <c r="U1270" s="28" t="str">
        <f t="shared" si="639"/>
        <v/>
      </c>
      <c r="V1270" s="28" t="str">
        <f t="shared" si="640"/>
        <v/>
      </c>
      <c r="W1270" s="71" t="str">
        <f t="shared" si="641"/>
        <v/>
      </c>
      <c r="X1270" s="47" t="str">
        <f t="shared" si="642"/>
        <v/>
      </c>
      <c r="Y1270" s="365" t="str">
        <f t="shared" si="643"/>
        <v/>
      </c>
      <c r="Z1270" s="365" t="str">
        <f>IF(W1270&lt;X1270,Übersetzungstexte!A$186,"")</f>
        <v/>
      </c>
      <c r="AA1270" s="366" t="str">
        <f t="shared" si="644"/>
        <v/>
      </c>
      <c r="AB1270" s="367"/>
    </row>
    <row r="1271" spans="1:28" ht="17.25" hidden="1" customHeight="1" x14ac:dyDescent="0.2">
      <c r="A1271" s="115"/>
      <c r="B1271" s="236"/>
      <c r="C1271" s="236"/>
      <c r="D1271" s="116"/>
      <c r="E1271" s="117"/>
      <c r="F1271" s="118"/>
      <c r="G1271" s="362"/>
      <c r="H1271" s="117"/>
      <c r="I1271" s="118"/>
      <c r="J1271" s="119"/>
      <c r="K1271" s="119"/>
      <c r="L1271" s="232" t="str">
        <f t="shared" si="630"/>
        <v/>
      </c>
      <c r="M1271" s="128" t="str">
        <f t="shared" si="631"/>
        <v/>
      </c>
      <c r="N1271" s="77">
        <f t="shared" si="632"/>
        <v>0</v>
      </c>
      <c r="O1271" s="77">
        <f t="shared" si="633"/>
        <v>0</v>
      </c>
      <c r="P1271" s="28" t="str">
        <f t="shared" si="634"/>
        <v/>
      </c>
      <c r="Q1271" s="28">
        <f t="shared" si="635"/>
        <v>0</v>
      </c>
      <c r="R1271" s="31" t="str">
        <f t="shared" si="636"/>
        <v/>
      </c>
      <c r="S1271" s="28" t="str">
        <f t="shared" si="637"/>
        <v/>
      </c>
      <c r="T1271" s="28" t="str">
        <f t="shared" si="638"/>
        <v/>
      </c>
      <c r="U1271" s="28" t="str">
        <f t="shared" si="639"/>
        <v/>
      </c>
      <c r="V1271" s="28" t="str">
        <f t="shared" si="640"/>
        <v/>
      </c>
      <c r="W1271" s="71" t="str">
        <f t="shared" si="641"/>
        <v/>
      </c>
      <c r="X1271" s="47" t="str">
        <f t="shared" si="642"/>
        <v/>
      </c>
      <c r="Y1271" s="365" t="str">
        <f t="shared" si="643"/>
        <v/>
      </c>
      <c r="Z1271" s="365" t="str">
        <f>IF(W1271&lt;X1271,Übersetzungstexte!A$186,"")</f>
        <v/>
      </c>
      <c r="AA1271" s="366" t="str">
        <f t="shared" si="644"/>
        <v/>
      </c>
      <c r="AB1271" s="367"/>
    </row>
    <row r="1272" spans="1:28" ht="17.25" hidden="1" customHeight="1" x14ac:dyDescent="0.2">
      <c r="A1272" s="115"/>
      <c r="B1272" s="236"/>
      <c r="C1272" s="236"/>
      <c r="D1272" s="116"/>
      <c r="E1272" s="117"/>
      <c r="F1272" s="118"/>
      <c r="G1272" s="362"/>
      <c r="H1272" s="117"/>
      <c r="I1272" s="118"/>
      <c r="J1272" s="119"/>
      <c r="K1272" s="119"/>
      <c r="L1272" s="232" t="str">
        <f t="shared" si="630"/>
        <v/>
      </c>
      <c r="M1272" s="128" t="str">
        <f t="shared" si="631"/>
        <v/>
      </c>
      <c r="N1272" s="77">
        <f t="shared" si="632"/>
        <v>0</v>
      </c>
      <c r="O1272" s="77">
        <f t="shared" si="633"/>
        <v>0</v>
      </c>
      <c r="P1272" s="28" t="str">
        <f t="shared" si="634"/>
        <v/>
      </c>
      <c r="Q1272" s="28">
        <f t="shared" si="635"/>
        <v>0</v>
      </c>
      <c r="R1272" s="31" t="str">
        <f t="shared" si="636"/>
        <v/>
      </c>
      <c r="S1272" s="28" t="str">
        <f t="shared" si="637"/>
        <v/>
      </c>
      <c r="T1272" s="28" t="str">
        <f t="shared" si="638"/>
        <v/>
      </c>
      <c r="U1272" s="28" t="str">
        <f t="shared" si="639"/>
        <v/>
      </c>
      <c r="V1272" s="28" t="str">
        <f t="shared" si="640"/>
        <v/>
      </c>
      <c r="W1272" s="71" t="str">
        <f t="shared" si="641"/>
        <v/>
      </c>
      <c r="X1272" s="47" t="str">
        <f t="shared" si="642"/>
        <v/>
      </c>
      <c r="Y1272" s="365" t="str">
        <f t="shared" si="643"/>
        <v/>
      </c>
      <c r="Z1272" s="365" t="str">
        <f>IF(W1272&lt;X1272,Übersetzungstexte!A$186,"")</f>
        <v/>
      </c>
      <c r="AA1272" s="366" t="str">
        <f t="shared" si="644"/>
        <v/>
      </c>
      <c r="AB1272" s="367"/>
    </row>
    <row r="1273" spans="1:28" ht="17.25" hidden="1" customHeight="1" x14ac:dyDescent="0.2">
      <c r="A1273" s="115"/>
      <c r="B1273" s="236"/>
      <c r="C1273" s="236"/>
      <c r="D1273" s="116"/>
      <c r="E1273" s="117"/>
      <c r="F1273" s="118"/>
      <c r="G1273" s="362"/>
      <c r="H1273" s="117"/>
      <c r="I1273" s="118"/>
      <c r="J1273" s="119"/>
      <c r="K1273" s="119"/>
      <c r="L1273" s="232" t="str">
        <f t="shared" si="630"/>
        <v/>
      </c>
      <c r="M1273" s="128" t="str">
        <f t="shared" si="631"/>
        <v/>
      </c>
      <c r="N1273" s="77">
        <f t="shared" si="632"/>
        <v>0</v>
      </c>
      <c r="O1273" s="77">
        <f t="shared" si="633"/>
        <v>0</v>
      </c>
      <c r="P1273" s="28" t="str">
        <f t="shared" si="634"/>
        <v/>
      </c>
      <c r="Q1273" s="28">
        <f t="shared" si="635"/>
        <v>0</v>
      </c>
      <c r="R1273" s="31" t="str">
        <f t="shared" si="636"/>
        <v/>
      </c>
      <c r="S1273" s="28" t="str">
        <f t="shared" si="637"/>
        <v/>
      </c>
      <c r="T1273" s="28" t="str">
        <f t="shared" si="638"/>
        <v/>
      </c>
      <c r="U1273" s="28" t="str">
        <f t="shared" si="639"/>
        <v/>
      </c>
      <c r="V1273" s="28" t="str">
        <f t="shared" si="640"/>
        <v/>
      </c>
      <c r="W1273" s="71" t="str">
        <f t="shared" si="641"/>
        <v/>
      </c>
      <c r="X1273" s="47" t="str">
        <f t="shared" si="642"/>
        <v/>
      </c>
      <c r="Y1273" s="365" t="str">
        <f t="shared" si="643"/>
        <v/>
      </c>
      <c r="Z1273" s="365" t="str">
        <f>IF(W1273&lt;X1273,Übersetzungstexte!A$186,"")</f>
        <v/>
      </c>
      <c r="AA1273" s="366" t="str">
        <f t="shared" si="644"/>
        <v/>
      </c>
      <c r="AB1273" s="367"/>
    </row>
    <row r="1274" spans="1:28" ht="17.25" hidden="1" customHeight="1" x14ac:dyDescent="0.2">
      <c r="A1274" s="115"/>
      <c r="B1274" s="236"/>
      <c r="C1274" s="236"/>
      <c r="D1274" s="116"/>
      <c r="E1274" s="117"/>
      <c r="F1274" s="118"/>
      <c r="G1274" s="362"/>
      <c r="H1274" s="117"/>
      <c r="I1274" s="118"/>
      <c r="J1274" s="119"/>
      <c r="K1274" s="119"/>
      <c r="L1274" s="232" t="str">
        <f t="shared" si="630"/>
        <v/>
      </c>
      <c r="M1274" s="128" t="str">
        <f t="shared" si="631"/>
        <v/>
      </c>
      <c r="N1274" s="77">
        <f t="shared" si="632"/>
        <v>0</v>
      </c>
      <c r="O1274" s="77">
        <f t="shared" si="633"/>
        <v>0</v>
      </c>
      <c r="P1274" s="28" t="str">
        <f t="shared" si="634"/>
        <v/>
      </c>
      <c r="Q1274" s="28">
        <f t="shared" si="635"/>
        <v>0</v>
      </c>
      <c r="R1274" s="31" t="str">
        <f t="shared" si="636"/>
        <v/>
      </c>
      <c r="S1274" s="28" t="str">
        <f t="shared" si="637"/>
        <v/>
      </c>
      <c r="T1274" s="28" t="str">
        <f t="shared" si="638"/>
        <v/>
      </c>
      <c r="U1274" s="28" t="str">
        <f t="shared" si="639"/>
        <v/>
      </c>
      <c r="V1274" s="28" t="str">
        <f t="shared" si="640"/>
        <v/>
      </c>
      <c r="W1274" s="71" t="str">
        <f t="shared" si="641"/>
        <v/>
      </c>
      <c r="X1274" s="47" t="str">
        <f t="shared" si="642"/>
        <v/>
      </c>
      <c r="Y1274" s="365" t="str">
        <f t="shared" si="643"/>
        <v/>
      </c>
      <c r="Z1274" s="365" t="str">
        <f>IF(W1274&lt;X1274,Übersetzungstexte!A$186,"")</f>
        <v/>
      </c>
      <c r="AA1274" s="366" t="str">
        <f t="shared" si="644"/>
        <v/>
      </c>
      <c r="AB1274" s="367"/>
    </row>
    <row r="1275" spans="1:28" ht="17.25" hidden="1" customHeight="1" x14ac:dyDescent="0.2">
      <c r="A1275" s="115"/>
      <c r="B1275" s="236"/>
      <c r="C1275" s="236"/>
      <c r="D1275" s="116"/>
      <c r="E1275" s="117"/>
      <c r="F1275" s="118"/>
      <c r="G1275" s="362"/>
      <c r="H1275" s="117"/>
      <c r="I1275" s="118"/>
      <c r="J1275" s="119"/>
      <c r="K1275" s="119"/>
      <c r="L1275" s="232" t="str">
        <f t="shared" si="630"/>
        <v/>
      </c>
      <c r="M1275" s="128" t="str">
        <f t="shared" si="631"/>
        <v/>
      </c>
      <c r="N1275" s="77">
        <f t="shared" si="632"/>
        <v>0</v>
      </c>
      <c r="O1275" s="77">
        <f t="shared" si="633"/>
        <v>0</v>
      </c>
      <c r="P1275" s="28" t="str">
        <f t="shared" si="634"/>
        <v/>
      </c>
      <c r="Q1275" s="28">
        <f t="shared" si="635"/>
        <v>0</v>
      </c>
      <c r="R1275" s="31" t="str">
        <f t="shared" si="636"/>
        <v/>
      </c>
      <c r="S1275" s="28" t="str">
        <f t="shared" si="637"/>
        <v/>
      </c>
      <c r="T1275" s="28" t="str">
        <f t="shared" si="638"/>
        <v/>
      </c>
      <c r="U1275" s="28" t="str">
        <f t="shared" si="639"/>
        <v/>
      </c>
      <c r="V1275" s="28" t="str">
        <f t="shared" si="640"/>
        <v/>
      </c>
      <c r="W1275" s="71" t="str">
        <f t="shared" si="641"/>
        <v/>
      </c>
      <c r="X1275" s="47" t="str">
        <f t="shared" si="642"/>
        <v/>
      </c>
      <c r="Y1275" s="365" t="str">
        <f t="shared" si="643"/>
        <v/>
      </c>
      <c r="Z1275" s="365" t="str">
        <f>IF(W1275&lt;X1275,Übersetzungstexte!A$186,"")</f>
        <v/>
      </c>
      <c r="AA1275" s="366" t="str">
        <f t="shared" si="644"/>
        <v/>
      </c>
      <c r="AB1275" s="367"/>
    </row>
    <row r="1276" spans="1:28" ht="17.25" hidden="1" customHeight="1" x14ac:dyDescent="0.2">
      <c r="A1276" s="115"/>
      <c r="B1276" s="236"/>
      <c r="C1276" s="236"/>
      <c r="D1276" s="116"/>
      <c r="E1276" s="117"/>
      <c r="F1276" s="118"/>
      <c r="G1276" s="362"/>
      <c r="H1276" s="117"/>
      <c r="I1276" s="118"/>
      <c r="J1276" s="119"/>
      <c r="K1276" s="119"/>
      <c r="L1276" s="232" t="str">
        <f t="shared" si="630"/>
        <v/>
      </c>
      <c r="M1276" s="128" t="str">
        <f t="shared" si="631"/>
        <v/>
      </c>
      <c r="N1276" s="77">
        <f t="shared" si="632"/>
        <v>0</v>
      </c>
      <c r="O1276" s="77">
        <f t="shared" si="633"/>
        <v>0</v>
      </c>
      <c r="P1276" s="28" t="str">
        <f t="shared" si="634"/>
        <v/>
      </c>
      <c r="Q1276" s="28">
        <f t="shared" si="635"/>
        <v>0</v>
      </c>
      <c r="R1276" s="31" t="str">
        <f t="shared" si="636"/>
        <v/>
      </c>
      <c r="S1276" s="28" t="str">
        <f t="shared" si="637"/>
        <v/>
      </c>
      <c r="T1276" s="28" t="str">
        <f t="shared" si="638"/>
        <v/>
      </c>
      <c r="U1276" s="28" t="str">
        <f t="shared" si="639"/>
        <v/>
      </c>
      <c r="V1276" s="28" t="str">
        <f t="shared" si="640"/>
        <v/>
      </c>
      <c r="W1276" s="71" t="str">
        <f t="shared" si="641"/>
        <v/>
      </c>
      <c r="X1276" s="47" t="str">
        <f t="shared" si="642"/>
        <v/>
      </c>
      <c r="Y1276" s="365" t="str">
        <f t="shared" si="643"/>
        <v/>
      </c>
      <c r="Z1276" s="365" t="str">
        <f>IF(W1276&lt;X1276,Übersetzungstexte!A$186,"")</f>
        <v/>
      </c>
      <c r="AA1276" s="366" t="str">
        <f t="shared" si="644"/>
        <v/>
      </c>
      <c r="AB1276" s="367"/>
    </row>
    <row r="1277" spans="1:28" ht="17.25" hidden="1" customHeight="1" x14ac:dyDescent="0.2">
      <c r="A1277" s="115"/>
      <c r="B1277" s="236"/>
      <c r="C1277" s="236"/>
      <c r="D1277" s="116"/>
      <c r="E1277" s="117"/>
      <c r="F1277" s="118"/>
      <c r="G1277" s="362"/>
      <c r="H1277" s="117"/>
      <c r="I1277" s="118"/>
      <c r="J1277" s="119"/>
      <c r="K1277" s="119"/>
      <c r="L1277" s="232" t="str">
        <f t="shared" si="630"/>
        <v/>
      </c>
      <c r="M1277" s="128" t="str">
        <f t="shared" si="631"/>
        <v/>
      </c>
      <c r="N1277" s="77">
        <f t="shared" si="632"/>
        <v>0</v>
      </c>
      <c r="O1277" s="77">
        <f t="shared" si="633"/>
        <v>0</v>
      </c>
      <c r="P1277" s="28" t="str">
        <f t="shared" si="634"/>
        <v/>
      </c>
      <c r="Q1277" s="28">
        <f t="shared" si="635"/>
        <v>0</v>
      </c>
      <c r="R1277" s="31" t="str">
        <f t="shared" si="636"/>
        <v/>
      </c>
      <c r="S1277" s="28" t="str">
        <f t="shared" si="637"/>
        <v/>
      </c>
      <c r="T1277" s="28" t="str">
        <f t="shared" si="638"/>
        <v/>
      </c>
      <c r="U1277" s="28" t="str">
        <f t="shared" si="639"/>
        <v/>
      </c>
      <c r="V1277" s="28" t="str">
        <f t="shared" si="640"/>
        <v/>
      </c>
      <c r="W1277" s="71" t="str">
        <f t="shared" si="641"/>
        <v/>
      </c>
      <c r="X1277" s="47" t="str">
        <f t="shared" si="642"/>
        <v/>
      </c>
      <c r="Y1277" s="365" t="str">
        <f t="shared" si="643"/>
        <v/>
      </c>
      <c r="Z1277" s="365" t="str">
        <f>IF(W1277&lt;X1277,Übersetzungstexte!A$186,"")</f>
        <v/>
      </c>
      <c r="AA1277" s="366" t="str">
        <f t="shared" si="644"/>
        <v/>
      </c>
      <c r="AB1277" s="367"/>
    </row>
    <row r="1278" spans="1:28" ht="17.25" hidden="1" customHeight="1" x14ac:dyDescent="0.2">
      <c r="A1278" s="115"/>
      <c r="B1278" s="236"/>
      <c r="C1278" s="236"/>
      <c r="D1278" s="116"/>
      <c r="E1278" s="117"/>
      <c r="F1278" s="118"/>
      <c r="G1278" s="362"/>
      <c r="H1278" s="117"/>
      <c r="I1278" s="118"/>
      <c r="J1278" s="119"/>
      <c r="K1278" s="119"/>
      <c r="L1278" s="232" t="str">
        <f t="shared" si="630"/>
        <v/>
      </c>
      <c r="M1278" s="128" t="str">
        <f t="shared" si="631"/>
        <v/>
      </c>
      <c r="N1278" s="77">
        <f t="shared" si="632"/>
        <v>0</v>
      </c>
      <c r="O1278" s="77">
        <f t="shared" si="633"/>
        <v>0</v>
      </c>
      <c r="P1278" s="28" t="str">
        <f t="shared" si="634"/>
        <v/>
      </c>
      <c r="Q1278" s="28">
        <f t="shared" si="635"/>
        <v>0</v>
      </c>
      <c r="R1278" s="31" t="str">
        <f t="shared" si="636"/>
        <v/>
      </c>
      <c r="S1278" s="28" t="str">
        <f t="shared" si="637"/>
        <v/>
      </c>
      <c r="T1278" s="28" t="str">
        <f t="shared" si="638"/>
        <v/>
      </c>
      <c r="U1278" s="28" t="str">
        <f t="shared" si="639"/>
        <v/>
      </c>
      <c r="V1278" s="28" t="str">
        <f t="shared" si="640"/>
        <v/>
      </c>
      <c r="W1278" s="71" t="str">
        <f t="shared" si="641"/>
        <v/>
      </c>
      <c r="X1278" s="47" t="str">
        <f t="shared" si="642"/>
        <v/>
      </c>
      <c r="Y1278" s="365" t="str">
        <f t="shared" si="643"/>
        <v/>
      </c>
      <c r="Z1278" s="365" t="str">
        <f>IF(W1278&lt;X1278,Übersetzungstexte!A$186,"")</f>
        <v/>
      </c>
      <c r="AA1278" s="366" t="str">
        <f t="shared" si="644"/>
        <v/>
      </c>
      <c r="AB1278" s="367"/>
    </row>
    <row r="1279" spans="1:28" ht="17.25" hidden="1" customHeight="1" x14ac:dyDescent="0.2">
      <c r="A1279" s="115"/>
      <c r="B1279" s="236"/>
      <c r="C1279" s="236"/>
      <c r="D1279" s="116"/>
      <c r="E1279" s="117"/>
      <c r="F1279" s="118"/>
      <c r="G1279" s="362"/>
      <c r="H1279" s="117"/>
      <c r="I1279" s="118"/>
      <c r="J1279" s="119"/>
      <c r="K1279" s="119"/>
      <c r="L1279" s="232" t="str">
        <f t="shared" si="630"/>
        <v/>
      </c>
      <c r="M1279" s="128" t="str">
        <f t="shared" si="631"/>
        <v/>
      </c>
      <c r="N1279" s="77">
        <f t="shared" si="632"/>
        <v>0</v>
      </c>
      <c r="O1279" s="77">
        <f t="shared" si="633"/>
        <v>0</v>
      </c>
      <c r="P1279" s="28" t="str">
        <f t="shared" si="634"/>
        <v/>
      </c>
      <c r="Q1279" s="28">
        <f t="shared" si="635"/>
        <v>0</v>
      </c>
      <c r="R1279" s="31" t="str">
        <f t="shared" si="636"/>
        <v/>
      </c>
      <c r="S1279" s="28" t="str">
        <f t="shared" si="637"/>
        <v/>
      </c>
      <c r="T1279" s="28" t="str">
        <f t="shared" si="638"/>
        <v/>
      </c>
      <c r="U1279" s="28" t="str">
        <f t="shared" si="639"/>
        <v/>
      </c>
      <c r="V1279" s="28" t="str">
        <f t="shared" si="640"/>
        <v/>
      </c>
      <c r="W1279" s="71" t="str">
        <f t="shared" si="641"/>
        <v/>
      </c>
      <c r="X1279" s="47" t="str">
        <f t="shared" si="642"/>
        <v/>
      </c>
      <c r="Y1279" s="365" t="str">
        <f t="shared" si="643"/>
        <v/>
      </c>
      <c r="Z1279" s="365" t="str">
        <f>IF(W1279&lt;X1279,Übersetzungstexte!A$186,"")</f>
        <v/>
      </c>
      <c r="AA1279" s="366" t="str">
        <f t="shared" si="644"/>
        <v/>
      </c>
      <c r="AB1279" s="367"/>
    </row>
    <row r="1280" spans="1:28" ht="17.25" hidden="1" customHeight="1" x14ac:dyDescent="0.2">
      <c r="A1280" s="115"/>
      <c r="B1280" s="236"/>
      <c r="C1280" s="236"/>
      <c r="D1280" s="116"/>
      <c r="E1280" s="117"/>
      <c r="F1280" s="118"/>
      <c r="G1280" s="362"/>
      <c r="H1280" s="117"/>
      <c r="I1280" s="118"/>
      <c r="J1280" s="119"/>
      <c r="K1280" s="119"/>
      <c r="L1280" s="232" t="str">
        <f t="shared" si="630"/>
        <v/>
      </c>
      <c r="M1280" s="128" t="str">
        <f t="shared" si="631"/>
        <v/>
      </c>
      <c r="N1280" s="77">
        <f t="shared" si="632"/>
        <v>0</v>
      </c>
      <c r="O1280" s="77">
        <f t="shared" si="633"/>
        <v>0</v>
      </c>
      <c r="P1280" s="28" t="str">
        <f t="shared" si="634"/>
        <v/>
      </c>
      <c r="Q1280" s="28">
        <f t="shared" si="635"/>
        <v>0</v>
      </c>
      <c r="R1280" s="31" t="str">
        <f t="shared" si="636"/>
        <v/>
      </c>
      <c r="S1280" s="28" t="str">
        <f t="shared" si="637"/>
        <v/>
      </c>
      <c r="T1280" s="28" t="str">
        <f t="shared" si="638"/>
        <v/>
      </c>
      <c r="U1280" s="28" t="str">
        <f t="shared" si="639"/>
        <v/>
      </c>
      <c r="V1280" s="28" t="str">
        <f t="shared" si="640"/>
        <v/>
      </c>
      <c r="W1280" s="71" t="str">
        <f t="shared" si="641"/>
        <v/>
      </c>
      <c r="X1280" s="47" t="str">
        <f t="shared" si="642"/>
        <v/>
      </c>
      <c r="Y1280" s="365" t="str">
        <f t="shared" si="643"/>
        <v/>
      </c>
      <c r="Z1280" s="365" t="str">
        <f>IF(W1280&lt;X1280,Übersetzungstexte!A$186,"")</f>
        <v/>
      </c>
      <c r="AA1280" s="366" t="str">
        <f t="shared" si="644"/>
        <v/>
      </c>
      <c r="AB1280" s="367"/>
    </row>
    <row r="1281" spans="1:28" ht="17.25" hidden="1" customHeight="1" x14ac:dyDescent="0.2">
      <c r="A1281" s="115"/>
      <c r="B1281" s="236"/>
      <c r="C1281" s="236"/>
      <c r="D1281" s="116"/>
      <c r="E1281" s="117"/>
      <c r="F1281" s="118"/>
      <c r="G1281" s="362"/>
      <c r="H1281" s="117"/>
      <c r="I1281" s="118"/>
      <c r="J1281" s="119"/>
      <c r="K1281" s="119"/>
      <c r="L1281" s="232" t="str">
        <f t="shared" si="630"/>
        <v/>
      </c>
      <c r="M1281" s="128" t="str">
        <f t="shared" si="631"/>
        <v/>
      </c>
      <c r="N1281" s="77">
        <f t="shared" si="632"/>
        <v>0</v>
      </c>
      <c r="O1281" s="77">
        <f t="shared" si="633"/>
        <v>0</v>
      </c>
      <c r="P1281" s="28" t="str">
        <f t="shared" si="634"/>
        <v/>
      </c>
      <c r="Q1281" s="28">
        <f t="shared" si="635"/>
        <v>0</v>
      </c>
      <c r="R1281" s="31" t="str">
        <f t="shared" si="636"/>
        <v/>
      </c>
      <c r="S1281" s="28" t="str">
        <f t="shared" si="637"/>
        <v/>
      </c>
      <c r="T1281" s="28" t="str">
        <f t="shared" si="638"/>
        <v/>
      </c>
      <c r="U1281" s="28" t="str">
        <f t="shared" si="639"/>
        <v/>
      </c>
      <c r="V1281" s="28" t="str">
        <f t="shared" si="640"/>
        <v/>
      </c>
      <c r="W1281" s="71" t="str">
        <f t="shared" si="641"/>
        <v/>
      </c>
      <c r="X1281" s="47" t="str">
        <f t="shared" si="642"/>
        <v/>
      </c>
      <c r="Y1281" s="365" t="str">
        <f t="shared" si="643"/>
        <v/>
      </c>
      <c r="Z1281" s="365" t="str">
        <f>IF(W1281&lt;X1281,Übersetzungstexte!A$186,"")</f>
        <v/>
      </c>
      <c r="AA1281" s="366" t="str">
        <f t="shared" si="644"/>
        <v/>
      </c>
      <c r="AB1281" s="367"/>
    </row>
    <row r="1282" spans="1:28" ht="17.25" hidden="1" customHeight="1" x14ac:dyDescent="0.2">
      <c r="A1282" s="115"/>
      <c r="B1282" s="236"/>
      <c r="C1282" s="236"/>
      <c r="D1282" s="116"/>
      <c r="E1282" s="117"/>
      <c r="F1282" s="118"/>
      <c r="G1282" s="362"/>
      <c r="H1282" s="117"/>
      <c r="I1282" s="118"/>
      <c r="J1282" s="119"/>
      <c r="K1282" s="119"/>
      <c r="L1282" s="232" t="str">
        <f t="shared" si="630"/>
        <v/>
      </c>
      <c r="M1282" s="128" t="str">
        <f t="shared" si="631"/>
        <v/>
      </c>
      <c r="N1282" s="77">
        <f t="shared" si="632"/>
        <v>0</v>
      </c>
      <c r="O1282" s="77">
        <f t="shared" si="633"/>
        <v>0</v>
      </c>
      <c r="P1282" s="28" t="str">
        <f t="shared" si="634"/>
        <v/>
      </c>
      <c r="Q1282" s="28">
        <f t="shared" si="635"/>
        <v>0</v>
      </c>
      <c r="R1282" s="31" t="str">
        <f t="shared" si="636"/>
        <v/>
      </c>
      <c r="S1282" s="28" t="str">
        <f t="shared" si="637"/>
        <v/>
      </c>
      <c r="T1282" s="28" t="str">
        <f t="shared" si="638"/>
        <v/>
      </c>
      <c r="U1282" s="28" t="str">
        <f t="shared" si="639"/>
        <v/>
      </c>
      <c r="V1282" s="28" t="str">
        <f t="shared" si="640"/>
        <v/>
      </c>
      <c r="W1282" s="71" t="str">
        <f t="shared" si="641"/>
        <v/>
      </c>
      <c r="X1282" s="47" t="str">
        <f t="shared" si="642"/>
        <v/>
      </c>
      <c r="Y1282" s="365" t="str">
        <f t="shared" si="643"/>
        <v/>
      </c>
      <c r="Z1282" s="365" t="str">
        <f>IF(W1282&lt;X1282,Übersetzungstexte!A$186,"")</f>
        <v/>
      </c>
      <c r="AA1282" s="366" t="str">
        <f t="shared" si="644"/>
        <v/>
      </c>
      <c r="AB1282" s="367"/>
    </row>
    <row r="1283" spans="1:28" ht="17.25" hidden="1" customHeight="1" x14ac:dyDescent="0.2">
      <c r="A1283" s="115"/>
      <c r="B1283" s="236"/>
      <c r="C1283" s="236"/>
      <c r="D1283" s="116"/>
      <c r="E1283" s="117"/>
      <c r="F1283" s="118"/>
      <c r="G1283" s="362"/>
      <c r="H1283" s="117"/>
      <c r="I1283" s="118"/>
      <c r="J1283" s="119"/>
      <c r="K1283" s="119"/>
      <c r="L1283" s="232" t="str">
        <f t="shared" si="630"/>
        <v/>
      </c>
      <c r="M1283" s="128" t="str">
        <f t="shared" si="631"/>
        <v/>
      </c>
      <c r="N1283" s="77">
        <f t="shared" si="632"/>
        <v>0</v>
      </c>
      <c r="O1283" s="77">
        <f t="shared" si="633"/>
        <v>0</v>
      </c>
      <c r="P1283" s="28" t="str">
        <f t="shared" si="634"/>
        <v/>
      </c>
      <c r="Q1283" s="28">
        <f t="shared" si="635"/>
        <v>0</v>
      </c>
      <c r="R1283" s="31" t="str">
        <f t="shared" si="636"/>
        <v/>
      </c>
      <c r="S1283" s="28" t="str">
        <f t="shared" si="637"/>
        <v/>
      </c>
      <c r="T1283" s="28" t="str">
        <f t="shared" si="638"/>
        <v/>
      </c>
      <c r="U1283" s="28" t="str">
        <f t="shared" si="639"/>
        <v/>
      </c>
      <c r="V1283" s="28" t="str">
        <f t="shared" si="640"/>
        <v/>
      </c>
      <c r="W1283" s="71" t="str">
        <f t="shared" si="641"/>
        <v/>
      </c>
      <c r="X1283" s="47" t="str">
        <f t="shared" si="642"/>
        <v/>
      </c>
      <c r="Y1283" s="365" t="str">
        <f t="shared" si="643"/>
        <v/>
      </c>
      <c r="Z1283" s="365" t="str">
        <f>IF(W1283&lt;X1283,Übersetzungstexte!A$186,"")</f>
        <v/>
      </c>
      <c r="AA1283" s="366" t="str">
        <f t="shared" si="644"/>
        <v/>
      </c>
      <c r="AB1283" s="367"/>
    </row>
    <row r="1284" spans="1:28" ht="17.25" hidden="1" customHeight="1" x14ac:dyDescent="0.2">
      <c r="A1284" s="115"/>
      <c r="B1284" s="236"/>
      <c r="C1284" s="236"/>
      <c r="D1284" s="116"/>
      <c r="E1284" s="117"/>
      <c r="F1284" s="118"/>
      <c r="G1284" s="362"/>
      <c r="H1284" s="117"/>
      <c r="I1284" s="118"/>
      <c r="J1284" s="119"/>
      <c r="K1284" s="119"/>
      <c r="L1284" s="232" t="str">
        <f t="shared" si="630"/>
        <v/>
      </c>
      <c r="M1284" s="128" t="str">
        <f t="shared" si="631"/>
        <v/>
      </c>
      <c r="N1284" s="77">
        <f t="shared" si="632"/>
        <v>0</v>
      </c>
      <c r="O1284" s="77">
        <f t="shared" si="633"/>
        <v>0</v>
      </c>
      <c r="P1284" s="28" t="str">
        <f t="shared" si="634"/>
        <v/>
      </c>
      <c r="Q1284" s="28">
        <f t="shared" si="635"/>
        <v>0</v>
      </c>
      <c r="R1284" s="31" t="str">
        <f t="shared" si="636"/>
        <v/>
      </c>
      <c r="S1284" s="28" t="str">
        <f t="shared" si="637"/>
        <v/>
      </c>
      <c r="T1284" s="28" t="str">
        <f t="shared" si="638"/>
        <v/>
      </c>
      <c r="U1284" s="28" t="str">
        <f t="shared" si="639"/>
        <v/>
      </c>
      <c r="V1284" s="28" t="str">
        <f t="shared" si="640"/>
        <v/>
      </c>
      <c r="W1284" s="71" t="str">
        <f t="shared" si="641"/>
        <v/>
      </c>
      <c r="X1284" s="47" t="str">
        <f t="shared" si="642"/>
        <v/>
      </c>
      <c r="Y1284" s="365" t="str">
        <f t="shared" si="643"/>
        <v/>
      </c>
      <c r="Z1284" s="365" t="str">
        <f>IF(W1284&lt;X1284,Übersetzungstexte!A$186,"")</f>
        <v/>
      </c>
      <c r="AA1284" s="366" t="str">
        <f t="shared" si="644"/>
        <v/>
      </c>
      <c r="AB1284" s="367"/>
    </row>
    <row r="1285" spans="1:28" ht="17.25" hidden="1" customHeight="1" x14ac:dyDescent="0.2">
      <c r="A1285" s="115"/>
      <c r="B1285" s="236"/>
      <c r="C1285" s="236"/>
      <c r="D1285" s="116"/>
      <c r="E1285" s="117"/>
      <c r="F1285" s="118"/>
      <c r="G1285" s="362"/>
      <c r="H1285" s="117"/>
      <c r="I1285" s="118"/>
      <c r="J1285" s="119"/>
      <c r="K1285" s="119"/>
      <c r="L1285" s="232" t="str">
        <f t="shared" si="630"/>
        <v/>
      </c>
      <c r="M1285" s="128" t="str">
        <f t="shared" si="631"/>
        <v/>
      </c>
      <c r="N1285" s="77">
        <f t="shared" si="632"/>
        <v>0</v>
      </c>
      <c r="O1285" s="77">
        <f t="shared" si="633"/>
        <v>0</v>
      </c>
      <c r="P1285" s="28" t="str">
        <f t="shared" si="634"/>
        <v/>
      </c>
      <c r="Q1285" s="28">
        <f t="shared" si="635"/>
        <v>0</v>
      </c>
      <c r="R1285" s="31" t="str">
        <f t="shared" si="636"/>
        <v/>
      </c>
      <c r="S1285" s="28" t="str">
        <f t="shared" si="637"/>
        <v/>
      </c>
      <c r="T1285" s="28" t="str">
        <f t="shared" si="638"/>
        <v/>
      </c>
      <c r="U1285" s="28" t="str">
        <f t="shared" si="639"/>
        <v/>
      </c>
      <c r="V1285" s="28" t="str">
        <f t="shared" si="640"/>
        <v/>
      </c>
      <c r="W1285" s="71" t="str">
        <f t="shared" si="641"/>
        <v/>
      </c>
      <c r="X1285" s="47" t="str">
        <f t="shared" si="642"/>
        <v/>
      </c>
      <c r="Y1285" s="365" t="str">
        <f t="shared" si="643"/>
        <v/>
      </c>
      <c r="Z1285" s="365" t="str">
        <f>IF(W1285&lt;X1285,Übersetzungstexte!A$186,"")</f>
        <v/>
      </c>
      <c r="AA1285" s="366" t="str">
        <f t="shared" si="644"/>
        <v/>
      </c>
      <c r="AB1285" s="367"/>
    </row>
    <row r="1286" spans="1:28" ht="17.25" hidden="1" customHeight="1" x14ac:dyDescent="0.2">
      <c r="A1286" s="115"/>
      <c r="B1286" s="236"/>
      <c r="C1286" s="236"/>
      <c r="D1286" s="116"/>
      <c r="E1286" s="117"/>
      <c r="F1286" s="118"/>
      <c r="G1286" s="362"/>
      <c r="H1286" s="117"/>
      <c r="I1286" s="118"/>
      <c r="J1286" s="119"/>
      <c r="K1286" s="119"/>
      <c r="L1286" s="232" t="str">
        <f t="shared" si="630"/>
        <v/>
      </c>
      <c r="M1286" s="128" t="str">
        <f t="shared" si="631"/>
        <v/>
      </c>
      <c r="N1286" s="77">
        <f t="shared" si="632"/>
        <v>0</v>
      </c>
      <c r="O1286" s="77">
        <f t="shared" si="633"/>
        <v>0</v>
      </c>
      <c r="P1286" s="28" t="str">
        <f t="shared" si="634"/>
        <v/>
      </c>
      <c r="Q1286" s="28">
        <f t="shared" si="635"/>
        <v>0</v>
      </c>
      <c r="R1286" s="31" t="str">
        <f t="shared" si="636"/>
        <v/>
      </c>
      <c r="S1286" s="28" t="str">
        <f t="shared" si="637"/>
        <v/>
      </c>
      <c r="T1286" s="28" t="str">
        <f t="shared" si="638"/>
        <v/>
      </c>
      <c r="U1286" s="28" t="str">
        <f t="shared" si="639"/>
        <v/>
      </c>
      <c r="V1286" s="28" t="str">
        <f t="shared" si="640"/>
        <v/>
      </c>
      <c r="W1286" s="71" t="str">
        <f t="shared" si="641"/>
        <v/>
      </c>
      <c r="X1286" s="47" t="str">
        <f t="shared" si="642"/>
        <v/>
      </c>
      <c r="Y1286" s="365" t="str">
        <f t="shared" si="643"/>
        <v/>
      </c>
      <c r="Z1286" s="365" t="str">
        <f>IF(W1286&lt;X1286,Übersetzungstexte!A$186,"")</f>
        <v/>
      </c>
      <c r="AA1286" s="366" t="str">
        <f t="shared" si="644"/>
        <v/>
      </c>
      <c r="AB1286" s="367"/>
    </row>
    <row r="1287" spans="1:28" ht="17.25" hidden="1" customHeight="1" x14ac:dyDescent="0.2">
      <c r="A1287" s="115"/>
      <c r="B1287" s="236"/>
      <c r="C1287" s="236"/>
      <c r="D1287" s="116"/>
      <c r="E1287" s="117"/>
      <c r="F1287" s="118"/>
      <c r="G1287" s="362"/>
      <c r="H1287" s="117"/>
      <c r="I1287" s="118"/>
      <c r="J1287" s="119"/>
      <c r="K1287" s="119"/>
      <c r="L1287" s="232" t="str">
        <f t="shared" si="630"/>
        <v/>
      </c>
      <c r="M1287" s="128" t="str">
        <f t="shared" si="631"/>
        <v/>
      </c>
      <c r="N1287" s="77">
        <f t="shared" si="632"/>
        <v>0</v>
      </c>
      <c r="O1287" s="77">
        <f t="shared" si="633"/>
        <v>0</v>
      </c>
      <c r="P1287" s="28" t="str">
        <f t="shared" si="634"/>
        <v/>
      </c>
      <c r="Q1287" s="28">
        <f t="shared" si="635"/>
        <v>0</v>
      </c>
      <c r="R1287" s="31" t="str">
        <f t="shared" si="636"/>
        <v/>
      </c>
      <c r="S1287" s="28" t="str">
        <f t="shared" si="637"/>
        <v/>
      </c>
      <c r="T1287" s="28" t="str">
        <f t="shared" si="638"/>
        <v/>
      </c>
      <c r="U1287" s="28" t="str">
        <f t="shared" si="639"/>
        <v/>
      </c>
      <c r="V1287" s="28" t="str">
        <f t="shared" si="640"/>
        <v/>
      </c>
      <c r="W1287" s="71" t="str">
        <f t="shared" si="641"/>
        <v/>
      </c>
      <c r="X1287" s="47" t="str">
        <f t="shared" si="642"/>
        <v/>
      </c>
      <c r="Y1287" s="365" t="str">
        <f t="shared" si="643"/>
        <v/>
      </c>
      <c r="Z1287" s="365" t="str">
        <f>IF(W1287&lt;X1287,Übersetzungstexte!A$186,"")</f>
        <v/>
      </c>
      <c r="AA1287" s="366" t="str">
        <f t="shared" si="644"/>
        <v/>
      </c>
      <c r="AB1287" s="367"/>
    </row>
    <row r="1288" spans="1:28" ht="17.25" hidden="1" customHeight="1" x14ac:dyDescent="0.2">
      <c r="A1288" s="115"/>
      <c r="B1288" s="236"/>
      <c r="C1288" s="236"/>
      <c r="D1288" s="116"/>
      <c r="E1288" s="117"/>
      <c r="F1288" s="118"/>
      <c r="G1288" s="362"/>
      <c r="H1288" s="117"/>
      <c r="I1288" s="118"/>
      <c r="J1288" s="119"/>
      <c r="K1288" s="119"/>
      <c r="L1288" s="232" t="str">
        <f t="shared" si="630"/>
        <v/>
      </c>
      <c r="M1288" s="128" t="str">
        <f>Z1288</f>
        <v/>
      </c>
      <c r="N1288" s="77">
        <f>IF(N$2-YEAR(D1288)&lt;N$3,0,1)</f>
        <v>0</v>
      </c>
      <c r="O1288" s="77">
        <f>IF(L1288="",0,1)</f>
        <v>0</v>
      </c>
      <c r="P1288" s="28" t="str">
        <f>IF(AND(A1288="",B1288="",C1288=""),"",ROUND((K1288+J1288)/(N$4-(K1288+J1288))*100,2))</f>
        <v/>
      </c>
      <c r="Q1288" s="28">
        <f>ROUND(G1288,0)/12</f>
        <v>0</v>
      </c>
      <c r="R1288" s="31" t="str">
        <f>IF(AND(A1288="",B1288="",C1288=""),"",ROUND((N$4-(K1288+J1288))*I1288/60,1))</f>
        <v/>
      </c>
      <c r="S1288" s="28" t="str">
        <f>IF(OR(AND(A1288="",B1288="",C1288=""),F1288=0,F1288=""),"",ROUND((1+P1288/100)*Q1288*F1288,2))</f>
        <v/>
      </c>
      <c r="T1288" s="28" t="str">
        <f>IF(OR(AND(A1288="",B1288="",C1288=""),F1288=0,F1288="",I1288=0,I1288=""),"",ROUND((1+P1288/100)*(H1288/(N$4*I1288/5)+Q1288*F1288),2))</f>
        <v/>
      </c>
      <c r="U1288" s="28" t="str">
        <f>IF(OR(AND(A1288="",B1288="",C1288=""),E1288=0,E1288="",R1288=0,R1288=""),"",ROUND((Q1288*E1288/R1288),2))</f>
        <v/>
      </c>
      <c r="V1288" s="28" t="str">
        <f>IF(OR(AND(A1288="",B1288="",C1288=""),E1288=0,E1288="",R1288=0,R1288=""),"",ROUND((H1288/(12*Q1288*E1288)+1)*Q1288*E1288/R1288,2))</f>
        <v/>
      </c>
      <c r="W1288" s="71" t="str">
        <f>IF(OR(AND(A1288="",B1288="",C1288=""),R1288=0,R1288=""),"",ROUND(W$4 / R1288,1))</f>
        <v/>
      </c>
      <c r="X1288" s="47" t="str">
        <f>IF(OR(AND(A1288="",B1288="",C1288=""),N$4=""),"",IF(AND(F1288&gt;0,H1288&gt;0),T1288, IF(F1288&gt;0,S1288, IF(AND(E1288&gt;0,H1288&gt;0),V1288,U1288))))</f>
        <v/>
      </c>
      <c r="Y1288" s="365" t="str">
        <f>IF(W1288&lt;X1288,W1288,X1288)</f>
        <v/>
      </c>
      <c r="Z1288" s="365" t="str">
        <f>IF(W1288&lt;X1288,Übersetzungstexte!A$186,"")</f>
        <v/>
      </c>
      <c r="AA1288" s="366" t="str">
        <f>IF(AND(B1288="",C1288=""),"",CONCATENATE(B1288,",",C1288))</f>
        <v/>
      </c>
      <c r="AB1288" s="367"/>
    </row>
    <row r="1289" spans="1:28" ht="17.25" hidden="1" customHeight="1" x14ac:dyDescent="0.2">
      <c r="A1289" s="115"/>
      <c r="B1289" s="236"/>
      <c r="C1289" s="236"/>
      <c r="D1289" s="116"/>
      <c r="E1289" s="117"/>
      <c r="F1289" s="118"/>
      <c r="G1289" s="362"/>
      <c r="H1289" s="117"/>
      <c r="I1289" s="118"/>
      <c r="J1289" s="119"/>
      <c r="K1289" s="119"/>
      <c r="L1289" s="232" t="str">
        <f t="shared" si="630"/>
        <v/>
      </c>
      <c r="M1289" s="128" t="str">
        <f>Z1289</f>
        <v/>
      </c>
      <c r="N1289" s="77">
        <f>IF(N$2-YEAR(D1289)&lt;N$3,0,1)</f>
        <v>0</v>
      </c>
      <c r="O1289" s="77">
        <f>IF(L1289="",0,1)</f>
        <v>0</v>
      </c>
      <c r="P1289" s="28" t="str">
        <f>IF(AND(A1289="",B1289="",C1289=""),"",ROUND((K1289+J1289)/(N$4-(K1289+J1289))*100,2))</f>
        <v/>
      </c>
      <c r="Q1289" s="28">
        <f>ROUND(G1289,0)/12</f>
        <v>0</v>
      </c>
      <c r="R1289" s="31" t="str">
        <f>IF(AND(A1289="",B1289="",C1289=""),"",ROUND((N$4-(K1289+J1289))*I1289/60,1))</f>
        <v/>
      </c>
      <c r="S1289" s="28" t="str">
        <f>IF(OR(AND(A1289="",B1289="",C1289=""),F1289=0,F1289=""),"",ROUND((1+P1289/100)*Q1289*F1289,2))</f>
        <v/>
      </c>
      <c r="T1289" s="28" t="str">
        <f>IF(OR(AND(A1289="",B1289="",C1289=""),F1289=0,F1289="",I1289=0,I1289=""),"",ROUND((1+P1289/100)*(H1289/(N$4*I1289/5)+Q1289*F1289),2))</f>
        <v/>
      </c>
      <c r="U1289" s="28" t="str">
        <f>IF(OR(AND(A1289="",B1289="",C1289=""),E1289=0,E1289="",R1289=0,R1289=""),"",ROUND((Q1289*E1289/R1289),2))</f>
        <v/>
      </c>
      <c r="V1289" s="28" t="str">
        <f>IF(OR(AND(A1289="",B1289="",C1289=""),E1289=0,E1289="",R1289=0,R1289=""),"",ROUND((H1289/(12*Q1289*E1289)+1)*Q1289*E1289/R1289,2))</f>
        <v/>
      </c>
      <c r="W1289" s="71" t="str">
        <f>IF(OR(AND(A1289="",B1289="",C1289=""),R1289=0,R1289=""),"",ROUND(W$4 / R1289,1))</f>
        <v/>
      </c>
      <c r="X1289" s="47" t="str">
        <f>IF(OR(AND(A1289="",B1289="",C1289=""),N$4=""),"",IF(AND(F1289&gt;0,H1289&gt;0),T1289, IF(F1289&gt;0,S1289, IF(AND(E1289&gt;0,H1289&gt;0),V1289,U1289))))</f>
        <v/>
      </c>
      <c r="Y1289" s="365" t="str">
        <f>IF(W1289&lt;X1289,W1289,X1289)</f>
        <v/>
      </c>
      <c r="Z1289" s="365" t="str">
        <f>IF(W1289&lt;X1289,Übersetzungstexte!A$186,"")</f>
        <v/>
      </c>
      <c r="AA1289" s="366" t="str">
        <f>IF(AND(B1289="",C1289=""),"",CONCATENATE(B1289,",",C1289))</f>
        <v/>
      </c>
      <c r="AB1289" s="367"/>
    </row>
    <row r="1290" spans="1:28" hidden="1" x14ac:dyDescent="0.2">
      <c r="A1290" s="15"/>
      <c r="B1290" s="16"/>
      <c r="C1290" s="16"/>
      <c r="D1290" s="16"/>
      <c r="E1290" s="16"/>
      <c r="F1290" s="16"/>
      <c r="G1290" s="16"/>
      <c r="H1290" s="16"/>
      <c r="I1290" s="16"/>
      <c r="J1290" s="16"/>
      <c r="K1290" s="16"/>
      <c r="L1290" s="16"/>
      <c r="M1290" s="39"/>
      <c r="N1290" s="184"/>
      <c r="O1290" s="45"/>
      <c r="P1290" s="45"/>
      <c r="Q1290" s="45"/>
      <c r="R1290" s="45"/>
      <c r="S1290" s="45"/>
      <c r="T1290" s="45"/>
      <c r="U1290" s="45"/>
      <c r="V1290" s="45"/>
      <c r="W1290" s="45"/>
      <c r="X1290" s="45"/>
      <c r="Y1290" s="45"/>
      <c r="Z1290" s="45"/>
      <c r="AA1290" s="45"/>
      <c r="AB1290" s="45"/>
    </row>
    <row r="1291" spans="1:28" hidden="1" x14ac:dyDescent="0.2">
      <c r="A1291" s="113" t="str">
        <f>'Stammdaten Betrieb &amp; Abteilung'!D$1</f>
        <v xml:space="preserve">  </v>
      </c>
      <c r="B1291" s="39"/>
      <c r="C1291" s="34"/>
      <c r="D1291" s="34"/>
      <c r="E1291" s="35"/>
      <c r="F1291" s="35"/>
      <c r="G1291" s="21" t="str">
        <f>Übersetzungstexte!A$135</f>
        <v>Betrieb / Betriebsabteilung</v>
      </c>
      <c r="H1291" s="38" t="str">
        <f>'Stammdaten Betrieb &amp; Abteilung'!D$13</f>
        <v xml:space="preserve"> </v>
      </c>
      <c r="I1291" s="38"/>
      <c r="J1291" s="38"/>
      <c r="K1291" s="38"/>
      <c r="L1291" s="40"/>
      <c r="M1291" s="85"/>
      <c r="P1291" s="46"/>
      <c r="Q1291" s="46"/>
      <c r="R1291" s="18"/>
      <c r="S1291" s="22"/>
      <c r="T1291" s="47"/>
      <c r="U1291" s="18"/>
      <c r="V1291" s="18"/>
      <c r="W1291" s="18"/>
      <c r="X1291" s="18"/>
      <c r="Y1291" s="19"/>
      <c r="AA1291" s="47"/>
    </row>
    <row r="1292" spans="1:28" hidden="1" x14ac:dyDescent="0.2">
      <c r="A1292" s="38" t="str">
        <f>'Stammdaten Betrieb &amp; Abteilung'!D$3</f>
        <v xml:space="preserve"> </v>
      </c>
      <c r="B1292" s="39"/>
      <c r="C1292" s="33"/>
      <c r="D1292" s="33"/>
      <c r="E1292" s="36"/>
      <c r="F1292" s="36"/>
      <c r="G1292" s="17" t="str">
        <f>Übersetzungstexte!A$136</f>
        <v>Abrechnungsperiode</v>
      </c>
      <c r="H1292" s="114" t="str">
        <f>'Stammdaten Betrieb &amp; Abteilung'!D$14</f>
        <v/>
      </c>
      <c r="I1292" s="114"/>
      <c r="J1292" s="37"/>
      <c r="K1292" s="37"/>
      <c r="L1292" s="40"/>
      <c r="M1292" s="85"/>
      <c r="P1292" s="46"/>
      <c r="Q1292" s="46"/>
      <c r="R1292" s="18"/>
      <c r="S1292" s="22"/>
      <c r="T1292" s="47"/>
      <c r="U1292" s="18"/>
      <c r="V1292" s="18"/>
      <c r="W1292" s="18"/>
      <c r="X1292" s="18"/>
      <c r="Y1292" s="19"/>
      <c r="AA1292" s="47"/>
    </row>
    <row r="1293" spans="1:28" hidden="1" x14ac:dyDescent="0.2">
      <c r="A1293" s="38" t="str">
        <f>'Stammdaten Betrieb &amp; Abteilung'!D$4</f>
        <v xml:space="preserve"> </v>
      </c>
      <c r="B1293" s="39"/>
      <c r="C1293" s="7"/>
      <c r="D1293" s="7"/>
      <c r="E1293" s="36"/>
      <c r="F1293" s="36"/>
      <c r="G1293" s="17" t="str">
        <f>Übersetzungstexte!A$137</f>
        <v>Beginn / Ende der Kurzarbeit</v>
      </c>
      <c r="H1293" s="38" t="str">
        <f>'Stammdaten Betrieb &amp; Abteilung'!D$16</f>
        <v/>
      </c>
      <c r="I1293" s="38"/>
      <c r="J1293" s="38"/>
      <c r="K1293" s="38"/>
      <c r="L1293" s="40"/>
      <c r="M1293" s="85"/>
      <c r="P1293" s="46"/>
      <c r="Q1293" s="46"/>
      <c r="R1293" s="18"/>
      <c r="S1293" s="22"/>
      <c r="T1293" s="47"/>
      <c r="U1293" s="18"/>
      <c r="V1293" s="18"/>
      <c r="W1293" s="73"/>
      <c r="X1293" s="18"/>
      <c r="Y1293" s="19"/>
      <c r="AA1293" s="47"/>
    </row>
    <row r="1294" spans="1:28" hidden="1" x14ac:dyDescent="0.2">
      <c r="A1294" s="5"/>
      <c r="B1294" s="4"/>
      <c r="C1294" s="7"/>
      <c r="D1294" s="7"/>
      <c r="E1294" s="8"/>
      <c r="F1294" s="7"/>
      <c r="G1294" s="7"/>
      <c r="H1294" s="13"/>
      <c r="I1294" s="7"/>
      <c r="J1294" s="7"/>
      <c r="K1294" s="7"/>
      <c r="L1294" s="41"/>
      <c r="M1294" s="86"/>
      <c r="N1294" s="182"/>
      <c r="O1294" s="43"/>
      <c r="P1294" s="46"/>
      <c r="Q1294" s="46"/>
      <c r="R1294" s="18"/>
      <c r="S1294" s="22"/>
      <c r="T1294" s="18"/>
      <c r="U1294" s="18"/>
      <c r="V1294" s="18"/>
      <c r="W1294" s="50"/>
      <c r="X1294" s="18"/>
      <c r="Y1294" s="19"/>
      <c r="AA1294" s="47"/>
    </row>
    <row r="1295" spans="1:28" hidden="1" x14ac:dyDescent="0.2">
      <c r="A1295" s="223" t="str">
        <f>Übersetzungstexte!A$138</f>
        <v/>
      </c>
      <c r="B1295" s="223" t="str">
        <f>Übersetzungstexte!A$142</f>
        <v/>
      </c>
      <c r="C1295" s="223" t="str">
        <f>Übersetzungstexte!A$146</f>
        <v/>
      </c>
      <c r="D1295" s="224" t="str">
        <f>Übersetzungstexte!A$150</f>
        <v/>
      </c>
      <c r="E1295" s="224" t="str">
        <f>Übersetzungstexte!A$154</f>
        <v/>
      </c>
      <c r="F1295" s="224" t="str">
        <f>Übersetzungstexte!A$158</f>
        <v/>
      </c>
      <c r="G1295" s="224" t="str">
        <f>Übersetzungstexte!A$162</f>
        <v>Anzahl bez.</v>
      </c>
      <c r="H1295" s="225" t="str">
        <f>Übersetzungstexte!A$166</f>
        <v>Weitere</v>
      </c>
      <c r="I1295" s="224" t="str">
        <f>Übersetzungstexte!A$170</f>
        <v>Jahres-</v>
      </c>
      <c r="J1295" s="224" t="str">
        <f>Übersetzungstexte!A$174</f>
        <v/>
      </c>
      <c r="K1295" s="224" t="str">
        <f>Übersetzungstexte!A$178</f>
        <v/>
      </c>
      <c r="L1295" s="224" t="str">
        <f>Übersetzungstexte!A$182</f>
        <v>Anrechen-</v>
      </c>
      <c r="M1295" s="85"/>
      <c r="N1295" s="183"/>
      <c r="O1295" s="76" t="s">
        <v>685</v>
      </c>
      <c r="P1295" s="50" t="s">
        <v>717</v>
      </c>
      <c r="Q1295" s="50"/>
      <c r="R1295" s="50" t="s">
        <v>718</v>
      </c>
      <c r="S1295" s="50" t="s">
        <v>719</v>
      </c>
      <c r="T1295" s="50" t="s">
        <v>720</v>
      </c>
      <c r="U1295" s="50" t="s">
        <v>721</v>
      </c>
      <c r="V1295" s="50" t="s">
        <v>722</v>
      </c>
      <c r="W1295" s="50" t="s">
        <v>723</v>
      </c>
      <c r="X1295" s="44" t="s">
        <v>726</v>
      </c>
      <c r="Y1295" s="47" t="s">
        <v>723</v>
      </c>
      <c r="Z1295" s="47" t="s">
        <v>723</v>
      </c>
      <c r="AA1295" s="179"/>
      <c r="AB1295" s="179"/>
    </row>
    <row r="1296" spans="1:28" s="23" customFormat="1" hidden="1" x14ac:dyDescent="0.2">
      <c r="A1296" s="226" t="str">
        <f>Übersetzungstexte!A$139</f>
        <v/>
      </c>
      <c r="B1296" s="226" t="str">
        <f>Übersetzungstexte!A$143</f>
        <v/>
      </c>
      <c r="C1296" s="226" t="str">
        <f>Übersetzungstexte!A$147</f>
        <v/>
      </c>
      <c r="D1296" s="227" t="str">
        <f>Übersetzungstexte!A$151</f>
        <v/>
      </c>
      <c r="E1296" s="227" t="str">
        <f>Übersetzungstexte!A$155</f>
        <v/>
      </c>
      <c r="F1296" s="227" t="str">
        <f>Übersetzungstexte!A$159</f>
        <v/>
      </c>
      <c r="G1296" s="227" t="str">
        <f>Übersetzungstexte!A$163</f>
        <v xml:space="preserve">Monate </v>
      </c>
      <c r="H1296" s="233" t="str">
        <f>Übersetzungstexte!A$167</f>
        <v>Lohn-</v>
      </c>
      <c r="I1296" s="227" t="str">
        <f>Übersetzungstexte!A$171</f>
        <v>durchschn.</v>
      </c>
      <c r="J1296" s="227" t="str">
        <f>Übersetzungstexte!A$175</f>
        <v>Anzahl</v>
      </c>
      <c r="K1296" s="227" t="str">
        <f>Übersetzungstexte!A$179</f>
        <v>Anzahl</v>
      </c>
      <c r="L1296" s="227" t="str">
        <f>Übersetzungstexte!A$183</f>
        <v>barer</v>
      </c>
      <c r="M1296" s="126"/>
      <c r="N1296" s="183"/>
      <c r="O1296" s="76" t="s">
        <v>761</v>
      </c>
      <c r="P1296" s="50" t="s">
        <v>712</v>
      </c>
      <c r="Q1296" s="50" t="s">
        <v>609</v>
      </c>
      <c r="R1296" s="51" t="s">
        <v>713</v>
      </c>
      <c r="S1296" s="75" t="s">
        <v>757</v>
      </c>
      <c r="T1296" s="52" t="s">
        <v>757</v>
      </c>
      <c r="U1296" s="52" t="s">
        <v>758</v>
      </c>
      <c r="V1296" s="52" t="s">
        <v>758</v>
      </c>
      <c r="W1296" s="52" t="s">
        <v>724</v>
      </c>
      <c r="X1296" s="48" t="s">
        <v>727</v>
      </c>
      <c r="Y1296" s="48" t="s">
        <v>727</v>
      </c>
      <c r="Z1296" s="49" t="s">
        <v>753</v>
      </c>
      <c r="AA1296" s="364"/>
      <c r="AB1296" s="364"/>
    </row>
    <row r="1297" spans="1:28" s="23" customFormat="1" hidden="1" x14ac:dyDescent="0.2">
      <c r="A1297" s="226" t="str">
        <f>Übersetzungstexte!A$140</f>
        <v/>
      </c>
      <c r="B1297" s="226" t="str">
        <f>Übersetzungstexte!A$144</f>
        <v/>
      </c>
      <c r="C1297" s="226" t="str">
        <f>Übersetzungstexte!A$148</f>
        <v/>
      </c>
      <c r="D1297" s="227" t="str">
        <f>Übersetzungstexte!A$152</f>
        <v>Geburts-</v>
      </c>
      <c r="E1297" s="227" t="str">
        <f>Übersetzungstexte!A$156</f>
        <v>Monats-</v>
      </c>
      <c r="F1297" s="227" t="str">
        <f>Übersetzungstexte!A$160</f>
        <v>Stunden-</v>
      </c>
      <c r="G1297" s="227" t="str">
        <f>Übersetzungstexte!A$164</f>
        <v>pro Jahr</v>
      </c>
      <c r="H1297" s="227" t="str">
        <f>Übersetzungstexte!A$168</f>
        <v>bestand-</v>
      </c>
      <c r="I1297" s="227" t="str">
        <f>Übersetzungstexte!A$172</f>
        <v>wöchentl.</v>
      </c>
      <c r="J1297" s="227" t="str">
        <f>Übersetzungstexte!A$176</f>
        <v>Ferientage</v>
      </c>
      <c r="K1297" s="227" t="str">
        <f>Übersetzungstexte!A$180</f>
        <v>Feiertage</v>
      </c>
      <c r="L1297" s="228" t="str">
        <f>Übersetzungstexte!A$184</f>
        <v>Stunden-</v>
      </c>
      <c r="M1297" s="127"/>
      <c r="N1297" s="184" t="s">
        <v>62</v>
      </c>
      <c r="O1297" s="44" t="s">
        <v>762</v>
      </c>
      <c r="P1297" s="50"/>
      <c r="Q1297" s="50"/>
      <c r="R1297" s="51"/>
      <c r="S1297" s="52" t="s">
        <v>706</v>
      </c>
      <c r="T1297" s="52" t="s">
        <v>704</v>
      </c>
      <c r="U1297" s="52" t="s">
        <v>706</v>
      </c>
      <c r="V1297" s="52" t="s">
        <v>704</v>
      </c>
      <c r="W1297" s="52" t="s">
        <v>725</v>
      </c>
      <c r="X1297" s="49" t="s">
        <v>755</v>
      </c>
      <c r="Y1297" s="49" t="s">
        <v>728</v>
      </c>
      <c r="Z1297" s="49" t="s">
        <v>754</v>
      </c>
      <c r="AA1297" s="364"/>
      <c r="AB1297" s="364"/>
    </row>
    <row r="1298" spans="1:28" s="23" customFormat="1" hidden="1" x14ac:dyDescent="0.2">
      <c r="A1298" s="229" t="str">
        <f>Übersetzungstexte!A$141</f>
        <v>Versicherten-Nr.</v>
      </c>
      <c r="B1298" s="229" t="str">
        <f>Übersetzungstexte!A$145</f>
        <v>Name</v>
      </c>
      <c r="C1298" s="229" t="str">
        <f>Übersetzungstexte!A$149</f>
        <v>Vorname</v>
      </c>
      <c r="D1298" s="230" t="str">
        <f>Übersetzungstexte!A$153</f>
        <v>datum</v>
      </c>
      <c r="E1298" s="230" t="str">
        <f>Übersetzungstexte!A$157</f>
        <v>lohn</v>
      </c>
      <c r="F1298" s="230" t="str">
        <f>Übersetzungstexte!A$161</f>
        <v>lohn</v>
      </c>
      <c r="G1298" s="230" t="str">
        <f>Übersetzungstexte!A$165</f>
        <v>(12/13)</v>
      </c>
      <c r="H1298" s="230" t="str">
        <f>Übersetzungstexte!A$169</f>
        <v>teile p. Jahr</v>
      </c>
      <c r="I1298" s="230" t="str">
        <f>Übersetzungstexte!A$173</f>
        <v>Arbeitszeit</v>
      </c>
      <c r="J1298" s="230" t="str">
        <f>Übersetzungstexte!A$177</f>
        <v>pro Jahr</v>
      </c>
      <c r="K1298" s="230" t="str">
        <f>Übersetzungstexte!A$181</f>
        <v>pro Jahr</v>
      </c>
      <c r="L1298" s="231" t="str">
        <f>Übersetzungstexte!A$185</f>
        <v>Verdienst</v>
      </c>
      <c r="M1298" s="127"/>
      <c r="N1298" s="184" t="s">
        <v>63</v>
      </c>
      <c r="O1298" s="44" t="s">
        <v>749</v>
      </c>
      <c r="P1298" s="50"/>
      <c r="Q1298" s="50"/>
      <c r="R1298" s="51"/>
      <c r="S1298" s="52" t="s">
        <v>705</v>
      </c>
      <c r="T1298" s="52" t="s">
        <v>705</v>
      </c>
      <c r="U1298" s="52" t="s">
        <v>705</v>
      </c>
      <c r="V1298" s="52" t="s">
        <v>705</v>
      </c>
      <c r="W1298" s="50"/>
      <c r="X1298" s="49" t="s">
        <v>756</v>
      </c>
      <c r="Y1298" s="49" t="s">
        <v>673</v>
      </c>
      <c r="Z1298" s="49"/>
      <c r="AA1298" s="364" t="s">
        <v>711</v>
      </c>
      <c r="AB1298" s="364"/>
    </row>
    <row r="1299" spans="1:28" ht="17.25" hidden="1" customHeight="1" x14ac:dyDescent="0.2">
      <c r="A1299" s="115"/>
      <c r="B1299" s="236"/>
      <c r="C1299" s="236"/>
      <c r="D1299" s="116"/>
      <c r="E1299" s="117"/>
      <c r="F1299" s="118"/>
      <c r="G1299" s="362"/>
      <c r="H1299" s="117"/>
      <c r="I1299" s="118"/>
      <c r="J1299" s="119"/>
      <c r="K1299" s="119"/>
      <c r="L1299" s="232" t="str">
        <f t="shared" ref="L1299:L1319" si="645">Y1299</f>
        <v/>
      </c>
      <c r="M1299" s="128" t="str">
        <f t="shared" ref="M1299:M1317" si="646">Z1299</f>
        <v/>
      </c>
      <c r="N1299" s="77">
        <f t="shared" ref="N1299:N1317" si="647">IF(N$2-YEAR(D1299)&lt;N$3,0,1)</f>
        <v>0</v>
      </c>
      <c r="O1299" s="77">
        <f t="shared" ref="O1299:O1317" si="648">IF(L1299="",0,1)</f>
        <v>0</v>
      </c>
      <c r="P1299" s="28" t="str">
        <f t="shared" ref="P1299:P1317" si="649">IF(AND(A1299="",B1299="",C1299=""),"",ROUND((K1299+J1299)/(N$4-(K1299+J1299))*100,2))</f>
        <v/>
      </c>
      <c r="Q1299" s="28">
        <f t="shared" ref="Q1299:Q1317" si="650">ROUND(G1299,0)/12</f>
        <v>0</v>
      </c>
      <c r="R1299" s="31" t="str">
        <f t="shared" ref="R1299:R1317" si="651">IF(AND(A1299="",B1299="",C1299=""),"",ROUND((N$4-(K1299+J1299))*I1299/60,1))</f>
        <v/>
      </c>
      <c r="S1299" s="28" t="str">
        <f t="shared" ref="S1299:S1317" si="652">IF(OR(AND(A1299="",B1299="",C1299=""),F1299=0,F1299=""),"",ROUND((1+P1299/100)*Q1299*F1299,2))</f>
        <v/>
      </c>
      <c r="T1299" s="28" t="str">
        <f t="shared" ref="T1299:T1317" si="653">IF(OR(AND(A1299="",B1299="",C1299=""),F1299=0,F1299="",I1299=0,I1299=""),"",ROUND((1+P1299/100)*(H1299/(N$4*I1299/5)+Q1299*F1299),2))</f>
        <v/>
      </c>
      <c r="U1299" s="28" t="str">
        <f t="shared" ref="U1299:U1317" si="654">IF(OR(AND(A1299="",B1299="",C1299=""),E1299=0,E1299="",R1299=0,R1299=""),"",ROUND((Q1299*E1299/R1299),2))</f>
        <v/>
      </c>
      <c r="V1299" s="28" t="str">
        <f t="shared" ref="V1299:V1317" si="655">IF(OR(AND(A1299="",B1299="",C1299=""),E1299=0,E1299="",R1299=0,R1299=""),"",ROUND((H1299/(12*Q1299*E1299)+1)*Q1299*E1299/R1299,2))</f>
        <v/>
      </c>
      <c r="W1299" s="71" t="str">
        <f t="shared" ref="W1299:W1317" si="656">IF(OR(AND(A1299="",B1299="",C1299=""),R1299=0,R1299=""),"",ROUND(W$4 / R1299,1))</f>
        <v/>
      </c>
      <c r="X1299" s="47" t="str">
        <f t="shared" ref="X1299:X1317" si="657">IF(OR(AND(A1299="",B1299="",C1299=""),N$4=""),"",IF(AND(F1299&gt;0,H1299&gt;0),T1299, IF(F1299&gt;0,S1299, IF(AND(E1299&gt;0,H1299&gt;0),V1299,U1299))))</f>
        <v/>
      </c>
      <c r="Y1299" s="365" t="str">
        <f t="shared" ref="Y1299:Y1317" si="658">IF(W1299&lt;X1299,W1299,X1299)</f>
        <v/>
      </c>
      <c r="Z1299" s="365" t="str">
        <f>IF(W1299&lt;X1299,Übersetzungstexte!A$186,"")</f>
        <v/>
      </c>
      <c r="AA1299" s="366" t="str">
        <f t="shared" ref="AA1299:AA1317" si="659">IF(AND(B1299="",C1299=""),"",CONCATENATE(B1299,",",C1299))</f>
        <v/>
      </c>
      <c r="AB1299" s="367"/>
    </row>
    <row r="1300" spans="1:28" ht="17.25" hidden="1" customHeight="1" x14ac:dyDescent="0.2">
      <c r="A1300" s="115"/>
      <c r="B1300" s="236"/>
      <c r="C1300" s="236"/>
      <c r="D1300" s="116"/>
      <c r="E1300" s="117"/>
      <c r="F1300" s="118"/>
      <c r="G1300" s="362"/>
      <c r="H1300" s="117"/>
      <c r="I1300" s="118"/>
      <c r="J1300" s="119"/>
      <c r="K1300" s="119"/>
      <c r="L1300" s="232" t="str">
        <f t="shared" si="645"/>
        <v/>
      </c>
      <c r="M1300" s="128" t="str">
        <f t="shared" si="646"/>
        <v/>
      </c>
      <c r="N1300" s="77">
        <f t="shared" si="647"/>
        <v>0</v>
      </c>
      <c r="O1300" s="77">
        <f t="shared" si="648"/>
        <v>0</v>
      </c>
      <c r="P1300" s="28" t="str">
        <f t="shared" si="649"/>
        <v/>
      </c>
      <c r="Q1300" s="28">
        <f t="shared" si="650"/>
        <v>0</v>
      </c>
      <c r="R1300" s="31" t="str">
        <f t="shared" si="651"/>
        <v/>
      </c>
      <c r="S1300" s="28" t="str">
        <f t="shared" si="652"/>
        <v/>
      </c>
      <c r="T1300" s="28" t="str">
        <f t="shared" si="653"/>
        <v/>
      </c>
      <c r="U1300" s="28" t="str">
        <f t="shared" si="654"/>
        <v/>
      </c>
      <c r="V1300" s="28" t="str">
        <f t="shared" si="655"/>
        <v/>
      </c>
      <c r="W1300" s="71" t="str">
        <f t="shared" si="656"/>
        <v/>
      </c>
      <c r="X1300" s="47" t="str">
        <f t="shared" si="657"/>
        <v/>
      </c>
      <c r="Y1300" s="365" t="str">
        <f t="shared" si="658"/>
        <v/>
      </c>
      <c r="Z1300" s="365" t="str">
        <f>IF(W1300&lt;X1300,Übersetzungstexte!A$186,"")</f>
        <v/>
      </c>
      <c r="AA1300" s="366" t="str">
        <f t="shared" si="659"/>
        <v/>
      </c>
      <c r="AB1300" s="367"/>
    </row>
    <row r="1301" spans="1:28" ht="17.25" hidden="1" customHeight="1" x14ac:dyDescent="0.2">
      <c r="A1301" s="115"/>
      <c r="B1301" s="236"/>
      <c r="C1301" s="236"/>
      <c r="D1301" s="116"/>
      <c r="E1301" s="117"/>
      <c r="F1301" s="118"/>
      <c r="G1301" s="362"/>
      <c r="H1301" s="117"/>
      <c r="I1301" s="118"/>
      <c r="J1301" s="119"/>
      <c r="K1301" s="119"/>
      <c r="L1301" s="232" t="str">
        <f t="shared" si="645"/>
        <v/>
      </c>
      <c r="M1301" s="128" t="str">
        <f t="shared" si="646"/>
        <v/>
      </c>
      <c r="N1301" s="77">
        <f t="shared" si="647"/>
        <v>0</v>
      </c>
      <c r="O1301" s="77">
        <f t="shared" si="648"/>
        <v>0</v>
      </c>
      <c r="P1301" s="28" t="str">
        <f t="shared" si="649"/>
        <v/>
      </c>
      <c r="Q1301" s="28">
        <f t="shared" si="650"/>
        <v>0</v>
      </c>
      <c r="R1301" s="31" t="str">
        <f t="shared" si="651"/>
        <v/>
      </c>
      <c r="S1301" s="28" t="str">
        <f t="shared" si="652"/>
        <v/>
      </c>
      <c r="T1301" s="28" t="str">
        <f t="shared" si="653"/>
        <v/>
      </c>
      <c r="U1301" s="28" t="str">
        <f t="shared" si="654"/>
        <v/>
      </c>
      <c r="V1301" s="28" t="str">
        <f t="shared" si="655"/>
        <v/>
      </c>
      <c r="W1301" s="71" t="str">
        <f t="shared" si="656"/>
        <v/>
      </c>
      <c r="X1301" s="47" t="str">
        <f t="shared" si="657"/>
        <v/>
      </c>
      <c r="Y1301" s="365" t="str">
        <f t="shared" si="658"/>
        <v/>
      </c>
      <c r="Z1301" s="365" t="str">
        <f>IF(W1301&lt;X1301,Übersetzungstexte!A$186,"")</f>
        <v/>
      </c>
      <c r="AA1301" s="366" t="str">
        <f t="shared" si="659"/>
        <v/>
      </c>
      <c r="AB1301" s="367"/>
    </row>
    <row r="1302" spans="1:28" ht="17.25" hidden="1" customHeight="1" x14ac:dyDescent="0.2">
      <c r="A1302" s="115"/>
      <c r="B1302" s="236"/>
      <c r="C1302" s="236"/>
      <c r="D1302" s="116"/>
      <c r="E1302" s="117"/>
      <c r="F1302" s="118"/>
      <c r="G1302" s="362"/>
      <c r="H1302" s="117"/>
      <c r="I1302" s="118"/>
      <c r="J1302" s="119"/>
      <c r="K1302" s="119"/>
      <c r="L1302" s="232" t="str">
        <f t="shared" si="645"/>
        <v/>
      </c>
      <c r="M1302" s="128" t="str">
        <f t="shared" si="646"/>
        <v/>
      </c>
      <c r="N1302" s="77">
        <f t="shared" si="647"/>
        <v>0</v>
      </c>
      <c r="O1302" s="77">
        <f t="shared" si="648"/>
        <v>0</v>
      </c>
      <c r="P1302" s="28" t="str">
        <f t="shared" si="649"/>
        <v/>
      </c>
      <c r="Q1302" s="28">
        <f t="shared" si="650"/>
        <v>0</v>
      </c>
      <c r="R1302" s="31" t="str">
        <f t="shared" si="651"/>
        <v/>
      </c>
      <c r="S1302" s="28" t="str">
        <f t="shared" si="652"/>
        <v/>
      </c>
      <c r="T1302" s="28" t="str">
        <f t="shared" si="653"/>
        <v/>
      </c>
      <c r="U1302" s="28" t="str">
        <f t="shared" si="654"/>
        <v/>
      </c>
      <c r="V1302" s="28" t="str">
        <f t="shared" si="655"/>
        <v/>
      </c>
      <c r="W1302" s="71" t="str">
        <f t="shared" si="656"/>
        <v/>
      </c>
      <c r="X1302" s="47" t="str">
        <f t="shared" si="657"/>
        <v/>
      </c>
      <c r="Y1302" s="365" t="str">
        <f t="shared" si="658"/>
        <v/>
      </c>
      <c r="Z1302" s="365" t="str">
        <f>IF(W1302&lt;X1302,Übersetzungstexte!A$186,"")</f>
        <v/>
      </c>
      <c r="AA1302" s="366" t="str">
        <f t="shared" si="659"/>
        <v/>
      </c>
      <c r="AB1302" s="367"/>
    </row>
    <row r="1303" spans="1:28" ht="17.25" hidden="1" customHeight="1" x14ac:dyDescent="0.2">
      <c r="A1303" s="115"/>
      <c r="B1303" s="236"/>
      <c r="C1303" s="236"/>
      <c r="D1303" s="116"/>
      <c r="E1303" s="117"/>
      <c r="F1303" s="118"/>
      <c r="G1303" s="362"/>
      <c r="H1303" s="117"/>
      <c r="I1303" s="118"/>
      <c r="J1303" s="119"/>
      <c r="K1303" s="119"/>
      <c r="L1303" s="232" t="str">
        <f t="shared" si="645"/>
        <v/>
      </c>
      <c r="M1303" s="128" t="str">
        <f t="shared" si="646"/>
        <v/>
      </c>
      <c r="N1303" s="77">
        <f t="shared" si="647"/>
        <v>0</v>
      </c>
      <c r="O1303" s="77">
        <f t="shared" si="648"/>
        <v>0</v>
      </c>
      <c r="P1303" s="28" t="str">
        <f t="shared" si="649"/>
        <v/>
      </c>
      <c r="Q1303" s="28">
        <f t="shared" si="650"/>
        <v>0</v>
      </c>
      <c r="R1303" s="31" t="str">
        <f t="shared" si="651"/>
        <v/>
      </c>
      <c r="S1303" s="28" t="str">
        <f t="shared" si="652"/>
        <v/>
      </c>
      <c r="T1303" s="28" t="str">
        <f t="shared" si="653"/>
        <v/>
      </c>
      <c r="U1303" s="28" t="str">
        <f t="shared" si="654"/>
        <v/>
      </c>
      <c r="V1303" s="28" t="str">
        <f t="shared" si="655"/>
        <v/>
      </c>
      <c r="W1303" s="71" t="str">
        <f t="shared" si="656"/>
        <v/>
      </c>
      <c r="X1303" s="47" t="str">
        <f t="shared" si="657"/>
        <v/>
      </c>
      <c r="Y1303" s="365" t="str">
        <f t="shared" si="658"/>
        <v/>
      </c>
      <c r="Z1303" s="365" t="str">
        <f>IF(W1303&lt;X1303,Übersetzungstexte!A$186,"")</f>
        <v/>
      </c>
      <c r="AA1303" s="366" t="str">
        <f t="shared" si="659"/>
        <v/>
      </c>
      <c r="AB1303" s="367"/>
    </row>
    <row r="1304" spans="1:28" ht="17.25" hidden="1" customHeight="1" x14ac:dyDescent="0.2">
      <c r="A1304" s="115"/>
      <c r="B1304" s="236"/>
      <c r="C1304" s="236"/>
      <c r="D1304" s="116"/>
      <c r="E1304" s="117"/>
      <c r="F1304" s="118"/>
      <c r="G1304" s="362"/>
      <c r="H1304" s="117"/>
      <c r="I1304" s="118"/>
      <c r="J1304" s="119"/>
      <c r="K1304" s="119"/>
      <c r="L1304" s="232" t="str">
        <f t="shared" si="645"/>
        <v/>
      </c>
      <c r="M1304" s="128" t="str">
        <f t="shared" si="646"/>
        <v/>
      </c>
      <c r="N1304" s="77">
        <f t="shared" si="647"/>
        <v>0</v>
      </c>
      <c r="O1304" s="77">
        <f t="shared" si="648"/>
        <v>0</v>
      </c>
      <c r="P1304" s="28" t="str">
        <f t="shared" si="649"/>
        <v/>
      </c>
      <c r="Q1304" s="28">
        <f t="shared" si="650"/>
        <v>0</v>
      </c>
      <c r="R1304" s="31" t="str">
        <f t="shared" si="651"/>
        <v/>
      </c>
      <c r="S1304" s="28" t="str">
        <f t="shared" si="652"/>
        <v/>
      </c>
      <c r="T1304" s="28" t="str">
        <f t="shared" si="653"/>
        <v/>
      </c>
      <c r="U1304" s="28" t="str">
        <f t="shared" si="654"/>
        <v/>
      </c>
      <c r="V1304" s="28" t="str">
        <f t="shared" si="655"/>
        <v/>
      </c>
      <c r="W1304" s="71" t="str">
        <f t="shared" si="656"/>
        <v/>
      </c>
      <c r="X1304" s="47" t="str">
        <f t="shared" si="657"/>
        <v/>
      </c>
      <c r="Y1304" s="365" t="str">
        <f t="shared" si="658"/>
        <v/>
      </c>
      <c r="Z1304" s="365" t="str">
        <f>IF(W1304&lt;X1304,Übersetzungstexte!A$186,"")</f>
        <v/>
      </c>
      <c r="AA1304" s="366" t="str">
        <f t="shared" si="659"/>
        <v/>
      </c>
      <c r="AB1304" s="367"/>
    </row>
    <row r="1305" spans="1:28" ht="17.25" hidden="1" customHeight="1" x14ac:dyDescent="0.2">
      <c r="A1305" s="115"/>
      <c r="B1305" s="236"/>
      <c r="C1305" s="236"/>
      <c r="D1305" s="116"/>
      <c r="E1305" s="117"/>
      <c r="F1305" s="118"/>
      <c r="G1305" s="362"/>
      <c r="H1305" s="117"/>
      <c r="I1305" s="118"/>
      <c r="J1305" s="119"/>
      <c r="K1305" s="119"/>
      <c r="L1305" s="232" t="str">
        <f t="shared" si="645"/>
        <v/>
      </c>
      <c r="M1305" s="128" t="str">
        <f t="shared" si="646"/>
        <v/>
      </c>
      <c r="N1305" s="77">
        <f t="shared" si="647"/>
        <v>0</v>
      </c>
      <c r="O1305" s="77">
        <f t="shared" si="648"/>
        <v>0</v>
      </c>
      <c r="P1305" s="28" t="str">
        <f t="shared" si="649"/>
        <v/>
      </c>
      <c r="Q1305" s="28">
        <f t="shared" si="650"/>
        <v>0</v>
      </c>
      <c r="R1305" s="31" t="str">
        <f t="shared" si="651"/>
        <v/>
      </c>
      <c r="S1305" s="28" t="str">
        <f t="shared" si="652"/>
        <v/>
      </c>
      <c r="T1305" s="28" t="str">
        <f t="shared" si="653"/>
        <v/>
      </c>
      <c r="U1305" s="28" t="str">
        <f t="shared" si="654"/>
        <v/>
      </c>
      <c r="V1305" s="28" t="str">
        <f t="shared" si="655"/>
        <v/>
      </c>
      <c r="W1305" s="71" t="str">
        <f t="shared" si="656"/>
        <v/>
      </c>
      <c r="X1305" s="47" t="str">
        <f t="shared" si="657"/>
        <v/>
      </c>
      <c r="Y1305" s="365" t="str">
        <f t="shared" si="658"/>
        <v/>
      </c>
      <c r="Z1305" s="365" t="str">
        <f>IF(W1305&lt;X1305,Übersetzungstexte!A$186,"")</f>
        <v/>
      </c>
      <c r="AA1305" s="366" t="str">
        <f t="shared" si="659"/>
        <v/>
      </c>
      <c r="AB1305" s="367"/>
    </row>
    <row r="1306" spans="1:28" ht="17.25" hidden="1" customHeight="1" x14ac:dyDescent="0.2">
      <c r="A1306" s="115"/>
      <c r="B1306" s="236"/>
      <c r="C1306" s="236"/>
      <c r="D1306" s="116"/>
      <c r="E1306" s="117"/>
      <c r="F1306" s="118"/>
      <c r="G1306" s="362"/>
      <c r="H1306" s="117"/>
      <c r="I1306" s="118"/>
      <c r="J1306" s="119"/>
      <c r="K1306" s="119"/>
      <c r="L1306" s="232" t="str">
        <f t="shared" si="645"/>
        <v/>
      </c>
      <c r="M1306" s="128" t="str">
        <f t="shared" si="646"/>
        <v/>
      </c>
      <c r="N1306" s="77">
        <f t="shared" si="647"/>
        <v>0</v>
      </c>
      <c r="O1306" s="77">
        <f t="shared" si="648"/>
        <v>0</v>
      </c>
      <c r="P1306" s="28" t="str">
        <f t="shared" si="649"/>
        <v/>
      </c>
      <c r="Q1306" s="28">
        <f t="shared" si="650"/>
        <v>0</v>
      </c>
      <c r="R1306" s="31" t="str">
        <f t="shared" si="651"/>
        <v/>
      </c>
      <c r="S1306" s="28" t="str">
        <f t="shared" si="652"/>
        <v/>
      </c>
      <c r="T1306" s="28" t="str">
        <f t="shared" si="653"/>
        <v/>
      </c>
      <c r="U1306" s="28" t="str">
        <f t="shared" si="654"/>
        <v/>
      </c>
      <c r="V1306" s="28" t="str">
        <f t="shared" si="655"/>
        <v/>
      </c>
      <c r="W1306" s="71" t="str">
        <f t="shared" si="656"/>
        <v/>
      </c>
      <c r="X1306" s="47" t="str">
        <f t="shared" si="657"/>
        <v/>
      </c>
      <c r="Y1306" s="365" t="str">
        <f t="shared" si="658"/>
        <v/>
      </c>
      <c r="Z1306" s="365" t="str">
        <f>IF(W1306&lt;X1306,Übersetzungstexte!A$186,"")</f>
        <v/>
      </c>
      <c r="AA1306" s="366" t="str">
        <f t="shared" si="659"/>
        <v/>
      </c>
      <c r="AB1306" s="367"/>
    </row>
    <row r="1307" spans="1:28" ht="17.25" hidden="1" customHeight="1" x14ac:dyDescent="0.2">
      <c r="A1307" s="115"/>
      <c r="B1307" s="236"/>
      <c r="C1307" s="236"/>
      <c r="D1307" s="116"/>
      <c r="E1307" s="117"/>
      <c r="F1307" s="118"/>
      <c r="G1307" s="362"/>
      <c r="H1307" s="117"/>
      <c r="I1307" s="118"/>
      <c r="J1307" s="119"/>
      <c r="K1307" s="119"/>
      <c r="L1307" s="232" t="str">
        <f t="shared" si="645"/>
        <v/>
      </c>
      <c r="M1307" s="128" t="str">
        <f t="shared" si="646"/>
        <v/>
      </c>
      <c r="N1307" s="77">
        <f t="shared" si="647"/>
        <v>0</v>
      </c>
      <c r="O1307" s="77">
        <f t="shared" si="648"/>
        <v>0</v>
      </c>
      <c r="P1307" s="28" t="str">
        <f t="shared" si="649"/>
        <v/>
      </c>
      <c r="Q1307" s="28">
        <f t="shared" si="650"/>
        <v>0</v>
      </c>
      <c r="R1307" s="31" t="str">
        <f t="shared" si="651"/>
        <v/>
      </c>
      <c r="S1307" s="28" t="str">
        <f t="shared" si="652"/>
        <v/>
      </c>
      <c r="T1307" s="28" t="str">
        <f t="shared" si="653"/>
        <v/>
      </c>
      <c r="U1307" s="28" t="str">
        <f t="shared" si="654"/>
        <v/>
      </c>
      <c r="V1307" s="28" t="str">
        <f t="shared" si="655"/>
        <v/>
      </c>
      <c r="W1307" s="71" t="str">
        <f t="shared" si="656"/>
        <v/>
      </c>
      <c r="X1307" s="47" t="str">
        <f t="shared" si="657"/>
        <v/>
      </c>
      <c r="Y1307" s="365" t="str">
        <f t="shared" si="658"/>
        <v/>
      </c>
      <c r="Z1307" s="365" t="str">
        <f>IF(W1307&lt;X1307,Übersetzungstexte!A$186,"")</f>
        <v/>
      </c>
      <c r="AA1307" s="366" t="str">
        <f t="shared" si="659"/>
        <v/>
      </c>
      <c r="AB1307" s="367"/>
    </row>
    <row r="1308" spans="1:28" ht="17.25" hidden="1" customHeight="1" x14ac:dyDescent="0.2">
      <c r="A1308" s="115"/>
      <c r="B1308" s="236"/>
      <c r="C1308" s="236"/>
      <c r="D1308" s="116"/>
      <c r="E1308" s="117"/>
      <c r="F1308" s="118"/>
      <c r="G1308" s="362"/>
      <c r="H1308" s="117"/>
      <c r="I1308" s="118"/>
      <c r="J1308" s="119"/>
      <c r="K1308" s="119"/>
      <c r="L1308" s="232" t="str">
        <f t="shared" si="645"/>
        <v/>
      </c>
      <c r="M1308" s="128" t="str">
        <f t="shared" si="646"/>
        <v/>
      </c>
      <c r="N1308" s="77">
        <f t="shared" si="647"/>
        <v>0</v>
      </c>
      <c r="O1308" s="77">
        <f t="shared" si="648"/>
        <v>0</v>
      </c>
      <c r="P1308" s="28" t="str">
        <f t="shared" si="649"/>
        <v/>
      </c>
      <c r="Q1308" s="28">
        <f t="shared" si="650"/>
        <v>0</v>
      </c>
      <c r="R1308" s="31" t="str">
        <f t="shared" si="651"/>
        <v/>
      </c>
      <c r="S1308" s="28" t="str">
        <f t="shared" si="652"/>
        <v/>
      </c>
      <c r="T1308" s="28" t="str">
        <f t="shared" si="653"/>
        <v/>
      </c>
      <c r="U1308" s="28" t="str">
        <f t="shared" si="654"/>
        <v/>
      </c>
      <c r="V1308" s="28" t="str">
        <f t="shared" si="655"/>
        <v/>
      </c>
      <c r="W1308" s="71" t="str">
        <f t="shared" si="656"/>
        <v/>
      </c>
      <c r="X1308" s="47" t="str">
        <f t="shared" si="657"/>
        <v/>
      </c>
      <c r="Y1308" s="365" t="str">
        <f t="shared" si="658"/>
        <v/>
      </c>
      <c r="Z1308" s="365" t="str">
        <f>IF(W1308&lt;X1308,Übersetzungstexte!A$186,"")</f>
        <v/>
      </c>
      <c r="AA1308" s="366" t="str">
        <f t="shared" si="659"/>
        <v/>
      </c>
      <c r="AB1308" s="367"/>
    </row>
    <row r="1309" spans="1:28" ht="17.25" hidden="1" customHeight="1" x14ac:dyDescent="0.2">
      <c r="A1309" s="115"/>
      <c r="B1309" s="236"/>
      <c r="C1309" s="236"/>
      <c r="D1309" s="116"/>
      <c r="E1309" s="117"/>
      <c r="F1309" s="118"/>
      <c r="G1309" s="362"/>
      <c r="H1309" s="117"/>
      <c r="I1309" s="118"/>
      <c r="J1309" s="119"/>
      <c r="K1309" s="119"/>
      <c r="L1309" s="232" t="str">
        <f t="shared" si="645"/>
        <v/>
      </c>
      <c r="M1309" s="128" t="str">
        <f t="shared" si="646"/>
        <v/>
      </c>
      <c r="N1309" s="77">
        <f t="shared" si="647"/>
        <v>0</v>
      </c>
      <c r="O1309" s="77">
        <f t="shared" si="648"/>
        <v>0</v>
      </c>
      <c r="P1309" s="28" t="str">
        <f t="shared" si="649"/>
        <v/>
      </c>
      <c r="Q1309" s="28">
        <f t="shared" si="650"/>
        <v>0</v>
      </c>
      <c r="R1309" s="31" t="str">
        <f t="shared" si="651"/>
        <v/>
      </c>
      <c r="S1309" s="28" t="str">
        <f t="shared" si="652"/>
        <v/>
      </c>
      <c r="T1309" s="28" t="str">
        <f t="shared" si="653"/>
        <v/>
      </c>
      <c r="U1309" s="28" t="str">
        <f t="shared" si="654"/>
        <v/>
      </c>
      <c r="V1309" s="28" t="str">
        <f t="shared" si="655"/>
        <v/>
      </c>
      <c r="W1309" s="71" t="str">
        <f t="shared" si="656"/>
        <v/>
      </c>
      <c r="X1309" s="47" t="str">
        <f t="shared" si="657"/>
        <v/>
      </c>
      <c r="Y1309" s="365" t="str">
        <f t="shared" si="658"/>
        <v/>
      </c>
      <c r="Z1309" s="365" t="str">
        <f>IF(W1309&lt;X1309,Übersetzungstexte!A$186,"")</f>
        <v/>
      </c>
      <c r="AA1309" s="366" t="str">
        <f t="shared" si="659"/>
        <v/>
      </c>
      <c r="AB1309" s="367"/>
    </row>
    <row r="1310" spans="1:28" ht="17.25" hidden="1" customHeight="1" x14ac:dyDescent="0.2">
      <c r="A1310" s="115"/>
      <c r="B1310" s="236"/>
      <c r="C1310" s="236"/>
      <c r="D1310" s="116"/>
      <c r="E1310" s="117"/>
      <c r="F1310" s="118"/>
      <c r="G1310" s="362"/>
      <c r="H1310" s="117"/>
      <c r="I1310" s="118"/>
      <c r="J1310" s="119"/>
      <c r="K1310" s="119"/>
      <c r="L1310" s="232" t="str">
        <f t="shared" si="645"/>
        <v/>
      </c>
      <c r="M1310" s="128" t="str">
        <f t="shared" si="646"/>
        <v/>
      </c>
      <c r="N1310" s="77">
        <f t="shared" si="647"/>
        <v>0</v>
      </c>
      <c r="O1310" s="77">
        <f t="shared" si="648"/>
        <v>0</v>
      </c>
      <c r="P1310" s="28" t="str">
        <f t="shared" si="649"/>
        <v/>
      </c>
      <c r="Q1310" s="28">
        <f t="shared" si="650"/>
        <v>0</v>
      </c>
      <c r="R1310" s="31" t="str">
        <f t="shared" si="651"/>
        <v/>
      </c>
      <c r="S1310" s="28" t="str">
        <f t="shared" si="652"/>
        <v/>
      </c>
      <c r="T1310" s="28" t="str">
        <f t="shared" si="653"/>
        <v/>
      </c>
      <c r="U1310" s="28" t="str">
        <f t="shared" si="654"/>
        <v/>
      </c>
      <c r="V1310" s="28" t="str">
        <f t="shared" si="655"/>
        <v/>
      </c>
      <c r="W1310" s="71" t="str">
        <f t="shared" si="656"/>
        <v/>
      </c>
      <c r="X1310" s="47" t="str">
        <f t="shared" si="657"/>
        <v/>
      </c>
      <c r="Y1310" s="365" t="str">
        <f t="shared" si="658"/>
        <v/>
      </c>
      <c r="Z1310" s="365" t="str">
        <f>IF(W1310&lt;X1310,Übersetzungstexte!A$186,"")</f>
        <v/>
      </c>
      <c r="AA1310" s="366" t="str">
        <f t="shared" si="659"/>
        <v/>
      </c>
      <c r="AB1310" s="367"/>
    </row>
    <row r="1311" spans="1:28" ht="17.25" hidden="1" customHeight="1" x14ac:dyDescent="0.2">
      <c r="A1311" s="115"/>
      <c r="B1311" s="236"/>
      <c r="C1311" s="236"/>
      <c r="D1311" s="116"/>
      <c r="E1311" s="117"/>
      <c r="F1311" s="118"/>
      <c r="G1311" s="362"/>
      <c r="H1311" s="117"/>
      <c r="I1311" s="118"/>
      <c r="J1311" s="119"/>
      <c r="K1311" s="119"/>
      <c r="L1311" s="232" t="str">
        <f t="shared" si="645"/>
        <v/>
      </c>
      <c r="M1311" s="128" t="str">
        <f t="shared" si="646"/>
        <v/>
      </c>
      <c r="N1311" s="77">
        <f t="shared" si="647"/>
        <v>0</v>
      </c>
      <c r="O1311" s="77">
        <f t="shared" si="648"/>
        <v>0</v>
      </c>
      <c r="P1311" s="28" t="str">
        <f t="shared" si="649"/>
        <v/>
      </c>
      <c r="Q1311" s="28">
        <f t="shared" si="650"/>
        <v>0</v>
      </c>
      <c r="R1311" s="31" t="str">
        <f t="shared" si="651"/>
        <v/>
      </c>
      <c r="S1311" s="28" t="str">
        <f t="shared" si="652"/>
        <v/>
      </c>
      <c r="T1311" s="28" t="str">
        <f t="shared" si="653"/>
        <v/>
      </c>
      <c r="U1311" s="28" t="str">
        <f t="shared" si="654"/>
        <v/>
      </c>
      <c r="V1311" s="28" t="str">
        <f t="shared" si="655"/>
        <v/>
      </c>
      <c r="W1311" s="71" t="str">
        <f t="shared" si="656"/>
        <v/>
      </c>
      <c r="X1311" s="47" t="str">
        <f t="shared" si="657"/>
        <v/>
      </c>
      <c r="Y1311" s="365" t="str">
        <f t="shared" si="658"/>
        <v/>
      </c>
      <c r="Z1311" s="365" t="str">
        <f>IF(W1311&lt;X1311,Übersetzungstexte!A$186,"")</f>
        <v/>
      </c>
      <c r="AA1311" s="366" t="str">
        <f t="shared" si="659"/>
        <v/>
      </c>
      <c r="AB1311" s="367"/>
    </row>
    <row r="1312" spans="1:28" ht="17.25" hidden="1" customHeight="1" x14ac:dyDescent="0.2">
      <c r="A1312" s="115"/>
      <c r="B1312" s="236"/>
      <c r="C1312" s="236"/>
      <c r="D1312" s="116"/>
      <c r="E1312" s="117"/>
      <c r="F1312" s="118"/>
      <c r="G1312" s="362"/>
      <c r="H1312" s="117"/>
      <c r="I1312" s="118"/>
      <c r="J1312" s="119"/>
      <c r="K1312" s="119"/>
      <c r="L1312" s="232" t="str">
        <f t="shared" si="645"/>
        <v/>
      </c>
      <c r="M1312" s="128" t="str">
        <f t="shared" si="646"/>
        <v/>
      </c>
      <c r="N1312" s="77">
        <f t="shared" si="647"/>
        <v>0</v>
      </c>
      <c r="O1312" s="77">
        <f t="shared" si="648"/>
        <v>0</v>
      </c>
      <c r="P1312" s="28" t="str">
        <f t="shared" si="649"/>
        <v/>
      </c>
      <c r="Q1312" s="28">
        <f t="shared" si="650"/>
        <v>0</v>
      </c>
      <c r="R1312" s="31" t="str">
        <f t="shared" si="651"/>
        <v/>
      </c>
      <c r="S1312" s="28" t="str">
        <f t="shared" si="652"/>
        <v/>
      </c>
      <c r="T1312" s="28" t="str">
        <f t="shared" si="653"/>
        <v/>
      </c>
      <c r="U1312" s="28" t="str">
        <f t="shared" si="654"/>
        <v/>
      </c>
      <c r="V1312" s="28" t="str">
        <f t="shared" si="655"/>
        <v/>
      </c>
      <c r="W1312" s="71" t="str">
        <f t="shared" si="656"/>
        <v/>
      </c>
      <c r="X1312" s="47" t="str">
        <f t="shared" si="657"/>
        <v/>
      </c>
      <c r="Y1312" s="365" t="str">
        <f t="shared" si="658"/>
        <v/>
      </c>
      <c r="Z1312" s="365" t="str">
        <f>IF(W1312&lt;X1312,Übersetzungstexte!A$186,"")</f>
        <v/>
      </c>
      <c r="AA1312" s="366" t="str">
        <f t="shared" si="659"/>
        <v/>
      </c>
      <c r="AB1312" s="367"/>
    </row>
    <row r="1313" spans="1:28" ht="17.25" hidden="1" customHeight="1" x14ac:dyDescent="0.2">
      <c r="A1313" s="115"/>
      <c r="B1313" s="236"/>
      <c r="C1313" s="236"/>
      <c r="D1313" s="116"/>
      <c r="E1313" s="117"/>
      <c r="F1313" s="118"/>
      <c r="G1313" s="362"/>
      <c r="H1313" s="117"/>
      <c r="I1313" s="118"/>
      <c r="J1313" s="119"/>
      <c r="K1313" s="119"/>
      <c r="L1313" s="232" t="str">
        <f t="shared" si="645"/>
        <v/>
      </c>
      <c r="M1313" s="128" t="str">
        <f t="shared" si="646"/>
        <v/>
      </c>
      <c r="N1313" s="77">
        <f t="shared" si="647"/>
        <v>0</v>
      </c>
      <c r="O1313" s="77">
        <f t="shared" si="648"/>
        <v>0</v>
      </c>
      <c r="P1313" s="28" t="str">
        <f t="shared" si="649"/>
        <v/>
      </c>
      <c r="Q1313" s="28">
        <f t="shared" si="650"/>
        <v>0</v>
      </c>
      <c r="R1313" s="31" t="str">
        <f t="shared" si="651"/>
        <v/>
      </c>
      <c r="S1313" s="28" t="str">
        <f t="shared" si="652"/>
        <v/>
      </c>
      <c r="T1313" s="28" t="str">
        <f t="shared" si="653"/>
        <v/>
      </c>
      <c r="U1313" s="28" t="str">
        <f t="shared" si="654"/>
        <v/>
      </c>
      <c r="V1313" s="28" t="str">
        <f t="shared" si="655"/>
        <v/>
      </c>
      <c r="W1313" s="71" t="str">
        <f t="shared" si="656"/>
        <v/>
      </c>
      <c r="X1313" s="47" t="str">
        <f t="shared" si="657"/>
        <v/>
      </c>
      <c r="Y1313" s="365" t="str">
        <f t="shared" si="658"/>
        <v/>
      </c>
      <c r="Z1313" s="365" t="str">
        <f>IF(W1313&lt;X1313,Übersetzungstexte!A$186,"")</f>
        <v/>
      </c>
      <c r="AA1313" s="366" t="str">
        <f t="shared" si="659"/>
        <v/>
      </c>
      <c r="AB1313" s="367"/>
    </row>
    <row r="1314" spans="1:28" ht="17.25" hidden="1" customHeight="1" x14ac:dyDescent="0.2">
      <c r="A1314" s="115"/>
      <c r="B1314" s="236"/>
      <c r="C1314" s="236"/>
      <c r="D1314" s="116"/>
      <c r="E1314" s="117"/>
      <c r="F1314" s="118"/>
      <c r="G1314" s="362"/>
      <c r="H1314" s="117"/>
      <c r="I1314" s="118"/>
      <c r="J1314" s="119"/>
      <c r="K1314" s="119"/>
      <c r="L1314" s="232" t="str">
        <f t="shared" si="645"/>
        <v/>
      </c>
      <c r="M1314" s="128" t="str">
        <f t="shared" si="646"/>
        <v/>
      </c>
      <c r="N1314" s="77">
        <f t="shared" si="647"/>
        <v>0</v>
      </c>
      <c r="O1314" s="77">
        <f t="shared" si="648"/>
        <v>0</v>
      </c>
      <c r="P1314" s="28" t="str">
        <f t="shared" si="649"/>
        <v/>
      </c>
      <c r="Q1314" s="28">
        <f t="shared" si="650"/>
        <v>0</v>
      </c>
      <c r="R1314" s="31" t="str">
        <f t="shared" si="651"/>
        <v/>
      </c>
      <c r="S1314" s="28" t="str">
        <f t="shared" si="652"/>
        <v/>
      </c>
      <c r="T1314" s="28" t="str">
        <f t="shared" si="653"/>
        <v/>
      </c>
      <c r="U1314" s="28" t="str">
        <f t="shared" si="654"/>
        <v/>
      </c>
      <c r="V1314" s="28" t="str">
        <f t="shared" si="655"/>
        <v/>
      </c>
      <c r="W1314" s="71" t="str">
        <f t="shared" si="656"/>
        <v/>
      </c>
      <c r="X1314" s="47" t="str">
        <f t="shared" si="657"/>
        <v/>
      </c>
      <c r="Y1314" s="365" t="str">
        <f t="shared" si="658"/>
        <v/>
      </c>
      <c r="Z1314" s="365" t="str">
        <f>IF(W1314&lt;X1314,Übersetzungstexte!A$186,"")</f>
        <v/>
      </c>
      <c r="AA1314" s="366" t="str">
        <f t="shared" si="659"/>
        <v/>
      </c>
      <c r="AB1314" s="367"/>
    </row>
    <row r="1315" spans="1:28" ht="17.25" hidden="1" customHeight="1" x14ac:dyDescent="0.2">
      <c r="A1315" s="115"/>
      <c r="B1315" s="236"/>
      <c r="C1315" s="236"/>
      <c r="D1315" s="116"/>
      <c r="E1315" s="117"/>
      <c r="F1315" s="118"/>
      <c r="G1315" s="362"/>
      <c r="H1315" s="117"/>
      <c r="I1315" s="118"/>
      <c r="J1315" s="119"/>
      <c r="K1315" s="119"/>
      <c r="L1315" s="232" t="str">
        <f t="shared" si="645"/>
        <v/>
      </c>
      <c r="M1315" s="128" t="str">
        <f t="shared" si="646"/>
        <v/>
      </c>
      <c r="N1315" s="77">
        <f t="shared" si="647"/>
        <v>0</v>
      </c>
      <c r="O1315" s="77">
        <f t="shared" si="648"/>
        <v>0</v>
      </c>
      <c r="P1315" s="28" t="str">
        <f t="shared" si="649"/>
        <v/>
      </c>
      <c r="Q1315" s="28">
        <f t="shared" si="650"/>
        <v>0</v>
      </c>
      <c r="R1315" s="31" t="str">
        <f t="shared" si="651"/>
        <v/>
      </c>
      <c r="S1315" s="28" t="str">
        <f t="shared" si="652"/>
        <v/>
      </c>
      <c r="T1315" s="28" t="str">
        <f t="shared" si="653"/>
        <v/>
      </c>
      <c r="U1315" s="28" t="str">
        <f t="shared" si="654"/>
        <v/>
      </c>
      <c r="V1315" s="28" t="str">
        <f t="shared" si="655"/>
        <v/>
      </c>
      <c r="W1315" s="71" t="str">
        <f t="shared" si="656"/>
        <v/>
      </c>
      <c r="X1315" s="47" t="str">
        <f t="shared" si="657"/>
        <v/>
      </c>
      <c r="Y1315" s="365" t="str">
        <f t="shared" si="658"/>
        <v/>
      </c>
      <c r="Z1315" s="365" t="str">
        <f>IF(W1315&lt;X1315,Übersetzungstexte!A$186,"")</f>
        <v/>
      </c>
      <c r="AA1315" s="366" t="str">
        <f t="shared" si="659"/>
        <v/>
      </c>
      <c r="AB1315" s="367"/>
    </row>
    <row r="1316" spans="1:28" ht="17.25" hidden="1" customHeight="1" x14ac:dyDescent="0.2">
      <c r="A1316" s="115"/>
      <c r="B1316" s="236"/>
      <c r="C1316" s="236"/>
      <c r="D1316" s="116"/>
      <c r="E1316" s="117"/>
      <c r="F1316" s="118"/>
      <c r="G1316" s="362"/>
      <c r="H1316" s="117"/>
      <c r="I1316" s="118"/>
      <c r="J1316" s="119"/>
      <c r="K1316" s="119"/>
      <c r="L1316" s="232" t="str">
        <f t="shared" si="645"/>
        <v/>
      </c>
      <c r="M1316" s="128" t="str">
        <f t="shared" si="646"/>
        <v/>
      </c>
      <c r="N1316" s="77">
        <f t="shared" si="647"/>
        <v>0</v>
      </c>
      <c r="O1316" s="77">
        <f t="shared" si="648"/>
        <v>0</v>
      </c>
      <c r="P1316" s="28" t="str">
        <f t="shared" si="649"/>
        <v/>
      </c>
      <c r="Q1316" s="28">
        <f t="shared" si="650"/>
        <v>0</v>
      </c>
      <c r="R1316" s="31" t="str">
        <f t="shared" si="651"/>
        <v/>
      </c>
      <c r="S1316" s="28" t="str">
        <f t="shared" si="652"/>
        <v/>
      </c>
      <c r="T1316" s="28" t="str">
        <f t="shared" si="653"/>
        <v/>
      </c>
      <c r="U1316" s="28" t="str">
        <f t="shared" si="654"/>
        <v/>
      </c>
      <c r="V1316" s="28" t="str">
        <f t="shared" si="655"/>
        <v/>
      </c>
      <c r="W1316" s="71" t="str">
        <f t="shared" si="656"/>
        <v/>
      </c>
      <c r="X1316" s="47" t="str">
        <f t="shared" si="657"/>
        <v/>
      </c>
      <c r="Y1316" s="365" t="str">
        <f t="shared" si="658"/>
        <v/>
      </c>
      <c r="Z1316" s="365" t="str">
        <f>IF(W1316&lt;X1316,Übersetzungstexte!A$186,"")</f>
        <v/>
      </c>
      <c r="AA1316" s="366" t="str">
        <f t="shared" si="659"/>
        <v/>
      </c>
      <c r="AB1316" s="367"/>
    </row>
    <row r="1317" spans="1:28" ht="17.25" hidden="1" customHeight="1" x14ac:dyDescent="0.2">
      <c r="A1317" s="115"/>
      <c r="B1317" s="236"/>
      <c r="C1317" s="236"/>
      <c r="D1317" s="116"/>
      <c r="E1317" s="117"/>
      <c r="F1317" s="118"/>
      <c r="G1317" s="362"/>
      <c r="H1317" s="117"/>
      <c r="I1317" s="118"/>
      <c r="J1317" s="119"/>
      <c r="K1317" s="119"/>
      <c r="L1317" s="232" t="str">
        <f t="shared" si="645"/>
        <v/>
      </c>
      <c r="M1317" s="128" t="str">
        <f t="shared" si="646"/>
        <v/>
      </c>
      <c r="N1317" s="77">
        <f t="shared" si="647"/>
        <v>0</v>
      </c>
      <c r="O1317" s="77">
        <f t="shared" si="648"/>
        <v>0</v>
      </c>
      <c r="P1317" s="28" t="str">
        <f t="shared" si="649"/>
        <v/>
      </c>
      <c r="Q1317" s="28">
        <f t="shared" si="650"/>
        <v>0</v>
      </c>
      <c r="R1317" s="31" t="str">
        <f t="shared" si="651"/>
        <v/>
      </c>
      <c r="S1317" s="28" t="str">
        <f t="shared" si="652"/>
        <v/>
      </c>
      <c r="T1317" s="28" t="str">
        <f t="shared" si="653"/>
        <v/>
      </c>
      <c r="U1317" s="28" t="str">
        <f t="shared" si="654"/>
        <v/>
      </c>
      <c r="V1317" s="28" t="str">
        <f t="shared" si="655"/>
        <v/>
      </c>
      <c r="W1317" s="71" t="str">
        <f t="shared" si="656"/>
        <v/>
      </c>
      <c r="X1317" s="47" t="str">
        <f t="shared" si="657"/>
        <v/>
      </c>
      <c r="Y1317" s="365" t="str">
        <f t="shared" si="658"/>
        <v/>
      </c>
      <c r="Z1317" s="365" t="str">
        <f>IF(W1317&lt;X1317,Übersetzungstexte!A$186,"")</f>
        <v/>
      </c>
      <c r="AA1317" s="366" t="str">
        <f t="shared" si="659"/>
        <v/>
      </c>
      <c r="AB1317" s="367"/>
    </row>
    <row r="1318" spans="1:28" ht="17.25" hidden="1" customHeight="1" x14ac:dyDescent="0.2">
      <c r="A1318" s="115"/>
      <c r="B1318" s="236"/>
      <c r="C1318" s="236"/>
      <c r="D1318" s="116"/>
      <c r="E1318" s="117"/>
      <c r="F1318" s="118"/>
      <c r="G1318" s="362"/>
      <c r="H1318" s="117"/>
      <c r="I1318" s="118"/>
      <c r="J1318" s="119"/>
      <c r="K1318" s="119"/>
      <c r="L1318" s="232" t="str">
        <f t="shared" si="645"/>
        <v/>
      </c>
      <c r="M1318" s="128" t="str">
        <f>Z1318</f>
        <v/>
      </c>
      <c r="N1318" s="77">
        <f>IF(N$2-YEAR(D1318)&lt;N$3,0,1)</f>
        <v>0</v>
      </c>
      <c r="O1318" s="77">
        <f>IF(L1318="",0,1)</f>
        <v>0</v>
      </c>
      <c r="P1318" s="28" t="str">
        <f>IF(AND(A1318="",B1318="",C1318=""),"",ROUND((K1318+J1318)/(N$4-(K1318+J1318))*100,2))</f>
        <v/>
      </c>
      <c r="Q1318" s="28">
        <f>ROUND(G1318,0)/12</f>
        <v>0</v>
      </c>
      <c r="R1318" s="31" t="str">
        <f>IF(AND(A1318="",B1318="",C1318=""),"",ROUND((N$4-(K1318+J1318))*I1318/60,1))</f>
        <v/>
      </c>
      <c r="S1318" s="28" t="str">
        <f>IF(OR(AND(A1318="",B1318="",C1318=""),F1318=0,F1318=""),"",ROUND((1+P1318/100)*Q1318*F1318,2))</f>
        <v/>
      </c>
      <c r="T1318" s="28" t="str">
        <f>IF(OR(AND(A1318="",B1318="",C1318=""),F1318=0,F1318="",I1318=0,I1318=""),"",ROUND((1+P1318/100)*(H1318/(N$4*I1318/5)+Q1318*F1318),2))</f>
        <v/>
      </c>
      <c r="U1318" s="28" t="str">
        <f>IF(OR(AND(A1318="",B1318="",C1318=""),E1318=0,E1318="",R1318=0,R1318=""),"",ROUND((Q1318*E1318/R1318),2))</f>
        <v/>
      </c>
      <c r="V1318" s="28" t="str">
        <f>IF(OR(AND(A1318="",B1318="",C1318=""),E1318=0,E1318="",R1318=0,R1318=""),"",ROUND((H1318/(12*Q1318*E1318)+1)*Q1318*E1318/R1318,2))</f>
        <v/>
      </c>
      <c r="W1318" s="71" t="str">
        <f>IF(OR(AND(A1318="",B1318="",C1318=""),R1318=0,R1318=""),"",ROUND(W$4 / R1318,1))</f>
        <v/>
      </c>
      <c r="X1318" s="47" t="str">
        <f>IF(OR(AND(A1318="",B1318="",C1318=""),N$4=""),"",IF(AND(F1318&gt;0,H1318&gt;0),T1318, IF(F1318&gt;0,S1318, IF(AND(E1318&gt;0,H1318&gt;0),V1318,U1318))))</f>
        <v/>
      </c>
      <c r="Y1318" s="365" t="str">
        <f>IF(W1318&lt;X1318,W1318,X1318)</f>
        <v/>
      </c>
      <c r="Z1318" s="365" t="str">
        <f>IF(W1318&lt;X1318,Übersetzungstexte!A$186,"")</f>
        <v/>
      </c>
      <c r="AA1318" s="366" t="str">
        <f>IF(AND(B1318="",C1318=""),"",CONCATENATE(B1318,",",C1318))</f>
        <v/>
      </c>
      <c r="AB1318" s="367"/>
    </row>
    <row r="1319" spans="1:28" ht="17.25" hidden="1" customHeight="1" x14ac:dyDescent="0.2">
      <c r="A1319" s="115"/>
      <c r="B1319" s="236"/>
      <c r="C1319" s="236"/>
      <c r="D1319" s="116"/>
      <c r="E1319" s="117"/>
      <c r="F1319" s="118"/>
      <c r="G1319" s="362"/>
      <c r="H1319" s="117"/>
      <c r="I1319" s="118"/>
      <c r="J1319" s="119"/>
      <c r="K1319" s="119"/>
      <c r="L1319" s="232" t="str">
        <f t="shared" si="645"/>
        <v/>
      </c>
      <c r="M1319" s="128" t="str">
        <f>Z1319</f>
        <v/>
      </c>
      <c r="N1319" s="77">
        <f>IF(N$2-YEAR(D1319)&lt;N$3,0,1)</f>
        <v>0</v>
      </c>
      <c r="O1319" s="77">
        <f>IF(L1319="",0,1)</f>
        <v>0</v>
      </c>
      <c r="P1319" s="28" t="str">
        <f>IF(AND(A1319="",B1319="",C1319=""),"",ROUND((K1319+J1319)/(N$4-(K1319+J1319))*100,2))</f>
        <v/>
      </c>
      <c r="Q1319" s="28">
        <f>ROUND(G1319,0)/12</f>
        <v>0</v>
      </c>
      <c r="R1319" s="31" t="str">
        <f>IF(AND(A1319="",B1319="",C1319=""),"",ROUND((N$4-(K1319+J1319))*I1319/60,1))</f>
        <v/>
      </c>
      <c r="S1319" s="28" t="str">
        <f>IF(OR(AND(A1319="",B1319="",C1319=""),F1319=0,F1319=""),"",ROUND((1+P1319/100)*Q1319*F1319,2))</f>
        <v/>
      </c>
      <c r="T1319" s="28" t="str">
        <f>IF(OR(AND(A1319="",B1319="",C1319=""),F1319=0,F1319="",I1319=0,I1319=""),"",ROUND((1+P1319/100)*(H1319/(N$4*I1319/5)+Q1319*F1319),2))</f>
        <v/>
      </c>
      <c r="U1319" s="28" t="str">
        <f>IF(OR(AND(A1319="",B1319="",C1319=""),E1319=0,E1319="",R1319=0,R1319=""),"",ROUND((Q1319*E1319/R1319),2))</f>
        <v/>
      </c>
      <c r="V1319" s="28" t="str">
        <f>IF(OR(AND(A1319="",B1319="",C1319=""),E1319=0,E1319="",R1319=0,R1319=""),"",ROUND((H1319/(12*Q1319*E1319)+1)*Q1319*E1319/R1319,2))</f>
        <v/>
      </c>
      <c r="W1319" s="71" t="str">
        <f>IF(OR(AND(A1319="",B1319="",C1319=""),R1319=0,R1319=""),"",ROUND(W$4 / R1319,1))</f>
        <v/>
      </c>
      <c r="X1319" s="47" t="str">
        <f>IF(OR(AND(A1319="",B1319="",C1319=""),N$4=""),"",IF(AND(F1319&gt;0,H1319&gt;0),T1319, IF(F1319&gt;0,S1319, IF(AND(E1319&gt;0,H1319&gt;0),V1319,U1319))))</f>
        <v/>
      </c>
      <c r="Y1319" s="365" t="str">
        <f>IF(W1319&lt;X1319,W1319,X1319)</f>
        <v/>
      </c>
      <c r="Z1319" s="365" t="str">
        <f>IF(W1319&lt;X1319,Übersetzungstexte!A$186,"")</f>
        <v/>
      </c>
      <c r="AA1319" s="366" t="str">
        <f>IF(AND(B1319="",C1319=""),"",CONCATENATE(B1319,",",C1319))</f>
        <v/>
      </c>
      <c r="AB1319" s="367"/>
    </row>
    <row r="1320" spans="1:28" hidden="1" x14ac:dyDescent="0.2">
      <c r="A1320" s="15"/>
      <c r="B1320" s="16"/>
      <c r="C1320" s="16"/>
      <c r="D1320" s="16"/>
      <c r="E1320" s="16"/>
      <c r="F1320" s="16"/>
      <c r="G1320" s="16"/>
      <c r="H1320" s="16"/>
      <c r="I1320" s="16"/>
      <c r="J1320" s="16"/>
      <c r="K1320" s="16"/>
      <c r="L1320" s="16"/>
      <c r="M1320" s="39"/>
      <c r="N1320" s="184"/>
      <c r="O1320" s="45"/>
      <c r="P1320" s="45"/>
      <c r="Q1320" s="45"/>
      <c r="R1320" s="45"/>
      <c r="S1320" s="45"/>
      <c r="T1320" s="45"/>
      <c r="U1320" s="45"/>
      <c r="V1320" s="45"/>
      <c r="W1320" s="45"/>
      <c r="X1320" s="45"/>
      <c r="Y1320" s="45"/>
      <c r="Z1320" s="45"/>
      <c r="AA1320" s="45"/>
      <c r="AB1320" s="45"/>
    </row>
    <row r="1321" spans="1:28" hidden="1" x14ac:dyDescent="0.2">
      <c r="A1321" s="113" t="str">
        <f>'Stammdaten Betrieb &amp; Abteilung'!D$1</f>
        <v xml:space="preserve">  </v>
      </c>
      <c r="B1321" s="39"/>
      <c r="C1321" s="34"/>
      <c r="D1321" s="34"/>
      <c r="E1321" s="35"/>
      <c r="F1321" s="35"/>
      <c r="G1321" s="21" t="str">
        <f>Übersetzungstexte!A$135</f>
        <v>Betrieb / Betriebsabteilung</v>
      </c>
      <c r="H1321" s="38" t="str">
        <f>'Stammdaten Betrieb &amp; Abteilung'!D$13</f>
        <v xml:space="preserve"> </v>
      </c>
      <c r="I1321" s="38"/>
      <c r="J1321" s="38"/>
      <c r="K1321" s="38"/>
      <c r="L1321" s="40"/>
      <c r="M1321" s="85"/>
      <c r="P1321" s="46"/>
      <c r="Q1321" s="46"/>
      <c r="R1321" s="18"/>
      <c r="S1321" s="22"/>
      <c r="T1321" s="47"/>
      <c r="U1321" s="18"/>
      <c r="V1321" s="18"/>
      <c r="W1321" s="18"/>
      <c r="X1321" s="18"/>
      <c r="Y1321" s="19"/>
      <c r="AA1321" s="47"/>
    </row>
    <row r="1322" spans="1:28" hidden="1" x14ac:dyDescent="0.2">
      <c r="A1322" s="38" t="str">
        <f>'Stammdaten Betrieb &amp; Abteilung'!D$3</f>
        <v xml:space="preserve"> </v>
      </c>
      <c r="B1322" s="39"/>
      <c r="C1322" s="33"/>
      <c r="D1322" s="33"/>
      <c r="E1322" s="36"/>
      <c r="F1322" s="36"/>
      <c r="G1322" s="17" t="str">
        <f>Übersetzungstexte!A$136</f>
        <v>Abrechnungsperiode</v>
      </c>
      <c r="H1322" s="114" t="str">
        <f>'Stammdaten Betrieb &amp; Abteilung'!D$14</f>
        <v/>
      </c>
      <c r="I1322" s="114"/>
      <c r="J1322" s="37"/>
      <c r="K1322" s="37"/>
      <c r="L1322" s="40"/>
      <c r="M1322" s="85"/>
      <c r="P1322" s="46"/>
      <c r="Q1322" s="46"/>
      <c r="R1322" s="18"/>
      <c r="S1322" s="22"/>
      <c r="T1322" s="47"/>
      <c r="U1322" s="18"/>
      <c r="V1322" s="18"/>
      <c r="W1322" s="18"/>
      <c r="X1322" s="18"/>
      <c r="Y1322" s="19"/>
      <c r="AA1322" s="47"/>
    </row>
    <row r="1323" spans="1:28" hidden="1" x14ac:dyDescent="0.2">
      <c r="A1323" s="38" t="str">
        <f>'Stammdaten Betrieb &amp; Abteilung'!D$4</f>
        <v xml:space="preserve"> </v>
      </c>
      <c r="B1323" s="39"/>
      <c r="C1323" s="7"/>
      <c r="D1323" s="7"/>
      <c r="E1323" s="36"/>
      <c r="F1323" s="36"/>
      <c r="G1323" s="17" t="str">
        <f>Übersetzungstexte!A$137</f>
        <v>Beginn / Ende der Kurzarbeit</v>
      </c>
      <c r="H1323" s="38" t="str">
        <f>'Stammdaten Betrieb &amp; Abteilung'!D$16</f>
        <v/>
      </c>
      <c r="I1323" s="38"/>
      <c r="J1323" s="38"/>
      <c r="K1323" s="38"/>
      <c r="L1323" s="40"/>
      <c r="M1323" s="85"/>
      <c r="P1323" s="46"/>
      <c r="Q1323" s="46"/>
      <c r="R1323" s="18"/>
      <c r="S1323" s="22"/>
      <c r="T1323" s="47"/>
      <c r="U1323" s="18"/>
      <c r="V1323" s="18"/>
      <c r="W1323" s="73"/>
      <c r="X1323" s="18"/>
      <c r="Y1323" s="19"/>
      <c r="AA1323" s="47"/>
    </row>
    <row r="1324" spans="1:28" hidden="1" x14ac:dyDescent="0.2">
      <c r="A1324" s="5"/>
      <c r="B1324" s="4"/>
      <c r="C1324" s="7"/>
      <c r="D1324" s="7"/>
      <c r="E1324" s="8"/>
      <c r="F1324" s="7"/>
      <c r="G1324" s="7"/>
      <c r="H1324" s="13"/>
      <c r="I1324" s="7"/>
      <c r="J1324" s="7"/>
      <c r="K1324" s="7"/>
      <c r="L1324" s="41"/>
      <c r="M1324" s="86"/>
      <c r="N1324" s="182"/>
      <c r="O1324" s="43"/>
      <c r="P1324" s="46"/>
      <c r="Q1324" s="46"/>
      <c r="R1324" s="18"/>
      <c r="S1324" s="22"/>
      <c r="T1324" s="18"/>
      <c r="U1324" s="18"/>
      <c r="V1324" s="18"/>
      <c r="W1324" s="50"/>
      <c r="X1324" s="18"/>
      <c r="Y1324" s="19"/>
      <c r="AA1324" s="47"/>
    </row>
    <row r="1325" spans="1:28" hidden="1" x14ac:dyDescent="0.2">
      <c r="A1325" s="223" t="str">
        <f>Übersetzungstexte!A$138</f>
        <v/>
      </c>
      <c r="B1325" s="223" t="str">
        <f>Übersetzungstexte!A$142</f>
        <v/>
      </c>
      <c r="C1325" s="223" t="str">
        <f>Übersetzungstexte!A$146</f>
        <v/>
      </c>
      <c r="D1325" s="224" t="str">
        <f>Übersetzungstexte!A$150</f>
        <v/>
      </c>
      <c r="E1325" s="224" t="str">
        <f>Übersetzungstexte!A$154</f>
        <v/>
      </c>
      <c r="F1325" s="224" t="str">
        <f>Übersetzungstexte!A$158</f>
        <v/>
      </c>
      <c r="G1325" s="224" t="str">
        <f>Übersetzungstexte!A$162</f>
        <v>Anzahl bez.</v>
      </c>
      <c r="H1325" s="225" t="str">
        <f>Übersetzungstexte!A$166</f>
        <v>Weitere</v>
      </c>
      <c r="I1325" s="224" t="str">
        <f>Übersetzungstexte!A$170</f>
        <v>Jahres-</v>
      </c>
      <c r="J1325" s="224" t="str">
        <f>Übersetzungstexte!A$174</f>
        <v/>
      </c>
      <c r="K1325" s="224" t="str">
        <f>Übersetzungstexte!A$178</f>
        <v/>
      </c>
      <c r="L1325" s="224" t="str">
        <f>Übersetzungstexte!A$182</f>
        <v>Anrechen-</v>
      </c>
      <c r="M1325" s="85"/>
      <c r="N1325" s="183"/>
      <c r="O1325" s="76" t="s">
        <v>685</v>
      </c>
      <c r="P1325" s="50" t="s">
        <v>717</v>
      </c>
      <c r="Q1325" s="50"/>
      <c r="R1325" s="50" t="s">
        <v>718</v>
      </c>
      <c r="S1325" s="50" t="s">
        <v>719</v>
      </c>
      <c r="T1325" s="50" t="s">
        <v>720</v>
      </c>
      <c r="U1325" s="50" t="s">
        <v>721</v>
      </c>
      <c r="V1325" s="50" t="s">
        <v>722</v>
      </c>
      <c r="W1325" s="50" t="s">
        <v>723</v>
      </c>
      <c r="X1325" s="44" t="s">
        <v>726</v>
      </c>
      <c r="Y1325" s="47" t="s">
        <v>723</v>
      </c>
      <c r="Z1325" s="47" t="s">
        <v>723</v>
      </c>
      <c r="AA1325" s="179"/>
      <c r="AB1325" s="179"/>
    </row>
    <row r="1326" spans="1:28" s="23" customFormat="1" hidden="1" x14ac:dyDescent="0.2">
      <c r="A1326" s="226" t="str">
        <f>Übersetzungstexte!A$139</f>
        <v/>
      </c>
      <c r="B1326" s="226" t="str">
        <f>Übersetzungstexte!A$143</f>
        <v/>
      </c>
      <c r="C1326" s="226" t="str">
        <f>Übersetzungstexte!A$147</f>
        <v/>
      </c>
      <c r="D1326" s="227" t="str">
        <f>Übersetzungstexte!A$151</f>
        <v/>
      </c>
      <c r="E1326" s="227" t="str">
        <f>Übersetzungstexte!A$155</f>
        <v/>
      </c>
      <c r="F1326" s="227" t="str">
        <f>Übersetzungstexte!A$159</f>
        <v/>
      </c>
      <c r="G1326" s="227" t="str">
        <f>Übersetzungstexte!A$163</f>
        <v xml:space="preserve">Monate </v>
      </c>
      <c r="H1326" s="233" t="str">
        <f>Übersetzungstexte!A$167</f>
        <v>Lohn-</v>
      </c>
      <c r="I1326" s="227" t="str">
        <f>Übersetzungstexte!A$171</f>
        <v>durchschn.</v>
      </c>
      <c r="J1326" s="227" t="str">
        <f>Übersetzungstexte!A$175</f>
        <v>Anzahl</v>
      </c>
      <c r="K1326" s="227" t="str">
        <f>Übersetzungstexte!A$179</f>
        <v>Anzahl</v>
      </c>
      <c r="L1326" s="227" t="str">
        <f>Übersetzungstexte!A$183</f>
        <v>barer</v>
      </c>
      <c r="M1326" s="126"/>
      <c r="N1326" s="183"/>
      <c r="O1326" s="76" t="s">
        <v>761</v>
      </c>
      <c r="P1326" s="50" t="s">
        <v>712</v>
      </c>
      <c r="Q1326" s="50" t="s">
        <v>609</v>
      </c>
      <c r="R1326" s="51" t="s">
        <v>713</v>
      </c>
      <c r="S1326" s="75" t="s">
        <v>757</v>
      </c>
      <c r="T1326" s="52" t="s">
        <v>757</v>
      </c>
      <c r="U1326" s="52" t="s">
        <v>758</v>
      </c>
      <c r="V1326" s="52" t="s">
        <v>758</v>
      </c>
      <c r="W1326" s="52" t="s">
        <v>724</v>
      </c>
      <c r="X1326" s="48" t="s">
        <v>727</v>
      </c>
      <c r="Y1326" s="48" t="s">
        <v>727</v>
      </c>
      <c r="Z1326" s="49" t="s">
        <v>753</v>
      </c>
      <c r="AA1326" s="364"/>
      <c r="AB1326" s="364"/>
    </row>
    <row r="1327" spans="1:28" s="23" customFormat="1" hidden="1" x14ac:dyDescent="0.2">
      <c r="A1327" s="226" t="str">
        <f>Übersetzungstexte!A$140</f>
        <v/>
      </c>
      <c r="B1327" s="226" t="str">
        <f>Übersetzungstexte!A$144</f>
        <v/>
      </c>
      <c r="C1327" s="226" t="str">
        <f>Übersetzungstexte!A$148</f>
        <v/>
      </c>
      <c r="D1327" s="227" t="str">
        <f>Übersetzungstexte!A$152</f>
        <v>Geburts-</v>
      </c>
      <c r="E1327" s="227" t="str">
        <f>Übersetzungstexte!A$156</f>
        <v>Monats-</v>
      </c>
      <c r="F1327" s="227" t="str">
        <f>Übersetzungstexte!A$160</f>
        <v>Stunden-</v>
      </c>
      <c r="G1327" s="227" t="str">
        <f>Übersetzungstexte!A$164</f>
        <v>pro Jahr</v>
      </c>
      <c r="H1327" s="227" t="str">
        <f>Übersetzungstexte!A$168</f>
        <v>bestand-</v>
      </c>
      <c r="I1327" s="227" t="str">
        <f>Übersetzungstexte!A$172</f>
        <v>wöchentl.</v>
      </c>
      <c r="J1327" s="227" t="str">
        <f>Übersetzungstexte!A$176</f>
        <v>Ferientage</v>
      </c>
      <c r="K1327" s="227" t="str">
        <f>Übersetzungstexte!A$180</f>
        <v>Feiertage</v>
      </c>
      <c r="L1327" s="228" t="str">
        <f>Übersetzungstexte!A$184</f>
        <v>Stunden-</v>
      </c>
      <c r="M1327" s="127"/>
      <c r="N1327" s="184" t="s">
        <v>62</v>
      </c>
      <c r="O1327" s="44" t="s">
        <v>762</v>
      </c>
      <c r="P1327" s="50"/>
      <c r="Q1327" s="50"/>
      <c r="R1327" s="51"/>
      <c r="S1327" s="52" t="s">
        <v>706</v>
      </c>
      <c r="T1327" s="52" t="s">
        <v>704</v>
      </c>
      <c r="U1327" s="52" t="s">
        <v>706</v>
      </c>
      <c r="V1327" s="52" t="s">
        <v>704</v>
      </c>
      <c r="W1327" s="52" t="s">
        <v>725</v>
      </c>
      <c r="X1327" s="49" t="s">
        <v>755</v>
      </c>
      <c r="Y1327" s="49" t="s">
        <v>728</v>
      </c>
      <c r="Z1327" s="49" t="s">
        <v>754</v>
      </c>
      <c r="AA1327" s="364"/>
      <c r="AB1327" s="364"/>
    </row>
    <row r="1328" spans="1:28" s="23" customFormat="1" hidden="1" x14ac:dyDescent="0.2">
      <c r="A1328" s="229" t="str">
        <f>Übersetzungstexte!A$141</f>
        <v>Versicherten-Nr.</v>
      </c>
      <c r="B1328" s="229" t="str">
        <f>Übersetzungstexte!A$145</f>
        <v>Name</v>
      </c>
      <c r="C1328" s="229" t="str">
        <f>Übersetzungstexte!A$149</f>
        <v>Vorname</v>
      </c>
      <c r="D1328" s="230" t="str">
        <f>Übersetzungstexte!A$153</f>
        <v>datum</v>
      </c>
      <c r="E1328" s="230" t="str">
        <f>Übersetzungstexte!A$157</f>
        <v>lohn</v>
      </c>
      <c r="F1328" s="230" t="str">
        <f>Übersetzungstexte!A$161</f>
        <v>lohn</v>
      </c>
      <c r="G1328" s="230" t="str">
        <f>Übersetzungstexte!A$165</f>
        <v>(12/13)</v>
      </c>
      <c r="H1328" s="230" t="str">
        <f>Übersetzungstexte!A$169</f>
        <v>teile p. Jahr</v>
      </c>
      <c r="I1328" s="230" t="str">
        <f>Übersetzungstexte!A$173</f>
        <v>Arbeitszeit</v>
      </c>
      <c r="J1328" s="230" t="str">
        <f>Übersetzungstexte!A$177</f>
        <v>pro Jahr</v>
      </c>
      <c r="K1328" s="230" t="str">
        <f>Übersetzungstexte!A$181</f>
        <v>pro Jahr</v>
      </c>
      <c r="L1328" s="231" t="str">
        <f>Übersetzungstexte!A$185</f>
        <v>Verdienst</v>
      </c>
      <c r="M1328" s="127"/>
      <c r="N1328" s="184" t="s">
        <v>63</v>
      </c>
      <c r="O1328" s="44" t="s">
        <v>749</v>
      </c>
      <c r="P1328" s="50"/>
      <c r="Q1328" s="50"/>
      <c r="R1328" s="51"/>
      <c r="S1328" s="52" t="s">
        <v>705</v>
      </c>
      <c r="T1328" s="52" t="s">
        <v>705</v>
      </c>
      <c r="U1328" s="52" t="s">
        <v>705</v>
      </c>
      <c r="V1328" s="52" t="s">
        <v>705</v>
      </c>
      <c r="W1328" s="50"/>
      <c r="X1328" s="49" t="s">
        <v>756</v>
      </c>
      <c r="Y1328" s="49" t="s">
        <v>673</v>
      </c>
      <c r="Z1328" s="49"/>
      <c r="AA1328" s="364" t="s">
        <v>711</v>
      </c>
      <c r="AB1328" s="364"/>
    </row>
    <row r="1329" spans="1:28" ht="17.25" hidden="1" customHeight="1" x14ac:dyDescent="0.2">
      <c r="A1329" s="115"/>
      <c r="B1329" s="236"/>
      <c r="C1329" s="236"/>
      <c r="D1329" s="116"/>
      <c r="E1329" s="117"/>
      <c r="F1329" s="118"/>
      <c r="G1329" s="362"/>
      <c r="H1329" s="117"/>
      <c r="I1329" s="118"/>
      <c r="J1329" s="119"/>
      <c r="K1329" s="119"/>
      <c r="L1329" s="232" t="str">
        <f t="shared" ref="L1329:L1349" si="660">Y1329</f>
        <v/>
      </c>
      <c r="M1329" s="128" t="str">
        <f t="shared" ref="M1329:M1347" si="661">Z1329</f>
        <v/>
      </c>
      <c r="N1329" s="77">
        <f t="shared" ref="N1329:N1347" si="662">IF(N$2-YEAR(D1329)&lt;N$3,0,1)</f>
        <v>0</v>
      </c>
      <c r="O1329" s="77">
        <f t="shared" ref="O1329:O1347" si="663">IF(L1329="",0,1)</f>
        <v>0</v>
      </c>
      <c r="P1329" s="28" t="str">
        <f t="shared" ref="P1329:P1347" si="664">IF(AND(A1329="",B1329="",C1329=""),"",ROUND((K1329+J1329)/(N$4-(K1329+J1329))*100,2))</f>
        <v/>
      </c>
      <c r="Q1329" s="28">
        <f t="shared" ref="Q1329:Q1347" si="665">ROUND(G1329,0)/12</f>
        <v>0</v>
      </c>
      <c r="R1329" s="31" t="str">
        <f t="shared" ref="R1329:R1347" si="666">IF(AND(A1329="",B1329="",C1329=""),"",ROUND((N$4-(K1329+J1329))*I1329/60,1))</f>
        <v/>
      </c>
      <c r="S1329" s="28" t="str">
        <f t="shared" ref="S1329:S1347" si="667">IF(OR(AND(A1329="",B1329="",C1329=""),F1329=0,F1329=""),"",ROUND((1+P1329/100)*Q1329*F1329,2))</f>
        <v/>
      </c>
      <c r="T1329" s="28" t="str">
        <f t="shared" ref="T1329:T1347" si="668">IF(OR(AND(A1329="",B1329="",C1329=""),F1329=0,F1329="",I1329=0,I1329=""),"",ROUND((1+P1329/100)*(H1329/(N$4*I1329/5)+Q1329*F1329),2))</f>
        <v/>
      </c>
      <c r="U1329" s="28" t="str">
        <f t="shared" ref="U1329:U1347" si="669">IF(OR(AND(A1329="",B1329="",C1329=""),E1329=0,E1329="",R1329=0,R1329=""),"",ROUND((Q1329*E1329/R1329),2))</f>
        <v/>
      </c>
      <c r="V1329" s="28" t="str">
        <f t="shared" ref="V1329:V1347" si="670">IF(OR(AND(A1329="",B1329="",C1329=""),E1329=0,E1329="",R1329=0,R1329=""),"",ROUND((H1329/(12*Q1329*E1329)+1)*Q1329*E1329/R1329,2))</f>
        <v/>
      </c>
      <c r="W1329" s="71" t="str">
        <f t="shared" ref="W1329:W1347" si="671">IF(OR(AND(A1329="",B1329="",C1329=""),R1329=0,R1329=""),"",ROUND(W$4 / R1329,1))</f>
        <v/>
      </c>
      <c r="X1329" s="47" t="str">
        <f t="shared" ref="X1329:X1347" si="672">IF(OR(AND(A1329="",B1329="",C1329=""),N$4=""),"",IF(AND(F1329&gt;0,H1329&gt;0),T1329, IF(F1329&gt;0,S1329, IF(AND(E1329&gt;0,H1329&gt;0),V1329,U1329))))</f>
        <v/>
      </c>
      <c r="Y1329" s="365" t="str">
        <f t="shared" ref="Y1329:Y1347" si="673">IF(W1329&lt;X1329,W1329,X1329)</f>
        <v/>
      </c>
      <c r="Z1329" s="365" t="str">
        <f>IF(W1329&lt;X1329,Übersetzungstexte!A$186,"")</f>
        <v/>
      </c>
      <c r="AA1329" s="366" t="str">
        <f t="shared" ref="AA1329:AA1347" si="674">IF(AND(B1329="",C1329=""),"",CONCATENATE(B1329,",",C1329))</f>
        <v/>
      </c>
      <c r="AB1329" s="367"/>
    </row>
    <row r="1330" spans="1:28" ht="17.25" hidden="1" customHeight="1" x14ac:dyDescent="0.2">
      <c r="A1330" s="115"/>
      <c r="B1330" s="236"/>
      <c r="C1330" s="236"/>
      <c r="D1330" s="116"/>
      <c r="E1330" s="117"/>
      <c r="F1330" s="118"/>
      <c r="G1330" s="362"/>
      <c r="H1330" s="117"/>
      <c r="I1330" s="118"/>
      <c r="J1330" s="119"/>
      <c r="K1330" s="119"/>
      <c r="L1330" s="232" t="str">
        <f t="shared" si="660"/>
        <v/>
      </c>
      <c r="M1330" s="128" t="str">
        <f t="shared" si="661"/>
        <v/>
      </c>
      <c r="N1330" s="77">
        <f t="shared" si="662"/>
        <v>0</v>
      </c>
      <c r="O1330" s="77">
        <f t="shared" si="663"/>
        <v>0</v>
      </c>
      <c r="P1330" s="28" t="str">
        <f t="shared" si="664"/>
        <v/>
      </c>
      <c r="Q1330" s="28">
        <f t="shared" si="665"/>
        <v>0</v>
      </c>
      <c r="R1330" s="31" t="str">
        <f t="shared" si="666"/>
        <v/>
      </c>
      <c r="S1330" s="28" t="str">
        <f t="shared" si="667"/>
        <v/>
      </c>
      <c r="T1330" s="28" t="str">
        <f t="shared" si="668"/>
        <v/>
      </c>
      <c r="U1330" s="28" t="str">
        <f t="shared" si="669"/>
        <v/>
      </c>
      <c r="V1330" s="28" t="str">
        <f t="shared" si="670"/>
        <v/>
      </c>
      <c r="W1330" s="71" t="str">
        <f t="shared" si="671"/>
        <v/>
      </c>
      <c r="X1330" s="47" t="str">
        <f t="shared" si="672"/>
        <v/>
      </c>
      <c r="Y1330" s="365" t="str">
        <f t="shared" si="673"/>
        <v/>
      </c>
      <c r="Z1330" s="365" t="str">
        <f>IF(W1330&lt;X1330,Übersetzungstexte!A$186,"")</f>
        <v/>
      </c>
      <c r="AA1330" s="366" t="str">
        <f t="shared" si="674"/>
        <v/>
      </c>
      <c r="AB1330" s="367"/>
    </row>
    <row r="1331" spans="1:28" ht="17.25" hidden="1" customHeight="1" x14ac:dyDescent="0.2">
      <c r="A1331" s="115"/>
      <c r="B1331" s="236"/>
      <c r="C1331" s="236"/>
      <c r="D1331" s="116"/>
      <c r="E1331" s="117"/>
      <c r="F1331" s="118"/>
      <c r="G1331" s="362"/>
      <c r="H1331" s="117"/>
      <c r="I1331" s="118"/>
      <c r="J1331" s="119"/>
      <c r="K1331" s="119"/>
      <c r="L1331" s="232" t="str">
        <f t="shared" si="660"/>
        <v/>
      </c>
      <c r="M1331" s="128" t="str">
        <f t="shared" si="661"/>
        <v/>
      </c>
      <c r="N1331" s="77">
        <f t="shared" si="662"/>
        <v>0</v>
      </c>
      <c r="O1331" s="77">
        <f t="shared" si="663"/>
        <v>0</v>
      </c>
      <c r="P1331" s="28" t="str">
        <f t="shared" si="664"/>
        <v/>
      </c>
      <c r="Q1331" s="28">
        <f t="shared" si="665"/>
        <v>0</v>
      </c>
      <c r="R1331" s="31" t="str">
        <f t="shared" si="666"/>
        <v/>
      </c>
      <c r="S1331" s="28" t="str">
        <f t="shared" si="667"/>
        <v/>
      </c>
      <c r="T1331" s="28" t="str">
        <f t="shared" si="668"/>
        <v/>
      </c>
      <c r="U1331" s="28" t="str">
        <f t="shared" si="669"/>
        <v/>
      </c>
      <c r="V1331" s="28" t="str">
        <f t="shared" si="670"/>
        <v/>
      </c>
      <c r="W1331" s="71" t="str">
        <f t="shared" si="671"/>
        <v/>
      </c>
      <c r="X1331" s="47" t="str">
        <f t="shared" si="672"/>
        <v/>
      </c>
      <c r="Y1331" s="365" t="str">
        <f t="shared" si="673"/>
        <v/>
      </c>
      <c r="Z1331" s="365" t="str">
        <f>IF(W1331&lt;X1331,Übersetzungstexte!A$186,"")</f>
        <v/>
      </c>
      <c r="AA1331" s="366" t="str">
        <f t="shared" si="674"/>
        <v/>
      </c>
      <c r="AB1331" s="367"/>
    </row>
    <row r="1332" spans="1:28" ht="17.25" hidden="1" customHeight="1" x14ac:dyDescent="0.2">
      <c r="A1332" s="115"/>
      <c r="B1332" s="236"/>
      <c r="C1332" s="236"/>
      <c r="D1332" s="116"/>
      <c r="E1332" s="117"/>
      <c r="F1332" s="118"/>
      <c r="G1332" s="362"/>
      <c r="H1332" s="117"/>
      <c r="I1332" s="118"/>
      <c r="J1332" s="119"/>
      <c r="K1332" s="119"/>
      <c r="L1332" s="232" t="str">
        <f t="shared" si="660"/>
        <v/>
      </c>
      <c r="M1332" s="128" t="str">
        <f t="shared" si="661"/>
        <v/>
      </c>
      <c r="N1332" s="77">
        <f t="shared" si="662"/>
        <v>0</v>
      </c>
      <c r="O1332" s="77">
        <f t="shared" si="663"/>
        <v>0</v>
      </c>
      <c r="P1332" s="28" t="str">
        <f t="shared" si="664"/>
        <v/>
      </c>
      <c r="Q1332" s="28">
        <f t="shared" si="665"/>
        <v>0</v>
      </c>
      <c r="R1332" s="31" t="str">
        <f t="shared" si="666"/>
        <v/>
      </c>
      <c r="S1332" s="28" t="str">
        <f t="shared" si="667"/>
        <v/>
      </c>
      <c r="T1332" s="28" t="str">
        <f t="shared" si="668"/>
        <v/>
      </c>
      <c r="U1332" s="28" t="str">
        <f t="shared" si="669"/>
        <v/>
      </c>
      <c r="V1332" s="28" t="str">
        <f t="shared" si="670"/>
        <v/>
      </c>
      <c r="W1332" s="71" t="str">
        <f t="shared" si="671"/>
        <v/>
      </c>
      <c r="X1332" s="47" t="str">
        <f t="shared" si="672"/>
        <v/>
      </c>
      <c r="Y1332" s="365" t="str">
        <f t="shared" si="673"/>
        <v/>
      </c>
      <c r="Z1332" s="365" t="str">
        <f>IF(W1332&lt;X1332,Übersetzungstexte!A$186,"")</f>
        <v/>
      </c>
      <c r="AA1332" s="366" t="str">
        <f t="shared" si="674"/>
        <v/>
      </c>
      <c r="AB1332" s="367"/>
    </row>
    <row r="1333" spans="1:28" ht="17.25" hidden="1" customHeight="1" x14ac:dyDescent="0.2">
      <c r="A1333" s="115"/>
      <c r="B1333" s="236"/>
      <c r="C1333" s="236"/>
      <c r="D1333" s="116"/>
      <c r="E1333" s="117"/>
      <c r="F1333" s="118"/>
      <c r="G1333" s="362"/>
      <c r="H1333" s="117"/>
      <c r="I1333" s="118"/>
      <c r="J1333" s="119"/>
      <c r="K1333" s="119"/>
      <c r="L1333" s="232" t="str">
        <f t="shared" si="660"/>
        <v/>
      </c>
      <c r="M1333" s="128" t="str">
        <f t="shared" si="661"/>
        <v/>
      </c>
      <c r="N1333" s="77">
        <f t="shared" si="662"/>
        <v>0</v>
      </c>
      <c r="O1333" s="77">
        <f t="shared" si="663"/>
        <v>0</v>
      </c>
      <c r="P1333" s="28" t="str">
        <f t="shared" si="664"/>
        <v/>
      </c>
      <c r="Q1333" s="28">
        <f t="shared" si="665"/>
        <v>0</v>
      </c>
      <c r="R1333" s="31" t="str">
        <f t="shared" si="666"/>
        <v/>
      </c>
      <c r="S1333" s="28" t="str">
        <f t="shared" si="667"/>
        <v/>
      </c>
      <c r="T1333" s="28" t="str">
        <f t="shared" si="668"/>
        <v/>
      </c>
      <c r="U1333" s="28" t="str">
        <f t="shared" si="669"/>
        <v/>
      </c>
      <c r="V1333" s="28" t="str">
        <f t="shared" si="670"/>
        <v/>
      </c>
      <c r="W1333" s="71" t="str">
        <f t="shared" si="671"/>
        <v/>
      </c>
      <c r="X1333" s="47" t="str">
        <f t="shared" si="672"/>
        <v/>
      </c>
      <c r="Y1333" s="365" t="str">
        <f t="shared" si="673"/>
        <v/>
      </c>
      <c r="Z1333" s="365" t="str">
        <f>IF(W1333&lt;X1333,Übersetzungstexte!A$186,"")</f>
        <v/>
      </c>
      <c r="AA1333" s="366" t="str">
        <f t="shared" si="674"/>
        <v/>
      </c>
      <c r="AB1333" s="367"/>
    </row>
    <row r="1334" spans="1:28" ht="17.25" hidden="1" customHeight="1" x14ac:dyDescent="0.2">
      <c r="A1334" s="115"/>
      <c r="B1334" s="236"/>
      <c r="C1334" s="236"/>
      <c r="D1334" s="116"/>
      <c r="E1334" s="117"/>
      <c r="F1334" s="118"/>
      <c r="G1334" s="362"/>
      <c r="H1334" s="117"/>
      <c r="I1334" s="118"/>
      <c r="J1334" s="119"/>
      <c r="K1334" s="119"/>
      <c r="L1334" s="232" t="str">
        <f t="shared" si="660"/>
        <v/>
      </c>
      <c r="M1334" s="128" t="str">
        <f t="shared" si="661"/>
        <v/>
      </c>
      <c r="N1334" s="77">
        <f t="shared" si="662"/>
        <v>0</v>
      </c>
      <c r="O1334" s="77">
        <f t="shared" si="663"/>
        <v>0</v>
      </c>
      <c r="P1334" s="28" t="str">
        <f t="shared" si="664"/>
        <v/>
      </c>
      <c r="Q1334" s="28">
        <f t="shared" si="665"/>
        <v>0</v>
      </c>
      <c r="R1334" s="31" t="str">
        <f t="shared" si="666"/>
        <v/>
      </c>
      <c r="S1334" s="28" t="str">
        <f t="shared" si="667"/>
        <v/>
      </c>
      <c r="T1334" s="28" t="str">
        <f t="shared" si="668"/>
        <v/>
      </c>
      <c r="U1334" s="28" t="str">
        <f t="shared" si="669"/>
        <v/>
      </c>
      <c r="V1334" s="28" t="str">
        <f t="shared" si="670"/>
        <v/>
      </c>
      <c r="W1334" s="71" t="str">
        <f t="shared" si="671"/>
        <v/>
      </c>
      <c r="X1334" s="47" t="str">
        <f t="shared" si="672"/>
        <v/>
      </c>
      <c r="Y1334" s="365" t="str">
        <f t="shared" si="673"/>
        <v/>
      </c>
      <c r="Z1334" s="365" t="str">
        <f>IF(W1334&lt;X1334,Übersetzungstexte!A$186,"")</f>
        <v/>
      </c>
      <c r="AA1334" s="366" t="str">
        <f t="shared" si="674"/>
        <v/>
      </c>
      <c r="AB1334" s="367"/>
    </row>
    <row r="1335" spans="1:28" ht="17.25" hidden="1" customHeight="1" x14ac:dyDescent="0.2">
      <c r="A1335" s="115"/>
      <c r="B1335" s="236"/>
      <c r="C1335" s="236"/>
      <c r="D1335" s="116"/>
      <c r="E1335" s="117"/>
      <c r="F1335" s="118"/>
      <c r="G1335" s="362"/>
      <c r="H1335" s="117"/>
      <c r="I1335" s="118"/>
      <c r="J1335" s="119"/>
      <c r="K1335" s="119"/>
      <c r="L1335" s="232" t="str">
        <f t="shared" si="660"/>
        <v/>
      </c>
      <c r="M1335" s="128" t="str">
        <f t="shared" si="661"/>
        <v/>
      </c>
      <c r="N1335" s="77">
        <f t="shared" si="662"/>
        <v>0</v>
      </c>
      <c r="O1335" s="77">
        <f t="shared" si="663"/>
        <v>0</v>
      </c>
      <c r="P1335" s="28" t="str">
        <f t="shared" si="664"/>
        <v/>
      </c>
      <c r="Q1335" s="28">
        <f t="shared" si="665"/>
        <v>0</v>
      </c>
      <c r="R1335" s="31" t="str">
        <f t="shared" si="666"/>
        <v/>
      </c>
      <c r="S1335" s="28" t="str">
        <f t="shared" si="667"/>
        <v/>
      </c>
      <c r="T1335" s="28" t="str">
        <f t="shared" si="668"/>
        <v/>
      </c>
      <c r="U1335" s="28" t="str">
        <f t="shared" si="669"/>
        <v/>
      </c>
      <c r="V1335" s="28" t="str">
        <f t="shared" si="670"/>
        <v/>
      </c>
      <c r="W1335" s="71" t="str">
        <f t="shared" si="671"/>
        <v/>
      </c>
      <c r="X1335" s="47" t="str">
        <f t="shared" si="672"/>
        <v/>
      </c>
      <c r="Y1335" s="365" t="str">
        <f t="shared" si="673"/>
        <v/>
      </c>
      <c r="Z1335" s="365" t="str">
        <f>IF(W1335&lt;X1335,Übersetzungstexte!A$186,"")</f>
        <v/>
      </c>
      <c r="AA1335" s="366" t="str">
        <f t="shared" si="674"/>
        <v/>
      </c>
      <c r="AB1335" s="367"/>
    </row>
    <row r="1336" spans="1:28" ht="17.25" hidden="1" customHeight="1" x14ac:dyDescent="0.2">
      <c r="A1336" s="115"/>
      <c r="B1336" s="236"/>
      <c r="C1336" s="236"/>
      <c r="D1336" s="116"/>
      <c r="E1336" s="117"/>
      <c r="F1336" s="118"/>
      <c r="G1336" s="362"/>
      <c r="H1336" s="117"/>
      <c r="I1336" s="118"/>
      <c r="J1336" s="119"/>
      <c r="K1336" s="119"/>
      <c r="L1336" s="232" t="str">
        <f t="shared" si="660"/>
        <v/>
      </c>
      <c r="M1336" s="128" t="str">
        <f t="shared" si="661"/>
        <v/>
      </c>
      <c r="N1336" s="77">
        <f t="shared" si="662"/>
        <v>0</v>
      </c>
      <c r="O1336" s="77">
        <f t="shared" si="663"/>
        <v>0</v>
      </c>
      <c r="P1336" s="28" t="str">
        <f t="shared" si="664"/>
        <v/>
      </c>
      <c r="Q1336" s="28">
        <f t="shared" si="665"/>
        <v>0</v>
      </c>
      <c r="R1336" s="31" t="str">
        <f t="shared" si="666"/>
        <v/>
      </c>
      <c r="S1336" s="28" t="str">
        <f t="shared" si="667"/>
        <v/>
      </c>
      <c r="T1336" s="28" t="str">
        <f t="shared" si="668"/>
        <v/>
      </c>
      <c r="U1336" s="28" t="str">
        <f t="shared" si="669"/>
        <v/>
      </c>
      <c r="V1336" s="28" t="str">
        <f t="shared" si="670"/>
        <v/>
      </c>
      <c r="W1336" s="71" t="str">
        <f t="shared" si="671"/>
        <v/>
      </c>
      <c r="X1336" s="47" t="str">
        <f t="shared" si="672"/>
        <v/>
      </c>
      <c r="Y1336" s="365" t="str">
        <f t="shared" si="673"/>
        <v/>
      </c>
      <c r="Z1336" s="365" t="str">
        <f>IF(W1336&lt;X1336,Übersetzungstexte!A$186,"")</f>
        <v/>
      </c>
      <c r="AA1336" s="366" t="str">
        <f t="shared" si="674"/>
        <v/>
      </c>
      <c r="AB1336" s="367"/>
    </row>
    <row r="1337" spans="1:28" ht="17.25" hidden="1" customHeight="1" x14ac:dyDescent="0.2">
      <c r="A1337" s="115"/>
      <c r="B1337" s="236"/>
      <c r="C1337" s="236"/>
      <c r="D1337" s="116"/>
      <c r="E1337" s="117"/>
      <c r="F1337" s="118"/>
      <c r="G1337" s="362"/>
      <c r="H1337" s="117"/>
      <c r="I1337" s="118"/>
      <c r="J1337" s="119"/>
      <c r="K1337" s="119"/>
      <c r="L1337" s="232" t="str">
        <f t="shared" si="660"/>
        <v/>
      </c>
      <c r="M1337" s="128" t="str">
        <f t="shared" si="661"/>
        <v/>
      </c>
      <c r="N1337" s="77">
        <f t="shared" si="662"/>
        <v>0</v>
      </c>
      <c r="O1337" s="77">
        <f t="shared" si="663"/>
        <v>0</v>
      </c>
      <c r="P1337" s="28" t="str">
        <f t="shared" si="664"/>
        <v/>
      </c>
      <c r="Q1337" s="28">
        <f t="shared" si="665"/>
        <v>0</v>
      </c>
      <c r="R1337" s="31" t="str">
        <f t="shared" si="666"/>
        <v/>
      </c>
      <c r="S1337" s="28" t="str">
        <f t="shared" si="667"/>
        <v/>
      </c>
      <c r="T1337" s="28" t="str">
        <f t="shared" si="668"/>
        <v/>
      </c>
      <c r="U1337" s="28" t="str">
        <f t="shared" si="669"/>
        <v/>
      </c>
      <c r="V1337" s="28" t="str">
        <f t="shared" si="670"/>
        <v/>
      </c>
      <c r="W1337" s="71" t="str">
        <f t="shared" si="671"/>
        <v/>
      </c>
      <c r="X1337" s="47" t="str">
        <f t="shared" si="672"/>
        <v/>
      </c>
      <c r="Y1337" s="365" t="str">
        <f t="shared" si="673"/>
        <v/>
      </c>
      <c r="Z1337" s="365" t="str">
        <f>IF(W1337&lt;X1337,Übersetzungstexte!A$186,"")</f>
        <v/>
      </c>
      <c r="AA1337" s="366" t="str">
        <f t="shared" si="674"/>
        <v/>
      </c>
      <c r="AB1337" s="367"/>
    </row>
    <row r="1338" spans="1:28" ht="17.25" hidden="1" customHeight="1" x14ac:dyDescent="0.2">
      <c r="A1338" s="115"/>
      <c r="B1338" s="236"/>
      <c r="C1338" s="236"/>
      <c r="D1338" s="116"/>
      <c r="E1338" s="117"/>
      <c r="F1338" s="118"/>
      <c r="G1338" s="362"/>
      <c r="H1338" s="117"/>
      <c r="I1338" s="118"/>
      <c r="J1338" s="119"/>
      <c r="K1338" s="119"/>
      <c r="L1338" s="232" t="str">
        <f t="shared" si="660"/>
        <v/>
      </c>
      <c r="M1338" s="128" t="str">
        <f t="shared" si="661"/>
        <v/>
      </c>
      <c r="N1338" s="77">
        <f t="shared" si="662"/>
        <v>0</v>
      </c>
      <c r="O1338" s="77">
        <f t="shared" si="663"/>
        <v>0</v>
      </c>
      <c r="P1338" s="28" t="str">
        <f t="shared" si="664"/>
        <v/>
      </c>
      <c r="Q1338" s="28">
        <f t="shared" si="665"/>
        <v>0</v>
      </c>
      <c r="R1338" s="31" t="str">
        <f t="shared" si="666"/>
        <v/>
      </c>
      <c r="S1338" s="28" t="str">
        <f t="shared" si="667"/>
        <v/>
      </c>
      <c r="T1338" s="28" t="str">
        <f t="shared" si="668"/>
        <v/>
      </c>
      <c r="U1338" s="28" t="str">
        <f t="shared" si="669"/>
        <v/>
      </c>
      <c r="V1338" s="28" t="str">
        <f t="shared" si="670"/>
        <v/>
      </c>
      <c r="W1338" s="71" t="str">
        <f t="shared" si="671"/>
        <v/>
      </c>
      <c r="X1338" s="47" t="str">
        <f t="shared" si="672"/>
        <v/>
      </c>
      <c r="Y1338" s="365" t="str">
        <f t="shared" si="673"/>
        <v/>
      </c>
      <c r="Z1338" s="365" t="str">
        <f>IF(W1338&lt;X1338,Übersetzungstexte!A$186,"")</f>
        <v/>
      </c>
      <c r="AA1338" s="366" t="str">
        <f t="shared" si="674"/>
        <v/>
      </c>
      <c r="AB1338" s="367"/>
    </row>
    <row r="1339" spans="1:28" ht="17.25" hidden="1" customHeight="1" x14ac:dyDescent="0.2">
      <c r="A1339" s="115"/>
      <c r="B1339" s="236"/>
      <c r="C1339" s="236"/>
      <c r="D1339" s="116"/>
      <c r="E1339" s="117"/>
      <c r="F1339" s="118"/>
      <c r="G1339" s="362"/>
      <c r="H1339" s="117"/>
      <c r="I1339" s="118"/>
      <c r="J1339" s="119"/>
      <c r="K1339" s="119"/>
      <c r="L1339" s="232" t="str">
        <f t="shared" si="660"/>
        <v/>
      </c>
      <c r="M1339" s="128" t="str">
        <f t="shared" si="661"/>
        <v/>
      </c>
      <c r="N1339" s="77">
        <f t="shared" si="662"/>
        <v>0</v>
      </c>
      <c r="O1339" s="77">
        <f t="shared" si="663"/>
        <v>0</v>
      </c>
      <c r="P1339" s="28" t="str">
        <f t="shared" si="664"/>
        <v/>
      </c>
      <c r="Q1339" s="28">
        <f t="shared" si="665"/>
        <v>0</v>
      </c>
      <c r="R1339" s="31" t="str">
        <f t="shared" si="666"/>
        <v/>
      </c>
      <c r="S1339" s="28" t="str">
        <f t="shared" si="667"/>
        <v/>
      </c>
      <c r="T1339" s="28" t="str">
        <f t="shared" si="668"/>
        <v/>
      </c>
      <c r="U1339" s="28" t="str">
        <f t="shared" si="669"/>
        <v/>
      </c>
      <c r="V1339" s="28" t="str">
        <f t="shared" si="670"/>
        <v/>
      </c>
      <c r="W1339" s="71" t="str">
        <f t="shared" si="671"/>
        <v/>
      </c>
      <c r="X1339" s="47" t="str">
        <f t="shared" si="672"/>
        <v/>
      </c>
      <c r="Y1339" s="365" t="str">
        <f t="shared" si="673"/>
        <v/>
      </c>
      <c r="Z1339" s="365" t="str">
        <f>IF(W1339&lt;X1339,Übersetzungstexte!A$186,"")</f>
        <v/>
      </c>
      <c r="AA1339" s="366" t="str">
        <f t="shared" si="674"/>
        <v/>
      </c>
      <c r="AB1339" s="367"/>
    </row>
    <row r="1340" spans="1:28" ht="17.25" hidden="1" customHeight="1" x14ac:dyDescent="0.2">
      <c r="A1340" s="115"/>
      <c r="B1340" s="236"/>
      <c r="C1340" s="236"/>
      <c r="D1340" s="116"/>
      <c r="E1340" s="117"/>
      <c r="F1340" s="118"/>
      <c r="G1340" s="362"/>
      <c r="H1340" s="117"/>
      <c r="I1340" s="118"/>
      <c r="J1340" s="119"/>
      <c r="K1340" s="119"/>
      <c r="L1340" s="232" t="str">
        <f t="shared" si="660"/>
        <v/>
      </c>
      <c r="M1340" s="128" t="str">
        <f t="shared" si="661"/>
        <v/>
      </c>
      <c r="N1340" s="77">
        <f t="shared" si="662"/>
        <v>0</v>
      </c>
      <c r="O1340" s="77">
        <f t="shared" si="663"/>
        <v>0</v>
      </c>
      <c r="P1340" s="28" t="str">
        <f t="shared" si="664"/>
        <v/>
      </c>
      <c r="Q1340" s="28">
        <f t="shared" si="665"/>
        <v>0</v>
      </c>
      <c r="R1340" s="31" t="str">
        <f t="shared" si="666"/>
        <v/>
      </c>
      <c r="S1340" s="28" t="str">
        <f t="shared" si="667"/>
        <v/>
      </c>
      <c r="T1340" s="28" t="str">
        <f t="shared" si="668"/>
        <v/>
      </c>
      <c r="U1340" s="28" t="str">
        <f t="shared" si="669"/>
        <v/>
      </c>
      <c r="V1340" s="28" t="str">
        <f t="shared" si="670"/>
        <v/>
      </c>
      <c r="W1340" s="71" t="str">
        <f t="shared" si="671"/>
        <v/>
      </c>
      <c r="X1340" s="47" t="str">
        <f t="shared" si="672"/>
        <v/>
      </c>
      <c r="Y1340" s="365" t="str">
        <f t="shared" si="673"/>
        <v/>
      </c>
      <c r="Z1340" s="365" t="str">
        <f>IF(W1340&lt;X1340,Übersetzungstexte!A$186,"")</f>
        <v/>
      </c>
      <c r="AA1340" s="366" t="str">
        <f t="shared" si="674"/>
        <v/>
      </c>
      <c r="AB1340" s="367"/>
    </row>
    <row r="1341" spans="1:28" ht="17.25" hidden="1" customHeight="1" x14ac:dyDescent="0.2">
      <c r="A1341" s="115"/>
      <c r="B1341" s="236"/>
      <c r="C1341" s="236"/>
      <c r="D1341" s="116"/>
      <c r="E1341" s="117"/>
      <c r="F1341" s="118"/>
      <c r="G1341" s="362"/>
      <c r="H1341" s="117"/>
      <c r="I1341" s="118"/>
      <c r="J1341" s="119"/>
      <c r="K1341" s="119"/>
      <c r="L1341" s="232" t="str">
        <f t="shared" si="660"/>
        <v/>
      </c>
      <c r="M1341" s="128" t="str">
        <f t="shared" si="661"/>
        <v/>
      </c>
      <c r="N1341" s="77">
        <f t="shared" si="662"/>
        <v>0</v>
      </c>
      <c r="O1341" s="77">
        <f t="shared" si="663"/>
        <v>0</v>
      </c>
      <c r="P1341" s="28" t="str">
        <f t="shared" si="664"/>
        <v/>
      </c>
      <c r="Q1341" s="28">
        <f t="shared" si="665"/>
        <v>0</v>
      </c>
      <c r="R1341" s="31" t="str">
        <f t="shared" si="666"/>
        <v/>
      </c>
      <c r="S1341" s="28" t="str">
        <f t="shared" si="667"/>
        <v/>
      </c>
      <c r="T1341" s="28" t="str">
        <f t="shared" si="668"/>
        <v/>
      </c>
      <c r="U1341" s="28" t="str">
        <f t="shared" si="669"/>
        <v/>
      </c>
      <c r="V1341" s="28" t="str">
        <f t="shared" si="670"/>
        <v/>
      </c>
      <c r="W1341" s="71" t="str">
        <f t="shared" si="671"/>
        <v/>
      </c>
      <c r="X1341" s="47" t="str">
        <f t="shared" si="672"/>
        <v/>
      </c>
      <c r="Y1341" s="365" t="str">
        <f t="shared" si="673"/>
        <v/>
      </c>
      <c r="Z1341" s="365" t="str">
        <f>IF(W1341&lt;X1341,Übersetzungstexte!A$186,"")</f>
        <v/>
      </c>
      <c r="AA1341" s="366" t="str">
        <f t="shared" si="674"/>
        <v/>
      </c>
      <c r="AB1341" s="367"/>
    </row>
    <row r="1342" spans="1:28" ht="17.25" hidden="1" customHeight="1" x14ac:dyDescent="0.2">
      <c r="A1342" s="115"/>
      <c r="B1342" s="236"/>
      <c r="C1342" s="236"/>
      <c r="D1342" s="116"/>
      <c r="E1342" s="117"/>
      <c r="F1342" s="118"/>
      <c r="G1342" s="362"/>
      <c r="H1342" s="117"/>
      <c r="I1342" s="118"/>
      <c r="J1342" s="119"/>
      <c r="K1342" s="119"/>
      <c r="L1342" s="232" t="str">
        <f t="shared" si="660"/>
        <v/>
      </c>
      <c r="M1342" s="128" t="str">
        <f t="shared" si="661"/>
        <v/>
      </c>
      <c r="N1342" s="77">
        <f t="shared" si="662"/>
        <v>0</v>
      </c>
      <c r="O1342" s="77">
        <f t="shared" si="663"/>
        <v>0</v>
      </c>
      <c r="P1342" s="28" t="str">
        <f t="shared" si="664"/>
        <v/>
      </c>
      <c r="Q1342" s="28">
        <f t="shared" si="665"/>
        <v>0</v>
      </c>
      <c r="R1342" s="31" t="str">
        <f t="shared" si="666"/>
        <v/>
      </c>
      <c r="S1342" s="28" t="str">
        <f t="shared" si="667"/>
        <v/>
      </c>
      <c r="T1342" s="28" t="str">
        <f t="shared" si="668"/>
        <v/>
      </c>
      <c r="U1342" s="28" t="str">
        <f t="shared" si="669"/>
        <v/>
      </c>
      <c r="V1342" s="28" t="str">
        <f t="shared" si="670"/>
        <v/>
      </c>
      <c r="W1342" s="71" t="str">
        <f t="shared" si="671"/>
        <v/>
      </c>
      <c r="X1342" s="47" t="str">
        <f t="shared" si="672"/>
        <v/>
      </c>
      <c r="Y1342" s="365" t="str">
        <f t="shared" si="673"/>
        <v/>
      </c>
      <c r="Z1342" s="365" t="str">
        <f>IF(W1342&lt;X1342,Übersetzungstexte!A$186,"")</f>
        <v/>
      </c>
      <c r="AA1342" s="366" t="str">
        <f t="shared" si="674"/>
        <v/>
      </c>
      <c r="AB1342" s="367"/>
    </row>
    <row r="1343" spans="1:28" ht="17.25" hidden="1" customHeight="1" x14ac:dyDescent="0.2">
      <c r="A1343" s="115"/>
      <c r="B1343" s="236"/>
      <c r="C1343" s="236"/>
      <c r="D1343" s="116"/>
      <c r="E1343" s="117"/>
      <c r="F1343" s="118"/>
      <c r="G1343" s="362"/>
      <c r="H1343" s="117"/>
      <c r="I1343" s="118"/>
      <c r="J1343" s="119"/>
      <c r="K1343" s="119"/>
      <c r="L1343" s="232" t="str">
        <f t="shared" si="660"/>
        <v/>
      </c>
      <c r="M1343" s="128" t="str">
        <f t="shared" si="661"/>
        <v/>
      </c>
      <c r="N1343" s="77">
        <f t="shared" si="662"/>
        <v>0</v>
      </c>
      <c r="O1343" s="77">
        <f t="shared" si="663"/>
        <v>0</v>
      </c>
      <c r="P1343" s="28" t="str">
        <f t="shared" si="664"/>
        <v/>
      </c>
      <c r="Q1343" s="28">
        <f t="shared" si="665"/>
        <v>0</v>
      </c>
      <c r="R1343" s="31" t="str">
        <f t="shared" si="666"/>
        <v/>
      </c>
      <c r="S1343" s="28" t="str">
        <f t="shared" si="667"/>
        <v/>
      </c>
      <c r="T1343" s="28" t="str">
        <f t="shared" si="668"/>
        <v/>
      </c>
      <c r="U1343" s="28" t="str">
        <f t="shared" si="669"/>
        <v/>
      </c>
      <c r="V1343" s="28" t="str">
        <f t="shared" si="670"/>
        <v/>
      </c>
      <c r="W1343" s="71" t="str">
        <f t="shared" si="671"/>
        <v/>
      </c>
      <c r="X1343" s="47" t="str">
        <f t="shared" si="672"/>
        <v/>
      </c>
      <c r="Y1343" s="365" t="str">
        <f t="shared" si="673"/>
        <v/>
      </c>
      <c r="Z1343" s="365" t="str">
        <f>IF(W1343&lt;X1343,Übersetzungstexte!A$186,"")</f>
        <v/>
      </c>
      <c r="AA1343" s="366" t="str">
        <f t="shared" si="674"/>
        <v/>
      </c>
      <c r="AB1343" s="367"/>
    </row>
    <row r="1344" spans="1:28" ht="17.25" hidden="1" customHeight="1" x14ac:dyDescent="0.2">
      <c r="A1344" s="115"/>
      <c r="B1344" s="236"/>
      <c r="C1344" s="236"/>
      <c r="D1344" s="116"/>
      <c r="E1344" s="117"/>
      <c r="F1344" s="118"/>
      <c r="G1344" s="362"/>
      <c r="H1344" s="117"/>
      <c r="I1344" s="118"/>
      <c r="J1344" s="119"/>
      <c r="K1344" s="119"/>
      <c r="L1344" s="232" t="str">
        <f t="shared" si="660"/>
        <v/>
      </c>
      <c r="M1344" s="128" t="str">
        <f t="shared" si="661"/>
        <v/>
      </c>
      <c r="N1344" s="77">
        <f t="shared" si="662"/>
        <v>0</v>
      </c>
      <c r="O1344" s="77">
        <f t="shared" si="663"/>
        <v>0</v>
      </c>
      <c r="P1344" s="28" t="str">
        <f t="shared" si="664"/>
        <v/>
      </c>
      <c r="Q1344" s="28">
        <f t="shared" si="665"/>
        <v>0</v>
      </c>
      <c r="R1344" s="31" t="str">
        <f t="shared" si="666"/>
        <v/>
      </c>
      <c r="S1344" s="28" t="str">
        <f t="shared" si="667"/>
        <v/>
      </c>
      <c r="T1344" s="28" t="str">
        <f t="shared" si="668"/>
        <v/>
      </c>
      <c r="U1344" s="28" t="str">
        <f t="shared" si="669"/>
        <v/>
      </c>
      <c r="V1344" s="28" t="str">
        <f t="shared" si="670"/>
        <v/>
      </c>
      <c r="W1344" s="71" t="str">
        <f t="shared" si="671"/>
        <v/>
      </c>
      <c r="X1344" s="47" t="str">
        <f t="shared" si="672"/>
        <v/>
      </c>
      <c r="Y1344" s="365" t="str">
        <f t="shared" si="673"/>
        <v/>
      </c>
      <c r="Z1344" s="365" t="str">
        <f>IF(W1344&lt;X1344,Übersetzungstexte!A$186,"")</f>
        <v/>
      </c>
      <c r="AA1344" s="366" t="str">
        <f t="shared" si="674"/>
        <v/>
      </c>
      <c r="AB1344" s="367"/>
    </row>
    <row r="1345" spans="1:28" ht="17.25" hidden="1" customHeight="1" x14ac:dyDescent="0.2">
      <c r="A1345" s="115"/>
      <c r="B1345" s="236"/>
      <c r="C1345" s="236"/>
      <c r="D1345" s="116"/>
      <c r="E1345" s="117"/>
      <c r="F1345" s="118"/>
      <c r="G1345" s="362"/>
      <c r="H1345" s="117"/>
      <c r="I1345" s="118"/>
      <c r="J1345" s="119"/>
      <c r="K1345" s="119"/>
      <c r="L1345" s="232" t="str">
        <f t="shared" si="660"/>
        <v/>
      </c>
      <c r="M1345" s="128" t="str">
        <f t="shared" si="661"/>
        <v/>
      </c>
      <c r="N1345" s="77">
        <f t="shared" si="662"/>
        <v>0</v>
      </c>
      <c r="O1345" s="77">
        <f t="shared" si="663"/>
        <v>0</v>
      </c>
      <c r="P1345" s="28" t="str">
        <f t="shared" si="664"/>
        <v/>
      </c>
      <c r="Q1345" s="28">
        <f t="shared" si="665"/>
        <v>0</v>
      </c>
      <c r="R1345" s="31" t="str">
        <f t="shared" si="666"/>
        <v/>
      </c>
      <c r="S1345" s="28" t="str">
        <f t="shared" si="667"/>
        <v/>
      </c>
      <c r="T1345" s="28" t="str">
        <f t="shared" si="668"/>
        <v/>
      </c>
      <c r="U1345" s="28" t="str">
        <f t="shared" si="669"/>
        <v/>
      </c>
      <c r="V1345" s="28" t="str">
        <f t="shared" si="670"/>
        <v/>
      </c>
      <c r="W1345" s="71" t="str">
        <f t="shared" si="671"/>
        <v/>
      </c>
      <c r="X1345" s="47" t="str">
        <f t="shared" si="672"/>
        <v/>
      </c>
      <c r="Y1345" s="365" t="str">
        <f t="shared" si="673"/>
        <v/>
      </c>
      <c r="Z1345" s="365" t="str">
        <f>IF(W1345&lt;X1345,Übersetzungstexte!A$186,"")</f>
        <v/>
      </c>
      <c r="AA1345" s="366" t="str">
        <f t="shared" si="674"/>
        <v/>
      </c>
      <c r="AB1345" s="367"/>
    </row>
    <row r="1346" spans="1:28" ht="17.25" hidden="1" customHeight="1" x14ac:dyDescent="0.2">
      <c r="A1346" s="115"/>
      <c r="B1346" s="236"/>
      <c r="C1346" s="236"/>
      <c r="D1346" s="116"/>
      <c r="E1346" s="117"/>
      <c r="F1346" s="118"/>
      <c r="G1346" s="362"/>
      <c r="H1346" s="117"/>
      <c r="I1346" s="118"/>
      <c r="J1346" s="119"/>
      <c r="K1346" s="119"/>
      <c r="L1346" s="232" t="str">
        <f t="shared" si="660"/>
        <v/>
      </c>
      <c r="M1346" s="128" t="str">
        <f t="shared" si="661"/>
        <v/>
      </c>
      <c r="N1346" s="77">
        <f t="shared" si="662"/>
        <v>0</v>
      </c>
      <c r="O1346" s="77">
        <f t="shared" si="663"/>
        <v>0</v>
      </c>
      <c r="P1346" s="28" t="str">
        <f t="shared" si="664"/>
        <v/>
      </c>
      <c r="Q1346" s="28">
        <f t="shared" si="665"/>
        <v>0</v>
      </c>
      <c r="R1346" s="31" t="str">
        <f t="shared" si="666"/>
        <v/>
      </c>
      <c r="S1346" s="28" t="str">
        <f t="shared" si="667"/>
        <v/>
      </c>
      <c r="T1346" s="28" t="str">
        <f t="shared" si="668"/>
        <v/>
      </c>
      <c r="U1346" s="28" t="str">
        <f t="shared" si="669"/>
        <v/>
      </c>
      <c r="V1346" s="28" t="str">
        <f t="shared" si="670"/>
        <v/>
      </c>
      <c r="W1346" s="71" t="str">
        <f t="shared" si="671"/>
        <v/>
      </c>
      <c r="X1346" s="47" t="str">
        <f t="shared" si="672"/>
        <v/>
      </c>
      <c r="Y1346" s="365" t="str">
        <f t="shared" si="673"/>
        <v/>
      </c>
      <c r="Z1346" s="365" t="str">
        <f>IF(W1346&lt;X1346,Übersetzungstexte!A$186,"")</f>
        <v/>
      </c>
      <c r="AA1346" s="366" t="str">
        <f t="shared" si="674"/>
        <v/>
      </c>
      <c r="AB1346" s="367"/>
    </row>
    <row r="1347" spans="1:28" ht="17.25" hidden="1" customHeight="1" x14ac:dyDescent="0.2">
      <c r="A1347" s="115"/>
      <c r="B1347" s="236"/>
      <c r="C1347" s="236"/>
      <c r="D1347" s="116"/>
      <c r="E1347" s="117"/>
      <c r="F1347" s="118"/>
      <c r="G1347" s="362"/>
      <c r="H1347" s="117"/>
      <c r="I1347" s="118"/>
      <c r="J1347" s="119"/>
      <c r="K1347" s="119"/>
      <c r="L1347" s="232" t="str">
        <f t="shared" si="660"/>
        <v/>
      </c>
      <c r="M1347" s="128" t="str">
        <f t="shared" si="661"/>
        <v/>
      </c>
      <c r="N1347" s="77">
        <f t="shared" si="662"/>
        <v>0</v>
      </c>
      <c r="O1347" s="77">
        <f t="shared" si="663"/>
        <v>0</v>
      </c>
      <c r="P1347" s="28" t="str">
        <f t="shared" si="664"/>
        <v/>
      </c>
      <c r="Q1347" s="28">
        <f t="shared" si="665"/>
        <v>0</v>
      </c>
      <c r="R1347" s="31" t="str">
        <f t="shared" si="666"/>
        <v/>
      </c>
      <c r="S1347" s="28" t="str">
        <f t="shared" si="667"/>
        <v/>
      </c>
      <c r="T1347" s="28" t="str">
        <f t="shared" si="668"/>
        <v/>
      </c>
      <c r="U1347" s="28" t="str">
        <f t="shared" si="669"/>
        <v/>
      </c>
      <c r="V1347" s="28" t="str">
        <f t="shared" si="670"/>
        <v/>
      </c>
      <c r="W1347" s="71" t="str">
        <f t="shared" si="671"/>
        <v/>
      </c>
      <c r="X1347" s="47" t="str">
        <f t="shared" si="672"/>
        <v/>
      </c>
      <c r="Y1347" s="365" t="str">
        <f t="shared" si="673"/>
        <v/>
      </c>
      <c r="Z1347" s="365" t="str">
        <f>IF(W1347&lt;X1347,Übersetzungstexte!A$186,"")</f>
        <v/>
      </c>
      <c r="AA1347" s="366" t="str">
        <f t="shared" si="674"/>
        <v/>
      </c>
      <c r="AB1347" s="367"/>
    </row>
    <row r="1348" spans="1:28" ht="17.25" hidden="1" customHeight="1" x14ac:dyDescent="0.2">
      <c r="A1348" s="115"/>
      <c r="B1348" s="236"/>
      <c r="C1348" s="236"/>
      <c r="D1348" s="116"/>
      <c r="E1348" s="117"/>
      <c r="F1348" s="118"/>
      <c r="G1348" s="362"/>
      <c r="H1348" s="117"/>
      <c r="I1348" s="118"/>
      <c r="J1348" s="119"/>
      <c r="K1348" s="119"/>
      <c r="L1348" s="232" t="str">
        <f t="shared" si="660"/>
        <v/>
      </c>
      <c r="M1348" s="128" t="str">
        <f>Z1348</f>
        <v/>
      </c>
      <c r="N1348" s="77">
        <f>IF(N$2-YEAR(D1348)&lt;N$3,0,1)</f>
        <v>0</v>
      </c>
      <c r="O1348" s="77">
        <f>IF(L1348="",0,1)</f>
        <v>0</v>
      </c>
      <c r="P1348" s="28" t="str">
        <f>IF(AND(A1348="",B1348="",C1348=""),"",ROUND((K1348+J1348)/(N$4-(K1348+J1348))*100,2))</f>
        <v/>
      </c>
      <c r="Q1348" s="28">
        <f>ROUND(G1348,0)/12</f>
        <v>0</v>
      </c>
      <c r="R1348" s="31" t="str">
        <f>IF(AND(A1348="",B1348="",C1348=""),"",ROUND((N$4-(K1348+J1348))*I1348/60,1))</f>
        <v/>
      </c>
      <c r="S1348" s="28" t="str">
        <f>IF(OR(AND(A1348="",B1348="",C1348=""),F1348=0,F1348=""),"",ROUND((1+P1348/100)*Q1348*F1348,2))</f>
        <v/>
      </c>
      <c r="T1348" s="28" t="str">
        <f>IF(OR(AND(A1348="",B1348="",C1348=""),F1348=0,F1348="",I1348=0,I1348=""),"",ROUND((1+P1348/100)*(H1348/(N$4*I1348/5)+Q1348*F1348),2))</f>
        <v/>
      </c>
      <c r="U1348" s="28" t="str">
        <f>IF(OR(AND(A1348="",B1348="",C1348=""),E1348=0,E1348="",R1348=0,R1348=""),"",ROUND((Q1348*E1348/R1348),2))</f>
        <v/>
      </c>
      <c r="V1348" s="28" t="str">
        <f>IF(OR(AND(A1348="",B1348="",C1348=""),E1348=0,E1348="",R1348=0,R1348=""),"",ROUND((H1348/(12*Q1348*E1348)+1)*Q1348*E1348/R1348,2))</f>
        <v/>
      </c>
      <c r="W1348" s="71" t="str">
        <f>IF(OR(AND(A1348="",B1348="",C1348=""),R1348=0,R1348=""),"",ROUND(W$4 / R1348,1))</f>
        <v/>
      </c>
      <c r="X1348" s="47" t="str">
        <f>IF(OR(AND(A1348="",B1348="",C1348=""),N$4=""),"",IF(AND(F1348&gt;0,H1348&gt;0),T1348, IF(F1348&gt;0,S1348, IF(AND(E1348&gt;0,H1348&gt;0),V1348,U1348))))</f>
        <v/>
      </c>
      <c r="Y1348" s="365" t="str">
        <f>IF(W1348&lt;X1348,W1348,X1348)</f>
        <v/>
      </c>
      <c r="Z1348" s="365" t="str">
        <f>IF(W1348&lt;X1348,Übersetzungstexte!A$186,"")</f>
        <v/>
      </c>
      <c r="AA1348" s="366" t="str">
        <f>IF(AND(B1348="",C1348=""),"",CONCATENATE(B1348,",",C1348))</f>
        <v/>
      </c>
      <c r="AB1348" s="367"/>
    </row>
    <row r="1349" spans="1:28" ht="17.25" hidden="1" customHeight="1" x14ac:dyDescent="0.2">
      <c r="A1349" s="115"/>
      <c r="B1349" s="236"/>
      <c r="C1349" s="236"/>
      <c r="D1349" s="116"/>
      <c r="E1349" s="117"/>
      <c r="F1349" s="118"/>
      <c r="G1349" s="362"/>
      <c r="H1349" s="117"/>
      <c r="I1349" s="118"/>
      <c r="J1349" s="119"/>
      <c r="K1349" s="119"/>
      <c r="L1349" s="232" t="str">
        <f t="shared" si="660"/>
        <v/>
      </c>
      <c r="M1349" s="128" t="str">
        <f>Z1349</f>
        <v/>
      </c>
      <c r="N1349" s="77">
        <f>IF(N$2-YEAR(D1349)&lt;N$3,0,1)</f>
        <v>0</v>
      </c>
      <c r="O1349" s="77">
        <f>IF(L1349="",0,1)</f>
        <v>0</v>
      </c>
      <c r="P1349" s="28" t="str">
        <f>IF(AND(A1349="",B1349="",C1349=""),"",ROUND((K1349+J1349)/(N$4-(K1349+J1349))*100,2))</f>
        <v/>
      </c>
      <c r="Q1349" s="28">
        <f>ROUND(G1349,0)/12</f>
        <v>0</v>
      </c>
      <c r="R1349" s="31" t="str">
        <f>IF(AND(A1349="",B1349="",C1349=""),"",ROUND((N$4-(K1349+J1349))*I1349/60,1))</f>
        <v/>
      </c>
      <c r="S1349" s="28" t="str">
        <f>IF(OR(AND(A1349="",B1349="",C1349=""),F1349=0,F1349=""),"",ROUND((1+P1349/100)*Q1349*F1349,2))</f>
        <v/>
      </c>
      <c r="T1349" s="28" t="str">
        <f>IF(OR(AND(A1349="",B1349="",C1349=""),F1349=0,F1349="",I1349=0,I1349=""),"",ROUND((1+P1349/100)*(H1349/(N$4*I1349/5)+Q1349*F1349),2))</f>
        <v/>
      </c>
      <c r="U1349" s="28" t="str">
        <f>IF(OR(AND(A1349="",B1349="",C1349=""),E1349=0,E1349="",R1349=0,R1349=""),"",ROUND((Q1349*E1349/R1349),2))</f>
        <v/>
      </c>
      <c r="V1349" s="28" t="str">
        <f>IF(OR(AND(A1349="",B1349="",C1349=""),E1349=0,E1349="",R1349=0,R1349=""),"",ROUND((H1349/(12*Q1349*E1349)+1)*Q1349*E1349/R1349,2))</f>
        <v/>
      </c>
      <c r="W1349" s="71" t="str">
        <f>IF(OR(AND(A1349="",B1349="",C1349=""),R1349=0,R1349=""),"",ROUND(W$4 / R1349,1))</f>
        <v/>
      </c>
      <c r="X1349" s="47" t="str">
        <f>IF(OR(AND(A1349="",B1349="",C1349=""),N$4=""),"",IF(AND(F1349&gt;0,H1349&gt;0),T1349, IF(F1349&gt;0,S1349, IF(AND(E1349&gt;0,H1349&gt;0),V1349,U1349))))</f>
        <v/>
      </c>
      <c r="Y1349" s="365" t="str">
        <f>IF(W1349&lt;X1349,W1349,X1349)</f>
        <v/>
      </c>
      <c r="Z1349" s="365" t="str">
        <f>IF(W1349&lt;X1349,Übersetzungstexte!A$186,"")</f>
        <v/>
      </c>
      <c r="AA1349" s="366" t="str">
        <f>IF(AND(B1349="",C1349=""),"",CONCATENATE(B1349,",",C1349))</f>
        <v/>
      </c>
      <c r="AB1349" s="367"/>
    </row>
    <row r="1350" spans="1:28" hidden="1" x14ac:dyDescent="0.2">
      <c r="A1350" s="15"/>
      <c r="B1350" s="16"/>
      <c r="C1350" s="16"/>
      <c r="D1350" s="16"/>
      <c r="E1350" s="16"/>
      <c r="F1350" s="16"/>
      <c r="G1350" s="16"/>
      <c r="H1350" s="16"/>
      <c r="I1350" s="16"/>
      <c r="J1350" s="16"/>
      <c r="K1350" s="16"/>
      <c r="L1350" s="16"/>
      <c r="M1350" s="39"/>
      <c r="N1350" s="184"/>
      <c r="O1350" s="45"/>
      <c r="P1350" s="45"/>
      <c r="Q1350" s="45"/>
      <c r="R1350" s="45"/>
      <c r="S1350" s="45"/>
      <c r="T1350" s="45"/>
      <c r="U1350" s="45"/>
      <c r="V1350" s="45"/>
      <c r="W1350" s="45"/>
      <c r="X1350" s="45"/>
      <c r="Y1350" s="45"/>
      <c r="Z1350" s="45"/>
      <c r="AA1350" s="45"/>
      <c r="AB1350" s="45"/>
    </row>
    <row r="1351" spans="1:28" hidden="1" x14ac:dyDescent="0.2">
      <c r="A1351" s="113" t="str">
        <f>'Stammdaten Betrieb &amp; Abteilung'!D$1</f>
        <v xml:space="preserve">  </v>
      </c>
      <c r="B1351" s="39"/>
      <c r="C1351" s="34"/>
      <c r="D1351" s="34"/>
      <c r="E1351" s="35"/>
      <c r="F1351" s="35"/>
      <c r="G1351" s="21" t="str">
        <f>Übersetzungstexte!A$135</f>
        <v>Betrieb / Betriebsabteilung</v>
      </c>
      <c r="H1351" s="38" t="str">
        <f>'Stammdaten Betrieb &amp; Abteilung'!D$13</f>
        <v xml:space="preserve"> </v>
      </c>
      <c r="I1351" s="38"/>
      <c r="J1351" s="38"/>
      <c r="K1351" s="38"/>
      <c r="L1351" s="40"/>
      <c r="M1351" s="85"/>
      <c r="P1351" s="46"/>
      <c r="Q1351" s="46"/>
      <c r="R1351" s="18"/>
      <c r="S1351" s="22"/>
      <c r="T1351" s="47"/>
      <c r="U1351" s="18"/>
      <c r="V1351" s="18"/>
      <c r="W1351" s="18"/>
      <c r="X1351" s="18"/>
      <c r="Y1351" s="19"/>
      <c r="AA1351" s="47"/>
    </row>
    <row r="1352" spans="1:28" hidden="1" x14ac:dyDescent="0.2">
      <c r="A1352" s="38" t="str">
        <f>'Stammdaten Betrieb &amp; Abteilung'!D$3</f>
        <v xml:space="preserve"> </v>
      </c>
      <c r="B1352" s="39"/>
      <c r="C1352" s="33"/>
      <c r="D1352" s="33"/>
      <c r="E1352" s="36"/>
      <c r="F1352" s="36"/>
      <c r="G1352" s="17" t="str">
        <f>Übersetzungstexte!A$136</f>
        <v>Abrechnungsperiode</v>
      </c>
      <c r="H1352" s="114" t="str">
        <f>'Stammdaten Betrieb &amp; Abteilung'!D$14</f>
        <v/>
      </c>
      <c r="I1352" s="114"/>
      <c r="J1352" s="37"/>
      <c r="K1352" s="37"/>
      <c r="L1352" s="40"/>
      <c r="M1352" s="85"/>
      <c r="P1352" s="46"/>
      <c r="Q1352" s="46"/>
      <c r="R1352" s="18"/>
      <c r="S1352" s="22"/>
      <c r="T1352" s="47"/>
      <c r="U1352" s="18"/>
      <c r="V1352" s="18"/>
      <c r="W1352" s="18"/>
      <c r="X1352" s="18"/>
      <c r="Y1352" s="19"/>
      <c r="AA1352" s="47"/>
    </row>
    <row r="1353" spans="1:28" hidden="1" x14ac:dyDescent="0.2">
      <c r="A1353" s="38" t="str">
        <f>'Stammdaten Betrieb &amp; Abteilung'!D$4</f>
        <v xml:space="preserve"> </v>
      </c>
      <c r="B1353" s="39"/>
      <c r="C1353" s="7"/>
      <c r="D1353" s="7"/>
      <c r="E1353" s="36"/>
      <c r="F1353" s="36"/>
      <c r="G1353" s="17" t="str">
        <f>Übersetzungstexte!A$137</f>
        <v>Beginn / Ende der Kurzarbeit</v>
      </c>
      <c r="H1353" s="38" t="str">
        <f>'Stammdaten Betrieb &amp; Abteilung'!D$16</f>
        <v/>
      </c>
      <c r="I1353" s="38"/>
      <c r="J1353" s="38"/>
      <c r="K1353" s="38"/>
      <c r="L1353" s="40"/>
      <c r="M1353" s="85"/>
      <c r="P1353" s="46"/>
      <c r="Q1353" s="46"/>
      <c r="R1353" s="18"/>
      <c r="S1353" s="22"/>
      <c r="T1353" s="47"/>
      <c r="U1353" s="18"/>
      <c r="V1353" s="18"/>
      <c r="W1353" s="73"/>
      <c r="X1353" s="18"/>
      <c r="Y1353" s="19"/>
      <c r="AA1353" s="47"/>
    </row>
    <row r="1354" spans="1:28" hidden="1" x14ac:dyDescent="0.2">
      <c r="A1354" s="5"/>
      <c r="B1354" s="4"/>
      <c r="C1354" s="7"/>
      <c r="D1354" s="7"/>
      <c r="E1354" s="8"/>
      <c r="F1354" s="7"/>
      <c r="G1354" s="7"/>
      <c r="H1354" s="13"/>
      <c r="I1354" s="7"/>
      <c r="J1354" s="7"/>
      <c r="K1354" s="7"/>
      <c r="L1354" s="41"/>
      <c r="M1354" s="86"/>
      <c r="N1354" s="182"/>
      <c r="O1354" s="43"/>
      <c r="P1354" s="46"/>
      <c r="Q1354" s="46"/>
      <c r="R1354" s="18"/>
      <c r="S1354" s="22"/>
      <c r="T1354" s="18"/>
      <c r="U1354" s="18"/>
      <c r="V1354" s="18"/>
      <c r="W1354" s="50"/>
      <c r="X1354" s="18"/>
      <c r="Y1354" s="19"/>
      <c r="AA1354" s="47"/>
    </row>
    <row r="1355" spans="1:28" hidden="1" x14ac:dyDescent="0.2">
      <c r="A1355" s="223" t="str">
        <f>Übersetzungstexte!A$138</f>
        <v/>
      </c>
      <c r="B1355" s="223" t="str">
        <f>Übersetzungstexte!A$142</f>
        <v/>
      </c>
      <c r="C1355" s="223" t="str">
        <f>Übersetzungstexte!A$146</f>
        <v/>
      </c>
      <c r="D1355" s="224" t="str">
        <f>Übersetzungstexte!A$150</f>
        <v/>
      </c>
      <c r="E1355" s="224" t="str">
        <f>Übersetzungstexte!A$154</f>
        <v/>
      </c>
      <c r="F1355" s="224" t="str">
        <f>Übersetzungstexte!A$158</f>
        <v/>
      </c>
      <c r="G1355" s="224" t="str">
        <f>Übersetzungstexte!A$162</f>
        <v>Anzahl bez.</v>
      </c>
      <c r="H1355" s="225" t="str">
        <f>Übersetzungstexte!A$166</f>
        <v>Weitere</v>
      </c>
      <c r="I1355" s="224" t="str">
        <f>Übersetzungstexte!A$170</f>
        <v>Jahres-</v>
      </c>
      <c r="J1355" s="224" t="str">
        <f>Übersetzungstexte!A$174</f>
        <v/>
      </c>
      <c r="K1355" s="224" t="str">
        <f>Übersetzungstexte!A$178</f>
        <v/>
      </c>
      <c r="L1355" s="224" t="str">
        <f>Übersetzungstexte!A$182</f>
        <v>Anrechen-</v>
      </c>
      <c r="M1355" s="85"/>
      <c r="N1355" s="183"/>
      <c r="O1355" s="76" t="s">
        <v>685</v>
      </c>
      <c r="P1355" s="50" t="s">
        <v>717</v>
      </c>
      <c r="Q1355" s="50"/>
      <c r="R1355" s="50" t="s">
        <v>718</v>
      </c>
      <c r="S1355" s="50" t="s">
        <v>719</v>
      </c>
      <c r="T1355" s="50" t="s">
        <v>720</v>
      </c>
      <c r="U1355" s="50" t="s">
        <v>721</v>
      </c>
      <c r="V1355" s="50" t="s">
        <v>722</v>
      </c>
      <c r="W1355" s="50" t="s">
        <v>723</v>
      </c>
      <c r="X1355" s="44" t="s">
        <v>726</v>
      </c>
      <c r="Y1355" s="47" t="s">
        <v>723</v>
      </c>
      <c r="Z1355" s="47" t="s">
        <v>723</v>
      </c>
      <c r="AA1355" s="179"/>
      <c r="AB1355" s="179"/>
    </row>
    <row r="1356" spans="1:28" s="23" customFormat="1" hidden="1" x14ac:dyDescent="0.2">
      <c r="A1356" s="226" t="str">
        <f>Übersetzungstexte!A$139</f>
        <v/>
      </c>
      <c r="B1356" s="226" t="str">
        <f>Übersetzungstexte!A$143</f>
        <v/>
      </c>
      <c r="C1356" s="226" t="str">
        <f>Übersetzungstexte!A$147</f>
        <v/>
      </c>
      <c r="D1356" s="227" t="str">
        <f>Übersetzungstexte!A$151</f>
        <v/>
      </c>
      <c r="E1356" s="227" t="str">
        <f>Übersetzungstexte!A$155</f>
        <v/>
      </c>
      <c r="F1356" s="227" t="str">
        <f>Übersetzungstexte!A$159</f>
        <v/>
      </c>
      <c r="G1356" s="227" t="str">
        <f>Übersetzungstexte!A$163</f>
        <v xml:space="preserve">Monate </v>
      </c>
      <c r="H1356" s="233" t="str">
        <f>Übersetzungstexte!A$167</f>
        <v>Lohn-</v>
      </c>
      <c r="I1356" s="227" t="str">
        <f>Übersetzungstexte!A$171</f>
        <v>durchschn.</v>
      </c>
      <c r="J1356" s="227" t="str">
        <f>Übersetzungstexte!A$175</f>
        <v>Anzahl</v>
      </c>
      <c r="K1356" s="227" t="str">
        <f>Übersetzungstexte!A$179</f>
        <v>Anzahl</v>
      </c>
      <c r="L1356" s="227" t="str">
        <f>Übersetzungstexte!A$183</f>
        <v>barer</v>
      </c>
      <c r="M1356" s="126"/>
      <c r="N1356" s="183"/>
      <c r="O1356" s="76" t="s">
        <v>761</v>
      </c>
      <c r="P1356" s="50" t="s">
        <v>712</v>
      </c>
      <c r="Q1356" s="50" t="s">
        <v>609</v>
      </c>
      <c r="R1356" s="51" t="s">
        <v>713</v>
      </c>
      <c r="S1356" s="75" t="s">
        <v>757</v>
      </c>
      <c r="T1356" s="52" t="s">
        <v>757</v>
      </c>
      <c r="U1356" s="52" t="s">
        <v>758</v>
      </c>
      <c r="V1356" s="52" t="s">
        <v>758</v>
      </c>
      <c r="W1356" s="52" t="s">
        <v>724</v>
      </c>
      <c r="X1356" s="48" t="s">
        <v>727</v>
      </c>
      <c r="Y1356" s="48" t="s">
        <v>727</v>
      </c>
      <c r="Z1356" s="49" t="s">
        <v>753</v>
      </c>
      <c r="AA1356" s="364"/>
      <c r="AB1356" s="364"/>
    </row>
    <row r="1357" spans="1:28" s="23" customFormat="1" hidden="1" x14ac:dyDescent="0.2">
      <c r="A1357" s="226" t="str">
        <f>Übersetzungstexte!A$140</f>
        <v/>
      </c>
      <c r="B1357" s="226" t="str">
        <f>Übersetzungstexte!A$144</f>
        <v/>
      </c>
      <c r="C1357" s="226" t="str">
        <f>Übersetzungstexte!A$148</f>
        <v/>
      </c>
      <c r="D1357" s="227" t="str">
        <f>Übersetzungstexte!A$152</f>
        <v>Geburts-</v>
      </c>
      <c r="E1357" s="227" t="str">
        <f>Übersetzungstexte!A$156</f>
        <v>Monats-</v>
      </c>
      <c r="F1357" s="227" t="str">
        <f>Übersetzungstexte!A$160</f>
        <v>Stunden-</v>
      </c>
      <c r="G1357" s="227" t="str">
        <f>Übersetzungstexte!A$164</f>
        <v>pro Jahr</v>
      </c>
      <c r="H1357" s="227" t="str">
        <f>Übersetzungstexte!A$168</f>
        <v>bestand-</v>
      </c>
      <c r="I1357" s="227" t="str">
        <f>Übersetzungstexte!A$172</f>
        <v>wöchentl.</v>
      </c>
      <c r="J1357" s="227" t="str">
        <f>Übersetzungstexte!A$176</f>
        <v>Ferientage</v>
      </c>
      <c r="K1357" s="227" t="str">
        <f>Übersetzungstexte!A$180</f>
        <v>Feiertage</v>
      </c>
      <c r="L1357" s="228" t="str">
        <f>Übersetzungstexte!A$184</f>
        <v>Stunden-</v>
      </c>
      <c r="M1357" s="127"/>
      <c r="N1357" s="184" t="s">
        <v>62</v>
      </c>
      <c r="O1357" s="44" t="s">
        <v>762</v>
      </c>
      <c r="P1357" s="50"/>
      <c r="Q1357" s="50"/>
      <c r="R1357" s="51"/>
      <c r="S1357" s="52" t="s">
        <v>706</v>
      </c>
      <c r="T1357" s="52" t="s">
        <v>704</v>
      </c>
      <c r="U1357" s="52" t="s">
        <v>706</v>
      </c>
      <c r="V1357" s="52" t="s">
        <v>704</v>
      </c>
      <c r="W1357" s="52" t="s">
        <v>725</v>
      </c>
      <c r="X1357" s="49" t="s">
        <v>755</v>
      </c>
      <c r="Y1357" s="49" t="s">
        <v>728</v>
      </c>
      <c r="Z1357" s="49" t="s">
        <v>754</v>
      </c>
      <c r="AA1357" s="364"/>
      <c r="AB1357" s="364"/>
    </row>
    <row r="1358" spans="1:28" s="23" customFormat="1" hidden="1" x14ac:dyDescent="0.2">
      <c r="A1358" s="229" t="str">
        <f>Übersetzungstexte!A$141</f>
        <v>Versicherten-Nr.</v>
      </c>
      <c r="B1358" s="229" t="str">
        <f>Übersetzungstexte!A$145</f>
        <v>Name</v>
      </c>
      <c r="C1358" s="229" t="str">
        <f>Übersetzungstexte!A$149</f>
        <v>Vorname</v>
      </c>
      <c r="D1358" s="230" t="str">
        <f>Übersetzungstexte!A$153</f>
        <v>datum</v>
      </c>
      <c r="E1358" s="230" t="str">
        <f>Übersetzungstexte!A$157</f>
        <v>lohn</v>
      </c>
      <c r="F1358" s="230" t="str">
        <f>Übersetzungstexte!A$161</f>
        <v>lohn</v>
      </c>
      <c r="G1358" s="230" t="str">
        <f>Übersetzungstexte!A$165</f>
        <v>(12/13)</v>
      </c>
      <c r="H1358" s="230" t="str">
        <f>Übersetzungstexte!A$169</f>
        <v>teile p. Jahr</v>
      </c>
      <c r="I1358" s="230" t="str">
        <f>Übersetzungstexte!A$173</f>
        <v>Arbeitszeit</v>
      </c>
      <c r="J1358" s="230" t="str">
        <f>Übersetzungstexte!A$177</f>
        <v>pro Jahr</v>
      </c>
      <c r="K1358" s="230" t="str">
        <f>Übersetzungstexte!A$181</f>
        <v>pro Jahr</v>
      </c>
      <c r="L1358" s="231" t="str">
        <f>Übersetzungstexte!A$185</f>
        <v>Verdienst</v>
      </c>
      <c r="M1358" s="127"/>
      <c r="N1358" s="184" t="s">
        <v>63</v>
      </c>
      <c r="O1358" s="44" t="s">
        <v>749</v>
      </c>
      <c r="P1358" s="50"/>
      <c r="Q1358" s="50"/>
      <c r="R1358" s="51"/>
      <c r="S1358" s="52" t="s">
        <v>705</v>
      </c>
      <c r="T1358" s="52" t="s">
        <v>705</v>
      </c>
      <c r="U1358" s="52" t="s">
        <v>705</v>
      </c>
      <c r="V1358" s="52" t="s">
        <v>705</v>
      </c>
      <c r="W1358" s="50"/>
      <c r="X1358" s="49" t="s">
        <v>756</v>
      </c>
      <c r="Y1358" s="49" t="s">
        <v>673</v>
      </c>
      <c r="Z1358" s="49"/>
      <c r="AA1358" s="364" t="s">
        <v>711</v>
      </c>
      <c r="AB1358" s="364"/>
    </row>
    <row r="1359" spans="1:28" ht="17.25" hidden="1" customHeight="1" x14ac:dyDescent="0.2">
      <c r="A1359" s="115"/>
      <c r="B1359" s="236"/>
      <c r="C1359" s="236"/>
      <c r="D1359" s="116"/>
      <c r="E1359" s="117"/>
      <c r="F1359" s="118"/>
      <c r="G1359" s="362"/>
      <c r="H1359" s="117"/>
      <c r="I1359" s="118"/>
      <c r="J1359" s="119"/>
      <c r="K1359" s="119"/>
      <c r="L1359" s="232" t="str">
        <f t="shared" ref="L1359:L1379" si="675">Y1359</f>
        <v/>
      </c>
      <c r="M1359" s="128" t="str">
        <f t="shared" ref="M1359:M1377" si="676">Z1359</f>
        <v/>
      </c>
      <c r="N1359" s="77">
        <f t="shared" ref="N1359:N1377" si="677">IF(N$2-YEAR(D1359)&lt;N$3,0,1)</f>
        <v>0</v>
      </c>
      <c r="O1359" s="77">
        <f t="shared" ref="O1359:O1377" si="678">IF(L1359="",0,1)</f>
        <v>0</v>
      </c>
      <c r="P1359" s="28" t="str">
        <f t="shared" ref="P1359:P1377" si="679">IF(AND(A1359="",B1359="",C1359=""),"",ROUND((K1359+J1359)/(N$4-(K1359+J1359))*100,2))</f>
        <v/>
      </c>
      <c r="Q1359" s="28">
        <f t="shared" ref="Q1359:Q1377" si="680">ROUND(G1359,0)/12</f>
        <v>0</v>
      </c>
      <c r="R1359" s="31" t="str">
        <f t="shared" ref="R1359:R1377" si="681">IF(AND(A1359="",B1359="",C1359=""),"",ROUND((N$4-(K1359+J1359))*I1359/60,1))</f>
        <v/>
      </c>
      <c r="S1359" s="28" t="str">
        <f t="shared" ref="S1359:S1377" si="682">IF(OR(AND(A1359="",B1359="",C1359=""),F1359=0,F1359=""),"",ROUND((1+P1359/100)*Q1359*F1359,2))</f>
        <v/>
      </c>
      <c r="T1359" s="28" t="str">
        <f t="shared" ref="T1359:T1377" si="683">IF(OR(AND(A1359="",B1359="",C1359=""),F1359=0,F1359="",I1359=0,I1359=""),"",ROUND((1+P1359/100)*(H1359/(N$4*I1359/5)+Q1359*F1359),2))</f>
        <v/>
      </c>
      <c r="U1359" s="28" t="str">
        <f t="shared" ref="U1359:U1377" si="684">IF(OR(AND(A1359="",B1359="",C1359=""),E1359=0,E1359="",R1359=0,R1359=""),"",ROUND((Q1359*E1359/R1359),2))</f>
        <v/>
      </c>
      <c r="V1359" s="28" t="str">
        <f t="shared" ref="V1359:V1377" si="685">IF(OR(AND(A1359="",B1359="",C1359=""),E1359=0,E1359="",R1359=0,R1359=""),"",ROUND((H1359/(12*Q1359*E1359)+1)*Q1359*E1359/R1359,2))</f>
        <v/>
      </c>
      <c r="W1359" s="71" t="str">
        <f t="shared" ref="W1359:W1377" si="686">IF(OR(AND(A1359="",B1359="",C1359=""),R1359=0,R1359=""),"",ROUND(W$4 / R1359,1))</f>
        <v/>
      </c>
      <c r="X1359" s="47" t="str">
        <f t="shared" ref="X1359:X1377" si="687">IF(OR(AND(A1359="",B1359="",C1359=""),N$4=""),"",IF(AND(F1359&gt;0,H1359&gt;0),T1359, IF(F1359&gt;0,S1359, IF(AND(E1359&gt;0,H1359&gt;0),V1359,U1359))))</f>
        <v/>
      </c>
      <c r="Y1359" s="365" t="str">
        <f t="shared" ref="Y1359:Y1377" si="688">IF(W1359&lt;X1359,W1359,X1359)</f>
        <v/>
      </c>
      <c r="Z1359" s="365" t="str">
        <f>IF(W1359&lt;X1359,Übersetzungstexte!A$186,"")</f>
        <v/>
      </c>
      <c r="AA1359" s="366" t="str">
        <f t="shared" ref="AA1359:AA1377" si="689">IF(AND(B1359="",C1359=""),"",CONCATENATE(B1359,",",C1359))</f>
        <v/>
      </c>
      <c r="AB1359" s="367"/>
    </row>
    <row r="1360" spans="1:28" ht="17.25" hidden="1" customHeight="1" x14ac:dyDescent="0.2">
      <c r="A1360" s="115"/>
      <c r="B1360" s="236"/>
      <c r="C1360" s="236"/>
      <c r="D1360" s="116"/>
      <c r="E1360" s="117"/>
      <c r="F1360" s="118"/>
      <c r="G1360" s="362"/>
      <c r="H1360" s="117"/>
      <c r="I1360" s="118"/>
      <c r="J1360" s="119"/>
      <c r="K1360" s="119"/>
      <c r="L1360" s="232" t="str">
        <f t="shared" si="675"/>
        <v/>
      </c>
      <c r="M1360" s="128" t="str">
        <f t="shared" si="676"/>
        <v/>
      </c>
      <c r="N1360" s="77">
        <f t="shared" si="677"/>
        <v>0</v>
      </c>
      <c r="O1360" s="77">
        <f t="shared" si="678"/>
        <v>0</v>
      </c>
      <c r="P1360" s="28" t="str">
        <f t="shared" si="679"/>
        <v/>
      </c>
      <c r="Q1360" s="28">
        <f t="shared" si="680"/>
        <v>0</v>
      </c>
      <c r="R1360" s="31" t="str">
        <f t="shared" si="681"/>
        <v/>
      </c>
      <c r="S1360" s="28" t="str">
        <f t="shared" si="682"/>
        <v/>
      </c>
      <c r="T1360" s="28" t="str">
        <f t="shared" si="683"/>
        <v/>
      </c>
      <c r="U1360" s="28" t="str">
        <f t="shared" si="684"/>
        <v/>
      </c>
      <c r="V1360" s="28" t="str">
        <f t="shared" si="685"/>
        <v/>
      </c>
      <c r="W1360" s="71" t="str">
        <f t="shared" si="686"/>
        <v/>
      </c>
      <c r="X1360" s="47" t="str">
        <f t="shared" si="687"/>
        <v/>
      </c>
      <c r="Y1360" s="365" t="str">
        <f t="shared" si="688"/>
        <v/>
      </c>
      <c r="Z1360" s="365" t="str">
        <f>IF(W1360&lt;X1360,Übersetzungstexte!A$186,"")</f>
        <v/>
      </c>
      <c r="AA1360" s="366" t="str">
        <f t="shared" si="689"/>
        <v/>
      </c>
      <c r="AB1360" s="367"/>
    </row>
    <row r="1361" spans="1:28" ht="17.25" hidden="1" customHeight="1" x14ac:dyDescent="0.2">
      <c r="A1361" s="115"/>
      <c r="B1361" s="236"/>
      <c r="C1361" s="236"/>
      <c r="D1361" s="116"/>
      <c r="E1361" s="117"/>
      <c r="F1361" s="118"/>
      <c r="G1361" s="362"/>
      <c r="H1361" s="117"/>
      <c r="I1361" s="118"/>
      <c r="J1361" s="119"/>
      <c r="K1361" s="119"/>
      <c r="L1361" s="232" t="str">
        <f t="shared" si="675"/>
        <v/>
      </c>
      <c r="M1361" s="128" t="str">
        <f t="shared" si="676"/>
        <v/>
      </c>
      <c r="N1361" s="77">
        <f t="shared" si="677"/>
        <v>0</v>
      </c>
      <c r="O1361" s="77">
        <f t="shared" si="678"/>
        <v>0</v>
      </c>
      <c r="P1361" s="28" t="str">
        <f t="shared" si="679"/>
        <v/>
      </c>
      <c r="Q1361" s="28">
        <f t="shared" si="680"/>
        <v>0</v>
      </c>
      <c r="R1361" s="31" t="str">
        <f t="shared" si="681"/>
        <v/>
      </c>
      <c r="S1361" s="28" t="str">
        <f t="shared" si="682"/>
        <v/>
      </c>
      <c r="T1361" s="28" t="str">
        <f t="shared" si="683"/>
        <v/>
      </c>
      <c r="U1361" s="28" t="str">
        <f t="shared" si="684"/>
        <v/>
      </c>
      <c r="V1361" s="28" t="str">
        <f t="shared" si="685"/>
        <v/>
      </c>
      <c r="W1361" s="71" t="str">
        <f t="shared" si="686"/>
        <v/>
      </c>
      <c r="X1361" s="47" t="str">
        <f t="shared" si="687"/>
        <v/>
      </c>
      <c r="Y1361" s="365" t="str">
        <f t="shared" si="688"/>
        <v/>
      </c>
      <c r="Z1361" s="365" t="str">
        <f>IF(W1361&lt;X1361,Übersetzungstexte!A$186,"")</f>
        <v/>
      </c>
      <c r="AA1361" s="366" t="str">
        <f t="shared" si="689"/>
        <v/>
      </c>
      <c r="AB1361" s="367"/>
    </row>
    <row r="1362" spans="1:28" ht="17.25" hidden="1" customHeight="1" x14ac:dyDescent="0.2">
      <c r="A1362" s="115"/>
      <c r="B1362" s="236"/>
      <c r="C1362" s="236"/>
      <c r="D1362" s="116"/>
      <c r="E1362" s="117"/>
      <c r="F1362" s="118"/>
      <c r="G1362" s="362"/>
      <c r="H1362" s="117"/>
      <c r="I1362" s="118"/>
      <c r="J1362" s="119"/>
      <c r="K1362" s="119"/>
      <c r="L1362" s="232" t="str">
        <f t="shared" si="675"/>
        <v/>
      </c>
      <c r="M1362" s="128" t="str">
        <f t="shared" si="676"/>
        <v/>
      </c>
      <c r="N1362" s="77">
        <f t="shared" si="677"/>
        <v>0</v>
      </c>
      <c r="O1362" s="77">
        <f t="shared" si="678"/>
        <v>0</v>
      </c>
      <c r="P1362" s="28" t="str">
        <f t="shared" si="679"/>
        <v/>
      </c>
      <c r="Q1362" s="28">
        <f t="shared" si="680"/>
        <v>0</v>
      </c>
      <c r="R1362" s="31" t="str">
        <f t="shared" si="681"/>
        <v/>
      </c>
      <c r="S1362" s="28" t="str">
        <f t="shared" si="682"/>
        <v/>
      </c>
      <c r="T1362" s="28" t="str">
        <f t="shared" si="683"/>
        <v/>
      </c>
      <c r="U1362" s="28" t="str">
        <f t="shared" si="684"/>
        <v/>
      </c>
      <c r="V1362" s="28" t="str">
        <f t="shared" si="685"/>
        <v/>
      </c>
      <c r="W1362" s="71" t="str">
        <f t="shared" si="686"/>
        <v/>
      </c>
      <c r="X1362" s="47" t="str">
        <f t="shared" si="687"/>
        <v/>
      </c>
      <c r="Y1362" s="365" t="str">
        <f t="shared" si="688"/>
        <v/>
      </c>
      <c r="Z1362" s="365" t="str">
        <f>IF(W1362&lt;X1362,Übersetzungstexte!A$186,"")</f>
        <v/>
      </c>
      <c r="AA1362" s="366" t="str">
        <f t="shared" si="689"/>
        <v/>
      </c>
      <c r="AB1362" s="367"/>
    </row>
    <row r="1363" spans="1:28" ht="17.25" hidden="1" customHeight="1" x14ac:dyDescent="0.2">
      <c r="A1363" s="115"/>
      <c r="B1363" s="236"/>
      <c r="C1363" s="236"/>
      <c r="D1363" s="116"/>
      <c r="E1363" s="117"/>
      <c r="F1363" s="118"/>
      <c r="G1363" s="362"/>
      <c r="H1363" s="117"/>
      <c r="I1363" s="118"/>
      <c r="J1363" s="119"/>
      <c r="K1363" s="119"/>
      <c r="L1363" s="232" t="str">
        <f t="shared" si="675"/>
        <v/>
      </c>
      <c r="M1363" s="128" t="str">
        <f t="shared" si="676"/>
        <v/>
      </c>
      <c r="N1363" s="77">
        <f t="shared" si="677"/>
        <v>0</v>
      </c>
      <c r="O1363" s="77">
        <f t="shared" si="678"/>
        <v>0</v>
      </c>
      <c r="P1363" s="28" t="str">
        <f t="shared" si="679"/>
        <v/>
      </c>
      <c r="Q1363" s="28">
        <f t="shared" si="680"/>
        <v>0</v>
      </c>
      <c r="R1363" s="31" t="str">
        <f t="shared" si="681"/>
        <v/>
      </c>
      <c r="S1363" s="28" t="str">
        <f t="shared" si="682"/>
        <v/>
      </c>
      <c r="T1363" s="28" t="str">
        <f t="shared" si="683"/>
        <v/>
      </c>
      <c r="U1363" s="28" t="str">
        <f t="shared" si="684"/>
        <v/>
      </c>
      <c r="V1363" s="28" t="str">
        <f t="shared" si="685"/>
        <v/>
      </c>
      <c r="W1363" s="71" t="str">
        <f t="shared" si="686"/>
        <v/>
      </c>
      <c r="X1363" s="47" t="str">
        <f t="shared" si="687"/>
        <v/>
      </c>
      <c r="Y1363" s="365" t="str">
        <f t="shared" si="688"/>
        <v/>
      </c>
      <c r="Z1363" s="365" t="str">
        <f>IF(W1363&lt;X1363,Übersetzungstexte!A$186,"")</f>
        <v/>
      </c>
      <c r="AA1363" s="366" t="str">
        <f t="shared" si="689"/>
        <v/>
      </c>
      <c r="AB1363" s="367"/>
    </row>
    <row r="1364" spans="1:28" ht="17.25" hidden="1" customHeight="1" x14ac:dyDescent="0.2">
      <c r="A1364" s="115"/>
      <c r="B1364" s="236"/>
      <c r="C1364" s="236"/>
      <c r="D1364" s="116"/>
      <c r="E1364" s="117"/>
      <c r="F1364" s="118"/>
      <c r="G1364" s="362"/>
      <c r="H1364" s="117"/>
      <c r="I1364" s="118"/>
      <c r="J1364" s="119"/>
      <c r="K1364" s="119"/>
      <c r="L1364" s="232" t="str">
        <f t="shared" si="675"/>
        <v/>
      </c>
      <c r="M1364" s="128" t="str">
        <f t="shared" si="676"/>
        <v/>
      </c>
      <c r="N1364" s="77">
        <f t="shared" si="677"/>
        <v>0</v>
      </c>
      <c r="O1364" s="77">
        <f t="shared" si="678"/>
        <v>0</v>
      </c>
      <c r="P1364" s="28" t="str">
        <f t="shared" si="679"/>
        <v/>
      </c>
      <c r="Q1364" s="28">
        <f t="shared" si="680"/>
        <v>0</v>
      </c>
      <c r="R1364" s="31" t="str">
        <f t="shared" si="681"/>
        <v/>
      </c>
      <c r="S1364" s="28" t="str">
        <f t="shared" si="682"/>
        <v/>
      </c>
      <c r="T1364" s="28" t="str">
        <f t="shared" si="683"/>
        <v/>
      </c>
      <c r="U1364" s="28" t="str">
        <f t="shared" si="684"/>
        <v/>
      </c>
      <c r="V1364" s="28" t="str">
        <f t="shared" si="685"/>
        <v/>
      </c>
      <c r="W1364" s="71" t="str">
        <f t="shared" si="686"/>
        <v/>
      </c>
      <c r="X1364" s="47" t="str">
        <f t="shared" si="687"/>
        <v/>
      </c>
      <c r="Y1364" s="365" t="str">
        <f t="shared" si="688"/>
        <v/>
      </c>
      <c r="Z1364" s="365" t="str">
        <f>IF(W1364&lt;X1364,Übersetzungstexte!A$186,"")</f>
        <v/>
      </c>
      <c r="AA1364" s="366" t="str">
        <f t="shared" si="689"/>
        <v/>
      </c>
      <c r="AB1364" s="367"/>
    </row>
    <row r="1365" spans="1:28" ht="17.25" hidden="1" customHeight="1" x14ac:dyDescent="0.2">
      <c r="A1365" s="115"/>
      <c r="B1365" s="236"/>
      <c r="C1365" s="236"/>
      <c r="D1365" s="116"/>
      <c r="E1365" s="117"/>
      <c r="F1365" s="118"/>
      <c r="G1365" s="362"/>
      <c r="H1365" s="117"/>
      <c r="I1365" s="118"/>
      <c r="J1365" s="119"/>
      <c r="K1365" s="119"/>
      <c r="L1365" s="232" t="str">
        <f t="shared" si="675"/>
        <v/>
      </c>
      <c r="M1365" s="128" t="str">
        <f t="shared" si="676"/>
        <v/>
      </c>
      <c r="N1365" s="77">
        <f t="shared" si="677"/>
        <v>0</v>
      </c>
      <c r="O1365" s="77">
        <f t="shared" si="678"/>
        <v>0</v>
      </c>
      <c r="P1365" s="28" t="str">
        <f t="shared" si="679"/>
        <v/>
      </c>
      <c r="Q1365" s="28">
        <f t="shared" si="680"/>
        <v>0</v>
      </c>
      <c r="R1365" s="31" t="str">
        <f t="shared" si="681"/>
        <v/>
      </c>
      <c r="S1365" s="28" t="str">
        <f t="shared" si="682"/>
        <v/>
      </c>
      <c r="T1365" s="28" t="str">
        <f t="shared" si="683"/>
        <v/>
      </c>
      <c r="U1365" s="28" t="str">
        <f t="shared" si="684"/>
        <v/>
      </c>
      <c r="V1365" s="28" t="str">
        <f t="shared" si="685"/>
        <v/>
      </c>
      <c r="W1365" s="71" t="str">
        <f t="shared" si="686"/>
        <v/>
      </c>
      <c r="X1365" s="47" t="str">
        <f t="shared" si="687"/>
        <v/>
      </c>
      <c r="Y1365" s="365" t="str">
        <f t="shared" si="688"/>
        <v/>
      </c>
      <c r="Z1365" s="365" t="str">
        <f>IF(W1365&lt;X1365,Übersetzungstexte!A$186,"")</f>
        <v/>
      </c>
      <c r="AA1365" s="366" t="str">
        <f t="shared" si="689"/>
        <v/>
      </c>
      <c r="AB1365" s="367"/>
    </row>
    <row r="1366" spans="1:28" ht="17.25" hidden="1" customHeight="1" x14ac:dyDescent="0.2">
      <c r="A1366" s="115"/>
      <c r="B1366" s="236"/>
      <c r="C1366" s="236"/>
      <c r="D1366" s="116"/>
      <c r="E1366" s="117"/>
      <c r="F1366" s="118"/>
      <c r="G1366" s="362"/>
      <c r="H1366" s="117"/>
      <c r="I1366" s="118"/>
      <c r="J1366" s="119"/>
      <c r="K1366" s="119"/>
      <c r="L1366" s="232" t="str">
        <f t="shared" si="675"/>
        <v/>
      </c>
      <c r="M1366" s="128" t="str">
        <f t="shared" si="676"/>
        <v/>
      </c>
      <c r="N1366" s="77">
        <f t="shared" si="677"/>
        <v>0</v>
      </c>
      <c r="O1366" s="77">
        <f t="shared" si="678"/>
        <v>0</v>
      </c>
      <c r="P1366" s="28" t="str">
        <f t="shared" si="679"/>
        <v/>
      </c>
      <c r="Q1366" s="28">
        <f t="shared" si="680"/>
        <v>0</v>
      </c>
      <c r="R1366" s="31" t="str">
        <f t="shared" si="681"/>
        <v/>
      </c>
      <c r="S1366" s="28" t="str">
        <f t="shared" si="682"/>
        <v/>
      </c>
      <c r="T1366" s="28" t="str">
        <f t="shared" si="683"/>
        <v/>
      </c>
      <c r="U1366" s="28" t="str">
        <f t="shared" si="684"/>
        <v/>
      </c>
      <c r="V1366" s="28" t="str">
        <f t="shared" si="685"/>
        <v/>
      </c>
      <c r="W1366" s="71" t="str">
        <f t="shared" si="686"/>
        <v/>
      </c>
      <c r="X1366" s="47" t="str">
        <f t="shared" si="687"/>
        <v/>
      </c>
      <c r="Y1366" s="365" t="str">
        <f t="shared" si="688"/>
        <v/>
      </c>
      <c r="Z1366" s="365" t="str">
        <f>IF(W1366&lt;X1366,Übersetzungstexte!A$186,"")</f>
        <v/>
      </c>
      <c r="AA1366" s="366" t="str">
        <f t="shared" si="689"/>
        <v/>
      </c>
      <c r="AB1366" s="367"/>
    </row>
    <row r="1367" spans="1:28" ht="17.25" hidden="1" customHeight="1" x14ac:dyDescent="0.2">
      <c r="A1367" s="115"/>
      <c r="B1367" s="236"/>
      <c r="C1367" s="236"/>
      <c r="D1367" s="116"/>
      <c r="E1367" s="117"/>
      <c r="F1367" s="118"/>
      <c r="G1367" s="362"/>
      <c r="H1367" s="117"/>
      <c r="I1367" s="118"/>
      <c r="J1367" s="119"/>
      <c r="K1367" s="119"/>
      <c r="L1367" s="232" t="str">
        <f t="shared" si="675"/>
        <v/>
      </c>
      <c r="M1367" s="128" t="str">
        <f t="shared" si="676"/>
        <v/>
      </c>
      <c r="N1367" s="77">
        <f t="shared" si="677"/>
        <v>0</v>
      </c>
      <c r="O1367" s="77">
        <f t="shared" si="678"/>
        <v>0</v>
      </c>
      <c r="P1367" s="28" t="str">
        <f t="shared" si="679"/>
        <v/>
      </c>
      <c r="Q1367" s="28">
        <f t="shared" si="680"/>
        <v>0</v>
      </c>
      <c r="R1367" s="31" t="str">
        <f t="shared" si="681"/>
        <v/>
      </c>
      <c r="S1367" s="28" t="str">
        <f t="shared" si="682"/>
        <v/>
      </c>
      <c r="T1367" s="28" t="str">
        <f t="shared" si="683"/>
        <v/>
      </c>
      <c r="U1367" s="28" t="str">
        <f t="shared" si="684"/>
        <v/>
      </c>
      <c r="V1367" s="28" t="str">
        <f t="shared" si="685"/>
        <v/>
      </c>
      <c r="W1367" s="71" t="str">
        <f t="shared" si="686"/>
        <v/>
      </c>
      <c r="X1367" s="47" t="str">
        <f t="shared" si="687"/>
        <v/>
      </c>
      <c r="Y1367" s="365" t="str">
        <f t="shared" si="688"/>
        <v/>
      </c>
      <c r="Z1367" s="365" t="str">
        <f>IF(W1367&lt;X1367,Übersetzungstexte!A$186,"")</f>
        <v/>
      </c>
      <c r="AA1367" s="366" t="str">
        <f t="shared" si="689"/>
        <v/>
      </c>
      <c r="AB1367" s="367"/>
    </row>
    <row r="1368" spans="1:28" ht="17.25" hidden="1" customHeight="1" x14ac:dyDescent="0.2">
      <c r="A1368" s="115"/>
      <c r="B1368" s="236"/>
      <c r="C1368" s="236"/>
      <c r="D1368" s="116"/>
      <c r="E1368" s="117"/>
      <c r="F1368" s="118"/>
      <c r="G1368" s="362"/>
      <c r="H1368" s="117"/>
      <c r="I1368" s="118"/>
      <c r="J1368" s="119"/>
      <c r="K1368" s="119"/>
      <c r="L1368" s="232" t="str">
        <f t="shared" si="675"/>
        <v/>
      </c>
      <c r="M1368" s="128" t="str">
        <f t="shared" si="676"/>
        <v/>
      </c>
      <c r="N1368" s="77">
        <f t="shared" si="677"/>
        <v>0</v>
      </c>
      <c r="O1368" s="77">
        <f t="shared" si="678"/>
        <v>0</v>
      </c>
      <c r="P1368" s="28" t="str">
        <f t="shared" si="679"/>
        <v/>
      </c>
      <c r="Q1368" s="28">
        <f t="shared" si="680"/>
        <v>0</v>
      </c>
      <c r="R1368" s="31" t="str">
        <f t="shared" si="681"/>
        <v/>
      </c>
      <c r="S1368" s="28" t="str">
        <f t="shared" si="682"/>
        <v/>
      </c>
      <c r="T1368" s="28" t="str">
        <f t="shared" si="683"/>
        <v/>
      </c>
      <c r="U1368" s="28" t="str">
        <f t="shared" si="684"/>
        <v/>
      </c>
      <c r="V1368" s="28" t="str">
        <f t="shared" si="685"/>
        <v/>
      </c>
      <c r="W1368" s="71" t="str">
        <f t="shared" si="686"/>
        <v/>
      </c>
      <c r="X1368" s="47" t="str">
        <f t="shared" si="687"/>
        <v/>
      </c>
      <c r="Y1368" s="365" t="str">
        <f t="shared" si="688"/>
        <v/>
      </c>
      <c r="Z1368" s="365" t="str">
        <f>IF(W1368&lt;X1368,Übersetzungstexte!A$186,"")</f>
        <v/>
      </c>
      <c r="AA1368" s="366" t="str">
        <f t="shared" si="689"/>
        <v/>
      </c>
      <c r="AB1368" s="367"/>
    </row>
    <row r="1369" spans="1:28" ht="17.25" hidden="1" customHeight="1" x14ac:dyDescent="0.2">
      <c r="A1369" s="115"/>
      <c r="B1369" s="236"/>
      <c r="C1369" s="236"/>
      <c r="D1369" s="116"/>
      <c r="E1369" s="117"/>
      <c r="F1369" s="118"/>
      <c r="G1369" s="362"/>
      <c r="H1369" s="117"/>
      <c r="I1369" s="118"/>
      <c r="J1369" s="119"/>
      <c r="K1369" s="119"/>
      <c r="L1369" s="232" t="str">
        <f t="shared" si="675"/>
        <v/>
      </c>
      <c r="M1369" s="128" t="str">
        <f t="shared" si="676"/>
        <v/>
      </c>
      <c r="N1369" s="77">
        <f t="shared" si="677"/>
        <v>0</v>
      </c>
      <c r="O1369" s="77">
        <f t="shared" si="678"/>
        <v>0</v>
      </c>
      <c r="P1369" s="28" t="str">
        <f t="shared" si="679"/>
        <v/>
      </c>
      <c r="Q1369" s="28">
        <f t="shared" si="680"/>
        <v>0</v>
      </c>
      <c r="R1369" s="31" t="str">
        <f t="shared" si="681"/>
        <v/>
      </c>
      <c r="S1369" s="28" t="str">
        <f t="shared" si="682"/>
        <v/>
      </c>
      <c r="T1369" s="28" t="str">
        <f t="shared" si="683"/>
        <v/>
      </c>
      <c r="U1369" s="28" t="str">
        <f t="shared" si="684"/>
        <v/>
      </c>
      <c r="V1369" s="28" t="str">
        <f t="shared" si="685"/>
        <v/>
      </c>
      <c r="W1369" s="71" t="str">
        <f t="shared" si="686"/>
        <v/>
      </c>
      <c r="X1369" s="47" t="str">
        <f t="shared" si="687"/>
        <v/>
      </c>
      <c r="Y1369" s="365" t="str">
        <f t="shared" si="688"/>
        <v/>
      </c>
      <c r="Z1369" s="365" t="str">
        <f>IF(W1369&lt;X1369,Übersetzungstexte!A$186,"")</f>
        <v/>
      </c>
      <c r="AA1369" s="366" t="str">
        <f t="shared" si="689"/>
        <v/>
      </c>
      <c r="AB1369" s="367"/>
    </row>
    <row r="1370" spans="1:28" ht="17.25" hidden="1" customHeight="1" x14ac:dyDescent="0.2">
      <c r="A1370" s="115"/>
      <c r="B1370" s="236"/>
      <c r="C1370" s="236"/>
      <c r="D1370" s="116"/>
      <c r="E1370" s="117"/>
      <c r="F1370" s="118"/>
      <c r="G1370" s="362"/>
      <c r="H1370" s="117"/>
      <c r="I1370" s="118"/>
      <c r="J1370" s="119"/>
      <c r="K1370" s="119"/>
      <c r="L1370" s="232" t="str">
        <f t="shared" si="675"/>
        <v/>
      </c>
      <c r="M1370" s="128" t="str">
        <f t="shared" si="676"/>
        <v/>
      </c>
      <c r="N1370" s="77">
        <f t="shared" si="677"/>
        <v>0</v>
      </c>
      <c r="O1370" s="77">
        <f t="shared" si="678"/>
        <v>0</v>
      </c>
      <c r="P1370" s="28" t="str">
        <f t="shared" si="679"/>
        <v/>
      </c>
      <c r="Q1370" s="28">
        <f t="shared" si="680"/>
        <v>0</v>
      </c>
      <c r="R1370" s="31" t="str">
        <f t="shared" si="681"/>
        <v/>
      </c>
      <c r="S1370" s="28" t="str">
        <f t="shared" si="682"/>
        <v/>
      </c>
      <c r="T1370" s="28" t="str">
        <f t="shared" si="683"/>
        <v/>
      </c>
      <c r="U1370" s="28" t="str">
        <f t="shared" si="684"/>
        <v/>
      </c>
      <c r="V1370" s="28" t="str">
        <f t="shared" si="685"/>
        <v/>
      </c>
      <c r="W1370" s="71" t="str">
        <f t="shared" si="686"/>
        <v/>
      </c>
      <c r="X1370" s="47" t="str">
        <f t="shared" si="687"/>
        <v/>
      </c>
      <c r="Y1370" s="365" t="str">
        <f t="shared" si="688"/>
        <v/>
      </c>
      <c r="Z1370" s="365" t="str">
        <f>IF(W1370&lt;X1370,Übersetzungstexte!A$186,"")</f>
        <v/>
      </c>
      <c r="AA1370" s="366" t="str">
        <f t="shared" si="689"/>
        <v/>
      </c>
      <c r="AB1370" s="367"/>
    </row>
    <row r="1371" spans="1:28" ht="17.25" hidden="1" customHeight="1" x14ac:dyDescent="0.2">
      <c r="A1371" s="115"/>
      <c r="B1371" s="236"/>
      <c r="C1371" s="236"/>
      <c r="D1371" s="116"/>
      <c r="E1371" s="117"/>
      <c r="F1371" s="118"/>
      <c r="G1371" s="362"/>
      <c r="H1371" s="117"/>
      <c r="I1371" s="118"/>
      <c r="J1371" s="119"/>
      <c r="K1371" s="119"/>
      <c r="L1371" s="232" t="str">
        <f t="shared" si="675"/>
        <v/>
      </c>
      <c r="M1371" s="128" t="str">
        <f t="shared" si="676"/>
        <v/>
      </c>
      <c r="N1371" s="77">
        <f t="shared" si="677"/>
        <v>0</v>
      </c>
      <c r="O1371" s="77">
        <f t="shared" si="678"/>
        <v>0</v>
      </c>
      <c r="P1371" s="28" t="str">
        <f t="shared" si="679"/>
        <v/>
      </c>
      <c r="Q1371" s="28">
        <f t="shared" si="680"/>
        <v>0</v>
      </c>
      <c r="R1371" s="31" t="str">
        <f t="shared" si="681"/>
        <v/>
      </c>
      <c r="S1371" s="28" t="str">
        <f t="shared" si="682"/>
        <v/>
      </c>
      <c r="T1371" s="28" t="str">
        <f t="shared" si="683"/>
        <v/>
      </c>
      <c r="U1371" s="28" t="str">
        <f t="shared" si="684"/>
        <v/>
      </c>
      <c r="V1371" s="28" t="str">
        <f t="shared" si="685"/>
        <v/>
      </c>
      <c r="W1371" s="71" t="str">
        <f t="shared" si="686"/>
        <v/>
      </c>
      <c r="X1371" s="47" t="str">
        <f t="shared" si="687"/>
        <v/>
      </c>
      <c r="Y1371" s="365" t="str">
        <f t="shared" si="688"/>
        <v/>
      </c>
      <c r="Z1371" s="365" t="str">
        <f>IF(W1371&lt;X1371,Übersetzungstexte!A$186,"")</f>
        <v/>
      </c>
      <c r="AA1371" s="366" t="str">
        <f t="shared" si="689"/>
        <v/>
      </c>
      <c r="AB1371" s="367"/>
    </row>
    <row r="1372" spans="1:28" ht="17.25" hidden="1" customHeight="1" x14ac:dyDescent="0.2">
      <c r="A1372" s="115"/>
      <c r="B1372" s="236"/>
      <c r="C1372" s="236"/>
      <c r="D1372" s="116"/>
      <c r="E1372" s="117"/>
      <c r="F1372" s="118"/>
      <c r="G1372" s="362"/>
      <c r="H1372" s="117"/>
      <c r="I1372" s="118"/>
      <c r="J1372" s="119"/>
      <c r="K1372" s="119"/>
      <c r="L1372" s="232" t="str">
        <f t="shared" si="675"/>
        <v/>
      </c>
      <c r="M1372" s="128" t="str">
        <f t="shared" si="676"/>
        <v/>
      </c>
      <c r="N1372" s="77">
        <f t="shared" si="677"/>
        <v>0</v>
      </c>
      <c r="O1372" s="77">
        <f t="shared" si="678"/>
        <v>0</v>
      </c>
      <c r="P1372" s="28" t="str">
        <f t="shared" si="679"/>
        <v/>
      </c>
      <c r="Q1372" s="28">
        <f t="shared" si="680"/>
        <v>0</v>
      </c>
      <c r="R1372" s="31" t="str">
        <f t="shared" si="681"/>
        <v/>
      </c>
      <c r="S1372" s="28" t="str">
        <f t="shared" si="682"/>
        <v/>
      </c>
      <c r="T1372" s="28" t="str">
        <f t="shared" si="683"/>
        <v/>
      </c>
      <c r="U1372" s="28" t="str">
        <f t="shared" si="684"/>
        <v/>
      </c>
      <c r="V1372" s="28" t="str">
        <f t="shared" si="685"/>
        <v/>
      </c>
      <c r="W1372" s="71" t="str">
        <f t="shared" si="686"/>
        <v/>
      </c>
      <c r="X1372" s="47" t="str">
        <f t="shared" si="687"/>
        <v/>
      </c>
      <c r="Y1372" s="365" t="str">
        <f t="shared" si="688"/>
        <v/>
      </c>
      <c r="Z1372" s="365" t="str">
        <f>IF(W1372&lt;X1372,Übersetzungstexte!A$186,"")</f>
        <v/>
      </c>
      <c r="AA1372" s="366" t="str">
        <f t="shared" si="689"/>
        <v/>
      </c>
      <c r="AB1372" s="367"/>
    </row>
    <row r="1373" spans="1:28" ht="17.25" hidden="1" customHeight="1" x14ac:dyDescent="0.2">
      <c r="A1373" s="115"/>
      <c r="B1373" s="236"/>
      <c r="C1373" s="236"/>
      <c r="D1373" s="116"/>
      <c r="E1373" s="117"/>
      <c r="F1373" s="118"/>
      <c r="G1373" s="362"/>
      <c r="H1373" s="117"/>
      <c r="I1373" s="118"/>
      <c r="J1373" s="119"/>
      <c r="K1373" s="119"/>
      <c r="L1373" s="232" t="str">
        <f t="shared" si="675"/>
        <v/>
      </c>
      <c r="M1373" s="128" t="str">
        <f t="shared" si="676"/>
        <v/>
      </c>
      <c r="N1373" s="77">
        <f t="shared" si="677"/>
        <v>0</v>
      </c>
      <c r="O1373" s="77">
        <f t="shared" si="678"/>
        <v>0</v>
      </c>
      <c r="P1373" s="28" t="str">
        <f t="shared" si="679"/>
        <v/>
      </c>
      <c r="Q1373" s="28">
        <f t="shared" si="680"/>
        <v>0</v>
      </c>
      <c r="R1373" s="31" t="str">
        <f t="shared" si="681"/>
        <v/>
      </c>
      <c r="S1373" s="28" t="str">
        <f t="shared" si="682"/>
        <v/>
      </c>
      <c r="T1373" s="28" t="str">
        <f t="shared" si="683"/>
        <v/>
      </c>
      <c r="U1373" s="28" t="str">
        <f t="shared" si="684"/>
        <v/>
      </c>
      <c r="V1373" s="28" t="str">
        <f t="shared" si="685"/>
        <v/>
      </c>
      <c r="W1373" s="71" t="str">
        <f t="shared" si="686"/>
        <v/>
      </c>
      <c r="X1373" s="47" t="str">
        <f t="shared" si="687"/>
        <v/>
      </c>
      <c r="Y1373" s="365" t="str">
        <f t="shared" si="688"/>
        <v/>
      </c>
      <c r="Z1373" s="365" t="str">
        <f>IF(W1373&lt;X1373,Übersetzungstexte!A$186,"")</f>
        <v/>
      </c>
      <c r="AA1373" s="366" t="str">
        <f t="shared" si="689"/>
        <v/>
      </c>
      <c r="AB1373" s="367"/>
    </row>
    <row r="1374" spans="1:28" ht="17.25" hidden="1" customHeight="1" x14ac:dyDescent="0.2">
      <c r="A1374" s="115"/>
      <c r="B1374" s="236"/>
      <c r="C1374" s="236"/>
      <c r="D1374" s="116"/>
      <c r="E1374" s="117"/>
      <c r="F1374" s="118"/>
      <c r="G1374" s="362"/>
      <c r="H1374" s="117"/>
      <c r="I1374" s="118"/>
      <c r="J1374" s="119"/>
      <c r="K1374" s="119"/>
      <c r="L1374" s="232" t="str">
        <f t="shared" si="675"/>
        <v/>
      </c>
      <c r="M1374" s="128" t="str">
        <f t="shared" si="676"/>
        <v/>
      </c>
      <c r="N1374" s="77">
        <f t="shared" si="677"/>
        <v>0</v>
      </c>
      <c r="O1374" s="77">
        <f t="shared" si="678"/>
        <v>0</v>
      </c>
      <c r="P1374" s="28" t="str">
        <f t="shared" si="679"/>
        <v/>
      </c>
      <c r="Q1374" s="28">
        <f t="shared" si="680"/>
        <v>0</v>
      </c>
      <c r="R1374" s="31" t="str">
        <f t="shared" si="681"/>
        <v/>
      </c>
      <c r="S1374" s="28" t="str">
        <f t="shared" si="682"/>
        <v/>
      </c>
      <c r="T1374" s="28" t="str">
        <f t="shared" si="683"/>
        <v/>
      </c>
      <c r="U1374" s="28" t="str">
        <f t="shared" si="684"/>
        <v/>
      </c>
      <c r="V1374" s="28" t="str">
        <f t="shared" si="685"/>
        <v/>
      </c>
      <c r="W1374" s="71" t="str">
        <f t="shared" si="686"/>
        <v/>
      </c>
      <c r="X1374" s="47" t="str">
        <f t="shared" si="687"/>
        <v/>
      </c>
      <c r="Y1374" s="365" t="str">
        <f t="shared" si="688"/>
        <v/>
      </c>
      <c r="Z1374" s="365" t="str">
        <f>IF(W1374&lt;X1374,Übersetzungstexte!A$186,"")</f>
        <v/>
      </c>
      <c r="AA1374" s="366" t="str">
        <f t="shared" si="689"/>
        <v/>
      </c>
      <c r="AB1374" s="367"/>
    </row>
    <row r="1375" spans="1:28" ht="17.25" hidden="1" customHeight="1" x14ac:dyDescent="0.2">
      <c r="A1375" s="115"/>
      <c r="B1375" s="236"/>
      <c r="C1375" s="236"/>
      <c r="D1375" s="116"/>
      <c r="E1375" s="117"/>
      <c r="F1375" s="118"/>
      <c r="G1375" s="362"/>
      <c r="H1375" s="117"/>
      <c r="I1375" s="118"/>
      <c r="J1375" s="119"/>
      <c r="K1375" s="119"/>
      <c r="L1375" s="232" t="str">
        <f t="shared" si="675"/>
        <v/>
      </c>
      <c r="M1375" s="128" t="str">
        <f t="shared" si="676"/>
        <v/>
      </c>
      <c r="N1375" s="77">
        <f t="shared" si="677"/>
        <v>0</v>
      </c>
      <c r="O1375" s="77">
        <f t="shared" si="678"/>
        <v>0</v>
      </c>
      <c r="P1375" s="28" t="str">
        <f t="shared" si="679"/>
        <v/>
      </c>
      <c r="Q1375" s="28">
        <f t="shared" si="680"/>
        <v>0</v>
      </c>
      <c r="R1375" s="31" t="str">
        <f t="shared" si="681"/>
        <v/>
      </c>
      <c r="S1375" s="28" t="str">
        <f t="shared" si="682"/>
        <v/>
      </c>
      <c r="T1375" s="28" t="str">
        <f t="shared" si="683"/>
        <v/>
      </c>
      <c r="U1375" s="28" t="str">
        <f t="shared" si="684"/>
        <v/>
      </c>
      <c r="V1375" s="28" t="str">
        <f t="shared" si="685"/>
        <v/>
      </c>
      <c r="W1375" s="71" t="str">
        <f t="shared" si="686"/>
        <v/>
      </c>
      <c r="X1375" s="47" t="str">
        <f t="shared" si="687"/>
        <v/>
      </c>
      <c r="Y1375" s="365" t="str">
        <f t="shared" si="688"/>
        <v/>
      </c>
      <c r="Z1375" s="365" t="str">
        <f>IF(W1375&lt;X1375,Übersetzungstexte!A$186,"")</f>
        <v/>
      </c>
      <c r="AA1375" s="366" t="str">
        <f t="shared" si="689"/>
        <v/>
      </c>
      <c r="AB1375" s="367"/>
    </row>
    <row r="1376" spans="1:28" ht="17.25" hidden="1" customHeight="1" x14ac:dyDescent="0.2">
      <c r="A1376" s="115"/>
      <c r="B1376" s="236"/>
      <c r="C1376" s="236"/>
      <c r="D1376" s="116"/>
      <c r="E1376" s="117"/>
      <c r="F1376" s="118"/>
      <c r="G1376" s="362"/>
      <c r="H1376" s="117"/>
      <c r="I1376" s="118"/>
      <c r="J1376" s="119"/>
      <c r="K1376" s="119"/>
      <c r="L1376" s="232" t="str">
        <f t="shared" si="675"/>
        <v/>
      </c>
      <c r="M1376" s="128" t="str">
        <f t="shared" si="676"/>
        <v/>
      </c>
      <c r="N1376" s="77">
        <f t="shared" si="677"/>
        <v>0</v>
      </c>
      <c r="O1376" s="77">
        <f t="shared" si="678"/>
        <v>0</v>
      </c>
      <c r="P1376" s="28" t="str">
        <f t="shared" si="679"/>
        <v/>
      </c>
      <c r="Q1376" s="28">
        <f t="shared" si="680"/>
        <v>0</v>
      </c>
      <c r="R1376" s="31" t="str">
        <f t="shared" si="681"/>
        <v/>
      </c>
      <c r="S1376" s="28" t="str">
        <f t="shared" si="682"/>
        <v/>
      </c>
      <c r="T1376" s="28" t="str">
        <f t="shared" si="683"/>
        <v/>
      </c>
      <c r="U1376" s="28" t="str">
        <f t="shared" si="684"/>
        <v/>
      </c>
      <c r="V1376" s="28" t="str">
        <f t="shared" si="685"/>
        <v/>
      </c>
      <c r="W1376" s="71" t="str">
        <f t="shared" si="686"/>
        <v/>
      </c>
      <c r="X1376" s="47" t="str">
        <f t="shared" si="687"/>
        <v/>
      </c>
      <c r="Y1376" s="365" t="str">
        <f t="shared" si="688"/>
        <v/>
      </c>
      <c r="Z1376" s="365" t="str">
        <f>IF(W1376&lt;X1376,Übersetzungstexte!A$186,"")</f>
        <v/>
      </c>
      <c r="AA1376" s="366" t="str">
        <f t="shared" si="689"/>
        <v/>
      </c>
      <c r="AB1376" s="367"/>
    </row>
    <row r="1377" spans="1:28" ht="17.25" hidden="1" customHeight="1" x14ac:dyDescent="0.2">
      <c r="A1377" s="115"/>
      <c r="B1377" s="236"/>
      <c r="C1377" s="236"/>
      <c r="D1377" s="116"/>
      <c r="E1377" s="117"/>
      <c r="F1377" s="118"/>
      <c r="G1377" s="362"/>
      <c r="H1377" s="117"/>
      <c r="I1377" s="118"/>
      <c r="J1377" s="119"/>
      <c r="K1377" s="119"/>
      <c r="L1377" s="232" t="str">
        <f t="shared" si="675"/>
        <v/>
      </c>
      <c r="M1377" s="128" t="str">
        <f t="shared" si="676"/>
        <v/>
      </c>
      <c r="N1377" s="77">
        <f t="shared" si="677"/>
        <v>0</v>
      </c>
      <c r="O1377" s="77">
        <f t="shared" si="678"/>
        <v>0</v>
      </c>
      <c r="P1377" s="28" t="str">
        <f t="shared" si="679"/>
        <v/>
      </c>
      <c r="Q1377" s="28">
        <f t="shared" si="680"/>
        <v>0</v>
      </c>
      <c r="R1377" s="31" t="str">
        <f t="shared" si="681"/>
        <v/>
      </c>
      <c r="S1377" s="28" t="str">
        <f t="shared" si="682"/>
        <v/>
      </c>
      <c r="T1377" s="28" t="str">
        <f t="shared" si="683"/>
        <v/>
      </c>
      <c r="U1377" s="28" t="str">
        <f t="shared" si="684"/>
        <v/>
      </c>
      <c r="V1377" s="28" t="str">
        <f t="shared" si="685"/>
        <v/>
      </c>
      <c r="W1377" s="71" t="str">
        <f t="shared" si="686"/>
        <v/>
      </c>
      <c r="X1377" s="47" t="str">
        <f t="shared" si="687"/>
        <v/>
      </c>
      <c r="Y1377" s="365" t="str">
        <f t="shared" si="688"/>
        <v/>
      </c>
      <c r="Z1377" s="365" t="str">
        <f>IF(W1377&lt;X1377,Übersetzungstexte!A$186,"")</f>
        <v/>
      </c>
      <c r="AA1377" s="366" t="str">
        <f t="shared" si="689"/>
        <v/>
      </c>
      <c r="AB1377" s="367"/>
    </row>
    <row r="1378" spans="1:28" ht="17.25" hidden="1" customHeight="1" x14ac:dyDescent="0.2">
      <c r="A1378" s="115"/>
      <c r="B1378" s="236"/>
      <c r="C1378" s="236"/>
      <c r="D1378" s="116"/>
      <c r="E1378" s="117"/>
      <c r="F1378" s="118"/>
      <c r="G1378" s="362"/>
      <c r="H1378" s="117"/>
      <c r="I1378" s="118"/>
      <c r="J1378" s="119"/>
      <c r="K1378" s="119"/>
      <c r="L1378" s="232" t="str">
        <f t="shared" si="675"/>
        <v/>
      </c>
      <c r="M1378" s="128" t="str">
        <f>Z1378</f>
        <v/>
      </c>
      <c r="N1378" s="77">
        <f>IF(N$2-YEAR(D1378)&lt;N$3,0,1)</f>
        <v>0</v>
      </c>
      <c r="O1378" s="77">
        <f>IF(L1378="",0,1)</f>
        <v>0</v>
      </c>
      <c r="P1378" s="28" t="str">
        <f>IF(AND(A1378="",B1378="",C1378=""),"",ROUND((K1378+J1378)/(N$4-(K1378+J1378))*100,2))</f>
        <v/>
      </c>
      <c r="Q1378" s="28">
        <f>ROUND(G1378,0)/12</f>
        <v>0</v>
      </c>
      <c r="R1378" s="31" t="str">
        <f>IF(AND(A1378="",B1378="",C1378=""),"",ROUND((N$4-(K1378+J1378))*I1378/60,1))</f>
        <v/>
      </c>
      <c r="S1378" s="28" t="str">
        <f>IF(OR(AND(A1378="",B1378="",C1378=""),F1378=0,F1378=""),"",ROUND((1+P1378/100)*Q1378*F1378,2))</f>
        <v/>
      </c>
      <c r="T1378" s="28" t="str">
        <f>IF(OR(AND(A1378="",B1378="",C1378=""),F1378=0,F1378="",I1378=0,I1378=""),"",ROUND((1+P1378/100)*(H1378/(N$4*I1378/5)+Q1378*F1378),2))</f>
        <v/>
      </c>
      <c r="U1378" s="28" t="str">
        <f>IF(OR(AND(A1378="",B1378="",C1378=""),E1378=0,E1378="",R1378=0,R1378=""),"",ROUND((Q1378*E1378/R1378),2))</f>
        <v/>
      </c>
      <c r="V1378" s="28" t="str">
        <f>IF(OR(AND(A1378="",B1378="",C1378=""),E1378=0,E1378="",R1378=0,R1378=""),"",ROUND((H1378/(12*Q1378*E1378)+1)*Q1378*E1378/R1378,2))</f>
        <v/>
      </c>
      <c r="W1378" s="71" t="str">
        <f>IF(OR(AND(A1378="",B1378="",C1378=""),R1378=0,R1378=""),"",ROUND(W$4 / R1378,1))</f>
        <v/>
      </c>
      <c r="X1378" s="47" t="str">
        <f>IF(OR(AND(A1378="",B1378="",C1378=""),N$4=""),"",IF(AND(F1378&gt;0,H1378&gt;0),T1378, IF(F1378&gt;0,S1378, IF(AND(E1378&gt;0,H1378&gt;0),V1378,U1378))))</f>
        <v/>
      </c>
      <c r="Y1378" s="365" t="str">
        <f>IF(W1378&lt;X1378,W1378,X1378)</f>
        <v/>
      </c>
      <c r="Z1378" s="365" t="str">
        <f>IF(W1378&lt;X1378,Übersetzungstexte!A$186,"")</f>
        <v/>
      </c>
      <c r="AA1378" s="366" t="str">
        <f>IF(AND(B1378="",C1378=""),"",CONCATENATE(B1378,",",C1378))</f>
        <v/>
      </c>
      <c r="AB1378" s="367"/>
    </row>
    <row r="1379" spans="1:28" ht="17.25" hidden="1" customHeight="1" x14ac:dyDescent="0.2">
      <c r="A1379" s="115"/>
      <c r="B1379" s="236"/>
      <c r="C1379" s="236"/>
      <c r="D1379" s="116"/>
      <c r="E1379" s="117"/>
      <c r="F1379" s="118"/>
      <c r="G1379" s="362"/>
      <c r="H1379" s="117"/>
      <c r="I1379" s="118"/>
      <c r="J1379" s="119"/>
      <c r="K1379" s="119"/>
      <c r="L1379" s="232" t="str">
        <f t="shared" si="675"/>
        <v/>
      </c>
      <c r="M1379" s="128" t="str">
        <f>Z1379</f>
        <v/>
      </c>
      <c r="N1379" s="77">
        <f>IF(N$2-YEAR(D1379)&lt;N$3,0,1)</f>
        <v>0</v>
      </c>
      <c r="O1379" s="77">
        <f>IF(L1379="",0,1)</f>
        <v>0</v>
      </c>
      <c r="P1379" s="28" t="str">
        <f>IF(AND(A1379="",B1379="",C1379=""),"",ROUND((K1379+J1379)/(N$4-(K1379+J1379))*100,2))</f>
        <v/>
      </c>
      <c r="Q1379" s="28">
        <f>ROUND(G1379,0)/12</f>
        <v>0</v>
      </c>
      <c r="R1379" s="31" t="str">
        <f>IF(AND(A1379="",B1379="",C1379=""),"",ROUND((N$4-(K1379+J1379))*I1379/60,1))</f>
        <v/>
      </c>
      <c r="S1379" s="28" t="str">
        <f>IF(OR(AND(A1379="",B1379="",C1379=""),F1379=0,F1379=""),"",ROUND((1+P1379/100)*Q1379*F1379,2))</f>
        <v/>
      </c>
      <c r="T1379" s="28" t="str">
        <f>IF(OR(AND(A1379="",B1379="",C1379=""),F1379=0,F1379="",I1379=0,I1379=""),"",ROUND((1+P1379/100)*(H1379/(N$4*I1379/5)+Q1379*F1379),2))</f>
        <v/>
      </c>
      <c r="U1379" s="28" t="str">
        <f>IF(OR(AND(A1379="",B1379="",C1379=""),E1379=0,E1379="",R1379=0,R1379=""),"",ROUND((Q1379*E1379/R1379),2))</f>
        <v/>
      </c>
      <c r="V1379" s="28" t="str">
        <f>IF(OR(AND(A1379="",B1379="",C1379=""),E1379=0,E1379="",R1379=0,R1379=""),"",ROUND((H1379/(12*Q1379*E1379)+1)*Q1379*E1379/R1379,2))</f>
        <v/>
      </c>
      <c r="W1379" s="71" t="str">
        <f>IF(OR(AND(A1379="",B1379="",C1379=""),R1379=0,R1379=""),"",ROUND(W$4 / R1379,1))</f>
        <v/>
      </c>
      <c r="X1379" s="47" t="str">
        <f>IF(OR(AND(A1379="",B1379="",C1379=""),N$4=""),"",IF(AND(F1379&gt;0,H1379&gt;0),T1379, IF(F1379&gt;0,S1379, IF(AND(E1379&gt;0,H1379&gt;0),V1379,U1379))))</f>
        <v/>
      </c>
      <c r="Y1379" s="365" t="str">
        <f>IF(W1379&lt;X1379,W1379,X1379)</f>
        <v/>
      </c>
      <c r="Z1379" s="365" t="str">
        <f>IF(W1379&lt;X1379,Übersetzungstexte!A$186,"")</f>
        <v/>
      </c>
      <c r="AA1379" s="366" t="str">
        <f>IF(AND(B1379="",C1379=""),"",CONCATENATE(B1379,",",C1379))</f>
        <v/>
      </c>
      <c r="AB1379" s="367"/>
    </row>
    <row r="1380" spans="1:28" hidden="1" x14ac:dyDescent="0.2">
      <c r="A1380" s="15"/>
      <c r="B1380" s="16"/>
      <c r="C1380" s="16"/>
      <c r="D1380" s="16"/>
      <c r="E1380" s="16"/>
      <c r="F1380" s="16"/>
      <c r="G1380" s="16"/>
      <c r="H1380" s="16"/>
      <c r="I1380" s="16"/>
      <c r="J1380" s="16"/>
      <c r="K1380" s="16"/>
      <c r="L1380" s="16"/>
      <c r="M1380" s="39"/>
      <c r="N1380" s="184"/>
      <c r="O1380" s="45"/>
      <c r="P1380" s="45"/>
      <c r="Q1380" s="45"/>
      <c r="R1380" s="45"/>
      <c r="S1380" s="45"/>
      <c r="T1380" s="45"/>
      <c r="U1380" s="45"/>
      <c r="V1380" s="45"/>
      <c r="W1380" s="45"/>
      <c r="X1380" s="45"/>
      <c r="Y1380" s="45"/>
      <c r="Z1380" s="45"/>
      <c r="AA1380" s="45"/>
      <c r="AB1380" s="45"/>
    </row>
    <row r="1381" spans="1:28" hidden="1" x14ac:dyDescent="0.2">
      <c r="A1381" s="113" t="str">
        <f>'Stammdaten Betrieb &amp; Abteilung'!D$1</f>
        <v xml:space="preserve">  </v>
      </c>
      <c r="B1381" s="39"/>
      <c r="C1381" s="34"/>
      <c r="D1381" s="34"/>
      <c r="E1381" s="35"/>
      <c r="F1381" s="35"/>
      <c r="G1381" s="21" t="str">
        <f>Übersetzungstexte!A$135</f>
        <v>Betrieb / Betriebsabteilung</v>
      </c>
      <c r="H1381" s="38" t="str">
        <f>'Stammdaten Betrieb &amp; Abteilung'!D$13</f>
        <v xml:space="preserve"> </v>
      </c>
      <c r="I1381" s="38"/>
      <c r="J1381" s="38"/>
      <c r="K1381" s="38"/>
      <c r="L1381" s="40"/>
      <c r="M1381" s="85"/>
      <c r="P1381" s="46"/>
      <c r="Q1381" s="46"/>
      <c r="R1381" s="18"/>
      <c r="S1381" s="22"/>
      <c r="T1381" s="47"/>
      <c r="U1381" s="18"/>
      <c r="V1381" s="18"/>
      <c r="W1381" s="18"/>
      <c r="X1381" s="18"/>
      <c r="Y1381" s="19"/>
      <c r="AA1381" s="47"/>
    </row>
    <row r="1382" spans="1:28" hidden="1" x14ac:dyDescent="0.2">
      <c r="A1382" s="38" t="str">
        <f>'Stammdaten Betrieb &amp; Abteilung'!D$3</f>
        <v xml:space="preserve"> </v>
      </c>
      <c r="B1382" s="39"/>
      <c r="C1382" s="33"/>
      <c r="D1382" s="33"/>
      <c r="E1382" s="36"/>
      <c r="F1382" s="36"/>
      <c r="G1382" s="17" t="str">
        <f>Übersetzungstexte!A$136</f>
        <v>Abrechnungsperiode</v>
      </c>
      <c r="H1382" s="114" t="str">
        <f>'Stammdaten Betrieb &amp; Abteilung'!D$14</f>
        <v/>
      </c>
      <c r="I1382" s="114"/>
      <c r="J1382" s="37"/>
      <c r="K1382" s="37"/>
      <c r="L1382" s="40"/>
      <c r="M1382" s="85"/>
      <c r="P1382" s="46"/>
      <c r="Q1382" s="46"/>
      <c r="R1382" s="18"/>
      <c r="S1382" s="22"/>
      <c r="T1382" s="47"/>
      <c r="U1382" s="18"/>
      <c r="V1382" s="18"/>
      <c r="W1382" s="18"/>
      <c r="X1382" s="18"/>
      <c r="Y1382" s="19"/>
      <c r="AA1382" s="47"/>
    </row>
    <row r="1383" spans="1:28" hidden="1" x14ac:dyDescent="0.2">
      <c r="A1383" s="38" t="str">
        <f>'Stammdaten Betrieb &amp; Abteilung'!D$4</f>
        <v xml:space="preserve"> </v>
      </c>
      <c r="B1383" s="39"/>
      <c r="C1383" s="7"/>
      <c r="D1383" s="7"/>
      <c r="E1383" s="36"/>
      <c r="F1383" s="36"/>
      <c r="G1383" s="17" t="str">
        <f>Übersetzungstexte!A$137</f>
        <v>Beginn / Ende der Kurzarbeit</v>
      </c>
      <c r="H1383" s="38" t="str">
        <f>'Stammdaten Betrieb &amp; Abteilung'!D$16</f>
        <v/>
      </c>
      <c r="I1383" s="38"/>
      <c r="J1383" s="38"/>
      <c r="K1383" s="38"/>
      <c r="L1383" s="40"/>
      <c r="M1383" s="85"/>
      <c r="P1383" s="46"/>
      <c r="Q1383" s="46"/>
      <c r="R1383" s="18"/>
      <c r="S1383" s="22"/>
      <c r="T1383" s="47"/>
      <c r="U1383" s="18"/>
      <c r="V1383" s="18"/>
      <c r="W1383" s="73"/>
      <c r="X1383" s="18"/>
      <c r="Y1383" s="19"/>
      <c r="AA1383" s="47"/>
    </row>
    <row r="1384" spans="1:28" hidden="1" x14ac:dyDescent="0.2">
      <c r="A1384" s="5"/>
      <c r="B1384" s="4"/>
      <c r="C1384" s="7"/>
      <c r="D1384" s="7"/>
      <c r="E1384" s="8"/>
      <c r="F1384" s="7"/>
      <c r="G1384" s="7"/>
      <c r="H1384" s="13"/>
      <c r="I1384" s="7"/>
      <c r="J1384" s="7"/>
      <c r="K1384" s="7"/>
      <c r="L1384" s="41"/>
      <c r="M1384" s="86"/>
      <c r="N1384" s="182"/>
      <c r="O1384" s="43"/>
      <c r="P1384" s="46"/>
      <c r="Q1384" s="46"/>
      <c r="R1384" s="18"/>
      <c r="S1384" s="22"/>
      <c r="T1384" s="18"/>
      <c r="U1384" s="18"/>
      <c r="V1384" s="18"/>
      <c r="W1384" s="50"/>
      <c r="X1384" s="18"/>
      <c r="Y1384" s="19"/>
      <c r="AA1384" s="47"/>
    </row>
    <row r="1385" spans="1:28" hidden="1" x14ac:dyDescent="0.2">
      <c r="A1385" s="223" t="str">
        <f>Übersetzungstexte!A$138</f>
        <v/>
      </c>
      <c r="B1385" s="223" t="str">
        <f>Übersetzungstexte!A$142</f>
        <v/>
      </c>
      <c r="C1385" s="223" t="str">
        <f>Übersetzungstexte!A$146</f>
        <v/>
      </c>
      <c r="D1385" s="224" t="str">
        <f>Übersetzungstexte!A$150</f>
        <v/>
      </c>
      <c r="E1385" s="224" t="str">
        <f>Übersetzungstexte!A$154</f>
        <v/>
      </c>
      <c r="F1385" s="224" t="str">
        <f>Übersetzungstexte!A$158</f>
        <v/>
      </c>
      <c r="G1385" s="224" t="str">
        <f>Übersetzungstexte!A$162</f>
        <v>Anzahl bez.</v>
      </c>
      <c r="H1385" s="225" t="str">
        <f>Übersetzungstexte!A$166</f>
        <v>Weitere</v>
      </c>
      <c r="I1385" s="224" t="str">
        <f>Übersetzungstexte!A$170</f>
        <v>Jahres-</v>
      </c>
      <c r="J1385" s="224" t="str">
        <f>Übersetzungstexte!A$174</f>
        <v/>
      </c>
      <c r="K1385" s="224" t="str">
        <f>Übersetzungstexte!A$178</f>
        <v/>
      </c>
      <c r="L1385" s="224" t="str">
        <f>Übersetzungstexte!A$182</f>
        <v>Anrechen-</v>
      </c>
      <c r="M1385" s="85"/>
      <c r="N1385" s="183"/>
      <c r="O1385" s="76" t="s">
        <v>685</v>
      </c>
      <c r="P1385" s="50" t="s">
        <v>717</v>
      </c>
      <c r="Q1385" s="50"/>
      <c r="R1385" s="50" t="s">
        <v>718</v>
      </c>
      <c r="S1385" s="50" t="s">
        <v>719</v>
      </c>
      <c r="T1385" s="50" t="s">
        <v>720</v>
      </c>
      <c r="U1385" s="50" t="s">
        <v>721</v>
      </c>
      <c r="V1385" s="50" t="s">
        <v>722</v>
      </c>
      <c r="W1385" s="50" t="s">
        <v>723</v>
      </c>
      <c r="X1385" s="44" t="s">
        <v>726</v>
      </c>
      <c r="Y1385" s="47" t="s">
        <v>723</v>
      </c>
      <c r="Z1385" s="47" t="s">
        <v>723</v>
      </c>
      <c r="AA1385" s="179"/>
      <c r="AB1385" s="179"/>
    </row>
    <row r="1386" spans="1:28" s="23" customFormat="1" hidden="1" x14ac:dyDescent="0.2">
      <c r="A1386" s="226" t="str">
        <f>Übersetzungstexte!A$139</f>
        <v/>
      </c>
      <c r="B1386" s="226" t="str">
        <f>Übersetzungstexte!A$143</f>
        <v/>
      </c>
      <c r="C1386" s="226" t="str">
        <f>Übersetzungstexte!A$147</f>
        <v/>
      </c>
      <c r="D1386" s="227" t="str">
        <f>Übersetzungstexte!A$151</f>
        <v/>
      </c>
      <c r="E1386" s="227" t="str">
        <f>Übersetzungstexte!A$155</f>
        <v/>
      </c>
      <c r="F1386" s="227" t="str">
        <f>Übersetzungstexte!A$159</f>
        <v/>
      </c>
      <c r="G1386" s="227" t="str">
        <f>Übersetzungstexte!A$163</f>
        <v xml:space="preserve">Monate </v>
      </c>
      <c r="H1386" s="233" t="str">
        <f>Übersetzungstexte!A$167</f>
        <v>Lohn-</v>
      </c>
      <c r="I1386" s="227" t="str">
        <f>Übersetzungstexte!A$171</f>
        <v>durchschn.</v>
      </c>
      <c r="J1386" s="227" t="str">
        <f>Übersetzungstexte!A$175</f>
        <v>Anzahl</v>
      </c>
      <c r="K1386" s="227" t="str">
        <f>Übersetzungstexte!A$179</f>
        <v>Anzahl</v>
      </c>
      <c r="L1386" s="227" t="str">
        <f>Übersetzungstexte!A$183</f>
        <v>barer</v>
      </c>
      <c r="M1386" s="126"/>
      <c r="N1386" s="183"/>
      <c r="O1386" s="76" t="s">
        <v>761</v>
      </c>
      <c r="P1386" s="50" t="s">
        <v>712</v>
      </c>
      <c r="Q1386" s="50" t="s">
        <v>609</v>
      </c>
      <c r="R1386" s="51" t="s">
        <v>713</v>
      </c>
      <c r="S1386" s="75" t="s">
        <v>757</v>
      </c>
      <c r="T1386" s="52" t="s">
        <v>757</v>
      </c>
      <c r="U1386" s="52" t="s">
        <v>758</v>
      </c>
      <c r="V1386" s="52" t="s">
        <v>758</v>
      </c>
      <c r="W1386" s="52" t="s">
        <v>724</v>
      </c>
      <c r="X1386" s="48" t="s">
        <v>727</v>
      </c>
      <c r="Y1386" s="48" t="s">
        <v>727</v>
      </c>
      <c r="Z1386" s="49" t="s">
        <v>753</v>
      </c>
      <c r="AA1386" s="364"/>
      <c r="AB1386" s="364"/>
    </row>
    <row r="1387" spans="1:28" s="23" customFormat="1" hidden="1" x14ac:dyDescent="0.2">
      <c r="A1387" s="226" t="str">
        <f>Übersetzungstexte!A$140</f>
        <v/>
      </c>
      <c r="B1387" s="226" t="str">
        <f>Übersetzungstexte!A$144</f>
        <v/>
      </c>
      <c r="C1387" s="226" t="str">
        <f>Übersetzungstexte!A$148</f>
        <v/>
      </c>
      <c r="D1387" s="227" t="str">
        <f>Übersetzungstexte!A$152</f>
        <v>Geburts-</v>
      </c>
      <c r="E1387" s="227" t="str">
        <f>Übersetzungstexte!A$156</f>
        <v>Monats-</v>
      </c>
      <c r="F1387" s="227" t="str">
        <f>Übersetzungstexte!A$160</f>
        <v>Stunden-</v>
      </c>
      <c r="G1387" s="227" t="str">
        <f>Übersetzungstexte!A$164</f>
        <v>pro Jahr</v>
      </c>
      <c r="H1387" s="227" t="str">
        <f>Übersetzungstexte!A$168</f>
        <v>bestand-</v>
      </c>
      <c r="I1387" s="227" t="str">
        <f>Übersetzungstexte!A$172</f>
        <v>wöchentl.</v>
      </c>
      <c r="J1387" s="227" t="str">
        <f>Übersetzungstexte!A$176</f>
        <v>Ferientage</v>
      </c>
      <c r="K1387" s="227" t="str">
        <f>Übersetzungstexte!A$180</f>
        <v>Feiertage</v>
      </c>
      <c r="L1387" s="228" t="str">
        <f>Übersetzungstexte!A$184</f>
        <v>Stunden-</v>
      </c>
      <c r="M1387" s="127"/>
      <c r="N1387" s="184" t="s">
        <v>62</v>
      </c>
      <c r="O1387" s="44" t="s">
        <v>762</v>
      </c>
      <c r="P1387" s="50"/>
      <c r="Q1387" s="50"/>
      <c r="R1387" s="51"/>
      <c r="S1387" s="52" t="s">
        <v>706</v>
      </c>
      <c r="T1387" s="52" t="s">
        <v>704</v>
      </c>
      <c r="U1387" s="52" t="s">
        <v>706</v>
      </c>
      <c r="V1387" s="52" t="s">
        <v>704</v>
      </c>
      <c r="W1387" s="52" t="s">
        <v>725</v>
      </c>
      <c r="X1387" s="49" t="s">
        <v>755</v>
      </c>
      <c r="Y1387" s="49" t="s">
        <v>728</v>
      </c>
      <c r="Z1387" s="49" t="s">
        <v>754</v>
      </c>
      <c r="AA1387" s="364"/>
      <c r="AB1387" s="364"/>
    </row>
    <row r="1388" spans="1:28" s="23" customFormat="1" hidden="1" x14ac:dyDescent="0.2">
      <c r="A1388" s="229" t="str">
        <f>Übersetzungstexte!A$141</f>
        <v>Versicherten-Nr.</v>
      </c>
      <c r="B1388" s="229" t="str">
        <f>Übersetzungstexte!A$145</f>
        <v>Name</v>
      </c>
      <c r="C1388" s="229" t="str">
        <f>Übersetzungstexte!A$149</f>
        <v>Vorname</v>
      </c>
      <c r="D1388" s="230" t="str">
        <f>Übersetzungstexte!A$153</f>
        <v>datum</v>
      </c>
      <c r="E1388" s="230" t="str">
        <f>Übersetzungstexte!A$157</f>
        <v>lohn</v>
      </c>
      <c r="F1388" s="230" t="str">
        <f>Übersetzungstexte!A$161</f>
        <v>lohn</v>
      </c>
      <c r="G1388" s="230" t="str">
        <f>Übersetzungstexte!A$165</f>
        <v>(12/13)</v>
      </c>
      <c r="H1388" s="230" t="str">
        <f>Übersetzungstexte!A$169</f>
        <v>teile p. Jahr</v>
      </c>
      <c r="I1388" s="230" t="str">
        <f>Übersetzungstexte!A$173</f>
        <v>Arbeitszeit</v>
      </c>
      <c r="J1388" s="230" t="str">
        <f>Übersetzungstexte!A$177</f>
        <v>pro Jahr</v>
      </c>
      <c r="K1388" s="230" t="str">
        <f>Übersetzungstexte!A$181</f>
        <v>pro Jahr</v>
      </c>
      <c r="L1388" s="231" t="str">
        <f>Übersetzungstexte!A$185</f>
        <v>Verdienst</v>
      </c>
      <c r="M1388" s="127"/>
      <c r="N1388" s="184" t="s">
        <v>63</v>
      </c>
      <c r="O1388" s="44" t="s">
        <v>749</v>
      </c>
      <c r="P1388" s="50"/>
      <c r="Q1388" s="50"/>
      <c r="R1388" s="51"/>
      <c r="S1388" s="52" t="s">
        <v>705</v>
      </c>
      <c r="T1388" s="52" t="s">
        <v>705</v>
      </c>
      <c r="U1388" s="52" t="s">
        <v>705</v>
      </c>
      <c r="V1388" s="52" t="s">
        <v>705</v>
      </c>
      <c r="W1388" s="50"/>
      <c r="X1388" s="49" t="s">
        <v>756</v>
      </c>
      <c r="Y1388" s="49" t="s">
        <v>673</v>
      </c>
      <c r="Z1388" s="49"/>
      <c r="AA1388" s="364" t="s">
        <v>711</v>
      </c>
      <c r="AB1388" s="364"/>
    </row>
    <row r="1389" spans="1:28" ht="17.25" hidden="1" customHeight="1" x14ac:dyDescent="0.2">
      <c r="A1389" s="115"/>
      <c r="B1389" s="236"/>
      <c r="C1389" s="236"/>
      <c r="D1389" s="116"/>
      <c r="E1389" s="117"/>
      <c r="F1389" s="118"/>
      <c r="G1389" s="362"/>
      <c r="H1389" s="117"/>
      <c r="I1389" s="118"/>
      <c r="J1389" s="119"/>
      <c r="K1389" s="119"/>
      <c r="L1389" s="232" t="str">
        <f t="shared" ref="L1389:L1409" si="690">Y1389</f>
        <v/>
      </c>
      <c r="M1389" s="128" t="str">
        <f t="shared" ref="M1389:M1407" si="691">Z1389</f>
        <v/>
      </c>
      <c r="N1389" s="77">
        <f t="shared" ref="N1389:N1407" si="692">IF(N$2-YEAR(D1389)&lt;N$3,0,1)</f>
        <v>0</v>
      </c>
      <c r="O1389" s="77">
        <f t="shared" ref="O1389:O1407" si="693">IF(L1389="",0,1)</f>
        <v>0</v>
      </c>
      <c r="P1389" s="28" t="str">
        <f t="shared" ref="P1389:P1407" si="694">IF(AND(A1389="",B1389="",C1389=""),"",ROUND((K1389+J1389)/(N$4-(K1389+J1389))*100,2))</f>
        <v/>
      </c>
      <c r="Q1389" s="28">
        <f t="shared" ref="Q1389:Q1407" si="695">ROUND(G1389,0)/12</f>
        <v>0</v>
      </c>
      <c r="R1389" s="31" t="str">
        <f t="shared" ref="R1389:R1407" si="696">IF(AND(A1389="",B1389="",C1389=""),"",ROUND((N$4-(K1389+J1389))*I1389/60,1))</f>
        <v/>
      </c>
      <c r="S1389" s="28" t="str">
        <f t="shared" ref="S1389:S1407" si="697">IF(OR(AND(A1389="",B1389="",C1389=""),F1389=0,F1389=""),"",ROUND((1+P1389/100)*Q1389*F1389,2))</f>
        <v/>
      </c>
      <c r="T1389" s="28" t="str">
        <f t="shared" ref="T1389:T1407" si="698">IF(OR(AND(A1389="",B1389="",C1389=""),F1389=0,F1389="",I1389=0,I1389=""),"",ROUND((1+P1389/100)*(H1389/(N$4*I1389/5)+Q1389*F1389),2))</f>
        <v/>
      </c>
      <c r="U1389" s="28" t="str">
        <f t="shared" ref="U1389:U1407" si="699">IF(OR(AND(A1389="",B1389="",C1389=""),E1389=0,E1389="",R1389=0,R1389=""),"",ROUND((Q1389*E1389/R1389),2))</f>
        <v/>
      </c>
      <c r="V1389" s="28" t="str">
        <f t="shared" ref="V1389:V1407" si="700">IF(OR(AND(A1389="",B1389="",C1389=""),E1389=0,E1389="",R1389=0,R1389=""),"",ROUND((H1389/(12*Q1389*E1389)+1)*Q1389*E1389/R1389,2))</f>
        <v/>
      </c>
      <c r="W1389" s="71" t="str">
        <f t="shared" ref="W1389:W1407" si="701">IF(OR(AND(A1389="",B1389="",C1389=""),R1389=0,R1389=""),"",ROUND(W$4 / R1389,1))</f>
        <v/>
      </c>
      <c r="X1389" s="47" t="str">
        <f t="shared" ref="X1389:X1407" si="702">IF(OR(AND(A1389="",B1389="",C1389=""),N$4=""),"",IF(AND(F1389&gt;0,H1389&gt;0),T1389, IF(F1389&gt;0,S1389, IF(AND(E1389&gt;0,H1389&gt;0),V1389,U1389))))</f>
        <v/>
      </c>
      <c r="Y1389" s="365" t="str">
        <f t="shared" ref="Y1389:Y1407" si="703">IF(W1389&lt;X1389,W1389,X1389)</f>
        <v/>
      </c>
      <c r="Z1389" s="365" t="str">
        <f>IF(W1389&lt;X1389,Übersetzungstexte!A$186,"")</f>
        <v/>
      </c>
      <c r="AA1389" s="366" t="str">
        <f t="shared" ref="AA1389:AA1407" si="704">IF(AND(B1389="",C1389=""),"",CONCATENATE(B1389,",",C1389))</f>
        <v/>
      </c>
      <c r="AB1389" s="367"/>
    </row>
    <row r="1390" spans="1:28" ht="17.25" hidden="1" customHeight="1" x14ac:dyDescent="0.2">
      <c r="A1390" s="115"/>
      <c r="B1390" s="236"/>
      <c r="C1390" s="236"/>
      <c r="D1390" s="116"/>
      <c r="E1390" s="117"/>
      <c r="F1390" s="118"/>
      <c r="G1390" s="362"/>
      <c r="H1390" s="117"/>
      <c r="I1390" s="118"/>
      <c r="J1390" s="119"/>
      <c r="K1390" s="119"/>
      <c r="L1390" s="232" t="str">
        <f t="shared" si="690"/>
        <v/>
      </c>
      <c r="M1390" s="128" t="str">
        <f t="shared" si="691"/>
        <v/>
      </c>
      <c r="N1390" s="77">
        <f t="shared" si="692"/>
        <v>0</v>
      </c>
      <c r="O1390" s="77">
        <f t="shared" si="693"/>
        <v>0</v>
      </c>
      <c r="P1390" s="28" t="str">
        <f t="shared" si="694"/>
        <v/>
      </c>
      <c r="Q1390" s="28">
        <f t="shared" si="695"/>
        <v>0</v>
      </c>
      <c r="R1390" s="31" t="str">
        <f t="shared" si="696"/>
        <v/>
      </c>
      <c r="S1390" s="28" t="str">
        <f t="shared" si="697"/>
        <v/>
      </c>
      <c r="T1390" s="28" t="str">
        <f t="shared" si="698"/>
        <v/>
      </c>
      <c r="U1390" s="28" t="str">
        <f t="shared" si="699"/>
        <v/>
      </c>
      <c r="V1390" s="28" t="str">
        <f t="shared" si="700"/>
        <v/>
      </c>
      <c r="W1390" s="71" t="str">
        <f t="shared" si="701"/>
        <v/>
      </c>
      <c r="X1390" s="47" t="str">
        <f t="shared" si="702"/>
        <v/>
      </c>
      <c r="Y1390" s="365" t="str">
        <f t="shared" si="703"/>
        <v/>
      </c>
      <c r="Z1390" s="365" t="str">
        <f>IF(W1390&lt;X1390,Übersetzungstexte!A$186,"")</f>
        <v/>
      </c>
      <c r="AA1390" s="366" t="str">
        <f t="shared" si="704"/>
        <v/>
      </c>
      <c r="AB1390" s="367"/>
    </row>
    <row r="1391" spans="1:28" ht="17.25" hidden="1" customHeight="1" x14ac:dyDescent="0.2">
      <c r="A1391" s="115"/>
      <c r="B1391" s="236"/>
      <c r="C1391" s="236"/>
      <c r="D1391" s="116"/>
      <c r="E1391" s="117"/>
      <c r="F1391" s="118"/>
      <c r="G1391" s="362"/>
      <c r="H1391" s="117"/>
      <c r="I1391" s="118"/>
      <c r="J1391" s="119"/>
      <c r="K1391" s="119"/>
      <c r="L1391" s="232" t="str">
        <f t="shared" si="690"/>
        <v/>
      </c>
      <c r="M1391" s="128" t="str">
        <f t="shared" si="691"/>
        <v/>
      </c>
      <c r="N1391" s="77">
        <f t="shared" si="692"/>
        <v>0</v>
      </c>
      <c r="O1391" s="77">
        <f t="shared" si="693"/>
        <v>0</v>
      </c>
      <c r="P1391" s="28" t="str">
        <f t="shared" si="694"/>
        <v/>
      </c>
      <c r="Q1391" s="28">
        <f t="shared" si="695"/>
        <v>0</v>
      </c>
      <c r="R1391" s="31" t="str">
        <f t="shared" si="696"/>
        <v/>
      </c>
      <c r="S1391" s="28" t="str">
        <f t="shared" si="697"/>
        <v/>
      </c>
      <c r="T1391" s="28" t="str">
        <f t="shared" si="698"/>
        <v/>
      </c>
      <c r="U1391" s="28" t="str">
        <f t="shared" si="699"/>
        <v/>
      </c>
      <c r="V1391" s="28" t="str">
        <f t="shared" si="700"/>
        <v/>
      </c>
      <c r="W1391" s="71" t="str">
        <f t="shared" si="701"/>
        <v/>
      </c>
      <c r="X1391" s="47" t="str">
        <f t="shared" si="702"/>
        <v/>
      </c>
      <c r="Y1391" s="365" t="str">
        <f t="shared" si="703"/>
        <v/>
      </c>
      <c r="Z1391" s="365" t="str">
        <f>IF(W1391&lt;X1391,Übersetzungstexte!A$186,"")</f>
        <v/>
      </c>
      <c r="AA1391" s="366" t="str">
        <f t="shared" si="704"/>
        <v/>
      </c>
      <c r="AB1391" s="367"/>
    </row>
    <row r="1392" spans="1:28" ht="17.25" hidden="1" customHeight="1" x14ac:dyDescent="0.2">
      <c r="A1392" s="115"/>
      <c r="B1392" s="236"/>
      <c r="C1392" s="236"/>
      <c r="D1392" s="116"/>
      <c r="E1392" s="117"/>
      <c r="F1392" s="118"/>
      <c r="G1392" s="362"/>
      <c r="H1392" s="117"/>
      <c r="I1392" s="118"/>
      <c r="J1392" s="119"/>
      <c r="K1392" s="119"/>
      <c r="L1392" s="232" t="str">
        <f t="shared" si="690"/>
        <v/>
      </c>
      <c r="M1392" s="128" t="str">
        <f t="shared" si="691"/>
        <v/>
      </c>
      <c r="N1392" s="77">
        <f t="shared" si="692"/>
        <v>0</v>
      </c>
      <c r="O1392" s="77">
        <f t="shared" si="693"/>
        <v>0</v>
      </c>
      <c r="P1392" s="28" t="str">
        <f t="shared" si="694"/>
        <v/>
      </c>
      <c r="Q1392" s="28">
        <f t="shared" si="695"/>
        <v>0</v>
      </c>
      <c r="R1392" s="31" t="str">
        <f t="shared" si="696"/>
        <v/>
      </c>
      <c r="S1392" s="28" t="str">
        <f t="shared" si="697"/>
        <v/>
      </c>
      <c r="T1392" s="28" t="str">
        <f t="shared" si="698"/>
        <v/>
      </c>
      <c r="U1392" s="28" t="str">
        <f t="shared" si="699"/>
        <v/>
      </c>
      <c r="V1392" s="28" t="str">
        <f t="shared" si="700"/>
        <v/>
      </c>
      <c r="W1392" s="71" t="str">
        <f t="shared" si="701"/>
        <v/>
      </c>
      <c r="X1392" s="47" t="str">
        <f t="shared" si="702"/>
        <v/>
      </c>
      <c r="Y1392" s="365" t="str">
        <f t="shared" si="703"/>
        <v/>
      </c>
      <c r="Z1392" s="365" t="str">
        <f>IF(W1392&lt;X1392,Übersetzungstexte!A$186,"")</f>
        <v/>
      </c>
      <c r="AA1392" s="366" t="str">
        <f t="shared" si="704"/>
        <v/>
      </c>
      <c r="AB1392" s="367"/>
    </row>
    <row r="1393" spans="1:28" ht="17.25" hidden="1" customHeight="1" x14ac:dyDescent="0.2">
      <c r="A1393" s="115"/>
      <c r="B1393" s="236"/>
      <c r="C1393" s="236"/>
      <c r="D1393" s="116"/>
      <c r="E1393" s="117"/>
      <c r="F1393" s="118"/>
      <c r="G1393" s="362"/>
      <c r="H1393" s="117"/>
      <c r="I1393" s="118"/>
      <c r="J1393" s="119"/>
      <c r="K1393" s="119"/>
      <c r="L1393" s="232" t="str">
        <f t="shared" si="690"/>
        <v/>
      </c>
      <c r="M1393" s="128" t="str">
        <f t="shared" si="691"/>
        <v/>
      </c>
      <c r="N1393" s="77">
        <f t="shared" si="692"/>
        <v>0</v>
      </c>
      <c r="O1393" s="77">
        <f t="shared" si="693"/>
        <v>0</v>
      </c>
      <c r="P1393" s="28" t="str">
        <f t="shared" si="694"/>
        <v/>
      </c>
      <c r="Q1393" s="28">
        <f t="shared" si="695"/>
        <v>0</v>
      </c>
      <c r="R1393" s="31" t="str">
        <f t="shared" si="696"/>
        <v/>
      </c>
      <c r="S1393" s="28" t="str">
        <f t="shared" si="697"/>
        <v/>
      </c>
      <c r="T1393" s="28" t="str">
        <f t="shared" si="698"/>
        <v/>
      </c>
      <c r="U1393" s="28" t="str">
        <f t="shared" si="699"/>
        <v/>
      </c>
      <c r="V1393" s="28" t="str">
        <f t="shared" si="700"/>
        <v/>
      </c>
      <c r="W1393" s="71" t="str">
        <f t="shared" si="701"/>
        <v/>
      </c>
      <c r="X1393" s="47" t="str">
        <f t="shared" si="702"/>
        <v/>
      </c>
      <c r="Y1393" s="365" t="str">
        <f t="shared" si="703"/>
        <v/>
      </c>
      <c r="Z1393" s="365" t="str">
        <f>IF(W1393&lt;X1393,Übersetzungstexte!A$186,"")</f>
        <v/>
      </c>
      <c r="AA1393" s="366" t="str">
        <f t="shared" si="704"/>
        <v/>
      </c>
      <c r="AB1393" s="367"/>
    </row>
    <row r="1394" spans="1:28" ht="17.25" hidden="1" customHeight="1" x14ac:dyDescent="0.2">
      <c r="A1394" s="115"/>
      <c r="B1394" s="236"/>
      <c r="C1394" s="236"/>
      <c r="D1394" s="116"/>
      <c r="E1394" s="117"/>
      <c r="F1394" s="118"/>
      <c r="G1394" s="362"/>
      <c r="H1394" s="117"/>
      <c r="I1394" s="118"/>
      <c r="J1394" s="119"/>
      <c r="K1394" s="119"/>
      <c r="L1394" s="232" t="str">
        <f t="shared" si="690"/>
        <v/>
      </c>
      <c r="M1394" s="128" t="str">
        <f t="shared" si="691"/>
        <v/>
      </c>
      <c r="N1394" s="77">
        <f t="shared" si="692"/>
        <v>0</v>
      </c>
      <c r="O1394" s="77">
        <f t="shared" si="693"/>
        <v>0</v>
      </c>
      <c r="P1394" s="28" t="str">
        <f t="shared" si="694"/>
        <v/>
      </c>
      <c r="Q1394" s="28">
        <f t="shared" si="695"/>
        <v>0</v>
      </c>
      <c r="R1394" s="31" t="str">
        <f t="shared" si="696"/>
        <v/>
      </c>
      <c r="S1394" s="28" t="str">
        <f t="shared" si="697"/>
        <v/>
      </c>
      <c r="T1394" s="28" t="str">
        <f t="shared" si="698"/>
        <v/>
      </c>
      <c r="U1394" s="28" t="str">
        <f t="shared" si="699"/>
        <v/>
      </c>
      <c r="V1394" s="28" t="str">
        <f t="shared" si="700"/>
        <v/>
      </c>
      <c r="W1394" s="71" t="str">
        <f t="shared" si="701"/>
        <v/>
      </c>
      <c r="X1394" s="47" t="str">
        <f t="shared" si="702"/>
        <v/>
      </c>
      <c r="Y1394" s="365" t="str">
        <f t="shared" si="703"/>
        <v/>
      </c>
      <c r="Z1394" s="365" t="str">
        <f>IF(W1394&lt;X1394,Übersetzungstexte!A$186,"")</f>
        <v/>
      </c>
      <c r="AA1394" s="366" t="str">
        <f t="shared" si="704"/>
        <v/>
      </c>
      <c r="AB1394" s="367"/>
    </row>
    <row r="1395" spans="1:28" ht="17.25" hidden="1" customHeight="1" x14ac:dyDescent="0.2">
      <c r="A1395" s="115"/>
      <c r="B1395" s="236"/>
      <c r="C1395" s="236"/>
      <c r="D1395" s="116"/>
      <c r="E1395" s="117"/>
      <c r="F1395" s="118"/>
      <c r="G1395" s="362"/>
      <c r="H1395" s="117"/>
      <c r="I1395" s="118"/>
      <c r="J1395" s="119"/>
      <c r="K1395" s="119"/>
      <c r="L1395" s="232" t="str">
        <f t="shared" si="690"/>
        <v/>
      </c>
      <c r="M1395" s="128" t="str">
        <f t="shared" si="691"/>
        <v/>
      </c>
      <c r="N1395" s="77">
        <f t="shared" si="692"/>
        <v>0</v>
      </c>
      <c r="O1395" s="77">
        <f t="shared" si="693"/>
        <v>0</v>
      </c>
      <c r="P1395" s="28" t="str">
        <f t="shared" si="694"/>
        <v/>
      </c>
      <c r="Q1395" s="28">
        <f t="shared" si="695"/>
        <v>0</v>
      </c>
      <c r="R1395" s="31" t="str">
        <f t="shared" si="696"/>
        <v/>
      </c>
      <c r="S1395" s="28" t="str">
        <f t="shared" si="697"/>
        <v/>
      </c>
      <c r="T1395" s="28" t="str">
        <f t="shared" si="698"/>
        <v/>
      </c>
      <c r="U1395" s="28" t="str">
        <f t="shared" si="699"/>
        <v/>
      </c>
      <c r="V1395" s="28" t="str">
        <f t="shared" si="700"/>
        <v/>
      </c>
      <c r="W1395" s="71" t="str">
        <f t="shared" si="701"/>
        <v/>
      </c>
      <c r="X1395" s="47" t="str">
        <f t="shared" si="702"/>
        <v/>
      </c>
      <c r="Y1395" s="365" t="str">
        <f t="shared" si="703"/>
        <v/>
      </c>
      <c r="Z1395" s="365" t="str">
        <f>IF(W1395&lt;X1395,Übersetzungstexte!A$186,"")</f>
        <v/>
      </c>
      <c r="AA1395" s="366" t="str">
        <f t="shared" si="704"/>
        <v/>
      </c>
      <c r="AB1395" s="367"/>
    </row>
    <row r="1396" spans="1:28" ht="17.25" hidden="1" customHeight="1" x14ac:dyDescent="0.2">
      <c r="A1396" s="115"/>
      <c r="B1396" s="236"/>
      <c r="C1396" s="236"/>
      <c r="D1396" s="116"/>
      <c r="E1396" s="117"/>
      <c r="F1396" s="118"/>
      <c r="G1396" s="362"/>
      <c r="H1396" s="117"/>
      <c r="I1396" s="118"/>
      <c r="J1396" s="119"/>
      <c r="K1396" s="119"/>
      <c r="L1396" s="232" t="str">
        <f t="shared" si="690"/>
        <v/>
      </c>
      <c r="M1396" s="128" t="str">
        <f t="shared" si="691"/>
        <v/>
      </c>
      <c r="N1396" s="77">
        <f t="shared" si="692"/>
        <v>0</v>
      </c>
      <c r="O1396" s="77">
        <f t="shared" si="693"/>
        <v>0</v>
      </c>
      <c r="P1396" s="28" t="str">
        <f t="shared" si="694"/>
        <v/>
      </c>
      <c r="Q1396" s="28">
        <f t="shared" si="695"/>
        <v>0</v>
      </c>
      <c r="R1396" s="31" t="str">
        <f t="shared" si="696"/>
        <v/>
      </c>
      <c r="S1396" s="28" t="str">
        <f t="shared" si="697"/>
        <v/>
      </c>
      <c r="T1396" s="28" t="str">
        <f t="shared" si="698"/>
        <v/>
      </c>
      <c r="U1396" s="28" t="str">
        <f t="shared" si="699"/>
        <v/>
      </c>
      <c r="V1396" s="28" t="str">
        <f t="shared" si="700"/>
        <v/>
      </c>
      <c r="W1396" s="71" t="str">
        <f t="shared" si="701"/>
        <v/>
      </c>
      <c r="X1396" s="47" t="str">
        <f t="shared" si="702"/>
        <v/>
      </c>
      <c r="Y1396" s="365" t="str">
        <f t="shared" si="703"/>
        <v/>
      </c>
      <c r="Z1396" s="365" t="str">
        <f>IF(W1396&lt;X1396,Übersetzungstexte!A$186,"")</f>
        <v/>
      </c>
      <c r="AA1396" s="366" t="str">
        <f t="shared" si="704"/>
        <v/>
      </c>
      <c r="AB1396" s="367"/>
    </row>
    <row r="1397" spans="1:28" ht="17.25" hidden="1" customHeight="1" x14ac:dyDescent="0.2">
      <c r="A1397" s="115"/>
      <c r="B1397" s="236"/>
      <c r="C1397" s="236"/>
      <c r="D1397" s="116"/>
      <c r="E1397" s="117"/>
      <c r="F1397" s="118"/>
      <c r="G1397" s="362"/>
      <c r="H1397" s="117"/>
      <c r="I1397" s="118"/>
      <c r="J1397" s="119"/>
      <c r="K1397" s="119"/>
      <c r="L1397" s="232" t="str">
        <f t="shared" si="690"/>
        <v/>
      </c>
      <c r="M1397" s="128" t="str">
        <f t="shared" si="691"/>
        <v/>
      </c>
      <c r="N1397" s="77">
        <f t="shared" si="692"/>
        <v>0</v>
      </c>
      <c r="O1397" s="77">
        <f t="shared" si="693"/>
        <v>0</v>
      </c>
      <c r="P1397" s="28" t="str">
        <f t="shared" si="694"/>
        <v/>
      </c>
      <c r="Q1397" s="28">
        <f t="shared" si="695"/>
        <v>0</v>
      </c>
      <c r="R1397" s="31" t="str">
        <f t="shared" si="696"/>
        <v/>
      </c>
      <c r="S1397" s="28" t="str">
        <f t="shared" si="697"/>
        <v/>
      </c>
      <c r="T1397" s="28" t="str">
        <f t="shared" si="698"/>
        <v/>
      </c>
      <c r="U1397" s="28" t="str">
        <f t="shared" si="699"/>
        <v/>
      </c>
      <c r="V1397" s="28" t="str">
        <f t="shared" si="700"/>
        <v/>
      </c>
      <c r="W1397" s="71" t="str">
        <f t="shared" si="701"/>
        <v/>
      </c>
      <c r="X1397" s="47" t="str">
        <f t="shared" si="702"/>
        <v/>
      </c>
      <c r="Y1397" s="365" t="str">
        <f t="shared" si="703"/>
        <v/>
      </c>
      <c r="Z1397" s="365" t="str">
        <f>IF(W1397&lt;X1397,Übersetzungstexte!A$186,"")</f>
        <v/>
      </c>
      <c r="AA1397" s="366" t="str">
        <f t="shared" si="704"/>
        <v/>
      </c>
      <c r="AB1397" s="367"/>
    </row>
    <row r="1398" spans="1:28" ht="17.25" hidden="1" customHeight="1" x14ac:dyDescent="0.2">
      <c r="A1398" s="115"/>
      <c r="B1398" s="236"/>
      <c r="C1398" s="236"/>
      <c r="D1398" s="116"/>
      <c r="E1398" s="117"/>
      <c r="F1398" s="118"/>
      <c r="G1398" s="362"/>
      <c r="H1398" s="117"/>
      <c r="I1398" s="118"/>
      <c r="J1398" s="119"/>
      <c r="K1398" s="119"/>
      <c r="L1398" s="232" t="str">
        <f t="shared" si="690"/>
        <v/>
      </c>
      <c r="M1398" s="128" t="str">
        <f t="shared" si="691"/>
        <v/>
      </c>
      <c r="N1398" s="77">
        <f t="shared" si="692"/>
        <v>0</v>
      </c>
      <c r="O1398" s="77">
        <f t="shared" si="693"/>
        <v>0</v>
      </c>
      <c r="P1398" s="28" t="str">
        <f t="shared" si="694"/>
        <v/>
      </c>
      <c r="Q1398" s="28">
        <f t="shared" si="695"/>
        <v>0</v>
      </c>
      <c r="R1398" s="31" t="str">
        <f t="shared" si="696"/>
        <v/>
      </c>
      <c r="S1398" s="28" t="str">
        <f t="shared" si="697"/>
        <v/>
      </c>
      <c r="T1398" s="28" t="str">
        <f t="shared" si="698"/>
        <v/>
      </c>
      <c r="U1398" s="28" t="str">
        <f t="shared" si="699"/>
        <v/>
      </c>
      <c r="V1398" s="28" t="str">
        <f t="shared" si="700"/>
        <v/>
      </c>
      <c r="W1398" s="71" t="str">
        <f t="shared" si="701"/>
        <v/>
      </c>
      <c r="X1398" s="47" t="str">
        <f t="shared" si="702"/>
        <v/>
      </c>
      <c r="Y1398" s="365" t="str">
        <f t="shared" si="703"/>
        <v/>
      </c>
      <c r="Z1398" s="365" t="str">
        <f>IF(W1398&lt;X1398,Übersetzungstexte!A$186,"")</f>
        <v/>
      </c>
      <c r="AA1398" s="366" t="str">
        <f t="shared" si="704"/>
        <v/>
      </c>
      <c r="AB1398" s="367"/>
    </row>
    <row r="1399" spans="1:28" ht="17.25" hidden="1" customHeight="1" x14ac:dyDescent="0.2">
      <c r="A1399" s="115"/>
      <c r="B1399" s="236"/>
      <c r="C1399" s="236"/>
      <c r="D1399" s="116"/>
      <c r="E1399" s="117"/>
      <c r="F1399" s="118"/>
      <c r="G1399" s="362"/>
      <c r="H1399" s="117"/>
      <c r="I1399" s="118"/>
      <c r="J1399" s="119"/>
      <c r="K1399" s="119"/>
      <c r="L1399" s="232" t="str">
        <f t="shared" si="690"/>
        <v/>
      </c>
      <c r="M1399" s="128" t="str">
        <f t="shared" si="691"/>
        <v/>
      </c>
      <c r="N1399" s="77">
        <f t="shared" si="692"/>
        <v>0</v>
      </c>
      <c r="O1399" s="77">
        <f t="shared" si="693"/>
        <v>0</v>
      </c>
      <c r="P1399" s="28" t="str">
        <f t="shared" si="694"/>
        <v/>
      </c>
      <c r="Q1399" s="28">
        <f t="shared" si="695"/>
        <v>0</v>
      </c>
      <c r="R1399" s="31" t="str">
        <f t="shared" si="696"/>
        <v/>
      </c>
      <c r="S1399" s="28" t="str">
        <f t="shared" si="697"/>
        <v/>
      </c>
      <c r="T1399" s="28" t="str">
        <f t="shared" si="698"/>
        <v/>
      </c>
      <c r="U1399" s="28" t="str">
        <f t="shared" si="699"/>
        <v/>
      </c>
      <c r="V1399" s="28" t="str">
        <f t="shared" si="700"/>
        <v/>
      </c>
      <c r="W1399" s="71" t="str">
        <f t="shared" si="701"/>
        <v/>
      </c>
      <c r="X1399" s="47" t="str">
        <f t="shared" si="702"/>
        <v/>
      </c>
      <c r="Y1399" s="365" t="str">
        <f t="shared" si="703"/>
        <v/>
      </c>
      <c r="Z1399" s="365" t="str">
        <f>IF(W1399&lt;X1399,Übersetzungstexte!A$186,"")</f>
        <v/>
      </c>
      <c r="AA1399" s="366" t="str">
        <f t="shared" si="704"/>
        <v/>
      </c>
      <c r="AB1399" s="367"/>
    </row>
    <row r="1400" spans="1:28" ht="17.25" hidden="1" customHeight="1" x14ac:dyDescent="0.2">
      <c r="A1400" s="115"/>
      <c r="B1400" s="236"/>
      <c r="C1400" s="236"/>
      <c r="D1400" s="116"/>
      <c r="E1400" s="117"/>
      <c r="F1400" s="118"/>
      <c r="G1400" s="362"/>
      <c r="H1400" s="117"/>
      <c r="I1400" s="118"/>
      <c r="J1400" s="119"/>
      <c r="K1400" s="119"/>
      <c r="L1400" s="232" t="str">
        <f t="shared" si="690"/>
        <v/>
      </c>
      <c r="M1400" s="128" t="str">
        <f t="shared" si="691"/>
        <v/>
      </c>
      <c r="N1400" s="77">
        <f t="shared" si="692"/>
        <v>0</v>
      </c>
      <c r="O1400" s="77">
        <f t="shared" si="693"/>
        <v>0</v>
      </c>
      <c r="P1400" s="28" t="str">
        <f t="shared" si="694"/>
        <v/>
      </c>
      <c r="Q1400" s="28">
        <f t="shared" si="695"/>
        <v>0</v>
      </c>
      <c r="R1400" s="31" t="str">
        <f t="shared" si="696"/>
        <v/>
      </c>
      <c r="S1400" s="28" t="str">
        <f t="shared" si="697"/>
        <v/>
      </c>
      <c r="T1400" s="28" t="str">
        <f t="shared" si="698"/>
        <v/>
      </c>
      <c r="U1400" s="28" t="str">
        <f t="shared" si="699"/>
        <v/>
      </c>
      <c r="V1400" s="28" t="str">
        <f t="shared" si="700"/>
        <v/>
      </c>
      <c r="W1400" s="71" t="str">
        <f t="shared" si="701"/>
        <v/>
      </c>
      <c r="X1400" s="47" t="str">
        <f t="shared" si="702"/>
        <v/>
      </c>
      <c r="Y1400" s="365" t="str">
        <f t="shared" si="703"/>
        <v/>
      </c>
      <c r="Z1400" s="365" t="str">
        <f>IF(W1400&lt;X1400,Übersetzungstexte!A$186,"")</f>
        <v/>
      </c>
      <c r="AA1400" s="366" t="str">
        <f t="shared" si="704"/>
        <v/>
      </c>
      <c r="AB1400" s="367"/>
    </row>
    <row r="1401" spans="1:28" ht="17.25" hidden="1" customHeight="1" x14ac:dyDescent="0.2">
      <c r="A1401" s="115"/>
      <c r="B1401" s="236"/>
      <c r="C1401" s="236"/>
      <c r="D1401" s="116"/>
      <c r="E1401" s="117"/>
      <c r="F1401" s="118"/>
      <c r="G1401" s="362"/>
      <c r="H1401" s="117"/>
      <c r="I1401" s="118"/>
      <c r="J1401" s="119"/>
      <c r="K1401" s="119"/>
      <c r="L1401" s="232" t="str">
        <f t="shared" si="690"/>
        <v/>
      </c>
      <c r="M1401" s="128" t="str">
        <f t="shared" si="691"/>
        <v/>
      </c>
      <c r="N1401" s="77">
        <f t="shared" si="692"/>
        <v>0</v>
      </c>
      <c r="O1401" s="77">
        <f t="shared" si="693"/>
        <v>0</v>
      </c>
      <c r="P1401" s="28" t="str">
        <f t="shared" si="694"/>
        <v/>
      </c>
      <c r="Q1401" s="28">
        <f t="shared" si="695"/>
        <v>0</v>
      </c>
      <c r="R1401" s="31" t="str">
        <f t="shared" si="696"/>
        <v/>
      </c>
      <c r="S1401" s="28" t="str">
        <f t="shared" si="697"/>
        <v/>
      </c>
      <c r="T1401" s="28" t="str">
        <f t="shared" si="698"/>
        <v/>
      </c>
      <c r="U1401" s="28" t="str">
        <f t="shared" si="699"/>
        <v/>
      </c>
      <c r="V1401" s="28" t="str">
        <f t="shared" si="700"/>
        <v/>
      </c>
      <c r="W1401" s="71" t="str">
        <f t="shared" si="701"/>
        <v/>
      </c>
      <c r="X1401" s="47" t="str">
        <f t="shared" si="702"/>
        <v/>
      </c>
      <c r="Y1401" s="365" t="str">
        <f t="shared" si="703"/>
        <v/>
      </c>
      <c r="Z1401" s="365" t="str">
        <f>IF(W1401&lt;X1401,Übersetzungstexte!A$186,"")</f>
        <v/>
      </c>
      <c r="AA1401" s="366" t="str">
        <f t="shared" si="704"/>
        <v/>
      </c>
      <c r="AB1401" s="367"/>
    </row>
    <row r="1402" spans="1:28" ht="17.25" hidden="1" customHeight="1" x14ac:dyDescent="0.2">
      <c r="A1402" s="115"/>
      <c r="B1402" s="236"/>
      <c r="C1402" s="236"/>
      <c r="D1402" s="116"/>
      <c r="E1402" s="117"/>
      <c r="F1402" s="118"/>
      <c r="G1402" s="362"/>
      <c r="H1402" s="117"/>
      <c r="I1402" s="118"/>
      <c r="J1402" s="119"/>
      <c r="K1402" s="119"/>
      <c r="L1402" s="232" t="str">
        <f t="shared" si="690"/>
        <v/>
      </c>
      <c r="M1402" s="128" t="str">
        <f t="shared" si="691"/>
        <v/>
      </c>
      <c r="N1402" s="77">
        <f t="shared" si="692"/>
        <v>0</v>
      </c>
      <c r="O1402" s="77">
        <f t="shared" si="693"/>
        <v>0</v>
      </c>
      <c r="P1402" s="28" t="str">
        <f t="shared" si="694"/>
        <v/>
      </c>
      <c r="Q1402" s="28">
        <f t="shared" si="695"/>
        <v>0</v>
      </c>
      <c r="R1402" s="31" t="str">
        <f t="shared" si="696"/>
        <v/>
      </c>
      <c r="S1402" s="28" t="str">
        <f t="shared" si="697"/>
        <v/>
      </c>
      <c r="T1402" s="28" t="str">
        <f t="shared" si="698"/>
        <v/>
      </c>
      <c r="U1402" s="28" t="str">
        <f t="shared" si="699"/>
        <v/>
      </c>
      <c r="V1402" s="28" t="str">
        <f t="shared" si="700"/>
        <v/>
      </c>
      <c r="W1402" s="71" t="str">
        <f t="shared" si="701"/>
        <v/>
      </c>
      <c r="X1402" s="47" t="str">
        <f t="shared" si="702"/>
        <v/>
      </c>
      <c r="Y1402" s="365" t="str">
        <f t="shared" si="703"/>
        <v/>
      </c>
      <c r="Z1402" s="365" t="str">
        <f>IF(W1402&lt;X1402,Übersetzungstexte!A$186,"")</f>
        <v/>
      </c>
      <c r="AA1402" s="366" t="str">
        <f t="shared" si="704"/>
        <v/>
      </c>
      <c r="AB1402" s="367"/>
    </row>
    <row r="1403" spans="1:28" ht="17.25" hidden="1" customHeight="1" x14ac:dyDescent="0.2">
      <c r="A1403" s="115"/>
      <c r="B1403" s="236"/>
      <c r="C1403" s="236"/>
      <c r="D1403" s="116"/>
      <c r="E1403" s="117"/>
      <c r="F1403" s="118"/>
      <c r="G1403" s="362"/>
      <c r="H1403" s="117"/>
      <c r="I1403" s="118"/>
      <c r="J1403" s="119"/>
      <c r="K1403" s="119"/>
      <c r="L1403" s="232" t="str">
        <f t="shared" si="690"/>
        <v/>
      </c>
      <c r="M1403" s="128" t="str">
        <f t="shared" si="691"/>
        <v/>
      </c>
      <c r="N1403" s="77">
        <f t="shared" si="692"/>
        <v>0</v>
      </c>
      <c r="O1403" s="77">
        <f t="shared" si="693"/>
        <v>0</v>
      </c>
      <c r="P1403" s="28" t="str">
        <f t="shared" si="694"/>
        <v/>
      </c>
      <c r="Q1403" s="28">
        <f t="shared" si="695"/>
        <v>0</v>
      </c>
      <c r="R1403" s="31" t="str">
        <f t="shared" si="696"/>
        <v/>
      </c>
      <c r="S1403" s="28" t="str">
        <f t="shared" si="697"/>
        <v/>
      </c>
      <c r="T1403" s="28" t="str">
        <f t="shared" si="698"/>
        <v/>
      </c>
      <c r="U1403" s="28" t="str">
        <f t="shared" si="699"/>
        <v/>
      </c>
      <c r="V1403" s="28" t="str">
        <f t="shared" si="700"/>
        <v/>
      </c>
      <c r="W1403" s="71" t="str">
        <f t="shared" si="701"/>
        <v/>
      </c>
      <c r="X1403" s="47" t="str">
        <f t="shared" si="702"/>
        <v/>
      </c>
      <c r="Y1403" s="365" t="str">
        <f t="shared" si="703"/>
        <v/>
      </c>
      <c r="Z1403" s="365" t="str">
        <f>IF(W1403&lt;X1403,Übersetzungstexte!A$186,"")</f>
        <v/>
      </c>
      <c r="AA1403" s="366" t="str">
        <f t="shared" si="704"/>
        <v/>
      </c>
      <c r="AB1403" s="367"/>
    </row>
    <row r="1404" spans="1:28" ht="17.25" hidden="1" customHeight="1" x14ac:dyDescent="0.2">
      <c r="A1404" s="115"/>
      <c r="B1404" s="236"/>
      <c r="C1404" s="236"/>
      <c r="D1404" s="116"/>
      <c r="E1404" s="117"/>
      <c r="F1404" s="118"/>
      <c r="G1404" s="362"/>
      <c r="H1404" s="117"/>
      <c r="I1404" s="118"/>
      <c r="J1404" s="119"/>
      <c r="K1404" s="119"/>
      <c r="L1404" s="232" t="str">
        <f t="shared" si="690"/>
        <v/>
      </c>
      <c r="M1404" s="128" t="str">
        <f t="shared" si="691"/>
        <v/>
      </c>
      <c r="N1404" s="77">
        <f t="shared" si="692"/>
        <v>0</v>
      </c>
      <c r="O1404" s="77">
        <f t="shared" si="693"/>
        <v>0</v>
      </c>
      <c r="P1404" s="28" t="str">
        <f t="shared" si="694"/>
        <v/>
      </c>
      <c r="Q1404" s="28">
        <f t="shared" si="695"/>
        <v>0</v>
      </c>
      <c r="R1404" s="31" t="str">
        <f t="shared" si="696"/>
        <v/>
      </c>
      <c r="S1404" s="28" t="str">
        <f t="shared" si="697"/>
        <v/>
      </c>
      <c r="T1404" s="28" t="str">
        <f t="shared" si="698"/>
        <v/>
      </c>
      <c r="U1404" s="28" t="str">
        <f t="shared" si="699"/>
        <v/>
      </c>
      <c r="V1404" s="28" t="str">
        <f t="shared" si="700"/>
        <v/>
      </c>
      <c r="W1404" s="71" t="str">
        <f t="shared" si="701"/>
        <v/>
      </c>
      <c r="X1404" s="47" t="str">
        <f t="shared" si="702"/>
        <v/>
      </c>
      <c r="Y1404" s="365" t="str">
        <f t="shared" si="703"/>
        <v/>
      </c>
      <c r="Z1404" s="365" t="str">
        <f>IF(W1404&lt;X1404,Übersetzungstexte!A$186,"")</f>
        <v/>
      </c>
      <c r="AA1404" s="366" t="str">
        <f t="shared" si="704"/>
        <v/>
      </c>
      <c r="AB1404" s="367"/>
    </row>
    <row r="1405" spans="1:28" ht="17.25" hidden="1" customHeight="1" x14ac:dyDescent="0.2">
      <c r="A1405" s="115"/>
      <c r="B1405" s="236"/>
      <c r="C1405" s="236"/>
      <c r="D1405" s="116"/>
      <c r="E1405" s="117"/>
      <c r="F1405" s="118"/>
      <c r="G1405" s="362"/>
      <c r="H1405" s="117"/>
      <c r="I1405" s="118"/>
      <c r="J1405" s="119"/>
      <c r="K1405" s="119"/>
      <c r="L1405" s="232" t="str">
        <f t="shared" si="690"/>
        <v/>
      </c>
      <c r="M1405" s="128" t="str">
        <f t="shared" si="691"/>
        <v/>
      </c>
      <c r="N1405" s="77">
        <f t="shared" si="692"/>
        <v>0</v>
      </c>
      <c r="O1405" s="77">
        <f t="shared" si="693"/>
        <v>0</v>
      </c>
      <c r="P1405" s="28" t="str">
        <f t="shared" si="694"/>
        <v/>
      </c>
      <c r="Q1405" s="28">
        <f t="shared" si="695"/>
        <v>0</v>
      </c>
      <c r="R1405" s="31" t="str">
        <f t="shared" si="696"/>
        <v/>
      </c>
      <c r="S1405" s="28" t="str">
        <f t="shared" si="697"/>
        <v/>
      </c>
      <c r="T1405" s="28" t="str">
        <f t="shared" si="698"/>
        <v/>
      </c>
      <c r="U1405" s="28" t="str">
        <f t="shared" si="699"/>
        <v/>
      </c>
      <c r="V1405" s="28" t="str">
        <f t="shared" si="700"/>
        <v/>
      </c>
      <c r="W1405" s="71" t="str">
        <f t="shared" si="701"/>
        <v/>
      </c>
      <c r="X1405" s="47" t="str">
        <f t="shared" si="702"/>
        <v/>
      </c>
      <c r="Y1405" s="365" t="str">
        <f t="shared" si="703"/>
        <v/>
      </c>
      <c r="Z1405" s="365" t="str">
        <f>IF(W1405&lt;X1405,Übersetzungstexte!A$186,"")</f>
        <v/>
      </c>
      <c r="AA1405" s="366" t="str">
        <f t="shared" si="704"/>
        <v/>
      </c>
      <c r="AB1405" s="367"/>
    </row>
    <row r="1406" spans="1:28" ht="17.25" hidden="1" customHeight="1" x14ac:dyDescent="0.2">
      <c r="A1406" s="115"/>
      <c r="B1406" s="236"/>
      <c r="C1406" s="236"/>
      <c r="D1406" s="116"/>
      <c r="E1406" s="117"/>
      <c r="F1406" s="118"/>
      <c r="G1406" s="362"/>
      <c r="H1406" s="117"/>
      <c r="I1406" s="118"/>
      <c r="J1406" s="119"/>
      <c r="K1406" s="119"/>
      <c r="L1406" s="232" t="str">
        <f t="shared" si="690"/>
        <v/>
      </c>
      <c r="M1406" s="128" t="str">
        <f t="shared" si="691"/>
        <v/>
      </c>
      <c r="N1406" s="77">
        <f t="shared" si="692"/>
        <v>0</v>
      </c>
      <c r="O1406" s="77">
        <f t="shared" si="693"/>
        <v>0</v>
      </c>
      <c r="P1406" s="28" t="str">
        <f t="shared" si="694"/>
        <v/>
      </c>
      <c r="Q1406" s="28">
        <f t="shared" si="695"/>
        <v>0</v>
      </c>
      <c r="R1406" s="31" t="str">
        <f t="shared" si="696"/>
        <v/>
      </c>
      <c r="S1406" s="28" t="str">
        <f t="shared" si="697"/>
        <v/>
      </c>
      <c r="T1406" s="28" t="str">
        <f t="shared" si="698"/>
        <v/>
      </c>
      <c r="U1406" s="28" t="str">
        <f t="shared" si="699"/>
        <v/>
      </c>
      <c r="V1406" s="28" t="str">
        <f t="shared" si="700"/>
        <v/>
      </c>
      <c r="W1406" s="71" t="str">
        <f t="shared" si="701"/>
        <v/>
      </c>
      <c r="X1406" s="47" t="str">
        <f t="shared" si="702"/>
        <v/>
      </c>
      <c r="Y1406" s="365" t="str">
        <f t="shared" si="703"/>
        <v/>
      </c>
      <c r="Z1406" s="365" t="str">
        <f>IF(W1406&lt;X1406,Übersetzungstexte!A$186,"")</f>
        <v/>
      </c>
      <c r="AA1406" s="366" t="str">
        <f t="shared" si="704"/>
        <v/>
      </c>
      <c r="AB1406" s="367"/>
    </row>
    <row r="1407" spans="1:28" ht="17.25" hidden="1" customHeight="1" x14ac:dyDescent="0.2">
      <c r="A1407" s="115"/>
      <c r="B1407" s="236"/>
      <c r="C1407" s="236"/>
      <c r="D1407" s="116"/>
      <c r="E1407" s="117"/>
      <c r="F1407" s="118"/>
      <c r="G1407" s="362"/>
      <c r="H1407" s="117"/>
      <c r="I1407" s="118"/>
      <c r="J1407" s="119"/>
      <c r="K1407" s="119"/>
      <c r="L1407" s="232" t="str">
        <f t="shared" si="690"/>
        <v/>
      </c>
      <c r="M1407" s="128" t="str">
        <f t="shared" si="691"/>
        <v/>
      </c>
      <c r="N1407" s="77">
        <f t="shared" si="692"/>
        <v>0</v>
      </c>
      <c r="O1407" s="77">
        <f t="shared" si="693"/>
        <v>0</v>
      </c>
      <c r="P1407" s="28" t="str">
        <f t="shared" si="694"/>
        <v/>
      </c>
      <c r="Q1407" s="28">
        <f t="shared" si="695"/>
        <v>0</v>
      </c>
      <c r="R1407" s="31" t="str">
        <f t="shared" si="696"/>
        <v/>
      </c>
      <c r="S1407" s="28" t="str">
        <f t="shared" si="697"/>
        <v/>
      </c>
      <c r="T1407" s="28" t="str">
        <f t="shared" si="698"/>
        <v/>
      </c>
      <c r="U1407" s="28" t="str">
        <f t="shared" si="699"/>
        <v/>
      </c>
      <c r="V1407" s="28" t="str">
        <f t="shared" si="700"/>
        <v/>
      </c>
      <c r="W1407" s="71" t="str">
        <f t="shared" si="701"/>
        <v/>
      </c>
      <c r="X1407" s="47" t="str">
        <f t="shared" si="702"/>
        <v/>
      </c>
      <c r="Y1407" s="365" t="str">
        <f t="shared" si="703"/>
        <v/>
      </c>
      <c r="Z1407" s="365" t="str">
        <f>IF(W1407&lt;X1407,Übersetzungstexte!A$186,"")</f>
        <v/>
      </c>
      <c r="AA1407" s="366" t="str">
        <f t="shared" si="704"/>
        <v/>
      </c>
      <c r="AB1407" s="367"/>
    </row>
    <row r="1408" spans="1:28" ht="17.25" hidden="1" customHeight="1" x14ac:dyDescent="0.2">
      <c r="A1408" s="115"/>
      <c r="B1408" s="236"/>
      <c r="C1408" s="236"/>
      <c r="D1408" s="116"/>
      <c r="E1408" s="117"/>
      <c r="F1408" s="118"/>
      <c r="G1408" s="362"/>
      <c r="H1408" s="117"/>
      <c r="I1408" s="118"/>
      <c r="J1408" s="119"/>
      <c r="K1408" s="119"/>
      <c r="L1408" s="232" t="str">
        <f t="shared" si="690"/>
        <v/>
      </c>
      <c r="M1408" s="128" t="str">
        <f>Z1408</f>
        <v/>
      </c>
      <c r="N1408" s="77">
        <f>IF(N$2-YEAR(D1408)&lt;N$3,0,1)</f>
        <v>0</v>
      </c>
      <c r="O1408" s="77">
        <f>IF(L1408="",0,1)</f>
        <v>0</v>
      </c>
      <c r="P1408" s="28" t="str">
        <f>IF(AND(A1408="",B1408="",C1408=""),"",ROUND((K1408+J1408)/(N$4-(K1408+J1408))*100,2))</f>
        <v/>
      </c>
      <c r="Q1408" s="28">
        <f>ROUND(G1408,0)/12</f>
        <v>0</v>
      </c>
      <c r="R1408" s="31" t="str">
        <f>IF(AND(A1408="",B1408="",C1408=""),"",ROUND((N$4-(K1408+J1408))*I1408/60,1))</f>
        <v/>
      </c>
      <c r="S1408" s="28" t="str">
        <f>IF(OR(AND(A1408="",B1408="",C1408=""),F1408=0,F1408=""),"",ROUND((1+P1408/100)*Q1408*F1408,2))</f>
        <v/>
      </c>
      <c r="T1408" s="28" t="str">
        <f>IF(OR(AND(A1408="",B1408="",C1408=""),F1408=0,F1408="",I1408=0,I1408=""),"",ROUND((1+P1408/100)*(H1408/(N$4*I1408/5)+Q1408*F1408),2))</f>
        <v/>
      </c>
      <c r="U1408" s="28" t="str">
        <f>IF(OR(AND(A1408="",B1408="",C1408=""),E1408=0,E1408="",R1408=0,R1408=""),"",ROUND((Q1408*E1408/R1408),2))</f>
        <v/>
      </c>
      <c r="V1408" s="28" t="str">
        <f>IF(OR(AND(A1408="",B1408="",C1408=""),E1408=0,E1408="",R1408=0,R1408=""),"",ROUND((H1408/(12*Q1408*E1408)+1)*Q1408*E1408/R1408,2))</f>
        <v/>
      </c>
      <c r="W1408" s="71" t="str">
        <f>IF(OR(AND(A1408="",B1408="",C1408=""),R1408=0,R1408=""),"",ROUND(W$4 / R1408,1))</f>
        <v/>
      </c>
      <c r="X1408" s="47" t="str">
        <f>IF(OR(AND(A1408="",B1408="",C1408=""),N$4=""),"",IF(AND(F1408&gt;0,H1408&gt;0),T1408, IF(F1408&gt;0,S1408, IF(AND(E1408&gt;0,H1408&gt;0),V1408,U1408))))</f>
        <v/>
      </c>
      <c r="Y1408" s="365" t="str">
        <f>IF(W1408&lt;X1408,W1408,X1408)</f>
        <v/>
      </c>
      <c r="Z1408" s="365" t="str">
        <f>IF(W1408&lt;X1408,Übersetzungstexte!A$186,"")</f>
        <v/>
      </c>
      <c r="AA1408" s="366" t="str">
        <f>IF(AND(B1408="",C1408=""),"",CONCATENATE(B1408,",",C1408))</f>
        <v/>
      </c>
      <c r="AB1408" s="367"/>
    </row>
    <row r="1409" spans="1:28" ht="17.25" hidden="1" customHeight="1" x14ac:dyDescent="0.2">
      <c r="A1409" s="115"/>
      <c r="B1409" s="236"/>
      <c r="C1409" s="236"/>
      <c r="D1409" s="116"/>
      <c r="E1409" s="117"/>
      <c r="F1409" s="118"/>
      <c r="G1409" s="362"/>
      <c r="H1409" s="117"/>
      <c r="I1409" s="118"/>
      <c r="J1409" s="119"/>
      <c r="K1409" s="119"/>
      <c r="L1409" s="232" t="str">
        <f t="shared" si="690"/>
        <v/>
      </c>
      <c r="M1409" s="128" t="str">
        <f>Z1409</f>
        <v/>
      </c>
      <c r="N1409" s="77">
        <f>IF(N$2-YEAR(D1409)&lt;N$3,0,1)</f>
        <v>0</v>
      </c>
      <c r="O1409" s="77">
        <f>IF(L1409="",0,1)</f>
        <v>0</v>
      </c>
      <c r="P1409" s="28" t="str">
        <f>IF(AND(A1409="",B1409="",C1409=""),"",ROUND((K1409+J1409)/(N$4-(K1409+J1409))*100,2))</f>
        <v/>
      </c>
      <c r="Q1409" s="28">
        <f>ROUND(G1409,0)/12</f>
        <v>0</v>
      </c>
      <c r="R1409" s="31" t="str">
        <f>IF(AND(A1409="",B1409="",C1409=""),"",ROUND((N$4-(K1409+J1409))*I1409/60,1))</f>
        <v/>
      </c>
      <c r="S1409" s="28" t="str">
        <f>IF(OR(AND(A1409="",B1409="",C1409=""),F1409=0,F1409=""),"",ROUND((1+P1409/100)*Q1409*F1409,2))</f>
        <v/>
      </c>
      <c r="T1409" s="28" t="str">
        <f>IF(OR(AND(A1409="",B1409="",C1409=""),F1409=0,F1409="",I1409=0,I1409=""),"",ROUND((1+P1409/100)*(H1409/(N$4*I1409/5)+Q1409*F1409),2))</f>
        <v/>
      </c>
      <c r="U1409" s="28" t="str">
        <f>IF(OR(AND(A1409="",B1409="",C1409=""),E1409=0,E1409="",R1409=0,R1409=""),"",ROUND((Q1409*E1409/R1409),2))</f>
        <v/>
      </c>
      <c r="V1409" s="28" t="str">
        <f>IF(OR(AND(A1409="",B1409="",C1409=""),E1409=0,E1409="",R1409=0,R1409=""),"",ROUND((H1409/(12*Q1409*E1409)+1)*Q1409*E1409/R1409,2))</f>
        <v/>
      </c>
      <c r="W1409" s="71" t="str">
        <f>IF(OR(AND(A1409="",B1409="",C1409=""),R1409=0,R1409=""),"",ROUND(W$4 / R1409,1))</f>
        <v/>
      </c>
      <c r="X1409" s="47" t="str">
        <f>IF(OR(AND(A1409="",B1409="",C1409=""),N$4=""),"",IF(AND(F1409&gt;0,H1409&gt;0),T1409, IF(F1409&gt;0,S1409, IF(AND(E1409&gt;0,H1409&gt;0),V1409,U1409))))</f>
        <v/>
      </c>
      <c r="Y1409" s="365" t="str">
        <f>IF(W1409&lt;X1409,W1409,X1409)</f>
        <v/>
      </c>
      <c r="Z1409" s="365" t="str">
        <f>IF(W1409&lt;X1409,Übersetzungstexte!A$186,"")</f>
        <v/>
      </c>
      <c r="AA1409" s="366" t="str">
        <f>IF(AND(B1409="",C1409=""),"",CONCATENATE(B1409,",",C1409))</f>
        <v/>
      </c>
      <c r="AB1409" s="367"/>
    </row>
    <row r="1410" spans="1:28" hidden="1" x14ac:dyDescent="0.2">
      <c r="A1410" s="15"/>
      <c r="B1410" s="16"/>
      <c r="C1410" s="16"/>
      <c r="D1410" s="16"/>
      <c r="E1410" s="16"/>
      <c r="F1410" s="16"/>
      <c r="G1410" s="16"/>
      <c r="H1410" s="16"/>
      <c r="I1410" s="16"/>
      <c r="J1410" s="16"/>
      <c r="K1410" s="16"/>
      <c r="L1410" s="16"/>
      <c r="M1410" s="39"/>
      <c r="N1410" s="184"/>
      <c r="O1410" s="45"/>
      <c r="P1410" s="45"/>
      <c r="Q1410" s="45"/>
      <c r="R1410" s="45"/>
      <c r="S1410" s="45"/>
      <c r="T1410" s="45"/>
      <c r="U1410" s="45"/>
      <c r="V1410" s="45"/>
      <c r="W1410" s="45"/>
      <c r="X1410" s="45"/>
      <c r="Y1410" s="45"/>
      <c r="Z1410" s="45"/>
      <c r="AA1410" s="45"/>
      <c r="AB1410" s="45"/>
    </row>
    <row r="1411" spans="1:28" hidden="1" x14ac:dyDescent="0.2">
      <c r="A1411" s="113" t="str">
        <f>'Stammdaten Betrieb &amp; Abteilung'!D$1</f>
        <v xml:space="preserve">  </v>
      </c>
      <c r="B1411" s="39"/>
      <c r="C1411" s="34"/>
      <c r="D1411" s="34"/>
      <c r="E1411" s="35"/>
      <c r="F1411" s="35"/>
      <c r="G1411" s="21" t="str">
        <f>Übersetzungstexte!A$135</f>
        <v>Betrieb / Betriebsabteilung</v>
      </c>
      <c r="H1411" s="38" t="str">
        <f>'Stammdaten Betrieb &amp; Abteilung'!D$13</f>
        <v xml:space="preserve"> </v>
      </c>
      <c r="I1411" s="38"/>
      <c r="J1411" s="38"/>
      <c r="K1411" s="38"/>
      <c r="L1411" s="40"/>
      <c r="M1411" s="85"/>
      <c r="P1411" s="46"/>
      <c r="Q1411" s="46"/>
      <c r="R1411" s="18"/>
      <c r="S1411" s="22"/>
      <c r="T1411" s="47"/>
      <c r="U1411" s="18"/>
      <c r="V1411" s="18"/>
      <c r="W1411" s="18"/>
      <c r="X1411" s="18"/>
      <c r="Y1411" s="19"/>
      <c r="AA1411" s="47"/>
    </row>
    <row r="1412" spans="1:28" hidden="1" x14ac:dyDescent="0.2">
      <c r="A1412" s="38" t="str">
        <f>'Stammdaten Betrieb &amp; Abteilung'!D$3</f>
        <v xml:space="preserve"> </v>
      </c>
      <c r="B1412" s="39"/>
      <c r="C1412" s="33"/>
      <c r="D1412" s="33"/>
      <c r="E1412" s="36"/>
      <c r="F1412" s="36"/>
      <c r="G1412" s="17" t="str">
        <f>Übersetzungstexte!A$136</f>
        <v>Abrechnungsperiode</v>
      </c>
      <c r="H1412" s="114" t="str">
        <f>'Stammdaten Betrieb &amp; Abteilung'!D$14</f>
        <v/>
      </c>
      <c r="I1412" s="114"/>
      <c r="J1412" s="37"/>
      <c r="K1412" s="37"/>
      <c r="L1412" s="40"/>
      <c r="M1412" s="85"/>
      <c r="P1412" s="46"/>
      <c r="Q1412" s="46"/>
      <c r="R1412" s="18"/>
      <c r="S1412" s="22"/>
      <c r="T1412" s="47"/>
      <c r="U1412" s="18"/>
      <c r="V1412" s="18"/>
      <c r="W1412" s="18"/>
      <c r="X1412" s="18"/>
      <c r="Y1412" s="19"/>
      <c r="AA1412" s="47"/>
    </row>
    <row r="1413" spans="1:28" hidden="1" x14ac:dyDescent="0.2">
      <c r="A1413" s="38" t="str">
        <f>'Stammdaten Betrieb &amp; Abteilung'!D$4</f>
        <v xml:space="preserve"> </v>
      </c>
      <c r="B1413" s="39"/>
      <c r="C1413" s="7"/>
      <c r="D1413" s="7"/>
      <c r="E1413" s="36"/>
      <c r="F1413" s="36"/>
      <c r="G1413" s="17" t="str">
        <f>Übersetzungstexte!A$137</f>
        <v>Beginn / Ende der Kurzarbeit</v>
      </c>
      <c r="H1413" s="38" t="str">
        <f>'Stammdaten Betrieb &amp; Abteilung'!D$16</f>
        <v/>
      </c>
      <c r="I1413" s="38"/>
      <c r="J1413" s="38"/>
      <c r="K1413" s="38"/>
      <c r="L1413" s="40"/>
      <c r="M1413" s="85"/>
      <c r="P1413" s="46"/>
      <c r="Q1413" s="46"/>
      <c r="R1413" s="18"/>
      <c r="S1413" s="22"/>
      <c r="T1413" s="47"/>
      <c r="U1413" s="18"/>
      <c r="V1413" s="18"/>
      <c r="W1413" s="73"/>
      <c r="X1413" s="18"/>
      <c r="Y1413" s="19"/>
      <c r="AA1413" s="47"/>
    </row>
    <row r="1414" spans="1:28" hidden="1" x14ac:dyDescent="0.2">
      <c r="A1414" s="5"/>
      <c r="B1414" s="4"/>
      <c r="C1414" s="7"/>
      <c r="D1414" s="7"/>
      <c r="E1414" s="8"/>
      <c r="F1414" s="7"/>
      <c r="G1414" s="7"/>
      <c r="H1414" s="13"/>
      <c r="I1414" s="7"/>
      <c r="J1414" s="7"/>
      <c r="K1414" s="7"/>
      <c r="L1414" s="41"/>
      <c r="M1414" s="86"/>
      <c r="N1414" s="182"/>
      <c r="O1414" s="43"/>
      <c r="P1414" s="46"/>
      <c r="Q1414" s="46"/>
      <c r="R1414" s="18"/>
      <c r="S1414" s="22"/>
      <c r="T1414" s="18"/>
      <c r="U1414" s="18"/>
      <c r="V1414" s="18"/>
      <c r="W1414" s="50"/>
      <c r="X1414" s="18"/>
      <c r="Y1414" s="19"/>
      <c r="AA1414" s="47"/>
    </row>
    <row r="1415" spans="1:28" hidden="1" x14ac:dyDescent="0.2">
      <c r="A1415" s="223" t="str">
        <f>Übersetzungstexte!A$138</f>
        <v/>
      </c>
      <c r="B1415" s="223" t="str">
        <f>Übersetzungstexte!A$142</f>
        <v/>
      </c>
      <c r="C1415" s="223" t="str">
        <f>Übersetzungstexte!A$146</f>
        <v/>
      </c>
      <c r="D1415" s="224" t="str">
        <f>Übersetzungstexte!A$150</f>
        <v/>
      </c>
      <c r="E1415" s="224" t="str">
        <f>Übersetzungstexte!A$154</f>
        <v/>
      </c>
      <c r="F1415" s="224" t="str">
        <f>Übersetzungstexte!A$158</f>
        <v/>
      </c>
      <c r="G1415" s="224" t="str">
        <f>Übersetzungstexte!A$162</f>
        <v>Anzahl bez.</v>
      </c>
      <c r="H1415" s="225" t="str">
        <f>Übersetzungstexte!A$166</f>
        <v>Weitere</v>
      </c>
      <c r="I1415" s="224" t="str">
        <f>Übersetzungstexte!A$170</f>
        <v>Jahres-</v>
      </c>
      <c r="J1415" s="224" t="str">
        <f>Übersetzungstexte!A$174</f>
        <v/>
      </c>
      <c r="K1415" s="224" t="str">
        <f>Übersetzungstexte!A$178</f>
        <v/>
      </c>
      <c r="L1415" s="224" t="str">
        <f>Übersetzungstexte!A$182</f>
        <v>Anrechen-</v>
      </c>
      <c r="M1415" s="85"/>
      <c r="N1415" s="183"/>
      <c r="O1415" s="76" t="s">
        <v>685</v>
      </c>
      <c r="P1415" s="50" t="s">
        <v>717</v>
      </c>
      <c r="Q1415" s="50"/>
      <c r="R1415" s="50" t="s">
        <v>718</v>
      </c>
      <c r="S1415" s="50" t="s">
        <v>719</v>
      </c>
      <c r="T1415" s="50" t="s">
        <v>720</v>
      </c>
      <c r="U1415" s="50" t="s">
        <v>721</v>
      </c>
      <c r="V1415" s="50" t="s">
        <v>722</v>
      </c>
      <c r="W1415" s="50" t="s">
        <v>723</v>
      </c>
      <c r="X1415" s="44" t="s">
        <v>726</v>
      </c>
      <c r="Y1415" s="47" t="s">
        <v>723</v>
      </c>
      <c r="Z1415" s="47" t="s">
        <v>723</v>
      </c>
      <c r="AA1415" s="179"/>
      <c r="AB1415" s="179"/>
    </row>
    <row r="1416" spans="1:28" s="23" customFormat="1" hidden="1" x14ac:dyDescent="0.2">
      <c r="A1416" s="226" t="str">
        <f>Übersetzungstexte!A$139</f>
        <v/>
      </c>
      <c r="B1416" s="226" t="str">
        <f>Übersetzungstexte!A$143</f>
        <v/>
      </c>
      <c r="C1416" s="226" t="str">
        <f>Übersetzungstexte!A$147</f>
        <v/>
      </c>
      <c r="D1416" s="227" t="str">
        <f>Übersetzungstexte!A$151</f>
        <v/>
      </c>
      <c r="E1416" s="227" t="str">
        <f>Übersetzungstexte!A$155</f>
        <v/>
      </c>
      <c r="F1416" s="227" t="str">
        <f>Übersetzungstexte!A$159</f>
        <v/>
      </c>
      <c r="G1416" s="227" t="str">
        <f>Übersetzungstexte!A$163</f>
        <v xml:space="preserve">Monate </v>
      </c>
      <c r="H1416" s="233" t="str">
        <f>Übersetzungstexte!A$167</f>
        <v>Lohn-</v>
      </c>
      <c r="I1416" s="227" t="str">
        <f>Übersetzungstexte!A$171</f>
        <v>durchschn.</v>
      </c>
      <c r="J1416" s="227" t="str">
        <f>Übersetzungstexte!A$175</f>
        <v>Anzahl</v>
      </c>
      <c r="K1416" s="227" t="str">
        <f>Übersetzungstexte!A$179</f>
        <v>Anzahl</v>
      </c>
      <c r="L1416" s="227" t="str">
        <f>Übersetzungstexte!A$183</f>
        <v>barer</v>
      </c>
      <c r="M1416" s="126"/>
      <c r="N1416" s="183"/>
      <c r="O1416" s="76" t="s">
        <v>761</v>
      </c>
      <c r="P1416" s="50" t="s">
        <v>712</v>
      </c>
      <c r="Q1416" s="50" t="s">
        <v>609</v>
      </c>
      <c r="R1416" s="51" t="s">
        <v>713</v>
      </c>
      <c r="S1416" s="75" t="s">
        <v>757</v>
      </c>
      <c r="T1416" s="52" t="s">
        <v>757</v>
      </c>
      <c r="U1416" s="52" t="s">
        <v>758</v>
      </c>
      <c r="V1416" s="52" t="s">
        <v>758</v>
      </c>
      <c r="W1416" s="52" t="s">
        <v>724</v>
      </c>
      <c r="X1416" s="48" t="s">
        <v>727</v>
      </c>
      <c r="Y1416" s="48" t="s">
        <v>727</v>
      </c>
      <c r="Z1416" s="49" t="s">
        <v>753</v>
      </c>
      <c r="AA1416" s="364"/>
      <c r="AB1416" s="364"/>
    </row>
    <row r="1417" spans="1:28" s="23" customFormat="1" hidden="1" x14ac:dyDescent="0.2">
      <c r="A1417" s="226" t="str">
        <f>Übersetzungstexte!A$140</f>
        <v/>
      </c>
      <c r="B1417" s="226" t="str">
        <f>Übersetzungstexte!A$144</f>
        <v/>
      </c>
      <c r="C1417" s="226" t="str">
        <f>Übersetzungstexte!A$148</f>
        <v/>
      </c>
      <c r="D1417" s="227" t="str">
        <f>Übersetzungstexte!A$152</f>
        <v>Geburts-</v>
      </c>
      <c r="E1417" s="227" t="str">
        <f>Übersetzungstexte!A$156</f>
        <v>Monats-</v>
      </c>
      <c r="F1417" s="227" t="str">
        <f>Übersetzungstexte!A$160</f>
        <v>Stunden-</v>
      </c>
      <c r="G1417" s="227" t="str">
        <f>Übersetzungstexte!A$164</f>
        <v>pro Jahr</v>
      </c>
      <c r="H1417" s="227" t="str">
        <f>Übersetzungstexte!A$168</f>
        <v>bestand-</v>
      </c>
      <c r="I1417" s="227" t="str">
        <f>Übersetzungstexte!A$172</f>
        <v>wöchentl.</v>
      </c>
      <c r="J1417" s="227" t="str">
        <f>Übersetzungstexte!A$176</f>
        <v>Ferientage</v>
      </c>
      <c r="K1417" s="227" t="str">
        <f>Übersetzungstexte!A$180</f>
        <v>Feiertage</v>
      </c>
      <c r="L1417" s="228" t="str">
        <f>Übersetzungstexte!A$184</f>
        <v>Stunden-</v>
      </c>
      <c r="M1417" s="127"/>
      <c r="N1417" s="184" t="s">
        <v>62</v>
      </c>
      <c r="O1417" s="44" t="s">
        <v>762</v>
      </c>
      <c r="P1417" s="50"/>
      <c r="Q1417" s="50"/>
      <c r="R1417" s="51"/>
      <c r="S1417" s="52" t="s">
        <v>706</v>
      </c>
      <c r="T1417" s="52" t="s">
        <v>704</v>
      </c>
      <c r="U1417" s="52" t="s">
        <v>706</v>
      </c>
      <c r="V1417" s="52" t="s">
        <v>704</v>
      </c>
      <c r="W1417" s="52" t="s">
        <v>725</v>
      </c>
      <c r="X1417" s="49" t="s">
        <v>755</v>
      </c>
      <c r="Y1417" s="49" t="s">
        <v>728</v>
      </c>
      <c r="Z1417" s="49" t="s">
        <v>754</v>
      </c>
      <c r="AA1417" s="364"/>
      <c r="AB1417" s="364"/>
    </row>
    <row r="1418" spans="1:28" s="23" customFormat="1" hidden="1" x14ac:dyDescent="0.2">
      <c r="A1418" s="229" t="str">
        <f>Übersetzungstexte!A$141</f>
        <v>Versicherten-Nr.</v>
      </c>
      <c r="B1418" s="229" t="str">
        <f>Übersetzungstexte!A$145</f>
        <v>Name</v>
      </c>
      <c r="C1418" s="229" t="str">
        <f>Übersetzungstexte!A$149</f>
        <v>Vorname</v>
      </c>
      <c r="D1418" s="230" t="str">
        <f>Übersetzungstexte!A$153</f>
        <v>datum</v>
      </c>
      <c r="E1418" s="230" t="str">
        <f>Übersetzungstexte!A$157</f>
        <v>lohn</v>
      </c>
      <c r="F1418" s="230" t="str">
        <f>Übersetzungstexte!A$161</f>
        <v>lohn</v>
      </c>
      <c r="G1418" s="230" t="str">
        <f>Übersetzungstexte!A$165</f>
        <v>(12/13)</v>
      </c>
      <c r="H1418" s="230" t="str">
        <f>Übersetzungstexte!A$169</f>
        <v>teile p. Jahr</v>
      </c>
      <c r="I1418" s="230" t="str">
        <f>Übersetzungstexte!A$173</f>
        <v>Arbeitszeit</v>
      </c>
      <c r="J1418" s="230" t="str">
        <f>Übersetzungstexte!A$177</f>
        <v>pro Jahr</v>
      </c>
      <c r="K1418" s="230" t="str">
        <f>Übersetzungstexte!A$181</f>
        <v>pro Jahr</v>
      </c>
      <c r="L1418" s="231" t="str">
        <f>Übersetzungstexte!A$185</f>
        <v>Verdienst</v>
      </c>
      <c r="M1418" s="127"/>
      <c r="N1418" s="184" t="s">
        <v>63</v>
      </c>
      <c r="O1418" s="44" t="s">
        <v>749</v>
      </c>
      <c r="P1418" s="50"/>
      <c r="Q1418" s="50"/>
      <c r="R1418" s="51"/>
      <c r="S1418" s="52" t="s">
        <v>705</v>
      </c>
      <c r="T1418" s="52" t="s">
        <v>705</v>
      </c>
      <c r="U1418" s="52" t="s">
        <v>705</v>
      </c>
      <c r="V1418" s="52" t="s">
        <v>705</v>
      </c>
      <c r="W1418" s="50"/>
      <c r="X1418" s="49" t="s">
        <v>756</v>
      </c>
      <c r="Y1418" s="49" t="s">
        <v>673</v>
      </c>
      <c r="Z1418" s="49"/>
      <c r="AA1418" s="364" t="s">
        <v>711</v>
      </c>
      <c r="AB1418" s="364"/>
    </row>
    <row r="1419" spans="1:28" ht="17.25" hidden="1" customHeight="1" x14ac:dyDescent="0.2">
      <c r="A1419" s="115"/>
      <c r="B1419" s="236"/>
      <c r="C1419" s="236"/>
      <c r="D1419" s="116"/>
      <c r="E1419" s="117"/>
      <c r="F1419" s="118"/>
      <c r="G1419" s="362"/>
      <c r="H1419" s="117"/>
      <c r="I1419" s="118"/>
      <c r="J1419" s="119"/>
      <c r="K1419" s="119"/>
      <c r="L1419" s="232" t="str">
        <f t="shared" ref="L1419:M1421" si="705">Y1419</f>
        <v/>
      </c>
      <c r="M1419" s="128" t="str">
        <f t="shared" si="705"/>
        <v/>
      </c>
      <c r="N1419" s="77">
        <f>IF(N$2-YEAR(D1419)&lt;N$3,0,1)</f>
        <v>0</v>
      </c>
      <c r="O1419" s="77">
        <f>IF(L1419="",0,1)</f>
        <v>0</v>
      </c>
      <c r="P1419" s="28" t="str">
        <f>IF(AND(A1419="",B1419="",C1419=""),"",ROUND((K1419+J1419)/(N$4-(K1419+J1419))*100,2))</f>
        <v/>
      </c>
      <c r="Q1419" s="28">
        <f>ROUND(G1419,0)/12</f>
        <v>0</v>
      </c>
      <c r="R1419" s="31" t="str">
        <f>IF(AND(A1419="",B1419="",C1419=""),"",ROUND((N$4-(K1419+J1419))*I1419/60,1))</f>
        <v/>
      </c>
      <c r="S1419" s="28" t="str">
        <f>IF(OR(AND(A1419="",B1419="",C1419=""),F1419=0,F1419=""),"",ROUND((1+P1419/100)*Q1419*F1419,2))</f>
        <v/>
      </c>
      <c r="T1419" s="28" t="str">
        <f>IF(OR(AND(A1419="",B1419="",C1419=""),F1419=0,F1419="",I1419=0,I1419=""),"",ROUND((1+P1419/100)*(H1419/(N$4*I1419/5)+Q1419*F1419),2))</f>
        <v/>
      </c>
      <c r="U1419" s="28" t="str">
        <f>IF(OR(AND(A1419="",B1419="",C1419=""),E1419=0,E1419="",R1419=0,R1419=""),"",ROUND((Q1419*E1419/R1419),2))</f>
        <v/>
      </c>
      <c r="V1419" s="28" t="str">
        <f>IF(OR(AND(A1419="",B1419="",C1419=""),E1419=0,E1419="",R1419=0,R1419=""),"",ROUND((H1419/(12*Q1419*E1419)+1)*Q1419*E1419/R1419,2))</f>
        <v/>
      </c>
      <c r="W1419" s="71" t="str">
        <f>IF(OR(AND(A1419="",B1419="",C1419=""),R1419=0,R1419=""),"",ROUND(W$4 / R1419,1))</f>
        <v/>
      </c>
      <c r="X1419" s="47" t="str">
        <f>IF(OR(AND(A1419="",B1419="",C1419=""),N$4=""),"",IF(AND(F1419&gt;0,H1419&gt;0),T1419, IF(F1419&gt;0,S1419, IF(AND(E1419&gt;0,H1419&gt;0),V1419,U1419))))</f>
        <v/>
      </c>
      <c r="Y1419" s="365" t="str">
        <f>IF(W1419&lt;X1419,W1419,X1419)</f>
        <v/>
      </c>
      <c r="Z1419" s="365" t="str">
        <f>IF(W1419&lt;X1419,Übersetzungstexte!A$186,"")</f>
        <v/>
      </c>
      <c r="AA1419" s="366" t="str">
        <f>IF(AND(B1419="",C1419=""),"",CONCATENATE(B1419,",",C1419))</f>
        <v/>
      </c>
      <c r="AB1419" s="367"/>
    </row>
    <row r="1420" spans="1:28" ht="17.25" hidden="1" customHeight="1" x14ac:dyDescent="0.2">
      <c r="A1420" s="115"/>
      <c r="B1420" s="236"/>
      <c r="C1420" s="236"/>
      <c r="D1420" s="116"/>
      <c r="E1420" s="117"/>
      <c r="F1420" s="118"/>
      <c r="G1420" s="362"/>
      <c r="H1420" s="117"/>
      <c r="I1420" s="118"/>
      <c r="J1420" s="119"/>
      <c r="K1420" s="119"/>
      <c r="L1420" s="232" t="str">
        <f t="shared" si="705"/>
        <v/>
      </c>
      <c r="M1420" s="128" t="str">
        <f t="shared" si="705"/>
        <v/>
      </c>
      <c r="N1420" s="77">
        <f>IF(N$2-YEAR(D1420)&lt;N$3,0,1)</f>
        <v>0</v>
      </c>
      <c r="O1420" s="77">
        <f>IF(L1420="",0,1)</f>
        <v>0</v>
      </c>
      <c r="P1420" s="28" t="str">
        <f>IF(AND(A1420="",B1420="",C1420=""),"",ROUND((K1420+J1420)/(N$4-(K1420+J1420))*100,2))</f>
        <v/>
      </c>
      <c r="Q1420" s="28">
        <f>ROUND(G1420,0)/12</f>
        <v>0</v>
      </c>
      <c r="R1420" s="31" t="str">
        <f>IF(AND(A1420="",B1420="",C1420=""),"",ROUND((N$4-(K1420+J1420))*I1420/60,1))</f>
        <v/>
      </c>
      <c r="S1420" s="28" t="str">
        <f>IF(OR(AND(A1420="",B1420="",C1420=""),F1420=0,F1420=""),"",ROUND((1+P1420/100)*Q1420*F1420,2))</f>
        <v/>
      </c>
      <c r="T1420" s="28" t="str">
        <f>IF(OR(AND(A1420="",B1420="",C1420=""),F1420=0,F1420="",I1420=0,I1420=""),"",ROUND((1+P1420/100)*(H1420/(N$4*I1420/5)+Q1420*F1420),2))</f>
        <v/>
      </c>
      <c r="U1420" s="28" t="str">
        <f>IF(OR(AND(A1420="",B1420="",C1420=""),E1420=0,E1420="",R1420=0,R1420=""),"",ROUND((Q1420*E1420/R1420),2))</f>
        <v/>
      </c>
      <c r="V1420" s="28" t="str">
        <f>IF(OR(AND(A1420="",B1420="",C1420=""),E1420=0,E1420="",R1420=0,R1420=""),"",ROUND((H1420/(12*Q1420*E1420)+1)*Q1420*E1420/R1420,2))</f>
        <v/>
      </c>
      <c r="W1420" s="71" t="str">
        <f>IF(OR(AND(A1420="",B1420="",C1420=""),R1420=0,R1420=""),"",ROUND(W$4 / R1420,1))</f>
        <v/>
      </c>
      <c r="X1420" s="47" t="str">
        <f>IF(OR(AND(A1420="",B1420="",C1420=""),N$4=""),"",IF(AND(F1420&gt;0,H1420&gt;0),T1420, IF(F1420&gt;0,S1420, IF(AND(E1420&gt;0,H1420&gt;0),V1420,U1420))))</f>
        <v/>
      </c>
      <c r="Y1420" s="365" t="str">
        <f>IF(W1420&lt;X1420,W1420,X1420)</f>
        <v/>
      </c>
      <c r="Z1420" s="365" t="str">
        <f>IF(W1420&lt;X1420,Übersetzungstexte!A$186,"")</f>
        <v/>
      </c>
      <c r="AA1420" s="366" t="str">
        <f>IF(AND(B1420="",C1420=""),"",CONCATENATE(B1420,",",C1420))</f>
        <v/>
      </c>
      <c r="AB1420" s="367"/>
    </row>
    <row r="1421" spans="1:28" ht="17.25" hidden="1" customHeight="1" x14ac:dyDescent="0.2">
      <c r="A1421" s="115"/>
      <c r="B1421" s="236"/>
      <c r="C1421" s="236"/>
      <c r="D1421" s="116"/>
      <c r="E1421" s="117"/>
      <c r="F1421" s="118"/>
      <c r="G1421" s="362"/>
      <c r="H1421" s="117"/>
      <c r="I1421" s="118"/>
      <c r="J1421" s="119"/>
      <c r="K1421" s="119"/>
      <c r="L1421" s="232" t="str">
        <f t="shared" si="705"/>
        <v/>
      </c>
      <c r="M1421" s="128" t="str">
        <f t="shared" si="705"/>
        <v/>
      </c>
      <c r="N1421" s="77">
        <f>IF(N$2-YEAR(D1421)&lt;N$3,0,1)</f>
        <v>0</v>
      </c>
      <c r="O1421" s="77">
        <f>IF(L1421="",0,1)</f>
        <v>0</v>
      </c>
      <c r="P1421" s="28" t="str">
        <f>IF(AND(A1421="",B1421="",C1421=""),"",ROUND((K1421+J1421)/(N$4-(K1421+J1421))*100,2))</f>
        <v/>
      </c>
      <c r="Q1421" s="28">
        <f>ROUND(G1421,0)/12</f>
        <v>0</v>
      </c>
      <c r="R1421" s="31" t="str">
        <f>IF(AND(A1421="",B1421="",C1421=""),"",ROUND((N$4-(K1421+J1421))*I1421/60,1))</f>
        <v/>
      </c>
      <c r="S1421" s="28" t="str">
        <f>IF(OR(AND(A1421="",B1421="",C1421=""),F1421=0,F1421=""),"",ROUND((1+P1421/100)*Q1421*F1421,2))</f>
        <v/>
      </c>
      <c r="T1421" s="28" t="str">
        <f>IF(OR(AND(A1421="",B1421="",C1421=""),F1421=0,F1421="",I1421=0,I1421=""),"",ROUND((1+P1421/100)*(H1421/(N$4*I1421/5)+Q1421*F1421),2))</f>
        <v/>
      </c>
      <c r="U1421" s="28" t="str">
        <f>IF(OR(AND(A1421="",B1421="",C1421=""),E1421=0,E1421="",R1421=0,R1421=""),"",ROUND((Q1421*E1421/R1421),2))</f>
        <v/>
      </c>
      <c r="V1421" s="28" t="str">
        <f>IF(OR(AND(A1421="",B1421="",C1421=""),E1421=0,E1421="",R1421=0,R1421=""),"",ROUND((H1421/(12*Q1421*E1421)+1)*Q1421*E1421/R1421,2))</f>
        <v/>
      </c>
      <c r="W1421" s="71" t="str">
        <f>IF(OR(AND(A1421="",B1421="",C1421=""),R1421=0,R1421=""),"",ROUND(W$4 / R1421,1))</f>
        <v/>
      </c>
      <c r="X1421" s="47" t="str">
        <f>IF(OR(AND(A1421="",B1421="",C1421=""),N$4=""),"",IF(AND(F1421&gt;0,H1421&gt;0),T1421, IF(F1421&gt;0,S1421, IF(AND(E1421&gt;0,H1421&gt;0),V1421,U1421))))</f>
        <v/>
      </c>
      <c r="Y1421" s="365" t="str">
        <f>IF(W1421&lt;X1421,W1421,X1421)</f>
        <v/>
      </c>
      <c r="Z1421" s="365" t="str">
        <f>IF(W1421&lt;X1421,Übersetzungstexte!A$186,"")</f>
        <v/>
      </c>
      <c r="AA1421" s="366" t="str">
        <f>IF(AND(B1421="",C1421=""),"",CONCATENATE(B1421,",",C1421))</f>
        <v/>
      </c>
      <c r="AB1421" s="367"/>
    </row>
    <row r="1422" spans="1:28" ht="17.25" hidden="1" customHeight="1" x14ac:dyDescent="0.2">
      <c r="A1422" s="115"/>
      <c r="B1422" s="236"/>
      <c r="C1422" s="236"/>
      <c r="D1422" s="116"/>
      <c r="E1422" s="117"/>
      <c r="F1422" s="118"/>
      <c r="G1422" s="362"/>
      <c r="H1422" s="117"/>
      <c r="I1422" s="118"/>
      <c r="J1422" s="119"/>
      <c r="K1422" s="119"/>
      <c r="L1422" s="232" t="str">
        <f t="shared" ref="L1422:L1437" si="706">Y1422</f>
        <v/>
      </c>
      <c r="M1422" s="128" t="str">
        <f t="shared" ref="M1422:M1437" si="707">Z1422</f>
        <v/>
      </c>
      <c r="N1422" s="77">
        <f t="shared" ref="N1422:N1437" si="708">IF(N$2-YEAR(D1422)&lt;N$3,0,1)</f>
        <v>0</v>
      </c>
      <c r="O1422" s="77">
        <f t="shared" ref="O1422:O1437" si="709">IF(L1422="",0,1)</f>
        <v>0</v>
      </c>
      <c r="P1422" s="28" t="str">
        <f t="shared" ref="P1422:P1437" si="710">IF(AND(A1422="",B1422="",C1422=""),"",ROUND((K1422+J1422)/(N$4-(K1422+J1422))*100,2))</f>
        <v/>
      </c>
      <c r="Q1422" s="28">
        <f t="shared" ref="Q1422:Q1437" si="711">ROUND(G1422,0)/12</f>
        <v>0</v>
      </c>
      <c r="R1422" s="31" t="str">
        <f t="shared" ref="R1422:R1437" si="712">IF(AND(A1422="",B1422="",C1422=""),"",ROUND((N$4-(K1422+J1422))*I1422/60,1))</f>
        <v/>
      </c>
      <c r="S1422" s="28" t="str">
        <f t="shared" ref="S1422:S1437" si="713">IF(OR(AND(A1422="",B1422="",C1422=""),F1422=0,F1422=""),"",ROUND((1+P1422/100)*Q1422*F1422,2))</f>
        <v/>
      </c>
      <c r="T1422" s="28" t="str">
        <f t="shared" ref="T1422:T1437" si="714">IF(OR(AND(A1422="",B1422="",C1422=""),F1422=0,F1422="",I1422=0,I1422=""),"",ROUND((1+P1422/100)*(H1422/(N$4*I1422/5)+Q1422*F1422),2))</f>
        <v/>
      </c>
      <c r="U1422" s="28" t="str">
        <f t="shared" ref="U1422:U1437" si="715">IF(OR(AND(A1422="",B1422="",C1422=""),E1422=0,E1422="",R1422=0,R1422=""),"",ROUND((Q1422*E1422/R1422),2))</f>
        <v/>
      </c>
      <c r="V1422" s="28" t="str">
        <f t="shared" ref="V1422:V1437" si="716">IF(OR(AND(A1422="",B1422="",C1422=""),E1422=0,E1422="",R1422=0,R1422=""),"",ROUND((H1422/(12*Q1422*E1422)+1)*Q1422*E1422/R1422,2))</f>
        <v/>
      </c>
      <c r="W1422" s="71" t="str">
        <f t="shared" ref="W1422:W1437" si="717">IF(OR(AND(A1422="",B1422="",C1422=""),R1422=0,R1422=""),"",ROUND(W$4 / R1422,1))</f>
        <v/>
      </c>
      <c r="X1422" s="47" t="str">
        <f t="shared" ref="X1422:X1437" si="718">IF(OR(AND(A1422="",B1422="",C1422=""),N$4=""),"",IF(AND(F1422&gt;0,H1422&gt;0),T1422, IF(F1422&gt;0,S1422, IF(AND(E1422&gt;0,H1422&gt;0),V1422,U1422))))</f>
        <v/>
      </c>
      <c r="Y1422" s="365" t="str">
        <f t="shared" ref="Y1422:Y1437" si="719">IF(W1422&lt;X1422,W1422,X1422)</f>
        <v/>
      </c>
      <c r="Z1422" s="365" t="str">
        <f>IF(W1422&lt;X1422,Übersetzungstexte!A$186,"")</f>
        <v/>
      </c>
      <c r="AA1422" s="366" t="str">
        <f t="shared" ref="AA1422:AA1437" si="720">IF(AND(B1422="",C1422=""),"",CONCATENATE(B1422,",",C1422))</f>
        <v/>
      </c>
      <c r="AB1422" s="367"/>
    </row>
    <row r="1423" spans="1:28" ht="17.25" hidden="1" customHeight="1" x14ac:dyDescent="0.2">
      <c r="A1423" s="115"/>
      <c r="B1423" s="236"/>
      <c r="C1423" s="236"/>
      <c r="D1423" s="116"/>
      <c r="E1423" s="117"/>
      <c r="F1423" s="118"/>
      <c r="G1423" s="362"/>
      <c r="H1423" s="117"/>
      <c r="I1423" s="118"/>
      <c r="J1423" s="119"/>
      <c r="K1423" s="119"/>
      <c r="L1423" s="232" t="str">
        <f t="shared" si="706"/>
        <v/>
      </c>
      <c r="M1423" s="128" t="str">
        <f t="shared" si="707"/>
        <v/>
      </c>
      <c r="N1423" s="77">
        <f t="shared" si="708"/>
        <v>0</v>
      </c>
      <c r="O1423" s="77">
        <f t="shared" si="709"/>
        <v>0</v>
      </c>
      <c r="P1423" s="28" t="str">
        <f t="shared" si="710"/>
        <v/>
      </c>
      <c r="Q1423" s="28">
        <f t="shared" si="711"/>
        <v>0</v>
      </c>
      <c r="R1423" s="31" t="str">
        <f t="shared" si="712"/>
        <v/>
      </c>
      <c r="S1423" s="28" t="str">
        <f t="shared" si="713"/>
        <v/>
      </c>
      <c r="T1423" s="28" t="str">
        <f t="shared" si="714"/>
        <v/>
      </c>
      <c r="U1423" s="28" t="str">
        <f t="shared" si="715"/>
        <v/>
      </c>
      <c r="V1423" s="28" t="str">
        <f t="shared" si="716"/>
        <v/>
      </c>
      <c r="W1423" s="71" t="str">
        <f t="shared" si="717"/>
        <v/>
      </c>
      <c r="X1423" s="47" t="str">
        <f t="shared" si="718"/>
        <v/>
      </c>
      <c r="Y1423" s="365" t="str">
        <f t="shared" si="719"/>
        <v/>
      </c>
      <c r="Z1423" s="365" t="str">
        <f>IF(W1423&lt;X1423,Übersetzungstexte!A$186,"")</f>
        <v/>
      </c>
      <c r="AA1423" s="366" t="str">
        <f t="shared" si="720"/>
        <v/>
      </c>
      <c r="AB1423" s="367"/>
    </row>
    <row r="1424" spans="1:28" ht="17.25" hidden="1" customHeight="1" x14ac:dyDescent="0.2">
      <c r="A1424" s="115"/>
      <c r="B1424" s="236"/>
      <c r="C1424" s="236"/>
      <c r="D1424" s="116"/>
      <c r="E1424" s="117"/>
      <c r="F1424" s="118"/>
      <c r="G1424" s="362"/>
      <c r="H1424" s="117"/>
      <c r="I1424" s="118"/>
      <c r="J1424" s="119"/>
      <c r="K1424" s="119"/>
      <c r="L1424" s="232" t="str">
        <f t="shared" si="706"/>
        <v/>
      </c>
      <c r="M1424" s="128" t="str">
        <f t="shared" si="707"/>
        <v/>
      </c>
      <c r="N1424" s="77">
        <f t="shared" si="708"/>
        <v>0</v>
      </c>
      <c r="O1424" s="77">
        <f t="shared" si="709"/>
        <v>0</v>
      </c>
      <c r="P1424" s="28" t="str">
        <f t="shared" si="710"/>
        <v/>
      </c>
      <c r="Q1424" s="28">
        <f t="shared" si="711"/>
        <v>0</v>
      </c>
      <c r="R1424" s="31" t="str">
        <f t="shared" si="712"/>
        <v/>
      </c>
      <c r="S1424" s="28" t="str">
        <f t="shared" si="713"/>
        <v/>
      </c>
      <c r="T1424" s="28" t="str">
        <f t="shared" si="714"/>
        <v/>
      </c>
      <c r="U1424" s="28" t="str">
        <f t="shared" si="715"/>
        <v/>
      </c>
      <c r="V1424" s="28" t="str">
        <f t="shared" si="716"/>
        <v/>
      </c>
      <c r="W1424" s="71" t="str">
        <f t="shared" si="717"/>
        <v/>
      </c>
      <c r="X1424" s="47" t="str">
        <f t="shared" si="718"/>
        <v/>
      </c>
      <c r="Y1424" s="365" t="str">
        <f t="shared" si="719"/>
        <v/>
      </c>
      <c r="Z1424" s="365" t="str">
        <f>IF(W1424&lt;X1424,Übersetzungstexte!A$186,"")</f>
        <v/>
      </c>
      <c r="AA1424" s="366" t="str">
        <f t="shared" si="720"/>
        <v/>
      </c>
      <c r="AB1424" s="367"/>
    </row>
    <row r="1425" spans="1:28" ht="17.25" hidden="1" customHeight="1" x14ac:dyDescent="0.2">
      <c r="A1425" s="115"/>
      <c r="B1425" s="236"/>
      <c r="C1425" s="236"/>
      <c r="D1425" s="116"/>
      <c r="E1425" s="117"/>
      <c r="F1425" s="118"/>
      <c r="G1425" s="362"/>
      <c r="H1425" s="117"/>
      <c r="I1425" s="118"/>
      <c r="J1425" s="119"/>
      <c r="K1425" s="119"/>
      <c r="L1425" s="232" t="str">
        <f t="shared" si="706"/>
        <v/>
      </c>
      <c r="M1425" s="128" t="str">
        <f t="shared" si="707"/>
        <v/>
      </c>
      <c r="N1425" s="77">
        <f t="shared" si="708"/>
        <v>0</v>
      </c>
      <c r="O1425" s="77">
        <f t="shared" si="709"/>
        <v>0</v>
      </c>
      <c r="P1425" s="28" t="str">
        <f t="shared" si="710"/>
        <v/>
      </c>
      <c r="Q1425" s="28">
        <f t="shared" si="711"/>
        <v>0</v>
      </c>
      <c r="R1425" s="31" t="str">
        <f t="shared" si="712"/>
        <v/>
      </c>
      <c r="S1425" s="28" t="str">
        <f t="shared" si="713"/>
        <v/>
      </c>
      <c r="T1425" s="28" t="str">
        <f t="shared" si="714"/>
        <v/>
      </c>
      <c r="U1425" s="28" t="str">
        <f t="shared" si="715"/>
        <v/>
      </c>
      <c r="V1425" s="28" t="str">
        <f t="shared" si="716"/>
        <v/>
      </c>
      <c r="W1425" s="71" t="str">
        <f t="shared" si="717"/>
        <v/>
      </c>
      <c r="X1425" s="47" t="str">
        <f t="shared" si="718"/>
        <v/>
      </c>
      <c r="Y1425" s="365" t="str">
        <f t="shared" si="719"/>
        <v/>
      </c>
      <c r="Z1425" s="365" t="str">
        <f>IF(W1425&lt;X1425,Übersetzungstexte!A$186,"")</f>
        <v/>
      </c>
      <c r="AA1425" s="366" t="str">
        <f t="shared" si="720"/>
        <v/>
      </c>
      <c r="AB1425" s="367"/>
    </row>
    <row r="1426" spans="1:28" ht="17.25" hidden="1" customHeight="1" x14ac:dyDescent="0.2">
      <c r="A1426" s="115"/>
      <c r="B1426" s="236"/>
      <c r="C1426" s="236"/>
      <c r="D1426" s="116"/>
      <c r="E1426" s="117"/>
      <c r="F1426" s="118"/>
      <c r="G1426" s="362"/>
      <c r="H1426" s="117"/>
      <c r="I1426" s="118"/>
      <c r="J1426" s="119"/>
      <c r="K1426" s="119"/>
      <c r="L1426" s="232" t="str">
        <f t="shared" si="706"/>
        <v/>
      </c>
      <c r="M1426" s="128" t="str">
        <f t="shared" si="707"/>
        <v/>
      </c>
      <c r="N1426" s="77">
        <f t="shared" si="708"/>
        <v>0</v>
      </c>
      <c r="O1426" s="77">
        <f t="shared" si="709"/>
        <v>0</v>
      </c>
      <c r="P1426" s="28" t="str">
        <f t="shared" si="710"/>
        <v/>
      </c>
      <c r="Q1426" s="28">
        <f t="shared" si="711"/>
        <v>0</v>
      </c>
      <c r="R1426" s="31" t="str">
        <f t="shared" si="712"/>
        <v/>
      </c>
      <c r="S1426" s="28" t="str">
        <f t="shared" si="713"/>
        <v/>
      </c>
      <c r="T1426" s="28" t="str">
        <f t="shared" si="714"/>
        <v/>
      </c>
      <c r="U1426" s="28" t="str">
        <f t="shared" si="715"/>
        <v/>
      </c>
      <c r="V1426" s="28" t="str">
        <f t="shared" si="716"/>
        <v/>
      </c>
      <c r="W1426" s="71" t="str">
        <f t="shared" si="717"/>
        <v/>
      </c>
      <c r="X1426" s="47" t="str">
        <f t="shared" si="718"/>
        <v/>
      </c>
      <c r="Y1426" s="365" t="str">
        <f t="shared" si="719"/>
        <v/>
      </c>
      <c r="Z1426" s="365" t="str">
        <f>IF(W1426&lt;X1426,Übersetzungstexte!A$186,"")</f>
        <v/>
      </c>
      <c r="AA1426" s="366" t="str">
        <f t="shared" si="720"/>
        <v/>
      </c>
      <c r="AB1426" s="367"/>
    </row>
    <row r="1427" spans="1:28" ht="17.25" hidden="1" customHeight="1" x14ac:dyDescent="0.2">
      <c r="A1427" s="115"/>
      <c r="B1427" s="236"/>
      <c r="C1427" s="236"/>
      <c r="D1427" s="116"/>
      <c r="E1427" s="117"/>
      <c r="F1427" s="118"/>
      <c r="G1427" s="362"/>
      <c r="H1427" s="117"/>
      <c r="I1427" s="118"/>
      <c r="J1427" s="119"/>
      <c r="K1427" s="119"/>
      <c r="L1427" s="232" t="str">
        <f t="shared" si="706"/>
        <v/>
      </c>
      <c r="M1427" s="128" t="str">
        <f t="shared" si="707"/>
        <v/>
      </c>
      <c r="N1427" s="77">
        <f t="shared" si="708"/>
        <v>0</v>
      </c>
      <c r="O1427" s="77">
        <f t="shared" si="709"/>
        <v>0</v>
      </c>
      <c r="P1427" s="28" t="str">
        <f t="shared" si="710"/>
        <v/>
      </c>
      <c r="Q1427" s="28">
        <f t="shared" si="711"/>
        <v>0</v>
      </c>
      <c r="R1427" s="31" t="str">
        <f t="shared" si="712"/>
        <v/>
      </c>
      <c r="S1427" s="28" t="str">
        <f t="shared" si="713"/>
        <v/>
      </c>
      <c r="T1427" s="28" t="str">
        <f t="shared" si="714"/>
        <v/>
      </c>
      <c r="U1427" s="28" t="str">
        <f t="shared" si="715"/>
        <v/>
      </c>
      <c r="V1427" s="28" t="str">
        <f t="shared" si="716"/>
        <v/>
      </c>
      <c r="W1427" s="71" t="str">
        <f t="shared" si="717"/>
        <v/>
      </c>
      <c r="X1427" s="47" t="str">
        <f t="shared" si="718"/>
        <v/>
      </c>
      <c r="Y1427" s="365" t="str">
        <f t="shared" si="719"/>
        <v/>
      </c>
      <c r="Z1427" s="365" t="str">
        <f>IF(W1427&lt;X1427,Übersetzungstexte!A$186,"")</f>
        <v/>
      </c>
      <c r="AA1427" s="366" t="str">
        <f t="shared" si="720"/>
        <v/>
      </c>
      <c r="AB1427" s="367"/>
    </row>
    <row r="1428" spans="1:28" ht="17.25" hidden="1" customHeight="1" x14ac:dyDescent="0.2">
      <c r="A1428" s="115"/>
      <c r="B1428" s="236"/>
      <c r="C1428" s="236"/>
      <c r="D1428" s="116"/>
      <c r="E1428" s="117"/>
      <c r="F1428" s="118"/>
      <c r="G1428" s="362"/>
      <c r="H1428" s="117"/>
      <c r="I1428" s="118"/>
      <c r="J1428" s="119"/>
      <c r="K1428" s="119"/>
      <c r="L1428" s="232" t="str">
        <f t="shared" si="706"/>
        <v/>
      </c>
      <c r="M1428" s="128" t="str">
        <f t="shared" si="707"/>
        <v/>
      </c>
      <c r="N1428" s="77">
        <f t="shared" si="708"/>
        <v>0</v>
      </c>
      <c r="O1428" s="77">
        <f t="shared" si="709"/>
        <v>0</v>
      </c>
      <c r="P1428" s="28" t="str">
        <f t="shared" si="710"/>
        <v/>
      </c>
      <c r="Q1428" s="28">
        <f t="shared" si="711"/>
        <v>0</v>
      </c>
      <c r="R1428" s="31" t="str">
        <f t="shared" si="712"/>
        <v/>
      </c>
      <c r="S1428" s="28" t="str">
        <f t="shared" si="713"/>
        <v/>
      </c>
      <c r="T1428" s="28" t="str">
        <f t="shared" si="714"/>
        <v/>
      </c>
      <c r="U1428" s="28" t="str">
        <f t="shared" si="715"/>
        <v/>
      </c>
      <c r="V1428" s="28" t="str">
        <f t="shared" si="716"/>
        <v/>
      </c>
      <c r="W1428" s="71" t="str">
        <f t="shared" si="717"/>
        <v/>
      </c>
      <c r="X1428" s="47" t="str">
        <f t="shared" si="718"/>
        <v/>
      </c>
      <c r="Y1428" s="365" t="str">
        <f t="shared" si="719"/>
        <v/>
      </c>
      <c r="Z1428" s="365" t="str">
        <f>IF(W1428&lt;X1428,Übersetzungstexte!A$186,"")</f>
        <v/>
      </c>
      <c r="AA1428" s="366" t="str">
        <f t="shared" si="720"/>
        <v/>
      </c>
      <c r="AB1428" s="367"/>
    </row>
    <row r="1429" spans="1:28" ht="17.25" hidden="1" customHeight="1" x14ac:dyDescent="0.2">
      <c r="A1429" s="115"/>
      <c r="B1429" s="236"/>
      <c r="C1429" s="236"/>
      <c r="D1429" s="116"/>
      <c r="E1429" s="117"/>
      <c r="F1429" s="118"/>
      <c r="G1429" s="362"/>
      <c r="H1429" s="117"/>
      <c r="I1429" s="118"/>
      <c r="J1429" s="119"/>
      <c r="K1429" s="119"/>
      <c r="L1429" s="232" t="str">
        <f t="shared" si="706"/>
        <v/>
      </c>
      <c r="M1429" s="128" t="str">
        <f t="shared" si="707"/>
        <v/>
      </c>
      <c r="N1429" s="77">
        <f t="shared" si="708"/>
        <v>0</v>
      </c>
      <c r="O1429" s="77">
        <f t="shared" si="709"/>
        <v>0</v>
      </c>
      <c r="P1429" s="28" t="str">
        <f t="shared" si="710"/>
        <v/>
      </c>
      <c r="Q1429" s="28">
        <f t="shared" si="711"/>
        <v>0</v>
      </c>
      <c r="R1429" s="31" t="str">
        <f t="shared" si="712"/>
        <v/>
      </c>
      <c r="S1429" s="28" t="str">
        <f t="shared" si="713"/>
        <v/>
      </c>
      <c r="T1429" s="28" t="str">
        <f t="shared" si="714"/>
        <v/>
      </c>
      <c r="U1429" s="28" t="str">
        <f t="shared" si="715"/>
        <v/>
      </c>
      <c r="V1429" s="28" t="str">
        <f t="shared" si="716"/>
        <v/>
      </c>
      <c r="W1429" s="71" t="str">
        <f t="shared" si="717"/>
        <v/>
      </c>
      <c r="X1429" s="47" t="str">
        <f t="shared" si="718"/>
        <v/>
      </c>
      <c r="Y1429" s="365" t="str">
        <f t="shared" si="719"/>
        <v/>
      </c>
      <c r="Z1429" s="365" t="str">
        <f>IF(W1429&lt;X1429,Übersetzungstexte!A$186,"")</f>
        <v/>
      </c>
      <c r="AA1429" s="366" t="str">
        <f t="shared" si="720"/>
        <v/>
      </c>
      <c r="AB1429" s="367"/>
    </row>
    <row r="1430" spans="1:28" ht="17.25" hidden="1" customHeight="1" x14ac:dyDescent="0.2">
      <c r="A1430" s="115"/>
      <c r="B1430" s="236"/>
      <c r="C1430" s="236"/>
      <c r="D1430" s="116"/>
      <c r="E1430" s="117"/>
      <c r="F1430" s="118"/>
      <c r="G1430" s="362"/>
      <c r="H1430" s="117"/>
      <c r="I1430" s="118"/>
      <c r="J1430" s="119"/>
      <c r="K1430" s="119"/>
      <c r="L1430" s="232" t="str">
        <f t="shared" si="706"/>
        <v/>
      </c>
      <c r="M1430" s="128" t="str">
        <f t="shared" si="707"/>
        <v/>
      </c>
      <c r="N1430" s="77">
        <f t="shared" si="708"/>
        <v>0</v>
      </c>
      <c r="O1430" s="77">
        <f t="shared" si="709"/>
        <v>0</v>
      </c>
      <c r="P1430" s="28" t="str">
        <f t="shared" si="710"/>
        <v/>
      </c>
      <c r="Q1430" s="28">
        <f t="shared" si="711"/>
        <v>0</v>
      </c>
      <c r="R1430" s="31" t="str">
        <f t="shared" si="712"/>
        <v/>
      </c>
      <c r="S1430" s="28" t="str">
        <f t="shared" si="713"/>
        <v/>
      </c>
      <c r="T1430" s="28" t="str">
        <f t="shared" si="714"/>
        <v/>
      </c>
      <c r="U1430" s="28" t="str">
        <f t="shared" si="715"/>
        <v/>
      </c>
      <c r="V1430" s="28" t="str">
        <f t="shared" si="716"/>
        <v/>
      </c>
      <c r="W1430" s="71" t="str">
        <f t="shared" si="717"/>
        <v/>
      </c>
      <c r="X1430" s="47" t="str">
        <f t="shared" si="718"/>
        <v/>
      </c>
      <c r="Y1430" s="365" t="str">
        <f t="shared" si="719"/>
        <v/>
      </c>
      <c r="Z1430" s="365" t="str">
        <f>IF(W1430&lt;X1430,Übersetzungstexte!A$186,"")</f>
        <v/>
      </c>
      <c r="AA1430" s="366" t="str">
        <f t="shared" si="720"/>
        <v/>
      </c>
      <c r="AB1430" s="367"/>
    </row>
    <row r="1431" spans="1:28" ht="17.25" hidden="1" customHeight="1" x14ac:dyDescent="0.2">
      <c r="A1431" s="115"/>
      <c r="B1431" s="236"/>
      <c r="C1431" s="236"/>
      <c r="D1431" s="116"/>
      <c r="E1431" s="117"/>
      <c r="F1431" s="118"/>
      <c r="G1431" s="362"/>
      <c r="H1431" s="117"/>
      <c r="I1431" s="118"/>
      <c r="J1431" s="119"/>
      <c r="K1431" s="119"/>
      <c r="L1431" s="232" t="str">
        <f t="shared" si="706"/>
        <v/>
      </c>
      <c r="M1431" s="128" t="str">
        <f t="shared" si="707"/>
        <v/>
      </c>
      <c r="N1431" s="77">
        <f t="shared" si="708"/>
        <v>0</v>
      </c>
      <c r="O1431" s="77">
        <f t="shared" si="709"/>
        <v>0</v>
      </c>
      <c r="P1431" s="28" t="str">
        <f t="shared" si="710"/>
        <v/>
      </c>
      <c r="Q1431" s="28">
        <f t="shared" si="711"/>
        <v>0</v>
      </c>
      <c r="R1431" s="31" t="str">
        <f t="shared" si="712"/>
        <v/>
      </c>
      <c r="S1431" s="28" t="str">
        <f t="shared" si="713"/>
        <v/>
      </c>
      <c r="T1431" s="28" t="str">
        <f t="shared" si="714"/>
        <v/>
      </c>
      <c r="U1431" s="28" t="str">
        <f t="shared" si="715"/>
        <v/>
      </c>
      <c r="V1431" s="28" t="str">
        <f t="shared" si="716"/>
        <v/>
      </c>
      <c r="W1431" s="71" t="str">
        <f t="shared" si="717"/>
        <v/>
      </c>
      <c r="X1431" s="47" t="str">
        <f t="shared" si="718"/>
        <v/>
      </c>
      <c r="Y1431" s="365" t="str">
        <f t="shared" si="719"/>
        <v/>
      </c>
      <c r="Z1431" s="365" t="str">
        <f>IF(W1431&lt;X1431,Übersetzungstexte!A$186,"")</f>
        <v/>
      </c>
      <c r="AA1431" s="366" t="str">
        <f t="shared" si="720"/>
        <v/>
      </c>
      <c r="AB1431" s="367"/>
    </row>
    <row r="1432" spans="1:28" ht="17.25" hidden="1" customHeight="1" x14ac:dyDescent="0.2">
      <c r="A1432" s="115"/>
      <c r="B1432" s="236"/>
      <c r="C1432" s="236"/>
      <c r="D1432" s="116"/>
      <c r="E1432" s="117"/>
      <c r="F1432" s="118"/>
      <c r="G1432" s="362"/>
      <c r="H1432" s="117"/>
      <c r="I1432" s="118"/>
      <c r="J1432" s="119"/>
      <c r="K1432" s="119"/>
      <c r="L1432" s="232" t="str">
        <f t="shared" si="706"/>
        <v/>
      </c>
      <c r="M1432" s="128" t="str">
        <f t="shared" si="707"/>
        <v/>
      </c>
      <c r="N1432" s="77">
        <f t="shared" si="708"/>
        <v>0</v>
      </c>
      <c r="O1432" s="77">
        <f t="shared" si="709"/>
        <v>0</v>
      </c>
      <c r="P1432" s="28" t="str">
        <f t="shared" si="710"/>
        <v/>
      </c>
      <c r="Q1432" s="28">
        <f t="shared" si="711"/>
        <v>0</v>
      </c>
      <c r="R1432" s="31" t="str">
        <f t="shared" si="712"/>
        <v/>
      </c>
      <c r="S1432" s="28" t="str">
        <f t="shared" si="713"/>
        <v/>
      </c>
      <c r="T1432" s="28" t="str">
        <f t="shared" si="714"/>
        <v/>
      </c>
      <c r="U1432" s="28" t="str">
        <f t="shared" si="715"/>
        <v/>
      </c>
      <c r="V1432" s="28" t="str">
        <f t="shared" si="716"/>
        <v/>
      </c>
      <c r="W1432" s="71" t="str">
        <f t="shared" si="717"/>
        <v/>
      </c>
      <c r="X1432" s="47" t="str">
        <f t="shared" si="718"/>
        <v/>
      </c>
      <c r="Y1432" s="365" t="str">
        <f t="shared" si="719"/>
        <v/>
      </c>
      <c r="Z1432" s="365" t="str">
        <f>IF(W1432&lt;X1432,Übersetzungstexte!A$186,"")</f>
        <v/>
      </c>
      <c r="AA1432" s="366" t="str">
        <f t="shared" si="720"/>
        <v/>
      </c>
      <c r="AB1432" s="367"/>
    </row>
    <row r="1433" spans="1:28" ht="17.25" hidden="1" customHeight="1" x14ac:dyDescent="0.2">
      <c r="A1433" s="115"/>
      <c r="B1433" s="236"/>
      <c r="C1433" s="236"/>
      <c r="D1433" s="116"/>
      <c r="E1433" s="117"/>
      <c r="F1433" s="118"/>
      <c r="G1433" s="362"/>
      <c r="H1433" s="117"/>
      <c r="I1433" s="118"/>
      <c r="J1433" s="119"/>
      <c r="K1433" s="119"/>
      <c r="L1433" s="232" t="str">
        <f t="shared" si="706"/>
        <v/>
      </c>
      <c r="M1433" s="128" t="str">
        <f t="shared" si="707"/>
        <v/>
      </c>
      <c r="N1433" s="77">
        <f t="shared" si="708"/>
        <v>0</v>
      </c>
      <c r="O1433" s="77">
        <f t="shared" si="709"/>
        <v>0</v>
      </c>
      <c r="P1433" s="28" t="str">
        <f t="shared" si="710"/>
        <v/>
      </c>
      <c r="Q1433" s="28">
        <f t="shared" si="711"/>
        <v>0</v>
      </c>
      <c r="R1433" s="31" t="str">
        <f t="shared" si="712"/>
        <v/>
      </c>
      <c r="S1433" s="28" t="str">
        <f t="shared" si="713"/>
        <v/>
      </c>
      <c r="T1433" s="28" t="str">
        <f t="shared" si="714"/>
        <v/>
      </c>
      <c r="U1433" s="28" t="str">
        <f t="shared" si="715"/>
        <v/>
      </c>
      <c r="V1433" s="28" t="str">
        <f t="shared" si="716"/>
        <v/>
      </c>
      <c r="W1433" s="71" t="str">
        <f t="shared" si="717"/>
        <v/>
      </c>
      <c r="X1433" s="47" t="str">
        <f t="shared" si="718"/>
        <v/>
      </c>
      <c r="Y1433" s="365" t="str">
        <f t="shared" si="719"/>
        <v/>
      </c>
      <c r="Z1433" s="365" t="str">
        <f>IF(W1433&lt;X1433,Übersetzungstexte!A$186,"")</f>
        <v/>
      </c>
      <c r="AA1433" s="366" t="str">
        <f t="shared" si="720"/>
        <v/>
      </c>
      <c r="AB1433" s="367"/>
    </row>
    <row r="1434" spans="1:28" ht="17.25" hidden="1" customHeight="1" x14ac:dyDescent="0.2">
      <c r="A1434" s="115"/>
      <c r="B1434" s="236"/>
      <c r="C1434" s="236"/>
      <c r="D1434" s="116"/>
      <c r="E1434" s="117"/>
      <c r="F1434" s="118"/>
      <c r="G1434" s="362"/>
      <c r="H1434" s="117"/>
      <c r="I1434" s="118"/>
      <c r="J1434" s="119"/>
      <c r="K1434" s="119"/>
      <c r="L1434" s="232" t="str">
        <f t="shared" si="706"/>
        <v/>
      </c>
      <c r="M1434" s="128" t="str">
        <f t="shared" si="707"/>
        <v/>
      </c>
      <c r="N1434" s="77">
        <f t="shared" si="708"/>
        <v>0</v>
      </c>
      <c r="O1434" s="77">
        <f t="shared" si="709"/>
        <v>0</v>
      </c>
      <c r="P1434" s="28" t="str">
        <f t="shared" si="710"/>
        <v/>
      </c>
      <c r="Q1434" s="28">
        <f t="shared" si="711"/>
        <v>0</v>
      </c>
      <c r="R1434" s="31" t="str">
        <f t="shared" si="712"/>
        <v/>
      </c>
      <c r="S1434" s="28" t="str">
        <f t="shared" si="713"/>
        <v/>
      </c>
      <c r="T1434" s="28" t="str">
        <f t="shared" si="714"/>
        <v/>
      </c>
      <c r="U1434" s="28" t="str">
        <f t="shared" si="715"/>
        <v/>
      </c>
      <c r="V1434" s="28" t="str">
        <f t="shared" si="716"/>
        <v/>
      </c>
      <c r="W1434" s="71" t="str">
        <f t="shared" si="717"/>
        <v/>
      </c>
      <c r="X1434" s="47" t="str">
        <f t="shared" si="718"/>
        <v/>
      </c>
      <c r="Y1434" s="365" t="str">
        <f t="shared" si="719"/>
        <v/>
      </c>
      <c r="Z1434" s="365" t="str">
        <f>IF(W1434&lt;X1434,Übersetzungstexte!A$186,"")</f>
        <v/>
      </c>
      <c r="AA1434" s="366" t="str">
        <f t="shared" si="720"/>
        <v/>
      </c>
      <c r="AB1434" s="367"/>
    </row>
    <row r="1435" spans="1:28" ht="17.25" hidden="1" customHeight="1" x14ac:dyDescent="0.2">
      <c r="A1435" s="115"/>
      <c r="B1435" s="236"/>
      <c r="C1435" s="236"/>
      <c r="D1435" s="116"/>
      <c r="E1435" s="117"/>
      <c r="F1435" s="118"/>
      <c r="G1435" s="362"/>
      <c r="H1435" s="117"/>
      <c r="I1435" s="118"/>
      <c r="J1435" s="119"/>
      <c r="K1435" s="119"/>
      <c r="L1435" s="232" t="str">
        <f t="shared" si="706"/>
        <v/>
      </c>
      <c r="M1435" s="128" t="str">
        <f t="shared" si="707"/>
        <v/>
      </c>
      <c r="N1435" s="77">
        <f t="shared" si="708"/>
        <v>0</v>
      </c>
      <c r="O1435" s="77">
        <f t="shared" si="709"/>
        <v>0</v>
      </c>
      <c r="P1435" s="28" t="str">
        <f t="shared" si="710"/>
        <v/>
      </c>
      <c r="Q1435" s="28">
        <f t="shared" si="711"/>
        <v>0</v>
      </c>
      <c r="R1435" s="31" t="str">
        <f t="shared" si="712"/>
        <v/>
      </c>
      <c r="S1435" s="28" t="str">
        <f t="shared" si="713"/>
        <v/>
      </c>
      <c r="T1435" s="28" t="str">
        <f t="shared" si="714"/>
        <v/>
      </c>
      <c r="U1435" s="28" t="str">
        <f t="shared" si="715"/>
        <v/>
      </c>
      <c r="V1435" s="28" t="str">
        <f t="shared" si="716"/>
        <v/>
      </c>
      <c r="W1435" s="71" t="str">
        <f t="shared" si="717"/>
        <v/>
      </c>
      <c r="X1435" s="47" t="str">
        <f t="shared" si="718"/>
        <v/>
      </c>
      <c r="Y1435" s="365" t="str">
        <f t="shared" si="719"/>
        <v/>
      </c>
      <c r="Z1435" s="365" t="str">
        <f>IF(W1435&lt;X1435,Übersetzungstexte!A$186,"")</f>
        <v/>
      </c>
      <c r="AA1435" s="366" t="str">
        <f t="shared" si="720"/>
        <v/>
      </c>
      <c r="AB1435" s="367"/>
    </row>
    <row r="1436" spans="1:28" ht="17.25" hidden="1" customHeight="1" x14ac:dyDescent="0.2">
      <c r="A1436" s="115"/>
      <c r="B1436" s="236"/>
      <c r="C1436" s="236"/>
      <c r="D1436" s="116"/>
      <c r="E1436" s="117"/>
      <c r="F1436" s="118"/>
      <c r="G1436" s="362"/>
      <c r="H1436" s="117"/>
      <c r="I1436" s="118"/>
      <c r="J1436" s="119"/>
      <c r="K1436" s="119"/>
      <c r="L1436" s="232" t="str">
        <f t="shared" si="706"/>
        <v/>
      </c>
      <c r="M1436" s="128" t="str">
        <f t="shared" si="707"/>
        <v/>
      </c>
      <c r="N1436" s="77">
        <f t="shared" si="708"/>
        <v>0</v>
      </c>
      <c r="O1436" s="77">
        <f t="shared" si="709"/>
        <v>0</v>
      </c>
      <c r="P1436" s="28" t="str">
        <f t="shared" si="710"/>
        <v/>
      </c>
      <c r="Q1436" s="28">
        <f t="shared" si="711"/>
        <v>0</v>
      </c>
      <c r="R1436" s="31" t="str">
        <f t="shared" si="712"/>
        <v/>
      </c>
      <c r="S1436" s="28" t="str">
        <f t="shared" si="713"/>
        <v/>
      </c>
      <c r="T1436" s="28" t="str">
        <f t="shared" si="714"/>
        <v/>
      </c>
      <c r="U1436" s="28" t="str">
        <f t="shared" si="715"/>
        <v/>
      </c>
      <c r="V1436" s="28" t="str">
        <f t="shared" si="716"/>
        <v/>
      </c>
      <c r="W1436" s="71" t="str">
        <f t="shared" si="717"/>
        <v/>
      </c>
      <c r="X1436" s="47" t="str">
        <f t="shared" si="718"/>
        <v/>
      </c>
      <c r="Y1436" s="365" t="str">
        <f t="shared" si="719"/>
        <v/>
      </c>
      <c r="Z1436" s="365" t="str">
        <f>IF(W1436&lt;X1436,Übersetzungstexte!A$186,"")</f>
        <v/>
      </c>
      <c r="AA1436" s="366" t="str">
        <f t="shared" si="720"/>
        <v/>
      </c>
      <c r="AB1436" s="367"/>
    </row>
    <row r="1437" spans="1:28" ht="17.25" hidden="1" customHeight="1" x14ac:dyDescent="0.2">
      <c r="A1437" s="115"/>
      <c r="B1437" s="236"/>
      <c r="C1437" s="236"/>
      <c r="D1437" s="116"/>
      <c r="E1437" s="117"/>
      <c r="F1437" s="118"/>
      <c r="G1437" s="362"/>
      <c r="H1437" s="117"/>
      <c r="I1437" s="118"/>
      <c r="J1437" s="119"/>
      <c r="K1437" s="119"/>
      <c r="L1437" s="232" t="str">
        <f t="shared" si="706"/>
        <v/>
      </c>
      <c r="M1437" s="128" t="str">
        <f t="shared" si="707"/>
        <v/>
      </c>
      <c r="N1437" s="77">
        <f t="shared" si="708"/>
        <v>0</v>
      </c>
      <c r="O1437" s="77">
        <f t="shared" si="709"/>
        <v>0</v>
      </c>
      <c r="P1437" s="28" t="str">
        <f t="shared" si="710"/>
        <v/>
      </c>
      <c r="Q1437" s="28">
        <f t="shared" si="711"/>
        <v>0</v>
      </c>
      <c r="R1437" s="31" t="str">
        <f t="shared" si="712"/>
        <v/>
      </c>
      <c r="S1437" s="28" t="str">
        <f t="shared" si="713"/>
        <v/>
      </c>
      <c r="T1437" s="28" t="str">
        <f t="shared" si="714"/>
        <v/>
      </c>
      <c r="U1437" s="28" t="str">
        <f t="shared" si="715"/>
        <v/>
      </c>
      <c r="V1437" s="28" t="str">
        <f t="shared" si="716"/>
        <v/>
      </c>
      <c r="W1437" s="71" t="str">
        <f t="shared" si="717"/>
        <v/>
      </c>
      <c r="X1437" s="47" t="str">
        <f t="shared" si="718"/>
        <v/>
      </c>
      <c r="Y1437" s="365" t="str">
        <f t="shared" si="719"/>
        <v/>
      </c>
      <c r="Z1437" s="365" t="str">
        <f>IF(W1437&lt;X1437,Übersetzungstexte!A$186,"")</f>
        <v/>
      </c>
      <c r="AA1437" s="366" t="str">
        <f t="shared" si="720"/>
        <v/>
      </c>
      <c r="AB1437" s="367"/>
    </row>
    <row r="1438" spans="1:28" x14ac:dyDescent="0.2">
      <c r="A1438" s="5"/>
      <c r="B1438" s="6"/>
      <c r="C1438" s="6"/>
      <c r="D1438" s="6"/>
      <c r="E1438" s="7"/>
      <c r="F1438" s="7"/>
      <c r="G1438" s="7"/>
      <c r="H1438" s="12"/>
      <c r="I1438" s="8"/>
      <c r="J1438" s="7"/>
      <c r="K1438" s="8"/>
      <c r="L1438" s="40"/>
      <c r="M1438" s="85"/>
    </row>
    <row r="1439" spans="1:28" x14ac:dyDescent="0.2">
      <c r="A1439" s="5"/>
      <c r="B1439" s="6"/>
      <c r="C1439" s="6"/>
      <c r="D1439" s="6"/>
      <c r="E1439" s="7"/>
      <c r="F1439" s="7"/>
      <c r="G1439" s="7"/>
      <c r="H1439" s="12"/>
      <c r="I1439" s="8"/>
      <c r="J1439" s="7"/>
      <c r="K1439" s="8"/>
      <c r="L1439" s="40"/>
      <c r="M1439" s="85"/>
    </row>
    <row r="1440" spans="1:28" x14ac:dyDescent="0.2">
      <c r="A1440" s="5"/>
      <c r="B1440" s="6"/>
      <c r="C1440" s="6"/>
      <c r="D1440" s="6"/>
      <c r="E1440" s="7"/>
      <c r="F1440" s="7"/>
      <c r="G1440" s="7"/>
      <c r="H1440" s="12"/>
      <c r="I1440" s="8"/>
      <c r="J1440" s="7"/>
      <c r="K1440" s="8"/>
      <c r="L1440" s="40"/>
      <c r="M1440" s="85"/>
    </row>
  </sheetData>
  <sheetProtection password="8D91" sheet="1" objects="1" scenarios="1" selectLockedCells="1"/>
  <mergeCells count="1">
    <mergeCell ref="A4:L4"/>
  </mergeCells>
  <phoneticPr fontId="2" type="noConversion"/>
  <conditionalFormatting sqref="A9">
    <cfRule type="expression" dxfId="63" priority="1" stopIfTrue="1">
      <formula>AND(NOT(A9=""),OR(A9&lt;1000000000000,A9&gt;9999999999999))</formula>
    </cfRule>
    <cfRule type="expression" dxfId="62" priority="2" stopIfTrue="1">
      <formula>AND(A9="",OR(NOT(B9=""),NOT(C9="")))</formula>
    </cfRule>
  </conditionalFormatting>
  <conditionalFormatting sqref="B9">
    <cfRule type="expression" dxfId="61" priority="3" stopIfTrue="1">
      <formula>AND(NOT(A9=""),B9="")</formula>
    </cfRule>
  </conditionalFormatting>
  <conditionalFormatting sqref="C9">
    <cfRule type="expression" dxfId="60" priority="4" stopIfTrue="1">
      <formula>AND(NOT(A9=""),C9="")</formula>
    </cfRule>
  </conditionalFormatting>
  <conditionalFormatting sqref="J9">
    <cfRule type="expression" dxfId="59" priority="5" stopIfTrue="1">
      <formula>AND(NOT(J9=""),OR(ROUND(J9,1)=0,J9&lt;0))</formula>
    </cfRule>
    <cfRule type="expression" dxfId="58" priority="6" stopIfTrue="1">
      <formula>AND(NOT(B9=""),J9="",OR(NOT(F9=""),NOT(H9="")))</formula>
    </cfRule>
  </conditionalFormatting>
  <conditionalFormatting sqref="E369:E389 E249:E269 E909:E929 E789:E809 E9:E29 E1389:E1409 E189:E209 E549:E569 E429:E449 E39:E59 E69:E89 E99:E119 E729:E749 E819:E839 E849:E869 E879:E899 E129:E149 E939:E959 E1089:E1109 E969:E989 E459:E479 E489:E509 E519:E539 E609:E629 E639:E659 E159:E179 E999:E1019 E1029:E1049 E1059:E1079 E1419:E1437 E219:E239 E1119:E1139 E1329:E1349 E1359:E1379 E279:E299 E309:E329 E339:E359 E399:E419 E579:E599 E669:E689 E699:E719 E759:E779 E1269:E1289 E1149:E1169 E1179:E1199 E1209:E1229 E1239:E1259 E1299:E1319">
    <cfRule type="cellIs" dxfId="57" priority="9" stopIfTrue="1" operator="lessThan">
      <formula>0</formula>
    </cfRule>
    <cfRule type="expression" dxfId="56" priority="10" stopIfTrue="1">
      <formula>AND(E9&gt;0,F9&gt;0)</formula>
    </cfRule>
  </conditionalFormatting>
  <conditionalFormatting sqref="F369:F389 F249:F269 F909:F929 G9 F789:F809 F1389:F1409 F189:F209 F549:F569 F429:F449 F39:F59 F69:F89 F99:F119 F729:F749 F819:F839 F849:F869 F9:F29 F129:F149 F879:F899 F1089:F1109 F969:F989 F459:F479 F489:F509 F519:F539 F609:F629 F639:F659 F159:F179 F999:F1019 F1029:F1049 F1059:F1079 F1419:F1437 F219:F239 F1119:F1139 F1329:F1349 F1359:F1379 F279:F299 F309:F329 F339:F359 F399:F419 F579:F599 F669:F689 F699:F719 F759:F779 F939:F959 F1269:F1289 F1149:F1169 F1179:F1199 F1209:F1229 F1239:F1259 F1299:F1319">
    <cfRule type="cellIs" dxfId="55" priority="11" stopIfTrue="1" operator="lessThan">
      <formula>0</formula>
    </cfRule>
    <cfRule type="expression" dxfId="54" priority="12" stopIfTrue="1">
      <formula>AND(E9&gt;0,F9&gt;0)</formula>
    </cfRule>
  </conditionalFormatting>
  <conditionalFormatting sqref="K369:K389 K909:K929 K789:K809 K9:K29 K1389:K1409 K189:K209 K249:K269 K549:K569 K39:K59 K69:K89 K99:K119 K729:K749 K819:K839 K849:K869 K879:K899 K129:K149 K939:K959 K1089:K1109 K429:K449 K459:K479 K489:K509 K519:K539 K609:K629 K639:K659 K159:K179 K969:K989 K999:K1019 K1029:K1049 K1419:K1437 K219:K239 K1059:K1079 K1119:K1139 K1329:K1349 K1359:K1379 K279:K299 K309:K329 K339:K359 K399:K419 K579:K599 K669:K689 K699:K719 K759:K779 K1269:K1289 K1149:K1169 K1179:K1199 K1209:K1229 K1239:K1259 K1299:K1319">
    <cfRule type="expression" dxfId="53" priority="14" stopIfTrue="1">
      <formula>AND(NOT(K9=""),OR(ROUND(K9,1)=0,K9&lt;0))</formula>
    </cfRule>
    <cfRule type="expression" dxfId="52" priority="15" stopIfTrue="1">
      <formula>AND(NOT(A9=""),K9="",OR(NOT(E9=""),NOT(F9="")))</formula>
    </cfRule>
  </conditionalFormatting>
  <conditionalFormatting sqref="M489:M509 M1089:M1109 M1119:M1139 M9:M29 M39:M59 M189:M209 M519:M539 M639:M659 M1389:M1409 M69:M89 M99:M119 M939:M959 M969:M989 M999:M1019 M1029:M1049 M129:M149 M339:M359 M369:M389 M669:M689 M699:M719 M729:M749 M759:M779 M789:M809 M819:M839 M159:M179 M1149:M1169 M1179:M1199 M1209:M1229 M1419:M1437 M219:M239 M249:M269 M279:M299 M309:M329 M399:M419 M429:M449 M459:M479 M549:M569 M579:M599 M609:M629 M849:M869 M879:M899 M909:M929 M1059:M1079 M1239:M1259 M1269:M1289 M1299:M1319 M1329:M1349 M1359:M1379">
    <cfRule type="cellIs" dxfId="51" priority="16" stopIfTrue="1" operator="notEqual">
      <formula>""</formula>
    </cfRule>
  </conditionalFormatting>
  <conditionalFormatting sqref="B789:B809 B819:B839 B10:B29 B1389:B1409 B39:B59 B69:B89 B99:B119 B609:B629 B849:B869 B879:B899 B909:B929 B129:B149 B249:B269 B279:B299 B429:B449 B459:B479 B489:B509 B519:B539 B549:B569 B639:B659 B159:B179 B969:B989 B999:B1019 B1029:B1049 B1419:B1437 B189:B209 B219:B239 B939:B959 B1059:B1079 B1089:B1109 B1119:B1139 B1329:B1349 B1359:B1379 B309:B329 B339:B359 B369:B389 B399:B419 B579:B599 B669:B689 B699:B719 B729:B749 B759:B779 B1149:B1169 B1179:B1199 B1209:B1229 B1239:B1259 B1269:B1289 B1299:B1319">
    <cfRule type="expression" dxfId="50" priority="32" stopIfTrue="1">
      <formula>AND(OR(A10&lt;&gt;"",C10&lt;&gt;""),B10="")</formula>
    </cfRule>
  </conditionalFormatting>
  <conditionalFormatting sqref="C789:C809 C819:C839 C10:C29 C1389:C1409 C39:C59 C69:C89 C99:C119 C609:C629 C849:C869 C879:C899 C909:C929 C129:C149 C249:C269 C279:C299 C429:C449 C459:C479 C489:C509 C519:C539 C549:C569 C639:C659 C159:C179 C969:C989 C999:C1019 C1029:C1049 C1419:C1437 C189:C209 C219:C239 C939:C959 C1059:C1079 C1089:C1109 C1119:C1139 C1329:C1349 C1359:C1379 C309:C329 C339:C359 C369:C389 C399:C419 C579:C599 C669:C689 C699:C719 C729:C749 C759:C779 C1149:C1169 C1179:C1199 C1209:C1229 C1239:C1259 C1269:C1289 C1299:C1319">
    <cfRule type="expression" dxfId="49" priority="33" stopIfTrue="1">
      <formula>AND(OR(A10&lt;&gt;"",B10&lt;&gt;""),C10="")</formula>
    </cfRule>
  </conditionalFormatting>
  <conditionalFormatting sqref="J789:J809 J819:J839 J10:J29 J1389:J1409 J39:J59 J69:J89 J99:J119 J609:J629 J849:J869 J879:J899 J909:J929 J129:J149 J249:J269 J279:J299 J429:J449 J459:J479 J489:J509 J519:J539 J549:J569 J639:J659 J159:J179 J969:J989 J999:J1019 J1029:J1049 J1419:J1437 J189:J209 J219:J239 J939:J959 J1059:J1079 J1089:J1109 J1119:J1139 J1329:J1349 J1359:J1379 J309:J329 J339:J359 J369:J389 J399:J419 J579:J599 J669:J689 J699:J719 J729:J749 J759:J779 J1149:J1169 J1179:J1199 J1209:J1229 J1239:J1259 J1269:J1289 J1299:J1319">
    <cfRule type="expression" dxfId="48" priority="34" stopIfTrue="1">
      <formula>AND(J10&lt;&gt;"",ROUND(J10,1)&lt;=0)</formula>
    </cfRule>
    <cfRule type="expression" dxfId="47" priority="35" stopIfTrue="1">
      <formula>AND(J10="",OR(E10&lt;&gt;"",F10&lt;&gt;""))</formula>
    </cfRule>
  </conditionalFormatting>
  <conditionalFormatting sqref="I789:I809 I819:I839 I10:I29 I1389:I1409 I39:I59 I69:I89 I99:I119 I609:I629 I849:I869 I879:I899 I909:I929 I129:I149 I249:I269 I279:I299 I429:I449 I459:I479 I489:I509 I519:I539 I549:I569 I639:I659 I159:I179 I969:I989 I999:I1019 I1029:I1049 I1419:I1437 I189:I209 I219:I239 I939:I959 I1059:I1079 I1089:I1109 I1119:I1139 I1329:I1349 I1359:I1379 I309:I329 I339:I359 I369:I389 I399:I419 I579:I599 I669:I689 I699:I719 I729:I749 I759:I779 I1149:I1169 I1179:I1199 I1209:I1229 I1239:I1259 I1269:I1289 I1299:I1319">
    <cfRule type="expression" dxfId="46" priority="36" stopIfTrue="1">
      <formula>AND(I10&lt;&gt;"",ROUND(I10,2)&lt;=0)</formula>
    </cfRule>
    <cfRule type="expression" dxfId="45" priority="37" stopIfTrue="1">
      <formula>AND(I10="",OR(E10&lt;&gt;"",F10&lt;&gt;""))</formula>
    </cfRule>
  </conditionalFormatting>
  <conditionalFormatting sqref="D10:D29 D789:D809 D819:D839 D1389:D1409 D39:D59 D69:D89 D99:D119 D609:D629 D849:D869 D879:D899 D909:D929 D129:D149 D249:D269 D279:D299 D429:D449 D459:D479 D489:D509 D519:D539 D549:D569 D639:D659 D159:D179 D969:D989 D999:D1019 D1029:D1049 D1419:D1437 D189:D209 D219:D239 D939:D959 D1059:D1079 D1089:D1109 D1119:D1139 D1329:D1349 D1359:D1379 D309:D329 D339:D359 D369:D389 D399:D419 D579:D599 D669:D689 D699:D719 D729:D749 D759:D779 D1149:D1169 D1179:D1199 D1209:D1229 D1239:D1259 D1269:D1289 D1299:D1319">
    <cfRule type="expression" dxfId="44" priority="38" stopIfTrue="1">
      <formula>AND(D10="",OR(E10&lt;&gt;"",F10&lt;&gt;""))</formula>
    </cfRule>
    <cfRule type="expression" dxfId="43" priority="39" stopIfTrue="1">
      <formula>ISERR(DAY(D10))</formula>
    </cfRule>
  </conditionalFormatting>
  <conditionalFormatting sqref="G10:G29 G1359:G1379 G39:G59 G69:G89 G99:G119 G129:G149 G159:G179 G759:G779 G789:G809 G939:G959 G1419:G1437 G189:G209 G1269:G1289 G969:G989 G999:G1019 G1029:G1049 G1059:G1079 G1299:G1319 G1329:G1349 G219:G239 G249:G269 G279:G299 G309:G329 G339:G359 G369:G389 G399:G419 G429:G449 G459:G479 G489:G509 G519:G539 G549:G569 G579:G599 G609:G629 G639:G659 G669:G689 G699:G719 G729:G749 G819:G839 G849:G869 G879:G899 G909:G929 G1089:G1109 G1119:G1139 G1149:G1169 G1179:G1199 G1209:G1229 G1239:G1259 G1389:G1409">
    <cfRule type="expression" dxfId="42" priority="61" stopIfTrue="1">
      <formula>AND(G10&lt;&gt;"",G10&lt;12)</formula>
    </cfRule>
    <cfRule type="expression" dxfId="41" priority="62" stopIfTrue="1">
      <formula>AND(G10="",OR(E10&lt;&gt;"",F10&lt;&gt;""))</formula>
    </cfRule>
  </conditionalFormatting>
  <pageMargins left="0.70866141732283472" right="0.59055118110236227" top="1.0629921259842521" bottom="0.70866141732283472" header="0.51181102362204722" footer="0.31496062992125984"/>
  <pageSetup paperSize="9" orientation="landscape" r:id="rId1"/>
  <headerFooter alignWithMargins="0">
    <oddHeader>&amp;L&amp;"Arial"&amp;8Arbeitslosenversicherung &amp;C&amp;"Arial"&amp;10&amp;BStammdaten Mitarbeitende&amp;R&amp;"Arial"&amp;8Seite &amp;P</oddHeader>
    <oddFooter>&amp;L&amp;"Arial"&amp;8_x000D_Für Fragen dieses Arbeitsblatt betreffend wenden Sie sich bitte an Ihre Arbeitslosenkasse.&amp;R&amp;"Arial"&amp;8&amp;D V4 (01.2023)</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Z1440"/>
  <sheetViews>
    <sheetView zoomScale="55" zoomScaleNormal="55" workbookViewId="0">
      <selection activeCell="A3" sqref="A3:M3"/>
    </sheetView>
  </sheetViews>
  <sheetFormatPr baseColWidth="10" defaultColWidth="0" defaultRowHeight="12.75" zeroHeight="1" x14ac:dyDescent="0.2"/>
  <cols>
    <col min="1" max="1" width="21.28515625" style="368" customWidth="1"/>
    <col min="2" max="2" width="7.7109375" style="1" customWidth="1"/>
    <col min="3" max="3" width="9.28515625" style="242" customWidth="1"/>
    <col min="4" max="4" width="7.42578125" style="1" customWidth="1"/>
    <col min="5" max="5" width="7.7109375" style="25" customWidth="1"/>
    <col min="6" max="6" width="8.7109375" style="242" customWidth="1"/>
    <col min="7" max="7" width="4.7109375" style="2" customWidth="1"/>
    <col min="8" max="8" width="21.28515625" style="2" customWidth="1"/>
    <col min="9" max="9" width="7.7109375" style="242" customWidth="1"/>
    <col min="10" max="10" width="9.28515625" style="1" customWidth="1"/>
    <col min="11" max="11" width="7.42578125" style="372" customWidth="1"/>
    <col min="12" max="12" width="7.7109375" style="1" customWidth="1"/>
    <col min="13" max="13" width="8.7109375" style="1" customWidth="1"/>
    <col min="14" max="14" width="1.7109375" style="53" customWidth="1"/>
    <col min="15" max="15" width="13.85546875" style="53" hidden="1" customWidth="1"/>
    <col min="16" max="17" width="7.7109375" style="53" hidden="1" customWidth="1"/>
    <col min="18" max="19" width="7.28515625" style="53" hidden="1" customWidth="1"/>
    <col min="20" max="22" width="7.7109375" style="47" hidden="1" customWidth="1"/>
    <col min="23" max="25" width="7.7109375" style="2" hidden="1" customWidth="1"/>
    <col min="26" max="26" width="9.140625" style="47" hidden="1" customWidth="1"/>
    <col min="27" max="16384" width="9.140625" style="2" hidden="1"/>
  </cols>
  <sheetData>
    <row r="1" spans="1:26" x14ac:dyDescent="0.2">
      <c r="A1" s="240" t="str">
        <f>'Stammdaten Betrieb &amp; Abteilung'!D$1</f>
        <v xml:space="preserve">  </v>
      </c>
      <c r="B1" s="241"/>
      <c r="F1" s="243"/>
      <c r="G1" s="243"/>
      <c r="H1" s="22" t="str">
        <f>Übersetzungstexte!A$190</f>
        <v>Betrieb / Betriebsabteilung</v>
      </c>
      <c r="I1" s="244" t="str">
        <f>'Stammdaten Betrieb &amp; Abteilung'!D$13</f>
        <v xml:space="preserve"> </v>
      </c>
      <c r="J1" s="49"/>
      <c r="K1" s="22"/>
      <c r="L1" s="49"/>
      <c r="M1" s="49"/>
      <c r="P1" s="371">
        <f>YEAR('Stammdaten Betrieb &amp; Abteilung'!B$14)-1</f>
        <v>1899</v>
      </c>
    </row>
    <row r="2" spans="1:26" x14ac:dyDescent="0.2">
      <c r="A2" s="245" t="str">
        <f>'Stammdaten Betrieb &amp; Abteilung'!D$3</f>
        <v xml:space="preserve"> </v>
      </c>
      <c r="B2" s="246"/>
      <c r="F2" s="247"/>
      <c r="G2" s="247"/>
      <c r="H2" s="46" t="str">
        <f>Übersetzungstexte!A$191</f>
        <v>PLZ/Ort</v>
      </c>
      <c r="I2" s="244" t="str">
        <f>'Stammdaten Betrieb &amp; Abteilung'!D$4</f>
        <v xml:space="preserve"> </v>
      </c>
      <c r="J2" s="49"/>
      <c r="K2" s="22"/>
      <c r="L2" s="248"/>
      <c r="M2" s="248"/>
      <c r="P2" s="371">
        <f>MONTH('Stammdaten Betrieb &amp; Abteilung'!B$14)</f>
        <v>1</v>
      </c>
    </row>
    <row r="3" spans="1:26" ht="12.75" customHeight="1" x14ac:dyDescent="0.2">
      <c r="A3" s="398" t="str">
        <f>Übersetzungstexte!A123</f>
        <v xml:space="preserve">Formular anwendbar bei Kurzarbeit (ordentliches Verfahren) - Gültig von Januar bis März 2023 </v>
      </c>
      <c r="B3" s="398"/>
      <c r="C3" s="398"/>
      <c r="D3" s="398"/>
      <c r="E3" s="398"/>
      <c r="F3" s="398"/>
      <c r="G3" s="398"/>
      <c r="H3" s="398"/>
      <c r="I3" s="398"/>
      <c r="J3" s="398"/>
      <c r="K3" s="398"/>
      <c r="L3" s="398"/>
      <c r="M3" s="398"/>
      <c r="P3" s="82">
        <f>DATE(P1,P2,1)</f>
        <v>693598</v>
      </c>
    </row>
    <row r="4" spans="1:26" x14ac:dyDescent="0.2">
      <c r="A4" s="249"/>
      <c r="B4" s="250"/>
      <c r="C4" s="251"/>
      <c r="D4" s="252"/>
      <c r="E4" s="253"/>
      <c r="F4" s="254" t="str">
        <f>CONCATENATE(Übersetzungstexte!A$192," ",TEXT(MONTH(P$3),"00"),".",YEAR(P$3))</f>
        <v>Zeitgleiche Periode des Vorjahres: 01.3799</v>
      </c>
      <c r="G4" s="255"/>
      <c r="H4" s="255"/>
      <c r="I4" s="249"/>
      <c r="J4" s="252"/>
      <c r="K4" s="256"/>
      <c r="L4" s="257"/>
      <c r="M4" s="258" t="str">
        <f>CONCATENATE(Übersetzungstexte!A$211," ",TEXT(MONTH(P$4),"00"),".",YEAR(P$4))</f>
        <v>Zeitgleiche Periode des vorletzten Jahres: 01.3798</v>
      </c>
      <c r="N4" s="130"/>
      <c r="P4" s="82">
        <f>DATE(P1-1,P2,1)</f>
        <v>693233</v>
      </c>
    </row>
    <row r="5" spans="1:26" x14ac:dyDescent="0.2">
      <c r="A5" s="259">
        <v>1</v>
      </c>
      <c r="B5" s="260">
        <v>2</v>
      </c>
      <c r="C5" s="260">
        <v>3</v>
      </c>
      <c r="D5" s="260">
        <v>4</v>
      </c>
      <c r="E5" s="260">
        <v>5</v>
      </c>
      <c r="F5" s="260">
        <v>6</v>
      </c>
      <c r="G5" s="261"/>
      <c r="H5" s="259">
        <v>1</v>
      </c>
      <c r="I5" s="260">
        <v>2</v>
      </c>
      <c r="J5" s="260">
        <v>3</v>
      </c>
      <c r="K5" s="260">
        <v>4</v>
      </c>
      <c r="L5" s="260">
        <v>5</v>
      </c>
      <c r="M5" s="260">
        <v>6</v>
      </c>
      <c r="N5" s="54"/>
      <c r="O5" s="54"/>
      <c r="P5" s="54"/>
      <c r="Q5" s="54"/>
      <c r="R5" s="54" t="s">
        <v>766</v>
      </c>
      <c r="S5" s="54" t="s">
        <v>5</v>
      </c>
      <c r="T5" s="66" t="s">
        <v>764</v>
      </c>
      <c r="U5" s="66" t="s">
        <v>667</v>
      </c>
      <c r="V5" s="66"/>
      <c r="W5" s="66" t="s">
        <v>764</v>
      </c>
      <c r="X5" s="66" t="s">
        <v>667</v>
      </c>
      <c r="Y5" s="66"/>
    </row>
    <row r="6" spans="1:26" s="134" customFormat="1" x14ac:dyDescent="0.2">
      <c r="A6" s="262" t="str">
        <f>Übersetzungstexte!A$193</f>
        <v/>
      </c>
      <c r="B6" s="263" t="str">
        <f>Übersetzungstexte!A$196</f>
        <v>vertragliche</v>
      </c>
      <c r="C6" s="264" t="str">
        <f>Übersetzungstexte!A$199</f>
        <v>Sollstd. zeitgl.</v>
      </c>
      <c r="D6" s="265" t="str">
        <f>Übersetzungstexte!A$202</f>
        <v>Istzeit</v>
      </c>
      <c r="E6" s="264" t="str">
        <f>Übersetzungstexte!A$205</f>
        <v>Bezahlte/</v>
      </c>
      <c r="F6" s="264" t="str">
        <f>Übersetzungstexte!A$208</f>
        <v>Ausfallstunden</v>
      </c>
      <c r="G6" s="266"/>
      <c r="H6" s="262" t="str">
        <f>Übersetzungstexte!A$212</f>
        <v/>
      </c>
      <c r="I6" s="263" t="str">
        <f>Übersetzungstexte!A$215</f>
        <v>vertragliche</v>
      </c>
      <c r="J6" s="264" t="str">
        <f>Übersetzungstexte!A$218</f>
        <v>Sollstd. zeitgl.</v>
      </c>
      <c r="K6" s="265" t="str">
        <f>Übersetzungstexte!A$221</f>
        <v>Istzeit</v>
      </c>
      <c r="L6" s="264" t="str">
        <f>Übersetzungstexte!A$224</f>
        <v>Bezahlte/</v>
      </c>
      <c r="M6" s="264" t="str">
        <f>Übersetzungstexte!A$227</f>
        <v>Ausfallstunden</v>
      </c>
      <c r="N6" s="55"/>
      <c r="O6" s="55"/>
      <c r="P6" s="84" t="s">
        <v>680</v>
      </c>
      <c r="Q6" s="84" t="s">
        <v>683</v>
      </c>
      <c r="R6" s="61" t="s">
        <v>691</v>
      </c>
      <c r="S6" s="61" t="s">
        <v>691</v>
      </c>
      <c r="T6" s="66" t="s">
        <v>763</v>
      </c>
      <c r="U6" s="66" t="s">
        <v>763</v>
      </c>
      <c r="V6" s="61" t="s">
        <v>691</v>
      </c>
      <c r="W6" s="66" t="s">
        <v>763</v>
      </c>
      <c r="X6" s="66" t="s">
        <v>763</v>
      </c>
      <c r="Y6" s="61" t="s">
        <v>691</v>
      </c>
      <c r="Z6" s="79"/>
    </row>
    <row r="7" spans="1:26" s="134" customFormat="1" x14ac:dyDescent="0.2">
      <c r="A7" s="267" t="str">
        <f>Übersetzungstexte!A$194</f>
        <v/>
      </c>
      <c r="B7" s="263" t="str">
        <f>Übersetzungstexte!A$197</f>
        <v>wöchentliche</v>
      </c>
      <c r="C7" s="264" t="str">
        <f>Übersetzungstexte!A$200</f>
        <v>Periode inkl.</v>
      </c>
      <c r="D7" s="265" t="str">
        <f>Übersetzungstexte!A$203</f>
        <v/>
      </c>
      <c r="E7" s="264" t="str">
        <f>Übersetzungstexte!A$206</f>
        <v>Unbezahlte</v>
      </c>
      <c r="F7" s="264" t="str">
        <f>Übersetzungstexte!A$209</f>
        <v/>
      </c>
      <c r="G7" s="266"/>
      <c r="H7" s="267" t="str">
        <f>Übersetzungstexte!A$213</f>
        <v/>
      </c>
      <c r="I7" s="263" t="str">
        <f>Übersetzungstexte!A$216</f>
        <v>wöchentliche</v>
      </c>
      <c r="J7" s="264" t="str">
        <f>Übersetzungstexte!A$219</f>
        <v>Periode inkl.</v>
      </c>
      <c r="K7" s="265" t="str">
        <f>Übersetzungstexte!A$222</f>
        <v/>
      </c>
      <c r="L7" s="264" t="str">
        <f>Übersetzungstexte!A$225</f>
        <v>Unbezahlte</v>
      </c>
      <c r="M7" s="264" t="str">
        <f>Übersetzungstexte!A$228</f>
        <v/>
      </c>
      <c r="N7" s="55"/>
      <c r="O7" s="55"/>
      <c r="P7" s="61" t="s">
        <v>682</v>
      </c>
      <c r="Q7" s="84" t="s">
        <v>681</v>
      </c>
      <c r="R7" s="61" t="s">
        <v>692</v>
      </c>
      <c r="S7" s="61" t="s">
        <v>692</v>
      </c>
      <c r="T7" s="66" t="s">
        <v>749</v>
      </c>
      <c r="U7" s="66" t="s">
        <v>749</v>
      </c>
      <c r="V7" s="61" t="s">
        <v>692</v>
      </c>
      <c r="W7" s="66" t="s">
        <v>749</v>
      </c>
      <c r="X7" s="66" t="s">
        <v>749</v>
      </c>
      <c r="Y7" s="61" t="s">
        <v>692</v>
      </c>
      <c r="Z7" s="79" t="s">
        <v>52</v>
      </c>
    </row>
    <row r="8" spans="1:26" s="134" customFormat="1" x14ac:dyDescent="0.2">
      <c r="A8" s="268" t="str">
        <f>Übersetzungstexte!A$195</f>
        <v>Name,Vorname</v>
      </c>
      <c r="B8" s="269" t="str">
        <f>Übersetzungstexte!A$198</f>
        <v>Arbeitszeit</v>
      </c>
      <c r="C8" s="270" t="str">
        <f>Übersetzungstexte!A$201</f>
        <v>Vorholzeit</v>
      </c>
      <c r="D8" s="271" t="str">
        <f>Übersetzungstexte!A$204</f>
        <v/>
      </c>
      <c r="E8" s="270" t="str">
        <f>Übersetzungstexte!A$207</f>
        <v>Absenzen</v>
      </c>
      <c r="F8" s="270" t="str">
        <f>Übersetzungstexte!A$210</f>
        <v/>
      </c>
      <c r="G8" s="272"/>
      <c r="H8" s="268" t="str">
        <f>Übersetzungstexte!A$214</f>
        <v>Name,Vorname</v>
      </c>
      <c r="I8" s="269" t="str">
        <f>Übersetzungstexte!A$217</f>
        <v>Arbeitszeit</v>
      </c>
      <c r="J8" s="270" t="str">
        <f>Übersetzungstexte!A$220</f>
        <v>Vorholzeit</v>
      </c>
      <c r="K8" s="271" t="str">
        <f>Übersetzungstexte!A$223</f>
        <v/>
      </c>
      <c r="L8" s="270" t="str">
        <f>Übersetzungstexte!A$226</f>
        <v>Absenzen</v>
      </c>
      <c r="M8" s="270" t="str">
        <f>Übersetzungstexte!A$229</f>
        <v/>
      </c>
      <c r="N8" s="55"/>
      <c r="O8" s="55" t="s">
        <v>711</v>
      </c>
      <c r="P8" s="61" t="s">
        <v>673</v>
      </c>
      <c r="Q8" s="84" t="s">
        <v>661</v>
      </c>
      <c r="R8" s="83">
        <f>P$3</f>
        <v>693598</v>
      </c>
      <c r="S8" s="83">
        <f>P$4</f>
        <v>693233</v>
      </c>
      <c r="T8" s="83" t="s">
        <v>767</v>
      </c>
      <c r="U8" s="83" t="s">
        <v>767</v>
      </c>
      <c r="V8" s="83" t="s">
        <v>767</v>
      </c>
      <c r="W8" s="83" t="s">
        <v>4</v>
      </c>
      <c r="X8" s="83" t="s">
        <v>4</v>
      </c>
      <c r="Y8" s="83" t="s">
        <v>4</v>
      </c>
      <c r="Z8" s="79" t="s">
        <v>53</v>
      </c>
    </row>
    <row r="9" spans="1:26" ht="18" customHeight="1" x14ac:dyDescent="0.2">
      <c r="A9" s="132" t="str">
        <f>'Stammdaten Mitarbeitende'!AA9</f>
        <v>Mustermann,Hans</v>
      </c>
      <c r="B9" s="166">
        <v>41</v>
      </c>
      <c r="C9" s="167">
        <v>168</v>
      </c>
      <c r="D9" s="167">
        <v>129</v>
      </c>
      <c r="E9" s="166">
        <v>20</v>
      </c>
      <c r="F9" s="167">
        <f>R9</f>
        <v>19</v>
      </c>
      <c r="G9" s="129"/>
      <c r="H9" s="132" t="str">
        <f>A9</f>
        <v>Mustermann,Hans</v>
      </c>
      <c r="I9" s="166">
        <v>40</v>
      </c>
      <c r="J9" s="167">
        <v>168</v>
      </c>
      <c r="K9" s="167">
        <v>129</v>
      </c>
      <c r="L9" s="166">
        <v>20</v>
      </c>
      <c r="M9" s="170">
        <f>S9</f>
        <v>19</v>
      </c>
      <c r="N9" s="56"/>
      <c r="O9" s="57" t="str">
        <f>'Stammdaten Mitarbeitende'!AA9</f>
        <v>Mustermann,Hans</v>
      </c>
      <c r="P9" s="64" t="e">
        <f>IF($A9="","",'Stammdaten Mitarbeitende'!L9)</f>
        <v>#VALUE!</v>
      </c>
      <c r="Q9" s="64">
        <f>IF(OR($A9="",'Stammdaten Mitarbeitende'!J9=""),"",'Stammdaten Mitarbeitende'!J9)</f>
        <v>20</v>
      </c>
      <c r="R9" s="63">
        <f>IF(OR($A9="",C9="",D9="",E9=""),"",MAX(C9-D9-E9,0))</f>
        <v>19</v>
      </c>
      <c r="S9" s="63">
        <f>IF(OR($H9="",J9="",K9="",L9=""),"",MAX(J9-K9-L9,0))</f>
        <v>19</v>
      </c>
      <c r="T9" s="19">
        <f>IF(OR(F9&lt;=0,F9=""),0,C9)</f>
        <v>168</v>
      </c>
      <c r="U9" s="19">
        <f>IF(OR(F9&lt;=0,F9=""),0,E9)</f>
        <v>20</v>
      </c>
      <c r="V9" s="19">
        <f t="shared" ref="V9:V29" si="0">IF(OR(F9&lt;=0,F9=""),0,R9)</f>
        <v>19</v>
      </c>
      <c r="W9" s="19">
        <f>IF(OR(M9&lt;=0,M9=""),0,J9)</f>
        <v>168</v>
      </c>
      <c r="X9" s="19">
        <f>IF(OR(M9&lt;=0,M9=""),0,L9)</f>
        <v>20</v>
      </c>
      <c r="Y9" s="19">
        <f>IF(OR(M9&lt;=0,M9=""),0,S9)</f>
        <v>19</v>
      </c>
      <c r="Z9" s="365" t="e">
        <f>MAX(P9:Y9)</f>
        <v>#VALUE!</v>
      </c>
    </row>
    <row r="10" spans="1:26" ht="17.25" customHeight="1" x14ac:dyDescent="0.2">
      <c r="A10" s="131" t="str">
        <f>O10</f>
        <v/>
      </c>
      <c r="B10" s="168"/>
      <c r="C10" s="168"/>
      <c r="D10" s="168"/>
      <c r="E10" s="169"/>
      <c r="F10" s="273" t="str">
        <f>R10</f>
        <v/>
      </c>
      <c r="G10" s="129"/>
      <c r="H10" s="131" t="str">
        <f>O10</f>
        <v/>
      </c>
      <c r="I10" s="168"/>
      <c r="J10" s="168"/>
      <c r="K10" s="168"/>
      <c r="L10" s="169"/>
      <c r="M10" s="273" t="str">
        <f>S10</f>
        <v/>
      </c>
      <c r="N10" s="56"/>
      <c r="O10" s="57" t="str">
        <f>'Stammdaten Mitarbeitende'!AA10</f>
        <v/>
      </c>
      <c r="P10" s="64" t="str">
        <f>IF($A10="","",'Stammdaten Mitarbeitende'!L10)</f>
        <v/>
      </c>
      <c r="Q10" s="64" t="str">
        <f>IF(OR($A10="",'Stammdaten Mitarbeitende'!J10=""),"",'Stammdaten Mitarbeitende'!J10)</f>
        <v/>
      </c>
      <c r="R10" s="63" t="str">
        <f t="shared" ref="R10:R29" si="1">IF(OR($A10="",C10="",D10="",E10=""),"",MAX(C10-D10-E10,0))</f>
        <v/>
      </c>
      <c r="S10" s="63" t="str">
        <f t="shared" ref="S10:S29" si="2">IF(OR($H10="",J10="",K10="",L10=""),"",MAX(J10-K10-L10,0))</f>
        <v/>
      </c>
      <c r="T10" s="19">
        <f t="shared" ref="T10:T29" si="3">IF(OR(F10=""),0,C10)</f>
        <v>0</v>
      </c>
      <c r="U10" s="19">
        <f t="shared" ref="U10:U29" si="4">IF(OR(F10=""),0,E10)</f>
        <v>0</v>
      </c>
      <c r="V10" s="19">
        <f t="shared" si="0"/>
        <v>0</v>
      </c>
      <c r="W10" s="19">
        <f t="shared" ref="W10:W29" si="5">IF(OR(M10=""),0,J10)</f>
        <v>0</v>
      </c>
      <c r="X10" s="19">
        <f t="shared" ref="X10:X29" si="6">IF(OR(M10=""),0,L10)</f>
        <v>0</v>
      </c>
      <c r="Y10" s="19">
        <f t="shared" ref="Y10:Y29" si="7">IF(OR(M10&lt;=0,M10=""),0,S10)</f>
        <v>0</v>
      </c>
      <c r="Z10" s="365">
        <f t="shared" ref="Z10:Z29" si="8">MAX(P10:Y10)</f>
        <v>0</v>
      </c>
    </row>
    <row r="11" spans="1:26" ht="17.25" customHeight="1" x14ac:dyDescent="0.2">
      <c r="A11" s="131" t="str">
        <f t="shared" ref="A11:A29" si="9">O11</f>
        <v/>
      </c>
      <c r="B11" s="168"/>
      <c r="C11" s="168"/>
      <c r="D11" s="168"/>
      <c r="E11" s="169"/>
      <c r="F11" s="273" t="str">
        <f t="shared" ref="F11:F29" si="10">R11</f>
        <v/>
      </c>
      <c r="G11" s="129"/>
      <c r="H11" s="131" t="str">
        <f t="shared" ref="H11:H29" si="11">O11</f>
        <v/>
      </c>
      <c r="I11" s="168"/>
      <c r="J11" s="168"/>
      <c r="K11" s="168"/>
      <c r="L11" s="169"/>
      <c r="M11" s="273" t="str">
        <f t="shared" ref="M11:M29" si="12">S11</f>
        <v/>
      </c>
      <c r="N11" s="56"/>
      <c r="O11" s="57" t="str">
        <f>'Stammdaten Mitarbeitende'!AA11</f>
        <v/>
      </c>
      <c r="P11" s="64" t="str">
        <f>IF($A11="","",'Stammdaten Mitarbeitende'!L11)</f>
        <v/>
      </c>
      <c r="Q11" s="64" t="str">
        <f>IF(OR($A11="",'Stammdaten Mitarbeitende'!J11=""),"",'Stammdaten Mitarbeitende'!J11)</f>
        <v/>
      </c>
      <c r="R11" s="63" t="str">
        <f t="shared" si="1"/>
        <v/>
      </c>
      <c r="S11" s="63" t="str">
        <f t="shared" si="2"/>
        <v/>
      </c>
      <c r="T11" s="19">
        <f t="shared" si="3"/>
        <v>0</v>
      </c>
      <c r="U11" s="19">
        <f t="shared" si="4"/>
        <v>0</v>
      </c>
      <c r="V11" s="19">
        <f t="shared" si="0"/>
        <v>0</v>
      </c>
      <c r="W11" s="19">
        <f t="shared" si="5"/>
        <v>0</v>
      </c>
      <c r="X11" s="19">
        <f t="shared" si="6"/>
        <v>0</v>
      </c>
      <c r="Y11" s="19">
        <f t="shared" si="7"/>
        <v>0</v>
      </c>
      <c r="Z11" s="365">
        <f t="shared" si="8"/>
        <v>0</v>
      </c>
    </row>
    <row r="12" spans="1:26" ht="17.25" customHeight="1" x14ac:dyDescent="0.2">
      <c r="A12" s="131" t="str">
        <f t="shared" si="9"/>
        <v/>
      </c>
      <c r="B12" s="168"/>
      <c r="C12" s="168"/>
      <c r="D12" s="168"/>
      <c r="E12" s="169"/>
      <c r="F12" s="273" t="str">
        <f t="shared" si="10"/>
        <v/>
      </c>
      <c r="G12" s="129"/>
      <c r="H12" s="131" t="str">
        <f t="shared" si="11"/>
        <v/>
      </c>
      <c r="I12" s="168"/>
      <c r="J12" s="168"/>
      <c r="K12" s="168"/>
      <c r="L12" s="169"/>
      <c r="M12" s="273" t="str">
        <f t="shared" si="12"/>
        <v/>
      </c>
      <c r="N12" s="56"/>
      <c r="O12" s="57" t="str">
        <f>'Stammdaten Mitarbeitende'!AA12</f>
        <v/>
      </c>
      <c r="P12" s="64" t="str">
        <f>IF($A12="","",'Stammdaten Mitarbeitende'!L12)</f>
        <v/>
      </c>
      <c r="Q12" s="64" t="str">
        <f>IF(OR($A12="",'Stammdaten Mitarbeitende'!J12=""),"",'Stammdaten Mitarbeitende'!J12)</f>
        <v/>
      </c>
      <c r="R12" s="63" t="str">
        <f t="shared" si="1"/>
        <v/>
      </c>
      <c r="S12" s="63" t="str">
        <f t="shared" si="2"/>
        <v/>
      </c>
      <c r="T12" s="19">
        <f t="shared" si="3"/>
        <v>0</v>
      </c>
      <c r="U12" s="19">
        <f t="shared" si="4"/>
        <v>0</v>
      </c>
      <c r="V12" s="19">
        <f t="shared" si="0"/>
        <v>0</v>
      </c>
      <c r="W12" s="19">
        <f t="shared" si="5"/>
        <v>0</v>
      </c>
      <c r="X12" s="19">
        <f t="shared" si="6"/>
        <v>0</v>
      </c>
      <c r="Y12" s="19">
        <f t="shared" si="7"/>
        <v>0</v>
      </c>
      <c r="Z12" s="365">
        <f t="shared" si="8"/>
        <v>0</v>
      </c>
    </row>
    <row r="13" spans="1:26" ht="17.25" customHeight="1" x14ac:dyDescent="0.2">
      <c r="A13" s="131" t="str">
        <f t="shared" si="9"/>
        <v/>
      </c>
      <c r="B13" s="168"/>
      <c r="C13" s="168"/>
      <c r="D13" s="168"/>
      <c r="E13" s="169"/>
      <c r="F13" s="273" t="str">
        <f t="shared" si="10"/>
        <v/>
      </c>
      <c r="G13" s="129"/>
      <c r="H13" s="131" t="str">
        <f t="shared" si="11"/>
        <v/>
      </c>
      <c r="I13" s="168"/>
      <c r="J13" s="168"/>
      <c r="K13" s="168"/>
      <c r="L13" s="169"/>
      <c r="M13" s="273" t="str">
        <f t="shared" si="12"/>
        <v/>
      </c>
      <c r="N13" s="56"/>
      <c r="O13" s="57" t="str">
        <f>'Stammdaten Mitarbeitende'!AA13</f>
        <v/>
      </c>
      <c r="P13" s="64" t="str">
        <f>IF($A13="","",'Stammdaten Mitarbeitende'!L13)</f>
        <v/>
      </c>
      <c r="Q13" s="64" t="str">
        <f>IF(OR($A13="",'Stammdaten Mitarbeitende'!J13=""),"",'Stammdaten Mitarbeitende'!J13)</f>
        <v/>
      </c>
      <c r="R13" s="63" t="str">
        <f t="shared" si="1"/>
        <v/>
      </c>
      <c r="S13" s="63" t="str">
        <f t="shared" si="2"/>
        <v/>
      </c>
      <c r="T13" s="19">
        <f t="shared" si="3"/>
        <v>0</v>
      </c>
      <c r="U13" s="19">
        <f t="shared" si="4"/>
        <v>0</v>
      </c>
      <c r="V13" s="19">
        <f t="shared" si="0"/>
        <v>0</v>
      </c>
      <c r="W13" s="19">
        <f t="shared" si="5"/>
        <v>0</v>
      </c>
      <c r="X13" s="19">
        <f t="shared" si="6"/>
        <v>0</v>
      </c>
      <c r="Y13" s="19">
        <f t="shared" si="7"/>
        <v>0</v>
      </c>
      <c r="Z13" s="365">
        <f t="shared" si="8"/>
        <v>0</v>
      </c>
    </row>
    <row r="14" spans="1:26" ht="17.25" customHeight="1" x14ac:dyDescent="0.2">
      <c r="A14" s="131" t="str">
        <f t="shared" si="9"/>
        <v/>
      </c>
      <c r="B14" s="168"/>
      <c r="C14" s="168"/>
      <c r="D14" s="168"/>
      <c r="E14" s="169"/>
      <c r="F14" s="273" t="str">
        <f t="shared" si="10"/>
        <v/>
      </c>
      <c r="G14" s="129"/>
      <c r="H14" s="131" t="str">
        <f t="shared" si="11"/>
        <v/>
      </c>
      <c r="I14" s="168"/>
      <c r="J14" s="168"/>
      <c r="K14" s="168"/>
      <c r="L14" s="169"/>
      <c r="M14" s="273" t="str">
        <f t="shared" si="12"/>
        <v/>
      </c>
      <c r="N14" s="56"/>
      <c r="O14" s="57" t="str">
        <f>'Stammdaten Mitarbeitende'!AA14</f>
        <v/>
      </c>
      <c r="P14" s="64" t="str">
        <f>IF($A14="","",'Stammdaten Mitarbeitende'!L14)</f>
        <v/>
      </c>
      <c r="Q14" s="64" t="str">
        <f>IF(OR($A14="",'Stammdaten Mitarbeitende'!J14=""),"",'Stammdaten Mitarbeitende'!J14)</f>
        <v/>
      </c>
      <c r="R14" s="63" t="str">
        <f t="shared" si="1"/>
        <v/>
      </c>
      <c r="S14" s="63" t="str">
        <f t="shared" si="2"/>
        <v/>
      </c>
      <c r="T14" s="19">
        <f t="shared" si="3"/>
        <v>0</v>
      </c>
      <c r="U14" s="19">
        <f t="shared" si="4"/>
        <v>0</v>
      </c>
      <c r="V14" s="19">
        <f t="shared" si="0"/>
        <v>0</v>
      </c>
      <c r="W14" s="19">
        <f t="shared" si="5"/>
        <v>0</v>
      </c>
      <c r="X14" s="19">
        <f t="shared" si="6"/>
        <v>0</v>
      </c>
      <c r="Y14" s="19">
        <f t="shared" si="7"/>
        <v>0</v>
      </c>
      <c r="Z14" s="365">
        <f t="shared" si="8"/>
        <v>0</v>
      </c>
    </row>
    <row r="15" spans="1:26" ht="17.25" customHeight="1" x14ac:dyDescent="0.2">
      <c r="A15" s="131" t="str">
        <f t="shared" si="9"/>
        <v/>
      </c>
      <c r="B15" s="168"/>
      <c r="C15" s="168"/>
      <c r="D15" s="168"/>
      <c r="E15" s="169"/>
      <c r="F15" s="273" t="str">
        <f t="shared" si="10"/>
        <v/>
      </c>
      <c r="G15" s="129"/>
      <c r="H15" s="131" t="str">
        <f t="shared" si="11"/>
        <v/>
      </c>
      <c r="I15" s="168"/>
      <c r="J15" s="168"/>
      <c r="K15" s="168"/>
      <c r="L15" s="169"/>
      <c r="M15" s="273" t="str">
        <f t="shared" si="12"/>
        <v/>
      </c>
      <c r="N15" s="56"/>
      <c r="O15" s="57" t="str">
        <f>'Stammdaten Mitarbeitende'!AA15</f>
        <v/>
      </c>
      <c r="P15" s="64" t="str">
        <f>IF($A15="","",'Stammdaten Mitarbeitende'!L15)</f>
        <v/>
      </c>
      <c r="Q15" s="64" t="str">
        <f>IF(OR($A15="",'Stammdaten Mitarbeitende'!J15=""),"",'Stammdaten Mitarbeitende'!J15)</f>
        <v/>
      </c>
      <c r="R15" s="63" t="str">
        <f t="shared" si="1"/>
        <v/>
      </c>
      <c r="S15" s="63" t="str">
        <f t="shared" si="2"/>
        <v/>
      </c>
      <c r="T15" s="19">
        <f t="shared" si="3"/>
        <v>0</v>
      </c>
      <c r="U15" s="19">
        <f t="shared" si="4"/>
        <v>0</v>
      </c>
      <c r="V15" s="19">
        <f t="shared" si="0"/>
        <v>0</v>
      </c>
      <c r="W15" s="19">
        <f t="shared" si="5"/>
        <v>0</v>
      </c>
      <c r="X15" s="19">
        <f t="shared" si="6"/>
        <v>0</v>
      </c>
      <c r="Y15" s="19">
        <f t="shared" si="7"/>
        <v>0</v>
      </c>
      <c r="Z15" s="365">
        <f t="shared" si="8"/>
        <v>0</v>
      </c>
    </row>
    <row r="16" spans="1:26" ht="17.25" customHeight="1" x14ac:dyDescent="0.2">
      <c r="A16" s="131" t="str">
        <f t="shared" si="9"/>
        <v/>
      </c>
      <c r="B16" s="168"/>
      <c r="C16" s="168"/>
      <c r="D16" s="168"/>
      <c r="E16" s="169"/>
      <c r="F16" s="273" t="str">
        <f t="shared" si="10"/>
        <v/>
      </c>
      <c r="G16" s="129"/>
      <c r="H16" s="131" t="str">
        <f t="shared" si="11"/>
        <v/>
      </c>
      <c r="I16" s="168"/>
      <c r="J16" s="168"/>
      <c r="K16" s="168"/>
      <c r="L16" s="169"/>
      <c r="M16" s="273" t="str">
        <f t="shared" si="12"/>
        <v/>
      </c>
      <c r="N16" s="56"/>
      <c r="O16" s="57" t="str">
        <f>'Stammdaten Mitarbeitende'!AA16</f>
        <v/>
      </c>
      <c r="P16" s="64" t="str">
        <f>IF($A16="","",'Stammdaten Mitarbeitende'!L16)</f>
        <v/>
      </c>
      <c r="Q16" s="64" t="str">
        <f>IF(OR($A16="",'Stammdaten Mitarbeitende'!J16=""),"",'Stammdaten Mitarbeitende'!J16)</f>
        <v/>
      </c>
      <c r="R16" s="63" t="str">
        <f t="shared" si="1"/>
        <v/>
      </c>
      <c r="S16" s="63" t="str">
        <f t="shared" si="2"/>
        <v/>
      </c>
      <c r="T16" s="19">
        <f t="shared" si="3"/>
        <v>0</v>
      </c>
      <c r="U16" s="19">
        <f t="shared" si="4"/>
        <v>0</v>
      </c>
      <c r="V16" s="19">
        <f t="shared" si="0"/>
        <v>0</v>
      </c>
      <c r="W16" s="19">
        <f t="shared" si="5"/>
        <v>0</v>
      </c>
      <c r="X16" s="19">
        <f t="shared" si="6"/>
        <v>0</v>
      </c>
      <c r="Y16" s="19">
        <f t="shared" si="7"/>
        <v>0</v>
      </c>
      <c r="Z16" s="365">
        <f t="shared" si="8"/>
        <v>0</v>
      </c>
    </row>
    <row r="17" spans="1:26" ht="17.25" customHeight="1" x14ac:dyDescent="0.2">
      <c r="A17" s="131" t="str">
        <f t="shared" si="9"/>
        <v/>
      </c>
      <c r="B17" s="168"/>
      <c r="C17" s="168"/>
      <c r="D17" s="168"/>
      <c r="E17" s="169"/>
      <c r="F17" s="273" t="str">
        <f t="shared" si="10"/>
        <v/>
      </c>
      <c r="G17" s="129"/>
      <c r="H17" s="131" t="str">
        <f t="shared" si="11"/>
        <v/>
      </c>
      <c r="I17" s="168"/>
      <c r="J17" s="168"/>
      <c r="K17" s="168"/>
      <c r="L17" s="169"/>
      <c r="M17" s="273" t="str">
        <f t="shared" si="12"/>
        <v/>
      </c>
      <c r="N17" s="56"/>
      <c r="O17" s="57" t="str">
        <f>'Stammdaten Mitarbeitende'!AA17</f>
        <v/>
      </c>
      <c r="P17" s="64" t="str">
        <f>IF($A17="","",'Stammdaten Mitarbeitende'!L17)</f>
        <v/>
      </c>
      <c r="Q17" s="64" t="str">
        <f>IF(OR($A17="",'Stammdaten Mitarbeitende'!J17=""),"",'Stammdaten Mitarbeitende'!J17)</f>
        <v/>
      </c>
      <c r="R17" s="63" t="str">
        <f t="shared" si="1"/>
        <v/>
      </c>
      <c r="S17" s="63" t="str">
        <f t="shared" si="2"/>
        <v/>
      </c>
      <c r="T17" s="19">
        <f t="shared" si="3"/>
        <v>0</v>
      </c>
      <c r="U17" s="19">
        <f t="shared" si="4"/>
        <v>0</v>
      </c>
      <c r="V17" s="19">
        <f t="shared" si="0"/>
        <v>0</v>
      </c>
      <c r="W17" s="19">
        <f t="shared" si="5"/>
        <v>0</v>
      </c>
      <c r="X17" s="19">
        <f t="shared" si="6"/>
        <v>0</v>
      </c>
      <c r="Y17" s="19">
        <f t="shared" si="7"/>
        <v>0</v>
      </c>
      <c r="Z17" s="365">
        <f t="shared" si="8"/>
        <v>0</v>
      </c>
    </row>
    <row r="18" spans="1:26" ht="17.25" customHeight="1" x14ac:dyDescent="0.2">
      <c r="A18" s="131" t="str">
        <f t="shared" si="9"/>
        <v/>
      </c>
      <c r="B18" s="168"/>
      <c r="C18" s="168"/>
      <c r="D18" s="168"/>
      <c r="E18" s="169"/>
      <c r="F18" s="273" t="str">
        <f t="shared" si="10"/>
        <v/>
      </c>
      <c r="G18" s="129"/>
      <c r="H18" s="131" t="str">
        <f t="shared" si="11"/>
        <v/>
      </c>
      <c r="I18" s="168"/>
      <c r="J18" s="168"/>
      <c r="K18" s="168"/>
      <c r="L18" s="169"/>
      <c r="M18" s="273" t="str">
        <f t="shared" si="12"/>
        <v/>
      </c>
      <c r="N18" s="56"/>
      <c r="O18" s="57" t="str">
        <f>'Stammdaten Mitarbeitende'!AA18</f>
        <v/>
      </c>
      <c r="P18" s="64" t="str">
        <f>IF($A18="","",'Stammdaten Mitarbeitende'!L18)</f>
        <v/>
      </c>
      <c r="Q18" s="64" t="str">
        <f>IF(OR($A18="",'Stammdaten Mitarbeitende'!J18=""),"",'Stammdaten Mitarbeitende'!J18)</f>
        <v/>
      </c>
      <c r="R18" s="63" t="str">
        <f t="shared" si="1"/>
        <v/>
      </c>
      <c r="S18" s="63" t="str">
        <f t="shared" si="2"/>
        <v/>
      </c>
      <c r="T18" s="19">
        <f t="shared" si="3"/>
        <v>0</v>
      </c>
      <c r="U18" s="19">
        <f t="shared" si="4"/>
        <v>0</v>
      </c>
      <c r="V18" s="19">
        <f t="shared" si="0"/>
        <v>0</v>
      </c>
      <c r="W18" s="19">
        <f t="shared" si="5"/>
        <v>0</v>
      </c>
      <c r="X18" s="19">
        <f t="shared" si="6"/>
        <v>0</v>
      </c>
      <c r="Y18" s="19">
        <f t="shared" si="7"/>
        <v>0</v>
      </c>
      <c r="Z18" s="365">
        <f t="shared" si="8"/>
        <v>0</v>
      </c>
    </row>
    <row r="19" spans="1:26" ht="17.25" customHeight="1" x14ac:dyDescent="0.2">
      <c r="A19" s="131" t="str">
        <f t="shared" si="9"/>
        <v/>
      </c>
      <c r="B19" s="168"/>
      <c r="C19" s="168"/>
      <c r="D19" s="168"/>
      <c r="E19" s="169"/>
      <c r="F19" s="273" t="str">
        <f t="shared" si="10"/>
        <v/>
      </c>
      <c r="G19" s="129"/>
      <c r="H19" s="131" t="str">
        <f t="shared" si="11"/>
        <v/>
      </c>
      <c r="I19" s="168"/>
      <c r="J19" s="168"/>
      <c r="K19" s="168"/>
      <c r="L19" s="169"/>
      <c r="M19" s="273" t="str">
        <f t="shared" si="12"/>
        <v/>
      </c>
      <c r="N19" s="56"/>
      <c r="O19" s="57" t="str">
        <f>'Stammdaten Mitarbeitende'!AA19</f>
        <v/>
      </c>
      <c r="P19" s="64" t="str">
        <f>IF($A19="","",'Stammdaten Mitarbeitende'!L19)</f>
        <v/>
      </c>
      <c r="Q19" s="64" t="str">
        <f>IF(OR($A19="",'Stammdaten Mitarbeitende'!J19=""),"",'Stammdaten Mitarbeitende'!J19)</f>
        <v/>
      </c>
      <c r="R19" s="63" t="str">
        <f t="shared" si="1"/>
        <v/>
      </c>
      <c r="S19" s="63" t="str">
        <f t="shared" si="2"/>
        <v/>
      </c>
      <c r="T19" s="19">
        <f t="shared" si="3"/>
        <v>0</v>
      </c>
      <c r="U19" s="19">
        <f t="shared" si="4"/>
        <v>0</v>
      </c>
      <c r="V19" s="19">
        <f t="shared" si="0"/>
        <v>0</v>
      </c>
      <c r="W19" s="19">
        <f t="shared" si="5"/>
        <v>0</v>
      </c>
      <c r="X19" s="19">
        <f t="shared" si="6"/>
        <v>0</v>
      </c>
      <c r="Y19" s="19">
        <f t="shared" si="7"/>
        <v>0</v>
      </c>
      <c r="Z19" s="365">
        <f t="shared" si="8"/>
        <v>0</v>
      </c>
    </row>
    <row r="20" spans="1:26" ht="17.25" customHeight="1" x14ac:dyDescent="0.2">
      <c r="A20" s="131" t="str">
        <f t="shared" si="9"/>
        <v/>
      </c>
      <c r="B20" s="168"/>
      <c r="C20" s="168"/>
      <c r="D20" s="168"/>
      <c r="E20" s="169"/>
      <c r="F20" s="273" t="str">
        <f t="shared" si="10"/>
        <v/>
      </c>
      <c r="G20" s="129"/>
      <c r="H20" s="131" t="str">
        <f t="shared" si="11"/>
        <v/>
      </c>
      <c r="I20" s="168"/>
      <c r="J20" s="168"/>
      <c r="K20" s="168"/>
      <c r="L20" s="169"/>
      <c r="M20" s="273" t="str">
        <f t="shared" si="12"/>
        <v/>
      </c>
      <c r="N20" s="56"/>
      <c r="O20" s="57" t="str">
        <f>'Stammdaten Mitarbeitende'!AA20</f>
        <v/>
      </c>
      <c r="P20" s="64" t="str">
        <f>IF($A20="","",'Stammdaten Mitarbeitende'!L20)</f>
        <v/>
      </c>
      <c r="Q20" s="64" t="str">
        <f>IF(OR($A20="",'Stammdaten Mitarbeitende'!J20=""),"",'Stammdaten Mitarbeitende'!J20)</f>
        <v/>
      </c>
      <c r="R20" s="63" t="str">
        <f t="shared" si="1"/>
        <v/>
      </c>
      <c r="S20" s="63" t="str">
        <f t="shared" si="2"/>
        <v/>
      </c>
      <c r="T20" s="19">
        <f t="shared" si="3"/>
        <v>0</v>
      </c>
      <c r="U20" s="19">
        <f t="shared" si="4"/>
        <v>0</v>
      </c>
      <c r="V20" s="19">
        <f t="shared" si="0"/>
        <v>0</v>
      </c>
      <c r="W20" s="19">
        <f t="shared" si="5"/>
        <v>0</v>
      </c>
      <c r="X20" s="19">
        <f t="shared" si="6"/>
        <v>0</v>
      </c>
      <c r="Y20" s="19">
        <f t="shared" si="7"/>
        <v>0</v>
      </c>
      <c r="Z20" s="365">
        <f t="shared" si="8"/>
        <v>0</v>
      </c>
    </row>
    <row r="21" spans="1:26" ht="17.25" customHeight="1" x14ac:dyDescent="0.2">
      <c r="A21" s="131" t="str">
        <f t="shared" si="9"/>
        <v/>
      </c>
      <c r="B21" s="168"/>
      <c r="C21" s="168"/>
      <c r="D21" s="168"/>
      <c r="E21" s="169"/>
      <c r="F21" s="273" t="str">
        <f t="shared" si="10"/>
        <v/>
      </c>
      <c r="G21" s="129"/>
      <c r="H21" s="131" t="str">
        <f t="shared" si="11"/>
        <v/>
      </c>
      <c r="I21" s="168"/>
      <c r="J21" s="168"/>
      <c r="K21" s="168"/>
      <c r="L21" s="169"/>
      <c r="M21" s="273" t="str">
        <f t="shared" si="12"/>
        <v/>
      </c>
      <c r="N21" s="56"/>
      <c r="O21" s="57" t="str">
        <f>'Stammdaten Mitarbeitende'!AA21</f>
        <v/>
      </c>
      <c r="P21" s="64" t="str">
        <f>IF($A21="","",'Stammdaten Mitarbeitende'!L21)</f>
        <v/>
      </c>
      <c r="Q21" s="64" t="str">
        <f>IF(OR($A21="",'Stammdaten Mitarbeitende'!J21=""),"",'Stammdaten Mitarbeitende'!J21)</f>
        <v/>
      </c>
      <c r="R21" s="63" t="str">
        <f t="shared" si="1"/>
        <v/>
      </c>
      <c r="S21" s="63" t="str">
        <f t="shared" si="2"/>
        <v/>
      </c>
      <c r="T21" s="19">
        <f t="shared" si="3"/>
        <v>0</v>
      </c>
      <c r="U21" s="19">
        <f t="shared" si="4"/>
        <v>0</v>
      </c>
      <c r="V21" s="19">
        <f t="shared" si="0"/>
        <v>0</v>
      </c>
      <c r="W21" s="19">
        <f t="shared" si="5"/>
        <v>0</v>
      </c>
      <c r="X21" s="19">
        <f t="shared" si="6"/>
        <v>0</v>
      </c>
      <c r="Y21" s="19">
        <f t="shared" si="7"/>
        <v>0</v>
      </c>
      <c r="Z21" s="365">
        <f t="shared" si="8"/>
        <v>0</v>
      </c>
    </row>
    <row r="22" spans="1:26" ht="17.25" customHeight="1" x14ac:dyDescent="0.2">
      <c r="A22" s="131" t="str">
        <f t="shared" si="9"/>
        <v/>
      </c>
      <c r="B22" s="168"/>
      <c r="C22" s="168"/>
      <c r="D22" s="168"/>
      <c r="E22" s="169"/>
      <c r="F22" s="273" t="str">
        <f t="shared" si="10"/>
        <v/>
      </c>
      <c r="G22" s="129"/>
      <c r="H22" s="131" t="str">
        <f t="shared" si="11"/>
        <v/>
      </c>
      <c r="I22" s="168"/>
      <c r="J22" s="168"/>
      <c r="K22" s="168"/>
      <c r="L22" s="169"/>
      <c r="M22" s="273" t="str">
        <f t="shared" si="12"/>
        <v/>
      </c>
      <c r="N22" s="56"/>
      <c r="O22" s="57" t="str">
        <f>'Stammdaten Mitarbeitende'!AA22</f>
        <v/>
      </c>
      <c r="P22" s="64" t="str">
        <f>IF($A22="","",'Stammdaten Mitarbeitende'!L22)</f>
        <v/>
      </c>
      <c r="Q22" s="64" t="str">
        <f>IF(OR($A22="",'Stammdaten Mitarbeitende'!J22=""),"",'Stammdaten Mitarbeitende'!J22)</f>
        <v/>
      </c>
      <c r="R22" s="63" t="str">
        <f t="shared" si="1"/>
        <v/>
      </c>
      <c r="S22" s="63" t="str">
        <f t="shared" si="2"/>
        <v/>
      </c>
      <c r="T22" s="19">
        <f t="shared" si="3"/>
        <v>0</v>
      </c>
      <c r="U22" s="19">
        <f t="shared" si="4"/>
        <v>0</v>
      </c>
      <c r="V22" s="19">
        <f t="shared" si="0"/>
        <v>0</v>
      </c>
      <c r="W22" s="19">
        <f t="shared" si="5"/>
        <v>0</v>
      </c>
      <c r="X22" s="19">
        <f t="shared" si="6"/>
        <v>0</v>
      </c>
      <c r="Y22" s="19">
        <f t="shared" si="7"/>
        <v>0</v>
      </c>
      <c r="Z22" s="365">
        <f t="shared" si="8"/>
        <v>0</v>
      </c>
    </row>
    <row r="23" spans="1:26" ht="17.25" customHeight="1" x14ac:dyDescent="0.2">
      <c r="A23" s="131" t="str">
        <f t="shared" si="9"/>
        <v/>
      </c>
      <c r="B23" s="168"/>
      <c r="C23" s="168"/>
      <c r="D23" s="168"/>
      <c r="E23" s="169"/>
      <c r="F23" s="273" t="str">
        <f t="shared" si="10"/>
        <v/>
      </c>
      <c r="G23" s="129"/>
      <c r="H23" s="131" t="str">
        <f t="shared" si="11"/>
        <v/>
      </c>
      <c r="I23" s="168"/>
      <c r="J23" s="168"/>
      <c r="K23" s="168"/>
      <c r="L23" s="169"/>
      <c r="M23" s="273" t="str">
        <f t="shared" si="12"/>
        <v/>
      </c>
      <c r="N23" s="56"/>
      <c r="O23" s="57" t="str">
        <f>'Stammdaten Mitarbeitende'!AA23</f>
        <v/>
      </c>
      <c r="P23" s="64" t="str">
        <f>IF($A23="","",'Stammdaten Mitarbeitende'!L23)</f>
        <v/>
      </c>
      <c r="Q23" s="64" t="str">
        <f>IF(OR($A23="",'Stammdaten Mitarbeitende'!J23=""),"",'Stammdaten Mitarbeitende'!J23)</f>
        <v/>
      </c>
      <c r="R23" s="63" t="str">
        <f t="shared" si="1"/>
        <v/>
      </c>
      <c r="S23" s="63" t="str">
        <f t="shared" si="2"/>
        <v/>
      </c>
      <c r="T23" s="19">
        <f t="shared" si="3"/>
        <v>0</v>
      </c>
      <c r="U23" s="19">
        <f t="shared" si="4"/>
        <v>0</v>
      </c>
      <c r="V23" s="19">
        <f t="shared" si="0"/>
        <v>0</v>
      </c>
      <c r="W23" s="19">
        <f t="shared" si="5"/>
        <v>0</v>
      </c>
      <c r="X23" s="19">
        <f t="shared" si="6"/>
        <v>0</v>
      </c>
      <c r="Y23" s="19">
        <f t="shared" si="7"/>
        <v>0</v>
      </c>
      <c r="Z23" s="365">
        <f t="shared" si="8"/>
        <v>0</v>
      </c>
    </row>
    <row r="24" spans="1:26" ht="17.25" customHeight="1" x14ac:dyDescent="0.2">
      <c r="A24" s="131" t="str">
        <f t="shared" si="9"/>
        <v/>
      </c>
      <c r="B24" s="168"/>
      <c r="C24" s="168"/>
      <c r="D24" s="168"/>
      <c r="E24" s="169"/>
      <c r="F24" s="273" t="str">
        <f t="shared" si="10"/>
        <v/>
      </c>
      <c r="G24" s="129"/>
      <c r="H24" s="131" t="str">
        <f t="shared" si="11"/>
        <v/>
      </c>
      <c r="I24" s="168"/>
      <c r="J24" s="168"/>
      <c r="K24" s="168"/>
      <c r="L24" s="169"/>
      <c r="M24" s="273" t="str">
        <f t="shared" si="12"/>
        <v/>
      </c>
      <c r="N24" s="56"/>
      <c r="O24" s="57" t="str">
        <f>'Stammdaten Mitarbeitende'!AA24</f>
        <v/>
      </c>
      <c r="P24" s="64" t="str">
        <f>IF($A24="","",'Stammdaten Mitarbeitende'!L24)</f>
        <v/>
      </c>
      <c r="Q24" s="64" t="str">
        <f>IF(OR($A24="",'Stammdaten Mitarbeitende'!J24=""),"",'Stammdaten Mitarbeitende'!J24)</f>
        <v/>
      </c>
      <c r="R24" s="63" t="str">
        <f t="shared" si="1"/>
        <v/>
      </c>
      <c r="S24" s="63" t="str">
        <f t="shared" si="2"/>
        <v/>
      </c>
      <c r="T24" s="19">
        <f t="shared" si="3"/>
        <v>0</v>
      </c>
      <c r="U24" s="19">
        <f t="shared" si="4"/>
        <v>0</v>
      </c>
      <c r="V24" s="19">
        <f t="shared" si="0"/>
        <v>0</v>
      </c>
      <c r="W24" s="19">
        <f t="shared" si="5"/>
        <v>0</v>
      </c>
      <c r="X24" s="19">
        <f t="shared" si="6"/>
        <v>0</v>
      </c>
      <c r="Y24" s="19">
        <f t="shared" si="7"/>
        <v>0</v>
      </c>
      <c r="Z24" s="365">
        <f t="shared" si="8"/>
        <v>0</v>
      </c>
    </row>
    <row r="25" spans="1:26" ht="17.25" customHeight="1" x14ac:dyDescent="0.2">
      <c r="A25" s="131" t="str">
        <f t="shared" si="9"/>
        <v/>
      </c>
      <c r="B25" s="168"/>
      <c r="C25" s="168"/>
      <c r="D25" s="168"/>
      <c r="E25" s="169"/>
      <c r="F25" s="273" t="str">
        <f t="shared" si="10"/>
        <v/>
      </c>
      <c r="G25" s="129"/>
      <c r="H25" s="131" t="str">
        <f t="shared" si="11"/>
        <v/>
      </c>
      <c r="I25" s="168"/>
      <c r="J25" s="168"/>
      <c r="K25" s="168"/>
      <c r="L25" s="169"/>
      <c r="M25" s="273" t="str">
        <f t="shared" si="12"/>
        <v/>
      </c>
      <c r="N25" s="56"/>
      <c r="O25" s="57" t="str">
        <f>'Stammdaten Mitarbeitende'!AA25</f>
        <v/>
      </c>
      <c r="P25" s="64" t="str">
        <f>IF($A25="","",'Stammdaten Mitarbeitende'!L25)</f>
        <v/>
      </c>
      <c r="Q25" s="64" t="str">
        <f>IF(OR($A25="",'Stammdaten Mitarbeitende'!J25=""),"",'Stammdaten Mitarbeitende'!J25)</f>
        <v/>
      </c>
      <c r="R25" s="63" t="str">
        <f t="shared" si="1"/>
        <v/>
      </c>
      <c r="S25" s="63" t="str">
        <f t="shared" si="2"/>
        <v/>
      </c>
      <c r="T25" s="19">
        <f t="shared" si="3"/>
        <v>0</v>
      </c>
      <c r="U25" s="19">
        <f t="shared" si="4"/>
        <v>0</v>
      </c>
      <c r="V25" s="19">
        <f t="shared" si="0"/>
        <v>0</v>
      </c>
      <c r="W25" s="19">
        <f t="shared" si="5"/>
        <v>0</v>
      </c>
      <c r="X25" s="19">
        <f t="shared" si="6"/>
        <v>0</v>
      </c>
      <c r="Y25" s="19">
        <f t="shared" si="7"/>
        <v>0</v>
      </c>
      <c r="Z25" s="365">
        <f t="shared" si="8"/>
        <v>0</v>
      </c>
    </row>
    <row r="26" spans="1:26" ht="17.25" customHeight="1" x14ac:dyDescent="0.2">
      <c r="A26" s="131" t="str">
        <f t="shared" si="9"/>
        <v/>
      </c>
      <c r="B26" s="168"/>
      <c r="C26" s="168"/>
      <c r="D26" s="168"/>
      <c r="E26" s="169"/>
      <c r="F26" s="273" t="str">
        <f t="shared" si="10"/>
        <v/>
      </c>
      <c r="G26" s="129"/>
      <c r="H26" s="131" t="str">
        <f t="shared" si="11"/>
        <v/>
      </c>
      <c r="I26" s="168"/>
      <c r="J26" s="168"/>
      <c r="K26" s="168"/>
      <c r="L26" s="169"/>
      <c r="M26" s="273" t="str">
        <f t="shared" si="12"/>
        <v/>
      </c>
      <c r="N26" s="56"/>
      <c r="O26" s="57" t="str">
        <f>'Stammdaten Mitarbeitende'!AA26</f>
        <v/>
      </c>
      <c r="P26" s="64" t="str">
        <f>IF($A26="","",'Stammdaten Mitarbeitende'!L26)</f>
        <v/>
      </c>
      <c r="Q26" s="64" t="str">
        <f>IF(OR($A26="",'Stammdaten Mitarbeitende'!J26=""),"",'Stammdaten Mitarbeitende'!J26)</f>
        <v/>
      </c>
      <c r="R26" s="63" t="str">
        <f t="shared" si="1"/>
        <v/>
      </c>
      <c r="S26" s="63" t="str">
        <f t="shared" si="2"/>
        <v/>
      </c>
      <c r="T26" s="19">
        <f t="shared" si="3"/>
        <v>0</v>
      </c>
      <c r="U26" s="19">
        <f t="shared" si="4"/>
        <v>0</v>
      </c>
      <c r="V26" s="19">
        <f t="shared" si="0"/>
        <v>0</v>
      </c>
      <c r="W26" s="19">
        <f t="shared" si="5"/>
        <v>0</v>
      </c>
      <c r="X26" s="19">
        <f t="shared" si="6"/>
        <v>0</v>
      </c>
      <c r="Y26" s="19">
        <f t="shared" si="7"/>
        <v>0</v>
      </c>
      <c r="Z26" s="365">
        <f t="shared" si="8"/>
        <v>0</v>
      </c>
    </row>
    <row r="27" spans="1:26" ht="17.25" customHeight="1" x14ac:dyDescent="0.2">
      <c r="A27" s="131" t="str">
        <f t="shared" si="9"/>
        <v/>
      </c>
      <c r="B27" s="168"/>
      <c r="C27" s="168"/>
      <c r="D27" s="168"/>
      <c r="E27" s="169"/>
      <c r="F27" s="273" t="str">
        <f t="shared" si="10"/>
        <v/>
      </c>
      <c r="G27" s="129"/>
      <c r="H27" s="131" t="str">
        <f t="shared" si="11"/>
        <v/>
      </c>
      <c r="I27" s="168"/>
      <c r="J27" s="168"/>
      <c r="K27" s="168"/>
      <c r="L27" s="169"/>
      <c r="M27" s="273" t="str">
        <f t="shared" si="12"/>
        <v/>
      </c>
      <c r="N27" s="56"/>
      <c r="O27" s="57" t="str">
        <f>'Stammdaten Mitarbeitende'!AA27</f>
        <v/>
      </c>
      <c r="P27" s="64" t="str">
        <f>IF($A27="","",'Stammdaten Mitarbeitende'!L27)</f>
        <v/>
      </c>
      <c r="Q27" s="64" t="str">
        <f>IF(OR($A27="",'Stammdaten Mitarbeitende'!J27=""),"",'Stammdaten Mitarbeitende'!J27)</f>
        <v/>
      </c>
      <c r="R27" s="63" t="str">
        <f t="shared" si="1"/>
        <v/>
      </c>
      <c r="S27" s="63" t="str">
        <f t="shared" si="2"/>
        <v/>
      </c>
      <c r="T27" s="19">
        <f t="shared" si="3"/>
        <v>0</v>
      </c>
      <c r="U27" s="19">
        <f t="shared" si="4"/>
        <v>0</v>
      </c>
      <c r="V27" s="19">
        <f t="shared" si="0"/>
        <v>0</v>
      </c>
      <c r="W27" s="19">
        <f t="shared" si="5"/>
        <v>0</v>
      </c>
      <c r="X27" s="19">
        <f t="shared" si="6"/>
        <v>0</v>
      </c>
      <c r="Y27" s="19">
        <f t="shared" si="7"/>
        <v>0</v>
      </c>
      <c r="Z27" s="365">
        <f t="shared" si="8"/>
        <v>0</v>
      </c>
    </row>
    <row r="28" spans="1:26" ht="17.25" hidden="1" customHeight="1" x14ac:dyDescent="0.2">
      <c r="A28" s="131" t="str">
        <f t="shared" si="9"/>
        <v/>
      </c>
      <c r="B28" s="168"/>
      <c r="C28" s="168"/>
      <c r="D28" s="168"/>
      <c r="E28" s="169"/>
      <c r="F28" s="273" t="str">
        <f t="shared" si="10"/>
        <v/>
      </c>
      <c r="G28" s="129"/>
      <c r="H28" s="131" t="str">
        <f t="shared" si="11"/>
        <v/>
      </c>
      <c r="I28" s="168"/>
      <c r="J28" s="168"/>
      <c r="K28" s="168"/>
      <c r="L28" s="169"/>
      <c r="M28" s="273" t="str">
        <f t="shared" si="12"/>
        <v/>
      </c>
      <c r="N28" s="56"/>
      <c r="O28" s="57" t="str">
        <f>'Stammdaten Mitarbeitende'!AA28</f>
        <v/>
      </c>
      <c r="P28" s="64" t="str">
        <f>IF($A28="","",'Stammdaten Mitarbeitende'!L28)</f>
        <v/>
      </c>
      <c r="Q28" s="64" t="str">
        <f>IF(OR($A28="",'Stammdaten Mitarbeitende'!J28=""),"",'Stammdaten Mitarbeitende'!J28)</f>
        <v/>
      </c>
      <c r="R28" s="63" t="str">
        <f t="shared" si="1"/>
        <v/>
      </c>
      <c r="S28" s="63" t="str">
        <f t="shared" si="2"/>
        <v/>
      </c>
      <c r="T28" s="19">
        <f t="shared" si="3"/>
        <v>0</v>
      </c>
      <c r="U28" s="19">
        <f t="shared" si="4"/>
        <v>0</v>
      </c>
      <c r="V28" s="19">
        <f t="shared" si="0"/>
        <v>0</v>
      </c>
      <c r="W28" s="19">
        <f t="shared" si="5"/>
        <v>0</v>
      </c>
      <c r="X28" s="19">
        <f t="shared" si="6"/>
        <v>0</v>
      </c>
      <c r="Y28" s="19">
        <f t="shared" si="7"/>
        <v>0</v>
      </c>
      <c r="Z28" s="365">
        <f t="shared" si="8"/>
        <v>0</v>
      </c>
    </row>
    <row r="29" spans="1:26" ht="17.25" hidden="1" customHeight="1" x14ac:dyDescent="0.2">
      <c r="A29" s="131" t="str">
        <f t="shared" si="9"/>
        <v/>
      </c>
      <c r="B29" s="168"/>
      <c r="C29" s="168"/>
      <c r="D29" s="168"/>
      <c r="E29" s="169"/>
      <c r="F29" s="273" t="str">
        <f t="shared" si="10"/>
        <v/>
      </c>
      <c r="G29" s="129"/>
      <c r="H29" s="131" t="str">
        <f t="shared" si="11"/>
        <v/>
      </c>
      <c r="I29" s="168"/>
      <c r="J29" s="168"/>
      <c r="K29" s="168"/>
      <c r="L29" s="169"/>
      <c r="M29" s="273" t="str">
        <f t="shared" si="12"/>
        <v/>
      </c>
      <c r="N29" s="56"/>
      <c r="O29" s="57" t="str">
        <f>'Stammdaten Mitarbeitende'!AA29</f>
        <v/>
      </c>
      <c r="P29" s="64" t="str">
        <f>IF($A29="","",'Stammdaten Mitarbeitende'!L29)</f>
        <v/>
      </c>
      <c r="Q29" s="64" t="str">
        <f>IF(OR($A29="",'Stammdaten Mitarbeitende'!J29=""),"",'Stammdaten Mitarbeitende'!J29)</f>
        <v/>
      </c>
      <c r="R29" s="63" t="str">
        <f t="shared" si="1"/>
        <v/>
      </c>
      <c r="S29" s="63" t="str">
        <f t="shared" si="2"/>
        <v/>
      </c>
      <c r="T29" s="19">
        <f t="shared" si="3"/>
        <v>0</v>
      </c>
      <c r="U29" s="19">
        <f t="shared" si="4"/>
        <v>0</v>
      </c>
      <c r="V29" s="19">
        <f t="shared" si="0"/>
        <v>0</v>
      </c>
      <c r="W29" s="19">
        <f t="shared" si="5"/>
        <v>0</v>
      </c>
      <c r="X29" s="19">
        <f t="shared" si="6"/>
        <v>0</v>
      </c>
      <c r="Y29" s="19">
        <f t="shared" si="7"/>
        <v>0</v>
      </c>
      <c r="Z29" s="365">
        <f t="shared" si="8"/>
        <v>0</v>
      </c>
    </row>
    <row r="30" spans="1:26" hidden="1" x14ac:dyDescent="0.2">
      <c r="A30" s="274" t="str">
        <f>Übersetzungstexte!A$230</f>
        <v>Seitentotal</v>
      </c>
      <c r="B30" s="275"/>
      <c r="C30" s="276">
        <f>SUM(C10:C29)</f>
        <v>0</v>
      </c>
      <c r="D30" s="277"/>
      <c r="E30" s="276">
        <f>SUM(E10:E29)</f>
        <v>0</v>
      </c>
      <c r="F30" s="276">
        <f>SUM(F10:F29)</f>
        <v>0</v>
      </c>
      <c r="G30" s="278"/>
      <c r="H30" s="274" t="str">
        <f>Übersetzungstexte!A$230</f>
        <v>Seitentotal</v>
      </c>
      <c r="I30" s="275"/>
      <c r="J30" s="276">
        <f>SUM(J10:J29)</f>
        <v>0</v>
      </c>
      <c r="K30" s="277"/>
      <c r="L30" s="276">
        <f>SUM(L10:L29)</f>
        <v>0</v>
      </c>
      <c r="M30" s="276">
        <f>SUM(M10:M29)</f>
        <v>0</v>
      </c>
      <c r="N30" s="56"/>
      <c r="O30" s="56"/>
      <c r="P30" s="56"/>
      <c r="Q30" s="56"/>
      <c r="R30" s="56"/>
      <c r="S30" s="56"/>
    </row>
    <row r="31" spans="1:26" hidden="1" x14ac:dyDescent="0.2">
      <c r="A31" s="240" t="str">
        <f>'Stammdaten Betrieb &amp; Abteilung'!D$1</f>
        <v xml:space="preserve">  </v>
      </c>
      <c r="B31" s="241"/>
      <c r="F31" s="243"/>
      <c r="G31" s="243"/>
      <c r="H31" s="22" t="str">
        <f>Übersetzungstexte!A$190</f>
        <v>Betrieb / Betriebsabteilung</v>
      </c>
      <c r="I31" s="244" t="str">
        <f>'Stammdaten Betrieb &amp; Abteilung'!D$13</f>
        <v xml:space="preserve"> </v>
      </c>
      <c r="J31" s="49"/>
      <c r="K31" s="22"/>
      <c r="L31" s="49"/>
      <c r="M31" s="49"/>
    </row>
    <row r="32" spans="1:26" hidden="1" x14ac:dyDescent="0.2">
      <c r="A32" s="245" t="str">
        <f>'Stammdaten Betrieb &amp; Abteilung'!D$3</f>
        <v xml:space="preserve"> </v>
      </c>
      <c r="B32" s="246"/>
      <c r="F32" s="247"/>
      <c r="G32" s="247"/>
      <c r="H32" s="46" t="str">
        <f>Übersetzungstexte!A$191</f>
        <v>PLZ/Ort</v>
      </c>
      <c r="I32" s="244" t="str">
        <f>'Stammdaten Betrieb &amp; Abteilung'!D$4</f>
        <v xml:space="preserve"> </v>
      </c>
      <c r="J32" s="49"/>
      <c r="K32" s="22"/>
      <c r="L32" s="248"/>
      <c r="M32" s="248"/>
    </row>
    <row r="33" spans="1:26" hidden="1" x14ac:dyDescent="0.2">
      <c r="A33" s="178"/>
      <c r="B33" s="195"/>
      <c r="C33" s="196"/>
      <c r="D33" s="195"/>
      <c r="E33" s="196"/>
      <c r="F33" s="196"/>
      <c r="G33" s="279"/>
      <c r="H33" s="197"/>
      <c r="I33" s="196"/>
      <c r="J33" s="195"/>
      <c r="K33" s="198"/>
      <c r="L33" s="199"/>
      <c r="M33" s="199"/>
    </row>
    <row r="34" spans="1:26" hidden="1" x14ac:dyDescent="0.2">
      <c r="A34" s="249"/>
      <c r="B34" s="250"/>
      <c r="C34" s="251"/>
      <c r="D34" s="252"/>
      <c r="E34" s="253"/>
      <c r="F34" s="254" t="str">
        <f>CONCATENATE(Übersetzungstexte!A$192," ",TEXT(MONTH(P$3),"00"),".",YEAR(P$3))</f>
        <v>Zeitgleiche Periode des Vorjahres: 01.3799</v>
      </c>
      <c r="G34" s="255"/>
      <c r="H34" s="255"/>
      <c r="I34" s="249"/>
      <c r="J34" s="252"/>
      <c r="K34" s="256"/>
      <c r="L34" s="257"/>
      <c r="M34" s="258" t="str">
        <f>CONCATENATE(Übersetzungstexte!A$211," ",TEXT(MONTH(P$4),"00"),".",YEAR(P$4))</f>
        <v>Zeitgleiche Periode des vorletzten Jahres: 01.3798</v>
      </c>
    </row>
    <row r="35" spans="1:26" hidden="1" x14ac:dyDescent="0.2">
      <c r="A35" s="259">
        <v>1</v>
      </c>
      <c r="B35" s="260">
        <v>2</v>
      </c>
      <c r="C35" s="260">
        <v>3</v>
      </c>
      <c r="D35" s="260">
        <v>4</v>
      </c>
      <c r="E35" s="260">
        <v>5</v>
      </c>
      <c r="F35" s="260">
        <v>6</v>
      </c>
      <c r="G35" s="261"/>
      <c r="H35" s="259">
        <v>1</v>
      </c>
      <c r="I35" s="260">
        <v>2</v>
      </c>
      <c r="J35" s="260">
        <v>3</v>
      </c>
      <c r="K35" s="260">
        <v>4</v>
      </c>
      <c r="L35" s="260">
        <v>5</v>
      </c>
      <c r="M35" s="260">
        <v>6</v>
      </c>
      <c r="N35" s="54"/>
      <c r="O35" s="54"/>
      <c r="P35" s="54"/>
      <c r="Q35" s="54"/>
      <c r="R35" s="54" t="s">
        <v>766</v>
      </c>
      <c r="S35" s="54" t="s">
        <v>5</v>
      </c>
      <c r="T35" s="66" t="s">
        <v>764</v>
      </c>
      <c r="U35" s="66" t="s">
        <v>667</v>
      </c>
      <c r="V35" s="66"/>
      <c r="W35" s="66" t="s">
        <v>764</v>
      </c>
      <c r="X35" s="66" t="s">
        <v>667</v>
      </c>
      <c r="Y35" s="66"/>
    </row>
    <row r="36" spans="1:26" s="134" customFormat="1" hidden="1" x14ac:dyDescent="0.2">
      <c r="A36" s="262" t="str">
        <f>Übersetzungstexte!A$193</f>
        <v/>
      </c>
      <c r="B36" s="263" t="str">
        <f>Übersetzungstexte!A$196</f>
        <v>vertragliche</v>
      </c>
      <c r="C36" s="264" t="str">
        <f>Übersetzungstexte!A$199</f>
        <v>Sollstd. zeitgl.</v>
      </c>
      <c r="D36" s="265" t="str">
        <f>Übersetzungstexte!A$202</f>
        <v>Istzeit</v>
      </c>
      <c r="E36" s="264" t="str">
        <f>Übersetzungstexte!A$205</f>
        <v>Bezahlte/</v>
      </c>
      <c r="F36" s="264" t="str">
        <f>Übersetzungstexte!A$208</f>
        <v>Ausfallstunden</v>
      </c>
      <c r="G36" s="266"/>
      <c r="H36" s="262" t="str">
        <f>Übersetzungstexte!A$212</f>
        <v/>
      </c>
      <c r="I36" s="263" t="str">
        <f>Übersetzungstexte!A$215</f>
        <v>vertragliche</v>
      </c>
      <c r="J36" s="264" t="str">
        <f>Übersetzungstexte!A$218</f>
        <v>Sollstd. zeitgl.</v>
      </c>
      <c r="K36" s="265" t="str">
        <f>Übersetzungstexte!A$221</f>
        <v>Istzeit</v>
      </c>
      <c r="L36" s="264" t="str">
        <f>Übersetzungstexte!A$224</f>
        <v>Bezahlte/</v>
      </c>
      <c r="M36" s="264" t="str">
        <f>Übersetzungstexte!A$227</f>
        <v>Ausfallstunden</v>
      </c>
      <c r="N36" s="55"/>
      <c r="O36" s="55"/>
      <c r="P36" s="84" t="s">
        <v>680</v>
      </c>
      <c r="Q36" s="84" t="s">
        <v>683</v>
      </c>
      <c r="R36" s="61" t="s">
        <v>691</v>
      </c>
      <c r="S36" s="61" t="s">
        <v>691</v>
      </c>
      <c r="T36" s="66" t="s">
        <v>763</v>
      </c>
      <c r="U36" s="66" t="s">
        <v>763</v>
      </c>
      <c r="V36" s="61" t="s">
        <v>691</v>
      </c>
      <c r="W36" s="66" t="s">
        <v>763</v>
      </c>
      <c r="X36" s="66" t="s">
        <v>763</v>
      </c>
      <c r="Y36" s="61" t="s">
        <v>691</v>
      </c>
      <c r="Z36" s="79"/>
    </row>
    <row r="37" spans="1:26" s="134" customFormat="1" hidden="1" x14ac:dyDescent="0.2">
      <c r="A37" s="267" t="str">
        <f>Übersetzungstexte!A$194</f>
        <v/>
      </c>
      <c r="B37" s="263" t="str">
        <f>Übersetzungstexte!A$197</f>
        <v>wöchentliche</v>
      </c>
      <c r="C37" s="264" t="str">
        <f>Übersetzungstexte!A$200</f>
        <v>Periode inkl.</v>
      </c>
      <c r="D37" s="265" t="str">
        <f>Übersetzungstexte!A$203</f>
        <v/>
      </c>
      <c r="E37" s="264" t="str">
        <f>Übersetzungstexte!A$206</f>
        <v>Unbezahlte</v>
      </c>
      <c r="F37" s="264" t="str">
        <f>Übersetzungstexte!A$209</f>
        <v/>
      </c>
      <c r="G37" s="266"/>
      <c r="H37" s="267" t="str">
        <f>Übersetzungstexte!A$213</f>
        <v/>
      </c>
      <c r="I37" s="263" t="str">
        <f>Übersetzungstexte!A$216</f>
        <v>wöchentliche</v>
      </c>
      <c r="J37" s="264" t="str">
        <f>Übersetzungstexte!A$219</f>
        <v>Periode inkl.</v>
      </c>
      <c r="K37" s="265" t="str">
        <f>Übersetzungstexte!A$222</f>
        <v/>
      </c>
      <c r="L37" s="264" t="str">
        <f>Übersetzungstexte!A$225</f>
        <v>Unbezahlte</v>
      </c>
      <c r="M37" s="264" t="str">
        <f>Übersetzungstexte!A$228</f>
        <v/>
      </c>
      <c r="N37" s="55"/>
      <c r="O37" s="55"/>
      <c r="P37" s="61" t="s">
        <v>682</v>
      </c>
      <c r="Q37" s="84" t="s">
        <v>681</v>
      </c>
      <c r="R37" s="61" t="s">
        <v>692</v>
      </c>
      <c r="S37" s="61" t="s">
        <v>692</v>
      </c>
      <c r="T37" s="66" t="s">
        <v>749</v>
      </c>
      <c r="U37" s="66" t="s">
        <v>749</v>
      </c>
      <c r="V37" s="61" t="s">
        <v>692</v>
      </c>
      <c r="W37" s="66" t="s">
        <v>749</v>
      </c>
      <c r="X37" s="66" t="s">
        <v>749</v>
      </c>
      <c r="Y37" s="61" t="s">
        <v>692</v>
      </c>
      <c r="Z37" s="79" t="s">
        <v>52</v>
      </c>
    </row>
    <row r="38" spans="1:26" s="134" customFormat="1" hidden="1" x14ac:dyDescent="0.2">
      <c r="A38" s="268" t="str">
        <f>Übersetzungstexte!A$195</f>
        <v>Name,Vorname</v>
      </c>
      <c r="B38" s="269" t="str">
        <f>Übersetzungstexte!A$198</f>
        <v>Arbeitszeit</v>
      </c>
      <c r="C38" s="270" t="str">
        <f>Übersetzungstexte!A$201</f>
        <v>Vorholzeit</v>
      </c>
      <c r="D38" s="271" t="str">
        <f>Übersetzungstexte!A$204</f>
        <v/>
      </c>
      <c r="E38" s="270" t="str">
        <f>Übersetzungstexte!A$207</f>
        <v>Absenzen</v>
      </c>
      <c r="F38" s="270" t="str">
        <f>Übersetzungstexte!A$210</f>
        <v/>
      </c>
      <c r="G38" s="272"/>
      <c r="H38" s="268" t="str">
        <f>Übersetzungstexte!A$214</f>
        <v>Name,Vorname</v>
      </c>
      <c r="I38" s="269" t="str">
        <f>Übersetzungstexte!A$217</f>
        <v>Arbeitszeit</v>
      </c>
      <c r="J38" s="270" t="str">
        <f>Übersetzungstexte!A$220</f>
        <v>Vorholzeit</v>
      </c>
      <c r="K38" s="271" t="str">
        <f>Übersetzungstexte!A$223</f>
        <v/>
      </c>
      <c r="L38" s="270" t="str">
        <f>Übersetzungstexte!A$226</f>
        <v>Absenzen</v>
      </c>
      <c r="M38" s="270" t="str">
        <f>Übersetzungstexte!A$229</f>
        <v/>
      </c>
      <c r="N38" s="55"/>
      <c r="O38" s="55" t="s">
        <v>711</v>
      </c>
      <c r="P38" s="61" t="s">
        <v>673</v>
      </c>
      <c r="Q38" s="84" t="s">
        <v>661</v>
      </c>
      <c r="R38" s="83">
        <f>P$3</f>
        <v>693598</v>
      </c>
      <c r="S38" s="83">
        <f>P$4</f>
        <v>693233</v>
      </c>
      <c r="T38" s="83" t="s">
        <v>767</v>
      </c>
      <c r="U38" s="83" t="s">
        <v>767</v>
      </c>
      <c r="V38" s="83" t="s">
        <v>767</v>
      </c>
      <c r="W38" s="83" t="s">
        <v>4</v>
      </c>
      <c r="X38" s="83" t="s">
        <v>4</v>
      </c>
      <c r="Y38" s="83" t="s">
        <v>4</v>
      </c>
      <c r="Z38" s="79" t="s">
        <v>53</v>
      </c>
    </row>
    <row r="39" spans="1:26" ht="17.25" hidden="1" customHeight="1" x14ac:dyDescent="0.2">
      <c r="A39" s="131" t="str">
        <f t="shared" ref="A39:A59" si="13">O39</f>
        <v/>
      </c>
      <c r="B39" s="168"/>
      <c r="C39" s="168"/>
      <c r="D39" s="168"/>
      <c r="E39" s="169"/>
      <c r="F39" s="273" t="str">
        <f t="shared" ref="F39:F59" si="14">R39</f>
        <v/>
      </c>
      <c r="G39" s="129"/>
      <c r="H39" s="131" t="str">
        <f t="shared" ref="H39:H59" si="15">O39</f>
        <v/>
      </c>
      <c r="I39" s="168"/>
      <c r="J39" s="168"/>
      <c r="K39" s="168"/>
      <c r="L39" s="169"/>
      <c r="M39" s="273" t="str">
        <f t="shared" ref="M39:M59" si="16">S39</f>
        <v/>
      </c>
      <c r="N39" s="56"/>
      <c r="O39" s="57" t="str">
        <f>'Stammdaten Mitarbeitende'!AA39</f>
        <v/>
      </c>
      <c r="P39" s="64" t="str">
        <f>IF($A39="","",'Stammdaten Mitarbeitende'!L39)</f>
        <v/>
      </c>
      <c r="Q39" s="64" t="str">
        <f>IF(OR($A39="",'Stammdaten Mitarbeitende'!J39=""),"",'Stammdaten Mitarbeitende'!J39)</f>
        <v/>
      </c>
      <c r="R39" s="63" t="str">
        <f t="shared" ref="R39:R59" si="17">IF(OR($A39="",C39="",D39="",E39=""),"",MAX(C39-D39-E39,0))</f>
        <v/>
      </c>
      <c r="S39" s="63" t="str">
        <f>IF(OR($H39="",J39="",K39="",L39=""),"",MAX(J39-K39-L39,0))</f>
        <v/>
      </c>
      <c r="T39" s="19">
        <f t="shared" ref="T39:T59" si="18">IF(OR(F39=""),0,C39)</f>
        <v>0</v>
      </c>
      <c r="U39" s="19">
        <f t="shared" ref="U39:U59" si="19">IF(OR(F39=""),0,E39)</f>
        <v>0</v>
      </c>
      <c r="V39" s="19">
        <f t="shared" ref="V39:V59" si="20">IF(OR(F39&lt;=0,F39=""),0,R39)</f>
        <v>0</v>
      </c>
      <c r="W39" s="19">
        <f t="shared" ref="W39:W59" si="21">IF(OR(M39=""),0,J39)</f>
        <v>0</v>
      </c>
      <c r="X39" s="19">
        <f t="shared" ref="X39:X59" si="22">IF(OR(M39=""),0,L39)</f>
        <v>0</v>
      </c>
      <c r="Y39" s="19">
        <f t="shared" ref="Y39:Y59" si="23">IF(OR(M39&lt;=0,M39=""),0,S39)</f>
        <v>0</v>
      </c>
      <c r="Z39" s="365">
        <f>MAX(P39:Y39)</f>
        <v>0</v>
      </c>
    </row>
    <row r="40" spans="1:26" ht="17.25" hidden="1" customHeight="1" x14ac:dyDescent="0.2">
      <c r="A40" s="131" t="str">
        <f t="shared" si="13"/>
        <v/>
      </c>
      <c r="B40" s="168"/>
      <c r="C40" s="168"/>
      <c r="D40" s="168"/>
      <c r="E40" s="169"/>
      <c r="F40" s="273" t="str">
        <f t="shared" si="14"/>
        <v/>
      </c>
      <c r="G40" s="129"/>
      <c r="H40" s="131" t="str">
        <f t="shared" si="15"/>
        <v/>
      </c>
      <c r="I40" s="168"/>
      <c r="J40" s="168"/>
      <c r="K40" s="168"/>
      <c r="L40" s="169"/>
      <c r="M40" s="273" t="str">
        <f t="shared" si="16"/>
        <v/>
      </c>
      <c r="N40" s="56"/>
      <c r="O40" s="57" t="str">
        <f>'Stammdaten Mitarbeitende'!AA40</f>
        <v/>
      </c>
      <c r="P40" s="64" t="str">
        <f>IF($A40="","",'Stammdaten Mitarbeitende'!L40)</f>
        <v/>
      </c>
      <c r="Q40" s="64" t="str">
        <f>IF(OR($A40="",'Stammdaten Mitarbeitende'!J40=""),"",'Stammdaten Mitarbeitende'!J40)</f>
        <v/>
      </c>
      <c r="R40" s="63" t="str">
        <f t="shared" si="17"/>
        <v/>
      </c>
      <c r="S40" s="63" t="str">
        <f t="shared" ref="S40:S59" si="24">IF(OR($H40="",J40="",K40="",L40=""),"",MAX(J40-K40-L40,0))</f>
        <v/>
      </c>
      <c r="T40" s="19">
        <f t="shared" si="18"/>
        <v>0</v>
      </c>
      <c r="U40" s="19">
        <f t="shared" si="19"/>
        <v>0</v>
      </c>
      <c r="V40" s="19">
        <f t="shared" si="20"/>
        <v>0</v>
      </c>
      <c r="W40" s="19">
        <f t="shared" si="21"/>
        <v>0</v>
      </c>
      <c r="X40" s="19">
        <f t="shared" si="22"/>
        <v>0</v>
      </c>
      <c r="Y40" s="19">
        <f t="shared" si="23"/>
        <v>0</v>
      </c>
      <c r="Z40" s="365">
        <f t="shared" ref="Z40:Z59" si="25">MAX(P40:Y40)</f>
        <v>0</v>
      </c>
    </row>
    <row r="41" spans="1:26" ht="17.25" hidden="1" customHeight="1" x14ac:dyDescent="0.2">
      <c r="A41" s="131" t="str">
        <f t="shared" si="13"/>
        <v/>
      </c>
      <c r="B41" s="168"/>
      <c r="C41" s="168"/>
      <c r="D41" s="168"/>
      <c r="E41" s="169"/>
      <c r="F41" s="273" t="str">
        <f t="shared" si="14"/>
        <v/>
      </c>
      <c r="G41" s="129"/>
      <c r="H41" s="131" t="str">
        <f t="shared" si="15"/>
        <v/>
      </c>
      <c r="I41" s="168"/>
      <c r="J41" s="168"/>
      <c r="K41" s="168"/>
      <c r="L41" s="169"/>
      <c r="M41" s="273" t="str">
        <f t="shared" si="16"/>
        <v/>
      </c>
      <c r="N41" s="56"/>
      <c r="O41" s="57" t="str">
        <f>'Stammdaten Mitarbeitende'!AA41</f>
        <v/>
      </c>
      <c r="P41" s="64" t="str">
        <f>IF($A41="","",'Stammdaten Mitarbeitende'!L41)</f>
        <v/>
      </c>
      <c r="Q41" s="64" t="str">
        <f>IF(OR($A41="",'Stammdaten Mitarbeitende'!J41=""),"",'Stammdaten Mitarbeitende'!J41)</f>
        <v/>
      </c>
      <c r="R41" s="63" t="str">
        <f t="shared" si="17"/>
        <v/>
      </c>
      <c r="S41" s="63" t="str">
        <f t="shared" si="24"/>
        <v/>
      </c>
      <c r="T41" s="19">
        <f t="shared" si="18"/>
        <v>0</v>
      </c>
      <c r="U41" s="19">
        <f t="shared" si="19"/>
        <v>0</v>
      </c>
      <c r="V41" s="19">
        <f t="shared" si="20"/>
        <v>0</v>
      </c>
      <c r="W41" s="19">
        <f t="shared" si="21"/>
        <v>0</v>
      </c>
      <c r="X41" s="19">
        <f t="shared" si="22"/>
        <v>0</v>
      </c>
      <c r="Y41" s="19">
        <f t="shared" si="23"/>
        <v>0</v>
      </c>
      <c r="Z41" s="365">
        <f t="shared" si="25"/>
        <v>0</v>
      </c>
    </row>
    <row r="42" spans="1:26" ht="17.25" hidden="1" customHeight="1" x14ac:dyDescent="0.2">
      <c r="A42" s="131" t="str">
        <f t="shared" si="13"/>
        <v/>
      </c>
      <c r="B42" s="168"/>
      <c r="C42" s="168"/>
      <c r="D42" s="168"/>
      <c r="E42" s="169"/>
      <c r="F42" s="273" t="str">
        <f t="shared" si="14"/>
        <v/>
      </c>
      <c r="G42" s="129"/>
      <c r="H42" s="131" t="str">
        <f t="shared" si="15"/>
        <v/>
      </c>
      <c r="I42" s="168"/>
      <c r="J42" s="168"/>
      <c r="K42" s="168"/>
      <c r="L42" s="169"/>
      <c r="M42" s="273" t="str">
        <f t="shared" si="16"/>
        <v/>
      </c>
      <c r="N42" s="56"/>
      <c r="O42" s="57" t="str">
        <f>'Stammdaten Mitarbeitende'!AA42</f>
        <v/>
      </c>
      <c r="P42" s="64" t="str">
        <f>IF($A42="","",'Stammdaten Mitarbeitende'!L42)</f>
        <v/>
      </c>
      <c r="Q42" s="64" t="str">
        <f>IF(OR($A42="",'Stammdaten Mitarbeitende'!J42=""),"",'Stammdaten Mitarbeitende'!J42)</f>
        <v/>
      </c>
      <c r="R42" s="63" t="str">
        <f t="shared" si="17"/>
        <v/>
      </c>
      <c r="S42" s="63" t="str">
        <f t="shared" si="24"/>
        <v/>
      </c>
      <c r="T42" s="19">
        <f t="shared" si="18"/>
        <v>0</v>
      </c>
      <c r="U42" s="19">
        <f t="shared" si="19"/>
        <v>0</v>
      </c>
      <c r="V42" s="19">
        <f t="shared" si="20"/>
        <v>0</v>
      </c>
      <c r="W42" s="19">
        <f t="shared" si="21"/>
        <v>0</v>
      </c>
      <c r="X42" s="19">
        <f t="shared" si="22"/>
        <v>0</v>
      </c>
      <c r="Y42" s="19">
        <f t="shared" si="23"/>
        <v>0</v>
      </c>
      <c r="Z42" s="365">
        <f t="shared" si="25"/>
        <v>0</v>
      </c>
    </row>
    <row r="43" spans="1:26" ht="17.25" hidden="1" customHeight="1" x14ac:dyDescent="0.2">
      <c r="A43" s="131" t="str">
        <f t="shared" si="13"/>
        <v/>
      </c>
      <c r="B43" s="168"/>
      <c r="C43" s="168"/>
      <c r="D43" s="168"/>
      <c r="E43" s="169"/>
      <c r="F43" s="273" t="str">
        <f t="shared" si="14"/>
        <v/>
      </c>
      <c r="G43" s="129"/>
      <c r="H43" s="131" t="str">
        <f t="shared" si="15"/>
        <v/>
      </c>
      <c r="I43" s="168"/>
      <c r="J43" s="168"/>
      <c r="K43" s="168"/>
      <c r="L43" s="169"/>
      <c r="M43" s="273" t="str">
        <f t="shared" si="16"/>
        <v/>
      </c>
      <c r="N43" s="56"/>
      <c r="O43" s="57" t="str">
        <f>'Stammdaten Mitarbeitende'!AA43</f>
        <v/>
      </c>
      <c r="P43" s="64" t="str">
        <f>IF($A43="","",'Stammdaten Mitarbeitende'!L43)</f>
        <v/>
      </c>
      <c r="Q43" s="64" t="str">
        <f>IF(OR($A43="",'Stammdaten Mitarbeitende'!J43=""),"",'Stammdaten Mitarbeitende'!J43)</f>
        <v/>
      </c>
      <c r="R43" s="63" t="str">
        <f t="shared" si="17"/>
        <v/>
      </c>
      <c r="S43" s="63" t="str">
        <f t="shared" si="24"/>
        <v/>
      </c>
      <c r="T43" s="19">
        <f t="shared" si="18"/>
        <v>0</v>
      </c>
      <c r="U43" s="19">
        <f t="shared" si="19"/>
        <v>0</v>
      </c>
      <c r="V43" s="19">
        <f t="shared" si="20"/>
        <v>0</v>
      </c>
      <c r="W43" s="19">
        <f t="shared" si="21"/>
        <v>0</v>
      </c>
      <c r="X43" s="19">
        <f t="shared" si="22"/>
        <v>0</v>
      </c>
      <c r="Y43" s="19">
        <f t="shared" si="23"/>
        <v>0</v>
      </c>
      <c r="Z43" s="365">
        <f t="shared" si="25"/>
        <v>0</v>
      </c>
    </row>
    <row r="44" spans="1:26" ht="17.25" hidden="1" customHeight="1" x14ac:dyDescent="0.2">
      <c r="A44" s="131" t="str">
        <f t="shared" si="13"/>
        <v/>
      </c>
      <c r="B44" s="168"/>
      <c r="C44" s="168"/>
      <c r="D44" s="168"/>
      <c r="E44" s="169"/>
      <c r="F44" s="273" t="str">
        <f t="shared" si="14"/>
        <v/>
      </c>
      <c r="G44" s="129"/>
      <c r="H44" s="131" t="str">
        <f t="shared" si="15"/>
        <v/>
      </c>
      <c r="I44" s="168"/>
      <c r="J44" s="168"/>
      <c r="K44" s="168"/>
      <c r="L44" s="169"/>
      <c r="M44" s="273" t="str">
        <f t="shared" si="16"/>
        <v/>
      </c>
      <c r="N44" s="56"/>
      <c r="O44" s="57" t="str">
        <f>'Stammdaten Mitarbeitende'!AA44</f>
        <v/>
      </c>
      <c r="P44" s="64" t="str">
        <f>IF($A44="","",'Stammdaten Mitarbeitende'!L44)</f>
        <v/>
      </c>
      <c r="Q44" s="64" t="str">
        <f>IF(OR($A44="",'Stammdaten Mitarbeitende'!J44=""),"",'Stammdaten Mitarbeitende'!J44)</f>
        <v/>
      </c>
      <c r="R44" s="63" t="str">
        <f t="shared" si="17"/>
        <v/>
      </c>
      <c r="S44" s="63" t="str">
        <f t="shared" si="24"/>
        <v/>
      </c>
      <c r="T44" s="19">
        <f t="shared" si="18"/>
        <v>0</v>
      </c>
      <c r="U44" s="19">
        <f t="shared" si="19"/>
        <v>0</v>
      </c>
      <c r="V44" s="19">
        <f t="shared" si="20"/>
        <v>0</v>
      </c>
      <c r="W44" s="19">
        <f t="shared" si="21"/>
        <v>0</v>
      </c>
      <c r="X44" s="19">
        <f t="shared" si="22"/>
        <v>0</v>
      </c>
      <c r="Y44" s="19">
        <f t="shared" si="23"/>
        <v>0</v>
      </c>
      <c r="Z44" s="365">
        <f t="shared" si="25"/>
        <v>0</v>
      </c>
    </row>
    <row r="45" spans="1:26" ht="17.25" hidden="1" customHeight="1" x14ac:dyDescent="0.2">
      <c r="A45" s="131" t="str">
        <f t="shared" si="13"/>
        <v/>
      </c>
      <c r="B45" s="168"/>
      <c r="C45" s="168"/>
      <c r="D45" s="168"/>
      <c r="E45" s="169"/>
      <c r="F45" s="273" t="str">
        <f t="shared" si="14"/>
        <v/>
      </c>
      <c r="G45" s="129"/>
      <c r="H45" s="131" t="str">
        <f t="shared" si="15"/>
        <v/>
      </c>
      <c r="I45" s="168"/>
      <c r="J45" s="168"/>
      <c r="K45" s="168"/>
      <c r="L45" s="169"/>
      <c r="M45" s="273" t="str">
        <f t="shared" si="16"/>
        <v/>
      </c>
      <c r="N45" s="56"/>
      <c r="O45" s="57" t="str">
        <f>'Stammdaten Mitarbeitende'!AA45</f>
        <v/>
      </c>
      <c r="P45" s="64" t="str">
        <f>IF($A45="","",'Stammdaten Mitarbeitende'!L45)</f>
        <v/>
      </c>
      <c r="Q45" s="64" t="str">
        <f>IF(OR($A45="",'Stammdaten Mitarbeitende'!J45=""),"",'Stammdaten Mitarbeitende'!J45)</f>
        <v/>
      </c>
      <c r="R45" s="63" t="str">
        <f t="shared" si="17"/>
        <v/>
      </c>
      <c r="S45" s="63" t="str">
        <f t="shared" si="24"/>
        <v/>
      </c>
      <c r="T45" s="19">
        <f t="shared" si="18"/>
        <v>0</v>
      </c>
      <c r="U45" s="19">
        <f t="shared" si="19"/>
        <v>0</v>
      </c>
      <c r="V45" s="19">
        <f t="shared" si="20"/>
        <v>0</v>
      </c>
      <c r="W45" s="19">
        <f t="shared" si="21"/>
        <v>0</v>
      </c>
      <c r="X45" s="19">
        <f t="shared" si="22"/>
        <v>0</v>
      </c>
      <c r="Y45" s="19">
        <f t="shared" si="23"/>
        <v>0</v>
      </c>
      <c r="Z45" s="365">
        <f t="shared" si="25"/>
        <v>0</v>
      </c>
    </row>
    <row r="46" spans="1:26" ht="17.25" hidden="1" customHeight="1" x14ac:dyDescent="0.2">
      <c r="A46" s="131" t="str">
        <f t="shared" si="13"/>
        <v/>
      </c>
      <c r="B46" s="168"/>
      <c r="C46" s="168"/>
      <c r="D46" s="168"/>
      <c r="E46" s="169"/>
      <c r="F46" s="273" t="str">
        <f t="shared" si="14"/>
        <v/>
      </c>
      <c r="G46" s="129"/>
      <c r="H46" s="131" t="str">
        <f t="shared" si="15"/>
        <v/>
      </c>
      <c r="I46" s="168"/>
      <c r="J46" s="168"/>
      <c r="K46" s="168"/>
      <c r="L46" s="169"/>
      <c r="M46" s="273" t="str">
        <f t="shared" si="16"/>
        <v/>
      </c>
      <c r="N46" s="56"/>
      <c r="O46" s="57" t="str">
        <f>'Stammdaten Mitarbeitende'!AA46</f>
        <v/>
      </c>
      <c r="P46" s="64" t="str">
        <f>IF($A46="","",'Stammdaten Mitarbeitende'!L46)</f>
        <v/>
      </c>
      <c r="Q46" s="64" t="str">
        <f>IF(OR($A46="",'Stammdaten Mitarbeitende'!J46=""),"",'Stammdaten Mitarbeitende'!J46)</f>
        <v/>
      </c>
      <c r="R46" s="63" t="str">
        <f t="shared" si="17"/>
        <v/>
      </c>
      <c r="S46" s="63" t="str">
        <f t="shared" si="24"/>
        <v/>
      </c>
      <c r="T46" s="19">
        <f t="shared" si="18"/>
        <v>0</v>
      </c>
      <c r="U46" s="19">
        <f t="shared" si="19"/>
        <v>0</v>
      </c>
      <c r="V46" s="19">
        <f t="shared" si="20"/>
        <v>0</v>
      </c>
      <c r="W46" s="19">
        <f t="shared" si="21"/>
        <v>0</v>
      </c>
      <c r="X46" s="19">
        <f t="shared" si="22"/>
        <v>0</v>
      </c>
      <c r="Y46" s="19">
        <f t="shared" si="23"/>
        <v>0</v>
      </c>
      <c r="Z46" s="365">
        <f t="shared" si="25"/>
        <v>0</v>
      </c>
    </row>
    <row r="47" spans="1:26" ht="17.25" hidden="1" customHeight="1" x14ac:dyDescent="0.2">
      <c r="A47" s="131" t="str">
        <f t="shared" si="13"/>
        <v/>
      </c>
      <c r="B47" s="168"/>
      <c r="C47" s="168"/>
      <c r="D47" s="168"/>
      <c r="E47" s="169"/>
      <c r="F47" s="273" t="str">
        <f t="shared" si="14"/>
        <v/>
      </c>
      <c r="G47" s="129"/>
      <c r="H47" s="131" t="str">
        <f t="shared" si="15"/>
        <v/>
      </c>
      <c r="I47" s="168"/>
      <c r="J47" s="168"/>
      <c r="K47" s="168"/>
      <c r="L47" s="169"/>
      <c r="M47" s="273" t="str">
        <f t="shared" si="16"/>
        <v/>
      </c>
      <c r="N47" s="56"/>
      <c r="O47" s="57" t="str">
        <f>'Stammdaten Mitarbeitende'!AA47</f>
        <v/>
      </c>
      <c r="P47" s="64" t="str">
        <f>IF($A47="","",'Stammdaten Mitarbeitende'!L47)</f>
        <v/>
      </c>
      <c r="Q47" s="64" t="str">
        <f>IF(OR($A47="",'Stammdaten Mitarbeitende'!J47=""),"",'Stammdaten Mitarbeitende'!J47)</f>
        <v/>
      </c>
      <c r="R47" s="63" t="str">
        <f t="shared" si="17"/>
        <v/>
      </c>
      <c r="S47" s="63" t="str">
        <f t="shared" si="24"/>
        <v/>
      </c>
      <c r="T47" s="19">
        <f t="shared" si="18"/>
        <v>0</v>
      </c>
      <c r="U47" s="19">
        <f t="shared" si="19"/>
        <v>0</v>
      </c>
      <c r="V47" s="19">
        <f t="shared" si="20"/>
        <v>0</v>
      </c>
      <c r="W47" s="19">
        <f t="shared" si="21"/>
        <v>0</v>
      </c>
      <c r="X47" s="19">
        <f t="shared" si="22"/>
        <v>0</v>
      </c>
      <c r="Y47" s="19">
        <f t="shared" si="23"/>
        <v>0</v>
      </c>
      <c r="Z47" s="365">
        <f t="shared" si="25"/>
        <v>0</v>
      </c>
    </row>
    <row r="48" spans="1:26" ht="17.25" hidden="1" customHeight="1" x14ac:dyDescent="0.2">
      <c r="A48" s="131" t="str">
        <f t="shared" si="13"/>
        <v/>
      </c>
      <c r="B48" s="168"/>
      <c r="C48" s="168"/>
      <c r="D48" s="168"/>
      <c r="E48" s="169"/>
      <c r="F48" s="273" t="str">
        <f t="shared" si="14"/>
        <v/>
      </c>
      <c r="G48" s="129"/>
      <c r="H48" s="131" t="str">
        <f t="shared" si="15"/>
        <v/>
      </c>
      <c r="I48" s="168"/>
      <c r="J48" s="168"/>
      <c r="K48" s="168"/>
      <c r="L48" s="169"/>
      <c r="M48" s="273" t="str">
        <f t="shared" si="16"/>
        <v/>
      </c>
      <c r="N48" s="56"/>
      <c r="O48" s="57" t="str">
        <f>'Stammdaten Mitarbeitende'!AA48</f>
        <v/>
      </c>
      <c r="P48" s="64" t="str">
        <f>IF($A48="","",'Stammdaten Mitarbeitende'!L48)</f>
        <v/>
      </c>
      <c r="Q48" s="64" t="str">
        <f>IF(OR($A48="",'Stammdaten Mitarbeitende'!J48=""),"",'Stammdaten Mitarbeitende'!J48)</f>
        <v/>
      </c>
      <c r="R48" s="63" t="str">
        <f t="shared" si="17"/>
        <v/>
      </c>
      <c r="S48" s="63" t="str">
        <f t="shared" si="24"/>
        <v/>
      </c>
      <c r="T48" s="19">
        <f t="shared" si="18"/>
        <v>0</v>
      </c>
      <c r="U48" s="19">
        <f t="shared" si="19"/>
        <v>0</v>
      </c>
      <c r="V48" s="19">
        <f t="shared" si="20"/>
        <v>0</v>
      </c>
      <c r="W48" s="19">
        <f t="shared" si="21"/>
        <v>0</v>
      </c>
      <c r="X48" s="19">
        <f t="shared" si="22"/>
        <v>0</v>
      </c>
      <c r="Y48" s="19">
        <f t="shared" si="23"/>
        <v>0</v>
      </c>
      <c r="Z48" s="365">
        <f t="shared" si="25"/>
        <v>0</v>
      </c>
    </row>
    <row r="49" spans="1:26" ht="17.25" hidden="1" customHeight="1" x14ac:dyDescent="0.2">
      <c r="A49" s="131" t="str">
        <f t="shared" si="13"/>
        <v/>
      </c>
      <c r="B49" s="168"/>
      <c r="C49" s="168"/>
      <c r="D49" s="168"/>
      <c r="E49" s="169"/>
      <c r="F49" s="273" t="str">
        <f t="shared" si="14"/>
        <v/>
      </c>
      <c r="G49" s="129"/>
      <c r="H49" s="131" t="str">
        <f t="shared" si="15"/>
        <v/>
      </c>
      <c r="I49" s="168"/>
      <c r="J49" s="168"/>
      <c r="K49" s="168"/>
      <c r="L49" s="169"/>
      <c r="M49" s="273" t="str">
        <f t="shared" si="16"/>
        <v/>
      </c>
      <c r="N49" s="56"/>
      <c r="O49" s="57" t="str">
        <f>'Stammdaten Mitarbeitende'!AA49</f>
        <v/>
      </c>
      <c r="P49" s="64" t="str">
        <f>IF($A49="","",'Stammdaten Mitarbeitende'!L49)</f>
        <v/>
      </c>
      <c r="Q49" s="64" t="str">
        <f>IF(OR($A49="",'Stammdaten Mitarbeitende'!J49=""),"",'Stammdaten Mitarbeitende'!J49)</f>
        <v/>
      </c>
      <c r="R49" s="63" t="str">
        <f t="shared" si="17"/>
        <v/>
      </c>
      <c r="S49" s="63" t="str">
        <f t="shared" si="24"/>
        <v/>
      </c>
      <c r="T49" s="19">
        <f t="shared" si="18"/>
        <v>0</v>
      </c>
      <c r="U49" s="19">
        <f t="shared" si="19"/>
        <v>0</v>
      </c>
      <c r="V49" s="19">
        <f t="shared" si="20"/>
        <v>0</v>
      </c>
      <c r="W49" s="19">
        <f t="shared" si="21"/>
        <v>0</v>
      </c>
      <c r="X49" s="19">
        <f t="shared" si="22"/>
        <v>0</v>
      </c>
      <c r="Y49" s="19">
        <f t="shared" si="23"/>
        <v>0</v>
      </c>
      <c r="Z49" s="365">
        <f t="shared" si="25"/>
        <v>0</v>
      </c>
    </row>
    <row r="50" spans="1:26" ht="17.25" hidden="1" customHeight="1" x14ac:dyDescent="0.2">
      <c r="A50" s="131" t="str">
        <f t="shared" si="13"/>
        <v/>
      </c>
      <c r="B50" s="168"/>
      <c r="C50" s="168"/>
      <c r="D50" s="168"/>
      <c r="E50" s="169"/>
      <c r="F50" s="273" t="str">
        <f t="shared" si="14"/>
        <v/>
      </c>
      <c r="G50" s="129"/>
      <c r="H50" s="131" t="str">
        <f t="shared" si="15"/>
        <v/>
      </c>
      <c r="I50" s="168"/>
      <c r="J50" s="168"/>
      <c r="K50" s="168"/>
      <c r="L50" s="169"/>
      <c r="M50" s="273" t="str">
        <f t="shared" si="16"/>
        <v/>
      </c>
      <c r="N50" s="56"/>
      <c r="O50" s="57" t="str">
        <f>'Stammdaten Mitarbeitende'!AA50</f>
        <v/>
      </c>
      <c r="P50" s="64" t="str">
        <f>IF($A50="","",'Stammdaten Mitarbeitende'!L50)</f>
        <v/>
      </c>
      <c r="Q50" s="64" t="str">
        <f>IF(OR($A50="",'Stammdaten Mitarbeitende'!J50=""),"",'Stammdaten Mitarbeitende'!J50)</f>
        <v/>
      </c>
      <c r="R50" s="63" t="str">
        <f t="shared" si="17"/>
        <v/>
      </c>
      <c r="S50" s="63" t="str">
        <f t="shared" si="24"/>
        <v/>
      </c>
      <c r="T50" s="19">
        <f t="shared" si="18"/>
        <v>0</v>
      </c>
      <c r="U50" s="19">
        <f t="shared" si="19"/>
        <v>0</v>
      </c>
      <c r="V50" s="19">
        <f t="shared" si="20"/>
        <v>0</v>
      </c>
      <c r="W50" s="19">
        <f t="shared" si="21"/>
        <v>0</v>
      </c>
      <c r="X50" s="19">
        <f t="shared" si="22"/>
        <v>0</v>
      </c>
      <c r="Y50" s="19">
        <f t="shared" si="23"/>
        <v>0</v>
      </c>
      <c r="Z50" s="365">
        <f t="shared" si="25"/>
        <v>0</v>
      </c>
    </row>
    <row r="51" spans="1:26" ht="17.25" hidden="1" customHeight="1" x14ac:dyDescent="0.2">
      <c r="A51" s="131" t="str">
        <f t="shared" si="13"/>
        <v/>
      </c>
      <c r="B51" s="168"/>
      <c r="C51" s="168"/>
      <c r="D51" s="168"/>
      <c r="E51" s="169"/>
      <c r="F51" s="273" t="str">
        <f t="shared" si="14"/>
        <v/>
      </c>
      <c r="G51" s="129"/>
      <c r="H51" s="131" t="str">
        <f t="shared" si="15"/>
        <v/>
      </c>
      <c r="I51" s="168"/>
      <c r="J51" s="168"/>
      <c r="K51" s="168"/>
      <c r="L51" s="169"/>
      <c r="M51" s="273" t="str">
        <f t="shared" si="16"/>
        <v/>
      </c>
      <c r="N51" s="56"/>
      <c r="O51" s="57" t="str">
        <f>'Stammdaten Mitarbeitende'!AA51</f>
        <v/>
      </c>
      <c r="P51" s="64" t="str">
        <f>IF($A51="","",'Stammdaten Mitarbeitende'!L51)</f>
        <v/>
      </c>
      <c r="Q51" s="64" t="str">
        <f>IF(OR($A51="",'Stammdaten Mitarbeitende'!J51=""),"",'Stammdaten Mitarbeitende'!J51)</f>
        <v/>
      </c>
      <c r="R51" s="63" t="str">
        <f t="shared" si="17"/>
        <v/>
      </c>
      <c r="S51" s="63" t="str">
        <f t="shared" si="24"/>
        <v/>
      </c>
      <c r="T51" s="19">
        <f t="shared" si="18"/>
        <v>0</v>
      </c>
      <c r="U51" s="19">
        <f t="shared" si="19"/>
        <v>0</v>
      </c>
      <c r="V51" s="19">
        <f t="shared" si="20"/>
        <v>0</v>
      </c>
      <c r="W51" s="19">
        <f t="shared" si="21"/>
        <v>0</v>
      </c>
      <c r="X51" s="19">
        <f t="shared" si="22"/>
        <v>0</v>
      </c>
      <c r="Y51" s="19">
        <f t="shared" si="23"/>
        <v>0</v>
      </c>
      <c r="Z51" s="365">
        <f t="shared" si="25"/>
        <v>0</v>
      </c>
    </row>
    <row r="52" spans="1:26" ht="17.25" hidden="1" customHeight="1" x14ac:dyDescent="0.2">
      <c r="A52" s="131" t="str">
        <f t="shared" si="13"/>
        <v/>
      </c>
      <c r="B52" s="168"/>
      <c r="C52" s="168"/>
      <c r="D52" s="168"/>
      <c r="E52" s="169"/>
      <c r="F52" s="273" t="str">
        <f t="shared" si="14"/>
        <v/>
      </c>
      <c r="G52" s="129"/>
      <c r="H52" s="131" t="str">
        <f t="shared" si="15"/>
        <v/>
      </c>
      <c r="I52" s="168"/>
      <c r="J52" s="168"/>
      <c r="K52" s="168"/>
      <c r="L52" s="169"/>
      <c r="M52" s="273" t="str">
        <f t="shared" si="16"/>
        <v/>
      </c>
      <c r="N52" s="56"/>
      <c r="O52" s="57" t="str">
        <f>'Stammdaten Mitarbeitende'!AA52</f>
        <v/>
      </c>
      <c r="P52" s="64" t="str">
        <f>IF($A52="","",'Stammdaten Mitarbeitende'!L52)</f>
        <v/>
      </c>
      <c r="Q52" s="64" t="str">
        <f>IF(OR($A52="",'Stammdaten Mitarbeitende'!J52=""),"",'Stammdaten Mitarbeitende'!J52)</f>
        <v/>
      </c>
      <c r="R52" s="63" t="str">
        <f t="shared" si="17"/>
        <v/>
      </c>
      <c r="S52" s="63" t="str">
        <f t="shared" si="24"/>
        <v/>
      </c>
      <c r="T52" s="19">
        <f t="shared" si="18"/>
        <v>0</v>
      </c>
      <c r="U52" s="19">
        <f t="shared" si="19"/>
        <v>0</v>
      </c>
      <c r="V52" s="19">
        <f t="shared" si="20"/>
        <v>0</v>
      </c>
      <c r="W52" s="19">
        <f t="shared" si="21"/>
        <v>0</v>
      </c>
      <c r="X52" s="19">
        <f t="shared" si="22"/>
        <v>0</v>
      </c>
      <c r="Y52" s="19">
        <f t="shared" si="23"/>
        <v>0</v>
      </c>
      <c r="Z52" s="365">
        <f t="shared" si="25"/>
        <v>0</v>
      </c>
    </row>
    <row r="53" spans="1:26" ht="17.25" hidden="1" customHeight="1" x14ac:dyDescent="0.2">
      <c r="A53" s="131" t="str">
        <f t="shared" si="13"/>
        <v/>
      </c>
      <c r="B53" s="168"/>
      <c r="C53" s="168"/>
      <c r="D53" s="168"/>
      <c r="E53" s="169"/>
      <c r="F53" s="273" t="str">
        <f t="shared" si="14"/>
        <v/>
      </c>
      <c r="G53" s="129"/>
      <c r="H53" s="131" t="str">
        <f t="shared" si="15"/>
        <v/>
      </c>
      <c r="I53" s="168"/>
      <c r="J53" s="168"/>
      <c r="K53" s="168"/>
      <c r="L53" s="169"/>
      <c r="M53" s="273" t="str">
        <f t="shared" si="16"/>
        <v/>
      </c>
      <c r="N53" s="56"/>
      <c r="O53" s="57" t="str">
        <f>'Stammdaten Mitarbeitende'!AA53</f>
        <v/>
      </c>
      <c r="P53" s="64" t="str">
        <f>IF($A53="","",'Stammdaten Mitarbeitende'!L53)</f>
        <v/>
      </c>
      <c r="Q53" s="64" t="str">
        <f>IF(OR($A53="",'Stammdaten Mitarbeitende'!J53=""),"",'Stammdaten Mitarbeitende'!J53)</f>
        <v/>
      </c>
      <c r="R53" s="63" t="str">
        <f t="shared" si="17"/>
        <v/>
      </c>
      <c r="S53" s="63" t="str">
        <f t="shared" si="24"/>
        <v/>
      </c>
      <c r="T53" s="19">
        <f t="shared" si="18"/>
        <v>0</v>
      </c>
      <c r="U53" s="19">
        <f t="shared" si="19"/>
        <v>0</v>
      </c>
      <c r="V53" s="19">
        <f t="shared" si="20"/>
        <v>0</v>
      </c>
      <c r="W53" s="19">
        <f t="shared" si="21"/>
        <v>0</v>
      </c>
      <c r="X53" s="19">
        <f t="shared" si="22"/>
        <v>0</v>
      </c>
      <c r="Y53" s="19">
        <f t="shared" si="23"/>
        <v>0</v>
      </c>
      <c r="Z53" s="365">
        <f t="shared" si="25"/>
        <v>0</v>
      </c>
    </row>
    <row r="54" spans="1:26" ht="17.25" hidden="1" customHeight="1" x14ac:dyDescent="0.2">
      <c r="A54" s="131" t="str">
        <f t="shared" si="13"/>
        <v/>
      </c>
      <c r="B54" s="168"/>
      <c r="C54" s="168"/>
      <c r="D54" s="168"/>
      <c r="E54" s="169"/>
      <c r="F54" s="273" t="str">
        <f t="shared" si="14"/>
        <v/>
      </c>
      <c r="G54" s="129"/>
      <c r="H54" s="131" t="str">
        <f t="shared" si="15"/>
        <v/>
      </c>
      <c r="I54" s="168"/>
      <c r="J54" s="168"/>
      <c r="K54" s="168"/>
      <c r="L54" s="169"/>
      <c r="M54" s="273" t="str">
        <f t="shared" si="16"/>
        <v/>
      </c>
      <c r="N54" s="56"/>
      <c r="O54" s="57" t="str">
        <f>'Stammdaten Mitarbeitende'!AA54</f>
        <v/>
      </c>
      <c r="P54" s="64" t="str">
        <f>IF($A54="","",'Stammdaten Mitarbeitende'!L54)</f>
        <v/>
      </c>
      <c r="Q54" s="64" t="str">
        <f>IF(OR($A54="",'Stammdaten Mitarbeitende'!J54=""),"",'Stammdaten Mitarbeitende'!J54)</f>
        <v/>
      </c>
      <c r="R54" s="63" t="str">
        <f t="shared" si="17"/>
        <v/>
      </c>
      <c r="S54" s="63" t="str">
        <f t="shared" si="24"/>
        <v/>
      </c>
      <c r="T54" s="19">
        <f t="shared" si="18"/>
        <v>0</v>
      </c>
      <c r="U54" s="19">
        <f t="shared" si="19"/>
        <v>0</v>
      </c>
      <c r="V54" s="19">
        <f t="shared" si="20"/>
        <v>0</v>
      </c>
      <c r="W54" s="19">
        <f t="shared" si="21"/>
        <v>0</v>
      </c>
      <c r="X54" s="19">
        <f t="shared" si="22"/>
        <v>0</v>
      </c>
      <c r="Y54" s="19">
        <f t="shared" si="23"/>
        <v>0</v>
      </c>
      <c r="Z54" s="365">
        <f t="shared" si="25"/>
        <v>0</v>
      </c>
    </row>
    <row r="55" spans="1:26" ht="17.25" hidden="1" customHeight="1" x14ac:dyDescent="0.2">
      <c r="A55" s="131" t="str">
        <f t="shared" si="13"/>
        <v/>
      </c>
      <c r="B55" s="168"/>
      <c r="C55" s="168"/>
      <c r="D55" s="168"/>
      <c r="E55" s="169"/>
      <c r="F55" s="273" t="str">
        <f t="shared" si="14"/>
        <v/>
      </c>
      <c r="G55" s="129"/>
      <c r="H55" s="131" t="str">
        <f t="shared" si="15"/>
        <v/>
      </c>
      <c r="I55" s="168"/>
      <c r="J55" s="168"/>
      <c r="K55" s="168"/>
      <c r="L55" s="169"/>
      <c r="M55" s="273" t="str">
        <f t="shared" si="16"/>
        <v/>
      </c>
      <c r="N55" s="56"/>
      <c r="O55" s="57" t="str">
        <f>'Stammdaten Mitarbeitende'!AA55</f>
        <v/>
      </c>
      <c r="P55" s="64" t="str">
        <f>IF($A55="","",'Stammdaten Mitarbeitende'!L55)</f>
        <v/>
      </c>
      <c r="Q55" s="64" t="str">
        <f>IF(OR($A55="",'Stammdaten Mitarbeitende'!J55=""),"",'Stammdaten Mitarbeitende'!J55)</f>
        <v/>
      </c>
      <c r="R55" s="63" t="str">
        <f t="shared" si="17"/>
        <v/>
      </c>
      <c r="S55" s="63" t="str">
        <f t="shared" si="24"/>
        <v/>
      </c>
      <c r="T55" s="19">
        <f t="shared" si="18"/>
        <v>0</v>
      </c>
      <c r="U55" s="19">
        <f t="shared" si="19"/>
        <v>0</v>
      </c>
      <c r="V55" s="19">
        <f t="shared" si="20"/>
        <v>0</v>
      </c>
      <c r="W55" s="19">
        <f t="shared" si="21"/>
        <v>0</v>
      </c>
      <c r="X55" s="19">
        <f t="shared" si="22"/>
        <v>0</v>
      </c>
      <c r="Y55" s="19">
        <f t="shared" si="23"/>
        <v>0</v>
      </c>
      <c r="Z55" s="365">
        <f t="shared" si="25"/>
        <v>0</v>
      </c>
    </row>
    <row r="56" spans="1:26" ht="17.25" hidden="1" customHeight="1" x14ac:dyDescent="0.2">
      <c r="A56" s="131" t="str">
        <f t="shared" si="13"/>
        <v/>
      </c>
      <c r="B56" s="168"/>
      <c r="C56" s="168"/>
      <c r="D56" s="168"/>
      <c r="E56" s="169"/>
      <c r="F56" s="273" t="str">
        <f t="shared" si="14"/>
        <v/>
      </c>
      <c r="G56" s="129"/>
      <c r="H56" s="131" t="str">
        <f t="shared" si="15"/>
        <v/>
      </c>
      <c r="I56" s="168"/>
      <c r="J56" s="168"/>
      <c r="K56" s="168"/>
      <c r="L56" s="169"/>
      <c r="M56" s="273" t="str">
        <f t="shared" si="16"/>
        <v/>
      </c>
      <c r="N56" s="56"/>
      <c r="O56" s="57" t="str">
        <f>'Stammdaten Mitarbeitende'!AA56</f>
        <v/>
      </c>
      <c r="P56" s="64" t="str">
        <f>IF($A56="","",'Stammdaten Mitarbeitende'!L56)</f>
        <v/>
      </c>
      <c r="Q56" s="64" t="str">
        <f>IF(OR($A56="",'Stammdaten Mitarbeitende'!J56=""),"",'Stammdaten Mitarbeitende'!J56)</f>
        <v/>
      </c>
      <c r="R56" s="63" t="str">
        <f t="shared" si="17"/>
        <v/>
      </c>
      <c r="S56" s="63" t="str">
        <f t="shared" si="24"/>
        <v/>
      </c>
      <c r="T56" s="19">
        <f t="shared" si="18"/>
        <v>0</v>
      </c>
      <c r="U56" s="19">
        <f t="shared" si="19"/>
        <v>0</v>
      </c>
      <c r="V56" s="19">
        <f t="shared" si="20"/>
        <v>0</v>
      </c>
      <c r="W56" s="19">
        <f t="shared" si="21"/>
        <v>0</v>
      </c>
      <c r="X56" s="19">
        <f t="shared" si="22"/>
        <v>0</v>
      </c>
      <c r="Y56" s="19">
        <f t="shared" si="23"/>
        <v>0</v>
      </c>
      <c r="Z56" s="365">
        <f t="shared" si="25"/>
        <v>0</v>
      </c>
    </row>
    <row r="57" spans="1:26" ht="17.25" hidden="1" customHeight="1" x14ac:dyDescent="0.2">
      <c r="A57" s="131" t="str">
        <f t="shared" si="13"/>
        <v/>
      </c>
      <c r="B57" s="168"/>
      <c r="C57" s="168"/>
      <c r="D57" s="168"/>
      <c r="E57" s="169"/>
      <c r="F57" s="273" t="str">
        <f t="shared" si="14"/>
        <v/>
      </c>
      <c r="G57" s="129"/>
      <c r="H57" s="131" t="str">
        <f t="shared" si="15"/>
        <v/>
      </c>
      <c r="I57" s="168"/>
      <c r="J57" s="168"/>
      <c r="K57" s="168"/>
      <c r="L57" s="169"/>
      <c r="M57" s="273" t="str">
        <f t="shared" si="16"/>
        <v/>
      </c>
      <c r="N57" s="56"/>
      <c r="O57" s="57" t="str">
        <f>'Stammdaten Mitarbeitende'!AA57</f>
        <v/>
      </c>
      <c r="P57" s="64" t="str">
        <f>IF($A57="","",'Stammdaten Mitarbeitende'!L57)</f>
        <v/>
      </c>
      <c r="Q57" s="64" t="str">
        <f>IF(OR($A57="",'Stammdaten Mitarbeitende'!J57=""),"",'Stammdaten Mitarbeitende'!J57)</f>
        <v/>
      </c>
      <c r="R57" s="63" t="str">
        <f t="shared" si="17"/>
        <v/>
      </c>
      <c r="S57" s="63" t="str">
        <f t="shared" si="24"/>
        <v/>
      </c>
      <c r="T57" s="19">
        <f t="shared" si="18"/>
        <v>0</v>
      </c>
      <c r="U57" s="19">
        <f t="shared" si="19"/>
        <v>0</v>
      </c>
      <c r="V57" s="19">
        <f t="shared" si="20"/>
        <v>0</v>
      </c>
      <c r="W57" s="19">
        <f t="shared" si="21"/>
        <v>0</v>
      </c>
      <c r="X57" s="19">
        <f t="shared" si="22"/>
        <v>0</v>
      </c>
      <c r="Y57" s="19">
        <f t="shared" si="23"/>
        <v>0</v>
      </c>
      <c r="Z57" s="365">
        <f t="shared" si="25"/>
        <v>0</v>
      </c>
    </row>
    <row r="58" spans="1:26" ht="17.25" hidden="1" customHeight="1" x14ac:dyDescent="0.2">
      <c r="A58" s="131" t="str">
        <f t="shared" si="13"/>
        <v/>
      </c>
      <c r="B58" s="168"/>
      <c r="C58" s="168"/>
      <c r="D58" s="168"/>
      <c r="E58" s="169"/>
      <c r="F58" s="273" t="str">
        <f t="shared" si="14"/>
        <v/>
      </c>
      <c r="G58" s="129"/>
      <c r="H58" s="131" t="str">
        <f t="shared" si="15"/>
        <v/>
      </c>
      <c r="I58" s="168"/>
      <c r="J58" s="168"/>
      <c r="K58" s="168"/>
      <c r="L58" s="169"/>
      <c r="M58" s="273" t="str">
        <f t="shared" si="16"/>
        <v/>
      </c>
      <c r="N58" s="56"/>
      <c r="O58" s="57" t="str">
        <f>'Stammdaten Mitarbeitende'!AA58</f>
        <v/>
      </c>
      <c r="P58" s="64" t="str">
        <f>IF($A58="","",'Stammdaten Mitarbeitende'!L58)</f>
        <v/>
      </c>
      <c r="Q58" s="64" t="str">
        <f>IF(OR($A58="",'Stammdaten Mitarbeitende'!J58=""),"",'Stammdaten Mitarbeitende'!J58)</f>
        <v/>
      </c>
      <c r="R58" s="63" t="str">
        <f t="shared" si="17"/>
        <v/>
      </c>
      <c r="S58" s="63" t="str">
        <f t="shared" si="24"/>
        <v/>
      </c>
      <c r="T58" s="19">
        <f t="shared" si="18"/>
        <v>0</v>
      </c>
      <c r="U58" s="19">
        <f t="shared" si="19"/>
        <v>0</v>
      </c>
      <c r="V58" s="19">
        <f t="shared" si="20"/>
        <v>0</v>
      </c>
      <c r="W58" s="19">
        <f t="shared" si="21"/>
        <v>0</v>
      </c>
      <c r="X58" s="19">
        <f t="shared" si="22"/>
        <v>0</v>
      </c>
      <c r="Y58" s="19">
        <f t="shared" si="23"/>
        <v>0</v>
      </c>
      <c r="Z58" s="365">
        <f t="shared" si="25"/>
        <v>0</v>
      </c>
    </row>
    <row r="59" spans="1:26" ht="17.25" hidden="1" customHeight="1" x14ac:dyDescent="0.2">
      <c r="A59" s="131" t="str">
        <f t="shared" si="13"/>
        <v/>
      </c>
      <c r="B59" s="168"/>
      <c r="C59" s="168"/>
      <c r="D59" s="168"/>
      <c r="E59" s="169"/>
      <c r="F59" s="273" t="str">
        <f t="shared" si="14"/>
        <v/>
      </c>
      <c r="G59" s="129"/>
      <c r="H59" s="131" t="str">
        <f t="shared" si="15"/>
        <v/>
      </c>
      <c r="I59" s="168"/>
      <c r="J59" s="168"/>
      <c r="K59" s="168"/>
      <c r="L59" s="169"/>
      <c r="M59" s="273" t="str">
        <f t="shared" si="16"/>
        <v/>
      </c>
      <c r="N59" s="56"/>
      <c r="O59" s="57" t="str">
        <f>'Stammdaten Mitarbeitende'!AA59</f>
        <v/>
      </c>
      <c r="P59" s="64" t="str">
        <f>IF($A59="","",'Stammdaten Mitarbeitende'!L59)</f>
        <v/>
      </c>
      <c r="Q59" s="64" t="str">
        <f>IF(OR($A59="",'Stammdaten Mitarbeitende'!J59=""),"",'Stammdaten Mitarbeitende'!J59)</f>
        <v/>
      </c>
      <c r="R59" s="63" t="str">
        <f t="shared" si="17"/>
        <v/>
      </c>
      <c r="S59" s="63" t="str">
        <f t="shared" si="24"/>
        <v/>
      </c>
      <c r="T59" s="19">
        <f t="shared" si="18"/>
        <v>0</v>
      </c>
      <c r="U59" s="19">
        <f t="shared" si="19"/>
        <v>0</v>
      </c>
      <c r="V59" s="19">
        <f t="shared" si="20"/>
        <v>0</v>
      </c>
      <c r="W59" s="19">
        <f t="shared" si="21"/>
        <v>0</v>
      </c>
      <c r="X59" s="19">
        <f t="shared" si="22"/>
        <v>0</v>
      </c>
      <c r="Y59" s="19">
        <f t="shared" si="23"/>
        <v>0</v>
      </c>
      <c r="Z59" s="365">
        <f t="shared" si="25"/>
        <v>0</v>
      </c>
    </row>
    <row r="60" spans="1:26" hidden="1" x14ac:dyDescent="0.2">
      <c r="A60" s="280" t="str">
        <f>Übersetzungstexte!A$230</f>
        <v>Seitentotal</v>
      </c>
      <c r="B60" s="281"/>
      <c r="C60" s="92">
        <f>SUM(C39:C59)</f>
        <v>0</v>
      </c>
      <c r="D60" s="282"/>
      <c r="E60" s="92">
        <f>SUM(E39:E59)</f>
        <v>0</v>
      </c>
      <c r="F60" s="92">
        <f>SUM(F39:F59)</f>
        <v>0</v>
      </c>
      <c r="G60" s="283"/>
      <c r="H60" s="280" t="str">
        <f>Übersetzungstexte!A$230</f>
        <v>Seitentotal</v>
      </c>
      <c r="I60" s="281"/>
      <c r="J60" s="92">
        <f>SUM(J39:J59)</f>
        <v>0</v>
      </c>
      <c r="K60" s="282"/>
      <c r="L60" s="92">
        <f>SUM(L39:L59)</f>
        <v>0</v>
      </c>
      <c r="M60" s="92">
        <f>SUM(M39:M59)</f>
        <v>0</v>
      </c>
      <c r="N60" s="56"/>
      <c r="O60" s="56"/>
      <c r="P60" s="56"/>
      <c r="Q60" s="56"/>
      <c r="R60" s="56"/>
      <c r="S60" s="56"/>
    </row>
    <row r="61" spans="1:26" hidden="1" x14ac:dyDescent="0.2">
      <c r="A61" s="240" t="str">
        <f>'Stammdaten Betrieb &amp; Abteilung'!D$1</f>
        <v xml:space="preserve">  </v>
      </c>
      <c r="B61" s="241"/>
      <c r="F61" s="243"/>
      <c r="G61" s="243"/>
      <c r="H61" s="22" t="str">
        <f>Übersetzungstexte!A$190</f>
        <v>Betrieb / Betriebsabteilung</v>
      </c>
      <c r="I61" s="244" t="str">
        <f>'Stammdaten Betrieb &amp; Abteilung'!D$13</f>
        <v xml:space="preserve"> </v>
      </c>
      <c r="J61" s="49"/>
      <c r="K61" s="22"/>
      <c r="L61" s="49"/>
      <c r="M61" s="49"/>
    </row>
    <row r="62" spans="1:26" hidden="1" x14ac:dyDescent="0.2">
      <c r="A62" s="245" t="str">
        <f>'Stammdaten Betrieb &amp; Abteilung'!D$3</f>
        <v xml:space="preserve"> </v>
      </c>
      <c r="B62" s="246"/>
      <c r="F62" s="247"/>
      <c r="G62" s="247"/>
      <c r="H62" s="46" t="str">
        <f>Übersetzungstexte!A$191</f>
        <v>PLZ/Ort</v>
      </c>
      <c r="I62" s="244" t="str">
        <f>'Stammdaten Betrieb &amp; Abteilung'!D$4</f>
        <v xml:space="preserve"> </v>
      </c>
      <c r="J62" s="49"/>
      <c r="K62" s="22"/>
      <c r="L62" s="248"/>
      <c r="M62" s="248"/>
    </row>
    <row r="63" spans="1:26" hidden="1" x14ac:dyDescent="0.2">
      <c r="A63" s="178"/>
      <c r="B63" s="195"/>
      <c r="C63" s="196"/>
      <c r="D63" s="195"/>
      <c r="E63" s="196"/>
      <c r="F63" s="196"/>
      <c r="G63" s="279"/>
      <c r="H63" s="197"/>
      <c r="I63" s="196"/>
      <c r="J63" s="195"/>
      <c r="K63" s="198"/>
      <c r="L63" s="199"/>
      <c r="M63" s="199"/>
    </row>
    <row r="64" spans="1:26" hidden="1" x14ac:dyDescent="0.2">
      <c r="A64" s="249"/>
      <c r="B64" s="250"/>
      <c r="C64" s="251"/>
      <c r="D64" s="252"/>
      <c r="E64" s="253"/>
      <c r="F64" s="254" t="str">
        <f>CONCATENATE(Übersetzungstexte!A$192," ",TEXT(MONTH(P$3),"00"),".",YEAR(P$3))</f>
        <v>Zeitgleiche Periode des Vorjahres: 01.3799</v>
      </c>
      <c r="G64" s="255"/>
      <c r="H64" s="255"/>
      <c r="I64" s="249"/>
      <c r="J64" s="252"/>
      <c r="K64" s="256"/>
      <c r="L64" s="257"/>
      <c r="M64" s="258" t="str">
        <f>CONCATENATE(Übersetzungstexte!A$211," ",TEXT(MONTH(P$4),"00"),".",YEAR(P$4))</f>
        <v>Zeitgleiche Periode des vorletzten Jahres: 01.3798</v>
      </c>
    </row>
    <row r="65" spans="1:26" hidden="1" x14ac:dyDescent="0.2">
      <c r="A65" s="259">
        <v>1</v>
      </c>
      <c r="B65" s="260">
        <v>2</v>
      </c>
      <c r="C65" s="260">
        <v>3</v>
      </c>
      <c r="D65" s="260">
        <v>4</v>
      </c>
      <c r="E65" s="260">
        <v>5</v>
      </c>
      <c r="F65" s="260">
        <v>6</v>
      </c>
      <c r="G65" s="261"/>
      <c r="H65" s="259">
        <v>1</v>
      </c>
      <c r="I65" s="260">
        <v>2</v>
      </c>
      <c r="J65" s="260">
        <v>3</v>
      </c>
      <c r="K65" s="260">
        <v>4</v>
      </c>
      <c r="L65" s="260">
        <v>5</v>
      </c>
      <c r="M65" s="260">
        <v>6</v>
      </c>
      <c r="N65" s="54"/>
      <c r="O65" s="54"/>
      <c r="P65" s="54"/>
      <c r="Q65" s="54"/>
      <c r="R65" s="54" t="s">
        <v>766</v>
      </c>
      <c r="S65" s="54" t="s">
        <v>5</v>
      </c>
      <c r="T65" s="66" t="s">
        <v>764</v>
      </c>
      <c r="U65" s="66" t="s">
        <v>667</v>
      </c>
      <c r="V65" s="66"/>
      <c r="W65" s="66" t="s">
        <v>764</v>
      </c>
      <c r="X65" s="66" t="s">
        <v>667</v>
      </c>
      <c r="Y65" s="66"/>
    </row>
    <row r="66" spans="1:26" s="134" customFormat="1" hidden="1" x14ac:dyDescent="0.2">
      <c r="A66" s="262" t="str">
        <f>Übersetzungstexte!A$193</f>
        <v/>
      </c>
      <c r="B66" s="263" t="str">
        <f>Übersetzungstexte!A$196</f>
        <v>vertragliche</v>
      </c>
      <c r="C66" s="264" t="str">
        <f>Übersetzungstexte!A$199</f>
        <v>Sollstd. zeitgl.</v>
      </c>
      <c r="D66" s="265" t="str">
        <f>Übersetzungstexte!A$202</f>
        <v>Istzeit</v>
      </c>
      <c r="E66" s="264" t="str">
        <f>Übersetzungstexte!A$205</f>
        <v>Bezahlte/</v>
      </c>
      <c r="F66" s="264" t="str">
        <f>Übersetzungstexte!A$208</f>
        <v>Ausfallstunden</v>
      </c>
      <c r="G66" s="266"/>
      <c r="H66" s="262" t="str">
        <f>Übersetzungstexte!A$212</f>
        <v/>
      </c>
      <c r="I66" s="263" t="str">
        <f>Übersetzungstexte!A$215</f>
        <v>vertragliche</v>
      </c>
      <c r="J66" s="264" t="str">
        <f>Übersetzungstexte!A$218</f>
        <v>Sollstd. zeitgl.</v>
      </c>
      <c r="K66" s="265" t="str">
        <f>Übersetzungstexte!A$221</f>
        <v>Istzeit</v>
      </c>
      <c r="L66" s="264" t="str">
        <f>Übersetzungstexte!A$224</f>
        <v>Bezahlte/</v>
      </c>
      <c r="M66" s="264" t="str">
        <f>Übersetzungstexte!A$227</f>
        <v>Ausfallstunden</v>
      </c>
      <c r="N66" s="55"/>
      <c r="O66" s="55"/>
      <c r="P66" s="84" t="s">
        <v>680</v>
      </c>
      <c r="Q66" s="84" t="s">
        <v>683</v>
      </c>
      <c r="R66" s="61" t="s">
        <v>691</v>
      </c>
      <c r="S66" s="61" t="s">
        <v>691</v>
      </c>
      <c r="T66" s="66" t="s">
        <v>763</v>
      </c>
      <c r="U66" s="66" t="s">
        <v>763</v>
      </c>
      <c r="V66" s="61" t="s">
        <v>691</v>
      </c>
      <c r="W66" s="66" t="s">
        <v>763</v>
      </c>
      <c r="X66" s="66" t="s">
        <v>763</v>
      </c>
      <c r="Y66" s="61" t="s">
        <v>691</v>
      </c>
      <c r="Z66" s="79"/>
    </row>
    <row r="67" spans="1:26" s="134" customFormat="1" hidden="1" x14ac:dyDescent="0.2">
      <c r="A67" s="267" t="str">
        <f>Übersetzungstexte!A$194</f>
        <v/>
      </c>
      <c r="B67" s="263" t="str">
        <f>Übersetzungstexte!A$197</f>
        <v>wöchentliche</v>
      </c>
      <c r="C67" s="264" t="str">
        <f>Übersetzungstexte!A$200</f>
        <v>Periode inkl.</v>
      </c>
      <c r="D67" s="265" t="str">
        <f>Übersetzungstexte!A$203</f>
        <v/>
      </c>
      <c r="E67" s="264" t="str">
        <f>Übersetzungstexte!A$206</f>
        <v>Unbezahlte</v>
      </c>
      <c r="F67" s="264" t="str">
        <f>Übersetzungstexte!A$209</f>
        <v/>
      </c>
      <c r="G67" s="266"/>
      <c r="H67" s="267" t="str">
        <f>Übersetzungstexte!A$213</f>
        <v/>
      </c>
      <c r="I67" s="263" t="str">
        <f>Übersetzungstexte!A$216</f>
        <v>wöchentliche</v>
      </c>
      <c r="J67" s="264" t="str">
        <f>Übersetzungstexte!A$219</f>
        <v>Periode inkl.</v>
      </c>
      <c r="K67" s="265" t="str">
        <f>Übersetzungstexte!A$222</f>
        <v/>
      </c>
      <c r="L67" s="264" t="str">
        <f>Übersetzungstexte!A$225</f>
        <v>Unbezahlte</v>
      </c>
      <c r="M67" s="264" t="str">
        <f>Übersetzungstexte!A$228</f>
        <v/>
      </c>
      <c r="N67" s="55"/>
      <c r="O67" s="55"/>
      <c r="P67" s="61" t="s">
        <v>682</v>
      </c>
      <c r="Q67" s="84" t="s">
        <v>681</v>
      </c>
      <c r="R67" s="61" t="s">
        <v>692</v>
      </c>
      <c r="S67" s="61" t="s">
        <v>692</v>
      </c>
      <c r="T67" s="66" t="s">
        <v>749</v>
      </c>
      <c r="U67" s="66" t="s">
        <v>749</v>
      </c>
      <c r="V67" s="61" t="s">
        <v>692</v>
      </c>
      <c r="W67" s="66" t="s">
        <v>749</v>
      </c>
      <c r="X67" s="66" t="s">
        <v>749</v>
      </c>
      <c r="Y67" s="61" t="s">
        <v>692</v>
      </c>
      <c r="Z67" s="79" t="s">
        <v>52</v>
      </c>
    </row>
    <row r="68" spans="1:26" s="134" customFormat="1" hidden="1" x14ac:dyDescent="0.2">
      <c r="A68" s="268" t="str">
        <f>Übersetzungstexte!A$195</f>
        <v>Name,Vorname</v>
      </c>
      <c r="B68" s="269" t="str">
        <f>Übersetzungstexte!A$198</f>
        <v>Arbeitszeit</v>
      </c>
      <c r="C68" s="270" t="str">
        <f>Übersetzungstexte!A$201</f>
        <v>Vorholzeit</v>
      </c>
      <c r="D68" s="271" t="str">
        <f>Übersetzungstexte!A$204</f>
        <v/>
      </c>
      <c r="E68" s="270" t="str">
        <f>Übersetzungstexte!A$207</f>
        <v>Absenzen</v>
      </c>
      <c r="F68" s="270" t="str">
        <f>Übersetzungstexte!A$210</f>
        <v/>
      </c>
      <c r="G68" s="272"/>
      <c r="H68" s="268" t="str">
        <f>Übersetzungstexte!A$214</f>
        <v>Name,Vorname</v>
      </c>
      <c r="I68" s="269" t="str">
        <f>Übersetzungstexte!A$217</f>
        <v>Arbeitszeit</v>
      </c>
      <c r="J68" s="270" t="str">
        <f>Übersetzungstexte!A$220</f>
        <v>Vorholzeit</v>
      </c>
      <c r="K68" s="271" t="str">
        <f>Übersetzungstexte!A$223</f>
        <v/>
      </c>
      <c r="L68" s="270" t="str">
        <f>Übersetzungstexte!A$226</f>
        <v>Absenzen</v>
      </c>
      <c r="M68" s="270" t="str">
        <f>Übersetzungstexte!A$229</f>
        <v/>
      </c>
      <c r="N68" s="55"/>
      <c r="O68" s="55" t="s">
        <v>711</v>
      </c>
      <c r="P68" s="61" t="s">
        <v>673</v>
      </c>
      <c r="Q68" s="84" t="s">
        <v>661</v>
      </c>
      <c r="R68" s="83">
        <f>P$3</f>
        <v>693598</v>
      </c>
      <c r="S68" s="83">
        <f>P$4</f>
        <v>693233</v>
      </c>
      <c r="T68" s="83" t="s">
        <v>767</v>
      </c>
      <c r="U68" s="83" t="s">
        <v>767</v>
      </c>
      <c r="V68" s="83" t="s">
        <v>767</v>
      </c>
      <c r="W68" s="83" t="s">
        <v>4</v>
      </c>
      <c r="X68" s="83" t="s">
        <v>4</v>
      </c>
      <c r="Y68" s="83" t="s">
        <v>4</v>
      </c>
      <c r="Z68" s="79" t="s">
        <v>53</v>
      </c>
    </row>
    <row r="69" spans="1:26" ht="17.25" hidden="1" customHeight="1" x14ac:dyDescent="0.2">
      <c r="A69" s="131" t="str">
        <f t="shared" ref="A69:A89" si="26">O69</f>
        <v/>
      </c>
      <c r="B69" s="168"/>
      <c r="C69" s="168"/>
      <c r="D69" s="168"/>
      <c r="E69" s="169"/>
      <c r="F69" s="273" t="str">
        <f t="shared" ref="F69:F89" si="27">R69</f>
        <v/>
      </c>
      <c r="G69" s="129"/>
      <c r="H69" s="131" t="str">
        <f t="shared" ref="H69:H89" si="28">O69</f>
        <v/>
      </c>
      <c r="I69" s="168"/>
      <c r="J69" s="168"/>
      <c r="K69" s="168"/>
      <c r="L69" s="169"/>
      <c r="M69" s="273" t="str">
        <f t="shared" ref="M69:M89" si="29">S69</f>
        <v/>
      </c>
      <c r="N69" s="56"/>
      <c r="O69" s="57" t="str">
        <f>'Stammdaten Mitarbeitende'!AA69</f>
        <v/>
      </c>
      <c r="P69" s="64" t="str">
        <f>IF($A69="","",'Stammdaten Mitarbeitende'!L69)</f>
        <v/>
      </c>
      <c r="Q69" s="64" t="str">
        <f>IF(OR($A69="",'Stammdaten Mitarbeitende'!J69=""),"",'Stammdaten Mitarbeitende'!J69)</f>
        <v/>
      </c>
      <c r="R69" s="63" t="str">
        <f t="shared" ref="R69:R89" si="30">IF(OR($A69="",C69="",D69="",E69=""),"",MAX(C69-D69-E69,0))</f>
        <v/>
      </c>
      <c r="S69" s="63" t="str">
        <f>IF(OR($H69="",J69="",K69="",L69=""),"",MAX(J69-K69-L69,0))</f>
        <v/>
      </c>
      <c r="T69" s="19">
        <f t="shared" ref="T69:T89" si="31">IF(OR(F69=""),0,C69)</f>
        <v>0</v>
      </c>
      <c r="U69" s="19">
        <f t="shared" ref="U69:U89" si="32">IF(OR(F69=""),0,E69)</f>
        <v>0</v>
      </c>
      <c r="V69" s="19">
        <f t="shared" ref="V69:V89" si="33">IF(OR(F69&lt;=0,F69=""),0,R69)</f>
        <v>0</v>
      </c>
      <c r="W69" s="19">
        <f t="shared" ref="W69:W89" si="34">IF(OR(M69=""),0,J69)</f>
        <v>0</v>
      </c>
      <c r="X69" s="19">
        <f t="shared" ref="X69:X89" si="35">IF(OR(M69=""),0,L69)</f>
        <v>0</v>
      </c>
      <c r="Y69" s="19">
        <f t="shared" ref="Y69:Y89" si="36">IF(OR(M69&lt;=0,M69=""),0,S69)</f>
        <v>0</v>
      </c>
      <c r="Z69" s="365">
        <f>MAX(P69:Y69)</f>
        <v>0</v>
      </c>
    </row>
    <row r="70" spans="1:26" ht="17.25" hidden="1" customHeight="1" x14ac:dyDescent="0.2">
      <c r="A70" s="131" t="str">
        <f t="shared" si="26"/>
        <v/>
      </c>
      <c r="B70" s="168"/>
      <c r="C70" s="168"/>
      <c r="D70" s="168"/>
      <c r="E70" s="169"/>
      <c r="F70" s="273" t="str">
        <f t="shared" si="27"/>
        <v/>
      </c>
      <c r="G70" s="129"/>
      <c r="H70" s="131" t="str">
        <f t="shared" si="28"/>
        <v/>
      </c>
      <c r="I70" s="168"/>
      <c r="J70" s="168"/>
      <c r="K70" s="168"/>
      <c r="L70" s="169"/>
      <c r="M70" s="273" t="str">
        <f t="shared" si="29"/>
        <v/>
      </c>
      <c r="N70" s="56"/>
      <c r="O70" s="57" t="str">
        <f>'Stammdaten Mitarbeitende'!AA70</f>
        <v/>
      </c>
      <c r="P70" s="64" t="str">
        <f>IF($A70="","",'Stammdaten Mitarbeitende'!L70)</f>
        <v/>
      </c>
      <c r="Q70" s="64" t="str">
        <f>IF(OR($A70="",'Stammdaten Mitarbeitende'!J70=""),"",'Stammdaten Mitarbeitende'!J70)</f>
        <v/>
      </c>
      <c r="R70" s="63" t="str">
        <f t="shared" si="30"/>
        <v/>
      </c>
      <c r="S70" s="63" t="str">
        <f t="shared" ref="S70:S89" si="37">IF(OR($H70="",J70="",K70="",L70=""),"",MAX(J70-K70-L70,0))</f>
        <v/>
      </c>
      <c r="T70" s="19">
        <f t="shared" si="31"/>
        <v>0</v>
      </c>
      <c r="U70" s="19">
        <f t="shared" si="32"/>
        <v>0</v>
      </c>
      <c r="V70" s="19">
        <f t="shared" si="33"/>
        <v>0</v>
      </c>
      <c r="W70" s="19">
        <f t="shared" si="34"/>
        <v>0</v>
      </c>
      <c r="X70" s="19">
        <f t="shared" si="35"/>
        <v>0</v>
      </c>
      <c r="Y70" s="19">
        <f t="shared" si="36"/>
        <v>0</v>
      </c>
      <c r="Z70" s="365">
        <f t="shared" ref="Z70:Z89" si="38">MAX(P70:Y70)</f>
        <v>0</v>
      </c>
    </row>
    <row r="71" spans="1:26" ht="17.25" hidden="1" customHeight="1" x14ac:dyDescent="0.2">
      <c r="A71" s="131" t="str">
        <f t="shared" si="26"/>
        <v/>
      </c>
      <c r="B71" s="168"/>
      <c r="C71" s="168"/>
      <c r="D71" s="168"/>
      <c r="E71" s="169"/>
      <c r="F71" s="273" t="str">
        <f t="shared" si="27"/>
        <v/>
      </c>
      <c r="G71" s="129"/>
      <c r="H71" s="131" t="str">
        <f t="shared" si="28"/>
        <v/>
      </c>
      <c r="I71" s="168"/>
      <c r="J71" s="168"/>
      <c r="K71" s="168"/>
      <c r="L71" s="169"/>
      <c r="M71" s="273" t="str">
        <f t="shared" si="29"/>
        <v/>
      </c>
      <c r="N71" s="56"/>
      <c r="O71" s="57" t="str">
        <f>'Stammdaten Mitarbeitende'!AA71</f>
        <v/>
      </c>
      <c r="P71" s="64" t="str">
        <f>IF($A71="","",'Stammdaten Mitarbeitende'!L71)</f>
        <v/>
      </c>
      <c r="Q71" s="64" t="str">
        <f>IF(OR($A71="",'Stammdaten Mitarbeitende'!J71=""),"",'Stammdaten Mitarbeitende'!J71)</f>
        <v/>
      </c>
      <c r="R71" s="63" t="str">
        <f t="shared" si="30"/>
        <v/>
      </c>
      <c r="S71" s="63" t="str">
        <f t="shared" si="37"/>
        <v/>
      </c>
      <c r="T71" s="19">
        <f t="shared" si="31"/>
        <v>0</v>
      </c>
      <c r="U71" s="19">
        <f t="shared" si="32"/>
        <v>0</v>
      </c>
      <c r="V71" s="19">
        <f t="shared" si="33"/>
        <v>0</v>
      </c>
      <c r="W71" s="19">
        <f t="shared" si="34"/>
        <v>0</v>
      </c>
      <c r="X71" s="19">
        <f t="shared" si="35"/>
        <v>0</v>
      </c>
      <c r="Y71" s="19">
        <f t="shared" si="36"/>
        <v>0</v>
      </c>
      <c r="Z71" s="365">
        <f t="shared" si="38"/>
        <v>0</v>
      </c>
    </row>
    <row r="72" spans="1:26" ht="17.25" hidden="1" customHeight="1" x14ac:dyDescent="0.2">
      <c r="A72" s="131" t="str">
        <f t="shared" si="26"/>
        <v/>
      </c>
      <c r="B72" s="168"/>
      <c r="C72" s="168"/>
      <c r="D72" s="168"/>
      <c r="E72" s="169"/>
      <c r="F72" s="273" t="str">
        <f t="shared" si="27"/>
        <v/>
      </c>
      <c r="G72" s="129"/>
      <c r="H72" s="131" t="str">
        <f t="shared" si="28"/>
        <v/>
      </c>
      <c r="I72" s="168"/>
      <c r="J72" s="168"/>
      <c r="K72" s="168"/>
      <c r="L72" s="169"/>
      <c r="M72" s="273" t="str">
        <f t="shared" si="29"/>
        <v/>
      </c>
      <c r="N72" s="56"/>
      <c r="O72" s="57" t="str">
        <f>'Stammdaten Mitarbeitende'!AA72</f>
        <v/>
      </c>
      <c r="P72" s="64" t="str">
        <f>IF($A72="","",'Stammdaten Mitarbeitende'!L72)</f>
        <v/>
      </c>
      <c r="Q72" s="64" t="str">
        <f>IF(OR($A72="",'Stammdaten Mitarbeitende'!J72=""),"",'Stammdaten Mitarbeitende'!J72)</f>
        <v/>
      </c>
      <c r="R72" s="63" t="str">
        <f t="shared" si="30"/>
        <v/>
      </c>
      <c r="S72" s="63" t="str">
        <f t="shared" si="37"/>
        <v/>
      </c>
      <c r="T72" s="19">
        <f t="shared" si="31"/>
        <v>0</v>
      </c>
      <c r="U72" s="19">
        <f t="shared" si="32"/>
        <v>0</v>
      </c>
      <c r="V72" s="19">
        <f t="shared" si="33"/>
        <v>0</v>
      </c>
      <c r="W72" s="19">
        <f t="shared" si="34"/>
        <v>0</v>
      </c>
      <c r="X72" s="19">
        <f t="shared" si="35"/>
        <v>0</v>
      </c>
      <c r="Y72" s="19">
        <f t="shared" si="36"/>
        <v>0</v>
      </c>
      <c r="Z72" s="365">
        <f t="shared" si="38"/>
        <v>0</v>
      </c>
    </row>
    <row r="73" spans="1:26" ht="17.25" hidden="1" customHeight="1" x14ac:dyDescent="0.2">
      <c r="A73" s="131" t="str">
        <f t="shared" si="26"/>
        <v/>
      </c>
      <c r="B73" s="168"/>
      <c r="C73" s="168"/>
      <c r="D73" s="168"/>
      <c r="E73" s="169"/>
      <c r="F73" s="273" t="str">
        <f t="shared" si="27"/>
        <v/>
      </c>
      <c r="G73" s="129"/>
      <c r="H73" s="131" t="str">
        <f t="shared" si="28"/>
        <v/>
      </c>
      <c r="I73" s="168"/>
      <c r="J73" s="168"/>
      <c r="K73" s="168"/>
      <c r="L73" s="169"/>
      <c r="M73" s="273" t="str">
        <f t="shared" si="29"/>
        <v/>
      </c>
      <c r="N73" s="56"/>
      <c r="O73" s="57" t="str">
        <f>'Stammdaten Mitarbeitende'!AA73</f>
        <v/>
      </c>
      <c r="P73" s="64" t="str">
        <f>IF($A73="","",'Stammdaten Mitarbeitende'!L73)</f>
        <v/>
      </c>
      <c r="Q73" s="64" t="str">
        <f>IF(OR($A73="",'Stammdaten Mitarbeitende'!J73=""),"",'Stammdaten Mitarbeitende'!J73)</f>
        <v/>
      </c>
      <c r="R73" s="63" t="str">
        <f t="shared" si="30"/>
        <v/>
      </c>
      <c r="S73" s="63" t="str">
        <f t="shared" si="37"/>
        <v/>
      </c>
      <c r="T73" s="19">
        <f t="shared" si="31"/>
        <v>0</v>
      </c>
      <c r="U73" s="19">
        <f t="shared" si="32"/>
        <v>0</v>
      </c>
      <c r="V73" s="19">
        <f t="shared" si="33"/>
        <v>0</v>
      </c>
      <c r="W73" s="19">
        <f t="shared" si="34"/>
        <v>0</v>
      </c>
      <c r="X73" s="19">
        <f t="shared" si="35"/>
        <v>0</v>
      </c>
      <c r="Y73" s="19">
        <f t="shared" si="36"/>
        <v>0</v>
      </c>
      <c r="Z73" s="365">
        <f t="shared" si="38"/>
        <v>0</v>
      </c>
    </row>
    <row r="74" spans="1:26" ht="17.25" hidden="1" customHeight="1" x14ac:dyDescent="0.2">
      <c r="A74" s="131" t="str">
        <f t="shared" si="26"/>
        <v/>
      </c>
      <c r="B74" s="168"/>
      <c r="C74" s="168"/>
      <c r="D74" s="168"/>
      <c r="E74" s="169"/>
      <c r="F74" s="273" t="str">
        <f t="shared" si="27"/>
        <v/>
      </c>
      <c r="G74" s="129"/>
      <c r="H74" s="131" t="str">
        <f t="shared" si="28"/>
        <v/>
      </c>
      <c r="I74" s="168"/>
      <c r="J74" s="168"/>
      <c r="K74" s="168"/>
      <c r="L74" s="169"/>
      <c r="M74" s="273" t="str">
        <f t="shared" si="29"/>
        <v/>
      </c>
      <c r="N74" s="56"/>
      <c r="O74" s="57" t="str">
        <f>'Stammdaten Mitarbeitende'!AA74</f>
        <v/>
      </c>
      <c r="P74" s="64" t="str">
        <f>IF($A74="","",'Stammdaten Mitarbeitende'!L74)</f>
        <v/>
      </c>
      <c r="Q74" s="64" t="str">
        <f>IF(OR($A74="",'Stammdaten Mitarbeitende'!J74=""),"",'Stammdaten Mitarbeitende'!J74)</f>
        <v/>
      </c>
      <c r="R74" s="63" t="str">
        <f t="shared" si="30"/>
        <v/>
      </c>
      <c r="S74" s="63" t="str">
        <f t="shared" si="37"/>
        <v/>
      </c>
      <c r="T74" s="19">
        <f t="shared" si="31"/>
        <v>0</v>
      </c>
      <c r="U74" s="19">
        <f t="shared" si="32"/>
        <v>0</v>
      </c>
      <c r="V74" s="19">
        <f t="shared" si="33"/>
        <v>0</v>
      </c>
      <c r="W74" s="19">
        <f t="shared" si="34"/>
        <v>0</v>
      </c>
      <c r="X74" s="19">
        <f t="shared" si="35"/>
        <v>0</v>
      </c>
      <c r="Y74" s="19">
        <f t="shared" si="36"/>
        <v>0</v>
      </c>
      <c r="Z74" s="365">
        <f t="shared" si="38"/>
        <v>0</v>
      </c>
    </row>
    <row r="75" spans="1:26" ht="17.25" hidden="1" customHeight="1" x14ac:dyDescent="0.2">
      <c r="A75" s="131" t="str">
        <f t="shared" si="26"/>
        <v/>
      </c>
      <c r="B75" s="168"/>
      <c r="C75" s="168"/>
      <c r="D75" s="168"/>
      <c r="E75" s="169"/>
      <c r="F75" s="273" t="str">
        <f t="shared" si="27"/>
        <v/>
      </c>
      <c r="G75" s="129"/>
      <c r="H75" s="131" t="str">
        <f t="shared" si="28"/>
        <v/>
      </c>
      <c r="I75" s="168"/>
      <c r="J75" s="168"/>
      <c r="K75" s="168"/>
      <c r="L75" s="169"/>
      <c r="M75" s="273" t="str">
        <f t="shared" si="29"/>
        <v/>
      </c>
      <c r="N75" s="56"/>
      <c r="O75" s="57" t="str">
        <f>'Stammdaten Mitarbeitende'!AA75</f>
        <v/>
      </c>
      <c r="P75" s="64" t="str">
        <f>IF($A75="","",'Stammdaten Mitarbeitende'!L75)</f>
        <v/>
      </c>
      <c r="Q75" s="64" t="str">
        <f>IF(OR($A75="",'Stammdaten Mitarbeitende'!J75=""),"",'Stammdaten Mitarbeitende'!J75)</f>
        <v/>
      </c>
      <c r="R75" s="63" t="str">
        <f t="shared" si="30"/>
        <v/>
      </c>
      <c r="S75" s="63" t="str">
        <f t="shared" si="37"/>
        <v/>
      </c>
      <c r="T75" s="19">
        <f t="shared" si="31"/>
        <v>0</v>
      </c>
      <c r="U75" s="19">
        <f t="shared" si="32"/>
        <v>0</v>
      </c>
      <c r="V75" s="19">
        <f t="shared" si="33"/>
        <v>0</v>
      </c>
      <c r="W75" s="19">
        <f t="shared" si="34"/>
        <v>0</v>
      </c>
      <c r="X75" s="19">
        <f t="shared" si="35"/>
        <v>0</v>
      </c>
      <c r="Y75" s="19">
        <f t="shared" si="36"/>
        <v>0</v>
      </c>
      <c r="Z75" s="365">
        <f t="shared" si="38"/>
        <v>0</v>
      </c>
    </row>
    <row r="76" spans="1:26" ht="17.25" hidden="1" customHeight="1" x14ac:dyDescent="0.2">
      <c r="A76" s="131" t="str">
        <f t="shared" si="26"/>
        <v/>
      </c>
      <c r="B76" s="168"/>
      <c r="C76" s="168"/>
      <c r="D76" s="168"/>
      <c r="E76" s="169"/>
      <c r="F76" s="273" t="str">
        <f t="shared" si="27"/>
        <v/>
      </c>
      <c r="G76" s="129"/>
      <c r="H76" s="131" t="str">
        <f t="shared" si="28"/>
        <v/>
      </c>
      <c r="I76" s="168"/>
      <c r="J76" s="168"/>
      <c r="K76" s="168"/>
      <c r="L76" s="169"/>
      <c r="M76" s="273" t="str">
        <f t="shared" si="29"/>
        <v/>
      </c>
      <c r="N76" s="56"/>
      <c r="O76" s="57" t="str">
        <f>'Stammdaten Mitarbeitende'!AA76</f>
        <v/>
      </c>
      <c r="P76" s="64" t="str">
        <f>IF($A76="","",'Stammdaten Mitarbeitende'!L76)</f>
        <v/>
      </c>
      <c r="Q76" s="64" t="str">
        <f>IF(OR($A76="",'Stammdaten Mitarbeitende'!J76=""),"",'Stammdaten Mitarbeitende'!J76)</f>
        <v/>
      </c>
      <c r="R76" s="63" t="str">
        <f t="shared" si="30"/>
        <v/>
      </c>
      <c r="S76" s="63" t="str">
        <f t="shared" si="37"/>
        <v/>
      </c>
      <c r="T76" s="19">
        <f t="shared" si="31"/>
        <v>0</v>
      </c>
      <c r="U76" s="19">
        <f t="shared" si="32"/>
        <v>0</v>
      </c>
      <c r="V76" s="19">
        <f t="shared" si="33"/>
        <v>0</v>
      </c>
      <c r="W76" s="19">
        <f t="shared" si="34"/>
        <v>0</v>
      </c>
      <c r="X76" s="19">
        <f t="shared" si="35"/>
        <v>0</v>
      </c>
      <c r="Y76" s="19">
        <f t="shared" si="36"/>
        <v>0</v>
      </c>
      <c r="Z76" s="365">
        <f t="shared" si="38"/>
        <v>0</v>
      </c>
    </row>
    <row r="77" spans="1:26" ht="17.25" hidden="1" customHeight="1" x14ac:dyDescent="0.2">
      <c r="A77" s="131" t="str">
        <f t="shared" si="26"/>
        <v/>
      </c>
      <c r="B77" s="168"/>
      <c r="C77" s="168"/>
      <c r="D77" s="168"/>
      <c r="E77" s="169"/>
      <c r="F77" s="273" t="str">
        <f t="shared" si="27"/>
        <v/>
      </c>
      <c r="G77" s="129"/>
      <c r="H77" s="131" t="str">
        <f t="shared" si="28"/>
        <v/>
      </c>
      <c r="I77" s="168"/>
      <c r="J77" s="168"/>
      <c r="K77" s="168"/>
      <c r="L77" s="169"/>
      <c r="M77" s="273" t="str">
        <f t="shared" si="29"/>
        <v/>
      </c>
      <c r="N77" s="56"/>
      <c r="O77" s="57" t="str">
        <f>'Stammdaten Mitarbeitende'!AA77</f>
        <v/>
      </c>
      <c r="P77" s="64" t="str">
        <f>IF($A77="","",'Stammdaten Mitarbeitende'!L77)</f>
        <v/>
      </c>
      <c r="Q77" s="64" t="str">
        <f>IF(OR($A77="",'Stammdaten Mitarbeitende'!J77=""),"",'Stammdaten Mitarbeitende'!J77)</f>
        <v/>
      </c>
      <c r="R77" s="63" t="str">
        <f t="shared" si="30"/>
        <v/>
      </c>
      <c r="S77" s="63" t="str">
        <f t="shared" si="37"/>
        <v/>
      </c>
      <c r="T77" s="19">
        <f t="shared" si="31"/>
        <v>0</v>
      </c>
      <c r="U77" s="19">
        <f t="shared" si="32"/>
        <v>0</v>
      </c>
      <c r="V77" s="19">
        <f t="shared" si="33"/>
        <v>0</v>
      </c>
      <c r="W77" s="19">
        <f t="shared" si="34"/>
        <v>0</v>
      </c>
      <c r="X77" s="19">
        <f t="shared" si="35"/>
        <v>0</v>
      </c>
      <c r="Y77" s="19">
        <f t="shared" si="36"/>
        <v>0</v>
      </c>
      <c r="Z77" s="365">
        <f t="shared" si="38"/>
        <v>0</v>
      </c>
    </row>
    <row r="78" spans="1:26" ht="17.25" hidden="1" customHeight="1" x14ac:dyDescent="0.2">
      <c r="A78" s="131" t="str">
        <f t="shared" si="26"/>
        <v/>
      </c>
      <c r="B78" s="168"/>
      <c r="C78" s="168"/>
      <c r="D78" s="168"/>
      <c r="E78" s="169"/>
      <c r="F78" s="273" t="str">
        <f t="shared" si="27"/>
        <v/>
      </c>
      <c r="G78" s="129"/>
      <c r="H78" s="131" t="str">
        <f t="shared" si="28"/>
        <v/>
      </c>
      <c r="I78" s="168"/>
      <c r="J78" s="168"/>
      <c r="K78" s="168"/>
      <c r="L78" s="169"/>
      <c r="M78" s="273" t="str">
        <f t="shared" si="29"/>
        <v/>
      </c>
      <c r="N78" s="56"/>
      <c r="O78" s="57" t="str">
        <f>'Stammdaten Mitarbeitende'!AA78</f>
        <v/>
      </c>
      <c r="P78" s="64" t="str">
        <f>IF($A78="","",'Stammdaten Mitarbeitende'!L78)</f>
        <v/>
      </c>
      <c r="Q78" s="64" t="str">
        <f>IF(OR($A78="",'Stammdaten Mitarbeitende'!J78=""),"",'Stammdaten Mitarbeitende'!J78)</f>
        <v/>
      </c>
      <c r="R78" s="63" t="str">
        <f t="shared" si="30"/>
        <v/>
      </c>
      <c r="S78" s="63" t="str">
        <f t="shared" si="37"/>
        <v/>
      </c>
      <c r="T78" s="19">
        <f t="shared" si="31"/>
        <v>0</v>
      </c>
      <c r="U78" s="19">
        <f t="shared" si="32"/>
        <v>0</v>
      </c>
      <c r="V78" s="19">
        <f t="shared" si="33"/>
        <v>0</v>
      </c>
      <c r="W78" s="19">
        <f t="shared" si="34"/>
        <v>0</v>
      </c>
      <c r="X78" s="19">
        <f t="shared" si="35"/>
        <v>0</v>
      </c>
      <c r="Y78" s="19">
        <f t="shared" si="36"/>
        <v>0</v>
      </c>
      <c r="Z78" s="365">
        <f t="shared" si="38"/>
        <v>0</v>
      </c>
    </row>
    <row r="79" spans="1:26" ht="17.25" hidden="1" customHeight="1" x14ac:dyDescent="0.2">
      <c r="A79" s="131" t="str">
        <f t="shared" si="26"/>
        <v/>
      </c>
      <c r="B79" s="168"/>
      <c r="C79" s="168"/>
      <c r="D79" s="168"/>
      <c r="E79" s="169"/>
      <c r="F79" s="273" t="str">
        <f t="shared" si="27"/>
        <v/>
      </c>
      <c r="G79" s="129"/>
      <c r="H79" s="131" t="str">
        <f t="shared" si="28"/>
        <v/>
      </c>
      <c r="I79" s="168"/>
      <c r="J79" s="168"/>
      <c r="K79" s="168"/>
      <c r="L79" s="169"/>
      <c r="M79" s="273" t="str">
        <f t="shared" si="29"/>
        <v/>
      </c>
      <c r="N79" s="56"/>
      <c r="O79" s="57" t="str">
        <f>'Stammdaten Mitarbeitende'!AA79</f>
        <v/>
      </c>
      <c r="P79" s="64" t="str">
        <f>IF($A79="","",'Stammdaten Mitarbeitende'!L79)</f>
        <v/>
      </c>
      <c r="Q79" s="64" t="str">
        <f>IF(OR($A79="",'Stammdaten Mitarbeitende'!J79=""),"",'Stammdaten Mitarbeitende'!J79)</f>
        <v/>
      </c>
      <c r="R79" s="63" t="str">
        <f t="shared" si="30"/>
        <v/>
      </c>
      <c r="S79" s="63" t="str">
        <f t="shared" si="37"/>
        <v/>
      </c>
      <c r="T79" s="19">
        <f t="shared" si="31"/>
        <v>0</v>
      </c>
      <c r="U79" s="19">
        <f t="shared" si="32"/>
        <v>0</v>
      </c>
      <c r="V79" s="19">
        <f t="shared" si="33"/>
        <v>0</v>
      </c>
      <c r="W79" s="19">
        <f t="shared" si="34"/>
        <v>0</v>
      </c>
      <c r="X79" s="19">
        <f t="shared" si="35"/>
        <v>0</v>
      </c>
      <c r="Y79" s="19">
        <f t="shared" si="36"/>
        <v>0</v>
      </c>
      <c r="Z79" s="365">
        <f t="shared" si="38"/>
        <v>0</v>
      </c>
    </row>
    <row r="80" spans="1:26" ht="17.25" hidden="1" customHeight="1" x14ac:dyDescent="0.2">
      <c r="A80" s="131" t="str">
        <f t="shared" si="26"/>
        <v/>
      </c>
      <c r="B80" s="168"/>
      <c r="C80" s="168"/>
      <c r="D80" s="168"/>
      <c r="E80" s="169"/>
      <c r="F80" s="273" t="str">
        <f t="shared" si="27"/>
        <v/>
      </c>
      <c r="G80" s="129"/>
      <c r="H80" s="131" t="str">
        <f t="shared" si="28"/>
        <v/>
      </c>
      <c r="I80" s="168"/>
      <c r="J80" s="168"/>
      <c r="K80" s="168"/>
      <c r="L80" s="169"/>
      <c r="M80" s="273" t="str">
        <f t="shared" si="29"/>
        <v/>
      </c>
      <c r="N80" s="56"/>
      <c r="O80" s="57" t="str">
        <f>'Stammdaten Mitarbeitende'!AA80</f>
        <v/>
      </c>
      <c r="P80" s="64" t="str">
        <f>IF($A80="","",'Stammdaten Mitarbeitende'!L80)</f>
        <v/>
      </c>
      <c r="Q80" s="64" t="str">
        <f>IF(OR($A80="",'Stammdaten Mitarbeitende'!J80=""),"",'Stammdaten Mitarbeitende'!J80)</f>
        <v/>
      </c>
      <c r="R80" s="63" t="str">
        <f t="shared" si="30"/>
        <v/>
      </c>
      <c r="S80" s="63" t="str">
        <f t="shared" si="37"/>
        <v/>
      </c>
      <c r="T80" s="19">
        <f t="shared" si="31"/>
        <v>0</v>
      </c>
      <c r="U80" s="19">
        <f t="shared" si="32"/>
        <v>0</v>
      </c>
      <c r="V80" s="19">
        <f t="shared" si="33"/>
        <v>0</v>
      </c>
      <c r="W80" s="19">
        <f t="shared" si="34"/>
        <v>0</v>
      </c>
      <c r="X80" s="19">
        <f t="shared" si="35"/>
        <v>0</v>
      </c>
      <c r="Y80" s="19">
        <f t="shared" si="36"/>
        <v>0</v>
      </c>
      <c r="Z80" s="365">
        <f t="shared" si="38"/>
        <v>0</v>
      </c>
    </row>
    <row r="81" spans="1:26" ht="17.25" hidden="1" customHeight="1" x14ac:dyDescent="0.2">
      <c r="A81" s="131" t="str">
        <f t="shared" si="26"/>
        <v/>
      </c>
      <c r="B81" s="168"/>
      <c r="C81" s="168"/>
      <c r="D81" s="168"/>
      <c r="E81" s="169"/>
      <c r="F81" s="273" t="str">
        <f t="shared" si="27"/>
        <v/>
      </c>
      <c r="G81" s="129"/>
      <c r="H81" s="131" t="str">
        <f t="shared" si="28"/>
        <v/>
      </c>
      <c r="I81" s="168"/>
      <c r="J81" s="168"/>
      <c r="K81" s="168"/>
      <c r="L81" s="169"/>
      <c r="M81" s="273" t="str">
        <f t="shared" si="29"/>
        <v/>
      </c>
      <c r="N81" s="56"/>
      <c r="O81" s="57" t="str">
        <f>'Stammdaten Mitarbeitende'!AA81</f>
        <v/>
      </c>
      <c r="P81" s="64" t="str">
        <f>IF($A81="","",'Stammdaten Mitarbeitende'!L81)</f>
        <v/>
      </c>
      <c r="Q81" s="64" t="str">
        <f>IF(OR($A81="",'Stammdaten Mitarbeitende'!J81=""),"",'Stammdaten Mitarbeitende'!J81)</f>
        <v/>
      </c>
      <c r="R81" s="63" t="str">
        <f t="shared" si="30"/>
        <v/>
      </c>
      <c r="S81" s="63" t="str">
        <f t="shared" si="37"/>
        <v/>
      </c>
      <c r="T81" s="19">
        <f t="shared" si="31"/>
        <v>0</v>
      </c>
      <c r="U81" s="19">
        <f t="shared" si="32"/>
        <v>0</v>
      </c>
      <c r="V81" s="19">
        <f t="shared" si="33"/>
        <v>0</v>
      </c>
      <c r="W81" s="19">
        <f t="shared" si="34"/>
        <v>0</v>
      </c>
      <c r="X81" s="19">
        <f t="shared" si="35"/>
        <v>0</v>
      </c>
      <c r="Y81" s="19">
        <f t="shared" si="36"/>
        <v>0</v>
      </c>
      <c r="Z81" s="365">
        <f t="shared" si="38"/>
        <v>0</v>
      </c>
    </row>
    <row r="82" spans="1:26" ht="17.25" hidden="1" customHeight="1" x14ac:dyDescent="0.2">
      <c r="A82" s="131" t="str">
        <f t="shared" si="26"/>
        <v/>
      </c>
      <c r="B82" s="168"/>
      <c r="C82" s="168"/>
      <c r="D82" s="168"/>
      <c r="E82" s="169"/>
      <c r="F82" s="273" t="str">
        <f t="shared" si="27"/>
        <v/>
      </c>
      <c r="G82" s="129"/>
      <c r="H82" s="131" t="str">
        <f t="shared" si="28"/>
        <v/>
      </c>
      <c r="I82" s="168"/>
      <c r="J82" s="168"/>
      <c r="K82" s="168"/>
      <c r="L82" s="169"/>
      <c r="M82" s="273" t="str">
        <f t="shared" si="29"/>
        <v/>
      </c>
      <c r="N82" s="56"/>
      <c r="O82" s="57" t="str">
        <f>'Stammdaten Mitarbeitende'!AA82</f>
        <v/>
      </c>
      <c r="P82" s="64" t="str">
        <f>IF($A82="","",'Stammdaten Mitarbeitende'!L82)</f>
        <v/>
      </c>
      <c r="Q82" s="64" t="str">
        <f>IF(OR($A82="",'Stammdaten Mitarbeitende'!J82=""),"",'Stammdaten Mitarbeitende'!J82)</f>
        <v/>
      </c>
      <c r="R82" s="63" t="str">
        <f t="shared" si="30"/>
        <v/>
      </c>
      <c r="S82" s="63" t="str">
        <f t="shared" si="37"/>
        <v/>
      </c>
      <c r="T82" s="19">
        <f t="shared" si="31"/>
        <v>0</v>
      </c>
      <c r="U82" s="19">
        <f t="shared" si="32"/>
        <v>0</v>
      </c>
      <c r="V82" s="19">
        <f t="shared" si="33"/>
        <v>0</v>
      </c>
      <c r="W82" s="19">
        <f t="shared" si="34"/>
        <v>0</v>
      </c>
      <c r="X82" s="19">
        <f t="shared" si="35"/>
        <v>0</v>
      </c>
      <c r="Y82" s="19">
        <f t="shared" si="36"/>
        <v>0</v>
      </c>
      <c r="Z82" s="365">
        <f t="shared" si="38"/>
        <v>0</v>
      </c>
    </row>
    <row r="83" spans="1:26" ht="17.25" hidden="1" customHeight="1" x14ac:dyDescent="0.2">
      <c r="A83" s="131" t="str">
        <f t="shared" si="26"/>
        <v/>
      </c>
      <c r="B83" s="168"/>
      <c r="C83" s="168"/>
      <c r="D83" s="168"/>
      <c r="E83" s="169"/>
      <c r="F83" s="273" t="str">
        <f t="shared" si="27"/>
        <v/>
      </c>
      <c r="G83" s="129"/>
      <c r="H83" s="131" t="str">
        <f t="shared" si="28"/>
        <v/>
      </c>
      <c r="I83" s="168"/>
      <c r="J83" s="168"/>
      <c r="K83" s="168"/>
      <c r="L83" s="169"/>
      <c r="M83" s="273" t="str">
        <f t="shared" si="29"/>
        <v/>
      </c>
      <c r="N83" s="56"/>
      <c r="O83" s="57" t="str">
        <f>'Stammdaten Mitarbeitende'!AA83</f>
        <v/>
      </c>
      <c r="P83" s="64" t="str">
        <f>IF($A83="","",'Stammdaten Mitarbeitende'!L83)</f>
        <v/>
      </c>
      <c r="Q83" s="64" t="str">
        <f>IF(OR($A83="",'Stammdaten Mitarbeitende'!J83=""),"",'Stammdaten Mitarbeitende'!J83)</f>
        <v/>
      </c>
      <c r="R83" s="63" t="str">
        <f t="shared" si="30"/>
        <v/>
      </c>
      <c r="S83" s="63" t="str">
        <f t="shared" si="37"/>
        <v/>
      </c>
      <c r="T83" s="19">
        <f t="shared" si="31"/>
        <v>0</v>
      </c>
      <c r="U83" s="19">
        <f t="shared" si="32"/>
        <v>0</v>
      </c>
      <c r="V83" s="19">
        <f t="shared" si="33"/>
        <v>0</v>
      </c>
      <c r="W83" s="19">
        <f t="shared" si="34"/>
        <v>0</v>
      </c>
      <c r="X83" s="19">
        <f t="shared" si="35"/>
        <v>0</v>
      </c>
      <c r="Y83" s="19">
        <f t="shared" si="36"/>
        <v>0</v>
      </c>
      <c r="Z83" s="365">
        <f t="shared" si="38"/>
        <v>0</v>
      </c>
    </row>
    <row r="84" spans="1:26" ht="17.25" hidden="1" customHeight="1" x14ac:dyDescent="0.2">
      <c r="A84" s="131" t="str">
        <f t="shared" si="26"/>
        <v/>
      </c>
      <c r="B84" s="168"/>
      <c r="C84" s="168"/>
      <c r="D84" s="168"/>
      <c r="E84" s="169"/>
      <c r="F84" s="273" t="str">
        <f t="shared" si="27"/>
        <v/>
      </c>
      <c r="G84" s="129"/>
      <c r="H84" s="131" t="str">
        <f t="shared" si="28"/>
        <v/>
      </c>
      <c r="I84" s="168"/>
      <c r="J84" s="168"/>
      <c r="K84" s="168"/>
      <c r="L84" s="169"/>
      <c r="M84" s="273" t="str">
        <f t="shared" si="29"/>
        <v/>
      </c>
      <c r="N84" s="56"/>
      <c r="O84" s="57" t="str">
        <f>'Stammdaten Mitarbeitende'!AA84</f>
        <v/>
      </c>
      <c r="P84" s="64" t="str">
        <f>IF($A84="","",'Stammdaten Mitarbeitende'!L84)</f>
        <v/>
      </c>
      <c r="Q84" s="64" t="str">
        <f>IF(OR($A84="",'Stammdaten Mitarbeitende'!J84=""),"",'Stammdaten Mitarbeitende'!J84)</f>
        <v/>
      </c>
      <c r="R84" s="63" t="str">
        <f t="shared" si="30"/>
        <v/>
      </c>
      <c r="S84" s="63" t="str">
        <f t="shared" si="37"/>
        <v/>
      </c>
      <c r="T84" s="19">
        <f t="shared" si="31"/>
        <v>0</v>
      </c>
      <c r="U84" s="19">
        <f t="shared" si="32"/>
        <v>0</v>
      </c>
      <c r="V84" s="19">
        <f t="shared" si="33"/>
        <v>0</v>
      </c>
      <c r="W84" s="19">
        <f t="shared" si="34"/>
        <v>0</v>
      </c>
      <c r="X84" s="19">
        <f t="shared" si="35"/>
        <v>0</v>
      </c>
      <c r="Y84" s="19">
        <f t="shared" si="36"/>
        <v>0</v>
      </c>
      <c r="Z84" s="365">
        <f t="shared" si="38"/>
        <v>0</v>
      </c>
    </row>
    <row r="85" spans="1:26" ht="17.25" hidden="1" customHeight="1" x14ac:dyDescent="0.2">
      <c r="A85" s="131" t="str">
        <f t="shared" si="26"/>
        <v/>
      </c>
      <c r="B85" s="168"/>
      <c r="C85" s="168"/>
      <c r="D85" s="168"/>
      <c r="E85" s="169"/>
      <c r="F85" s="273" t="str">
        <f t="shared" si="27"/>
        <v/>
      </c>
      <c r="G85" s="129"/>
      <c r="H85" s="131" t="str">
        <f t="shared" si="28"/>
        <v/>
      </c>
      <c r="I85" s="168"/>
      <c r="J85" s="168"/>
      <c r="K85" s="168"/>
      <c r="L85" s="169"/>
      <c r="M85" s="273" t="str">
        <f t="shared" si="29"/>
        <v/>
      </c>
      <c r="N85" s="56"/>
      <c r="O85" s="57" t="str">
        <f>'Stammdaten Mitarbeitende'!AA85</f>
        <v/>
      </c>
      <c r="P85" s="64" t="str">
        <f>IF($A85="","",'Stammdaten Mitarbeitende'!L85)</f>
        <v/>
      </c>
      <c r="Q85" s="64" t="str">
        <f>IF(OR($A85="",'Stammdaten Mitarbeitende'!J85=""),"",'Stammdaten Mitarbeitende'!J85)</f>
        <v/>
      </c>
      <c r="R85" s="63" t="str">
        <f t="shared" si="30"/>
        <v/>
      </c>
      <c r="S85" s="63" t="str">
        <f t="shared" si="37"/>
        <v/>
      </c>
      <c r="T85" s="19">
        <f t="shared" si="31"/>
        <v>0</v>
      </c>
      <c r="U85" s="19">
        <f t="shared" si="32"/>
        <v>0</v>
      </c>
      <c r="V85" s="19">
        <f t="shared" si="33"/>
        <v>0</v>
      </c>
      <c r="W85" s="19">
        <f t="shared" si="34"/>
        <v>0</v>
      </c>
      <c r="X85" s="19">
        <f t="shared" si="35"/>
        <v>0</v>
      </c>
      <c r="Y85" s="19">
        <f t="shared" si="36"/>
        <v>0</v>
      </c>
      <c r="Z85" s="365">
        <f t="shared" si="38"/>
        <v>0</v>
      </c>
    </row>
    <row r="86" spans="1:26" ht="17.25" hidden="1" customHeight="1" x14ac:dyDescent="0.2">
      <c r="A86" s="131" t="str">
        <f t="shared" si="26"/>
        <v/>
      </c>
      <c r="B86" s="168"/>
      <c r="C86" s="168"/>
      <c r="D86" s="168"/>
      <c r="E86" s="169"/>
      <c r="F86" s="273" t="str">
        <f t="shared" si="27"/>
        <v/>
      </c>
      <c r="G86" s="129"/>
      <c r="H86" s="131" t="str">
        <f t="shared" si="28"/>
        <v/>
      </c>
      <c r="I86" s="168"/>
      <c r="J86" s="168"/>
      <c r="K86" s="168"/>
      <c r="L86" s="169"/>
      <c r="M86" s="273" t="str">
        <f t="shared" si="29"/>
        <v/>
      </c>
      <c r="N86" s="56"/>
      <c r="O86" s="57" t="str">
        <f>'Stammdaten Mitarbeitende'!AA86</f>
        <v/>
      </c>
      <c r="P86" s="64" t="str">
        <f>IF($A86="","",'Stammdaten Mitarbeitende'!L86)</f>
        <v/>
      </c>
      <c r="Q86" s="64" t="str">
        <f>IF(OR($A86="",'Stammdaten Mitarbeitende'!J86=""),"",'Stammdaten Mitarbeitende'!J86)</f>
        <v/>
      </c>
      <c r="R86" s="63" t="str">
        <f t="shared" si="30"/>
        <v/>
      </c>
      <c r="S86" s="63" t="str">
        <f t="shared" si="37"/>
        <v/>
      </c>
      <c r="T86" s="19">
        <f t="shared" si="31"/>
        <v>0</v>
      </c>
      <c r="U86" s="19">
        <f t="shared" si="32"/>
        <v>0</v>
      </c>
      <c r="V86" s="19">
        <f t="shared" si="33"/>
        <v>0</v>
      </c>
      <c r="W86" s="19">
        <f t="shared" si="34"/>
        <v>0</v>
      </c>
      <c r="X86" s="19">
        <f t="shared" si="35"/>
        <v>0</v>
      </c>
      <c r="Y86" s="19">
        <f t="shared" si="36"/>
        <v>0</v>
      </c>
      <c r="Z86" s="365">
        <f t="shared" si="38"/>
        <v>0</v>
      </c>
    </row>
    <row r="87" spans="1:26" ht="17.25" hidden="1" customHeight="1" x14ac:dyDescent="0.2">
      <c r="A87" s="131" t="str">
        <f t="shared" si="26"/>
        <v/>
      </c>
      <c r="B87" s="168"/>
      <c r="C87" s="168"/>
      <c r="D87" s="168"/>
      <c r="E87" s="169"/>
      <c r="F87" s="273" t="str">
        <f t="shared" si="27"/>
        <v/>
      </c>
      <c r="G87" s="129"/>
      <c r="H87" s="131" t="str">
        <f t="shared" si="28"/>
        <v/>
      </c>
      <c r="I87" s="168"/>
      <c r="J87" s="168"/>
      <c r="K87" s="168"/>
      <c r="L87" s="169"/>
      <c r="M87" s="273" t="str">
        <f t="shared" si="29"/>
        <v/>
      </c>
      <c r="N87" s="56"/>
      <c r="O87" s="57" t="str">
        <f>'Stammdaten Mitarbeitende'!AA87</f>
        <v/>
      </c>
      <c r="P87" s="64" t="str">
        <f>IF($A87="","",'Stammdaten Mitarbeitende'!L87)</f>
        <v/>
      </c>
      <c r="Q87" s="64" t="str">
        <f>IF(OR($A87="",'Stammdaten Mitarbeitende'!J87=""),"",'Stammdaten Mitarbeitende'!J87)</f>
        <v/>
      </c>
      <c r="R87" s="63" t="str">
        <f t="shared" si="30"/>
        <v/>
      </c>
      <c r="S87" s="63" t="str">
        <f t="shared" si="37"/>
        <v/>
      </c>
      <c r="T87" s="19">
        <f t="shared" si="31"/>
        <v>0</v>
      </c>
      <c r="U87" s="19">
        <f t="shared" si="32"/>
        <v>0</v>
      </c>
      <c r="V87" s="19">
        <f t="shared" si="33"/>
        <v>0</v>
      </c>
      <c r="W87" s="19">
        <f t="shared" si="34"/>
        <v>0</v>
      </c>
      <c r="X87" s="19">
        <f t="shared" si="35"/>
        <v>0</v>
      </c>
      <c r="Y87" s="19">
        <f t="shared" si="36"/>
        <v>0</v>
      </c>
      <c r="Z87" s="365">
        <f t="shared" si="38"/>
        <v>0</v>
      </c>
    </row>
    <row r="88" spans="1:26" ht="17.25" hidden="1" customHeight="1" x14ac:dyDescent="0.2">
      <c r="A88" s="131" t="str">
        <f t="shared" si="26"/>
        <v/>
      </c>
      <c r="B88" s="168"/>
      <c r="C88" s="168"/>
      <c r="D88" s="168"/>
      <c r="E88" s="169"/>
      <c r="F88" s="273" t="str">
        <f t="shared" si="27"/>
        <v/>
      </c>
      <c r="G88" s="129"/>
      <c r="H88" s="131" t="str">
        <f t="shared" si="28"/>
        <v/>
      </c>
      <c r="I88" s="168"/>
      <c r="J88" s="168"/>
      <c r="K88" s="168"/>
      <c r="L88" s="169"/>
      <c r="M88" s="273" t="str">
        <f t="shared" si="29"/>
        <v/>
      </c>
      <c r="N88" s="56"/>
      <c r="O88" s="57" t="str">
        <f>'Stammdaten Mitarbeitende'!AA88</f>
        <v/>
      </c>
      <c r="P88" s="64" t="str">
        <f>IF($A88="","",'Stammdaten Mitarbeitende'!L88)</f>
        <v/>
      </c>
      <c r="Q88" s="64" t="str">
        <f>IF(OR($A88="",'Stammdaten Mitarbeitende'!J88=""),"",'Stammdaten Mitarbeitende'!J88)</f>
        <v/>
      </c>
      <c r="R88" s="63" t="str">
        <f t="shared" si="30"/>
        <v/>
      </c>
      <c r="S88" s="63" t="str">
        <f t="shared" si="37"/>
        <v/>
      </c>
      <c r="T88" s="19">
        <f t="shared" si="31"/>
        <v>0</v>
      </c>
      <c r="U88" s="19">
        <f t="shared" si="32"/>
        <v>0</v>
      </c>
      <c r="V88" s="19">
        <f t="shared" si="33"/>
        <v>0</v>
      </c>
      <c r="W88" s="19">
        <f t="shared" si="34"/>
        <v>0</v>
      </c>
      <c r="X88" s="19">
        <f t="shared" si="35"/>
        <v>0</v>
      </c>
      <c r="Y88" s="19">
        <f t="shared" si="36"/>
        <v>0</v>
      </c>
      <c r="Z88" s="365">
        <f t="shared" si="38"/>
        <v>0</v>
      </c>
    </row>
    <row r="89" spans="1:26" ht="17.25" hidden="1" customHeight="1" x14ac:dyDescent="0.2">
      <c r="A89" s="131" t="str">
        <f t="shared" si="26"/>
        <v/>
      </c>
      <c r="B89" s="168"/>
      <c r="C89" s="168"/>
      <c r="D89" s="168"/>
      <c r="E89" s="169"/>
      <c r="F89" s="273" t="str">
        <f t="shared" si="27"/>
        <v/>
      </c>
      <c r="G89" s="129"/>
      <c r="H89" s="131" t="str">
        <f t="shared" si="28"/>
        <v/>
      </c>
      <c r="I89" s="168"/>
      <c r="J89" s="168"/>
      <c r="K89" s="168"/>
      <c r="L89" s="169"/>
      <c r="M89" s="273" t="str">
        <f t="shared" si="29"/>
        <v/>
      </c>
      <c r="N89" s="56"/>
      <c r="O89" s="57" t="str">
        <f>'Stammdaten Mitarbeitende'!AA89</f>
        <v/>
      </c>
      <c r="P89" s="64" t="str">
        <f>IF($A89="","",'Stammdaten Mitarbeitende'!L89)</f>
        <v/>
      </c>
      <c r="Q89" s="64" t="str">
        <f>IF(OR($A89="",'Stammdaten Mitarbeitende'!J89=""),"",'Stammdaten Mitarbeitende'!J89)</f>
        <v/>
      </c>
      <c r="R89" s="63" t="str">
        <f t="shared" si="30"/>
        <v/>
      </c>
      <c r="S89" s="63" t="str">
        <f t="shared" si="37"/>
        <v/>
      </c>
      <c r="T89" s="19">
        <f t="shared" si="31"/>
        <v>0</v>
      </c>
      <c r="U89" s="19">
        <f t="shared" si="32"/>
        <v>0</v>
      </c>
      <c r="V89" s="19">
        <f t="shared" si="33"/>
        <v>0</v>
      </c>
      <c r="W89" s="19">
        <f t="shared" si="34"/>
        <v>0</v>
      </c>
      <c r="X89" s="19">
        <f t="shared" si="35"/>
        <v>0</v>
      </c>
      <c r="Y89" s="19">
        <f t="shared" si="36"/>
        <v>0</v>
      </c>
      <c r="Z89" s="365">
        <f t="shared" si="38"/>
        <v>0</v>
      </c>
    </row>
    <row r="90" spans="1:26" hidden="1" x14ac:dyDescent="0.2">
      <c r="A90" s="280" t="str">
        <f>Übersetzungstexte!A$230</f>
        <v>Seitentotal</v>
      </c>
      <c r="B90" s="281"/>
      <c r="C90" s="92">
        <f>SUM(C69:C89)</f>
        <v>0</v>
      </c>
      <c r="D90" s="282"/>
      <c r="E90" s="92">
        <f>SUM(E69:E89)</f>
        <v>0</v>
      </c>
      <c r="F90" s="92">
        <f>SUM(F69:F89)</f>
        <v>0</v>
      </c>
      <c r="G90" s="283"/>
      <c r="H90" s="280" t="str">
        <f>Übersetzungstexte!A$230</f>
        <v>Seitentotal</v>
      </c>
      <c r="I90" s="281"/>
      <c r="J90" s="92">
        <f>SUM(J69:J89)</f>
        <v>0</v>
      </c>
      <c r="K90" s="282"/>
      <c r="L90" s="92">
        <f>SUM(L69:L89)</f>
        <v>0</v>
      </c>
      <c r="M90" s="92">
        <f>SUM(M69:M89)</f>
        <v>0</v>
      </c>
      <c r="N90" s="56"/>
      <c r="O90" s="56"/>
      <c r="P90" s="56"/>
      <c r="Q90" s="56"/>
      <c r="R90" s="56"/>
      <c r="S90" s="56"/>
    </row>
    <row r="91" spans="1:26" hidden="1" x14ac:dyDescent="0.2">
      <c r="A91" s="240" t="str">
        <f>'Stammdaten Betrieb &amp; Abteilung'!D$1</f>
        <v xml:space="preserve">  </v>
      </c>
      <c r="B91" s="241"/>
      <c r="F91" s="243"/>
      <c r="G91" s="243"/>
      <c r="H91" s="22" t="str">
        <f>Übersetzungstexte!A$190</f>
        <v>Betrieb / Betriebsabteilung</v>
      </c>
      <c r="I91" s="244" t="str">
        <f>'Stammdaten Betrieb &amp; Abteilung'!D$13</f>
        <v xml:space="preserve"> </v>
      </c>
      <c r="J91" s="49"/>
      <c r="K91" s="22"/>
      <c r="L91" s="49"/>
      <c r="M91" s="49"/>
    </row>
    <row r="92" spans="1:26" hidden="1" x14ac:dyDescent="0.2">
      <c r="A92" s="245" t="str">
        <f>'Stammdaten Betrieb &amp; Abteilung'!D$3</f>
        <v xml:space="preserve"> </v>
      </c>
      <c r="B92" s="246"/>
      <c r="F92" s="247"/>
      <c r="G92" s="247"/>
      <c r="H92" s="46" t="str">
        <f>Übersetzungstexte!A$191</f>
        <v>PLZ/Ort</v>
      </c>
      <c r="I92" s="244" t="str">
        <f>'Stammdaten Betrieb &amp; Abteilung'!D$4</f>
        <v xml:space="preserve"> </v>
      </c>
      <c r="J92" s="49"/>
      <c r="K92" s="22"/>
      <c r="L92" s="248"/>
      <c r="M92" s="248"/>
    </row>
    <row r="93" spans="1:26" hidden="1" x14ac:dyDescent="0.2">
      <c r="A93" s="178"/>
      <c r="B93" s="195"/>
      <c r="C93" s="196"/>
      <c r="D93" s="195"/>
      <c r="E93" s="196"/>
      <c r="F93" s="196"/>
      <c r="G93" s="279"/>
      <c r="H93" s="197"/>
      <c r="I93" s="196"/>
      <c r="J93" s="195"/>
      <c r="K93" s="198"/>
      <c r="L93" s="199"/>
      <c r="M93" s="199"/>
    </row>
    <row r="94" spans="1:26" hidden="1" x14ac:dyDescent="0.2">
      <c r="A94" s="249"/>
      <c r="B94" s="250"/>
      <c r="C94" s="251"/>
      <c r="D94" s="252"/>
      <c r="E94" s="253"/>
      <c r="F94" s="254" t="str">
        <f>CONCATENATE(Übersetzungstexte!A$192," ",TEXT(MONTH(P$3),"00"),".",YEAR(P$3))</f>
        <v>Zeitgleiche Periode des Vorjahres: 01.3799</v>
      </c>
      <c r="G94" s="255"/>
      <c r="H94" s="255"/>
      <c r="I94" s="249"/>
      <c r="J94" s="252"/>
      <c r="K94" s="256"/>
      <c r="L94" s="257"/>
      <c r="M94" s="258" t="str">
        <f>CONCATENATE(Übersetzungstexte!A$211," ",TEXT(MONTH(P$4),"00"),".",YEAR(P$4))</f>
        <v>Zeitgleiche Periode des vorletzten Jahres: 01.3798</v>
      </c>
    </row>
    <row r="95" spans="1:26" hidden="1" x14ac:dyDescent="0.2">
      <c r="A95" s="259">
        <v>1</v>
      </c>
      <c r="B95" s="260">
        <v>2</v>
      </c>
      <c r="C95" s="260">
        <v>3</v>
      </c>
      <c r="D95" s="260">
        <v>4</v>
      </c>
      <c r="E95" s="260">
        <v>5</v>
      </c>
      <c r="F95" s="260">
        <v>6</v>
      </c>
      <c r="G95" s="261"/>
      <c r="H95" s="259">
        <v>1</v>
      </c>
      <c r="I95" s="260">
        <v>2</v>
      </c>
      <c r="J95" s="260">
        <v>3</v>
      </c>
      <c r="K95" s="260">
        <v>4</v>
      </c>
      <c r="L95" s="260">
        <v>5</v>
      </c>
      <c r="M95" s="260">
        <v>6</v>
      </c>
      <c r="N95" s="54"/>
      <c r="O95" s="54"/>
      <c r="P95" s="54"/>
      <c r="Q95" s="54"/>
      <c r="R95" s="54" t="s">
        <v>766</v>
      </c>
      <c r="S95" s="54" t="s">
        <v>5</v>
      </c>
      <c r="T95" s="66" t="s">
        <v>764</v>
      </c>
      <c r="U95" s="66" t="s">
        <v>667</v>
      </c>
      <c r="V95" s="66"/>
      <c r="W95" s="66" t="s">
        <v>764</v>
      </c>
      <c r="X95" s="66" t="s">
        <v>667</v>
      </c>
      <c r="Y95" s="66"/>
    </row>
    <row r="96" spans="1:26" s="134" customFormat="1" hidden="1" x14ac:dyDescent="0.2">
      <c r="A96" s="262" t="str">
        <f>Übersetzungstexte!A$193</f>
        <v/>
      </c>
      <c r="B96" s="263" t="str">
        <f>Übersetzungstexte!A$196</f>
        <v>vertragliche</v>
      </c>
      <c r="C96" s="264" t="str">
        <f>Übersetzungstexte!A$199</f>
        <v>Sollstd. zeitgl.</v>
      </c>
      <c r="D96" s="265" t="str">
        <f>Übersetzungstexte!A$202</f>
        <v>Istzeit</v>
      </c>
      <c r="E96" s="264" t="str">
        <f>Übersetzungstexte!A$205</f>
        <v>Bezahlte/</v>
      </c>
      <c r="F96" s="264" t="str">
        <f>Übersetzungstexte!A$208</f>
        <v>Ausfallstunden</v>
      </c>
      <c r="G96" s="266"/>
      <c r="H96" s="262" t="str">
        <f>Übersetzungstexte!A$212</f>
        <v/>
      </c>
      <c r="I96" s="263" t="str">
        <f>Übersetzungstexte!A$215</f>
        <v>vertragliche</v>
      </c>
      <c r="J96" s="264" t="str">
        <f>Übersetzungstexte!A$218</f>
        <v>Sollstd. zeitgl.</v>
      </c>
      <c r="K96" s="265" t="str">
        <f>Übersetzungstexte!A$221</f>
        <v>Istzeit</v>
      </c>
      <c r="L96" s="264" t="str">
        <f>Übersetzungstexte!A$224</f>
        <v>Bezahlte/</v>
      </c>
      <c r="M96" s="264" t="str">
        <f>Übersetzungstexte!A$227</f>
        <v>Ausfallstunden</v>
      </c>
      <c r="N96" s="55"/>
      <c r="O96" s="55"/>
      <c r="P96" s="84" t="s">
        <v>680</v>
      </c>
      <c r="Q96" s="84" t="s">
        <v>683</v>
      </c>
      <c r="R96" s="61" t="s">
        <v>691</v>
      </c>
      <c r="S96" s="61" t="s">
        <v>691</v>
      </c>
      <c r="T96" s="66" t="s">
        <v>763</v>
      </c>
      <c r="U96" s="66" t="s">
        <v>763</v>
      </c>
      <c r="V96" s="61" t="s">
        <v>691</v>
      </c>
      <c r="W96" s="66" t="s">
        <v>763</v>
      </c>
      <c r="X96" s="66" t="s">
        <v>763</v>
      </c>
      <c r="Y96" s="61" t="s">
        <v>691</v>
      </c>
      <c r="Z96" s="79"/>
    </row>
    <row r="97" spans="1:26" s="134" customFormat="1" hidden="1" x14ac:dyDescent="0.2">
      <c r="A97" s="267" t="str">
        <f>Übersetzungstexte!A$194</f>
        <v/>
      </c>
      <c r="B97" s="263" t="str">
        <f>Übersetzungstexte!A$197</f>
        <v>wöchentliche</v>
      </c>
      <c r="C97" s="264" t="str">
        <f>Übersetzungstexte!A$200</f>
        <v>Periode inkl.</v>
      </c>
      <c r="D97" s="265" t="str">
        <f>Übersetzungstexte!A$203</f>
        <v/>
      </c>
      <c r="E97" s="264" t="str">
        <f>Übersetzungstexte!A$206</f>
        <v>Unbezahlte</v>
      </c>
      <c r="F97" s="264" t="str">
        <f>Übersetzungstexte!A$209</f>
        <v/>
      </c>
      <c r="G97" s="266"/>
      <c r="H97" s="267" t="str">
        <f>Übersetzungstexte!A$213</f>
        <v/>
      </c>
      <c r="I97" s="263" t="str">
        <f>Übersetzungstexte!A$216</f>
        <v>wöchentliche</v>
      </c>
      <c r="J97" s="264" t="str">
        <f>Übersetzungstexte!A$219</f>
        <v>Periode inkl.</v>
      </c>
      <c r="K97" s="265" t="str">
        <f>Übersetzungstexte!A$222</f>
        <v/>
      </c>
      <c r="L97" s="264" t="str">
        <f>Übersetzungstexte!A$225</f>
        <v>Unbezahlte</v>
      </c>
      <c r="M97" s="264" t="str">
        <f>Übersetzungstexte!A$228</f>
        <v/>
      </c>
      <c r="N97" s="55"/>
      <c r="O97" s="55"/>
      <c r="P97" s="61" t="s">
        <v>682</v>
      </c>
      <c r="Q97" s="84" t="s">
        <v>681</v>
      </c>
      <c r="R97" s="61" t="s">
        <v>692</v>
      </c>
      <c r="S97" s="61" t="s">
        <v>692</v>
      </c>
      <c r="T97" s="66" t="s">
        <v>749</v>
      </c>
      <c r="U97" s="66" t="s">
        <v>749</v>
      </c>
      <c r="V97" s="61" t="s">
        <v>692</v>
      </c>
      <c r="W97" s="66" t="s">
        <v>749</v>
      </c>
      <c r="X97" s="66" t="s">
        <v>749</v>
      </c>
      <c r="Y97" s="61" t="s">
        <v>692</v>
      </c>
      <c r="Z97" s="79" t="s">
        <v>52</v>
      </c>
    </row>
    <row r="98" spans="1:26" s="134" customFormat="1" hidden="1" x14ac:dyDescent="0.2">
      <c r="A98" s="268" t="str">
        <f>Übersetzungstexte!A$195</f>
        <v>Name,Vorname</v>
      </c>
      <c r="B98" s="269" t="str">
        <f>Übersetzungstexte!A$198</f>
        <v>Arbeitszeit</v>
      </c>
      <c r="C98" s="270" t="str">
        <f>Übersetzungstexte!A$201</f>
        <v>Vorholzeit</v>
      </c>
      <c r="D98" s="271" t="str">
        <f>Übersetzungstexte!A$204</f>
        <v/>
      </c>
      <c r="E98" s="270" t="str">
        <f>Übersetzungstexte!A$207</f>
        <v>Absenzen</v>
      </c>
      <c r="F98" s="270" t="str">
        <f>Übersetzungstexte!A$210</f>
        <v/>
      </c>
      <c r="G98" s="272"/>
      <c r="H98" s="268" t="str">
        <f>Übersetzungstexte!A$214</f>
        <v>Name,Vorname</v>
      </c>
      <c r="I98" s="269" t="str">
        <f>Übersetzungstexte!A$217</f>
        <v>Arbeitszeit</v>
      </c>
      <c r="J98" s="270" t="str">
        <f>Übersetzungstexte!A$220</f>
        <v>Vorholzeit</v>
      </c>
      <c r="K98" s="271" t="str">
        <f>Übersetzungstexte!A$223</f>
        <v/>
      </c>
      <c r="L98" s="270" t="str">
        <f>Übersetzungstexte!A$226</f>
        <v>Absenzen</v>
      </c>
      <c r="M98" s="270" t="str">
        <f>Übersetzungstexte!A$229</f>
        <v/>
      </c>
      <c r="N98" s="55"/>
      <c r="O98" s="55" t="s">
        <v>711</v>
      </c>
      <c r="P98" s="61" t="s">
        <v>673</v>
      </c>
      <c r="Q98" s="84" t="s">
        <v>661</v>
      </c>
      <c r="R98" s="83">
        <f>P$3</f>
        <v>693598</v>
      </c>
      <c r="S98" s="83">
        <f>P$4</f>
        <v>693233</v>
      </c>
      <c r="T98" s="83" t="s">
        <v>767</v>
      </c>
      <c r="U98" s="83" t="s">
        <v>767</v>
      </c>
      <c r="V98" s="83" t="s">
        <v>767</v>
      </c>
      <c r="W98" s="83" t="s">
        <v>4</v>
      </c>
      <c r="X98" s="83" t="s">
        <v>4</v>
      </c>
      <c r="Y98" s="83" t="s">
        <v>4</v>
      </c>
      <c r="Z98" s="79" t="s">
        <v>53</v>
      </c>
    </row>
    <row r="99" spans="1:26" ht="17.25" hidden="1" customHeight="1" x14ac:dyDescent="0.2">
      <c r="A99" s="131" t="str">
        <f t="shared" ref="A99:A119" si="39">O99</f>
        <v/>
      </c>
      <c r="B99" s="168"/>
      <c r="C99" s="168"/>
      <c r="D99" s="168"/>
      <c r="E99" s="169"/>
      <c r="F99" s="273" t="str">
        <f t="shared" ref="F99:F119" si="40">R99</f>
        <v/>
      </c>
      <c r="G99" s="129"/>
      <c r="H99" s="131" t="str">
        <f t="shared" ref="H99:H119" si="41">O99</f>
        <v/>
      </c>
      <c r="I99" s="168"/>
      <c r="J99" s="168"/>
      <c r="K99" s="168"/>
      <c r="L99" s="169"/>
      <c r="M99" s="273" t="str">
        <f t="shared" ref="M99:M119" si="42">S99</f>
        <v/>
      </c>
      <c r="N99" s="56"/>
      <c r="O99" s="57" t="str">
        <f>'Stammdaten Mitarbeitende'!AA99</f>
        <v/>
      </c>
      <c r="P99" s="64" t="str">
        <f>IF($A99="","",'Stammdaten Mitarbeitende'!L99)</f>
        <v/>
      </c>
      <c r="Q99" s="64" t="str">
        <f>IF(OR($A99="",'Stammdaten Mitarbeitende'!J99=""),"",'Stammdaten Mitarbeitende'!J99)</f>
        <v/>
      </c>
      <c r="R99" s="63" t="str">
        <f t="shared" ref="R99:R119" si="43">IF(OR($A99="",C99="",D99="",E99=""),"",MAX(C99-D99-E99,0))</f>
        <v/>
      </c>
      <c r="S99" s="63" t="str">
        <f>IF(OR($H99="",J99="",K99="",L99=""),"",MAX(J99-K99-L99,0))</f>
        <v/>
      </c>
      <c r="T99" s="19">
        <f t="shared" ref="T99:T119" si="44">IF(OR(F99=""),0,C99)</f>
        <v>0</v>
      </c>
      <c r="U99" s="19">
        <f t="shared" ref="U99:U119" si="45">IF(OR(F99=""),0,E99)</f>
        <v>0</v>
      </c>
      <c r="V99" s="19">
        <f t="shared" ref="V99:V119" si="46">IF(OR(F99&lt;=0,F99=""),0,R99)</f>
        <v>0</v>
      </c>
      <c r="W99" s="19">
        <f t="shared" ref="W99:W119" si="47">IF(OR(M99=""),0,J99)</f>
        <v>0</v>
      </c>
      <c r="X99" s="19">
        <f t="shared" ref="X99:X119" si="48">IF(OR(M99=""),0,L99)</f>
        <v>0</v>
      </c>
      <c r="Y99" s="19">
        <f t="shared" ref="Y99:Y119" si="49">IF(OR(M99&lt;=0,M99=""),0,S99)</f>
        <v>0</v>
      </c>
      <c r="Z99" s="365">
        <f>MAX(P99:Y99)</f>
        <v>0</v>
      </c>
    </row>
    <row r="100" spans="1:26" ht="17.25" hidden="1" customHeight="1" x14ac:dyDescent="0.2">
      <c r="A100" s="131" t="str">
        <f t="shared" si="39"/>
        <v/>
      </c>
      <c r="B100" s="168"/>
      <c r="C100" s="168"/>
      <c r="D100" s="168"/>
      <c r="E100" s="169"/>
      <c r="F100" s="273" t="str">
        <f t="shared" si="40"/>
        <v/>
      </c>
      <c r="G100" s="129"/>
      <c r="H100" s="131" t="str">
        <f t="shared" si="41"/>
        <v/>
      </c>
      <c r="I100" s="168"/>
      <c r="J100" s="168"/>
      <c r="K100" s="168"/>
      <c r="L100" s="169"/>
      <c r="M100" s="273" t="str">
        <f t="shared" si="42"/>
        <v/>
      </c>
      <c r="N100" s="56"/>
      <c r="O100" s="57" t="str">
        <f>'Stammdaten Mitarbeitende'!AA100</f>
        <v/>
      </c>
      <c r="P100" s="64" t="str">
        <f>IF($A100="","",'Stammdaten Mitarbeitende'!L100)</f>
        <v/>
      </c>
      <c r="Q100" s="64" t="str">
        <f>IF(OR($A100="",'Stammdaten Mitarbeitende'!J100=""),"",'Stammdaten Mitarbeitende'!J100)</f>
        <v/>
      </c>
      <c r="R100" s="63" t="str">
        <f t="shared" si="43"/>
        <v/>
      </c>
      <c r="S100" s="63" t="str">
        <f t="shared" ref="S100:S119" si="50">IF(OR($H100="",J100="",K100="",L100=""),"",MAX(J100-K100-L100,0))</f>
        <v/>
      </c>
      <c r="T100" s="19">
        <f t="shared" si="44"/>
        <v>0</v>
      </c>
      <c r="U100" s="19">
        <f t="shared" si="45"/>
        <v>0</v>
      </c>
      <c r="V100" s="19">
        <f t="shared" si="46"/>
        <v>0</v>
      </c>
      <c r="W100" s="19">
        <f t="shared" si="47"/>
        <v>0</v>
      </c>
      <c r="X100" s="19">
        <f t="shared" si="48"/>
        <v>0</v>
      </c>
      <c r="Y100" s="19">
        <f t="shared" si="49"/>
        <v>0</v>
      </c>
      <c r="Z100" s="365">
        <f t="shared" ref="Z100:Z119" si="51">MAX(P100:Y100)</f>
        <v>0</v>
      </c>
    </row>
    <row r="101" spans="1:26" ht="17.25" hidden="1" customHeight="1" x14ac:dyDescent="0.2">
      <c r="A101" s="131" t="str">
        <f t="shared" si="39"/>
        <v/>
      </c>
      <c r="B101" s="168"/>
      <c r="C101" s="168"/>
      <c r="D101" s="168"/>
      <c r="E101" s="169"/>
      <c r="F101" s="273" t="str">
        <f t="shared" si="40"/>
        <v/>
      </c>
      <c r="G101" s="129"/>
      <c r="H101" s="131" t="str">
        <f t="shared" si="41"/>
        <v/>
      </c>
      <c r="I101" s="168"/>
      <c r="J101" s="168"/>
      <c r="K101" s="168"/>
      <c r="L101" s="169"/>
      <c r="M101" s="273" t="str">
        <f t="shared" si="42"/>
        <v/>
      </c>
      <c r="N101" s="56"/>
      <c r="O101" s="57" t="str">
        <f>'Stammdaten Mitarbeitende'!AA101</f>
        <v/>
      </c>
      <c r="P101" s="64" t="str">
        <f>IF($A101="","",'Stammdaten Mitarbeitende'!L101)</f>
        <v/>
      </c>
      <c r="Q101" s="64" t="str">
        <f>IF(OR($A101="",'Stammdaten Mitarbeitende'!J101=""),"",'Stammdaten Mitarbeitende'!J101)</f>
        <v/>
      </c>
      <c r="R101" s="63" t="str">
        <f t="shared" si="43"/>
        <v/>
      </c>
      <c r="S101" s="63" t="str">
        <f t="shared" si="50"/>
        <v/>
      </c>
      <c r="T101" s="19">
        <f t="shared" si="44"/>
        <v>0</v>
      </c>
      <c r="U101" s="19">
        <f t="shared" si="45"/>
        <v>0</v>
      </c>
      <c r="V101" s="19">
        <f t="shared" si="46"/>
        <v>0</v>
      </c>
      <c r="W101" s="19">
        <f t="shared" si="47"/>
        <v>0</v>
      </c>
      <c r="X101" s="19">
        <f t="shared" si="48"/>
        <v>0</v>
      </c>
      <c r="Y101" s="19">
        <f t="shared" si="49"/>
        <v>0</v>
      </c>
      <c r="Z101" s="365">
        <f t="shared" si="51"/>
        <v>0</v>
      </c>
    </row>
    <row r="102" spans="1:26" ht="17.25" hidden="1" customHeight="1" x14ac:dyDescent="0.2">
      <c r="A102" s="131" t="str">
        <f t="shared" si="39"/>
        <v/>
      </c>
      <c r="B102" s="168"/>
      <c r="C102" s="168"/>
      <c r="D102" s="168"/>
      <c r="E102" s="169"/>
      <c r="F102" s="273" t="str">
        <f t="shared" si="40"/>
        <v/>
      </c>
      <c r="G102" s="129"/>
      <c r="H102" s="131" t="str">
        <f t="shared" si="41"/>
        <v/>
      </c>
      <c r="I102" s="168"/>
      <c r="J102" s="168"/>
      <c r="K102" s="168"/>
      <c r="L102" s="169"/>
      <c r="M102" s="273" t="str">
        <f t="shared" si="42"/>
        <v/>
      </c>
      <c r="N102" s="56"/>
      <c r="O102" s="57" t="str">
        <f>'Stammdaten Mitarbeitende'!AA102</f>
        <v/>
      </c>
      <c r="P102" s="64" t="str">
        <f>IF($A102="","",'Stammdaten Mitarbeitende'!L102)</f>
        <v/>
      </c>
      <c r="Q102" s="64" t="str">
        <f>IF(OR($A102="",'Stammdaten Mitarbeitende'!J102=""),"",'Stammdaten Mitarbeitende'!J102)</f>
        <v/>
      </c>
      <c r="R102" s="63" t="str">
        <f t="shared" si="43"/>
        <v/>
      </c>
      <c r="S102" s="63" t="str">
        <f t="shared" si="50"/>
        <v/>
      </c>
      <c r="T102" s="19">
        <f t="shared" si="44"/>
        <v>0</v>
      </c>
      <c r="U102" s="19">
        <f t="shared" si="45"/>
        <v>0</v>
      </c>
      <c r="V102" s="19">
        <f t="shared" si="46"/>
        <v>0</v>
      </c>
      <c r="W102" s="19">
        <f t="shared" si="47"/>
        <v>0</v>
      </c>
      <c r="X102" s="19">
        <f t="shared" si="48"/>
        <v>0</v>
      </c>
      <c r="Y102" s="19">
        <f t="shared" si="49"/>
        <v>0</v>
      </c>
      <c r="Z102" s="365">
        <f t="shared" si="51"/>
        <v>0</v>
      </c>
    </row>
    <row r="103" spans="1:26" ht="17.25" hidden="1" customHeight="1" x14ac:dyDescent="0.2">
      <c r="A103" s="131" t="str">
        <f t="shared" si="39"/>
        <v/>
      </c>
      <c r="B103" s="168"/>
      <c r="C103" s="168"/>
      <c r="D103" s="168"/>
      <c r="E103" s="169"/>
      <c r="F103" s="273" t="str">
        <f t="shared" si="40"/>
        <v/>
      </c>
      <c r="G103" s="129"/>
      <c r="H103" s="131" t="str">
        <f t="shared" si="41"/>
        <v/>
      </c>
      <c r="I103" s="168"/>
      <c r="J103" s="168"/>
      <c r="K103" s="168"/>
      <c r="L103" s="169"/>
      <c r="M103" s="273" t="str">
        <f t="shared" si="42"/>
        <v/>
      </c>
      <c r="N103" s="56"/>
      <c r="O103" s="57" t="str">
        <f>'Stammdaten Mitarbeitende'!AA103</f>
        <v/>
      </c>
      <c r="P103" s="64" t="str">
        <f>IF($A103="","",'Stammdaten Mitarbeitende'!L103)</f>
        <v/>
      </c>
      <c r="Q103" s="64" t="str">
        <f>IF(OR($A103="",'Stammdaten Mitarbeitende'!J103=""),"",'Stammdaten Mitarbeitende'!J103)</f>
        <v/>
      </c>
      <c r="R103" s="63" t="str">
        <f t="shared" si="43"/>
        <v/>
      </c>
      <c r="S103" s="63" t="str">
        <f t="shared" si="50"/>
        <v/>
      </c>
      <c r="T103" s="19">
        <f t="shared" si="44"/>
        <v>0</v>
      </c>
      <c r="U103" s="19">
        <f t="shared" si="45"/>
        <v>0</v>
      </c>
      <c r="V103" s="19">
        <f t="shared" si="46"/>
        <v>0</v>
      </c>
      <c r="W103" s="19">
        <f t="shared" si="47"/>
        <v>0</v>
      </c>
      <c r="X103" s="19">
        <f t="shared" si="48"/>
        <v>0</v>
      </c>
      <c r="Y103" s="19">
        <f t="shared" si="49"/>
        <v>0</v>
      </c>
      <c r="Z103" s="365">
        <f t="shared" si="51"/>
        <v>0</v>
      </c>
    </row>
    <row r="104" spans="1:26" ht="17.25" hidden="1" customHeight="1" x14ac:dyDescent="0.2">
      <c r="A104" s="131" t="str">
        <f t="shared" si="39"/>
        <v/>
      </c>
      <c r="B104" s="168"/>
      <c r="C104" s="168"/>
      <c r="D104" s="168"/>
      <c r="E104" s="169"/>
      <c r="F104" s="273" t="str">
        <f t="shared" si="40"/>
        <v/>
      </c>
      <c r="G104" s="129"/>
      <c r="H104" s="131" t="str">
        <f t="shared" si="41"/>
        <v/>
      </c>
      <c r="I104" s="168"/>
      <c r="J104" s="168"/>
      <c r="K104" s="168"/>
      <c r="L104" s="169"/>
      <c r="M104" s="273" t="str">
        <f t="shared" si="42"/>
        <v/>
      </c>
      <c r="N104" s="56"/>
      <c r="O104" s="57" t="str">
        <f>'Stammdaten Mitarbeitende'!AA104</f>
        <v/>
      </c>
      <c r="P104" s="64" t="str">
        <f>IF($A104="","",'Stammdaten Mitarbeitende'!L104)</f>
        <v/>
      </c>
      <c r="Q104" s="64" t="str">
        <f>IF(OR($A104="",'Stammdaten Mitarbeitende'!J104=""),"",'Stammdaten Mitarbeitende'!J104)</f>
        <v/>
      </c>
      <c r="R104" s="63" t="str">
        <f t="shared" si="43"/>
        <v/>
      </c>
      <c r="S104" s="63" t="str">
        <f t="shared" si="50"/>
        <v/>
      </c>
      <c r="T104" s="19">
        <f t="shared" si="44"/>
        <v>0</v>
      </c>
      <c r="U104" s="19">
        <f t="shared" si="45"/>
        <v>0</v>
      </c>
      <c r="V104" s="19">
        <f t="shared" si="46"/>
        <v>0</v>
      </c>
      <c r="W104" s="19">
        <f t="shared" si="47"/>
        <v>0</v>
      </c>
      <c r="X104" s="19">
        <f t="shared" si="48"/>
        <v>0</v>
      </c>
      <c r="Y104" s="19">
        <f t="shared" si="49"/>
        <v>0</v>
      </c>
      <c r="Z104" s="365">
        <f t="shared" si="51"/>
        <v>0</v>
      </c>
    </row>
    <row r="105" spans="1:26" ht="17.25" hidden="1" customHeight="1" x14ac:dyDescent="0.2">
      <c r="A105" s="131" t="str">
        <f t="shared" si="39"/>
        <v/>
      </c>
      <c r="B105" s="168"/>
      <c r="C105" s="168"/>
      <c r="D105" s="168"/>
      <c r="E105" s="169"/>
      <c r="F105" s="273" t="str">
        <f t="shared" si="40"/>
        <v/>
      </c>
      <c r="G105" s="129"/>
      <c r="H105" s="131" t="str">
        <f t="shared" si="41"/>
        <v/>
      </c>
      <c r="I105" s="168"/>
      <c r="J105" s="168"/>
      <c r="K105" s="168"/>
      <c r="L105" s="169"/>
      <c r="M105" s="273" t="str">
        <f t="shared" si="42"/>
        <v/>
      </c>
      <c r="N105" s="56"/>
      <c r="O105" s="57" t="str">
        <f>'Stammdaten Mitarbeitende'!AA105</f>
        <v/>
      </c>
      <c r="P105" s="64" t="str">
        <f>IF($A105="","",'Stammdaten Mitarbeitende'!L105)</f>
        <v/>
      </c>
      <c r="Q105" s="64" t="str">
        <f>IF(OR($A105="",'Stammdaten Mitarbeitende'!J105=""),"",'Stammdaten Mitarbeitende'!J105)</f>
        <v/>
      </c>
      <c r="R105" s="63" t="str">
        <f t="shared" si="43"/>
        <v/>
      </c>
      <c r="S105" s="63" t="str">
        <f t="shared" si="50"/>
        <v/>
      </c>
      <c r="T105" s="19">
        <f t="shared" si="44"/>
        <v>0</v>
      </c>
      <c r="U105" s="19">
        <f t="shared" si="45"/>
        <v>0</v>
      </c>
      <c r="V105" s="19">
        <f t="shared" si="46"/>
        <v>0</v>
      </c>
      <c r="W105" s="19">
        <f t="shared" si="47"/>
        <v>0</v>
      </c>
      <c r="X105" s="19">
        <f t="shared" si="48"/>
        <v>0</v>
      </c>
      <c r="Y105" s="19">
        <f t="shared" si="49"/>
        <v>0</v>
      </c>
      <c r="Z105" s="365">
        <f t="shared" si="51"/>
        <v>0</v>
      </c>
    </row>
    <row r="106" spans="1:26" ht="17.25" hidden="1" customHeight="1" x14ac:dyDescent="0.2">
      <c r="A106" s="131" t="str">
        <f t="shared" si="39"/>
        <v/>
      </c>
      <c r="B106" s="168"/>
      <c r="C106" s="168"/>
      <c r="D106" s="168"/>
      <c r="E106" s="169"/>
      <c r="F106" s="273" t="str">
        <f t="shared" si="40"/>
        <v/>
      </c>
      <c r="G106" s="129"/>
      <c r="H106" s="131" t="str">
        <f t="shared" si="41"/>
        <v/>
      </c>
      <c r="I106" s="168"/>
      <c r="J106" s="168"/>
      <c r="K106" s="168"/>
      <c r="L106" s="169"/>
      <c r="M106" s="273" t="str">
        <f t="shared" si="42"/>
        <v/>
      </c>
      <c r="N106" s="56"/>
      <c r="O106" s="57" t="str">
        <f>'Stammdaten Mitarbeitende'!AA106</f>
        <v/>
      </c>
      <c r="P106" s="64" t="str">
        <f>IF($A106="","",'Stammdaten Mitarbeitende'!L106)</f>
        <v/>
      </c>
      <c r="Q106" s="64" t="str">
        <f>IF(OR($A106="",'Stammdaten Mitarbeitende'!J106=""),"",'Stammdaten Mitarbeitende'!J106)</f>
        <v/>
      </c>
      <c r="R106" s="63" t="str">
        <f t="shared" si="43"/>
        <v/>
      </c>
      <c r="S106" s="63" t="str">
        <f t="shared" si="50"/>
        <v/>
      </c>
      <c r="T106" s="19">
        <f t="shared" si="44"/>
        <v>0</v>
      </c>
      <c r="U106" s="19">
        <f t="shared" si="45"/>
        <v>0</v>
      </c>
      <c r="V106" s="19">
        <f t="shared" si="46"/>
        <v>0</v>
      </c>
      <c r="W106" s="19">
        <f t="shared" si="47"/>
        <v>0</v>
      </c>
      <c r="X106" s="19">
        <f t="shared" si="48"/>
        <v>0</v>
      </c>
      <c r="Y106" s="19">
        <f t="shared" si="49"/>
        <v>0</v>
      </c>
      <c r="Z106" s="365">
        <f t="shared" si="51"/>
        <v>0</v>
      </c>
    </row>
    <row r="107" spans="1:26" ht="17.25" hidden="1" customHeight="1" x14ac:dyDescent="0.2">
      <c r="A107" s="131" t="str">
        <f t="shared" si="39"/>
        <v/>
      </c>
      <c r="B107" s="168"/>
      <c r="C107" s="168"/>
      <c r="D107" s="168"/>
      <c r="E107" s="169"/>
      <c r="F107" s="273" t="str">
        <f t="shared" si="40"/>
        <v/>
      </c>
      <c r="G107" s="129"/>
      <c r="H107" s="131" t="str">
        <f t="shared" si="41"/>
        <v/>
      </c>
      <c r="I107" s="168"/>
      <c r="J107" s="168"/>
      <c r="K107" s="168"/>
      <c r="L107" s="169"/>
      <c r="M107" s="273" t="str">
        <f t="shared" si="42"/>
        <v/>
      </c>
      <c r="N107" s="56"/>
      <c r="O107" s="57" t="str">
        <f>'Stammdaten Mitarbeitende'!AA107</f>
        <v/>
      </c>
      <c r="P107" s="64" t="str">
        <f>IF($A107="","",'Stammdaten Mitarbeitende'!L107)</f>
        <v/>
      </c>
      <c r="Q107" s="64" t="str">
        <f>IF(OR($A107="",'Stammdaten Mitarbeitende'!J107=""),"",'Stammdaten Mitarbeitende'!J107)</f>
        <v/>
      </c>
      <c r="R107" s="63" t="str">
        <f t="shared" si="43"/>
        <v/>
      </c>
      <c r="S107" s="63" t="str">
        <f t="shared" si="50"/>
        <v/>
      </c>
      <c r="T107" s="19">
        <f t="shared" si="44"/>
        <v>0</v>
      </c>
      <c r="U107" s="19">
        <f t="shared" si="45"/>
        <v>0</v>
      </c>
      <c r="V107" s="19">
        <f t="shared" si="46"/>
        <v>0</v>
      </c>
      <c r="W107" s="19">
        <f t="shared" si="47"/>
        <v>0</v>
      </c>
      <c r="X107" s="19">
        <f t="shared" si="48"/>
        <v>0</v>
      </c>
      <c r="Y107" s="19">
        <f t="shared" si="49"/>
        <v>0</v>
      </c>
      <c r="Z107" s="365">
        <f t="shared" si="51"/>
        <v>0</v>
      </c>
    </row>
    <row r="108" spans="1:26" ht="17.25" hidden="1" customHeight="1" x14ac:dyDescent="0.2">
      <c r="A108" s="131" t="str">
        <f t="shared" si="39"/>
        <v/>
      </c>
      <c r="B108" s="168"/>
      <c r="C108" s="168"/>
      <c r="D108" s="168"/>
      <c r="E108" s="169"/>
      <c r="F108" s="273" t="str">
        <f t="shared" si="40"/>
        <v/>
      </c>
      <c r="G108" s="129"/>
      <c r="H108" s="131" t="str">
        <f t="shared" si="41"/>
        <v/>
      </c>
      <c r="I108" s="168"/>
      <c r="J108" s="168"/>
      <c r="K108" s="168"/>
      <c r="L108" s="169"/>
      <c r="M108" s="273" t="str">
        <f t="shared" si="42"/>
        <v/>
      </c>
      <c r="N108" s="56"/>
      <c r="O108" s="57" t="str">
        <f>'Stammdaten Mitarbeitende'!AA108</f>
        <v/>
      </c>
      <c r="P108" s="64" t="str">
        <f>IF($A108="","",'Stammdaten Mitarbeitende'!L108)</f>
        <v/>
      </c>
      <c r="Q108" s="64" t="str">
        <f>IF(OR($A108="",'Stammdaten Mitarbeitende'!J108=""),"",'Stammdaten Mitarbeitende'!J108)</f>
        <v/>
      </c>
      <c r="R108" s="63" t="str">
        <f t="shared" si="43"/>
        <v/>
      </c>
      <c r="S108" s="63" t="str">
        <f t="shared" si="50"/>
        <v/>
      </c>
      <c r="T108" s="19">
        <f t="shared" si="44"/>
        <v>0</v>
      </c>
      <c r="U108" s="19">
        <f t="shared" si="45"/>
        <v>0</v>
      </c>
      <c r="V108" s="19">
        <f t="shared" si="46"/>
        <v>0</v>
      </c>
      <c r="W108" s="19">
        <f t="shared" si="47"/>
        <v>0</v>
      </c>
      <c r="X108" s="19">
        <f t="shared" si="48"/>
        <v>0</v>
      </c>
      <c r="Y108" s="19">
        <f t="shared" si="49"/>
        <v>0</v>
      </c>
      <c r="Z108" s="365">
        <f t="shared" si="51"/>
        <v>0</v>
      </c>
    </row>
    <row r="109" spans="1:26" ht="17.25" hidden="1" customHeight="1" x14ac:dyDescent="0.2">
      <c r="A109" s="131" t="str">
        <f t="shared" si="39"/>
        <v/>
      </c>
      <c r="B109" s="168"/>
      <c r="C109" s="168"/>
      <c r="D109" s="168"/>
      <c r="E109" s="169"/>
      <c r="F109" s="273" t="str">
        <f t="shared" si="40"/>
        <v/>
      </c>
      <c r="G109" s="129"/>
      <c r="H109" s="131" t="str">
        <f t="shared" si="41"/>
        <v/>
      </c>
      <c r="I109" s="168"/>
      <c r="J109" s="168"/>
      <c r="K109" s="168"/>
      <c r="L109" s="169"/>
      <c r="M109" s="273" t="str">
        <f t="shared" si="42"/>
        <v/>
      </c>
      <c r="N109" s="56"/>
      <c r="O109" s="57" t="str">
        <f>'Stammdaten Mitarbeitende'!AA109</f>
        <v/>
      </c>
      <c r="P109" s="64" t="str">
        <f>IF($A109="","",'Stammdaten Mitarbeitende'!L109)</f>
        <v/>
      </c>
      <c r="Q109" s="64" t="str">
        <f>IF(OR($A109="",'Stammdaten Mitarbeitende'!J109=""),"",'Stammdaten Mitarbeitende'!J109)</f>
        <v/>
      </c>
      <c r="R109" s="63" t="str">
        <f t="shared" si="43"/>
        <v/>
      </c>
      <c r="S109" s="63" t="str">
        <f t="shared" si="50"/>
        <v/>
      </c>
      <c r="T109" s="19">
        <f t="shared" si="44"/>
        <v>0</v>
      </c>
      <c r="U109" s="19">
        <f t="shared" si="45"/>
        <v>0</v>
      </c>
      <c r="V109" s="19">
        <f t="shared" si="46"/>
        <v>0</v>
      </c>
      <c r="W109" s="19">
        <f t="shared" si="47"/>
        <v>0</v>
      </c>
      <c r="X109" s="19">
        <f t="shared" si="48"/>
        <v>0</v>
      </c>
      <c r="Y109" s="19">
        <f t="shared" si="49"/>
        <v>0</v>
      </c>
      <c r="Z109" s="365">
        <f t="shared" si="51"/>
        <v>0</v>
      </c>
    </row>
    <row r="110" spans="1:26" ht="17.25" hidden="1" customHeight="1" x14ac:dyDescent="0.2">
      <c r="A110" s="131" t="str">
        <f t="shared" si="39"/>
        <v/>
      </c>
      <c r="B110" s="168"/>
      <c r="C110" s="168"/>
      <c r="D110" s="168"/>
      <c r="E110" s="169"/>
      <c r="F110" s="273" t="str">
        <f t="shared" si="40"/>
        <v/>
      </c>
      <c r="G110" s="129"/>
      <c r="H110" s="131" t="str">
        <f t="shared" si="41"/>
        <v/>
      </c>
      <c r="I110" s="168"/>
      <c r="J110" s="168"/>
      <c r="K110" s="168"/>
      <c r="L110" s="169"/>
      <c r="M110" s="273" t="str">
        <f t="shared" si="42"/>
        <v/>
      </c>
      <c r="N110" s="56"/>
      <c r="O110" s="57" t="str">
        <f>'Stammdaten Mitarbeitende'!AA110</f>
        <v/>
      </c>
      <c r="P110" s="64" t="str">
        <f>IF($A110="","",'Stammdaten Mitarbeitende'!L110)</f>
        <v/>
      </c>
      <c r="Q110" s="64" t="str">
        <f>IF(OR($A110="",'Stammdaten Mitarbeitende'!J110=""),"",'Stammdaten Mitarbeitende'!J110)</f>
        <v/>
      </c>
      <c r="R110" s="63" t="str">
        <f t="shared" si="43"/>
        <v/>
      </c>
      <c r="S110" s="63" t="str">
        <f t="shared" si="50"/>
        <v/>
      </c>
      <c r="T110" s="19">
        <f t="shared" si="44"/>
        <v>0</v>
      </c>
      <c r="U110" s="19">
        <f t="shared" si="45"/>
        <v>0</v>
      </c>
      <c r="V110" s="19">
        <f t="shared" si="46"/>
        <v>0</v>
      </c>
      <c r="W110" s="19">
        <f t="shared" si="47"/>
        <v>0</v>
      </c>
      <c r="X110" s="19">
        <f t="shared" si="48"/>
        <v>0</v>
      </c>
      <c r="Y110" s="19">
        <f t="shared" si="49"/>
        <v>0</v>
      </c>
      <c r="Z110" s="365">
        <f t="shared" si="51"/>
        <v>0</v>
      </c>
    </row>
    <row r="111" spans="1:26" ht="17.25" hidden="1" customHeight="1" x14ac:dyDescent="0.2">
      <c r="A111" s="131" t="str">
        <f t="shared" si="39"/>
        <v/>
      </c>
      <c r="B111" s="168"/>
      <c r="C111" s="168"/>
      <c r="D111" s="168"/>
      <c r="E111" s="169"/>
      <c r="F111" s="273" t="str">
        <f t="shared" si="40"/>
        <v/>
      </c>
      <c r="G111" s="129"/>
      <c r="H111" s="131" t="str">
        <f t="shared" si="41"/>
        <v/>
      </c>
      <c r="I111" s="168"/>
      <c r="J111" s="168"/>
      <c r="K111" s="168"/>
      <c r="L111" s="169"/>
      <c r="M111" s="273" t="str">
        <f t="shared" si="42"/>
        <v/>
      </c>
      <c r="N111" s="56"/>
      <c r="O111" s="57" t="str">
        <f>'Stammdaten Mitarbeitende'!AA111</f>
        <v/>
      </c>
      <c r="P111" s="64" t="str">
        <f>IF($A111="","",'Stammdaten Mitarbeitende'!L111)</f>
        <v/>
      </c>
      <c r="Q111" s="64" t="str">
        <f>IF(OR($A111="",'Stammdaten Mitarbeitende'!J111=""),"",'Stammdaten Mitarbeitende'!J111)</f>
        <v/>
      </c>
      <c r="R111" s="63" t="str">
        <f t="shared" si="43"/>
        <v/>
      </c>
      <c r="S111" s="63" t="str">
        <f t="shared" si="50"/>
        <v/>
      </c>
      <c r="T111" s="19">
        <f t="shared" si="44"/>
        <v>0</v>
      </c>
      <c r="U111" s="19">
        <f t="shared" si="45"/>
        <v>0</v>
      </c>
      <c r="V111" s="19">
        <f t="shared" si="46"/>
        <v>0</v>
      </c>
      <c r="W111" s="19">
        <f t="shared" si="47"/>
        <v>0</v>
      </c>
      <c r="X111" s="19">
        <f t="shared" si="48"/>
        <v>0</v>
      </c>
      <c r="Y111" s="19">
        <f t="shared" si="49"/>
        <v>0</v>
      </c>
      <c r="Z111" s="365">
        <f t="shared" si="51"/>
        <v>0</v>
      </c>
    </row>
    <row r="112" spans="1:26" ht="17.25" hidden="1" customHeight="1" x14ac:dyDescent="0.2">
      <c r="A112" s="131" t="str">
        <f t="shared" si="39"/>
        <v/>
      </c>
      <c r="B112" s="168"/>
      <c r="C112" s="168"/>
      <c r="D112" s="168"/>
      <c r="E112" s="169"/>
      <c r="F112" s="273" t="str">
        <f t="shared" si="40"/>
        <v/>
      </c>
      <c r="G112" s="129"/>
      <c r="H112" s="131" t="str">
        <f t="shared" si="41"/>
        <v/>
      </c>
      <c r="I112" s="168"/>
      <c r="J112" s="168"/>
      <c r="K112" s="168"/>
      <c r="L112" s="169"/>
      <c r="M112" s="273" t="str">
        <f t="shared" si="42"/>
        <v/>
      </c>
      <c r="N112" s="56"/>
      <c r="O112" s="57" t="str">
        <f>'Stammdaten Mitarbeitende'!AA112</f>
        <v/>
      </c>
      <c r="P112" s="64" t="str">
        <f>IF($A112="","",'Stammdaten Mitarbeitende'!L112)</f>
        <v/>
      </c>
      <c r="Q112" s="64" t="str">
        <f>IF(OR($A112="",'Stammdaten Mitarbeitende'!J112=""),"",'Stammdaten Mitarbeitende'!J112)</f>
        <v/>
      </c>
      <c r="R112" s="63" t="str">
        <f t="shared" si="43"/>
        <v/>
      </c>
      <c r="S112" s="63" t="str">
        <f t="shared" si="50"/>
        <v/>
      </c>
      <c r="T112" s="19">
        <f t="shared" si="44"/>
        <v>0</v>
      </c>
      <c r="U112" s="19">
        <f t="shared" si="45"/>
        <v>0</v>
      </c>
      <c r="V112" s="19">
        <f t="shared" si="46"/>
        <v>0</v>
      </c>
      <c r="W112" s="19">
        <f t="shared" si="47"/>
        <v>0</v>
      </c>
      <c r="X112" s="19">
        <f t="shared" si="48"/>
        <v>0</v>
      </c>
      <c r="Y112" s="19">
        <f t="shared" si="49"/>
        <v>0</v>
      </c>
      <c r="Z112" s="365">
        <f t="shared" si="51"/>
        <v>0</v>
      </c>
    </row>
    <row r="113" spans="1:26" ht="17.25" hidden="1" customHeight="1" x14ac:dyDescent="0.2">
      <c r="A113" s="131" t="str">
        <f t="shared" si="39"/>
        <v/>
      </c>
      <c r="B113" s="168"/>
      <c r="C113" s="168"/>
      <c r="D113" s="168"/>
      <c r="E113" s="169"/>
      <c r="F113" s="273" t="str">
        <f t="shared" si="40"/>
        <v/>
      </c>
      <c r="G113" s="129"/>
      <c r="H113" s="131" t="str">
        <f t="shared" si="41"/>
        <v/>
      </c>
      <c r="I113" s="168"/>
      <c r="J113" s="168"/>
      <c r="K113" s="168"/>
      <c r="L113" s="169"/>
      <c r="M113" s="273" t="str">
        <f t="shared" si="42"/>
        <v/>
      </c>
      <c r="N113" s="56"/>
      <c r="O113" s="57" t="str">
        <f>'Stammdaten Mitarbeitende'!AA113</f>
        <v/>
      </c>
      <c r="P113" s="64" t="str">
        <f>IF($A113="","",'Stammdaten Mitarbeitende'!L113)</f>
        <v/>
      </c>
      <c r="Q113" s="64" t="str">
        <f>IF(OR($A113="",'Stammdaten Mitarbeitende'!J113=""),"",'Stammdaten Mitarbeitende'!J113)</f>
        <v/>
      </c>
      <c r="R113" s="63" t="str">
        <f t="shared" si="43"/>
        <v/>
      </c>
      <c r="S113" s="63" t="str">
        <f t="shared" si="50"/>
        <v/>
      </c>
      <c r="T113" s="19">
        <f t="shared" si="44"/>
        <v>0</v>
      </c>
      <c r="U113" s="19">
        <f t="shared" si="45"/>
        <v>0</v>
      </c>
      <c r="V113" s="19">
        <f t="shared" si="46"/>
        <v>0</v>
      </c>
      <c r="W113" s="19">
        <f t="shared" si="47"/>
        <v>0</v>
      </c>
      <c r="X113" s="19">
        <f t="shared" si="48"/>
        <v>0</v>
      </c>
      <c r="Y113" s="19">
        <f t="shared" si="49"/>
        <v>0</v>
      </c>
      <c r="Z113" s="365">
        <f t="shared" si="51"/>
        <v>0</v>
      </c>
    </row>
    <row r="114" spans="1:26" ht="17.25" hidden="1" customHeight="1" x14ac:dyDescent="0.2">
      <c r="A114" s="131" t="str">
        <f t="shared" si="39"/>
        <v/>
      </c>
      <c r="B114" s="168"/>
      <c r="C114" s="168"/>
      <c r="D114" s="168"/>
      <c r="E114" s="169"/>
      <c r="F114" s="273" t="str">
        <f t="shared" si="40"/>
        <v/>
      </c>
      <c r="G114" s="129"/>
      <c r="H114" s="131" t="str">
        <f t="shared" si="41"/>
        <v/>
      </c>
      <c r="I114" s="168"/>
      <c r="J114" s="168"/>
      <c r="K114" s="168"/>
      <c r="L114" s="169"/>
      <c r="M114" s="273" t="str">
        <f t="shared" si="42"/>
        <v/>
      </c>
      <c r="N114" s="56"/>
      <c r="O114" s="57" t="str">
        <f>'Stammdaten Mitarbeitende'!AA114</f>
        <v/>
      </c>
      <c r="P114" s="64" t="str">
        <f>IF($A114="","",'Stammdaten Mitarbeitende'!L114)</f>
        <v/>
      </c>
      <c r="Q114" s="64" t="str">
        <f>IF(OR($A114="",'Stammdaten Mitarbeitende'!J114=""),"",'Stammdaten Mitarbeitende'!J114)</f>
        <v/>
      </c>
      <c r="R114" s="63" t="str">
        <f t="shared" si="43"/>
        <v/>
      </c>
      <c r="S114" s="63" t="str">
        <f t="shared" si="50"/>
        <v/>
      </c>
      <c r="T114" s="19">
        <f t="shared" si="44"/>
        <v>0</v>
      </c>
      <c r="U114" s="19">
        <f t="shared" si="45"/>
        <v>0</v>
      </c>
      <c r="V114" s="19">
        <f t="shared" si="46"/>
        <v>0</v>
      </c>
      <c r="W114" s="19">
        <f t="shared" si="47"/>
        <v>0</v>
      </c>
      <c r="X114" s="19">
        <f t="shared" si="48"/>
        <v>0</v>
      </c>
      <c r="Y114" s="19">
        <f t="shared" si="49"/>
        <v>0</v>
      </c>
      <c r="Z114" s="365">
        <f t="shared" si="51"/>
        <v>0</v>
      </c>
    </row>
    <row r="115" spans="1:26" ht="17.25" hidden="1" customHeight="1" x14ac:dyDescent="0.2">
      <c r="A115" s="131" t="str">
        <f t="shared" si="39"/>
        <v/>
      </c>
      <c r="B115" s="168"/>
      <c r="C115" s="168"/>
      <c r="D115" s="168"/>
      <c r="E115" s="169"/>
      <c r="F115" s="273" t="str">
        <f t="shared" si="40"/>
        <v/>
      </c>
      <c r="G115" s="129"/>
      <c r="H115" s="131" t="str">
        <f t="shared" si="41"/>
        <v/>
      </c>
      <c r="I115" s="168"/>
      <c r="J115" s="168"/>
      <c r="K115" s="168"/>
      <c r="L115" s="169"/>
      <c r="M115" s="273" t="str">
        <f t="shared" si="42"/>
        <v/>
      </c>
      <c r="N115" s="56"/>
      <c r="O115" s="57" t="str">
        <f>'Stammdaten Mitarbeitende'!AA115</f>
        <v/>
      </c>
      <c r="P115" s="64" t="str">
        <f>IF($A115="","",'Stammdaten Mitarbeitende'!L115)</f>
        <v/>
      </c>
      <c r="Q115" s="64" t="str">
        <f>IF(OR($A115="",'Stammdaten Mitarbeitende'!J115=""),"",'Stammdaten Mitarbeitende'!J115)</f>
        <v/>
      </c>
      <c r="R115" s="63" t="str">
        <f t="shared" si="43"/>
        <v/>
      </c>
      <c r="S115" s="63" t="str">
        <f t="shared" si="50"/>
        <v/>
      </c>
      <c r="T115" s="19">
        <f t="shared" si="44"/>
        <v>0</v>
      </c>
      <c r="U115" s="19">
        <f t="shared" si="45"/>
        <v>0</v>
      </c>
      <c r="V115" s="19">
        <f t="shared" si="46"/>
        <v>0</v>
      </c>
      <c r="W115" s="19">
        <f t="shared" si="47"/>
        <v>0</v>
      </c>
      <c r="X115" s="19">
        <f t="shared" si="48"/>
        <v>0</v>
      </c>
      <c r="Y115" s="19">
        <f t="shared" si="49"/>
        <v>0</v>
      </c>
      <c r="Z115" s="365">
        <f t="shared" si="51"/>
        <v>0</v>
      </c>
    </row>
    <row r="116" spans="1:26" ht="17.25" hidden="1" customHeight="1" x14ac:dyDescent="0.2">
      <c r="A116" s="131" t="str">
        <f t="shared" si="39"/>
        <v/>
      </c>
      <c r="B116" s="168"/>
      <c r="C116" s="168"/>
      <c r="D116" s="168"/>
      <c r="E116" s="169"/>
      <c r="F116" s="273" t="str">
        <f t="shared" si="40"/>
        <v/>
      </c>
      <c r="G116" s="129"/>
      <c r="H116" s="131" t="str">
        <f t="shared" si="41"/>
        <v/>
      </c>
      <c r="I116" s="168"/>
      <c r="J116" s="168"/>
      <c r="K116" s="168"/>
      <c r="L116" s="169"/>
      <c r="M116" s="273" t="str">
        <f t="shared" si="42"/>
        <v/>
      </c>
      <c r="N116" s="56"/>
      <c r="O116" s="57" t="str">
        <f>'Stammdaten Mitarbeitende'!AA116</f>
        <v/>
      </c>
      <c r="P116" s="64" t="str">
        <f>IF($A116="","",'Stammdaten Mitarbeitende'!L116)</f>
        <v/>
      </c>
      <c r="Q116" s="64" t="str">
        <f>IF(OR($A116="",'Stammdaten Mitarbeitende'!J116=""),"",'Stammdaten Mitarbeitende'!J116)</f>
        <v/>
      </c>
      <c r="R116" s="63" t="str">
        <f t="shared" si="43"/>
        <v/>
      </c>
      <c r="S116" s="63" t="str">
        <f t="shared" si="50"/>
        <v/>
      </c>
      <c r="T116" s="19">
        <f t="shared" si="44"/>
        <v>0</v>
      </c>
      <c r="U116" s="19">
        <f t="shared" si="45"/>
        <v>0</v>
      </c>
      <c r="V116" s="19">
        <f t="shared" si="46"/>
        <v>0</v>
      </c>
      <c r="W116" s="19">
        <f t="shared" si="47"/>
        <v>0</v>
      </c>
      <c r="X116" s="19">
        <f t="shared" si="48"/>
        <v>0</v>
      </c>
      <c r="Y116" s="19">
        <f t="shared" si="49"/>
        <v>0</v>
      </c>
      <c r="Z116" s="365">
        <f t="shared" si="51"/>
        <v>0</v>
      </c>
    </row>
    <row r="117" spans="1:26" ht="17.25" hidden="1" customHeight="1" x14ac:dyDescent="0.2">
      <c r="A117" s="131" t="str">
        <f t="shared" si="39"/>
        <v/>
      </c>
      <c r="B117" s="168"/>
      <c r="C117" s="168"/>
      <c r="D117" s="168"/>
      <c r="E117" s="169"/>
      <c r="F117" s="273" t="str">
        <f t="shared" si="40"/>
        <v/>
      </c>
      <c r="G117" s="129"/>
      <c r="H117" s="131" t="str">
        <f t="shared" si="41"/>
        <v/>
      </c>
      <c r="I117" s="168"/>
      <c r="J117" s="168"/>
      <c r="K117" s="168"/>
      <c r="L117" s="169"/>
      <c r="M117" s="273" t="str">
        <f t="shared" si="42"/>
        <v/>
      </c>
      <c r="N117" s="56"/>
      <c r="O117" s="57" t="str">
        <f>'Stammdaten Mitarbeitende'!AA117</f>
        <v/>
      </c>
      <c r="P117" s="64" t="str">
        <f>IF($A117="","",'Stammdaten Mitarbeitende'!L117)</f>
        <v/>
      </c>
      <c r="Q117" s="64" t="str">
        <f>IF(OR($A117="",'Stammdaten Mitarbeitende'!J117=""),"",'Stammdaten Mitarbeitende'!J117)</f>
        <v/>
      </c>
      <c r="R117" s="63" t="str">
        <f t="shared" si="43"/>
        <v/>
      </c>
      <c r="S117" s="63" t="str">
        <f t="shared" si="50"/>
        <v/>
      </c>
      <c r="T117" s="19">
        <f t="shared" si="44"/>
        <v>0</v>
      </c>
      <c r="U117" s="19">
        <f t="shared" si="45"/>
        <v>0</v>
      </c>
      <c r="V117" s="19">
        <f t="shared" si="46"/>
        <v>0</v>
      </c>
      <c r="W117" s="19">
        <f t="shared" si="47"/>
        <v>0</v>
      </c>
      <c r="X117" s="19">
        <f t="shared" si="48"/>
        <v>0</v>
      </c>
      <c r="Y117" s="19">
        <f t="shared" si="49"/>
        <v>0</v>
      </c>
      <c r="Z117" s="365">
        <f t="shared" si="51"/>
        <v>0</v>
      </c>
    </row>
    <row r="118" spans="1:26" ht="17.25" hidden="1" customHeight="1" x14ac:dyDescent="0.2">
      <c r="A118" s="131" t="str">
        <f t="shared" si="39"/>
        <v/>
      </c>
      <c r="B118" s="168"/>
      <c r="C118" s="168"/>
      <c r="D118" s="168"/>
      <c r="E118" s="169"/>
      <c r="F118" s="273" t="str">
        <f t="shared" si="40"/>
        <v/>
      </c>
      <c r="G118" s="129"/>
      <c r="H118" s="131" t="str">
        <f t="shared" si="41"/>
        <v/>
      </c>
      <c r="I118" s="168"/>
      <c r="J118" s="168"/>
      <c r="K118" s="168"/>
      <c r="L118" s="169"/>
      <c r="M118" s="273" t="str">
        <f t="shared" si="42"/>
        <v/>
      </c>
      <c r="N118" s="56"/>
      <c r="O118" s="57" t="str">
        <f>'Stammdaten Mitarbeitende'!AA118</f>
        <v/>
      </c>
      <c r="P118" s="64" t="str">
        <f>IF($A118="","",'Stammdaten Mitarbeitende'!L118)</f>
        <v/>
      </c>
      <c r="Q118" s="64" t="str">
        <f>IF(OR($A118="",'Stammdaten Mitarbeitende'!J118=""),"",'Stammdaten Mitarbeitende'!J118)</f>
        <v/>
      </c>
      <c r="R118" s="63" t="str">
        <f t="shared" si="43"/>
        <v/>
      </c>
      <c r="S118" s="63" t="str">
        <f t="shared" si="50"/>
        <v/>
      </c>
      <c r="T118" s="19">
        <f t="shared" si="44"/>
        <v>0</v>
      </c>
      <c r="U118" s="19">
        <f t="shared" si="45"/>
        <v>0</v>
      </c>
      <c r="V118" s="19">
        <f t="shared" si="46"/>
        <v>0</v>
      </c>
      <c r="W118" s="19">
        <f t="shared" si="47"/>
        <v>0</v>
      </c>
      <c r="X118" s="19">
        <f t="shared" si="48"/>
        <v>0</v>
      </c>
      <c r="Y118" s="19">
        <f t="shared" si="49"/>
        <v>0</v>
      </c>
      <c r="Z118" s="365">
        <f t="shared" si="51"/>
        <v>0</v>
      </c>
    </row>
    <row r="119" spans="1:26" ht="17.25" hidden="1" customHeight="1" x14ac:dyDescent="0.2">
      <c r="A119" s="131" t="str">
        <f t="shared" si="39"/>
        <v/>
      </c>
      <c r="B119" s="168"/>
      <c r="C119" s="168"/>
      <c r="D119" s="168"/>
      <c r="E119" s="169"/>
      <c r="F119" s="273" t="str">
        <f t="shared" si="40"/>
        <v/>
      </c>
      <c r="G119" s="129"/>
      <c r="H119" s="131" t="str">
        <f t="shared" si="41"/>
        <v/>
      </c>
      <c r="I119" s="168"/>
      <c r="J119" s="168"/>
      <c r="K119" s="168"/>
      <c r="L119" s="169"/>
      <c r="M119" s="273" t="str">
        <f t="shared" si="42"/>
        <v/>
      </c>
      <c r="N119" s="56"/>
      <c r="O119" s="57" t="str">
        <f>'Stammdaten Mitarbeitende'!AA119</f>
        <v/>
      </c>
      <c r="P119" s="64" t="str">
        <f>IF($A119="","",'Stammdaten Mitarbeitende'!L119)</f>
        <v/>
      </c>
      <c r="Q119" s="64" t="str">
        <f>IF(OR($A119="",'Stammdaten Mitarbeitende'!J119=""),"",'Stammdaten Mitarbeitende'!J119)</f>
        <v/>
      </c>
      <c r="R119" s="63" t="str">
        <f t="shared" si="43"/>
        <v/>
      </c>
      <c r="S119" s="63" t="str">
        <f t="shared" si="50"/>
        <v/>
      </c>
      <c r="T119" s="19">
        <f t="shared" si="44"/>
        <v>0</v>
      </c>
      <c r="U119" s="19">
        <f t="shared" si="45"/>
        <v>0</v>
      </c>
      <c r="V119" s="19">
        <f t="shared" si="46"/>
        <v>0</v>
      </c>
      <c r="W119" s="19">
        <f t="shared" si="47"/>
        <v>0</v>
      </c>
      <c r="X119" s="19">
        <f t="shared" si="48"/>
        <v>0</v>
      </c>
      <c r="Y119" s="19">
        <f t="shared" si="49"/>
        <v>0</v>
      </c>
      <c r="Z119" s="365">
        <f t="shared" si="51"/>
        <v>0</v>
      </c>
    </row>
    <row r="120" spans="1:26" hidden="1" x14ac:dyDescent="0.2">
      <c r="A120" s="280" t="str">
        <f>Übersetzungstexte!A$230</f>
        <v>Seitentotal</v>
      </c>
      <c r="B120" s="281"/>
      <c r="C120" s="92">
        <f>SUM(C99:C119)</f>
        <v>0</v>
      </c>
      <c r="D120" s="282"/>
      <c r="E120" s="92">
        <f>SUM(E99:E119)</f>
        <v>0</v>
      </c>
      <c r="F120" s="92">
        <f>SUM(F99:F119)</f>
        <v>0</v>
      </c>
      <c r="G120" s="283"/>
      <c r="H120" s="280" t="str">
        <f>Übersetzungstexte!A$230</f>
        <v>Seitentotal</v>
      </c>
      <c r="I120" s="281"/>
      <c r="J120" s="92">
        <f>SUM(J99:J119)</f>
        <v>0</v>
      </c>
      <c r="K120" s="282"/>
      <c r="L120" s="92">
        <f>SUM(L99:L119)</f>
        <v>0</v>
      </c>
      <c r="M120" s="92">
        <f>SUM(M99:M119)</f>
        <v>0</v>
      </c>
      <c r="N120" s="56"/>
      <c r="O120" s="56"/>
      <c r="P120" s="56"/>
      <c r="Q120" s="56"/>
      <c r="R120" s="56"/>
      <c r="S120" s="56"/>
    </row>
    <row r="121" spans="1:26" hidden="1" x14ac:dyDescent="0.2">
      <c r="A121" s="240" t="str">
        <f>'Stammdaten Betrieb &amp; Abteilung'!D$1</f>
        <v xml:space="preserve">  </v>
      </c>
      <c r="B121" s="241"/>
      <c r="F121" s="243"/>
      <c r="G121" s="243"/>
      <c r="H121" s="22" t="str">
        <f>Übersetzungstexte!A$190</f>
        <v>Betrieb / Betriebsabteilung</v>
      </c>
      <c r="I121" s="244" t="str">
        <f>'Stammdaten Betrieb &amp; Abteilung'!D$13</f>
        <v xml:space="preserve"> </v>
      </c>
      <c r="J121" s="49"/>
      <c r="K121" s="22"/>
      <c r="L121" s="49"/>
      <c r="M121" s="49"/>
    </row>
    <row r="122" spans="1:26" hidden="1" x14ac:dyDescent="0.2">
      <c r="A122" s="245" t="str">
        <f>'Stammdaten Betrieb &amp; Abteilung'!D$3</f>
        <v xml:space="preserve"> </v>
      </c>
      <c r="B122" s="246"/>
      <c r="F122" s="247"/>
      <c r="G122" s="247"/>
      <c r="H122" s="46" t="str">
        <f>Übersetzungstexte!A$191</f>
        <v>PLZ/Ort</v>
      </c>
      <c r="I122" s="244" t="str">
        <f>'Stammdaten Betrieb &amp; Abteilung'!D$4</f>
        <v xml:space="preserve"> </v>
      </c>
      <c r="J122" s="49"/>
      <c r="K122" s="22"/>
      <c r="L122" s="248"/>
      <c r="M122" s="248"/>
    </row>
    <row r="123" spans="1:26" hidden="1" x14ac:dyDescent="0.2">
      <c r="A123" s="178"/>
      <c r="B123" s="195"/>
      <c r="C123" s="196"/>
      <c r="D123" s="195"/>
      <c r="E123" s="196"/>
      <c r="F123" s="196"/>
      <c r="G123" s="279"/>
      <c r="H123" s="197"/>
      <c r="I123" s="196"/>
      <c r="J123" s="195"/>
      <c r="K123" s="198"/>
      <c r="L123" s="199"/>
      <c r="M123" s="199"/>
    </row>
    <row r="124" spans="1:26" hidden="1" x14ac:dyDescent="0.2">
      <c r="A124" s="249"/>
      <c r="B124" s="250"/>
      <c r="C124" s="251"/>
      <c r="D124" s="252"/>
      <c r="E124" s="253"/>
      <c r="F124" s="254" t="str">
        <f>CONCATENATE(Übersetzungstexte!A$192," ",TEXT(MONTH(P$3),"00"),".",YEAR(P$3))</f>
        <v>Zeitgleiche Periode des Vorjahres: 01.3799</v>
      </c>
      <c r="G124" s="255"/>
      <c r="H124" s="255"/>
      <c r="I124" s="249"/>
      <c r="J124" s="252"/>
      <c r="K124" s="256"/>
      <c r="L124" s="257"/>
      <c r="M124" s="258" t="str">
        <f>CONCATENATE(Übersetzungstexte!A$211," ",TEXT(MONTH(P$4),"00"),".",YEAR(P$4))</f>
        <v>Zeitgleiche Periode des vorletzten Jahres: 01.3798</v>
      </c>
    </row>
    <row r="125" spans="1:26" hidden="1" x14ac:dyDescent="0.2">
      <c r="A125" s="259">
        <v>1</v>
      </c>
      <c r="B125" s="260">
        <v>2</v>
      </c>
      <c r="C125" s="260">
        <v>3</v>
      </c>
      <c r="D125" s="260">
        <v>4</v>
      </c>
      <c r="E125" s="260">
        <v>5</v>
      </c>
      <c r="F125" s="260">
        <v>6</v>
      </c>
      <c r="G125" s="261"/>
      <c r="H125" s="259">
        <v>1</v>
      </c>
      <c r="I125" s="260">
        <v>2</v>
      </c>
      <c r="J125" s="260">
        <v>3</v>
      </c>
      <c r="K125" s="260">
        <v>4</v>
      </c>
      <c r="L125" s="260">
        <v>5</v>
      </c>
      <c r="M125" s="260">
        <v>6</v>
      </c>
      <c r="N125" s="54"/>
      <c r="O125" s="54"/>
      <c r="P125" s="54"/>
      <c r="Q125" s="54"/>
      <c r="R125" s="54" t="s">
        <v>766</v>
      </c>
      <c r="S125" s="54" t="s">
        <v>5</v>
      </c>
      <c r="T125" s="66" t="s">
        <v>764</v>
      </c>
      <c r="U125" s="66" t="s">
        <v>667</v>
      </c>
      <c r="V125" s="66"/>
      <c r="W125" s="66" t="s">
        <v>764</v>
      </c>
      <c r="X125" s="66" t="s">
        <v>667</v>
      </c>
      <c r="Y125" s="66"/>
    </row>
    <row r="126" spans="1:26" s="134" customFormat="1" hidden="1" x14ac:dyDescent="0.2">
      <c r="A126" s="262" t="str">
        <f>Übersetzungstexte!A$193</f>
        <v/>
      </c>
      <c r="B126" s="263" t="str">
        <f>Übersetzungstexte!A$196</f>
        <v>vertragliche</v>
      </c>
      <c r="C126" s="264" t="str">
        <f>Übersetzungstexte!A$199</f>
        <v>Sollstd. zeitgl.</v>
      </c>
      <c r="D126" s="265" t="str">
        <f>Übersetzungstexte!A$202</f>
        <v>Istzeit</v>
      </c>
      <c r="E126" s="264" t="str">
        <f>Übersetzungstexte!A$205</f>
        <v>Bezahlte/</v>
      </c>
      <c r="F126" s="264" t="str">
        <f>Übersetzungstexte!A$208</f>
        <v>Ausfallstunden</v>
      </c>
      <c r="G126" s="266"/>
      <c r="H126" s="262" t="str">
        <f>Übersetzungstexte!A$212</f>
        <v/>
      </c>
      <c r="I126" s="263" t="str">
        <f>Übersetzungstexte!A$215</f>
        <v>vertragliche</v>
      </c>
      <c r="J126" s="264" t="str">
        <f>Übersetzungstexte!A$218</f>
        <v>Sollstd. zeitgl.</v>
      </c>
      <c r="K126" s="265" t="str">
        <f>Übersetzungstexte!A$221</f>
        <v>Istzeit</v>
      </c>
      <c r="L126" s="264" t="str">
        <f>Übersetzungstexte!A$224</f>
        <v>Bezahlte/</v>
      </c>
      <c r="M126" s="264" t="str">
        <f>Übersetzungstexte!A$227</f>
        <v>Ausfallstunden</v>
      </c>
      <c r="N126" s="55"/>
      <c r="O126" s="55"/>
      <c r="P126" s="84" t="s">
        <v>680</v>
      </c>
      <c r="Q126" s="84" t="s">
        <v>683</v>
      </c>
      <c r="R126" s="61" t="s">
        <v>691</v>
      </c>
      <c r="S126" s="61" t="s">
        <v>691</v>
      </c>
      <c r="T126" s="66" t="s">
        <v>763</v>
      </c>
      <c r="U126" s="66" t="s">
        <v>763</v>
      </c>
      <c r="V126" s="61" t="s">
        <v>691</v>
      </c>
      <c r="W126" s="66" t="s">
        <v>763</v>
      </c>
      <c r="X126" s="66" t="s">
        <v>763</v>
      </c>
      <c r="Y126" s="61" t="s">
        <v>691</v>
      </c>
      <c r="Z126" s="79"/>
    </row>
    <row r="127" spans="1:26" s="134" customFormat="1" hidden="1" x14ac:dyDescent="0.2">
      <c r="A127" s="267" t="str">
        <f>Übersetzungstexte!A$194</f>
        <v/>
      </c>
      <c r="B127" s="263" t="str">
        <f>Übersetzungstexte!A$197</f>
        <v>wöchentliche</v>
      </c>
      <c r="C127" s="264" t="str">
        <f>Übersetzungstexte!A$200</f>
        <v>Periode inkl.</v>
      </c>
      <c r="D127" s="265" t="str">
        <f>Übersetzungstexte!A$203</f>
        <v/>
      </c>
      <c r="E127" s="264" t="str">
        <f>Übersetzungstexte!A$206</f>
        <v>Unbezahlte</v>
      </c>
      <c r="F127" s="264" t="str">
        <f>Übersetzungstexte!A$209</f>
        <v/>
      </c>
      <c r="G127" s="266"/>
      <c r="H127" s="267" t="str">
        <f>Übersetzungstexte!A$213</f>
        <v/>
      </c>
      <c r="I127" s="263" t="str">
        <f>Übersetzungstexte!A$216</f>
        <v>wöchentliche</v>
      </c>
      <c r="J127" s="264" t="str">
        <f>Übersetzungstexte!A$219</f>
        <v>Periode inkl.</v>
      </c>
      <c r="K127" s="265" t="str">
        <f>Übersetzungstexte!A$222</f>
        <v/>
      </c>
      <c r="L127" s="264" t="str">
        <f>Übersetzungstexte!A$225</f>
        <v>Unbezahlte</v>
      </c>
      <c r="M127" s="264" t="str">
        <f>Übersetzungstexte!A$228</f>
        <v/>
      </c>
      <c r="N127" s="55"/>
      <c r="O127" s="55"/>
      <c r="P127" s="61" t="s">
        <v>682</v>
      </c>
      <c r="Q127" s="84" t="s">
        <v>681</v>
      </c>
      <c r="R127" s="61" t="s">
        <v>692</v>
      </c>
      <c r="S127" s="61" t="s">
        <v>692</v>
      </c>
      <c r="T127" s="66" t="s">
        <v>749</v>
      </c>
      <c r="U127" s="66" t="s">
        <v>749</v>
      </c>
      <c r="V127" s="61" t="s">
        <v>692</v>
      </c>
      <c r="W127" s="66" t="s">
        <v>749</v>
      </c>
      <c r="X127" s="66" t="s">
        <v>749</v>
      </c>
      <c r="Y127" s="61" t="s">
        <v>692</v>
      </c>
      <c r="Z127" s="79" t="s">
        <v>52</v>
      </c>
    </row>
    <row r="128" spans="1:26" s="134" customFormat="1" hidden="1" x14ac:dyDescent="0.2">
      <c r="A128" s="268" t="str">
        <f>Übersetzungstexte!A$195</f>
        <v>Name,Vorname</v>
      </c>
      <c r="B128" s="269" t="str">
        <f>Übersetzungstexte!A$198</f>
        <v>Arbeitszeit</v>
      </c>
      <c r="C128" s="270" t="str">
        <f>Übersetzungstexte!A$201</f>
        <v>Vorholzeit</v>
      </c>
      <c r="D128" s="271" t="str">
        <f>Übersetzungstexte!A$204</f>
        <v/>
      </c>
      <c r="E128" s="270" t="str">
        <f>Übersetzungstexte!A$207</f>
        <v>Absenzen</v>
      </c>
      <c r="F128" s="270" t="str">
        <f>Übersetzungstexte!A$210</f>
        <v/>
      </c>
      <c r="G128" s="272"/>
      <c r="H128" s="268" t="str">
        <f>Übersetzungstexte!A$214</f>
        <v>Name,Vorname</v>
      </c>
      <c r="I128" s="269" t="str">
        <f>Übersetzungstexte!A$217</f>
        <v>Arbeitszeit</v>
      </c>
      <c r="J128" s="270" t="str">
        <f>Übersetzungstexte!A$220</f>
        <v>Vorholzeit</v>
      </c>
      <c r="K128" s="271" t="str">
        <f>Übersetzungstexte!A$223</f>
        <v/>
      </c>
      <c r="L128" s="270" t="str">
        <f>Übersetzungstexte!A$226</f>
        <v>Absenzen</v>
      </c>
      <c r="M128" s="270" t="str">
        <f>Übersetzungstexte!A$229</f>
        <v/>
      </c>
      <c r="N128" s="55"/>
      <c r="O128" s="55" t="s">
        <v>711</v>
      </c>
      <c r="P128" s="61" t="s">
        <v>673</v>
      </c>
      <c r="Q128" s="84" t="s">
        <v>661</v>
      </c>
      <c r="R128" s="83">
        <f>P$3</f>
        <v>693598</v>
      </c>
      <c r="S128" s="83">
        <f>P$4</f>
        <v>693233</v>
      </c>
      <c r="T128" s="83" t="s">
        <v>767</v>
      </c>
      <c r="U128" s="83" t="s">
        <v>767</v>
      </c>
      <c r="V128" s="83" t="s">
        <v>767</v>
      </c>
      <c r="W128" s="83" t="s">
        <v>4</v>
      </c>
      <c r="X128" s="83" t="s">
        <v>4</v>
      </c>
      <c r="Y128" s="83" t="s">
        <v>4</v>
      </c>
      <c r="Z128" s="79" t="s">
        <v>53</v>
      </c>
    </row>
    <row r="129" spans="1:26" ht="17.25" hidden="1" customHeight="1" x14ac:dyDescent="0.2">
      <c r="A129" s="131" t="str">
        <f t="shared" ref="A129:A149" si="52">O129</f>
        <v/>
      </c>
      <c r="B129" s="168"/>
      <c r="C129" s="168"/>
      <c r="D129" s="168"/>
      <c r="E129" s="169"/>
      <c r="F129" s="273" t="str">
        <f t="shared" ref="F129:F149" si="53">R129</f>
        <v/>
      </c>
      <c r="G129" s="129"/>
      <c r="H129" s="131" t="str">
        <f t="shared" ref="H129:H149" si="54">O129</f>
        <v/>
      </c>
      <c r="I129" s="168"/>
      <c r="J129" s="168"/>
      <c r="K129" s="168"/>
      <c r="L129" s="169"/>
      <c r="M129" s="273" t="str">
        <f t="shared" ref="M129:M149" si="55">S129</f>
        <v/>
      </c>
      <c r="N129" s="56"/>
      <c r="O129" s="57" t="str">
        <f>'Stammdaten Mitarbeitende'!AA129</f>
        <v/>
      </c>
      <c r="P129" s="64" t="str">
        <f>IF($A129="","",'Stammdaten Mitarbeitende'!L129)</f>
        <v/>
      </c>
      <c r="Q129" s="64" t="str">
        <f>IF(OR($A129="",'Stammdaten Mitarbeitende'!J129=""),"",'Stammdaten Mitarbeitende'!J129)</f>
        <v/>
      </c>
      <c r="R129" s="63" t="str">
        <f t="shared" ref="R129:R149" si="56">IF(OR($A129="",C129="",D129="",E129=""),"",MAX(C129-D129-E129,0))</f>
        <v/>
      </c>
      <c r="S129" s="63" t="str">
        <f>IF(OR($H129="",J129="",K129="",L129=""),"",MAX(J129-K129-L129,0))</f>
        <v/>
      </c>
      <c r="T129" s="19">
        <f t="shared" ref="T129:T149" si="57">IF(OR(F129=""),0,C129)</f>
        <v>0</v>
      </c>
      <c r="U129" s="19">
        <f t="shared" ref="U129:U149" si="58">IF(OR(F129=""),0,E129)</f>
        <v>0</v>
      </c>
      <c r="V129" s="19">
        <f t="shared" ref="V129:V149" si="59">IF(OR(F129&lt;=0,F129=""),0,R129)</f>
        <v>0</v>
      </c>
      <c r="W129" s="19">
        <f t="shared" ref="W129:W149" si="60">IF(OR(M129=""),0,J129)</f>
        <v>0</v>
      </c>
      <c r="X129" s="19">
        <f t="shared" ref="X129:X149" si="61">IF(OR(M129=""),0,L129)</f>
        <v>0</v>
      </c>
      <c r="Y129" s="19">
        <f t="shared" ref="Y129:Y149" si="62">IF(OR(M129&lt;=0,M129=""),0,S129)</f>
        <v>0</v>
      </c>
      <c r="Z129" s="365">
        <f>MAX(P129:Y129)</f>
        <v>0</v>
      </c>
    </row>
    <row r="130" spans="1:26" ht="17.25" hidden="1" customHeight="1" x14ac:dyDescent="0.2">
      <c r="A130" s="131" t="str">
        <f t="shared" si="52"/>
        <v/>
      </c>
      <c r="B130" s="168"/>
      <c r="C130" s="168"/>
      <c r="D130" s="168"/>
      <c r="E130" s="169"/>
      <c r="F130" s="273" t="str">
        <f t="shared" si="53"/>
        <v/>
      </c>
      <c r="G130" s="129"/>
      <c r="H130" s="131" t="str">
        <f t="shared" si="54"/>
        <v/>
      </c>
      <c r="I130" s="168"/>
      <c r="J130" s="168"/>
      <c r="K130" s="168"/>
      <c r="L130" s="169"/>
      <c r="M130" s="273" t="str">
        <f t="shared" si="55"/>
        <v/>
      </c>
      <c r="N130" s="56"/>
      <c r="O130" s="57" t="str">
        <f>'Stammdaten Mitarbeitende'!AA130</f>
        <v/>
      </c>
      <c r="P130" s="64" t="str">
        <f>IF($A130="","",'Stammdaten Mitarbeitende'!L130)</f>
        <v/>
      </c>
      <c r="Q130" s="64" t="str">
        <f>IF(OR($A130="",'Stammdaten Mitarbeitende'!J130=""),"",'Stammdaten Mitarbeitende'!J130)</f>
        <v/>
      </c>
      <c r="R130" s="63" t="str">
        <f t="shared" si="56"/>
        <v/>
      </c>
      <c r="S130" s="63" t="str">
        <f t="shared" ref="S130:S149" si="63">IF(OR($H130="",J130="",K130="",L130=""),"",MAX(J130-K130-L130,0))</f>
        <v/>
      </c>
      <c r="T130" s="19">
        <f t="shared" si="57"/>
        <v>0</v>
      </c>
      <c r="U130" s="19">
        <f t="shared" si="58"/>
        <v>0</v>
      </c>
      <c r="V130" s="19">
        <f t="shared" si="59"/>
        <v>0</v>
      </c>
      <c r="W130" s="19">
        <f t="shared" si="60"/>
        <v>0</v>
      </c>
      <c r="X130" s="19">
        <f t="shared" si="61"/>
        <v>0</v>
      </c>
      <c r="Y130" s="19">
        <f t="shared" si="62"/>
        <v>0</v>
      </c>
      <c r="Z130" s="365">
        <f t="shared" ref="Z130:Z149" si="64">MAX(P130:Y130)</f>
        <v>0</v>
      </c>
    </row>
    <row r="131" spans="1:26" ht="17.25" hidden="1" customHeight="1" x14ac:dyDescent="0.2">
      <c r="A131" s="131" t="str">
        <f t="shared" si="52"/>
        <v/>
      </c>
      <c r="B131" s="168"/>
      <c r="C131" s="168"/>
      <c r="D131" s="168"/>
      <c r="E131" s="169"/>
      <c r="F131" s="273" t="str">
        <f t="shared" si="53"/>
        <v/>
      </c>
      <c r="G131" s="129"/>
      <c r="H131" s="131" t="str">
        <f t="shared" si="54"/>
        <v/>
      </c>
      <c r="I131" s="168"/>
      <c r="J131" s="168"/>
      <c r="K131" s="168"/>
      <c r="L131" s="169"/>
      <c r="M131" s="273" t="str">
        <f t="shared" si="55"/>
        <v/>
      </c>
      <c r="N131" s="56"/>
      <c r="O131" s="57" t="str">
        <f>'Stammdaten Mitarbeitende'!AA131</f>
        <v/>
      </c>
      <c r="P131" s="64" t="str">
        <f>IF($A131="","",'Stammdaten Mitarbeitende'!L131)</f>
        <v/>
      </c>
      <c r="Q131" s="64" t="str">
        <f>IF(OR($A131="",'Stammdaten Mitarbeitende'!J131=""),"",'Stammdaten Mitarbeitende'!J131)</f>
        <v/>
      </c>
      <c r="R131" s="63" t="str">
        <f t="shared" si="56"/>
        <v/>
      </c>
      <c r="S131" s="63" t="str">
        <f t="shared" si="63"/>
        <v/>
      </c>
      <c r="T131" s="19">
        <f t="shared" si="57"/>
        <v>0</v>
      </c>
      <c r="U131" s="19">
        <f t="shared" si="58"/>
        <v>0</v>
      </c>
      <c r="V131" s="19">
        <f t="shared" si="59"/>
        <v>0</v>
      </c>
      <c r="W131" s="19">
        <f t="shared" si="60"/>
        <v>0</v>
      </c>
      <c r="X131" s="19">
        <f t="shared" si="61"/>
        <v>0</v>
      </c>
      <c r="Y131" s="19">
        <f t="shared" si="62"/>
        <v>0</v>
      </c>
      <c r="Z131" s="365">
        <f t="shared" si="64"/>
        <v>0</v>
      </c>
    </row>
    <row r="132" spans="1:26" ht="17.25" hidden="1" customHeight="1" x14ac:dyDescent="0.2">
      <c r="A132" s="131" t="str">
        <f t="shared" si="52"/>
        <v/>
      </c>
      <c r="B132" s="168"/>
      <c r="C132" s="168"/>
      <c r="D132" s="168"/>
      <c r="E132" s="169"/>
      <c r="F132" s="273" t="str">
        <f t="shared" si="53"/>
        <v/>
      </c>
      <c r="G132" s="129"/>
      <c r="H132" s="131" t="str">
        <f t="shared" si="54"/>
        <v/>
      </c>
      <c r="I132" s="168"/>
      <c r="J132" s="168"/>
      <c r="K132" s="168"/>
      <c r="L132" s="169"/>
      <c r="M132" s="273" t="str">
        <f t="shared" si="55"/>
        <v/>
      </c>
      <c r="N132" s="56"/>
      <c r="O132" s="57" t="str">
        <f>'Stammdaten Mitarbeitende'!AA132</f>
        <v/>
      </c>
      <c r="P132" s="64" t="str">
        <f>IF($A132="","",'Stammdaten Mitarbeitende'!L132)</f>
        <v/>
      </c>
      <c r="Q132" s="64" t="str">
        <f>IF(OR($A132="",'Stammdaten Mitarbeitende'!J132=""),"",'Stammdaten Mitarbeitende'!J132)</f>
        <v/>
      </c>
      <c r="R132" s="63" t="str">
        <f t="shared" si="56"/>
        <v/>
      </c>
      <c r="S132" s="63" t="str">
        <f t="shared" si="63"/>
        <v/>
      </c>
      <c r="T132" s="19">
        <f t="shared" si="57"/>
        <v>0</v>
      </c>
      <c r="U132" s="19">
        <f t="shared" si="58"/>
        <v>0</v>
      </c>
      <c r="V132" s="19">
        <f t="shared" si="59"/>
        <v>0</v>
      </c>
      <c r="W132" s="19">
        <f t="shared" si="60"/>
        <v>0</v>
      </c>
      <c r="X132" s="19">
        <f t="shared" si="61"/>
        <v>0</v>
      </c>
      <c r="Y132" s="19">
        <f t="shared" si="62"/>
        <v>0</v>
      </c>
      <c r="Z132" s="365">
        <f t="shared" si="64"/>
        <v>0</v>
      </c>
    </row>
    <row r="133" spans="1:26" ht="17.25" hidden="1" customHeight="1" x14ac:dyDescent="0.2">
      <c r="A133" s="131" t="str">
        <f t="shared" si="52"/>
        <v/>
      </c>
      <c r="B133" s="168"/>
      <c r="C133" s="168"/>
      <c r="D133" s="168"/>
      <c r="E133" s="169"/>
      <c r="F133" s="273" t="str">
        <f t="shared" si="53"/>
        <v/>
      </c>
      <c r="G133" s="129"/>
      <c r="H133" s="131" t="str">
        <f t="shared" si="54"/>
        <v/>
      </c>
      <c r="I133" s="168"/>
      <c r="J133" s="168"/>
      <c r="K133" s="168"/>
      <c r="L133" s="169"/>
      <c r="M133" s="273" t="str">
        <f t="shared" si="55"/>
        <v/>
      </c>
      <c r="N133" s="56"/>
      <c r="O133" s="57" t="str">
        <f>'Stammdaten Mitarbeitende'!AA133</f>
        <v/>
      </c>
      <c r="P133" s="64" t="str">
        <f>IF($A133="","",'Stammdaten Mitarbeitende'!L133)</f>
        <v/>
      </c>
      <c r="Q133" s="64" t="str">
        <f>IF(OR($A133="",'Stammdaten Mitarbeitende'!J133=""),"",'Stammdaten Mitarbeitende'!J133)</f>
        <v/>
      </c>
      <c r="R133" s="63" t="str">
        <f t="shared" si="56"/>
        <v/>
      </c>
      <c r="S133" s="63" t="str">
        <f t="shared" si="63"/>
        <v/>
      </c>
      <c r="T133" s="19">
        <f t="shared" si="57"/>
        <v>0</v>
      </c>
      <c r="U133" s="19">
        <f t="shared" si="58"/>
        <v>0</v>
      </c>
      <c r="V133" s="19">
        <f t="shared" si="59"/>
        <v>0</v>
      </c>
      <c r="W133" s="19">
        <f t="shared" si="60"/>
        <v>0</v>
      </c>
      <c r="X133" s="19">
        <f t="shared" si="61"/>
        <v>0</v>
      </c>
      <c r="Y133" s="19">
        <f t="shared" si="62"/>
        <v>0</v>
      </c>
      <c r="Z133" s="365">
        <f t="shared" si="64"/>
        <v>0</v>
      </c>
    </row>
    <row r="134" spans="1:26" ht="17.25" hidden="1" customHeight="1" x14ac:dyDescent="0.2">
      <c r="A134" s="131" t="str">
        <f t="shared" si="52"/>
        <v/>
      </c>
      <c r="B134" s="168"/>
      <c r="C134" s="168"/>
      <c r="D134" s="168"/>
      <c r="E134" s="169"/>
      <c r="F134" s="273" t="str">
        <f t="shared" si="53"/>
        <v/>
      </c>
      <c r="G134" s="129"/>
      <c r="H134" s="131" t="str">
        <f t="shared" si="54"/>
        <v/>
      </c>
      <c r="I134" s="168"/>
      <c r="J134" s="168"/>
      <c r="K134" s="168"/>
      <c r="L134" s="169"/>
      <c r="M134" s="273" t="str">
        <f t="shared" si="55"/>
        <v/>
      </c>
      <c r="N134" s="56"/>
      <c r="O134" s="57" t="str">
        <f>'Stammdaten Mitarbeitende'!AA134</f>
        <v/>
      </c>
      <c r="P134" s="64" t="str">
        <f>IF($A134="","",'Stammdaten Mitarbeitende'!L134)</f>
        <v/>
      </c>
      <c r="Q134" s="64" t="str">
        <f>IF(OR($A134="",'Stammdaten Mitarbeitende'!J134=""),"",'Stammdaten Mitarbeitende'!J134)</f>
        <v/>
      </c>
      <c r="R134" s="63" t="str">
        <f t="shared" si="56"/>
        <v/>
      </c>
      <c r="S134" s="63" t="str">
        <f t="shared" si="63"/>
        <v/>
      </c>
      <c r="T134" s="19">
        <f t="shared" si="57"/>
        <v>0</v>
      </c>
      <c r="U134" s="19">
        <f t="shared" si="58"/>
        <v>0</v>
      </c>
      <c r="V134" s="19">
        <f t="shared" si="59"/>
        <v>0</v>
      </c>
      <c r="W134" s="19">
        <f t="shared" si="60"/>
        <v>0</v>
      </c>
      <c r="X134" s="19">
        <f t="shared" si="61"/>
        <v>0</v>
      </c>
      <c r="Y134" s="19">
        <f t="shared" si="62"/>
        <v>0</v>
      </c>
      <c r="Z134" s="365">
        <f t="shared" si="64"/>
        <v>0</v>
      </c>
    </row>
    <row r="135" spans="1:26" ht="17.25" hidden="1" customHeight="1" x14ac:dyDescent="0.2">
      <c r="A135" s="131" t="str">
        <f t="shared" si="52"/>
        <v/>
      </c>
      <c r="B135" s="168"/>
      <c r="C135" s="168"/>
      <c r="D135" s="168"/>
      <c r="E135" s="169"/>
      <c r="F135" s="273" t="str">
        <f t="shared" si="53"/>
        <v/>
      </c>
      <c r="G135" s="129"/>
      <c r="H135" s="131" t="str">
        <f t="shared" si="54"/>
        <v/>
      </c>
      <c r="I135" s="168"/>
      <c r="J135" s="168"/>
      <c r="K135" s="168"/>
      <c r="L135" s="169"/>
      <c r="M135" s="273" t="str">
        <f t="shared" si="55"/>
        <v/>
      </c>
      <c r="N135" s="56"/>
      <c r="O135" s="57" t="str">
        <f>'Stammdaten Mitarbeitende'!AA135</f>
        <v/>
      </c>
      <c r="P135" s="64" t="str">
        <f>IF($A135="","",'Stammdaten Mitarbeitende'!L135)</f>
        <v/>
      </c>
      <c r="Q135" s="64" t="str">
        <f>IF(OR($A135="",'Stammdaten Mitarbeitende'!J135=""),"",'Stammdaten Mitarbeitende'!J135)</f>
        <v/>
      </c>
      <c r="R135" s="63" t="str">
        <f t="shared" si="56"/>
        <v/>
      </c>
      <c r="S135" s="63" t="str">
        <f t="shared" si="63"/>
        <v/>
      </c>
      <c r="T135" s="19">
        <f t="shared" si="57"/>
        <v>0</v>
      </c>
      <c r="U135" s="19">
        <f t="shared" si="58"/>
        <v>0</v>
      </c>
      <c r="V135" s="19">
        <f t="shared" si="59"/>
        <v>0</v>
      </c>
      <c r="W135" s="19">
        <f t="shared" si="60"/>
        <v>0</v>
      </c>
      <c r="X135" s="19">
        <f t="shared" si="61"/>
        <v>0</v>
      </c>
      <c r="Y135" s="19">
        <f t="shared" si="62"/>
        <v>0</v>
      </c>
      <c r="Z135" s="365">
        <f t="shared" si="64"/>
        <v>0</v>
      </c>
    </row>
    <row r="136" spans="1:26" ht="17.25" hidden="1" customHeight="1" x14ac:dyDescent="0.2">
      <c r="A136" s="131" t="str">
        <f t="shared" si="52"/>
        <v/>
      </c>
      <c r="B136" s="168"/>
      <c r="C136" s="168"/>
      <c r="D136" s="168"/>
      <c r="E136" s="169"/>
      <c r="F136" s="273" t="str">
        <f t="shared" si="53"/>
        <v/>
      </c>
      <c r="G136" s="129"/>
      <c r="H136" s="131" t="str">
        <f t="shared" si="54"/>
        <v/>
      </c>
      <c r="I136" s="168"/>
      <c r="J136" s="168"/>
      <c r="K136" s="168"/>
      <c r="L136" s="169"/>
      <c r="M136" s="273" t="str">
        <f t="shared" si="55"/>
        <v/>
      </c>
      <c r="N136" s="56"/>
      <c r="O136" s="57" t="str">
        <f>'Stammdaten Mitarbeitende'!AA136</f>
        <v/>
      </c>
      <c r="P136" s="64" t="str">
        <f>IF($A136="","",'Stammdaten Mitarbeitende'!L136)</f>
        <v/>
      </c>
      <c r="Q136" s="64" t="str">
        <f>IF(OR($A136="",'Stammdaten Mitarbeitende'!J136=""),"",'Stammdaten Mitarbeitende'!J136)</f>
        <v/>
      </c>
      <c r="R136" s="63" t="str">
        <f t="shared" si="56"/>
        <v/>
      </c>
      <c r="S136" s="63" t="str">
        <f t="shared" si="63"/>
        <v/>
      </c>
      <c r="T136" s="19">
        <f t="shared" si="57"/>
        <v>0</v>
      </c>
      <c r="U136" s="19">
        <f t="shared" si="58"/>
        <v>0</v>
      </c>
      <c r="V136" s="19">
        <f t="shared" si="59"/>
        <v>0</v>
      </c>
      <c r="W136" s="19">
        <f t="shared" si="60"/>
        <v>0</v>
      </c>
      <c r="X136" s="19">
        <f t="shared" si="61"/>
        <v>0</v>
      </c>
      <c r="Y136" s="19">
        <f t="shared" si="62"/>
        <v>0</v>
      </c>
      <c r="Z136" s="365">
        <f t="shared" si="64"/>
        <v>0</v>
      </c>
    </row>
    <row r="137" spans="1:26" ht="17.25" hidden="1" customHeight="1" x14ac:dyDescent="0.2">
      <c r="A137" s="131" t="str">
        <f t="shared" si="52"/>
        <v/>
      </c>
      <c r="B137" s="168"/>
      <c r="C137" s="168"/>
      <c r="D137" s="168"/>
      <c r="E137" s="169"/>
      <c r="F137" s="273" t="str">
        <f t="shared" si="53"/>
        <v/>
      </c>
      <c r="G137" s="129"/>
      <c r="H137" s="131" t="str">
        <f t="shared" si="54"/>
        <v/>
      </c>
      <c r="I137" s="168"/>
      <c r="J137" s="168"/>
      <c r="K137" s="168"/>
      <c r="L137" s="169"/>
      <c r="M137" s="273" t="str">
        <f t="shared" si="55"/>
        <v/>
      </c>
      <c r="N137" s="56"/>
      <c r="O137" s="57" t="str">
        <f>'Stammdaten Mitarbeitende'!AA137</f>
        <v/>
      </c>
      <c r="P137" s="64" t="str">
        <f>IF($A137="","",'Stammdaten Mitarbeitende'!L137)</f>
        <v/>
      </c>
      <c r="Q137" s="64" t="str">
        <f>IF(OR($A137="",'Stammdaten Mitarbeitende'!J137=""),"",'Stammdaten Mitarbeitende'!J137)</f>
        <v/>
      </c>
      <c r="R137" s="63" t="str">
        <f t="shared" si="56"/>
        <v/>
      </c>
      <c r="S137" s="63" t="str">
        <f t="shared" si="63"/>
        <v/>
      </c>
      <c r="T137" s="19">
        <f t="shared" si="57"/>
        <v>0</v>
      </c>
      <c r="U137" s="19">
        <f t="shared" si="58"/>
        <v>0</v>
      </c>
      <c r="V137" s="19">
        <f t="shared" si="59"/>
        <v>0</v>
      </c>
      <c r="W137" s="19">
        <f t="shared" si="60"/>
        <v>0</v>
      </c>
      <c r="X137" s="19">
        <f t="shared" si="61"/>
        <v>0</v>
      </c>
      <c r="Y137" s="19">
        <f t="shared" si="62"/>
        <v>0</v>
      </c>
      <c r="Z137" s="365">
        <f t="shared" si="64"/>
        <v>0</v>
      </c>
    </row>
    <row r="138" spans="1:26" ht="17.25" hidden="1" customHeight="1" x14ac:dyDescent="0.2">
      <c r="A138" s="131" t="str">
        <f t="shared" si="52"/>
        <v/>
      </c>
      <c r="B138" s="168"/>
      <c r="C138" s="168"/>
      <c r="D138" s="168"/>
      <c r="E138" s="169"/>
      <c r="F138" s="273" t="str">
        <f t="shared" si="53"/>
        <v/>
      </c>
      <c r="G138" s="129"/>
      <c r="H138" s="131" t="str">
        <f t="shared" si="54"/>
        <v/>
      </c>
      <c r="I138" s="168"/>
      <c r="J138" s="168"/>
      <c r="K138" s="168"/>
      <c r="L138" s="169"/>
      <c r="M138" s="273" t="str">
        <f t="shared" si="55"/>
        <v/>
      </c>
      <c r="N138" s="56"/>
      <c r="O138" s="57" t="str">
        <f>'Stammdaten Mitarbeitende'!AA138</f>
        <v/>
      </c>
      <c r="P138" s="64" t="str">
        <f>IF($A138="","",'Stammdaten Mitarbeitende'!L138)</f>
        <v/>
      </c>
      <c r="Q138" s="64" t="str">
        <f>IF(OR($A138="",'Stammdaten Mitarbeitende'!J138=""),"",'Stammdaten Mitarbeitende'!J138)</f>
        <v/>
      </c>
      <c r="R138" s="63" t="str">
        <f t="shared" si="56"/>
        <v/>
      </c>
      <c r="S138" s="63" t="str">
        <f t="shared" si="63"/>
        <v/>
      </c>
      <c r="T138" s="19">
        <f t="shared" si="57"/>
        <v>0</v>
      </c>
      <c r="U138" s="19">
        <f t="shared" si="58"/>
        <v>0</v>
      </c>
      <c r="V138" s="19">
        <f t="shared" si="59"/>
        <v>0</v>
      </c>
      <c r="W138" s="19">
        <f t="shared" si="60"/>
        <v>0</v>
      </c>
      <c r="X138" s="19">
        <f t="shared" si="61"/>
        <v>0</v>
      </c>
      <c r="Y138" s="19">
        <f t="shared" si="62"/>
        <v>0</v>
      </c>
      <c r="Z138" s="365">
        <f t="shared" si="64"/>
        <v>0</v>
      </c>
    </row>
    <row r="139" spans="1:26" ht="17.25" hidden="1" customHeight="1" x14ac:dyDescent="0.2">
      <c r="A139" s="131" t="str">
        <f t="shared" si="52"/>
        <v/>
      </c>
      <c r="B139" s="168"/>
      <c r="C139" s="168"/>
      <c r="D139" s="168"/>
      <c r="E139" s="169"/>
      <c r="F139" s="273" t="str">
        <f t="shared" si="53"/>
        <v/>
      </c>
      <c r="G139" s="129"/>
      <c r="H139" s="131" t="str">
        <f t="shared" si="54"/>
        <v/>
      </c>
      <c r="I139" s="168"/>
      <c r="J139" s="168"/>
      <c r="K139" s="168"/>
      <c r="L139" s="169"/>
      <c r="M139" s="273" t="str">
        <f t="shared" si="55"/>
        <v/>
      </c>
      <c r="N139" s="56"/>
      <c r="O139" s="57" t="str">
        <f>'Stammdaten Mitarbeitende'!AA139</f>
        <v/>
      </c>
      <c r="P139" s="64" t="str">
        <f>IF($A139="","",'Stammdaten Mitarbeitende'!L139)</f>
        <v/>
      </c>
      <c r="Q139" s="64" t="str">
        <f>IF(OR($A139="",'Stammdaten Mitarbeitende'!J139=""),"",'Stammdaten Mitarbeitende'!J139)</f>
        <v/>
      </c>
      <c r="R139" s="63" t="str">
        <f t="shared" si="56"/>
        <v/>
      </c>
      <c r="S139" s="63" t="str">
        <f t="shared" si="63"/>
        <v/>
      </c>
      <c r="T139" s="19">
        <f t="shared" si="57"/>
        <v>0</v>
      </c>
      <c r="U139" s="19">
        <f t="shared" si="58"/>
        <v>0</v>
      </c>
      <c r="V139" s="19">
        <f t="shared" si="59"/>
        <v>0</v>
      </c>
      <c r="W139" s="19">
        <f t="shared" si="60"/>
        <v>0</v>
      </c>
      <c r="X139" s="19">
        <f t="shared" si="61"/>
        <v>0</v>
      </c>
      <c r="Y139" s="19">
        <f t="shared" si="62"/>
        <v>0</v>
      </c>
      <c r="Z139" s="365">
        <f t="shared" si="64"/>
        <v>0</v>
      </c>
    </row>
    <row r="140" spans="1:26" ht="17.25" hidden="1" customHeight="1" x14ac:dyDescent="0.2">
      <c r="A140" s="131" t="str">
        <f t="shared" si="52"/>
        <v/>
      </c>
      <c r="B140" s="168"/>
      <c r="C140" s="168"/>
      <c r="D140" s="168"/>
      <c r="E140" s="169"/>
      <c r="F140" s="273" t="str">
        <f t="shared" si="53"/>
        <v/>
      </c>
      <c r="G140" s="129"/>
      <c r="H140" s="131" t="str">
        <f t="shared" si="54"/>
        <v/>
      </c>
      <c r="I140" s="168"/>
      <c r="J140" s="168"/>
      <c r="K140" s="168"/>
      <c r="L140" s="169"/>
      <c r="M140" s="273" t="str">
        <f t="shared" si="55"/>
        <v/>
      </c>
      <c r="N140" s="56"/>
      <c r="O140" s="57" t="str">
        <f>'Stammdaten Mitarbeitende'!AA140</f>
        <v/>
      </c>
      <c r="P140" s="64" t="str">
        <f>IF($A140="","",'Stammdaten Mitarbeitende'!L140)</f>
        <v/>
      </c>
      <c r="Q140" s="64" t="str">
        <f>IF(OR($A140="",'Stammdaten Mitarbeitende'!J140=""),"",'Stammdaten Mitarbeitende'!J140)</f>
        <v/>
      </c>
      <c r="R140" s="63" t="str">
        <f t="shared" si="56"/>
        <v/>
      </c>
      <c r="S140" s="63" t="str">
        <f t="shared" si="63"/>
        <v/>
      </c>
      <c r="T140" s="19">
        <f t="shared" si="57"/>
        <v>0</v>
      </c>
      <c r="U140" s="19">
        <f t="shared" si="58"/>
        <v>0</v>
      </c>
      <c r="V140" s="19">
        <f t="shared" si="59"/>
        <v>0</v>
      </c>
      <c r="W140" s="19">
        <f t="shared" si="60"/>
        <v>0</v>
      </c>
      <c r="X140" s="19">
        <f t="shared" si="61"/>
        <v>0</v>
      </c>
      <c r="Y140" s="19">
        <f t="shared" si="62"/>
        <v>0</v>
      </c>
      <c r="Z140" s="365">
        <f t="shared" si="64"/>
        <v>0</v>
      </c>
    </row>
    <row r="141" spans="1:26" ht="17.25" hidden="1" customHeight="1" x14ac:dyDescent="0.2">
      <c r="A141" s="131" t="str">
        <f t="shared" si="52"/>
        <v/>
      </c>
      <c r="B141" s="168"/>
      <c r="C141" s="168"/>
      <c r="D141" s="168"/>
      <c r="E141" s="169"/>
      <c r="F141" s="273" t="str">
        <f t="shared" si="53"/>
        <v/>
      </c>
      <c r="G141" s="129"/>
      <c r="H141" s="131" t="str">
        <f t="shared" si="54"/>
        <v/>
      </c>
      <c r="I141" s="168"/>
      <c r="J141" s="168"/>
      <c r="K141" s="168"/>
      <c r="L141" s="169"/>
      <c r="M141" s="273" t="str">
        <f t="shared" si="55"/>
        <v/>
      </c>
      <c r="N141" s="56"/>
      <c r="O141" s="57" t="str">
        <f>'Stammdaten Mitarbeitende'!AA141</f>
        <v/>
      </c>
      <c r="P141" s="64" t="str">
        <f>IF($A141="","",'Stammdaten Mitarbeitende'!L141)</f>
        <v/>
      </c>
      <c r="Q141" s="64" t="str">
        <f>IF(OR($A141="",'Stammdaten Mitarbeitende'!J141=""),"",'Stammdaten Mitarbeitende'!J141)</f>
        <v/>
      </c>
      <c r="R141" s="63" t="str">
        <f t="shared" si="56"/>
        <v/>
      </c>
      <c r="S141" s="63" t="str">
        <f t="shared" si="63"/>
        <v/>
      </c>
      <c r="T141" s="19">
        <f t="shared" si="57"/>
        <v>0</v>
      </c>
      <c r="U141" s="19">
        <f t="shared" si="58"/>
        <v>0</v>
      </c>
      <c r="V141" s="19">
        <f t="shared" si="59"/>
        <v>0</v>
      </c>
      <c r="W141" s="19">
        <f t="shared" si="60"/>
        <v>0</v>
      </c>
      <c r="X141" s="19">
        <f t="shared" si="61"/>
        <v>0</v>
      </c>
      <c r="Y141" s="19">
        <f t="shared" si="62"/>
        <v>0</v>
      </c>
      <c r="Z141" s="365">
        <f t="shared" si="64"/>
        <v>0</v>
      </c>
    </row>
    <row r="142" spans="1:26" ht="17.25" hidden="1" customHeight="1" x14ac:dyDescent="0.2">
      <c r="A142" s="131" t="str">
        <f t="shared" si="52"/>
        <v/>
      </c>
      <c r="B142" s="168"/>
      <c r="C142" s="168"/>
      <c r="D142" s="168"/>
      <c r="E142" s="169"/>
      <c r="F142" s="273" t="str">
        <f t="shared" si="53"/>
        <v/>
      </c>
      <c r="G142" s="129"/>
      <c r="H142" s="131" t="str">
        <f t="shared" si="54"/>
        <v/>
      </c>
      <c r="I142" s="168"/>
      <c r="J142" s="168"/>
      <c r="K142" s="168"/>
      <c r="L142" s="169"/>
      <c r="M142" s="273" t="str">
        <f t="shared" si="55"/>
        <v/>
      </c>
      <c r="N142" s="56"/>
      <c r="O142" s="57" t="str">
        <f>'Stammdaten Mitarbeitende'!AA142</f>
        <v/>
      </c>
      <c r="P142" s="64" t="str">
        <f>IF($A142="","",'Stammdaten Mitarbeitende'!L142)</f>
        <v/>
      </c>
      <c r="Q142" s="64" t="str">
        <f>IF(OR($A142="",'Stammdaten Mitarbeitende'!J142=""),"",'Stammdaten Mitarbeitende'!J142)</f>
        <v/>
      </c>
      <c r="R142" s="63" t="str">
        <f t="shared" si="56"/>
        <v/>
      </c>
      <c r="S142" s="63" t="str">
        <f t="shared" si="63"/>
        <v/>
      </c>
      <c r="T142" s="19">
        <f t="shared" si="57"/>
        <v>0</v>
      </c>
      <c r="U142" s="19">
        <f t="shared" si="58"/>
        <v>0</v>
      </c>
      <c r="V142" s="19">
        <f t="shared" si="59"/>
        <v>0</v>
      </c>
      <c r="W142" s="19">
        <f t="shared" si="60"/>
        <v>0</v>
      </c>
      <c r="X142" s="19">
        <f t="shared" si="61"/>
        <v>0</v>
      </c>
      <c r="Y142" s="19">
        <f t="shared" si="62"/>
        <v>0</v>
      </c>
      <c r="Z142" s="365">
        <f t="shared" si="64"/>
        <v>0</v>
      </c>
    </row>
    <row r="143" spans="1:26" ht="17.25" hidden="1" customHeight="1" x14ac:dyDescent="0.2">
      <c r="A143" s="131" t="str">
        <f t="shared" si="52"/>
        <v/>
      </c>
      <c r="B143" s="168"/>
      <c r="C143" s="168"/>
      <c r="D143" s="168"/>
      <c r="E143" s="169"/>
      <c r="F143" s="273" t="str">
        <f t="shared" si="53"/>
        <v/>
      </c>
      <c r="G143" s="129"/>
      <c r="H143" s="131" t="str">
        <f t="shared" si="54"/>
        <v/>
      </c>
      <c r="I143" s="168"/>
      <c r="J143" s="168"/>
      <c r="K143" s="168"/>
      <c r="L143" s="169"/>
      <c r="M143" s="273" t="str">
        <f t="shared" si="55"/>
        <v/>
      </c>
      <c r="N143" s="56"/>
      <c r="O143" s="57" t="str">
        <f>'Stammdaten Mitarbeitende'!AA143</f>
        <v/>
      </c>
      <c r="P143" s="64" t="str">
        <f>IF($A143="","",'Stammdaten Mitarbeitende'!L143)</f>
        <v/>
      </c>
      <c r="Q143" s="64" t="str">
        <f>IF(OR($A143="",'Stammdaten Mitarbeitende'!J143=""),"",'Stammdaten Mitarbeitende'!J143)</f>
        <v/>
      </c>
      <c r="R143" s="63" t="str">
        <f t="shared" si="56"/>
        <v/>
      </c>
      <c r="S143" s="63" t="str">
        <f t="shared" si="63"/>
        <v/>
      </c>
      <c r="T143" s="19">
        <f t="shared" si="57"/>
        <v>0</v>
      </c>
      <c r="U143" s="19">
        <f t="shared" si="58"/>
        <v>0</v>
      </c>
      <c r="V143" s="19">
        <f t="shared" si="59"/>
        <v>0</v>
      </c>
      <c r="W143" s="19">
        <f t="shared" si="60"/>
        <v>0</v>
      </c>
      <c r="X143" s="19">
        <f t="shared" si="61"/>
        <v>0</v>
      </c>
      <c r="Y143" s="19">
        <f t="shared" si="62"/>
        <v>0</v>
      </c>
      <c r="Z143" s="365">
        <f t="shared" si="64"/>
        <v>0</v>
      </c>
    </row>
    <row r="144" spans="1:26" ht="17.25" hidden="1" customHeight="1" x14ac:dyDescent="0.2">
      <c r="A144" s="131" t="str">
        <f t="shared" si="52"/>
        <v/>
      </c>
      <c r="B144" s="168"/>
      <c r="C144" s="168"/>
      <c r="D144" s="168"/>
      <c r="E144" s="169"/>
      <c r="F144" s="273" t="str">
        <f t="shared" si="53"/>
        <v/>
      </c>
      <c r="G144" s="129"/>
      <c r="H144" s="131" t="str">
        <f t="shared" si="54"/>
        <v/>
      </c>
      <c r="I144" s="168"/>
      <c r="J144" s="168"/>
      <c r="K144" s="168"/>
      <c r="L144" s="169"/>
      <c r="M144" s="273" t="str">
        <f t="shared" si="55"/>
        <v/>
      </c>
      <c r="N144" s="56"/>
      <c r="O144" s="57" t="str">
        <f>'Stammdaten Mitarbeitende'!AA144</f>
        <v/>
      </c>
      <c r="P144" s="64" t="str">
        <f>IF($A144="","",'Stammdaten Mitarbeitende'!L144)</f>
        <v/>
      </c>
      <c r="Q144" s="64" t="str">
        <f>IF(OR($A144="",'Stammdaten Mitarbeitende'!J144=""),"",'Stammdaten Mitarbeitende'!J144)</f>
        <v/>
      </c>
      <c r="R144" s="63" t="str">
        <f t="shared" si="56"/>
        <v/>
      </c>
      <c r="S144" s="63" t="str">
        <f t="shared" si="63"/>
        <v/>
      </c>
      <c r="T144" s="19">
        <f t="shared" si="57"/>
        <v>0</v>
      </c>
      <c r="U144" s="19">
        <f t="shared" si="58"/>
        <v>0</v>
      </c>
      <c r="V144" s="19">
        <f t="shared" si="59"/>
        <v>0</v>
      </c>
      <c r="W144" s="19">
        <f t="shared" si="60"/>
        <v>0</v>
      </c>
      <c r="X144" s="19">
        <f t="shared" si="61"/>
        <v>0</v>
      </c>
      <c r="Y144" s="19">
        <f t="shared" si="62"/>
        <v>0</v>
      </c>
      <c r="Z144" s="365">
        <f t="shared" si="64"/>
        <v>0</v>
      </c>
    </row>
    <row r="145" spans="1:26" ht="17.25" hidden="1" customHeight="1" x14ac:dyDescent="0.2">
      <c r="A145" s="131" t="str">
        <f t="shared" si="52"/>
        <v/>
      </c>
      <c r="B145" s="168"/>
      <c r="C145" s="168"/>
      <c r="D145" s="168"/>
      <c r="E145" s="169"/>
      <c r="F145" s="273" t="str">
        <f t="shared" si="53"/>
        <v/>
      </c>
      <c r="G145" s="129"/>
      <c r="H145" s="131" t="str">
        <f t="shared" si="54"/>
        <v/>
      </c>
      <c r="I145" s="168"/>
      <c r="J145" s="168"/>
      <c r="K145" s="168"/>
      <c r="L145" s="169"/>
      <c r="M145" s="273" t="str">
        <f t="shared" si="55"/>
        <v/>
      </c>
      <c r="N145" s="56"/>
      <c r="O145" s="57" t="str">
        <f>'Stammdaten Mitarbeitende'!AA145</f>
        <v/>
      </c>
      <c r="P145" s="64" t="str">
        <f>IF($A145="","",'Stammdaten Mitarbeitende'!L145)</f>
        <v/>
      </c>
      <c r="Q145" s="64" t="str">
        <f>IF(OR($A145="",'Stammdaten Mitarbeitende'!J145=""),"",'Stammdaten Mitarbeitende'!J145)</f>
        <v/>
      </c>
      <c r="R145" s="63" t="str">
        <f t="shared" si="56"/>
        <v/>
      </c>
      <c r="S145" s="63" t="str">
        <f t="shared" si="63"/>
        <v/>
      </c>
      <c r="T145" s="19">
        <f t="shared" si="57"/>
        <v>0</v>
      </c>
      <c r="U145" s="19">
        <f t="shared" si="58"/>
        <v>0</v>
      </c>
      <c r="V145" s="19">
        <f t="shared" si="59"/>
        <v>0</v>
      </c>
      <c r="W145" s="19">
        <f t="shared" si="60"/>
        <v>0</v>
      </c>
      <c r="X145" s="19">
        <f t="shared" si="61"/>
        <v>0</v>
      </c>
      <c r="Y145" s="19">
        <f t="shared" si="62"/>
        <v>0</v>
      </c>
      <c r="Z145" s="365">
        <f t="shared" si="64"/>
        <v>0</v>
      </c>
    </row>
    <row r="146" spans="1:26" ht="17.25" hidden="1" customHeight="1" x14ac:dyDescent="0.2">
      <c r="A146" s="131" t="str">
        <f t="shared" si="52"/>
        <v/>
      </c>
      <c r="B146" s="168"/>
      <c r="C146" s="168"/>
      <c r="D146" s="168"/>
      <c r="E146" s="169"/>
      <c r="F146" s="273" t="str">
        <f t="shared" si="53"/>
        <v/>
      </c>
      <c r="G146" s="129"/>
      <c r="H146" s="131" t="str">
        <f t="shared" si="54"/>
        <v/>
      </c>
      <c r="I146" s="168"/>
      <c r="J146" s="168"/>
      <c r="K146" s="168"/>
      <c r="L146" s="169"/>
      <c r="M146" s="273" t="str">
        <f t="shared" si="55"/>
        <v/>
      </c>
      <c r="N146" s="56"/>
      <c r="O146" s="57" t="str">
        <f>'Stammdaten Mitarbeitende'!AA146</f>
        <v/>
      </c>
      <c r="P146" s="64" t="str">
        <f>IF($A146="","",'Stammdaten Mitarbeitende'!L146)</f>
        <v/>
      </c>
      <c r="Q146" s="64" t="str">
        <f>IF(OR($A146="",'Stammdaten Mitarbeitende'!J146=""),"",'Stammdaten Mitarbeitende'!J146)</f>
        <v/>
      </c>
      <c r="R146" s="63" t="str">
        <f t="shared" si="56"/>
        <v/>
      </c>
      <c r="S146" s="63" t="str">
        <f t="shared" si="63"/>
        <v/>
      </c>
      <c r="T146" s="19">
        <f t="shared" si="57"/>
        <v>0</v>
      </c>
      <c r="U146" s="19">
        <f t="shared" si="58"/>
        <v>0</v>
      </c>
      <c r="V146" s="19">
        <f t="shared" si="59"/>
        <v>0</v>
      </c>
      <c r="W146" s="19">
        <f t="shared" si="60"/>
        <v>0</v>
      </c>
      <c r="X146" s="19">
        <f t="shared" si="61"/>
        <v>0</v>
      </c>
      <c r="Y146" s="19">
        <f t="shared" si="62"/>
        <v>0</v>
      </c>
      <c r="Z146" s="365">
        <f t="shared" si="64"/>
        <v>0</v>
      </c>
    </row>
    <row r="147" spans="1:26" ht="17.25" hidden="1" customHeight="1" x14ac:dyDescent="0.2">
      <c r="A147" s="131" t="str">
        <f t="shared" si="52"/>
        <v/>
      </c>
      <c r="B147" s="168"/>
      <c r="C147" s="168"/>
      <c r="D147" s="168"/>
      <c r="E147" s="169"/>
      <c r="F147" s="273" t="str">
        <f t="shared" si="53"/>
        <v/>
      </c>
      <c r="G147" s="129"/>
      <c r="H147" s="131" t="str">
        <f t="shared" si="54"/>
        <v/>
      </c>
      <c r="I147" s="168"/>
      <c r="J147" s="168"/>
      <c r="K147" s="168"/>
      <c r="L147" s="169"/>
      <c r="M147" s="273" t="str">
        <f t="shared" si="55"/>
        <v/>
      </c>
      <c r="N147" s="56"/>
      <c r="O147" s="57" t="str">
        <f>'Stammdaten Mitarbeitende'!AA147</f>
        <v/>
      </c>
      <c r="P147" s="64" t="str">
        <f>IF($A147="","",'Stammdaten Mitarbeitende'!L147)</f>
        <v/>
      </c>
      <c r="Q147" s="64" t="str">
        <f>IF(OR($A147="",'Stammdaten Mitarbeitende'!J147=""),"",'Stammdaten Mitarbeitende'!J147)</f>
        <v/>
      </c>
      <c r="R147" s="63" t="str">
        <f t="shared" si="56"/>
        <v/>
      </c>
      <c r="S147" s="63" t="str">
        <f t="shared" si="63"/>
        <v/>
      </c>
      <c r="T147" s="19">
        <f t="shared" si="57"/>
        <v>0</v>
      </c>
      <c r="U147" s="19">
        <f t="shared" si="58"/>
        <v>0</v>
      </c>
      <c r="V147" s="19">
        <f t="shared" si="59"/>
        <v>0</v>
      </c>
      <c r="W147" s="19">
        <f t="shared" si="60"/>
        <v>0</v>
      </c>
      <c r="X147" s="19">
        <f t="shared" si="61"/>
        <v>0</v>
      </c>
      <c r="Y147" s="19">
        <f t="shared" si="62"/>
        <v>0</v>
      </c>
      <c r="Z147" s="365">
        <f t="shared" si="64"/>
        <v>0</v>
      </c>
    </row>
    <row r="148" spans="1:26" ht="17.25" hidden="1" customHeight="1" x14ac:dyDescent="0.2">
      <c r="A148" s="131" t="str">
        <f t="shared" si="52"/>
        <v/>
      </c>
      <c r="B148" s="168"/>
      <c r="C148" s="168"/>
      <c r="D148" s="168"/>
      <c r="E148" s="169"/>
      <c r="F148" s="273" t="str">
        <f t="shared" si="53"/>
        <v/>
      </c>
      <c r="G148" s="129"/>
      <c r="H148" s="131" t="str">
        <f t="shared" si="54"/>
        <v/>
      </c>
      <c r="I148" s="168"/>
      <c r="J148" s="168"/>
      <c r="K148" s="168"/>
      <c r="L148" s="169"/>
      <c r="M148" s="273" t="str">
        <f t="shared" si="55"/>
        <v/>
      </c>
      <c r="N148" s="56"/>
      <c r="O148" s="57" t="str">
        <f>'Stammdaten Mitarbeitende'!AA148</f>
        <v/>
      </c>
      <c r="P148" s="64" t="str">
        <f>IF($A148="","",'Stammdaten Mitarbeitende'!L148)</f>
        <v/>
      </c>
      <c r="Q148" s="64" t="str">
        <f>IF(OR($A148="",'Stammdaten Mitarbeitende'!J148=""),"",'Stammdaten Mitarbeitende'!J148)</f>
        <v/>
      </c>
      <c r="R148" s="63" t="str">
        <f t="shared" si="56"/>
        <v/>
      </c>
      <c r="S148" s="63" t="str">
        <f t="shared" si="63"/>
        <v/>
      </c>
      <c r="T148" s="19">
        <f t="shared" si="57"/>
        <v>0</v>
      </c>
      <c r="U148" s="19">
        <f t="shared" si="58"/>
        <v>0</v>
      </c>
      <c r="V148" s="19">
        <f t="shared" si="59"/>
        <v>0</v>
      </c>
      <c r="W148" s="19">
        <f t="shared" si="60"/>
        <v>0</v>
      </c>
      <c r="X148" s="19">
        <f t="shared" si="61"/>
        <v>0</v>
      </c>
      <c r="Y148" s="19">
        <f t="shared" si="62"/>
        <v>0</v>
      </c>
      <c r="Z148" s="365">
        <f t="shared" si="64"/>
        <v>0</v>
      </c>
    </row>
    <row r="149" spans="1:26" ht="17.25" hidden="1" customHeight="1" x14ac:dyDescent="0.2">
      <c r="A149" s="131" t="str">
        <f t="shared" si="52"/>
        <v/>
      </c>
      <c r="B149" s="168"/>
      <c r="C149" s="168"/>
      <c r="D149" s="168"/>
      <c r="E149" s="169"/>
      <c r="F149" s="273" t="str">
        <f t="shared" si="53"/>
        <v/>
      </c>
      <c r="G149" s="129"/>
      <c r="H149" s="131" t="str">
        <f t="shared" si="54"/>
        <v/>
      </c>
      <c r="I149" s="168"/>
      <c r="J149" s="168"/>
      <c r="K149" s="168"/>
      <c r="L149" s="169"/>
      <c r="M149" s="273" t="str">
        <f t="shared" si="55"/>
        <v/>
      </c>
      <c r="N149" s="56"/>
      <c r="O149" s="57" t="str">
        <f>'Stammdaten Mitarbeitende'!AA149</f>
        <v/>
      </c>
      <c r="P149" s="64" t="str">
        <f>IF($A149="","",'Stammdaten Mitarbeitende'!L149)</f>
        <v/>
      </c>
      <c r="Q149" s="64" t="str">
        <f>IF(OR($A149="",'Stammdaten Mitarbeitende'!J149=""),"",'Stammdaten Mitarbeitende'!J149)</f>
        <v/>
      </c>
      <c r="R149" s="63" t="str">
        <f t="shared" si="56"/>
        <v/>
      </c>
      <c r="S149" s="63" t="str">
        <f t="shared" si="63"/>
        <v/>
      </c>
      <c r="T149" s="19">
        <f t="shared" si="57"/>
        <v>0</v>
      </c>
      <c r="U149" s="19">
        <f t="shared" si="58"/>
        <v>0</v>
      </c>
      <c r="V149" s="19">
        <f t="shared" si="59"/>
        <v>0</v>
      </c>
      <c r="W149" s="19">
        <f t="shared" si="60"/>
        <v>0</v>
      </c>
      <c r="X149" s="19">
        <f t="shared" si="61"/>
        <v>0</v>
      </c>
      <c r="Y149" s="19">
        <f t="shared" si="62"/>
        <v>0</v>
      </c>
      <c r="Z149" s="365">
        <f t="shared" si="64"/>
        <v>0</v>
      </c>
    </row>
    <row r="150" spans="1:26" hidden="1" x14ac:dyDescent="0.2">
      <c r="A150" s="280" t="str">
        <f>Übersetzungstexte!A$230</f>
        <v>Seitentotal</v>
      </c>
      <c r="B150" s="281"/>
      <c r="C150" s="92">
        <f>SUM(C129:C149)</f>
        <v>0</v>
      </c>
      <c r="D150" s="282"/>
      <c r="E150" s="92">
        <f>SUM(E129:E149)</f>
        <v>0</v>
      </c>
      <c r="F150" s="92">
        <f>SUM(F129:F149)</f>
        <v>0</v>
      </c>
      <c r="G150" s="283"/>
      <c r="H150" s="280" t="str">
        <f>Übersetzungstexte!A$230</f>
        <v>Seitentotal</v>
      </c>
      <c r="I150" s="281"/>
      <c r="J150" s="92">
        <f>SUM(J129:J149)</f>
        <v>0</v>
      </c>
      <c r="K150" s="282"/>
      <c r="L150" s="92">
        <f>SUM(L129:L149)</f>
        <v>0</v>
      </c>
      <c r="M150" s="92">
        <f>SUM(M129:M149)</f>
        <v>0</v>
      </c>
      <c r="N150" s="56"/>
      <c r="O150" s="56"/>
      <c r="P150" s="56"/>
      <c r="Q150" s="56"/>
      <c r="R150" s="56"/>
      <c r="S150" s="56"/>
    </row>
    <row r="151" spans="1:26" hidden="1" x14ac:dyDescent="0.2">
      <c r="A151" s="240" t="str">
        <f>'Stammdaten Betrieb &amp; Abteilung'!D$1</f>
        <v xml:space="preserve">  </v>
      </c>
      <c r="B151" s="241"/>
      <c r="F151" s="243"/>
      <c r="G151" s="243"/>
      <c r="H151" s="22" t="str">
        <f>Übersetzungstexte!A$190</f>
        <v>Betrieb / Betriebsabteilung</v>
      </c>
      <c r="I151" s="244" t="str">
        <f>'Stammdaten Betrieb &amp; Abteilung'!D$13</f>
        <v xml:space="preserve"> </v>
      </c>
      <c r="J151" s="49"/>
      <c r="K151" s="22"/>
      <c r="L151" s="49"/>
      <c r="M151" s="49"/>
    </row>
    <row r="152" spans="1:26" hidden="1" x14ac:dyDescent="0.2">
      <c r="A152" s="245" t="str">
        <f>'Stammdaten Betrieb &amp; Abteilung'!D$3</f>
        <v xml:space="preserve"> </v>
      </c>
      <c r="B152" s="246"/>
      <c r="F152" s="247"/>
      <c r="G152" s="247"/>
      <c r="H152" s="46" t="str">
        <f>Übersetzungstexte!A$191</f>
        <v>PLZ/Ort</v>
      </c>
      <c r="I152" s="244" t="str">
        <f>'Stammdaten Betrieb &amp; Abteilung'!D$4</f>
        <v xml:space="preserve"> </v>
      </c>
      <c r="J152" s="49"/>
      <c r="K152" s="22"/>
      <c r="L152" s="248"/>
      <c r="M152" s="248"/>
    </row>
    <row r="153" spans="1:26" hidden="1" x14ac:dyDescent="0.2">
      <c r="A153" s="178"/>
      <c r="B153" s="195"/>
      <c r="C153" s="196"/>
      <c r="D153" s="195"/>
      <c r="E153" s="196"/>
      <c r="F153" s="196"/>
      <c r="G153" s="279"/>
      <c r="H153" s="197"/>
      <c r="I153" s="196"/>
      <c r="J153" s="195"/>
      <c r="K153" s="198"/>
      <c r="L153" s="199"/>
      <c r="M153" s="199"/>
    </row>
    <row r="154" spans="1:26" hidden="1" x14ac:dyDescent="0.2">
      <c r="A154" s="249"/>
      <c r="B154" s="250"/>
      <c r="C154" s="251"/>
      <c r="D154" s="252"/>
      <c r="E154" s="253"/>
      <c r="F154" s="254" t="str">
        <f>CONCATENATE(Übersetzungstexte!A$192," ",TEXT(MONTH(P$3),"00"),".",YEAR(P$3))</f>
        <v>Zeitgleiche Periode des Vorjahres: 01.3799</v>
      </c>
      <c r="G154" s="255"/>
      <c r="H154" s="255"/>
      <c r="I154" s="249"/>
      <c r="J154" s="252"/>
      <c r="K154" s="256"/>
      <c r="L154" s="257"/>
      <c r="M154" s="258" t="str">
        <f>CONCATENATE(Übersetzungstexte!A$211," ",TEXT(MONTH(P$4),"00"),".",YEAR(P$4))</f>
        <v>Zeitgleiche Periode des vorletzten Jahres: 01.3798</v>
      </c>
    </row>
    <row r="155" spans="1:26" hidden="1" x14ac:dyDescent="0.2">
      <c r="A155" s="259">
        <v>1</v>
      </c>
      <c r="B155" s="260">
        <v>2</v>
      </c>
      <c r="C155" s="260">
        <v>3</v>
      </c>
      <c r="D155" s="260">
        <v>4</v>
      </c>
      <c r="E155" s="260">
        <v>5</v>
      </c>
      <c r="F155" s="260">
        <v>6</v>
      </c>
      <c r="G155" s="261"/>
      <c r="H155" s="259">
        <v>1</v>
      </c>
      <c r="I155" s="260">
        <v>2</v>
      </c>
      <c r="J155" s="260">
        <v>3</v>
      </c>
      <c r="K155" s="260">
        <v>4</v>
      </c>
      <c r="L155" s="260">
        <v>5</v>
      </c>
      <c r="M155" s="260">
        <v>6</v>
      </c>
      <c r="N155" s="54"/>
      <c r="O155" s="54"/>
      <c r="P155" s="54"/>
      <c r="Q155" s="54"/>
      <c r="R155" s="54" t="s">
        <v>766</v>
      </c>
      <c r="S155" s="54" t="s">
        <v>5</v>
      </c>
      <c r="T155" s="66" t="s">
        <v>764</v>
      </c>
      <c r="U155" s="66" t="s">
        <v>667</v>
      </c>
      <c r="V155" s="66"/>
      <c r="W155" s="66" t="s">
        <v>764</v>
      </c>
      <c r="X155" s="66" t="s">
        <v>667</v>
      </c>
      <c r="Y155" s="66"/>
    </row>
    <row r="156" spans="1:26" s="134" customFormat="1" hidden="1" x14ac:dyDescent="0.2">
      <c r="A156" s="262" t="str">
        <f>Übersetzungstexte!A$193</f>
        <v/>
      </c>
      <c r="B156" s="263" t="str">
        <f>Übersetzungstexte!A$196</f>
        <v>vertragliche</v>
      </c>
      <c r="C156" s="264" t="str">
        <f>Übersetzungstexte!A$199</f>
        <v>Sollstd. zeitgl.</v>
      </c>
      <c r="D156" s="265" t="str">
        <f>Übersetzungstexte!A$202</f>
        <v>Istzeit</v>
      </c>
      <c r="E156" s="264" t="str">
        <f>Übersetzungstexte!A$205</f>
        <v>Bezahlte/</v>
      </c>
      <c r="F156" s="264" t="str">
        <f>Übersetzungstexte!A$208</f>
        <v>Ausfallstunden</v>
      </c>
      <c r="G156" s="266"/>
      <c r="H156" s="262" t="str">
        <f>Übersetzungstexte!A$212</f>
        <v/>
      </c>
      <c r="I156" s="263" t="str">
        <f>Übersetzungstexte!A$215</f>
        <v>vertragliche</v>
      </c>
      <c r="J156" s="264" t="str">
        <f>Übersetzungstexte!A$218</f>
        <v>Sollstd. zeitgl.</v>
      </c>
      <c r="K156" s="265" t="str">
        <f>Übersetzungstexte!A$221</f>
        <v>Istzeit</v>
      </c>
      <c r="L156" s="264" t="str">
        <f>Übersetzungstexte!A$224</f>
        <v>Bezahlte/</v>
      </c>
      <c r="M156" s="264" t="str">
        <f>Übersetzungstexte!A$227</f>
        <v>Ausfallstunden</v>
      </c>
      <c r="N156" s="55"/>
      <c r="O156" s="55"/>
      <c r="P156" s="84" t="s">
        <v>680</v>
      </c>
      <c r="Q156" s="84" t="s">
        <v>683</v>
      </c>
      <c r="R156" s="61" t="s">
        <v>691</v>
      </c>
      <c r="S156" s="61" t="s">
        <v>691</v>
      </c>
      <c r="T156" s="66" t="s">
        <v>763</v>
      </c>
      <c r="U156" s="66" t="s">
        <v>763</v>
      </c>
      <c r="V156" s="61" t="s">
        <v>691</v>
      </c>
      <c r="W156" s="66" t="s">
        <v>763</v>
      </c>
      <c r="X156" s="66" t="s">
        <v>763</v>
      </c>
      <c r="Y156" s="61" t="s">
        <v>691</v>
      </c>
      <c r="Z156" s="79"/>
    </row>
    <row r="157" spans="1:26" s="134" customFormat="1" hidden="1" x14ac:dyDescent="0.2">
      <c r="A157" s="267" t="str">
        <f>Übersetzungstexte!A$194</f>
        <v/>
      </c>
      <c r="B157" s="263" t="str">
        <f>Übersetzungstexte!A$197</f>
        <v>wöchentliche</v>
      </c>
      <c r="C157" s="264" t="str">
        <f>Übersetzungstexte!A$200</f>
        <v>Periode inkl.</v>
      </c>
      <c r="D157" s="265" t="str">
        <f>Übersetzungstexte!A$203</f>
        <v/>
      </c>
      <c r="E157" s="264" t="str">
        <f>Übersetzungstexte!A$206</f>
        <v>Unbezahlte</v>
      </c>
      <c r="F157" s="264" t="str">
        <f>Übersetzungstexte!A$209</f>
        <v/>
      </c>
      <c r="G157" s="266"/>
      <c r="H157" s="267" t="str">
        <f>Übersetzungstexte!A$213</f>
        <v/>
      </c>
      <c r="I157" s="263" t="str">
        <f>Übersetzungstexte!A$216</f>
        <v>wöchentliche</v>
      </c>
      <c r="J157" s="264" t="str">
        <f>Übersetzungstexte!A$219</f>
        <v>Periode inkl.</v>
      </c>
      <c r="K157" s="265" t="str">
        <f>Übersetzungstexte!A$222</f>
        <v/>
      </c>
      <c r="L157" s="264" t="str">
        <f>Übersetzungstexte!A$225</f>
        <v>Unbezahlte</v>
      </c>
      <c r="M157" s="264" t="str">
        <f>Übersetzungstexte!A$228</f>
        <v/>
      </c>
      <c r="N157" s="55"/>
      <c r="O157" s="55"/>
      <c r="P157" s="61" t="s">
        <v>682</v>
      </c>
      <c r="Q157" s="84" t="s">
        <v>681</v>
      </c>
      <c r="R157" s="61" t="s">
        <v>692</v>
      </c>
      <c r="S157" s="61" t="s">
        <v>692</v>
      </c>
      <c r="T157" s="66" t="s">
        <v>749</v>
      </c>
      <c r="U157" s="66" t="s">
        <v>749</v>
      </c>
      <c r="V157" s="61" t="s">
        <v>692</v>
      </c>
      <c r="W157" s="66" t="s">
        <v>749</v>
      </c>
      <c r="X157" s="66" t="s">
        <v>749</v>
      </c>
      <c r="Y157" s="61" t="s">
        <v>692</v>
      </c>
      <c r="Z157" s="79" t="s">
        <v>52</v>
      </c>
    </row>
    <row r="158" spans="1:26" s="134" customFormat="1" hidden="1" x14ac:dyDescent="0.2">
      <c r="A158" s="268" t="str">
        <f>Übersetzungstexte!A$195</f>
        <v>Name,Vorname</v>
      </c>
      <c r="B158" s="269" t="str">
        <f>Übersetzungstexte!A$198</f>
        <v>Arbeitszeit</v>
      </c>
      <c r="C158" s="270" t="str">
        <f>Übersetzungstexte!A$201</f>
        <v>Vorholzeit</v>
      </c>
      <c r="D158" s="271" t="str">
        <f>Übersetzungstexte!A$204</f>
        <v/>
      </c>
      <c r="E158" s="270" t="str">
        <f>Übersetzungstexte!A$207</f>
        <v>Absenzen</v>
      </c>
      <c r="F158" s="270" t="str">
        <f>Übersetzungstexte!A$210</f>
        <v/>
      </c>
      <c r="G158" s="272"/>
      <c r="H158" s="268" t="str">
        <f>Übersetzungstexte!A$214</f>
        <v>Name,Vorname</v>
      </c>
      <c r="I158" s="269" t="str">
        <f>Übersetzungstexte!A$217</f>
        <v>Arbeitszeit</v>
      </c>
      <c r="J158" s="270" t="str">
        <f>Übersetzungstexte!A$220</f>
        <v>Vorholzeit</v>
      </c>
      <c r="K158" s="271" t="str">
        <f>Übersetzungstexte!A$223</f>
        <v/>
      </c>
      <c r="L158" s="270" t="str">
        <f>Übersetzungstexte!A$226</f>
        <v>Absenzen</v>
      </c>
      <c r="M158" s="270" t="str">
        <f>Übersetzungstexte!A$229</f>
        <v/>
      </c>
      <c r="N158" s="55"/>
      <c r="O158" s="55" t="s">
        <v>711</v>
      </c>
      <c r="P158" s="61" t="s">
        <v>673</v>
      </c>
      <c r="Q158" s="84" t="s">
        <v>661</v>
      </c>
      <c r="R158" s="83">
        <f>P$3</f>
        <v>693598</v>
      </c>
      <c r="S158" s="83">
        <f>P$4</f>
        <v>693233</v>
      </c>
      <c r="T158" s="83" t="s">
        <v>767</v>
      </c>
      <c r="U158" s="83" t="s">
        <v>767</v>
      </c>
      <c r="V158" s="83" t="s">
        <v>767</v>
      </c>
      <c r="W158" s="83" t="s">
        <v>4</v>
      </c>
      <c r="X158" s="83" t="s">
        <v>4</v>
      </c>
      <c r="Y158" s="83" t="s">
        <v>4</v>
      </c>
      <c r="Z158" s="79" t="s">
        <v>53</v>
      </c>
    </row>
    <row r="159" spans="1:26" ht="17.25" hidden="1" customHeight="1" x14ac:dyDescent="0.2">
      <c r="A159" s="131" t="str">
        <f t="shared" ref="A159:A179" si="65">O159</f>
        <v/>
      </c>
      <c r="B159" s="168"/>
      <c r="C159" s="168"/>
      <c r="D159" s="168"/>
      <c r="E159" s="169"/>
      <c r="F159" s="273" t="str">
        <f t="shared" ref="F159:F179" si="66">R159</f>
        <v/>
      </c>
      <c r="G159" s="129"/>
      <c r="H159" s="131" t="str">
        <f t="shared" ref="H159:H179" si="67">O159</f>
        <v/>
      </c>
      <c r="I159" s="168"/>
      <c r="J159" s="168"/>
      <c r="K159" s="168"/>
      <c r="L159" s="169"/>
      <c r="M159" s="273" t="str">
        <f t="shared" ref="M159:M179" si="68">S159</f>
        <v/>
      </c>
      <c r="N159" s="56"/>
      <c r="O159" s="57" t="str">
        <f>'Stammdaten Mitarbeitende'!AA159</f>
        <v/>
      </c>
      <c r="P159" s="64" t="str">
        <f>IF($A159="","",'Stammdaten Mitarbeitende'!L159)</f>
        <v/>
      </c>
      <c r="Q159" s="64" t="str">
        <f>IF(OR($A159="",'Stammdaten Mitarbeitende'!J159=""),"",'Stammdaten Mitarbeitende'!J159)</f>
        <v/>
      </c>
      <c r="R159" s="63" t="str">
        <f t="shared" ref="R159:R179" si="69">IF(OR($A159="",C159="",D159="",E159=""),"",MAX(C159-D159-E159,0))</f>
        <v/>
      </c>
      <c r="S159" s="63" t="str">
        <f>IF(OR($H159="",J159="",K159="",L159=""),"",MAX(J159-K159-L159,0))</f>
        <v/>
      </c>
      <c r="T159" s="19">
        <f t="shared" ref="T159:T179" si="70">IF(OR(F159=""),0,C159)</f>
        <v>0</v>
      </c>
      <c r="U159" s="19">
        <f t="shared" ref="U159:U179" si="71">IF(OR(F159=""),0,E159)</f>
        <v>0</v>
      </c>
      <c r="V159" s="19">
        <f t="shared" ref="V159:V179" si="72">IF(OR(F159&lt;=0,F159=""),0,R159)</f>
        <v>0</v>
      </c>
      <c r="W159" s="19">
        <f t="shared" ref="W159:W179" si="73">IF(OR(M159=""),0,J159)</f>
        <v>0</v>
      </c>
      <c r="X159" s="19">
        <f t="shared" ref="X159:X179" si="74">IF(OR(M159=""),0,L159)</f>
        <v>0</v>
      </c>
      <c r="Y159" s="19">
        <f t="shared" ref="Y159:Y179" si="75">IF(OR(M159&lt;=0,M159=""),0,S159)</f>
        <v>0</v>
      </c>
      <c r="Z159" s="365">
        <f>MAX(P159:Y159)</f>
        <v>0</v>
      </c>
    </row>
    <row r="160" spans="1:26" ht="17.25" hidden="1" customHeight="1" x14ac:dyDescent="0.2">
      <c r="A160" s="131" t="str">
        <f t="shared" si="65"/>
        <v/>
      </c>
      <c r="B160" s="168"/>
      <c r="C160" s="168"/>
      <c r="D160" s="168"/>
      <c r="E160" s="169"/>
      <c r="F160" s="273" t="str">
        <f t="shared" si="66"/>
        <v/>
      </c>
      <c r="G160" s="129"/>
      <c r="H160" s="131" t="str">
        <f t="shared" si="67"/>
        <v/>
      </c>
      <c r="I160" s="168"/>
      <c r="J160" s="168"/>
      <c r="K160" s="168"/>
      <c r="L160" s="169"/>
      <c r="M160" s="273" t="str">
        <f t="shared" si="68"/>
        <v/>
      </c>
      <c r="N160" s="56"/>
      <c r="O160" s="57" t="str">
        <f>'Stammdaten Mitarbeitende'!AA160</f>
        <v/>
      </c>
      <c r="P160" s="64" t="str">
        <f>IF($A160="","",'Stammdaten Mitarbeitende'!L160)</f>
        <v/>
      </c>
      <c r="Q160" s="64" t="str">
        <f>IF(OR($A160="",'Stammdaten Mitarbeitende'!J160=""),"",'Stammdaten Mitarbeitende'!J160)</f>
        <v/>
      </c>
      <c r="R160" s="63" t="str">
        <f t="shared" si="69"/>
        <v/>
      </c>
      <c r="S160" s="63" t="str">
        <f t="shared" ref="S160:S179" si="76">IF(OR($H160="",J160="",K160="",L160=""),"",MAX(J160-K160-L160,0))</f>
        <v/>
      </c>
      <c r="T160" s="19">
        <f t="shared" si="70"/>
        <v>0</v>
      </c>
      <c r="U160" s="19">
        <f t="shared" si="71"/>
        <v>0</v>
      </c>
      <c r="V160" s="19">
        <f t="shared" si="72"/>
        <v>0</v>
      </c>
      <c r="W160" s="19">
        <f t="shared" si="73"/>
        <v>0</v>
      </c>
      <c r="X160" s="19">
        <f t="shared" si="74"/>
        <v>0</v>
      </c>
      <c r="Y160" s="19">
        <f t="shared" si="75"/>
        <v>0</v>
      </c>
      <c r="Z160" s="365">
        <f t="shared" ref="Z160:Z179" si="77">MAX(P160:Y160)</f>
        <v>0</v>
      </c>
    </row>
    <row r="161" spans="1:26" ht="17.25" hidden="1" customHeight="1" x14ac:dyDescent="0.2">
      <c r="A161" s="131" t="str">
        <f t="shared" si="65"/>
        <v/>
      </c>
      <c r="B161" s="168"/>
      <c r="C161" s="168"/>
      <c r="D161" s="168"/>
      <c r="E161" s="169"/>
      <c r="F161" s="273" t="str">
        <f t="shared" si="66"/>
        <v/>
      </c>
      <c r="G161" s="129"/>
      <c r="H161" s="131" t="str">
        <f t="shared" si="67"/>
        <v/>
      </c>
      <c r="I161" s="168"/>
      <c r="J161" s="168"/>
      <c r="K161" s="168"/>
      <c r="L161" s="169"/>
      <c r="M161" s="273" t="str">
        <f t="shared" si="68"/>
        <v/>
      </c>
      <c r="N161" s="56"/>
      <c r="O161" s="57" t="str">
        <f>'Stammdaten Mitarbeitende'!AA161</f>
        <v/>
      </c>
      <c r="P161" s="64" t="str">
        <f>IF($A161="","",'Stammdaten Mitarbeitende'!L161)</f>
        <v/>
      </c>
      <c r="Q161" s="64" t="str">
        <f>IF(OR($A161="",'Stammdaten Mitarbeitende'!J161=""),"",'Stammdaten Mitarbeitende'!J161)</f>
        <v/>
      </c>
      <c r="R161" s="63" t="str">
        <f t="shared" si="69"/>
        <v/>
      </c>
      <c r="S161" s="63" t="str">
        <f t="shared" si="76"/>
        <v/>
      </c>
      <c r="T161" s="19">
        <f t="shared" si="70"/>
        <v>0</v>
      </c>
      <c r="U161" s="19">
        <f t="shared" si="71"/>
        <v>0</v>
      </c>
      <c r="V161" s="19">
        <f t="shared" si="72"/>
        <v>0</v>
      </c>
      <c r="W161" s="19">
        <f t="shared" si="73"/>
        <v>0</v>
      </c>
      <c r="X161" s="19">
        <f t="shared" si="74"/>
        <v>0</v>
      </c>
      <c r="Y161" s="19">
        <f t="shared" si="75"/>
        <v>0</v>
      </c>
      <c r="Z161" s="365">
        <f t="shared" si="77"/>
        <v>0</v>
      </c>
    </row>
    <row r="162" spans="1:26" ht="17.25" hidden="1" customHeight="1" x14ac:dyDescent="0.2">
      <c r="A162" s="131" t="str">
        <f t="shared" si="65"/>
        <v/>
      </c>
      <c r="B162" s="168"/>
      <c r="C162" s="168"/>
      <c r="D162" s="168"/>
      <c r="E162" s="169"/>
      <c r="F162" s="273" t="str">
        <f t="shared" si="66"/>
        <v/>
      </c>
      <c r="G162" s="129"/>
      <c r="H162" s="131" t="str">
        <f t="shared" si="67"/>
        <v/>
      </c>
      <c r="I162" s="168"/>
      <c r="J162" s="168"/>
      <c r="K162" s="168"/>
      <c r="L162" s="169"/>
      <c r="M162" s="273" t="str">
        <f t="shared" si="68"/>
        <v/>
      </c>
      <c r="N162" s="56"/>
      <c r="O162" s="57" t="str">
        <f>'Stammdaten Mitarbeitende'!AA162</f>
        <v/>
      </c>
      <c r="P162" s="64" t="str">
        <f>IF($A162="","",'Stammdaten Mitarbeitende'!L162)</f>
        <v/>
      </c>
      <c r="Q162" s="64" t="str">
        <f>IF(OR($A162="",'Stammdaten Mitarbeitende'!J162=""),"",'Stammdaten Mitarbeitende'!J162)</f>
        <v/>
      </c>
      <c r="R162" s="63" t="str">
        <f t="shared" si="69"/>
        <v/>
      </c>
      <c r="S162" s="63" t="str">
        <f t="shared" si="76"/>
        <v/>
      </c>
      <c r="T162" s="19">
        <f t="shared" si="70"/>
        <v>0</v>
      </c>
      <c r="U162" s="19">
        <f t="shared" si="71"/>
        <v>0</v>
      </c>
      <c r="V162" s="19">
        <f t="shared" si="72"/>
        <v>0</v>
      </c>
      <c r="W162" s="19">
        <f t="shared" si="73"/>
        <v>0</v>
      </c>
      <c r="X162" s="19">
        <f t="shared" si="74"/>
        <v>0</v>
      </c>
      <c r="Y162" s="19">
        <f t="shared" si="75"/>
        <v>0</v>
      </c>
      <c r="Z162" s="365">
        <f t="shared" si="77"/>
        <v>0</v>
      </c>
    </row>
    <row r="163" spans="1:26" ht="17.25" hidden="1" customHeight="1" x14ac:dyDescent="0.2">
      <c r="A163" s="131" t="str">
        <f t="shared" si="65"/>
        <v/>
      </c>
      <c r="B163" s="168"/>
      <c r="C163" s="168"/>
      <c r="D163" s="168"/>
      <c r="E163" s="169"/>
      <c r="F163" s="273" t="str">
        <f t="shared" si="66"/>
        <v/>
      </c>
      <c r="G163" s="129"/>
      <c r="H163" s="131" t="str">
        <f t="shared" si="67"/>
        <v/>
      </c>
      <c r="I163" s="168"/>
      <c r="J163" s="168"/>
      <c r="K163" s="168"/>
      <c r="L163" s="169"/>
      <c r="M163" s="273" t="str">
        <f t="shared" si="68"/>
        <v/>
      </c>
      <c r="N163" s="56"/>
      <c r="O163" s="57" t="str">
        <f>'Stammdaten Mitarbeitende'!AA163</f>
        <v/>
      </c>
      <c r="P163" s="64" t="str">
        <f>IF($A163="","",'Stammdaten Mitarbeitende'!L163)</f>
        <v/>
      </c>
      <c r="Q163" s="64" t="str">
        <f>IF(OR($A163="",'Stammdaten Mitarbeitende'!J163=""),"",'Stammdaten Mitarbeitende'!J163)</f>
        <v/>
      </c>
      <c r="R163" s="63" t="str">
        <f t="shared" si="69"/>
        <v/>
      </c>
      <c r="S163" s="63" t="str">
        <f t="shared" si="76"/>
        <v/>
      </c>
      <c r="T163" s="19">
        <f t="shared" si="70"/>
        <v>0</v>
      </c>
      <c r="U163" s="19">
        <f t="shared" si="71"/>
        <v>0</v>
      </c>
      <c r="V163" s="19">
        <f t="shared" si="72"/>
        <v>0</v>
      </c>
      <c r="W163" s="19">
        <f t="shared" si="73"/>
        <v>0</v>
      </c>
      <c r="X163" s="19">
        <f t="shared" si="74"/>
        <v>0</v>
      </c>
      <c r="Y163" s="19">
        <f t="shared" si="75"/>
        <v>0</v>
      </c>
      <c r="Z163" s="365">
        <f t="shared" si="77"/>
        <v>0</v>
      </c>
    </row>
    <row r="164" spans="1:26" ht="17.25" hidden="1" customHeight="1" x14ac:dyDescent="0.2">
      <c r="A164" s="131" t="str">
        <f t="shared" si="65"/>
        <v/>
      </c>
      <c r="B164" s="168"/>
      <c r="C164" s="168"/>
      <c r="D164" s="168"/>
      <c r="E164" s="169"/>
      <c r="F164" s="273" t="str">
        <f t="shared" si="66"/>
        <v/>
      </c>
      <c r="G164" s="129"/>
      <c r="H164" s="131" t="str">
        <f t="shared" si="67"/>
        <v/>
      </c>
      <c r="I164" s="168"/>
      <c r="J164" s="168"/>
      <c r="K164" s="168"/>
      <c r="L164" s="169"/>
      <c r="M164" s="273" t="str">
        <f t="shared" si="68"/>
        <v/>
      </c>
      <c r="N164" s="56"/>
      <c r="O164" s="57" t="str">
        <f>'Stammdaten Mitarbeitende'!AA164</f>
        <v/>
      </c>
      <c r="P164" s="64" t="str">
        <f>IF($A164="","",'Stammdaten Mitarbeitende'!L164)</f>
        <v/>
      </c>
      <c r="Q164" s="64" t="str">
        <f>IF(OR($A164="",'Stammdaten Mitarbeitende'!J164=""),"",'Stammdaten Mitarbeitende'!J164)</f>
        <v/>
      </c>
      <c r="R164" s="63" t="str">
        <f t="shared" si="69"/>
        <v/>
      </c>
      <c r="S164" s="63" t="str">
        <f t="shared" si="76"/>
        <v/>
      </c>
      <c r="T164" s="19">
        <f t="shared" si="70"/>
        <v>0</v>
      </c>
      <c r="U164" s="19">
        <f t="shared" si="71"/>
        <v>0</v>
      </c>
      <c r="V164" s="19">
        <f t="shared" si="72"/>
        <v>0</v>
      </c>
      <c r="W164" s="19">
        <f t="shared" si="73"/>
        <v>0</v>
      </c>
      <c r="X164" s="19">
        <f t="shared" si="74"/>
        <v>0</v>
      </c>
      <c r="Y164" s="19">
        <f t="shared" si="75"/>
        <v>0</v>
      </c>
      <c r="Z164" s="365">
        <f t="shared" si="77"/>
        <v>0</v>
      </c>
    </row>
    <row r="165" spans="1:26" ht="17.25" hidden="1" customHeight="1" x14ac:dyDescent="0.2">
      <c r="A165" s="131" t="str">
        <f t="shared" si="65"/>
        <v/>
      </c>
      <c r="B165" s="168"/>
      <c r="C165" s="168"/>
      <c r="D165" s="168"/>
      <c r="E165" s="169"/>
      <c r="F165" s="273" t="str">
        <f t="shared" si="66"/>
        <v/>
      </c>
      <c r="G165" s="129"/>
      <c r="H165" s="131" t="str">
        <f t="shared" si="67"/>
        <v/>
      </c>
      <c r="I165" s="168"/>
      <c r="J165" s="168"/>
      <c r="K165" s="168"/>
      <c r="L165" s="169"/>
      <c r="M165" s="273" t="str">
        <f t="shared" si="68"/>
        <v/>
      </c>
      <c r="N165" s="56"/>
      <c r="O165" s="57" t="str">
        <f>'Stammdaten Mitarbeitende'!AA165</f>
        <v/>
      </c>
      <c r="P165" s="64" t="str">
        <f>IF($A165="","",'Stammdaten Mitarbeitende'!L165)</f>
        <v/>
      </c>
      <c r="Q165" s="64" t="str">
        <f>IF(OR($A165="",'Stammdaten Mitarbeitende'!J165=""),"",'Stammdaten Mitarbeitende'!J165)</f>
        <v/>
      </c>
      <c r="R165" s="63" t="str">
        <f t="shared" si="69"/>
        <v/>
      </c>
      <c r="S165" s="63" t="str">
        <f t="shared" si="76"/>
        <v/>
      </c>
      <c r="T165" s="19">
        <f t="shared" si="70"/>
        <v>0</v>
      </c>
      <c r="U165" s="19">
        <f t="shared" si="71"/>
        <v>0</v>
      </c>
      <c r="V165" s="19">
        <f t="shared" si="72"/>
        <v>0</v>
      </c>
      <c r="W165" s="19">
        <f t="shared" si="73"/>
        <v>0</v>
      </c>
      <c r="X165" s="19">
        <f t="shared" si="74"/>
        <v>0</v>
      </c>
      <c r="Y165" s="19">
        <f t="shared" si="75"/>
        <v>0</v>
      </c>
      <c r="Z165" s="365">
        <f t="shared" si="77"/>
        <v>0</v>
      </c>
    </row>
    <row r="166" spans="1:26" ht="17.25" hidden="1" customHeight="1" x14ac:dyDescent="0.2">
      <c r="A166" s="131" t="str">
        <f t="shared" si="65"/>
        <v/>
      </c>
      <c r="B166" s="168"/>
      <c r="C166" s="168"/>
      <c r="D166" s="168"/>
      <c r="E166" s="169"/>
      <c r="F166" s="273" t="str">
        <f t="shared" si="66"/>
        <v/>
      </c>
      <c r="G166" s="129"/>
      <c r="H166" s="131" t="str">
        <f t="shared" si="67"/>
        <v/>
      </c>
      <c r="I166" s="168"/>
      <c r="J166" s="168"/>
      <c r="K166" s="168"/>
      <c r="L166" s="169"/>
      <c r="M166" s="273" t="str">
        <f t="shared" si="68"/>
        <v/>
      </c>
      <c r="N166" s="56"/>
      <c r="O166" s="57" t="str">
        <f>'Stammdaten Mitarbeitende'!AA166</f>
        <v/>
      </c>
      <c r="P166" s="64" t="str">
        <f>IF($A166="","",'Stammdaten Mitarbeitende'!L166)</f>
        <v/>
      </c>
      <c r="Q166" s="64" t="str">
        <f>IF(OR($A166="",'Stammdaten Mitarbeitende'!J166=""),"",'Stammdaten Mitarbeitende'!J166)</f>
        <v/>
      </c>
      <c r="R166" s="63" t="str">
        <f t="shared" si="69"/>
        <v/>
      </c>
      <c r="S166" s="63" t="str">
        <f t="shared" si="76"/>
        <v/>
      </c>
      <c r="T166" s="19">
        <f t="shared" si="70"/>
        <v>0</v>
      </c>
      <c r="U166" s="19">
        <f t="shared" si="71"/>
        <v>0</v>
      </c>
      <c r="V166" s="19">
        <f t="shared" si="72"/>
        <v>0</v>
      </c>
      <c r="W166" s="19">
        <f t="shared" si="73"/>
        <v>0</v>
      </c>
      <c r="X166" s="19">
        <f t="shared" si="74"/>
        <v>0</v>
      </c>
      <c r="Y166" s="19">
        <f t="shared" si="75"/>
        <v>0</v>
      </c>
      <c r="Z166" s="365">
        <f t="shared" si="77"/>
        <v>0</v>
      </c>
    </row>
    <row r="167" spans="1:26" ht="17.25" hidden="1" customHeight="1" x14ac:dyDescent="0.2">
      <c r="A167" s="131" t="str">
        <f t="shared" si="65"/>
        <v/>
      </c>
      <c r="B167" s="168"/>
      <c r="C167" s="168"/>
      <c r="D167" s="168"/>
      <c r="E167" s="169"/>
      <c r="F167" s="273" t="str">
        <f t="shared" si="66"/>
        <v/>
      </c>
      <c r="G167" s="129"/>
      <c r="H167" s="131" t="str">
        <f t="shared" si="67"/>
        <v/>
      </c>
      <c r="I167" s="168"/>
      <c r="J167" s="168"/>
      <c r="K167" s="168"/>
      <c r="L167" s="169"/>
      <c r="M167" s="273" t="str">
        <f t="shared" si="68"/>
        <v/>
      </c>
      <c r="N167" s="56"/>
      <c r="O167" s="57" t="str">
        <f>'Stammdaten Mitarbeitende'!AA167</f>
        <v/>
      </c>
      <c r="P167" s="64" t="str">
        <f>IF($A167="","",'Stammdaten Mitarbeitende'!L167)</f>
        <v/>
      </c>
      <c r="Q167" s="64" t="str">
        <f>IF(OR($A167="",'Stammdaten Mitarbeitende'!J167=""),"",'Stammdaten Mitarbeitende'!J167)</f>
        <v/>
      </c>
      <c r="R167" s="63" t="str">
        <f t="shared" si="69"/>
        <v/>
      </c>
      <c r="S167" s="63" t="str">
        <f t="shared" si="76"/>
        <v/>
      </c>
      <c r="T167" s="19">
        <f t="shared" si="70"/>
        <v>0</v>
      </c>
      <c r="U167" s="19">
        <f t="shared" si="71"/>
        <v>0</v>
      </c>
      <c r="V167" s="19">
        <f t="shared" si="72"/>
        <v>0</v>
      </c>
      <c r="W167" s="19">
        <f t="shared" si="73"/>
        <v>0</v>
      </c>
      <c r="X167" s="19">
        <f t="shared" si="74"/>
        <v>0</v>
      </c>
      <c r="Y167" s="19">
        <f t="shared" si="75"/>
        <v>0</v>
      </c>
      <c r="Z167" s="365">
        <f t="shared" si="77"/>
        <v>0</v>
      </c>
    </row>
    <row r="168" spans="1:26" ht="17.25" hidden="1" customHeight="1" x14ac:dyDescent="0.2">
      <c r="A168" s="131" t="str">
        <f t="shared" si="65"/>
        <v/>
      </c>
      <c r="B168" s="168"/>
      <c r="C168" s="168"/>
      <c r="D168" s="168"/>
      <c r="E168" s="169"/>
      <c r="F168" s="273" t="str">
        <f t="shared" si="66"/>
        <v/>
      </c>
      <c r="G168" s="129"/>
      <c r="H168" s="131" t="str">
        <f t="shared" si="67"/>
        <v/>
      </c>
      <c r="I168" s="168"/>
      <c r="J168" s="168"/>
      <c r="K168" s="168"/>
      <c r="L168" s="169"/>
      <c r="M168" s="273" t="str">
        <f t="shared" si="68"/>
        <v/>
      </c>
      <c r="N168" s="56"/>
      <c r="O168" s="57" t="str">
        <f>'Stammdaten Mitarbeitende'!AA168</f>
        <v/>
      </c>
      <c r="P168" s="64" t="str">
        <f>IF($A168="","",'Stammdaten Mitarbeitende'!L168)</f>
        <v/>
      </c>
      <c r="Q168" s="64" t="str">
        <f>IF(OR($A168="",'Stammdaten Mitarbeitende'!J168=""),"",'Stammdaten Mitarbeitende'!J168)</f>
        <v/>
      </c>
      <c r="R168" s="63" t="str">
        <f t="shared" si="69"/>
        <v/>
      </c>
      <c r="S168" s="63" t="str">
        <f t="shared" si="76"/>
        <v/>
      </c>
      <c r="T168" s="19">
        <f t="shared" si="70"/>
        <v>0</v>
      </c>
      <c r="U168" s="19">
        <f t="shared" si="71"/>
        <v>0</v>
      </c>
      <c r="V168" s="19">
        <f t="shared" si="72"/>
        <v>0</v>
      </c>
      <c r="W168" s="19">
        <f t="shared" si="73"/>
        <v>0</v>
      </c>
      <c r="X168" s="19">
        <f t="shared" si="74"/>
        <v>0</v>
      </c>
      <c r="Y168" s="19">
        <f t="shared" si="75"/>
        <v>0</v>
      </c>
      <c r="Z168" s="365">
        <f t="shared" si="77"/>
        <v>0</v>
      </c>
    </row>
    <row r="169" spans="1:26" ht="17.25" hidden="1" customHeight="1" x14ac:dyDescent="0.2">
      <c r="A169" s="131" t="str">
        <f t="shared" si="65"/>
        <v/>
      </c>
      <c r="B169" s="168"/>
      <c r="C169" s="168"/>
      <c r="D169" s="168"/>
      <c r="E169" s="169"/>
      <c r="F169" s="273" t="str">
        <f t="shared" si="66"/>
        <v/>
      </c>
      <c r="G169" s="129"/>
      <c r="H169" s="131" t="str">
        <f t="shared" si="67"/>
        <v/>
      </c>
      <c r="I169" s="168"/>
      <c r="J169" s="168"/>
      <c r="K169" s="168"/>
      <c r="L169" s="169"/>
      <c r="M169" s="273" t="str">
        <f t="shared" si="68"/>
        <v/>
      </c>
      <c r="N169" s="56"/>
      <c r="O169" s="57" t="str">
        <f>'Stammdaten Mitarbeitende'!AA169</f>
        <v/>
      </c>
      <c r="P169" s="64" t="str">
        <f>IF($A169="","",'Stammdaten Mitarbeitende'!L169)</f>
        <v/>
      </c>
      <c r="Q169" s="64" t="str">
        <f>IF(OR($A169="",'Stammdaten Mitarbeitende'!J169=""),"",'Stammdaten Mitarbeitende'!J169)</f>
        <v/>
      </c>
      <c r="R169" s="63" t="str">
        <f t="shared" si="69"/>
        <v/>
      </c>
      <c r="S169" s="63" t="str">
        <f t="shared" si="76"/>
        <v/>
      </c>
      <c r="T169" s="19">
        <f t="shared" si="70"/>
        <v>0</v>
      </c>
      <c r="U169" s="19">
        <f t="shared" si="71"/>
        <v>0</v>
      </c>
      <c r="V169" s="19">
        <f t="shared" si="72"/>
        <v>0</v>
      </c>
      <c r="W169" s="19">
        <f t="shared" si="73"/>
        <v>0</v>
      </c>
      <c r="X169" s="19">
        <f t="shared" si="74"/>
        <v>0</v>
      </c>
      <c r="Y169" s="19">
        <f t="shared" si="75"/>
        <v>0</v>
      </c>
      <c r="Z169" s="365">
        <f t="shared" si="77"/>
        <v>0</v>
      </c>
    </row>
    <row r="170" spans="1:26" ht="17.25" hidden="1" customHeight="1" x14ac:dyDescent="0.2">
      <c r="A170" s="131" t="str">
        <f t="shared" si="65"/>
        <v/>
      </c>
      <c r="B170" s="168"/>
      <c r="C170" s="168"/>
      <c r="D170" s="168"/>
      <c r="E170" s="169"/>
      <c r="F170" s="273" t="str">
        <f t="shared" si="66"/>
        <v/>
      </c>
      <c r="G170" s="129"/>
      <c r="H170" s="131" t="str">
        <f t="shared" si="67"/>
        <v/>
      </c>
      <c r="I170" s="168"/>
      <c r="J170" s="168"/>
      <c r="K170" s="168"/>
      <c r="L170" s="169"/>
      <c r="M170" s="273" t="str">
        <f t="shared" si="68"/>
        <v/>
      </c>
      <c r="N170" s="56"/>
      <c r="O170" s="57" t="str">
        <f>'Stammdaten Mitarbeitende'!AA170</f>
        <v/>
      </c>
      <c r="P170" s="64" t="str">
        <f>IF($A170="","",'Stammdaten Mitarbeitende'!L170)</f>
        <v/>
      </c>
      <c r="Q170" s="64" t="str">
        <f>IF(OR($A170="",'Stammdaten Mitarbeitende'!J170=""),"",'Stammdaten Mitarbeitende'!J170)</f>
        <v/>
      </c>
      <c r="R170" s="63" t="str">
        <f t="shared" si="69"/>
        <v/>
      </c>
      <c r="S170" s="63" t="str">
        <f t="shared" si="76"/>
        <v/>
      </c>
      <c r="T170" s="19">
        <f t="shared" si="70"/>
        <v>0</v>
      </c>
      <c r="U170" s="19">
        <f t="shared" si="71"/>
        <v>0</v>
      </c>
      <c r="V170" s="19">
        <f t="shared" si="72"/>
        <v>0</v>
      </c>
      <c r="W170" s="19">
        <f t="shared" si="73"/>
        <v>0</v>
      </c>
      <c r="X170" s="19">
        <f t="shared" si="74"/>
        <v>0</v>
      </c>
      <c r="Y170" s="19">
        <f t="shared" si="75"/>
        <v>0</v>
      </c>
      <c r="Z170" s="365">
        <f t="shared" si="77"/>
        <v>0</v>
      </c>
    </row>
    <row r="171" spans="1:26" ht="17.25" hidden="1" customHeight="1" x14ac:dyDescent="0.2">
      <c r="A171" s="131" t="str">
        <f t="shared" si="65"/>
        <v/>
      </c>
      <c r="B171" s="168"/>
      <c r="C171" s="168"/>
      <c r="D171" s="168"/>
      <c r="E171" s="169"/>
      <c r="F171" s="273" t="str">
        <f t="shared" si="66"/>
        <v/>
      </c>
      <c r="G171" s="129"/>
      <c r="H171" s="131" t="str">
        <f t="shared" si="67"/>
        <v/>
      </c>
      <c r="I171" s="168"/>
      <c r="J171" s="168"/>
      <c r="K171" s="168"/>
      <c r="L171" s="169"/>
      <c r="M171" s="273" t="str">
        <f t="shared" si="68"/>
        <v/>
      </c>
      <c r="N171" s="56"/>
      <c r="O171" s="57" t="str">
        <f>'Stammdaten Mitarbeitende'!AA171</f>
        <v/>
      </c>
      <c r="P171" s="64" t="str">
        <f>IF($A171="","",'Stammdaten Mitarbeitende'!L171)</f>
        <v/>
      </c>
      <c r="Q171" s="64" t="str">
        <f>IF(OR($A171="",'Stammdaten Mitarbeitende'!J171=""),"",'Stammdaten Mitarbeitende'!J171)</f>
        <v/>
      </c>
      <c r="R171" s="63" t="str">
        <f t="shared" si="69"/>
        <v/>
      </c>
      <c r="S171" s="63" t="str">
        <f t="shared" si="76"/>
        <v/>
      </c>
      <c r="T171" s="19">
        <f t="shared" si="70"/>
        <v>0</v>
      </c>
      <c r="U171" s="19">
        <f t="shared" si="71"/>
        <v>0</v>
      </c>
      <c r="V171" s="19">
        <f t="shared" si="72"/>
        <v>0</v>
      </c>
      <c r="W171" s="19">
        <f t="shared" si="73"/>
        <v>0</v>
      </c>
      <c r="X171" s="19">
        <f t="shared" si="74"/>
        <v>0</v>
      </c>
      <c r="Y171" s="19">
        <f t="shared" si="75"/>
        <v>0</v>
      </c>
      <c r="Z171" s="365">
        <f t="shared" si="77"/>
        <v>0</v>
      </c>
    </row>
    <row r="172" spans="1:26" ht="17.25" hidden="1" customHeight="1" x14ac:dyDescent="0.2">
      <c r="A172" s="131" t="str">
        <f t="shared" si="65"/>
        <v/>
      </c>
      <c r="B172" s="168"/>
      <c r="C172" s="168"/>
      <c r="D172" s="168"/>
      <c r="E172" s="169"/>
      <c r="F172" s="273" t="str">
        <f t="shared" si="66"/>
        <v/>
      </c>
      <c r="G172" s="129"/>
      <c r="H172" s="131" t="str">
        <f t="shared" si="67"/>
        <v/>
      </c>
      <c r="I172" s="168"/>
      <c r="J172" s="168"/>
      <c r="K172" s="168"/>
      <c r="L172" s="169"/>
      <c r="M172" s="273" t="str">
        <f t="shared" si="68"/>
        <v/>
      </c>
      <c r="N172" s="56"/>
      <c r="O172" s="57" t="str">
        <f>'Stammdaten Mitarbeitende'!AA172</f>
        <v/>
      </c>
      <c r="P172" s="64" t="str">
        <f>IF($A172="","",'Stammdaten Mitarbeitende'!L172)</f>
        <v/>
      </c>
      <c r="Q172" s="64" t="str">
        <f>IF(OR($A172="",'Stammdaten Mitarbeitende'!J172=""),"",'Stammdaten Mitarbeitende'!J172)</f>
        <v/>
      </c>
      <c r="R172" s="63" t="str">
        <f t="shared" si="69"/>
        <v/>
      </c>
      <c r="S172" s="63" t="str">
        <f t="shared" si="76"/>
        <v/>
      </c>
      <c r="T172" s="19">
        <f t="shared" si="70"/>
        <v>0</v>
      </c>
      <c r="U172" s="19">
        <f t="shared" si="71"/>
        <v>0</v>
      </c>
      <c r="V172" s="19">
        <f t="shared" si="72"/>
        <v>0</v>
      </c>
      <c r="W172" s="19">
        <f t="shared" si="73"/>
        <v>0</v>
      </c>
      <c r="X172" s="19">
        <f t="shared" si="74"/>
        <v>0</v>
      </c>
      <c r="Y172" s="19">
        <f t="shared" si="75"/>
        <v>0</v>
      </c>
      <c r="Z172" s="365">
        <f t="shared" si="77"/>
        <v>0</v>
      </c>
    </row>
    <row r="173" spans="1:26" ht="17.25" hidden="1" customHeight="1" x14ac:dyDescent="0.2">
      <c r="A173" s="131" t="str">
        <f t="shared" si="65"/>
        <v/>
      </c>
      <c r="B173" s="168"/>
      <c r="C173" s="168"/>
      <c r="D173" s="168"/>
      <c r="E173" s="169"/>
      <c r="F173" s="273" t="str">
        <f t="shared" si="66"/>
        <v/>
      </c>
      <c r="G173" s="129"/>
      <c r="H173" s="131" t="str">
        <f t="shared" si="67"/>
        <v/>
      </c>
      <c r="I173" s="168"/>
      <c r="J173" s="168"/>
      <c r="K173" s="168"/>
      <c r="L173" s="169"/>
      <c r="M173" s="273" t="str">
        <f t="shared" si="68"/>
        <v/>
      </c>
      <c r="N173" s="56"/>
      <c r="O173" s="57" t="str">
        <f>'Stammdaten Mitarbeitende'!AA173</f>
        <v/>
      </c>
      <c r="P173" s="64" t="str">
        <f>IF($A173="","",'Stammdaten Mitarbeitende'!L173)</f>
        <v/>
      </c>
      <c r="Q173" s="64" t="str">
        <f>IF(OR($A173="",'Stammdaten Mitarbeitende'!J173=""),"",'Stammdaten Mitarbeitende'!J173)</f>
        <v/>
      </c>
      <c r="R173" s="63" t="str">
        <f t="shared" si="69"/>
        <v/>
      </c>
      <c r="S173" s="63" t="str">
        <f t="shared" si="76"/>
        <v/>
      </c>
      <c r="T173" s="19">
        <f t="shared" si="70"/>
        <v>0</v>
      </c>
      <c r="U173" s="19">
        <f t="shared" si="71"/>
        <v>0</v>
      </c>
      <c r="V173" s="19">
        <f t="shared" si="72"/>
        <v>0</v>
      </c>
      <c r="W173" s="19">
        <f t="shared" si="73"/>
        <v>0</v>
      </c>
      <c r="X173" s="19">
        <f t="shared" si="74"/>
        <v>0</v>
      </c>
      <c r="Y173" s="19">
        <f t="shared" si="75"/>
        <v>0</v>
      </c>
      <c r="Z173" s="365">
        <f t="shared" si="77"/>
        <v>0</v>
      </c>
    </row>
    <row r="174" spans="1:26" ht="17.25" hidden="1" customHeight="1" x14ac:dyDescent="0.2">
      <c r="A174" s="131" t="str">
        <f t="shared" si="65"/>
        <v/>
      </c>
      <c r="B174" s="168"/>
      <c r="C174" s="168"/>
      <c r="D174" s="168"/>
      <c r="E174" s="169"/>
      <c r="F174" s="273" t="str">
        <f t="shared" si="66"/>
        <v/>
      </c>
      <c r="G174" s="129"/>
      <c r="H174" s="131" t="str">
        <f t="shared" si="67"/>
        <v/>
      </c>
      <c r="I174" s="168"/>
      <c r="J174" s="168"/>
      <c r="K174" s="168"/>
      <c r="L174" s="169"/>
      <c r="M174" s="273" t="str">
        <f t="shared" si="68"/>
        <v/>
      </c>
      <c r="N174" s="56"/>
      <c r="O174" s="57" t="str">
        <f>'Stammdaten Mitarbeitende'!AA174</f>
        <v/>
      </c>
      <c r="P174" s="64" t="str">
        <f>IF($A174="","",'Stammdaten Mitarbeitende'!L174)</f>
        <v/>
      </c>
      <c r="Q174" s="64" t="str">
        <f>IF(OR($A174="",'Stammdaten Mitarbeitende'!J174=""),"",'Stammdaten Mitarbeitende'!J174)</f>
        <v/>
      </c>
      <c r="R174" s="63" t="str">
        <f t="shared" si="69"/>
        <v/>
      </c>
      <c r="S174" s="63" t="str">
        <f t="shared" si="76"/>
        <v/>
      </c>
      <c r="T174" s="19">
        <f t="shared" si="70"/>
        <v>0</v>
      </c>
      <c r="U174" s="19">
        <f t="shared" si="71"/>
        <v>0</v>
      </c>
      <c r="V174" s="19">
        <f t="shared" si="72"/>
        <v>0</v>
      </c>
      <c r="W174" s="19">
        <f t="shared" si="73"/>
        <v>0</v>
      </c>
      <c r="X174" s="19">
        <f t="shared" si="74"/>
        <v>0</v>
      </c>
      <c r="Y174" s="19">
        <f t="shared" si="75"/>
        <v>0</v>
      </c>
      <c r="Z174" s="365">
        <f t="shared" si="77"/>
        <v>0</v>
      </c>
    </row>
    <row r="175" spans="1:26" ht="17.25" hidden="1" customHeight="1" x14ac:dyDescent="0.2">
      <c r="A175" s="131" t="str">
        <f t="shared" si="65"/>
        <v/>
      </c>
      <c r="B175" s="168"/>
      <c r="C175" s="168"/>
      <c r="D175" s="168"/>
      <c r="E175" s="169"/>
      <c r="F175" s="273" t="str">
        <f t="shared" si="66"/>
        <v/>
      </c>
      <c r="G175" s="129"/>
      <c r="H175" s="131" t="str">
        <f t="shared" si="67"/>
        <v/>
      </c>
      <c r="I175" s="168"/>
      <c r="J175" s="168"/>
      <c r="K175" s="168"/>
      <c r="L175" s="169"/>
      <c r="M175" s="273" t="str">
        <f t="shared" si="68"/>
        <v/>
      </c>
      <c r="N175" s="56"/>
      <c r="O175" s="57" t="str">
        <f>'Stammdaten Mitarbeitende'!AA175</f>
        <v/>
      </c>
      <c r="P175" s="64" t="str">
        <f>IF($A175="","",'Stammdaten Mitarbeitende'!L175)</f>
        <v/>
      </c>
      <c r="Q175" s="64" t="str">
        <f>IF(OR($A175="",'Stammdaten Mitarbeitende'!J175=""),"",'Stammdaten Mitarbeitende'!J175)</f>
        <v/>
      </c>
      <c r="R175" s="63" t="str">
        <f t="shared" si="69"/>
        <v/>
      </c>
      <c r="S175" s="63" t="str">
        <f t="shared" si="76"/>
        <v/>
      </c>
      <c r="T175" s="19">
        <f t="shared" si="70"/>
        <v>0</v>
      </c>
      <c r="U175" s="19">
        <f t="shared" si="71"/>
        <v>0</v>
      </c>
      <c r="V175" s="19">
        <f t="shared" si="72"/>
        <v>0</v>
      </c>
      <c r="W175" s="19">
        <f t="shared" si="73"/>
        <v>0</v>
      </c>
      <c r="X175" s="19">
        <f t="shared" si="74"/>
        <v>0</v>
      </c>
      <c r="Y175" s="19">
        <f t="shared" si="75"/>
        <v>0</v>
      </c>
      <c r="Z175" s="365">
        <f t="shared" si="77"/>
        <v>0</v>
      </c>
    </row>
    <row r="176" spans="1:26" ht="17.25" hidden="1" customHeight="1" x14ac:dyDescent="0.2">
      <c r="A176" s="131" t="str">
        <f t="shared" si="65"/>
        <v/>
      </c>
      <c r="B176" s="168"/>
      <c r="C176" s="168"/>
      <c r="D176" s="168"/>
      <c r="E176" s="169"/>
      <c r="F176" s="273" t="str">
        <f t="shared" si="66"/>
        <v/>
      </c>
      <c r="G176" s="129"/>
      <c r="H176" s="131" t="str">
        <f t="shared" si="67"/>
        <v/>
      </c>
      <c r="I176" s="168"/>
      <c r="J176" s="168"/>
      <c r="K176" s="168"/>
      <c r="L176" s="169"/>
      <c r="M176" s="273" t="str">
        <f t="shared" si="68"/>
        <v/>
      </c>
      <c r="N176" s="56"/>
      <c r="O176" s="57" t="str">
        <f>'Stammdaten Mitarbeitende'!AA176</f>
        <v/>
      </c>
      <c r="P176" s="64" t="str">
        <f>IF($A176="","",'Stammdaten Mitarbeitende'!L176)</f>
        <v/>
      </c>
      <c r="Q176" s="64" t="str">
        <f>IF(OR($A176="",'Stammdaten Mitarbeitende'!J176=""),"",'Stammdaten Mitarbeitende'!J176)</f>
        <v/>
      </c>
      <c r="R176" s="63" t="str">
        <f t="shared" si="69"/>
        <v/>
      </c>
      <c r="S176" s="63" t="str">
        <f t="shared" si="76"/>
        <v/>
      </c>
      <c r="T176" s="19">
        <f t="shared" si="70"/>
        <v>0</v>
      </c>
      <c r="U176" s="19">
        <f t="shared" si="71"/>
        <v>0</v>
      </c>
      <c r="V176" s="19">
        <f t="shared" si="72"/>
        <v>0</v>
      </c>
      <c r="W176" s="19">
        <f t="shared" si="73"/>
        <v>0</v>
      </c>
      <c r="X176" s="19">
        <f t="shared" si="74"/>
        <v>0</v>
      </c>
      <c r="Y176" s="19">
        <f t="shared" si="75"/>
        <v>0</v>
      </c>
      <c r="Z176" s="365">
        <f t="shared" si="77"/>
        <v>0</v>
      </c>
    </row>
    <row r="177" spans="1:26" ht="17.25" hidden="1" customHeight="1" x14ac:dyDescent="0.2">
      <c r="A177" s="131" t="str">
        <f t="shared" si="65"/>
        <v/>
      </c>
      <c r="B177" s="168"/>
      <c r="C177" s="168"/>
      <c r="D177" s="168"/>
      <c r="E177" s="169"/>
      <c r="F177" s="273" t="str">
        <f t="shared" si="66"/>
        <v/>
      </c>
      <c r="G177" s="129"/>
      <c r="H177" s="131" t="str">
        <f t="shared" si="67"/>
        <v/>
      </c>
      <c r="I177" s="168"/>
      <c r="J177" s="168"/>
      <c r="K177" s="168"/>
      <c r="L177" s="169"/>
      <c r="M177" s="273" t="str">
        <f t="shared" si="68"/>
        <v/>
      </c>
      <c r="N177" s="56"/>
      <c r="O177" s="57" t="str">
        <f>'Stammdaten Mitarbeitende'!AA177</f>
        <v/>
      </c>
      <c r="P177" s="64" t="str">
        <f>IF($A177="","",'Stammdaten Mitarbeitende'!L177)</f>
        <v/>
      </c>
      <c r="Q177" s="64" t="str">
        <f>IF(OR($A177="",'Stammdaten Mitarbeitende'!J177=""),"",'Stammdaten Mitarbeitende'!J177)</f>
        <v/>
      </c>
      <c r="R177" s="63" t="str">
        <f t="shared" si="69"/>
        <v/>
      </c>
      <c r="S177" s="63" t="str">
        <f t="shared" si="76"/>
        <v/>
      </c>
      <c r="T177" s="19">
        <f t="shared" si="70"/>
        <v>0</v>
      </c>
      <c r="U177" s="19">
        <f t="shared" si="71"/>
        <v>0</v>
      </c>
      <c r="V177" s="19">
        <f t="shared" si="72"/>
        <v>0</v>
      </c>
      <c r="W177" s="19">
        <f t="shared" si="73"/>
        <v>0</v>
      </c>
      <c r="X177" s="19">
        <f t="shared" si="74"/>
        <v>0</v>
      </c>
      <c r="Y177" s="19">
        <f t="shared" si="75"/>
        <v>0</v>
      </c>
      <c r="Z177" s="365">
        <f t="shared" si="77"/>
        <v>0</v>
      </c>
    </row>
    <row r="178" spans="1:26" ht="17.25" hidden="1" customHeight="1" x14ac:dyDescent="0.2">
      <c r="A178" s="131" t="str">
        <f t="shared" si="65"/>
        <v/>
      </c>
      <c r="B178" s="168"/>
      <c r="C178" s="168"/>
      <c r="D178" s="168"/>
      <c r="E178" s="169"/>
      <c r="F178" s="273" t="str">
        <f t="shared" si="66"/>
        <v/>
      </c>
      <c r="G178" s="129"/>
      <c r="H178" s="131" t="str">
        <f t="shared" si="67"/>
        <v/>
      </c>
      <c r="I178" s="168"/>
      <c r="J178" s="168"/>
      <c r="K178" s="168"/>
      <c r="L178" s="169"/>
      <c r="M178" s="273" t="str">
        <f t="shared" si="68"/>
        <v/>
      </c>
      <c r="N178" s="56"/>
      <c r="O178" s="57" t="str">
        <f>'Stammdaten Mitarbeitende'!AA178</f>
        <v/>
      </c>
      <c r="P178" s="64" t="str">
        <f>IF($A178="","",'Stammdaten Mitarbeitende'!L178)</f>
        <v/>
      </c>
      <c r="Q178" s="64" t="str">
        <f>IF(OR($A178="",'Stammdaten Mitarbeitende'!J178=""),"",'Stammdaten Mitarbeitende'!J178)</f>
        <v/>
      </c>
      <c r="R178" s="63" t="str">
        <f t="shared" si="69"/>
        <v/>
      </c>
      <c r="S178" s="63" t="str">
        <f t="shared" si="76"/>
        <v/>
      </c>
      <c r="T178" s="19">
        <f t="shared" si="70"/>
        <v>0</v>
      </c>
      <c r="U178" s="19">
        <f t="shared" si="71"/>
        <v>0</v>
      </c>
      <c r="V178" s="19">
        <f t="shared" si="72"/>
        <v>0</v>
      </c>
      <c r="W178" s="19">
        <f t="shared" si="73"/>
        <v>0</v>
      </c>
      <c r="X178" s="19">
        <f t="shared" si="74"/>
        <v>0</v>
      </c>
      <c r="Y178" s="19">
        <f t="shared" si="75"/>
        <v>0</v>
      </c>
      <c r="Z178" s="365">
        <f t="shared" si="77"/>
        <v>0</v>
      </c>
    </row>
    <row r="179" spans="1:26" ht="17.25" hidden="1" customHeight="1" x14ac:dyDescent="0.2">
      <c r="A179" s="131" t="str">
        <f t="shared" si="65"/>
        <v/>
      </c>
      <c r="B179" s="168"/>
      <c r="C179" s="168"/>
      <c r="D179" s="168"/>
      <c r="E179" s="169"/>
      <c r="F179" s="273" t="str">
        <f t="shared" si="66"/>
        <v/>
      </c>
      <c r="G179" s="129"/>
      <c r="H179" s="131" t="str">
        <f t="shared" si="67"/>
        <v/>
      </c>
      <c r="I179" s="168"/>
      <c r="J179" s="168"/>
      <c r="K179" s="168"/>
      <c r="L179" s="169"/>
      <c r="M179" s="273" t="str">
        <f t="shared" si="68"/>
        <v/>
      </c>
      <c r="N179" s="56"/>
      <c r="O179" s="57" t="str">
        <f>'Stammdaten Mitarbeitende'!AA179</f>
        <v/>
      </c>
      <c r="P179" s="64" t="str">
        <f>IF($A179="","",'Stammdaten Mitarbeitende'!L179)</f>
        <v/>
      </c>
      <c r="Q179" s="64" t="str">
        <f>IF(OR($A179="",'Stammdaten Mitarbeitende'!J179=""),"",'Stammdaten Mitarbeitende'!J179)</f>
        <v/>
      </c>
      <c r="R179" s="63" t="str">
        <f t="shared" si="69"/>
        <v/>
      </c>
      <c r="S179" s="63" t="str">
        <f t="shared" si="76"/>
        <v/>
      </c>
      <c r="T179" s="19">
        <f t="shared" si="70"/>
        <v>0</v>
      </c>
      <c r="U179" s="19">
        <f t="shared" si="71"/>
        <v>0</v>
      </c>
      <c r="V179" s="19">
        <f t="shared" si="72"/>
        <v>0</v>
      </c>
      <c r="W179" s="19">
        <f t="shared" si="73"/>
        <v>0</v>
      </c>
      <c r="X179" s="19">
        <f t="shared" si="74"/>
        <v>0</v>
      </c>
      <c r="Y179" s="19">
        <f t="shared" si="75"/>
        <v>0</v>
      </c>
      <c r="Z179" s="365">
        <f t="shared" si="77"/>
        <v>0</v>
      </c>
    </row>
    <row r="180" spans="1:26" hidden="1" x14ac:dyDescent="0.2">
      <c r="A180" s="280" t="str">
        <f>Übersetzungstexte!A$230</f>
        <v>Seitentotal</v>
      </c>
      <c r="B180" s="281"/>
      <c r="C180" s="92">
        <f>SUM(C159:C179)</f>
        <v>0</v>
      </c>
      <c r="D180" s="282"/>
      <c r="E180" s="92">
        <f>SUM(E159:E179)</f>
        <v>0</v>
      </c>
      <c r="F180" s="92">
        <f>SUM(F159:F179)</f>
        <v>0</v>
      </c>
      <c r="G180" s="283"/>
      <c r="H180" s="280" t="str">
        <f>Übersetzungstexte!A$230</f>
        <v>Seitentotal</v>
      </c>
      <c r="I180" s="281"/>
      <c r="J180" s="92">
        <f>SUM(J159:J179)</f>
        <v>0</v>
      </c>
      <c r="K180" s="282"/>
      <c r="L180" s="92">
        <f>SUM(L159:L179)</f>
        <v>0</v>
      </c>
      <c r="M180" s="92">
        <f>SUM(M159:M179)</f>
        <v>0</v>
      </c>
      <c r="N180" s="56"/>
      <c r="O180" s="56"/>
      <c r="P180" s="56"/>
      <c r="Q180" s="56"/>
      <c r="R180" s="56"/>
      <c r="S180" s="56"/>
    </row>
    <row r="181" spans="1:26" hidden="1" x14ac:dyDescent="0.2">
      <c r="A181" s="240" t="str">
        <f>'Stammdaten Betrieb &amp; Abteilung'!D$1</f>
        <v xml:space="preserve">  </v>
      </c>
      <c r="B181" s="241"/>
      <c r="F181" s="243"/>
      <c r="G181" s="243"/>
      <c r="H181" s="22" t="str">
        <f>Übersetzungstexte!A$190</f>
        <v>Betrieb / Betriebsabteilung</v>
      </c>
      <c r="I181" s="244" t="str">
        <f>'Stammdaten Betrieb &amp; Abteilung'!D$13</f>
        <v xml:space="preserve"> </v>
      </c>
      <c r="J181" s="49"/>
      <c r="K181" s="22"/>
      <c r="L181" s="49"/>
      <c r="M181" s="49"/>
    </row>
    <row r="182" spans="1:26" hidden="1" x14ac:dyDescent="0.2">
      <c r="A182" s="245" t="str">
        <f>'Stammdaten Betrieb &amp; Abteilung'!D$3</f>
        <v xml:space="preserve"> </v>
      </c>
      <c r="B182" s="246"/>
      <c r="F182" s="247"/>
      <c r="G182" s="247"/>
      <c r="H182" s="46" t="str">
        <f>Übersetzungstexte!A$191</f>
        <v>PLZ/Ort</v>
      </c>
      <c r="I182" s="244" t="str">
        <f>'Stammdaten Betrieb &amp; Abteilung'!D$4</f>
        <v xml:space="preserve"> </v>
      </c>
      <c r="J182" s="49"/>
      <c r="K182" s="22"/>
      <c r="L182" s="248"/>
      <c r="M182" s="248"/>
    </row>
    <row r="183" spans="1:26" hidden="1" x14ac:dyDescent="0.2">
      <c r="A183" s="178"/>
      <c r="B183" s="195"/>
      <c r="C183" s="196"/>
      <c r="D183" s="195"/>
      <c r="E183" s="196"/>
      <c r="F183" s="196"/>
      <c r="G183" s="279"/>
      <c r="H183" s="197"/>
      <c r="I183" s="196"/>
      <c r="J183" s="195"/>
      <c r="K183" s="198"/>
      <c r="L183" s="199"/>
      <c r="M183" s="199"/>
    </row>
    <row r="184" spans="1:26" hidden="1" x14ac:dyDescent="0.2">
      <c r="A184" s="249"/>
      <c r="B184" s="250"/>
      <c r="C184" s="251"/>
      <c r="D184" s="252"/>
      <c r="E184" s="253"/>
      <c r="F184" s="254" t="str">
        <f>CONCATENATE(Übersetzungstexte!A$192," ",TEXT(MONTH(P$3),"00"),".",YEAR(P$3))</f>
        <v>Zeitgleiche Periode des Vorjahres: 01.3799</v>
      </c>
      <c r="G184" s="255"/>
      <c r="H184" s="255"/>
      <c r="I184" s="249"/>
      <c r="J184" s="252"/>
      <c r="K184" s="256"/>
      <c r="L184" s="257"/>
      <c r="M184" s="258" t="str">
        <f>CONCATENATE(Übersetzungstexte!A$211," ",TEXT(MONTH(P$4),"00"),".",YEAR(P$4))</f>
        <v>Zeitgleiche Periode des vorletzten Jahres: 01.3798</v>
      </c>
    </row>
    <row r="185" spans="1:26" hidden="1" x14ac:dyDescent="0.2">
      <c r="A185" s="259">
        <v>1</v>
      </c>
      <c r="B185" s="260">
        <v>2</v>
      </c>
      <c r="C185" s="260">
        <v>3</v>
      </c>
      <c r="D185" s="260">
        <v>4</v>
      </c>
      <c r="E185" s="260">
        <v>5</v>
      </c>
      <c r="F185" s="260">
        <v>6</v>
      </c>
      <c r="G185" s="261"/>
      <c r="H185" s="259">
        <v>1</v>
      </c>
      <c r="I185" s="260">
        <v>2</v>
      </c>
      <c r="J185" s="260">
        <v>3</v>
      </c>
      <c r="K185" s="260">
        <v>4</v>
      </c>
      <c r="L185" s="260">
        <v>5</v>
      </c>
      <c r="M185" s="260">
        <v>6</v>
      </c>
      <c r="N185" s="54"/>
      <c r="O185" s="54"/>
      <c r="P185" s="54"/>
      <c r="Q185" s="54"/>
      <c r="R185" s="54" t="s">
        <v>766</v>
      </c>
      <c r="S185" s="54" t="s">
        <v>5</v>
      </c>
      <c r="T185" s="66" t="s">
        <v>764</v>
      </c>
      <c r="U185" s="66" t="s">
        <v>667</v>
      </c>
      <c r="V185" s="66"/>
      <c r="W185" s="66" t="s">
        <v>764</v>
      </c>
      <c r="X185" s="66" t="s">
        <v>667</v>
      </c>
      <c r="Y185" s="66"/>
    </row>
    <row r="186" spans="1:26" s="134" customFormat="1" hidden="1" x14ac:dyDescent="0.2">
      <c r="A186" s="262" t="str">
        <f>Übersetzungstexte!A$193</f>
        <v/>
      </c>
      <c r="B186" s="263" t="str">
        <f>Übersetzungstexte!A$196</f>
        <v>vertragliche</v>
      </c>
      <c r="C186" s="264" t="str">
        <f>Übersetzungstexte!A$199</f>
        <v>Sollstd. zeitgl.</v>
      </c>
      <c r="D186" s="265" t="str">
        <f>Übersetzungstexte!A$202</f>
        <v>Istzeit</v>
      </c>
      <c r="E186" s="264" t="str">
        <f>Übersetzungstexte!A$205</f>
        <v>Bezahlte/</v>
      </c>
      <c r="F186" s="264" t="str">
        <f>Übersetzungstexte!A$208</f>
        <v>Ausfallstunden</v>
      </c>
      <c r="G186" s="266"/>
      <c r="H186" s="262" t="str">
        <f>Übersetzungstexte!A$212</f>
        <v/>
      </c>
      <c r="I186" s="263" t="str">
        <f>Übersetzungstexte!A$215</f>
        <v>vertragliche</v>
      </c>
      <c r="J186" s="264" t="str">
        <f>Übersetzungstexte!A$218</f>
        <v>Sollstd. zeitgl.</v>
      </c>
      <c r="K186" s="265" t="str">
        <f>Übersetzungstexte!A$221</f>
        <v>Istzeit</v>
      </c>
      <c r="L186" s="264" t="str">
        <f>Übersetzungstexte!A$224</f>
        <v>Bezahlte/</v>
      </c>
      <c r="M186" s="264" t="str">
        <f>Übersetzungstexte!A$227</f>
        <v>Ausfallstunden</v>
      </c>
      <c r="N186" s="55"/>
      <c r="O186" s="55"/>
      <c r="P186" s="84" t="s">
        <v>680</v>
      </c>
      <c r="Q186" s="84" t="s">
        <v>683</v>
      </c>
      <c r="R186" s="61" t="s">
        <v>691</v>
      </c>
      <c r="S186" s="61" t="s">
        <v>691</v>
      </c>
      <c r="T186" s="66" t="s">
        <v>763</v>
      </c>
      <c r="U186" s="66" t="s">
        <v>763</v>
      </c>
      <c r="V186" s="61" t="s">
        <v>691</v>
      </c>
      <c r="W186" s="66" t="s">
        <v>763</v>
      </c>
      <c r="X186" s="66" t="s">
        <v>763</v>
      </c>
      <c r="Y186" s="61" t="s">
        <v>691</v>
      </c>
      <c r="Z186" s="79"/>
    </row>
    <row r="187" spans="1:26" s="134" customFormat="1" hidden="1" x14ac:dyDescent="0.2">
      <c r="A187" s="267" t="str">
        <f>Übersetzungstexte!A$194</f>
        <v/>
      </c>
      <c r="B187" s="263" t="str">
        <f>Übersetzungstexte!A$197</f>
        <v>wöchentliche</v>
      </c>
      <c r="C187" s="264" t="str">
        <f>Übersetzungstexte!A$200</f>
        <v>Periode inkl.</v>
      </c>
      <c r="D187" s="265" t="str">
        <f>Übersetzungstexte!A$203</f>
        <v/>
      </c>
      <c r="E187" s="264" t="str">
        <f>Übersetzungstexte!A$206</f>
        <v>Unbezahlte</v>
      </c>
      <c r="F187" s="264" t="str">
        <f>Übersetzungstexte!A$209</f>
        <v/>
      </c>
      <c r="G187" s="266"/>
      <c r="H187" s="267" t="str">
        <f>Übersetzungstexte!A$213</f>
        <v/>
      </c>
      <c r="I187" s="263" t="str">
        <f>Übersetzungstexte!A$216</f>
        <v>wöchentliche</v>
      </c>
      <c r="J187" s="264" t="str">
        <f>Übersetzungstexte!A$219</f>
        <v>Periode inkl.</v>
      </c>
      <c r="K187" s="265" t="str">
        <f>Übersetzungstexte!A$222</f>
        <v/>
      </c>
      <c r="L187" s="264" t="str">
        <f>Übersetzungstexte!A$225</f>
        <v>Unbezahlte</v>
      </c>
      <c r="M187" s="264" t="str">
        <f>Übersetzungstexte!A$228</f>
        <v/>
      </c>
      <c r="N187" s="55"/>
      <c r="O187" s="55"/>
      <c r="P187" s="61" t="s">
        <v>682</v>
      </c>
      <c r="Q187" s="84" t="s">
        <v>681</v>
      </c>
      <c r="R187" s="61" t="s">
        <v>692</v>
      </c>
      <c r="S187" s="61" t="s">
        <v>692</v>
      </c>
      <c r="T187" s="66" t="s">
        <v>749</v>
      </c>
      <c r="U187" s="66" t="s">
        <v>749</v>
      </c>
      <c r="V187" s="61" t="s">
        <v>692</v>
      </c>
      <c r="W187" s="66" t="s">
        <v>749</v>
      </c>
      <c r="X187" s="66" t="s">
        <v>749</v>
      </c>
      <c r="Y187" s="61" t="s">
        <v>692</v>
      </c>
      <c r="Z187" s="79" t="s">
        <v>52</v>
      </c>
    </row>
    <row r="188" spans="1:26" s="134" customFormat="1" hidden="1" x14ac:dyDescent="0.2">
      <c r="A188" s="268" t="str">
        <f>Übersetzungstexte!A$195</f>
        <v>Name,Vorname</v>
      </c>
      <c r="B188" s="269" t="str">
        <f>Übersetzungstexte!A$198</f>
        <v>Arbeitszeit</v>
      </c>
      <c r="C188" s="270" t="str">
        <f>Übersetzungstexte!A$201</f>
        <v>Vorholzeit</v>
      </c>
      <c r="D188" s="271" t="str">
        <f>Übersetzungstexte!A$204</f>
        <v/>
      </c>
      <c r="E188" s="270" t="str">
        <f>Übersetzungstexte!A$207</f>
        <v>Absenzen</v>
      </c>
      <c r="F188" s="270" t="str">
        <f>Übersetzungstexte!A$210</f>
        <v/>
      </c>
      <c r="G188" s="272"/>
      <c r="H188" s="268" t="str">
        <f>Übersetzungstexte!A$214</f>
        <v>Name,Vorname</v>
      </c>
      <c r="I188" s="269" t="str">
        <f>Übersetzungstexte!A$217</f>
        <v>Arbeitszeit</v>
      </c>
      <c r="J188" s="270" t="str">
        <f>Übersetzungstexte!A$220</f>
        <v>Vorholzeit</v>
      </c>
      <c r="K188" s="271" t="str">
        <f>Übersetzungstexte!A$223</f>
        <v/>
      </c>
      <c r="L188" s="270" t="str">
        <f>Übersetzungstexte!A$226</f>
        <v>Absenzen</v>
      </c>
      <c r="M188" s="270" t="str">
        <f>Übersetzungstexte!A$229</f>
        <v/>
      </c>
      <c r="N188" s="55"/>
      <c r="O188" s="55" t="s">
        <v>711</v>
      </c>
      <c r="P188" s="61" t="s">
        <v>673</v>
      </c>
      <c r="Q188" s="84" t="s">
        <v>661</v>
      </c>
      <c r="R188" s="83">
        <f>P$3</f>
        <v>693598</v>
      </c>
      <c r="S188" s="83">
        <f>P$4</f>
        <v>693233</v>
      </c>
      <c r="T188" s="83" t="s">
        <v>767</v>
      </c>
      <c r="U188" s="83" t="s">
        <v>767</v>
      </c>
      <c r="V188" s="83" t="s">
        <v>767</v>
      </c>
      <c r="W188" s="83" t="s">
        <v>4</v>
      </c>
      <c r="X188" s="83" t="s">
        <v>4</v>
      </c>
      <c r="Y188" s="83" t="s">
        <v>4</v>
      </c>
      <c r="Z188" s="79" t="s">
        <v>53</v>
      </c>
    </row>
    <row r="189" spans="1:26" ht="17.25" hidden="1" customHeight="1" x14ac:dyDescent="0.2">
      <c r="A189" s="131" t="str">
        <f t="shared" ref="A189:A209" si="78">O189</f>
        <v/>
      </c>
      <c r="B189" s="168"/>
      <c r="C189" s="168"/>
      <c r="D189" s="168"/>
      <c r="E189" s="169"/>
      <c r="F189" s="273" t="str">
        <f t="shared" ref="F189:F209" si="79">R189</f>
        <v/>
      </c>
      <c r="G189" s="129"/>
      <c r="H189" s="131" t="str">
        <f t="shared" ref="H189:H209" si="80">O189</f>
        <v/>
      </c>
      <c r="I189" s="168"/>
      <c r="J189" s="168"/>
      <c r="K189" s="168"/>
      <c r="L189" s="169"/>
      <c r="M189" s="273" t="str">
        <f t="shared" ref="M189:M209" si="81">S189</f>
        <v/>
      </c>
      <c r="N189" s="56"/>
      <c r="O189" s="57" t="str">
        <f>'Stammdaten Mitarbeitende'!AA189</f>
        <v/>
      </c>
      <c r="P189" s="64" t="str">
        <f>IF($A189="","",'Stammdaten Mitarbeitende'!L189)</f>
        <v/>
      </c>
      <c r="Q189" s="64" t="str">
        <f>IF(OR($A189="",'Stammdaten Mitarbeitende'!J189=""),"",'Stammdaten Mitarbeitende'!J189)</f>
        <v/>
      </c>
      <c r="R189" s="63" t="str">
        <f t="shared" ref="R189:R209" si="82">IF(OR($A189="",C189="",D189="",E189=""),"",MAX(C189-D189-E189,0))</f>
        <v/>
      </c>
      <c r="S189" s="63" t="str">
        <f>IF(OR($H189="",J189="",K189="",L189=""),"",MAX(J189-K189-L189,0))</f>
        <v/>
      </c>
      <c r="T189" s="19">
        <f t="shared" ref="T189:T209" si="83">IF(OR(F189=""),0,C189)</f>
        <v>0</v>
      </c>
      <c r="U189" s="19">
        <f t="shared" ref="U189:U209" si="84">IF(OR(F189=""),0,E189)</f>
        <v>0</v>
      </c>
      <c r="V189" s="19">
        <f t="shared" ref="V189:V209" si="85">IF(OR(F189&lt;=0,F189=""),0,R189)</f>
        <v>0</v>
      </c>
      <c r="W189" s="19">
        <f t="shared" ref="W189:W209" si="86">IF(OR(M189=""),0,J189)</f>
        <v>0</v>
      </c>
      <c r="X189" s="19">
        <f t="shared" ref="X189:X209" si="87">IF(OR(M189=""),0,L189)</f>
        <v>0</v>
      </c>
      <c r="Y189" s="19">
        <f t="shared" ref="Y189:Y209" si="88">IF(OR(M189&lt;=0,M189=""),0,S189)</f>
        <v>0</v>
      </c>
      <c r="Z189" s="365">
        <f>MAX(P189:Y189)</f>
        <v>0</v>
      </c>
    </row>
    <row r="190" spans="1:26" ht="17.25" hidden="1" customHeight="1" x14ac:dyDescent="0.2">
      <c r="A190" s="131" t="str">
        <f t="shared" si="78"/>
        <v/>
      </c>
      <c r="B190" s="168"/>
      <c r="C190" s="168"/>
      <c r="D190" s="168"/>
      <c r="E190" s="169"/>
      <c r="F190" s="273" t="str">
        <f t="shared" si="79"/>
        <v/>
      </c>
      <c r="G190" s="129"/>
      <c r="H190" s="131" t="str">
        <f t="shared" si="80"/>
        <v/>
      </c>
      <c r="I190" s="168"/>
      <c r="J190" s="168"/>
      <c r="K190" s="168"/>
      <c r="L190" s="169"/>
      <c r="M190" s="273" t="str">
        <f t="shared" si="81"/>
        <v/>
      </c>
      <c r="N190" s="56"/>
      <c r="O190" s="57" t="str">
        <f>'Stammdaten Mitarbeitende'!AA190</f>
        <v/>
      </c>
      <c r="P190" s="64" t="str">
        <f>IF($A190="","",'Stammdaten Mitarbeitende'!L190)</f>
        <v/>
      </c>
      <c r="Q190" s="64" t="str">
        <f>IF(OR($A190="",'Stammdaten Mitarbeitende'!J190=""),"",'Stammdaten Mitarbeitende'!J190)</f>
        <v/>
      </c>
      <c r="R190" s="63" t="str">
        <f t="shared" si="82"/>
        <v/>
      </c>
      <c r="S190" s="63" t="str">
        <f t="shared" ref="S190:S209" si="89">IF(OR($H190="",J190="",K190="",L190=""),"",MAX(J190-K190-L190,0))</f>
        <v/>
      </c>
      <c r="T190" s="19">
        <f t="shared" si="83"/>
        <v>0</v>
      </c>
      <c r="U190" s="19">
        <f t="shared" si="84"/>
        <v>0</v>
      </c>
      <c r="V190" s="19">
        <f t="shared" si="85"/>
        <v>0</v>
      </c>
      <c r="W190" s="19">
        <f t="shared" si="86"/>
        <v>0</v>
      </c>
      <c r="X190" s="19">
        <f t="shared" si="87"/>
        <v>0</v>
      </c>
      <c r="Y190" s="19">
        <f t="shared" si="88"/>
        <v>0</v>
      </c>
      <c r="Z190" s="365">
        <f t="shared" ref="Z190:Z209" si="90">MAX(P190:Y190)</f>
        <v>0</v>
      </c>
    </row>
    <row r="191" spans="1:26" ht="17.25" hidden="1" customHeight="1" x14ac:dyDescent="0.2">
      <c r="A191" s="131" t="str">
        <f t="shared" si="78"/>
        <v/>
      </c>
      <c r="B191" s="168"/>
      <c r="C191" s="168"/>
      <c r="D191" s="168"/>
      <c r="E191" s="169"/>
      <c r="F191" s="273" t="str">
        <f t="shared" si="79"/>
        <v/>
      </c>
      <c r="G191" s="129"/>
      <c r="H191" s="131" t="str">
        <f t="shared" si="80"/>
        <v/>
      </c>
      <c r="I191" s="168"/>
      <c r="J191" s="168"/>
      <c r="K191" s="168"/>
      <c r="L191" s="169"/>
      <c r="M191" s="273" t="str">
        <f t="shared" si="81"/>
        <v/>
      </c>
      <c r="N191" s="56"/>
      <c r="O191" s="57" t="str">
        <f>'Stammdaten Mitarbeitende'!AA191</f>
        <v/>
      </c>
      <c r="P191" s="64" t="str">
        <f>IF($A191="","",'Stammdaten Mitarbeitende'!L191)</f>
        <v/>
      </c>
      <c r="Q191" s="64" t="str">
        <f>IF(OR($A191="",'Stammdaten Mitarbeitende'!J191=""),"",'Stammdaten Mitarbeitende'!J191)</f>
        <v/>
      </c>
      <c r="R191" s="63" t="str">
        <f t="shared" si="82"/>
        <v/>
      </c>
      <c r="S191" s="63" t="str">
        <f t="shared" si="89"/>
        <v/>
      </c>
      <c r="T191" s="19">
        <f t="shared" si="83"/>
        <v>0</v>
      </c>
      <c r="U191" s="19">
        <f t="shared" si="84"/>
        <v>0</v>
      </c>
      <c r="V191" s="19">
        <f t="shared" si="85"/>
        <v>0</v>
      </c>
      <c r="W191" s="19">
        <f t="shared" si="86"/>
        <v>0</v>
      </c>
      <c r="X191" s="19">
        <f t="shared" si="87"/>
        <v>0</v>
      </c>
      <c r="Y191" s="19">
        <f t="shared" si="88"/>
        <v>0</v>
      </c>
      <c r="Z191" s="365">
        <f t="shared" si="90"/>
        <v>0</v>
      </c>
    </row>
    <row r="192" spans="1:26" ht="17.25" hidden="1" customHeight="1" x14ac:dyDescent="0.2">
      <c r="A192" s="131" t="str">
        <f t="shared" si="78"/>
        <v/>
      </c>
      <c r="B192" s="168"/>
      <c r="C192" s="168"/>
      <c r="D192" s="168"/>
      <c r="E192" s="169"/>
      <c r="F192" s="273" t="str">
        <f t="shared" si="79"/>
        <v/>
      </c>
      <c r="G192" s="129"/>
      <c r="H192" s="131" t="str">
        <f t="shared" si="80"/>
        <v/>
      </c>
      <c r="I192" s="168"/>
      <c r="J192" s="168"/>
      <c r="K192" s="168"/>
      <c r="L192" s="169"/>
      <c r="M192" s="273" t="str">
        <f t="shared" si="81"/>
        <v/>
      </c>
      <c r="N192" s="56"/>
      <c r="O192" s="57" t="str">
        <f>'Stammdaten Mitarbeitende'!AA192</f>
        <v/>
      </c>
      <c r="P192" s="64" t="str">
        <f>IF($A192="","",'Stammdaten Mitarbeitende'!L192)</f>
        <v/>
      </c>
      <c r="Q192" s="64" t="str">
        <f>IF(OR($A192="",'Stammdaten Mitarbeitende'!J192=""),"",'Stammdaten Mitarbeitende'!J192)</f>
        <v/>
      </c>
      <c r="R192" s="63" t="str">
        <f t="shared" si="82"/>
        <v/>
      </c>
      <c r="S192" s="63" t="str">
        <f t="shared" si="89"/>
        <v/>
      </c>
      <c r="T192" s="19">
        <f t="shared" si="83"/>
        <v>0</v>
      </c>
      <c r="U192" s="19">
        <f t="shared" si="84"/>
        <v>0</v>
      </c>
      <c r="V192" s="19">
        <f t="shared" si="85"/>
        <v>0</v>
      </c>
      <c r="W192" s="19">
        <f t="shared" si="86"/>
        <v>0</v>
      </c>
      <c r="X192" s="19">
        <f t="shared" si="87"/>
        <v>0</v>
      </c>
      <c r="Y192" s="19">
        <f t="shared" si="88"/>
        <v>0</v>
      </c>
      <c r="Z192" s="365">
        <f t="shared" si="90"/>
        <v>0</v>
      </c>
    </row>
    <row r="193" spans="1:26" ht="17.25" hidden="1" customHeight="1" x14ac:dyDescent="0.2">
      <c r="A193" s="131" t="str">
        <f t="shared" si="78"/>
        <v/>
      </c>
      <c r="B193" s="168"/>
      <c r="C193" s="168"/>
      <c r="D193" s="168"/>
      <c r="E193" s="169"/>
      <c r="F193" s="273" t="str">
        <f t="shared" si="79"/>
        <v/>
      </c>
      <c r="G193" s="129"/>
      <c r="H193" s="131" t="str">
        <f t="shared" si="80"/>
        <v/>
      </c>
      <c r="I193" s="168"/>
      <c r="J193" s="168"/>
      <c r="K193" s="168"/>
      <c r="L193" s="169"/>
      <c r="M193" s="273" t="str">
        <f t="shared" si="81"/>
        <v/>
      </c>
      <c r="N193" s="56"/>
      <c r="O193" s="57" t="str">
        <f>'Stammdaten Mitarbeitende'!AA193</f>
        <v/>
      </c>
      <c r="P193" s="64" t="str">
        <f>IF($A193="","",'Stammdaten Mitarbeitende'!L193)</f>
        <v/>
      </c>
      <c r="Q193" s="64" t="str">
        <f>IF(OR($A193="",'Stammdaten Mitarbeitende'!J193=""),"",'Stammdaten Mitarbeitende'!J193)</f>
        <v/>
      </c>
      <c r="R193" s="63" t="str">
        <f t="shared" si="82"/>
        <v/>
      </c>
      <c r="S193" s="63" t="str">
        <f t="shared" si="89"/>
        <v/>
      </c>
      <c r="T193" s="19">
        <f t="shared" si="83"/>
        <v>0</v>
      </c>
      <c r="U193" s="19">
        <f t="shared" si="84"/>
        <v>0</v>
      </c>
      <c r="V193" s="19">
        <f t="shared" si="85"/>
        <v>0</v>
      </c>
      <c r="W193" s="19">
        <f t="shared" si="86"/>
        <v>0</v>
      </c>
      <c r="X193" s="19">
        <f t="shared" si="87"/>
        <v>0</v>
      </c>
      <c r="Y193" s="19">
        <f t="shared" si="88"/>
        <v>0</v>
      </c>
      <c r="Z193" s="365">
        <f t="shared" si="90"/>
        <v>0</v>
      </c>
    </row>
    <row r="194" spans="1:26" ht="17.25" hidden="1" customHeight="1" x14ac:dyDescent="0.2">
      <c r="A194" s="131" t="str">
        <f t="shared" si="78"/>
        <v/>
      </c>
      <c r="B194" s="168"/>
      <c r="C194" s="168"/>
      <c r="D194" s="168"/>
      <c r="E194" s="169"/>
      <c r="F194" s="273" t="str">
        <f t="shared" si="79"/>
        <v/>
      </c>
      <c r="G194" s="129"/>
      <c r="H194" s="131" t="str">
        <f t="shared" si="80"/>
        <v/>
      </c>
      <c r="I194" s="168"/>
      <c r="J194" s="168"/>
      <c r="K194" s="168"/>
      <c r="L194" s="169"/>
      <c r="M194" s="273" t="str">
        <f t="shared" si="81"/>
        <v/>
      </c>
      <c r="N194" s="56"/>
      <c r="O194" s="57" t="str">
        <f>'Stammdaten Mitarbeitende'!AA194</f>
        <v/>
      </c>
      <c r="P194" s="64" t="str">
        <f>IF($A194="","",'Stammdaten Mitarbeitende'!L194)</f>
        <v/>
      </c>
      <c r="Q194" s="64" t="str">
        <f>IF(OR($A194="",'Stammdaten Mitarbeitende'!J194=""),"",'Stammdaten Mitarbeitende'!J194)</f>
        <v/>
      </c>
      <c r="R194" s="63" t="str">
        <f t="shared" si="82"/>
        <v/>
      </c>
      <c r="S194" s="63" t="str">
        <f t="shared" si="89"/>
        <v/>
      </c>
      <c r="T194" s="19">
        <f t="shared" si="83"/>
        <v>0</v>
      </c>
      <c r="U194" s="19">
        <f t="shared" si="84"/>
        <v>0</v>
      </c>
      <c r="V194" s="19">
        <f t="shared" si="85"/>
        <v>0</v>
      </c>
      <c r="W194" s="19">
        <f t="shared" si="86"/>
        <v>0</v>
      </c>
      <c r="X194" s="19">
        <f t="shared" si="87"/>
        <v>0</v>
      </c>
      <c r="Y194" s="19">
        <f t="shared" si="88"/>
        <v>0</v>
      </c>
      <c r="Z194" s="365">
        <f t="shared" si="90"/>
        <v>0</v>
      </c>
    </row>
    <row r="195" spans="1:26" ht="17.25" hidden="1" customHeight="1" x14ac:dyDescent="0.2">
      <c r="A195" s="131" t="str">
        <f t="shared" si="78"/>
        <v/>
      </c>
      <c r="B195" s="168"/>
      <c r="C195" s="168"/>
      <c r="D195" s="168"/>
      <c r="E195" s="169"/>
      <c r="F195" s="273" t="str">
        <f t="shared" si="79"/>
        <v/>
      </c>
      <c r="G195" s="129"/>
      <c r="H195" s="131" t="str">
        <f t="shared" si="80"/>
        <v/>
      </c>
      <c r="I195" s="168"/>
      <c r="J195" s="168"/>
      <c r="K195" s="168"/>
      <c r="L195" s="169"/>
      <c r="M195" s="273" t="str">
        <f t="shared" si="81"/>
        <v/>
      </c>
      <c r="N195" s="56"/>
      <c r="O195" s="57" t="str">
        <f>'Stammdaten Mitarbeitende'!AA195</f>
        <v/>
      </c>
      <c r="P195" s="64" t="str">
        <f>IF($A195="","",'Stammdaten Mitarbeitende'!L195)</f>
        <v/>
      </c>
      <c r="Q195" s="64" t="str">
        <f>IF(OR($A195="",'Stammdaten Mitarbeitende'!J195=""),"",'Stammdaten Mitarbeitende'!J195)</f>
        <v/>
      </c>
      <c r="R195" s="63" t="str">
        <f t="shared" si="82"/>
        <v/>
      </c>
      <c r="S195" s="63" t="str">
        <f t="shared" si="89"/>
        <v/>
      </c>
      <c r="T195" s="19">
        <f t="shared" si="83"/>
        <v>0</v>
      </c>
      <c r="U195" s="19">
        <f t="shared" si="84"/>
        <v>0</v>
      </c>
      <c r="V195" s="19">
        <f t="shared" si="85"/>
        <v>0</v>
      </c>
      <c r="W195" s="19">
        <f t="shared" si="86"/>
        <v>0</v>
      </c>
      <c r="X195" s="19">
        <f t="shared" si="87"/>
        <v>0</v>
      </c>
      <c r="Y195" s="19">
        <f t="shared" si="88"/>
        <v>0</v>
      </c>
      <c r="Z195" s="365">
        <f t="shared" si="90"/>
        <v>0</v>
      </c>
    </row>
    <row r="196" spans="1:26" ht="17.25" hidden="1" customHeight="1" x14ac:dyDescent="0.2">
      <c r="A196" s="131" t="str">
        <f t="shared" si="78"/>
        <v/>
      </c>
      <c r="B196" s="168"/>
      <c r="C196" s="168"/>
      <c r="D196" s="168"/>
      <c r="E196" s="169"/>
      <c r="F196" s="273" t="str">
        <f t="shared" si="79"/>
        <v/>
      </c>
      <c r="G196" s="129"/>
      <c r="H196" s="131" t="str">
        <f t="shared" si="80"/>
        <v/>
      </c>
      <c r="I196" s="168"/>
      <c r="J196" s="168"/>
      <c r="K196" s="168"/>
      <c r="L196" s="169"/>
      <c r="M196" s="273" t="str">
        <f t="shared" si="81"/>
        <v/>
      </c>
      <c r="N196" s="56"/>
      <c r="O196" s="57" t="str">
        <f>'Stammdaten Mitarbeitende'!AA196</f>
        <v/>
      </c>
      <c r="P196" s="64" t="str">
        <f>IF($A196="","",'Stammdaten Mitarbeitende'!L196)</f>
        <v/>
      </c>
      <c r="Q196" s="64" t="str">
        <f>IF(OR($A196="",'Stammdaten Mitarbeitende'!J196=""),"",'Stammdaten Mitarbeitende'!J196)</f>
        <v/>
      </c>
      <c r="R196" s="63" t="str">
        <f t="shared" si="82"/>
        <v/>
      </c>
      <c r="S196" s="63" t="str">
        <f t="shared" si="89"/>
        <v/>
      </c>
      <c r="T196" s="19">
        <f t="shared" si="83"/>
        <v>0</v>
      </c>
      <c r="U196" s="19">
        <f t="shared" si="84"/>
        <v>0</v>
      </c>
      <c r="V196" s="19">
        <f t="shared" si="85"/>
        <v>0</v>
      </c>
      <c r="W196" s="19">
        <f t="shared" si="86"/>
        <v>0</v>
      </c>
      <c r="X196" s="19">
        <f t="shared" si="87"/>
        <v>0</v>
      </c>
      <c r="Y196" s="19">
        <f t="shared" si="88"/>
        <v>0</v>
      </c>
      <c r="Z196" s="365">
        <f t="shared" si="90"/>
        <v>0</v>
      </c>
    </row>
    <row r="197" spans="1:26" ht="17.25" hidden="1" customHeight="1" x14ac:dyDescent="0.2">
      <c r="A197" s="131" t="str">
        <f t="shared" si="78"/>
        <v/>
      </c>
      <c r="B197" s="168"/>
      <c r="C197" s="168"/>
      <c r="D197" s="168"/>
      <c r="E197" s="169"/>
      <c r="F197" s="273" t="str">
        <f t="shared" si="79"/>
        <v/>
      </c>
      <c r="G197" s="129"/>
      <c r="H197" s="131" t="str">
        <f t="shared" si="80"/>
        <v/>
      </c>
      <c r="I197" s="168"/>
      <c r="J197" s="168"/>
      <c r="K197" s="168"/>
      <c r="L197" s="169"/>
      <c r="M197" s="273" t="str">
        <f t="shared" si="81"/>
        <v/>
      </c>
      <c r="N197" s="56"/>
      <c r="O197" s="57" t="str">
        <f>'Stammdaten Mitarbeitende'!AA197</f>
        <v/>
      </c>
      <c r="P197" s="64" t="str">
        <f>IF($A197="","",'Stammdaten Mitarbeitende'!L197)</f>
        <v/>
      </c>
      <c r="Q197" s="64" t="str">
        <f>IF(OR($A197="",'Stammdaten Mitarbeitende'!J197=""),"",'Stammdaten Mitarbeitende'!J197)</f>
        <v/>
      </c>
      <c r="R197" s="63" t="str">
        <f t="shared" si="82"/>
        <v/>
      </c>
      <c r="S197" s="63" t="str">
        <f t="shared" si="89"/>
        <v/>
      </c>
      <c r="T197" s="19">
        <f t="shared" si="83"/>
        <v>0</v>
      </c>
      <c r="U197" s="19">
        <f t="shared" si="84"/>
        <v>0</v>
      </c>
      <c r="V197" s="19">
        <f t="shared" si="85"/>
        <v>0</v>
      </c>
      <c r="W197" s="19">
        <f t="shared" si="86"/>
        <v>0</v>
      </c>
      <c r="X197" s="19">
        <f t="shared" si="87"/>
        <v>0</v>
      </c>
      <c r="Y197" s="19">
        <f t="shared" si="88"/>
        <v>0</v>
      </c>
      <c r="Z197" s="365">
        <f t="shared" si="90"/>
        <v>0</v>
      </c>
    </row>
    <row r="198" spans="1:26" ht="17.25" hidden="1" customHeight="1" x14ac:dyDescent="0.2">
      <c r="A198" s="131" t="str">
        <f t="shared" si="78"/>
        <v/>
      </c>
      <c r="B198" s="168"/>
      <c r="C198" s="168"/>
      <c r="D198" s="168"/>
      <c r="E198" s="169"/>
      <c r="F198" s="273" t="str">
        <f t="shared" si="79"/>
        <v/>
      </c>
      <c r="G198" s="129"/>
      <c r="H198" s="131" t="str">
        <f t="shared" si="80"/>
        <v/>
      </c>
      <c r="I198" s="168"/>
      <c r="J198" s="168"/>
      <c r="K198" s="168"/>
      <c r="L198" s="169"/>
      <c r="M198" s="273" t="str">
        <f t="shared" si="81"/>
        <v/>
      </c>
      <c r="N198" s="56"/>
      <c r="O198" s="57" t="str">
        <f>'Stammdaten Mitarbeitende'!AA198</f>
        <v/>
      </c>
      <c r="P198" s="64" t="str">
        <f>IF($A198="","",'Stammdaten Mitarbeitende'!L198)</f>
        <v/>
      </c>
      <c r="Q198" s="64" t="str">
        <f>IF(OR($A198="",'Stammdaten Mitarbeitende'!J198=""),"",'Stammdaten Mitarbeitende'!J198)</f>
        <v/>
      </c>
      <c r="R198" s="63" t="str">
        <f t="shared" si="82"/>
        <v/>
      </c>
      <c r="S198" s="63" t="str">
        <f t="shared" si="89"/>
        <v/>
      </c>
      <c r="T198" s="19">
        <f t="shared" si="83"/>
        <v>0</v>
      </c>
      <c r="U198" s="19">
        <f t="shared" si="84"/>
        <v>0</v>
      </c>
      <c r="V198" s="19">
        <f t="shared" si="85"/>
        <v>0</v>
      </c>
      <c r="W198" s="19">
        <f t="shared" si="86"/>
        <v>0</v>
      </c>
      <c r="X198" s="19">
        <f t="shared" si="87"/>
        <v>0</v>
      </c>
      <c r="Y198" s="19">
        <f t="shared" si="88"/>
        <v>0</v>
      </c>
      <c r="Z198" s="365">
        <f t="shared" si="90"/>
        <v>0</v>
      </c>
    </row>
    <row r="199" spans="1:26" ht="17.25" hidden="1" customHeight="1" x14ac:dyDescent="0.2">
      <c r="A199" s="131" t="str">
        <f t="shared" si="78"/>
        <v/>
      </c>
      <c r="B199" s="168"/>
      <c r="C199" s="168"/>
      <c r="D199" s="168"/>
      <c r="E199" s="169"/>
      <c r="F199" s="273" t="str">
        <f t="shared" si="79"/>
        <v/>
      </c>
      <c r="G199" s="129"/>
      <c r="H199" s="131" t="str">
        <f t="shared" si="80"/>
        <v/>
      </c>
      <c r="I199" s="168"/>
      <c r="J199" s="168"/>
      <c r="K199" s="168"/>
      <c r="L199" s="169"/>
      <c r="M199" s="273" t="str">
        <f t="shared" si="81"/>
        <v/>
      </c>
      <c r="N199" s="56"/>
      <c r="O199" s="57" t="str">
        <f>'Stammdaten Mitarbeitende'!AA199</f>
        <v/>
      </c>
      <c r="P199" s="64" t="str">
        <f>IF($A199="","",'Stammdaten Mitarbeitende'!L199)</f>
        <v/>
      </c>
      <c r="Q199" s="64" t="str">
        <f>IF(OR($A199="",'Stammdaten Mitarbeitende'!J199=""),"",'Stammdaten Mitarbeitende'!J199)</f>
        <v/>
      </c>
      <c r="R199" s="63" t="str">
        <f t="shared" si="82"/>
        <v/>
      </c>
      <c r="S199" s="63" t="str">
        <f t="shared" si="89"/>
        <v/>
      </c>
      <c r="T199" s="19">
        <f t="shared" si="83"/>
        <v>0</v>
      </c>
      <c r="U199" s="19">
        <f t="shared" si="84"/>
        <v>0</v>
      </c>
      <c r="V199" s="19">
        <f t="shared" si="85"/>
        <v>0</v>
      </c>
      <c r="W199" s="19">
        <f t="shared" si="86"/>
        <v>0</v>
      </c>
      <c r="X199" s="19">
        <f t="shared" si="87"/>
        <v>0</v>
      </c>
      <c r="Y199" s="19">
        <f t="shared" si="88"/>
        <v>0</v>
      </c>
      <c r="Z199" s="365">
        <f t="shared" si="90"/>
        <v>0</v>
      </c>
    </row>
    <row r="200" spans="1:26" ht="17.25" hidden="1" customHeight="1" x14ac:dyDescent="0.2">
      <c r="A200" s="131" t="str">
        <f t="shared" si="78"/>
        <v/>
      </c>
      <c r="B200" s="168"/>
      <c r="C200" s="168"/>
      <c r="D200" s="168"/>
      <c r="E200" s="169"/>
      <c r="F200" s="273" t="str">
        <f t="shared" si="79"/>
        <v/>
      </c>
      <c r="G200" s="129"/>
      <c r="H200" s="131" t="str">
        <f t="shared" si="80"/>
        <v/>
      </c>
      <c r="I200" s="168"/>
      <c r="J200" s="168"/>
      <c r="K200" s="168"/>
      <c r="L200" s="169"/>
      <c r="M200" s="273" t="str">
        <f t="shared" si="81"/>
        <v/>
      </c>
      <c r="N200" s="56"/>
      <c r="O200" s="57" t="str">
        <f>'Stammdaten Mitarbeitende'!AA200</f>
        <v/>
      </c>
      <c r="P200" s="64" t="str">
        <f>IF($A200="","",'Stammdaten Mitarbeitende'!L200)</f>
        <v/>
      </c>
      <c r="Q200" s="64" t="str">
        <f>IF(OR($A200="",'Stammdaten Mitarbeitende'!J200=""),"",'Stammdaten Mitarbeitende'!J200)</f>
        <v/>
      </c>
      <c r="R200" s="63" t="str">
        <f t="shared" si="82"/>
        <v/>
      </c>
      <c r="S200" s="63" t="str">
        <f t="shared" si="89"/>
        <v/>
      </c>
      <c r="T200" s="19">
        <f t="shared" si="83"/>
        <v>0</v>
      </c>
      <c r="U200" s="19">
        <f t="shared" si="84"/>
        <v>0</v>
      </c>
      <c r="V200" s="19">
        <f t="shared" si="85"/>
        <v>0</v>
      </c>
      <c r="W200" s="19">
        <f t="shared" si="86"/>
        <v>0</v>
      </c>
      <c r="X200" s="19">
        <f t="shared" si="87"/>
        <v>0</v>
      </c>
      <c r="Y200" s="19">
        <f t="shared" si="88"/>
        <v>0</v>
      </c>
      <c r="Z200" s="365">
        <f t="shared" si="90"/>
        <v>0</v>
      </c>
    </row>
    <row r="201" spans="1:26" ht="17.25" hidden="1" customHeight="1" x14ac:dyDescent="0.2">
      <c r="A201" s="131" t="str">
        <f t="shared" si="78"/>
        <v/>
      </c>
      <c r="B201" s="168"/>
      <c r="C201" s="168"/>
      <c r="D201" s="168"/>
      <c r="E201" s="169"/>
      <c r="F201" s="273" t="str">
        <f t="shared" si="79"/>
        <v/>
      </c>
      <c r="G201" s="129"/>
      <c r="H201" s="131" t="str">
        <f t="shared" si="80"/>
        <v/>
      </c>
      <c r="I201" s="168"/>
      <c r="J201" s="168"/>
      <c r="K201" s="168"/>
      <c r="L201" s="169"/>
      <c r="M201" s="273" t="str">
        <f t="shared" si="81"/>
        <v/>
      </c>
      <c r="N201" s="56"/>
      <c r="O201" s="57" t="str">
        <f>'Stammdaten Mitarbeitende'!AA201</f>
        <v/>
      </c>
      <c r="P201" s="64" t="str">
        <f>IF($A201="","",'Stammdaten Mitarbeitende'!L201)</f>
        <v/>
      </c>
      <c r="Q201" s="64" t="str">
        <f>IF(OR($A201="",'Stammdaten Mitarbeitende'!J201=""),"",'Stammdaten Mitarbeitende'!J201)</f>
        <v/>
      </c>
      <c r="R201" s="63" t="str">
        <f t="shared" si="82"/>
        <v/>
      </c>
      <c r="S201" s="63" t="str">
        <f t="shared" si="89"/>
        <v/>
      </c>
      <c r="T201" s="19">
        <f t="shared" si="83"/>
        <v>0</v>
      </c>
      <c r="U201" s="19">
        <f t="shared" si="84"/>
        <v>0</v>
      </c>
      <c r="V201" s="19">
        <f t="shared" si="85"/>
        <v>0</v>
      </c>
      <c r="W201" s="19">
        <f t="shared" si="86"/>
        <v>0</v>
      </c>
      <c r="X201" s="19">
        <f t="shared" si="87"/>
        <v>0</v>
      </c>
      <c r="Y201" s="19">
        <f t="shared" si="88"/>
        <v>0</v>
      </c>
      <c r="Z201" s="365">
        <f t="shared" si="90"/>
        <v>0</v>
      </c>
    </row>
    <row r="202" spans="1:26" ht="17.25" hidden="1" customHeight="1" x14ac:dyDescent="0.2">
      <c r="A202" s="131" t="str">
        <f t="shared" si="78"/>
        <v/>
      </c>
      <c r="B202" s="168"/>
      <c r="C202" s="168"/>
      <c r="D202" s="168"/>
      <c r="E202" s="169"/>
      <c r="F202" s="273" t="str">
        <f t="shared" si="79"/>
        <v/>
      </c>
      <c r="G202" s="129"/>
      <c r="H202" s="131" t="str">
        <f t="shared" si="80"/>
        <v/>
      </c>
      <c r="I202" s="168"/>
      <c r="J202" s="168"/>
      <c r="K202" s="168"/>
      <c r="L202" s="169"/>
      <c r="M202" s="273" t="str">
        <f t="shared" si="81"/>
        <v/>
      </c>
      <c r="N202" s="56"/>
      <c r="O202" s="57" t="str">
        <f>'Stammdaten Mitarbeitende'!AA202</f>
        <v/>
      </c>
      <c r="P202" s="64" t="str">
        <f>IF($A202="","",'Stammdaten Mitarbeitende'!L202)</f>
        <v/>
      </c>
      <c r="Q202" s="64" t="str">
        <f>IF(OR($A202="",'Stammdaten Mitarbeitende'!J202=""),"",'Stammdaten Mitarbeitende'!J202)</f>
        <v/>
      </c>
      <c r="R202" s="63" t="str">
        <f t="shared" si="82"/>
        <v/>
      </c>
      <c r="S202" s="63" t="str">
        <f t="shared" si="89"/>
        <v/>
      </c>
      <c r="T202" s="19">
        <f t="shared" si="83"/>
        <v>0</v>
      </c>
      <c r="U202" s="19">
        <f t="shared" si="84"/>
        <v>0</v>
      </c>
      <c r="V202" s="19">
        <f t="shared" si="85"/>
        <v>0</v>
      </c>
      <c r="W202" s="19">
        <f t="shared" si="86"/>
        <v>0</v>
      </c>
      <c r="X202" s="19">
        <f t="shared" si="87"/>
        <v>0</v>
      </c>
      <c r="Y202" s="19">
        <f t="shared" si="88"/>
        <v>0</v>
      </c>
      <c r="Z202" s="365">
        <f t="shared" si="90"/>
        <v>0</v>
      </c>
    </row>
    <row r="203" spans="1:26" ht="17.25" hidden="1" customHeight="1" x14ac:dyDescent="0.2">
      <c r="A203" s="131" t="str">
        <f t="shared" si="78"/>
        <v/>
      </c>
      <c r="B203" s="168"/>
      <c r="C203" s="168"/>
      <c r="D203" s="168"/>
      <c r="E203" s="169"/>
      <c r="F203" s="273" t="str">
        <f t="shared" si="79"/>
        <v/>
      </c>
      <c r="G203" s="129"/>
      <c r="H203" s="131" t="str">
        <f t="shared" si="80"/>
        <v/>
      </c>
      <c r="I203" s="168"/>
      <c r="J203" s="168"/>
      <c r="K203" s="168"/>
      <c r="L203" s="169"/>
      <c r="M203" s="273" t="str">
        <f t="shared" si="81"/>
        <v/>
      </c>
      <c r="N203" s="56"/>
      <c r="O203" s="57" t="str">
        <f>'Stammdaten Mitarbeitende'!AA203</f>
        <v/>
      </c>
      <c r="P203" s="64" t="str">
        <f>IF($A203="","",'Stammdaten Mitarbeitende'!L203)</f>
        <v/>
      </c>
      <c r="Q203" s="64" t="str">
        <f>IF(OR($A203="",'Stammdaten Mitarbeitende'!J203=""),"",'Stammdaten Mitarbeitende'!J203)</f>
        <v/>
      </c>
      <c r="R203" s="63" t="str">
        <f t="shared" si="82"/>
        <v/>
      </c>
      <c r="S203" s="63" t="str">
        <f t="shared" si="89"/>
        <v/>
      </c>
      <c r="T203" s="19">
        <f t="shared" si="83"/>
        <v>0</v>
      </c>
      <c r="U203" s="19">
        <f t="shared" si="84"/>
        <v>0</v>
      </c>
      <c r="V203" s="19">
        <f t="shared" si="85"/>
        <v>0</v>
      </c>
      <c r="W203" s="19">
        <f t="shared" si="86"/>
        <v>0</v>
      </c>
      <c r="X203" s="19">
        <f t="shared" si="87"/>
        <v>0</v>
      </c>
      <c r="Y203" s="19">
        <f t="shared" si="88"/>
        <v>0</v>
      </c>
      <c r="Z203" s="365">
        <f t="shared" si="90"/>
        <v>0</v>
      </c>
    </row>
    <row r="204" spans="1:26" ht="17.25" hidden="1" customHeight="1" x14ac:dyDescent="0.2">
      <c r="A204" s="131" t="str">
        <f t="shared" si="78"/>
        <v/>
      </c>
      <c r="B204" s="168"/>
      <c r="C204" s="168"/>
      <c r="D204" s="168"/>
      <c r="E204" s="169"/>
      <c r="F204" s="273" t="str">
        <f t="shared" si="79"/>
        <v/>
      </c>
      <c r="G204" s="129"/>
      <c r="H204" s="131" t="str">
        <f t="shared" si="80"/>
        <v/>
      </c>
      <c r="I204" s="168"/>
      <c r="J204" s="168"/>
      <c r="K204" s="168"/>
      <c r="L204" s="169"/>
      <c r="M204" s="273" t="str">
        <f t="shared" si="81"/>
        <v/>
      </c>
      <c r="N204" s="56"/>
      <c r="O204" s="57" t="str">
        <f>'Stammdaten Mitarbeitende'!AA204</f>
        <v/>
      </c>
      <c r="P204" s="64" t="str">
        <f>IF($A204="","",'Stammdaten Mitarbeitende'!L204)</f>
        <v/>
      </c>
      <c r="Q204" s="64" t="str">
        <f>IF(OR($A204="",'Stammdaten Mitarbeitende'!J204=""),"",'Stammdaten Mitarbeitende'!J204)</f>
        <v/>
      </c>
      <c r="R204" s="63" t="str">
        <f t="shared" si="82"/>
        <v/>
      </c>
      <c r="S204" s="63" t="str">
        <f t="shared" si="89"/>
        <v/>
      </c>
      <c r="T204" s="19">
        <f t="shared" si="83"/>
        <v>0</v>
      </c>
      <c r="U204" s="19">
        <f t="shared" si="84"/>
        <v>0</v>
      </c>
      <c r="V204" s="19">
        <f t="shared" si="85"/>
        <v>0</v>
      </c>
      <c r="W204" s="19">
        <f t="shared" si="86"/>
        <v>0</v>
      </c>
      <c r="X204" s="19">
        <f t="shared" si="87"/>
        <v>0</v>
      </c>
      <c r="Y204" s="19">
        <f t="shared" si="88"/>
        <v>0</v>
      </c>
      <c r="Z204" s="365">
        <f t="shared" si="90"/>
        <v>0</v>
      </c>
    </row>
    <row r="205" spans="1:26" ht="17.25" hidden="1" customHeight="1" x14ac:dyDescent="0.2">
      <c r="A205" s="131" t="str">
        <f t="shared" si="78"/>
        <v/>
      </c>
      <c r="B205" s="168"/>
      <c r="C205" s="168"/>
      <c r="D205" s="168"/>
      <c r="E205" s="169"/>
      <c r="F205" s="273" t="str">
        <f t="shared" si="79"/>
        <v/>
      </c>
      <c r="G205" s="129"/>
      <c r="H205" s="131" t="str">
        <f t="shared" si="80"/>
        <v/>
      </c>
      <c r="I205" s="168"/>
      <c r="J205" s="168"/>
      <c r="K205" s="168"/>
      <c r="L205" s="169"/>
      <c r="M205" s="273" t="str">
        <f t="shared" si="81"/>
        <v/>
      </c>
      <c r="N205" s="56"/>
      <c r="O205" s="57" t="str">
        <f>'Stammdaten Mitarbeitende'!AA205</f>
        <v/>
      </c>
      <c r="P205" s="64" t="str">
        <f>IF($A205="","",'Stammdaten Mitarbeitende'!L205)</f>
        <v/>
      </c>
      <c r="Q205" s="64" t="str">
        <f>IF(OR($A205="",'Stammdaten Mitarbeitende'!J205=""),"",'Stammdaten Mitarbeitende'!J205)</f>
        <v/>
      </c>
      <c r="R205" s="63" t="str">
        <f t="shared" si="82"/>
        <v/>
      </c>
      <c r="S205" s="63" t="str">
        <f t="shared" si="89"/>
        <v/>
      </c>
      <c r="T205" s="19">
        <f t="shared" si="83"/>
        <v>0</v>
      </c>
      <c r="U205" s="19">
        <f t="shared" si="84"/>
        <v>0</v>
      </c>
      <c r="V205" s="19">
        <f t="shared" si="85"/>
        <v>0</v>
      </c>
      <c r="W205" s="19">
        <f t="shared" si="86"/>
        <v>0</v>
      </c>
      <c r="X205" s="19">
        <f t="shared" si="87"/>
        <v>0</v>
      </c>
      <c r="Y205" s="19">
        <f t="shared" si="88"/>
        <v>0</v>
      </c>
      <c r="Z205" s="365">
        <f t="shared" si="90"/>
        <v>0</v>
      </c>
    </row>
    <row r="206" spans="1:26" ht="17.25" hidden="1" customHeight="1" x14ac:dyDescent="0.2">
      <c r="A206" s="131" t="str">
        <f t="shared" si="78"/>
        <v/>
      </c>
      <c r="B206" s="168"/>
      <c r="C206" s="168"/>
      <c r="D206" s="168"/>
      <c r="E206" s="169"/>
      <c r="F206" s="273" t="str">
        <f t="shared" si="79"/>
        <v/>
      </c>
      <c r="G206" s="129"/>
      <c r="H206" s="131" t="str">
        <f t="shared" si="80"/>
        <v/>
      </c>
      <c r="I206" s="168"/>
      <c r="J206" s="168"/>
      <c r="K206" s="168"/>
      <c r="L206" s="169"/>
      <c r="M206" s="273" t="str">
        <f t="shared" si="81"/>
        <v/>
      </c>
      <c r="N206" s="56"/>
      <c r="O206" s="57" t="str">
        <f>'Stammdaten Mitarbeitende'!AA206</f>
        <v/>
      </c>
      <c r="P206" s="64" t="str">
        <f>IF($A206="","",'Stammdaten Mitarbeitende'!L206)</f>
        <v/>
      </c>
      <c r="Q206" s="64" t="str">
        <f>IF(OR($A206="",'Stammdaten Mitarbeitende'!J206=""),"",'Stammdaten Mitarbeitende'!J206)</f>
        <v/>
      </c>
      <c r="R206" s="63" t="str">
        <f t="shared" si="82"/>
        <v/>
      </c>
      <c r="S206" s="63" t="str">
        <f t="shared" si="89"/>
        <v/>
      </c>
      <c r="T206" s="19">
        <f t="shared" si="83"/>
        <v>0</v>
      </c>
      <c r="U206" s="19">
        <f t="shared" si="84"/>
        <v>0</v>
      </c>
      <c r="V206" s="19">
        <f t="shared" si="85"/>
        <v>0</v>
      </c>
      <c r="W206" s="19">
        <f t="shared" si="86"/>
        <v>0</v>
      </c>
      <c r="X206" s="19">
        <f t="shared" si="87"/>
        <v>0</v>
      </c>
      <c r="Y206" s="19">
        <f t="shared" si="88"/>
        <v>0</v>
      </c>
      <c r="Z206" s="365">
        <f t="shared" si="90"/>
        <v>0</v>
      </c>
    </row>
    <row r="207" spans="1:26" ht="17.25" hidden="1" customHeight="1" x14ac:dyDescent="0.2">
      <c r="A207" s="131" t="str">
        <f t="shared" si="78"/>
        <v/>
      </c>
      <c r="B207" s="168"/>
      <c r="C207" s="168"/>
      <c r="D207" s="168"/>
      <c r="E207" s="169"/>
      <c r="F207" s="273" t="str">
        <f t="shared" si="79"/>
        <v/>
      </c>
      <c r="G207" s="129"/>
      <c r="H207" s="131" t="str">
        <f t="shared" si="80"/>
        <v/>
      </c>
      <c r="I207" s="168"/>
      <c r="J207" s="168"/>
      <c r="K207" s="168"/>
      <c r="L207" s="169"/>
      <c r="M207" s="273" t="str">
        <f t="shared" si="81"/>
        <v/>
      </c>
      <c r="N207" s="56"/>
      <c r="O207" s="57" t="str">
        <f>'Stammdaten Mitarbeitende'!AA207</f>
        <v/>
      </c>
      <c r="P207" s="64" t="str">
        <f>IF($A207="","",'Stammdaten Mitarbeitende'!L207)</f>
        <v/>
      </c>
      <c r="Q207" s="64" t="str">
        <f>IF(OR($A207="",'Stammdaten Mitarbeitende'!J207=""),"",'Stammdaten Mitarbeitende'!J207)</f>
        <v/>
      </c>
      <c r="R207" s="63" t="str">
        <f t="shared" si="82"/>
        <v/>
      </c>
      <c r="S207" s="63" t="str">
        <f t="shared" si="89"/>
        <v/>
      </c>
      <c r="T207" s="19">
        <f t="shared" si="83"/>
        <v>0</v>
      </c>
      <c r="U207" s="19">
        <f t="shared" si="84"/>
        <v>0</v>
      </c>
      <c r="V207" s="19">
        <f t="shared" si="85"/>
        <v>0</v>
      </c>
      <c r="W207" s="19">
        <f t="shared" si="86"/>
        <v>0</v>
      </c>
      <c r="X207" s="19">
        <f t="shared" si="87"/>
        <v>0</v>
      </c>
      <c r="Y207" s="19">
        <f t="shared" si="88"/>
        <v>0</v>
      </c>
      <c r="Z207" s="365">
        <f t="shared" si="90"/>
        <v>0</v>
      </c>
    </row>
    <row r="208" spans="1:26" ht="17.25" hidden="1" customHeight="1" x14ac:dyDescent="0.2">
      <c r="A208" s="131" t="str">
        <f t="shared" si="78"/>
        <v/>
      </c>
      <c r="B208" s="168"/>
      <c r="C208" s="168"/>
      <c r="D208" s="168"/>
      <c r="E208" s="169"/>
      <c r="F208" s="273" t="str">
        <f t="shared" si="79"/>
        <v/>
      </c>
      <c r="G208" s="129"/>
      <c r="H208" s="131" t="str">
        <f t="shared" si="80"/>
        <v/>
      </c>
      <c r="I208" s="168"/>
      <c r="J208" s="168"/>
      <c r="K208" s="168"/>
      <c r="L208" s="169"/>
      <c r="M208" s="273" t="str">
        <f t="shared" si="81"/>
        <v/>
      </c>
      <c r="N208" s="56"/>
      <c r="O208" s="57" t="str">
        <f>'Stammdaten Mitarbeitende'!AA208</f>
        <v/>
      </c>
      <c r="P208" s="64" t="str">
        <f>IF($A208="","",'Stammdaten Mitarbeitende'!L208)</f>
        <v/>
      </c>
      <c r="Q208" s="64" t="str">
        <f>IF(OR($A208="",'Stammdaten Mitarbeitende'!J208=""),"",'Stammdaten Mitarbeitende'!J208)</f>
        <v/>
      </c>
      <c r="R208" s="63" t="str">
        <f t="shared" si="82"/>
        <v/>
      </c>
      <c r="S208" s="63" t="str">
        <f t="shared" si="89"/>
        <v/>
      </c>
      <c r="T208" s="19">
        <f t="shared" si="83"/>
        <v>0</v>
      </c>
      <c r="U208" s="19">
        <f t="shared" si="84"/>
        <v>0</v>
      </c>
      <c r="V208" s="19">
        <f t="shared" si="85"/>
        <v>0</v>
      </c>
      <c r="W208" s="19">
        <f t="shared" si="86"/>
        <v>0</v>
      </c>
      <c r="X208" s="19">
        <f t="shared" si="87"/>
        <v>0</v>
      </c>
      <c r="Y208" s="19">
        <f t="shared" si="88"/>
        <v>0</v>
      </c>
      <c r="Z208" s="365">
        <f t="shared" si="90"/>
        <v>0</v>
      </c>
    </row>
    <row r="209" spans="1:26" ht="17.25" hidden="1" customHeight="1" x14ac:dyDescent="0.2">
      <c r="A209" s="131" t="str">
        <f t="shared" si="78"/>
        <v/>
      </c>
      <c r="B209" s="168"/>
      <c r="C209" s="168"/>
      <c r="D209" s="168"/>
      <c r="E209" s="169"/>
      <c r="F209" s="273" t="str">
        <f t="shared" si="79"/>
        <v/>
      </c>
      <c r="G209" s="129"/>
      <c r="H209" s="131" t="str">
        <f t="shared" si="80"/>
        <v/>
      </c>
      <c r="I209" s="168"/>
      <c r="J209" s="168"/>
      <c r="K209" s="168"/>
      <c r="L209" s="169"/>
      <c r="M209" s="273" t="str">
        <f t="shared" si="81"/>
        <v/>
      </c>
      <c r="N209" s="56"/>
      <c r="O209" s="57" t="str">
        <f>'Stammdaten Mitarbeitende'!AA209</f>
        <v/>
      </c>
      <c r="P209" s="64" t="str">
        <f>IF($A209="","",'Stammdaten Mitarbeitende'!L209)</f>
        <v/>
      </c>
      <c r="Q209" s="64" t="str">
        <f>IF(OR($A209="",'Stammdaten Mitarbeitende'!J209=""),"",'Stammdaten Mitarbeitende'!J209)</f>
        <v/>
      </c>
      <c r="R209" s="63" t="str">
        <f t="shared" si="82"/>
        <v/>
      </c>
      <c r="S209" s="63" t="str">
        <f t="shared" si="89"/>
        <v/>
      </c>
      <c r="T209" s="19">
        <f t="shared" si="83"/>
        <v>0</v>
      </c>
      <c r="U209" s="19">
        <f t="shared" si="84"/>
        <v>0</v>
      </c>
      <c r="V209" s="19">
        <f t="shared" si="85"/>
        <v>0</v>
      </c>
      <c r="W209" s="19">
        <f t="shared" si="86"/>
        <v>0</v>
      </c>
      <c r="X209" s="19">
        <f t="shared" si="87"/>
        <v>0</v>
      </c>
      <c r="Y209" s="19">
        <f t="shared" si="88"/>
        <v>0</v>
      </c>
      <c r="Z209" s="365">
        <f t="shared" si="90"/>
        <v>0</v>
      </c>
    </row>
    <row r="210" spans="1:26" hidden="1" x14ac:dyDescent="0.2">
      <c r="A210" s="280" t="str">
        <f>Übersetzungstexte!A$230</f>
        <v>Seitentotal</v>
      </c>
      <c r="B210" s="281"/>
      <c r="C210" s="92">
        <f>SUM(C189:C209)</f>
        <v>0</v>
      </c>
      <c r="D210" s="282"/>
      <c r="E210" s="92">
        <f>SUM(E189:E209)</f>
        <v>0</v>
      </c>
      <c r="F210" s="92">
        <f>SUM(F189:F209)</f>
        <v>0</v>
      </c>
      <c r="G210" s="283"/>
      <c r="H210" s="280" t="str">
        <f>Übersetzungstexte!A$230</f>
        <v>Seitentotal</v>
      </c>
      <c r="I210" s="281"/>
      <c r="J210" s="92">
        <f>SUM(J189:J209)</f>
        <v>0</v>
      </c>
      <c r="K210" s="282"/>
      <c r="L210" s="92">
        <f>SUM(L189:L209)</f>
        <v>0</v>
      </c>
      <c r="M210" s="92">
        <f>SUM(M189:M209)</f>
        <v>0</v>
      </c>
      <c r="N210" s="56"/>
      <c r="O210" s="56"/>
      <c r="P210" s="56"/>
      <c r="Q210" s="56"/>
      <c r="R210" s="56"/>
      <c r="S210" s="56"/>
    </row>
    <row r="211" spans="1:26" hidden="1" x14ac:dyDescent="0.2">
      <c r="A211" s="240" t="str">
        <f>'Stammdaten Betrieb &amp; Abteilung'!D$1</f>
        <v xml:space="preserve">  </v>
      </c>
      <c r="B211" s="241"/>
      <c r="F211" s="243"/>
      <c r="G211" s="243"/>
      <c r="H211" s="22" t="str">
        <f>Übersetzungstexte!A$190</f>
        <v>Betrieb / Betriebsabteilung</v>
      </c>
      <c r="I211" s="244" t="str">
        <f>'Stammdaten Betrieb &amp; Abteilung'!D$13</f>
        <v xml:space="preserve"> </v>
      </c>
      <c r="J211" s="49"/>
      <c r="K211" s="22"/>
      <c r="L211" s="49"/>
      <c r="M211" s="49"/>
    </row>
    <row r="212" spans="1:26" hidden="1" x14ac:dyDescent="0.2">
      <c r="A212" s="245" t="str">
        <f>'Stammdaten Betrieb &amp; Abteilung'!D$3</f>
        <v xml:space="preserve"> </v>
      </c>
      <c r="B212" s="246"/>
      <c r="F212" s="247"/>
      <c r="G212" s="247"/>
      <c r="H212" s="46" t="str">
        <f>Übersetzungstexte!A$191</f>
        <v>PLZ/Ort</v>
      </c>
      <c r="I212" s="244" t="str">
        <f>'Stammdaten Betrieb &amp; Abteilung'!D$4</f>
        <v xml:space="preserve"> </v>
      </c>
      <c r="J212" s="49"/>
      <c r="K212" s="22"/>
      <c r="L212" s="248"/>
      <c r="M212" s="248"/>
    </row>
    <row r="213" spans="1:26" hidden="1" x14ac:dyDescent="0.2">
      <c r="A213" s="178"/>
      <c r="B213" s="195"/>
      <c r="C213" s="196"/>
      <c r="D213" s="195"/>
      <c r="E213" s="196"/>
      <c r="F213" s="196"/>
      <c r="G213" s="279"/>
      <c r="H213" s="197"/>
      <c r="I213" s="196"/>
      <c r="J213" s="195"/>
      <c r="K213" s="198"/>
      <c r="L213" s="199"/>
      <c r="M213" s="199"/>
    </row>
    <row r="214" spans="1:26" hidden="1" x14ac:dyDescent="0.2">
      <c r="A214" s="249"/>
      <c r="B214" s="250"/>
      <c r="C214" s="251"/>
      <c r="D214" s="252"/>
      <c r="E214" s="253"/>
      <c r="F214" s="254" t="str">
        <f>CONCATENATE(Übersetzungstexte!A$192," ",TEXT(MONTH(P$3),"00"),".",YEAR(P$3))</f>
        <v>Zeitgleiche Periode des Vorjahres: 01.3799</v>
      </c>
      <c r="G214" s="255"/>
      <c r="H214" s="255"/>
      <c r="I214" s="249"/>
      <c r="J214" s="252"/>
      <c r="K214" s="256"/>
      <c r="L214" s="257"/>
      <c r="M214" s="258" t="str">
        <f>CONCATENATE(Übersetzungstexte!A$211," ",TEXT(MONTH(P$4),"00"),".",YEAR(P$4))</f>
        <v>Zeitgleiche Periode des vorletzten Jahres: 01.3798</v>
      </c>
    </row>
    <row r="215" spans="1:26" hidden="1" x14ac:dyDescent="0.2">
      <c r="A215" s="259">
        <v>1</v>
      </c>
      <c r="B215" s="260">
        <v>2</v>
      </c>
      <c r="C215" s="260">
        <v>3</v>
      </c>
      <c r="D215" s="260">
        <v>4</v>
      </c>
      <c r="E215" s="260">
        <v>5</v>
      </c>
      <c r="F215" s="260">
        <v>6</v>
      </c>
      <c r="G215" s="261"/>
      <c r="H215" s="259">
        <v>1</v>
      </c>
      <c r="I215" s="260">
        <v>2</v>
      </c>
      <c r="J215" s="260">
        <v>3</v>
      </c>
      <c r="K215" s="260">
        <v>4</v>
      </c>
      <c r="L215" s="260">
        <v>5</v>
      </c>
      <c r="M215" s="260">
        <v>6</v>
      </c>
      <c r="N215" s="54"/>
      <c r="O215" s="54"/>
      <c r="P215" s="54"/>
      <c r="Q215" s="54"/>
      <c r="R215" s="54" t="s">
        <v>766</v>
      </c>
      <c r="S215" s="54" t="s">
        <v>5</v>
      </c>
      <c r="T215" s="66" t="s">
        <v>764</v>
      </c>
      <c r="U215" s="66" t="s">
        <v>667</v>
      </c>
      <c r="V215" s="66"/>
      <c r="W215" s="66" t="s">
        <v>764</v>
      </c>
      <c r="X215" s="66" t="s">
        <v>667</v>
      </c>
      <c r="Y215" s="66"/>
    </row>
    <row r="216" spans="1:26" s="134" customFormat="1" hidden="1" x14ac:dyDescent="0.2">
      <c r="A216" s="262" t="str">
        <f>Übersetzungstexte!A$193</f>
        <v/>
      </c>
      <c r="B216" s="263" t="str">
        <f>Übersetzungstexte!A$196</f>
        <v>vertragliche</v>
      </c>
      <c r="C216" s="264" t="str">
        <f>Übersetzungstexte!A$199</f>
        <v>Sollstd. zeitgl.</v>
      </c>
      <c r="D216" s="265" t="str">
        <f>Übersetzungstexte!A$202</f>
        <v>Istzeit</v>
      </c>
      <c r="E216" s="264" t="str">
        <f>Übersetzungstexte!A$205</f>
        <v>Bezahlte/</v>
      </c>
      <c r="F216" s="264" t="str">
        <f>Übersetzungstexte!A$208</f>
        <v>Ausfallstunden</v>
      </c>
      <c r="G216" s="266"/>
      <c r="H216" s="262" t="str">
        <f>Übersetzungstexte!A$212</f>
        <v/>
      </c>
      <c r="I216" s="263" t="str">
        <f>Übersetzungstexte!A$215</f>
        <v>vertragliche</v>
      </c>
      <c r="J216" s="264" t="str">
        <f>Übersetzungstexte!A$218</f>
        <v>Sollstd. zeitgl.</v>
      </c>
      <c r="K216" s="265" t="str">
        <f>Übersetzungstexte!A$221</f>
        <v>Istzeit</v>
      </c>
      <c r="L216" s="264" t="str">
        <f>Übersetzungstexte!A$224</f>
        <v>Bezahlte/</v>
      </c>
      <c r="M216" s="264" t="str">
        <f>Übersetzungstexte!A$227</f>
        <v>Ausfallstunden</v>
      </c>
      <c r="N216" s="55"/>
      <c r="O216" s="55"/>
      <c r="P216" s="84" t="s">
        <v>680</v>
      </c>
      <c r="Q216" s="84" t="s">
        <v>683</v>
      </c>
      <c r="R216" s="61" t="s">
        <v>691</v>
      </c>
      <c r="S216" s="61" t="s">
        <v>691</v>
      </c>
      <c r="T216" s="66" t="s">
        <v>763</v>
      </c>
      <c r="U216" s="66" t="s">
        <v>763</v>
      </c>
      <c r="V216" s="61" t="s">
        <v>691</v>
      </c>
      <c r="W216" s="66" t="s">
        <v>763</v>
      </c>
      <c r="X216" s="66" t="s">
        <v>763</v>
      </c>
      <c r="Y216" s="61" t="s">
        <v>691</v>
      </c>
      <c r="Z216" s="79"/>
    </row>
    <row r="217" spans="1:26" s="134" customFormat="1" hidden="1" x14ac:dyDescent="0.2">
      <c r="A217" s="267" t="str">
        <f>Übersetzungstexte!A$194</f>
        <v/>
      </c>
      <c r="B217" s="263" t="str">
        <f>Übersetzungstexte!A$197</f>
        <v>wöchentliche</v>
      </c>
      <c r="C217" s="264" t="str">
        <f>Übersetzungstexte!A$200</f>
        <v>Periode inkl.</v>
      </c>
      <c r="D217" s="265" t="str">
        <f>Übersetzungstexte!A$203</f>
        <v/>
      </c>
      <c r="E217" s="264" t="str">
        <f>Übersetzungstexte!A$206</f>
        <v>Unbezahlte</v>
      </c>
      <c r="F217" s="264" t="str">
        <f>Übersetzungstexte!A$209</f>
        <v/>
      </c>
      <c r="G217" s="266"/>
      <c r="H217" s="267" t="str">
        <f>Übersetzungstexte!A$213</f>
        <v/>
      </c>
      <c r="I217" s="263" t="str">
        <f>Übersetzungstexte!A$216</f>
        <v>wöchentliche</v>
      </c>
      <c r="J217" s="264" t="str">
        <f>Übersetzungstexte!A$219</f>
        <v>Periode inkl.</v>
      </c>
      <c r="K217" s="265" t="str">
        <f>Übersetzungstexte!A$222</f>
        <v/>
      </c>
      <c r="L217" s="264" t="str">
        <f>Übersetzungstexte!A$225</f>
        <v>Unbezahlte</v>
      </c>
      <c r="M217" s="264" t="str">
        <f>Übersetzungstexte!A$228</f>
        <v/>
      </c>
      <c r="N217" s="55"/>
      <c r="O217" s="55"/>
      <c r="P217" s="61" t="s">
        <v>682</v>
      </c>
      <c r="Q217" s="84" t="s">
        <v>681</v>
      </c>
      <c r="R217" s="61" t="s">
        <v>692</v>
      </c>
      <c r="S217" s="61" t="s">
        <v>692</v>
      </c>
      <c r="T217" s="66" t="s">
        <v>749</v>
      </c>
      <c r="U217" s="66" t="s">
        <v>749</v>
      </c>
      <c r="V217" s="61" t="s">
        <v>692</v>
      </c>
      <c r="W217" s="66" t="s">
        <v>749</v>
      </c>
      <c r="X217" s="66" t="s">
        <v>749</v>
      </c>
      <c r="Y217" s="61" t="s">
        <v>692</v>
      </c>
      <c r="Z217" s="79" t="s">
        <v>52</v>
      </c>
    </row>
    <row r="218" spans="1:26" s="134" customFormat="1" hidden="1" x14ac:dyDescent="0.2">
      <c r="A218" s="268" t="str">
        <f>Übersetzungstexte!A$195</f>
        <v>Name,Vorname</v>
      </c>
      <c r="B218" s="269" t="str">
        <f>Übersetzungstexte!A$198</f>
        <v>Arbeitszeit</v>
      </c>
      <c r="C218" s="270" t="str">
        <f>Übersetzungstexte!A$201</f>
        <v>Vorholzeit</v>
      </c>
      <c r="D218" s="271" t="str">
        <f>Übersetzungstexte!A$204</f>
        <v/>
      </c>
      <c r="E218" s="270" t="str">
        <f>Übersetzungstexte!A$207</f>
        <v>Absenzen</v>
      </c>
      <c r="F218" s="270" t="str">
        <f>Übersetzungstexte!A$210</f>
        <v/>
      </c>
      <c r="G218" s="272"/>
      <c r="H218" s="268" t="str">
        <f>Übersetzungstexte!A$214</f>
        <v>Name,Vorname</v>
      </c>
      <c r="I218" s="269" t="str">
        <f>Übersetzungstexte!A$217</f>
        <v>Arbeitszeit</v>
      </c>
      <c r="J218" s="270" t="str">
        <f>Übersetzungstexte!A$220</f>
        <v>Vorholzeit</v>
      </c>
      <c r="K218" s="271" t="str">
        <f>Übersetzungstexte!A$223</f>
        <v/>
      </c>
      <c r="L218" s="270" t="str">
        <f>Übersetzungstexte!A$226</f>
        <v>Absenzen</v>
      </c>
      <c r="M218" s="270" t="str">
        <f>Übersetzungstexte!A$229</f>
        <v/>
      </c>
      <c r="N218" s="55"/>
      <c r="O218" s="55" t="s">
        <v>711</v>
      </c>
      <c r="P218" s="61" t="s">
        <v>673</v>
      </c>
      <c r="Q218" s="84" t="s">
        <v>661</v>
      </c>
      <c r="R218" s="83">
        <f>P$3</f>
        <v>693598</v>
      </c>
      <c r="S218" s="83">
        <f>P$4</f>
        <v>693233</v>
      </c>
      <c r="T218" s="83" t="s">
        <v>767</v>
      </c>
      <c r="U218" s="83" t="s">
        <v>767</v>
      </c>
      <c r="V218" s="83" t="s">
        <v>767</v>
      </c>
      <c r="W218" s="83" t="s">
        <v>4</v>
      </c>
      <c r="X218" s="83" t="s">
        <v>4</v>
      </c>
      <c r="Y218" s="83" t="s">
        <v>4</v>
      </c>
      <c r="Z218" s="79" t="s">
        <v>53</v>
      </c>
    </row>
    <row r="219" spans="1:26" ht="17.25" hidden="1" customHeight="1" x14ac:dyDescent="0.2">
      <c r="A219" s="131" t="str">
        <f t="shared" ref="A219:A239" si="91">O219</f>
        <v/>
      </c>
      <c r="B219" s="168"/>
      <c r="C219" s="168"/>
      <c r="D219" s="168"/>
      <c r="E219" s="169"/>
      <c r="F219" s="273" t="str">
        <f t="shared" ref="F219:F239" si="92">R219</f>
        <v/>
      </c>
      <c r="G219" s="129"/>
      <c r="H219" s="131" t="str">
        <f t="shared" ref="H219:H239" si="93">O219</f>
        <v/>
      </c>
      <c r="I219" s="168"/>
      <c r="J219" s="168"/>
      <c r="K219" s="168"/>
      <c r="L219" s="169"/>
      <c r="M219" s="273" t="str">
        <f t="shared" ref="M219:M239" si="94">S219</f>
        <v/>
      </c>
      <c r="N219" s="56"/>
      <c r="O219" s="57" t="str">
        <f>'Stammdaten Mitarbeitende'!AA219</f>
        <v/>
      </c>
      <c r="P219" s="64" t="str">
        <f>IF($A219="","",'Stammdaten Mitarbeitende'!L219)</f>
        <v/>
      </c>
      <c r="Q219" s="64" t="str">
        <f>IF(OR($A219="",'Stammdaten Mitarbeitende'!J219=""),"",'Stammdaten Mitarbeitende'!J219)</f>
        <v/>
      </c>
      <c r="R219" s="63" t="str">
        <f t="shared" ref="R219:R239" si="95">IF(OR($A219="",C219="",D219="",E219=""),"",MAX(C219-D219-E219,0))</f>
        <v/>
      </c>
      <c r="S219" s="63" t="str">
        <f>IF(OR($H219="",J219="",K219="",L219=""),"",MAX(J219-K219-L219,0))</f>
        <v/>
      </c>
      <c r="T219" s="19">
        <f t="shared" ref="T219:T239" si="96">IF(OR(F219=""),0,C219)</f>
        <v>0</v>
      </c>
      <c r="U219" s="19">
        <f t="shared" ref="U219:U239" si="97">IF(OR(F219=""),0,E219)</f>
        <v>0</v>
      </c>
      <c r="V219" s="19">
        <f t="shared" ref="V219:V239" si="98">IF(OR(F219&lt;=0,F219=""),0,R219)</f>
        <v>0</v>
      </c>
      <c r="W219" s="19">
        <f t="shared" ref="W219:W239" si="99">IF(OR(M219=""),0,J219)</f>
        <v>0</v>
      </c>
      <c r="X219" s="19">
        <f t="shared" ref="X219:X239" si="100">IF(OR(M219=""),0,L219)</f>
        <v>0</v>
      </c>
      <c r="Y219" s="19">
        <f t="shared" ref="Y219:Y239" si="101">IF(OR(M219&lt;=0,M219=""),0,S219)</f>
        <v>0</v>
      </c>
      <c r="Z219" s="365">
        <f>MAX(P219:Y219)</f>
        <v>0</v>
      </c>
    </row>
    <row r="220" spans="1:26" ht="17.25" hidden="1" customHeight="1" x14ac:dyDescent="0.2">
      <c r="A220" s="131" t="str">
        <f t="shared" si="91"/>
        <v/>
      </c>
      <c r="B220" s="168"/>
      <c r="C220" s="168"/>
      <c r="D220" s="168"/>
      <c r="E220" s="169"/>
      <c r="F220" s="273" t="str">
        <f t="shared" si="92"/>
        <v/>
      </c>
      <c r="G220" s="129"/>
      <c r="H220" s="131" t="str">
        <f t="shared" si="93"/>
        <v/>
      </c>
      <c r="I220" s="168"/>
      <c r="J220" s="168"/>
      <c r="K220" s="168"/>
      <c r="L220" s="169"/>
      <c r="M220" s="273" t="str">
        <f t="shared" si="94"/>
        <v/>
      </c>
      <c r="N220" s="56"/>
      <c r="O220" s="57" t="str">
        <f>'Stammdaten Mitarbeitende'!AA220</f>
        <v/>
      </c>
      <c r="P220" s="64" t="str">
        <f>IF($A220="","",'Stammdaten Mitarbeitende'!L220)</f>
        <v/>
      </c>
      <c r="Q220" s="64" t="str">
        <f>IF(OR($A220="",'Stammdaten Mitarbeitende'!J220=""),"",'Stammdaten Mitarbeitende'!J220)</f>
        <v/>
      </c>
      <c r="R220" s="63" t="str">
        <f t="shared" si="95"/>
        <v/>
      </c>
      <c r="S220" s="63" t="str">
        <f t="shared" ref="S220:S239" si="102">IF(OR($H220="",J220="",K220="",L220=""),"",MAX(J220-K220-L220,0))</f>
        <v/>
      </c>
      <c r="T220" s="19">
        <f t="shared" si="96"/>
        <v>0</v>
      </c>
      <c r="U220" s="19">
        <f t="shared" si="97"/>
        <v>0</v>
      </c>
      <c r="V220" s="19">
        <f t="shared" si="98"/>
        <v>0</v>
      </c>
      <c r="W220" s="19">
        <f t="shared" si="99"/>
        <v>0</v>
      </c>
      <c r="X220" s="19">
        <f t="shared" si="100"/>
        <v>0</v>
      </c>
      <c r="Y220" s="19">
        <f t="shared" si="101"/>
        <v>0</v>
      </c>
      <c r="Z220" s="365">
        <f t="shared" ref="Z220:Z239" si="103">MAX(P220:Y220)</f>
        <v>0</v>
      </c>
    </row>
    <row r="221" spans="1:26" ht="17.25" hidden="1" customHeight="1" x14ac:dyDescent="0.2">
      <c r="A221" s="131" t="str">
        <f t="shared" si="91"/>
        <v/>
      </c>
      <c r="B221" s="168"/>
      <c r="C221" s="168"/>
      <c r="D221" s="168"/>
      <c r="E221" s="169"/>
      <c r="F221" s="273" t="str">
        <f t="shared" si="92"/>
        <v/>
      </c>
      <c r="G221" s="129"/>
      <c r="H221" s="131" t="str">
        <f t="shared" si="93"/>
        <v/>
      </c>
      <c r="I221" s="168"/>
      <c r="J221" s="168"/>
      <c r="K221" s="168"/>
      <c r="L221" s="169"/>
      <c r="M221" s="273" t="str">
        <f t="shared" si="94"/>
        <v/>
      </c>
      <c r="N221" s="56"/>
      <c r="O221" s="57" t="str">
        <f>'Stammdaten Mitarbeitende'!AA221</f>
        <v/>
      </c>
      <c r="P221" s="64" t="str">
        <f>IF($A221="","",'Stammdaten Mitarbeitende'!L221)</f>
        <v/>
      </c>
      <c r="Q221" s="64" t="str">
        <f>IF(OR($A221="",'Stammdaten Mitarbeitende'!J221=""),"",'Stammdaten Mitarbeitende'!J221)</f>
        <v/>
      </c>
      <c r="R221" s="63" t="str">
        <f t="shared" si="95"/>
        <v/>
      </c>
      <c r="S221" s="63" t="str">
        <f t="shared" si="102"/>
        <v/>
      </c>
      <c r="T221" s="19">
        <f t="shared" si="96"/>
        <v>0</v>
      </c>
      <c r="U221" s="19">
        <f t="shared" si="97"/>
        <v>0</v>
      </c>
      <c r="V221" s="19">
        <f t="shared" si="98"/>
        <v>0</v>
      </c>
      <c r="W221" s="19">
        <f t="shared" si="99"/>
        <v>0</v>
      </c>
      <c r="X221" s="19">
        <f t="shared" si="100"/>
        <v>0</v>
      </c>
      <c r="Y221" s="19">
        <f t="shared" si="101"/>
        <v>0</v>
      </c>
      <c r="Z221" s="365">
        <f t="shared" si="103"/>
        <v>0</v>
      </c>
    </row>
    <row r="222" spans="1:26" ht="17.25" hidden="1" customHeight="1" x14ac:dyDescent="0.2">
      <c r="A222" s="131" t="str">
        <f t="shared" si="91"/>
        <v/>
      </c>
      <c r="B222" s="168"/>
      <c r="C222" s="168"/>
      <c r="D222" s="168"/>
      <c r="E222" s="169"/>
      <c r="F222" s="273" t="str">
        <f t="shared" si="92"/>
        <v/>
      </c>
      <c r="G222" s="129"/>
      <c r="H222" s="131" t="str">
        <f t="shared" si="93"/>
        <v/>
      </c>
      <c r="I222" s="168"/>
      <c r="J222" s="168"/>
      <c r="K222" s="168"/>
      <c r="L222" s="169"/>
      <c r="M222" s="273" t="str">
        <f t="shared" si="94"/>
        <v/>
      </c>
      <c r="N222" s="56"/>
      <c r="O222" s="57" t="str">
        <f>'Stammdaten Mitarbeitende'!AA222</f>
        <v/>
      </c>
      <c r="P222" s="64" t="str">
        <f>IF($A222="","",'Stammdaten Mitarbeitende'!L222)</f>
        <v/>
      </c>
      <c r="Q222" s="64" t="str">
        <f>IF(OR($A222="",'Stammdaten Mitarbeitende'!J222=""),"",'Stammdaten Mitarbeitende'!J222)</f>
        <v/>
      </c>
      <c r="R222" s="63" t="str">
        <f t="shared" si="95"/>
        <v/>
      </c>
      <c r="S222" s="63" t="str">
        <f t="shared" si="102"/>
        <v/>
      </c>
      <c r="T222" s="19">
        <f t="shared" si="96"/>
        <v>0</v>
      </c>
      <c r="U222" s="19">
        <f t="shared" si="97"/>
        <v>0</v>
      </c>
      <c r="V222" s="19">
        <f t="shared" si="98"/>
        <v>0</v>
      </c>
      <c r="W222" s="19">
        <f t="shared" si="99"/>
        <v>0</v>
      </c>
      <c r="X222" s="19">
        <f t="shared" si="100"/>
        <v>0</v>
      </c>
      <c r="Y222" s="19">
        <f t="shared" si="101"/>
        <v>0</v>
      </c>
      <c r="Z222" s="365">
        <f t="shared" si="103"/>
        <v>0</v>
      </c>
    </row>
    <row r="223" spans="1:26" ht="17.25" hidden="1" customHeight="1" x14ac:dyDescent="0.2">
      <c r="A223" s="131" t="str">
        <f t="shared" si="91"/>
        <v/>
      </c>
      <c r="B223" s="168"/>
      <c r="C223" s="168"/>
      <c r="D223" s="168"/>
      <c r="E223" s="169"/>
      <c r="F223" s="273" t="str">
        <f t="shared" si="92"/>
        <v/>
      </c>
      <c r="G223" s="129"/>
      <c r="H223" s="131" t="str">
        <f t="shared" si="93"/>
        <v/>
      </c>
      <c r="I223" s="168"/>
      <c r="J223" s="168"/>
      <c r="K223" s="168"/>
      <c r="L223" s="169"/>
      <c r="M223" s="273" t="str">
        <f t="shared" si="94"/>
        <v/>
      </c>
      <c r="N223" s="56"/>
      <c r="O223" s="57" t="str">
        <f>'Stammdaten Mitarbeitende'!AA223</f>
        <v/>
      </c>
      <c r="P223" s="64" t="str">
        <f>IF($A223="","",'Stammdaten Mitarbeitende'!L223)</f>
        <v/>
      </c>
      <c r="Q223" s="64" t="str">
        <f>IF(OR($A223="",'Stammdaten Mitarbeitende'!J223=""),"",'Stammdaten Mitarbeitende'!J223)</f>
        <v/>
      </c>
      <c r="R223" s="63" t="str">
        <f t="shared" si="95"/>
        <v/>
      </c>
      <c r="S223" s="63" t="str">
        <f t="shared" si="102"/>
        <v/>
      </c>
      <c r="T223" s="19">
        <f t="shared" si="96"/>
        <v>0</v>
      </c>
      <c r="U223" s="19">
        <f t="shared" si="97"/>
        <v>0</v>
      </c>
      <c r="V223" s="19">
        <f t="shared" si="98"/>
        <v>0</v>
      </c>
      <c r="W223" s="19">
        <f t="shared" si="99"/>
        <v>0</v>
      </c>
      <c r="X223" s="19">
        <f t="shared" si="100"/>
        <v>0</v>
      </c>
      <c r="Y223" s="19">
        <f t="shared" si="101"/>
        <v>0</v>
      </c>
      <c r="Z223" s="365">
        <f t="shared" si="103"/>
        <v>0</v>
      </c>
    </row>
    <row r="224" spans="1:26" ht="17.25" hidden="1" customHeight="1" x14ac:dyDescent="0.2">
      <c r="A224" s="131" t="str">
        <f t="shared" si="91"/>
        <v/>
      </c>
      <c r="B224" s="168"/>
      <c r="C224" s="168"/>
      <c r="D224" s="168"/>
      <c r="E224" s="169"/>
      <c r="F224" s="273" t="str">
        <f t="shared" si="92"/>
        <v/>
      </c>
      <c r="G224" s="129"/>
      <c r="H224" s="131" t="str">
        <f t="shared" si="93"/>
        <v/>
      </c>
      <c r="I224" s="168"/>
      <c r="J224" s="168"/>
      <c r="K224" s="168"/>
      <c r="L224" s="169"/>
      <c r="M224" s="273" t="str">
        <f t="shared" si="94"/>
        <v/>
      </c>
      <c r="N224" s="56"/>
      <c r="O224" s="57" t="str">
        <f>'Stammdaten Mitarbeitende'!AA224</f>
        <v/>
      </c>
      <c r="P224" s="64" t="str">
        <f>IF($A224="","",'Stammdaten Mitarbeitende'!L224)</f>
        <v/>
      </c>
      <c r="Q224" s="64" t="str">
        <f>IF(OR($A224="",'Stammdaten Mitarbeitende'!J224=""),"",'Stammdaten Mitarbeitende'!J224)</f>
        <v/>
      </c>
      <c r="R224" s="63" t="str">
        <f t="shared" si="95"/>
        <v/>
      </c>
      <c r="S224" s="63" t="str">
        <f t="shared" si="102"/>
        <v/>
      </c>
      <c r="T224" s="19">
        <f t="shared" si="96"/>
        <v>0</v>
      </c>
      <c r="U224" s="19">
        <f t="shared" si="97"/>
        <v>0</v>
      </c>
      <c r="V224" s="19">
        <f t="shared" si="98"/>
        <v>0</v>
      </c>
      <c r="W224" s="19">
        <f t="shared" si="99"/>
        <v>0</v>
      </c>
      <c r="X224" s="19">
        <f t="shared" si="100"/>
        <v>0</v>
      </c>
      <c r="Y224" s="19">
        <f t="shared" si="101"/>
        <v>0</v>
      </c>
      <c r="Z224" s="365">
        <f t="shared" si="103"/>
        <v>0</v>
      </c>
    </row>
    <row r="225" spans="1:26" ht="17.25" hidden="1" customHeight="1" x14ac:dyDescent="0.2">
      <c r="A225" s="131" t="str">
        <f t="shared" si="91"/>
        <v/>
      </c>
      <c r="B225" s="168"/>
      <c r="C225" s="168"/>
      <c r="D225" s="168"/>
      <c r="E225" s="169"/>
      <c r="F225" s="273" t="str">
        <f t="shared" si="92"/>
        <v/>
      </c>
      <c r="G225" s="129"/>
      <c r="H225" s="131" t="str">
        <f t="shared" si="93"/>
        <v/>
      </c>
      <c r="I225" s="168"/>
      <c r="J225" s="168"/>
      <c r="K225" s="168"/>
      <c r="L225" s="169"/>
      <c r="M225" s="273" t="str">
        <f t="shared" si="94"/>
        <v/>
      </c>
      <c r="N225" s="56"/>
      <c r="O225" s="57" t="str">
        <f>'Stammdaten Mitarbeitende'!AA225</f>
        <v/>
      </c>
      <c r="P225" s="64" t="str">
        <f>IF($A225="","",'Stammdaten Mitarbeitende'!L225)</f>
        <v/>
      </c>
      <c r="Q225" s="64" t="str">
        <f>IF(OR($A225="",'Stammdaten Mitarbeitende'!J225=""),"",'Stammdaten Mitarbeitende'!J225)</f>
        <v/>
      </c>
      <c r="R225" s="63" t="str">
        <f t="shared" si="95"/>
        <v/>
      </c>
      <c r="S225" s="63" t="str">
        <f t="shared" si="102"/>
        <v/>
      </c>
      <c r="T225" s="19">
        <f t="shared" si="96"/>
        <v>0</v>
      </c>
      <c r="U225" s="19">
        <f t="shared" si="97"/>
        <v>0</v>
      </c>
      <c r="V225" s="19">
        <f t="shared" si="98"/>
        <v>0</v>
      </c>
      <c r="W225" s="19">
        <f t="shared" si="99"/>
        <v>0</v>
      </c>
      <c r="X225" s="19">
        <f t="shared" si="100"/>
        <v>0</v>
      </c>
      <c r="Y225" s="19">
        <f t="shared" si="101"/>
        <v>0</v>
      </c>
      <c r="Z225" s="365">
        <f t="shared" si="103"/>
        <v>0</v>
      </c>
    </row>
    <row r="226" spans="1:26" ht="17.25" hidden="1" customHeight="1" x14ac:dyDescent="0.2">
      <c r="A226" s="131" t="str">
        <f t="shared" si="91"/>
        <v/>
      </c>
      <c r="B226" s="168"/>
      <c r="C226" s="168"/>
      <c r="D226" s="168"/>
      <c r="E226" s="169"/>
      <c r="F226" s="273" t="str">
        <f t="shared" si="92"/>
        <v/>
      </c>
      <c r="G226" s="129"/>
      <c r="H226" s="131" t="str">
        <f t="shared" si="93"/>
        <v/>
      </c>
      <c r="I226" s="168"/>
      <c r="J226" s="168"/>
      <c r="K226" s="168"/>
      <c r="L226" s="169"/>
      <c r="M226" s="273" t="str">
        <f t="shared" si="94"/>
        <v/>
      </c>
      <c r="N226" s="56"/>
      <c r="O226" s="57" t="str">
        <f>'Stammdaten Mitarbeitende'!AA226</f>
        <v/>
      </c>
      <c r="P226" s="64" t="str">
        <f>IF($A226="","",'Stammdaten Mitarbeitende'!L226)</f>
        <v/>
      </c>
      <c r="Q226" s="64" t="str">
        <f>IF(OR($A226="",'Stammdaten Mitarbeitende'!J226=""),"",'Stammdaten Mitarbeitende'!J226)</f>
        <v/>
      </c>
      <c r="R226" s="63" t="str">
        <f t="shared" si="95"/>
        <v/>
      </c>
      <c r="S226" s="63" t="str">
        <f t="shared" si="102"/>
        <v/>
      </c>
      <c r="T226" s="19">
        <f t="shared" si="96"/>
        <v>0</v>
      </c>
      <c r="U226" s="19">
        <f t="shared" si="97"/>
        <v>0</v>
      </c>
      <c r="V226" s="19">
        <f t="shared" si="98"/>
        <v>0</v>
      </c>
      <c r="W226" s="19">
        <f t="shared" si="99"/>
        <v>0</v>
      </c>
      <c r="X226" s="19">
        <f t="shared" si="100"/>
        <v>0</v>
      </c>
      <c r="Y226" s="19">
        <f t="shared" si="101"/>
        <v>0</v>
      </c>
      <c r="Z226" s="365">
        <f t="shared" si="103"/>
        <v>0</v>
      </c>
    </row>
    <row r="227" spans="1:26" ht="17.25" hidden="1" customHeight="1" x14ac:dyDescent="0.2">
      <c r="A227" s="131" t="str">
        <f t="shared" si="91"/>
        <v/>
      </c>
      <c r="B227" s="168"/>
      <c r="C227" s="168"/>
      <c r="D227" s="168"/>
      <c r="E227" s="169"/>
      <c r="F227" s="273" t="str">
        <f t="shared" si="92"/>
        <v/>
      </c>
      <c r="G227" s="129"/>
      <c r="H227" s="131" t="str">
        <f t="shared" si="93"/>
        <v/>
      </c>
      <c r="I227" s="168"/>
      <c r="J227" s="168"/>
      <c r="K227" s="168"/>
      <c r="L227" s="169"/>
      <c r="M227" s="273" t="str">
        <f t="shared" si="94"/>
        <v/>
      </c>
      <c r="N227" s="56"/>
      <c r="O227" s="57" t="str">
        <f>'Stammdaten Mitarbeitende'!AA227</f>
        <v/>
      </c>
      <c r="P227" s="64" t="str">
        <f>IF($A227="","",'Stammdaten Mitarbeitende'!L227)</f>
        <v/>
      </c>
      <c r="Q227" s="64" t="str">
        <f>IF(OR($A227="",'Stammdaten Mitarbeitende'!J227=""),"",'Stammdaten Mitarbeitende'!J227)</f>
        <v/>
      </c>
      <c r="R227" s="63" t="str">
        <f t="shared" si="95"/>
        <v/>
      </c>
      <c r="S227" s="63" t="str">
        <f t="shared" si="102"/>
        <v/>
      </c>
      <c r="T227" s="19">
        <f t="shared" si="96"/>
        <v>0</v>
      </c>
      <c r="U227" s="19">
        <f t="shared" si="97"/>
        <v>0</v>
      </c>
      <c r="V227" s="19">
        <f t="shared" si="98"/>
        <v>0</v>
      </c>
      <c r="W227" s="19">
        <f t="shared" si="99"/>
        <v>0</v>
      </c>
      <c r="X227" s="19">
        <f t="shared" si="100"/>
        <v>0</v>
      </c>
      <c r="Y227" s="19">
        <f t="shared" si="101"/>
        <v>0</v>
      </c>
      <c r="Z227" s="365">
        <f t="shared" si="103"/>
        <v>0</v>
      </c>
    </row>
    <row r="228" spans="1:26" ht="17.25" hidden="1" customHeight="1" x14ac:dyDescent="0.2">
      <c r="A228" s="131" t="str">
        <f t="shared" si="91"/>
        <v/>
      </c>
      <c r="B228" s="168"/>
      <c r="C228" s="168"/>
      <c r="D228" s="168"/>
      <c r="E228" s="169"/>
      <c r="F228" s="273" t="str">
        <f t="shared" si="92"/>
        <v/>
      </c>
      <c r="G228" s="129"/>
      <c r="H228" s="131" t="str">
        <f t="shared" si="93"/>
        <v/>
      </c>
      <c r="I228" s="168"/>
      <c r="J228" s="168"/>
      <c r="K228" s="168"/>
      <c r="L228" s="169"/>
      <c r="M228" s="273" t="str">
        <f t="shared" si="94"/>
        <v/>
      </c>
      <c r="N228" s="56"/>
      <c r="O228" s="57" t="str">
        <f>'Stammdaten Mitarbeitende'!AA228</f>
        <v/>
      </c>
      <c r="P228" s="64" t="str">
        <f>IF($A228="","",'Stammdaten Mitarbeitende'!L228)</f>
        <v/>
      </c>
      <c r="Q228" s="64" t="str">
        <f>IF(OR($A228="",'Stammdaten Mitarbeitende'!J228=""),"",'Stammdaten Mitarbeitende'!J228)</f>
        <v/>
      </c>
      <c r="R228" s="63" t="str">
        <f t="shared" si="95"/>
        <v/>
      </c>
      <c r="S228" s="63" t="str">
        <f t="shared" si="102"/>
        <v/>
      </c>
      <c r="T228" s="19">
        <f t="shared" si="96"/>
        <v>0</v>
      </c>
      <c r="U228" s="19">
        <f t="shared" si="97"/>
        <v>0</v>
      </c>
      <c r="V228" s="19">
        <f t="shared" si="98"/>
        <v>0</v>
      </c>
      <c r="W228" s="19">
        <f t="shared" si="99"/>
        <v>0</v>
      </c>
      <c r="X228" s="19">
        <f t="shared" si="100"/>
        <v>0</v>
      </c>
      <c r="Y228" s="19">
        <f t="shared" si="101"/>
        <v>0</v>
      </c>
      <c r="Z228" s="365">
        <f t="shared" si="103"/>
        <v>0</v>
      </c>
    </row>
    <row r="229" spans="1:26" ht="17.25" hidden="1" customHeight="1" x14ac:dyDescent="0.2">
      <c r="A229" s="131" t="str">
        <f t="shared" si="91"/>
        <v/>
      </c>
      <c r="B229" s="168"/>
      <c r="C229" s="168"/>
      <c r="D229" s="168"/>
      <c r="E229" s="169"/>
      <c r="F229" s="273" t="str">
        <f t="shared" si="92"/>
        <v/>
      </c>
      <c r="G229" s="129"/>
      <c r="H229" s="131" t="str">
        <f t="shared" si="93"/>
        <v/>
      </c>
      <c r="I229" s="168"/>
      <c r="J229" s="168"/>
      <c r="K229" s="168"/>
      <c r="L229" s="169"/>
      <c r="M229" s="273" t="str">
        <f t="shared" si="94"/>
        <v/>
      </c>
      <c r="N229" s="56"/>
      <c r="O229" s="57" t="str">
        <f>'Stammdaten Mitarbeitende'!AA229</f>
        <v/>
      </c>
      <c r="P229" s="64" t="str">
        <f>IF($A229="","",'Stammdaten Mitarbeitende'!L229)</f>
        <v/>
      </c>
      <c r="Q229" s="64" t="str">
        <f>IF(OR($A229="",'Stammdaten Mitarbeitende'!J229=""),"",'Stammdaten Mitarbeitende'!J229)</f>
        <v/>
      </c>
      <c r="R229" s="63" t="str">
        <f t="shared" si="95"/>
        <v/>
      </c>
      <c r="S229" s="63" t="str">
        <f t="shared" si="102"/>
        <v/>
      </c>
      <c r="T229" s="19">
        <f t="shared" si="96"/>
        <v>0</v>
      </c>
      <c r="U229" s="19">
        <f t="shared" si="97"/>
        <v>0</v>
      </c>
      <c r="V229" s="19">
        <f t="shared" si="98"/>
        <v>0</v>
      </c>
      <c r="W229" s="19">
        <f t="shared" si="99"/>
        <v>0</v>
      </c>
      <c r="X229" s="19">
        <f t="shared" si="100"/>
        <v>0</v>
      </c>
      <c r="Y229" s="19">
        <f t="shared" si="101"/>
        <v>0</v>
      </c>
      <c r="Z229" s="365">
        <f t="shared" si="103"/>
        <v>0</v>
      </c>
    </row>
    <row r="230" spans="1:26" ht="17.25" hidden="1" customHeight="1" x14ac:dyDescent="0.2">
      <c r="A230" s="131" t="str">
        <f t="shared" si="91"/>
        <v/>
      </c>
      <c r="B230" s="168"/>
      <c r="C230" s="168"/>
      <c r="D230" s="168"/>
      <c r="E230" s="169"/>
      <c r="F230" s="273" t="str">
        <f t="shared" si="92"/>
        <v/>
      </c>
      <c r="G230" s="129"/>
      <c r="H230" s="131" t="str">
        <f t="shared" si="93"/>
        <v/>
      </c>
      <c r="I230" s="168"/>
      <c r="J230" s="168"/>
      <c r="K230" s="168"/>
      <c r="L230" s="169"/>
      <c r="M230" s="273" t="str">
        <f t="shared" si="94"/>
        <v/>
      </c>
      <c r="N230" s="56"/>
      <c r="O230" s="57" t="str">
        <f>'Stammdaten Mitarbeitende'!AA230</f>
        <v/>
      </c>
      <c r="P230" s="64" t="str">
        <f>IF($A230="","",'Stammdaten Mitarbeitende'!L230)</f>
        <v/>
      </c>
      <c r="Q230" s="64" t="str">
        <f>IF(OR($A230="",'Stammdaten Mitarbeitende'!J230=""),"",'Stammdaten Mitarbeitende'!J230)</f>
        <v/>
      </c>
      <c r="R230" s="63" t="str">
        <f t="shared" si="95"/>
        <v/>
      </c>
      <c r="S230" s="63" t="str">
        <f t="shared" si="102"/>
        <v/>
      </c>
      <c r="T230" s="19">
        <f t="shared" si="96"/>
        <v>0</v>
      </c>
      <c r="U230" s="19">
        <f t="shared" si="97"/>
        <v>0</v>
      </c>
      <c r="V230" s="19">
        <f t="shared" si="98"/>
        <v>0</v>
      </c>
      <c r="W230" s="19">
        <f t="shared" si="99"/>
        <v>0</v>
      </c>
      <c r="X230" s="19">
        <f t="shared" si="100"/>
        <v>0</v>
      </c>
      <c r="Y230" s="19">
        <f t="shared" si="101"/>
        <v>0</v>
      </c>
      <c r="Z230" s="365">
        <f t="shared" si="103"/>
        <v>0</v>
      </c>
    </row>
    <row r="231" spans="1:26" ht="17.25" hidden="1" customHeight="1" x14ac:dyDescent="0.2">
      <c r="A231" s="131" t="str">
        <f t="shared" si="91"/>
        <v/>
      </c>
      <c r="B231" s="168"/>
      <c r="C231" s="168"/>
      <c r="D231" s="168"/>
      <c r="E231" s="169"/>
      <c r="F231" s="273" t="str">
        <f t="shared" si="92"/>
        <v/>
      </c>
      <c r="G231" s="129"/>
      <c r="H231" s="131" t="str">
        <f t="shared" si="93"/>
        <v/>
      </c>
      <c r="I231" s="168"/>
      <c r="J231" s="168"/>
      <c r="K231" s="168"/>
      <c r="L231" s="169"/>
      <c r="M231" s="273" t="str">
        <f t="shared" si="94"/>
        <v/>
      </c>
      <c r="N231" s="56"/>
      <c r="O231" s="57" t="str">
        <f>'Stammdaten Mitarbeitende'!AA231</f>
        <v/>
      </c>
      <c r="P231" s="64" t="str">
        <f>IF($A231="","",'Stammdaten Mitarbeitende'!L231)</f>
        <v/>
      </c>
      <c r="Q231" s="64" t="str">
        <f>IF(OR($A231="",'Stammdaten Mitarbeitende'!J231=""),"",'Stammdaten Mitarbeitende'!J231)</f>
        <v/>
      </c>
      <c r="R231" s="63" t="str">
        <f t="shared" si="95"/>
        <v/>
      </c>
      <c r="S231" s="63" t="str">
        <f t="shared" si="102"/>
        <v/>
      </c>
      <c r="T231" s="19">
        <f t="shared" si="96"/>
        <v>0</v>
      </c>
      <c r="U231" s="19">
        <f t="shared" si="97"/>
        <v>0</v>
      </c>
      <c r="V231" s="19">
        <f t="shared" si="98"/>
        <v>0</v>
      </c>
      <c r="W231" s="19">
        <f t="shared" si="99"/>
        <v>0</v>
      </c>
      <c r="X231" s="19">
        <f t="shared" si="100"/>
        <v>0</v>
      </c>
      <c r="Y231" s="19">
        <f t="shared" si="101"/>
        <v>0</v>
      </c>
      <c r="Z231" s="365">
        <f t="shared" si="103"/>
        <v>0</v>
      </c>
    </row>
    <row r="232" spans="1:26" ht="17.25" hidden="1" customHeight="1" x14ac:dyDescent="0.2">
      <c r="A232" s="131" t="str">
        <f t="shared" si="91"/>
        <v/>
      </c>
      <c r="B232" s="168"/>
      <c r="C232" s="168"/>
      <c r="D232" s="168"/>
      <c r="E232" s="169"/>
      <c r="F232" s="273" t="str">
        <f t="shared" si="92"/>
        <v/>
      </c>
      <c r="G232" s="129"/>
      <c r="H232" s="131" t="str">
        <f t="shared" si="93"/>
        <v/>
      </c>
      <c r="I232" s="168"/>
      <c r="J232" s="168"/>
      <c r="K232" s="168"/>
      <c r="L232" s="169"/>
      <c r="M232" s="273" t="str">
        <f t="shared" si="94"/>
        <v/>
      </c>
      <c r="N232" s="56"/>
      <c r="O232" s="57" t="str">
        <f>'Stammdaten Mitarbeitende'!AA232</f>
        <v/>
      </c>
      <c r="P232" s="64" t="str">
        <f>IF($A232="","",'Stammdaten Mitarbeitende'!L232)</f>
        <v/>
      </c>
      <c r="Q232" s="64" t="str">
        <f>IF(OR($A232="",'Stammdaten Mitarbeitende'!J232=""),"",'Stammdaten Mitarbeitende'!J232)</f>
        <v/>
      </c>
      <c r="R232" s="63" t="str">
        <f t="shared" si="95"/>
        <v/>
      </c>
      <c r="S232" s="63" t="str">
        <f t="shared" si="102"/>
        <v/>
      </c>
      <c r="T232" s="19">
        <f t="shared" si="96"/>
        <v>0</v>
      </c>
      <c r="U232" s="19">
        <f t="shared" si="97"/>
        <v>0</v>
      </c>
      <c r="V232" s="19">
        <f t="shared" si="98"/>
        <v>0</v>
      </c>
      <c r="W232" s="19">
        <f t="shared" si="99"/>
        <v>0</v>
      </c>
      <c r="X232" s="19">
        <f t="shared" si="100"/>
        <v>0</v>
      </c>
      <c r="Y232" s="19">
        <f t="shared" si="101"/>
        <v>0</v>
      </c>
      <c r="Z232" s="365">
        <f t="shared" si="103"/>
        <v>0</v>
      </c>
    </row>
    <row r="233" spans="1:26" ht="17.25" hidden="1" customHeight="1" x14ac:dyDescent="0.2">
      <c r="A233" s="131" t="str">
        <f t="shared" si="91"/>
        <v/>
      </c>
      <c r="B233" s="168"/>
      <c r="C233" s="168"/>
      <c r="D233" s="168"/>
      <c r="E233" s="169"/>
      <c r="F233" s="273" t="str">
        <f t="shared" si="92"/>
        <v/>
      </c>
      <c r="G233" s="129"/>
      <c r="H233" s="131" t="str">
        <f t="shared" si="93"/>
        <v/>
      </c>
      <c r="I233" s="168"/>
      <c r="J233" s="168"/>
      <c r="K233" s="168"/>
      <c r="L233" s="169"/>
      <c r="M233" s="273" t="str">
        <f t="shared" si="94"/>
        <v/>
      </c>
      <c r="N233" s="56"/>
      <c r="O233" s="57" t="str">
        <f>'Stammdaten Mitarbeitende'!AA233</f>
        <v/>
      </c>
      <c r="P233" s="64" t="str">
        <f>IF($A233="","",'Stammdaten Mitarbeitende'!L233)</f>
        <v/>
      </c>
      <c r="Q233" s="64" t="str">
        <f>IF(OR($A233="",'Stammdaten Mitarbeitende'!J233=""),"",'Stammdaten Mitarbeitende'!J233)</f>
        <v/>
      </c>
      <c r="R233" s="63" t="str">
        <f t="shared" si="95"/>
        <v/>
      </c>
      <c r="S233" s="63" t="str">
        <f t="shared" si="102"/>
        <v/>
      </c>
      <c r="T233" s="19">
        <f t="shared" si="96"/>
        <v>0</v>
      </c>
      <c r="U233" s="19">
        <f t="shared" si="97"/>
        <v>0</v>
      </c>
      <c r="V233" s="19">
        <f t="shared" si="98"/>
        <v>0</v>
      </c>
      <c r="W233" s="19">
        <f t="shared" si="99"/>
        <v>0</v>
      </c>
      <c r="X233" s="19">
        <f t="shared" si="100"/>
        <v>0</v>
      </c>
      <c r="Y233" s="19">
        <f t="shared" si="101"/>
        <v>0</v>
      </c>
      <c r="Z233" s="365">
        <f t="shared" si="103"/>
        <v>0</v>
      </c>
    </row>
    <row r="234" spans="1:26" ht="17.25" hidden="1" customHeight="1" x14ac:dyDescent="0.2">
      <c r="A234" s="131" t="str">
        <f t="shared" si="91"/>
        <v/>
      </c>
      <c r="B234" s="168"/>
      <c r="C234" s="168"/>
      <c r="D234" s="168"/>
      <c r="E234" s="169"/>
      <c r="F234" s="273" t="str">
        <f t="shared" si="92"/>
        <v/>
      </c>
      <c r="G234" s="129"/>
      <c r="H234" s="131" t="str">
        <f t="shared" si="93"/>
        <v/>
      </c>
      <c r="I234" s="168"/>
      <c r="J234" s="168"/>
      <c r="K234" s="168"/>
      <c r="L234" s="169"/>
      <c r="M234" s="273" t="str">
        <f t="shared" si="94"/>
        <v/>
      </c>
      <c r="N234" s="56"/>
      <c r="O234" s="57" t="str">
        <f>'Stammdaten Mitarbeitende'!AA234</f>
        <v/>
      </c>
      <c r="P234" s="64" t="str">
        <f>IF($A234="","",'Stammdaten Mitarbeitende'!L234)</f>
        <v/>
      </c>
      <c r="Q234" s="64" t="str">
        <f>IF(OR($A234="",'Stammdaten Mitarbeitende'!J234=""),"",'Stammdaten Mitarbeitende'!J234)</f>
        <v/>
      </c>
      <c r="R234" s="63" t="str">
        <f t="shared" si="95"/>
        <v/>
      </c>
      <c r="S234" s="63" t="str">
        <f t="shared" si="102"/>
        <v/>
      </c>
      <c r="T234" s="19">
        <f t="shared" si="96"/>
        <v>0</v>
      </c>
      <c r="U234" s="19">
        <f t="shared" si="97"/>
        <v>0</v>
      </c>
      <c r="V234" s="19">
        <f t="shared" si="98"/>
        <v>0</v>
      </c>
      <c r="W234" s="19">
        <f t="shared" si="99"/>
        <v>0</v>
      </c>
      <c r="X234" s="19">
        <f t="shared" si="100"/>
        <v>0</v>
      </c>
      <c r="Y234" s="19">
        <f t="shared" si="101"/>
        <v>0</v>
      </c>
      <c r="Z234" s="365">
        <f t="shared" si="103"/>
        <v>0</v>
      </c>
    </row>
    <row r="235" spans="1:26" ht="17.25" hidden="1" customHeight="1" x14ac:dyDescent="0.2">
      <c r="A235" s="131" t="str">
        <f t="shared" si="91"/>
        <v/>
      </c>
      <c r="B235" s="168"/>
      <c r="C235" s="168"/>
      <c r="D235" s="168"/>
      <c r="E235" s="169"/>
      <c r="F235" s="273" t="str">
        <f t="shared" si="92"/>
        <v/>
      </c>
      <c r="G235" s="129"/>
      <c r="H235" s="131" t="str">
        <f t="shared" si="93"/>
        <v/>
      </c>
      <c r="I235" s="168"/>
      <c r="J235" s="168"/>
      <c r="K235" s="168"/>
      <c r="L235" s="169"/>
      <c r="M235" s="273" t="str">
        <f t="shared" si="94"/>
        <v/>
      </c>
      <c r="N235" s="56"/>
      <c r="O235" s="57" t="str">
        <f>'Stammdaten Mitarbeitende'!AA235</f>
        <v/>
      </c>
      <c r="P235" s="64" t="str">
        <f>IF($A235="","",'Stammdaten Mitarbeitende'!L235)</f>
        <v/>
      </c>
      <c r="Q235" s="64" t="str">
        <f>IF(OR($A235="",'Stammdaten Mitarbeitende'!J235=""),"",'Stammdaten Mitarbeitende'!J235)</f>
        <v/>
      </c>
      <c r="R235" s="63" t="str">
        <f t="shared" si="95"/>
        <v/>
      </c>
      <c r="S235" s="63" t="str">
        <f t="shared" si="102"/>
        <v/>
      </c>
      <c r="T235" s="19">
        <f t="shared" si="96"/>
        <v>0</v>
      </c>
      <c r="U235" s="19">
        <f t="shared" si="97"/>
        <v>0</v>
      </c>
      <c r="V235" s="19">
        <f t="shared" si="98"/>
        <v>0</v>
      </c>
      <c r="W235" s="19">
        <f t="shared" si="99"/>
        <v>0</v>
      </c>
      <c r="X235" s="19">
        <f t="shared" si="100"/>
        <v>0</v>
      </c>
      <c r="Y235" s="19">
        <f t="shared" si="101"/>
        <v>0</v>
      </c>
      <c r="Z235" s="365">
        <f t="shared" si="103"/>
        <v>0</v>
      </c>
    </row>
    <row r="236" spans="1:26" ht="17.25" hidden="1" customHeight="1" x14ac:dyDescent="0.2">
      <c r="A236" s="131" t="str">
        <f t="shared" si="91"/>
        <v/>
      </c>
      <c r="B236" s="168"/>
      <c r="C236" s="168"/>
      <c r="D236" s="168"/>
      <c r="E236" s="169"/>
      <c r="F236" s="273" t="str">
        <f t="shared" si="92"/>
        <v/>
      </c>
      <c r="G236" s="129"/>
      <c r="H236" s="131" t="str">
        <f t="shared" si="93"/>
        <v/>
      </c>
      <c r="I236" s="168"/>
      <c r="J236" s="168"/>
      <c r="K236" s="168"/>
      <c r="L236" s="169"/>
      <c r="M236" s="273" t="str">
        <f t="shared" si="94"/>
        <v/>
      </c>
      <c r="N236" s="56"/>
      <c r="O236" s="57" t="str">
        <f>'Stammdaten Mitarbeitende'!AA236</f>
        <v/>
      </c>
      <c r="P236" s="64" t="str">
        <f>IF($A236="","",'Stammdaten Mitarbeitende'!L236)</f>
        <v/>
      </c>
      <c r="Q236" s="64" t="str">
        <f>IF(OR($A236="",'Stammdaten Mitarbeitende'!J236=""),"",'Stammdaten Mitarbeitende'!J236)</f>
        <v/>
      </c>
      <c r="R236" s="63" t="str">
        <f t="shared" si="95"/>
        <v/>
      </c>
      <c r="S236" s="63" t="str">
        <f t="shared" si="102"/>
        <v/>
      </c>
      <c r="T236" s="19">
        <f t="shared" si="96"/>
        <v>0</v>
      </c>
      <c r="U236" s="19">
        <f t="shared" si="97"/>
        <v>0</v>
      </c>
      <c r="V236" s="19">
        <f t="shared" si="98"/>
        <v>0</v>
      </c>
      <c r="W236" s="19">
        <f t="shared" si="99"/>
        <v>0</v>
      </c>
      <c r="X236" s="19">
        <f t="shared" si="100"/>
        <v>0</v>
      </c>
      <c r="Y236" s="19">
        <f t="shared" si="101"/>
        <v>0</v>
      </c>
      <c r="Z236" s="365">
        <f t="shared" si="103"/>
        <v>0</v>
      </c>
    </row>
    <row r="237" spans="1:26" ht="17.25" hidden="1" customHeight="1" x14ac:dyDescent="0.2">
      <c r="A237" s="131" t="str">
        <f t="shared" si="91"/>
        <v/>
      </c>
      <c r="B237" s="168"/>
      <c r="C237" s="168"/>
      <c r="D237" s="168"/>
      <c r="E237" s="169"/>
      <c r="F237" s="273" t="str">
        <f t="shared" si="92"/>
        <v/>
      </c>
      <c r="G237" s="129"/>
      <c r="H237" s="131" t="str">
        <f t="shared" si="93"/>
        <v/>
      </c>
      <c r="I237" s="168"/>
      <c r="J237" s="168"/>
      <c r="K237" s="168"/>
      <c r="L237" s="169"/>
      <c r="M237" s="273" t="str">
        <f t="shared" si="94"/>
        <v/>
      </c>
      <c r="N237" s="56"/>
      <c r="O237" s="57" t="str">
        <f>'Stammdaten Mitarbeitende'!AA237</f>
        <v/>
      </c>
      <c r="P237" s="64" t="str">
        <f>IF($A237="","",'Stammdaten Mitarbeitende'!L237)</f>
        <v/>
      </c>
      <c r="Q237" s="64" t="str">
        <f>IF(OR($A237="",'Stammdaten Mitarbeitende'!J237=""),"",'Stammdaten Mitarbeitende'!J237)</f>
        <v/>
      </c>
      <c r="R237" s="63" t="str">
        <f t="shared" si="95"/>
        <v/>
      </c>
      <c r="S237" s="63" t="str">
        <f t="shared" si="102"/>
        <v/>
      </c>
      <c r="T237" s="19">
        <f t="shared" si="96"/>
        <v>0</v>
      </c>
      <c r="U237" s="19">
        <f t="shared" si="97"/>
        <v>0</v>
      </c>
      <c r="V237" s="19">
        <f t="shared" si="98"/>
        <v>0</v>
      </c>
      <c r="W237" s="19">
        <f t="shared" si="99"/>
        <v>0</v>
      </c>
      <c r="X237" s="19">
        <f t="shared" si="100"/>
        <v>0</v>
      </c>
      <c r="Y237" s="19">
        <f t="shared" si="101"/>
        <v>0</v>
      </c>
      <c r="Z237" s="365">
        <f t="shared" si="103"/>
        <v>0</v>
      </c>
    </row>
    <row r="238" spans="1:26" ht="17.25" hidden="1" customHeight="1" x14ac:dyDescent="0.2">
      <c r="A238" s="131" t="str">
        <f t="shared" si="91"/>
        <v/>
      </c>
      <c r="B238" s="168"/>
      <c r="C238" s="168"/>
      <c r="D238" s="168"/>
      <c r="E238" s="169"/>
      <c r="F238" s="273" t="str">
        <f t="shared" si="92"/>
        <v/>
      </c>
      <c r="G238" s="129"/>
      <c r="H238" s="131" t="str">
        <f t="shared" si="93"/>
        <v/>
      </c>
      <c r="I238" s="168"/>
      <c r="J238" s="168"/>
      <c r="K238" s="168"/>
      <c r="L238" s="169"/>
      <c r="M238" s="273" t="str">
        <f t="shared" si="94"/>
        <v/>
      </c>
      <c r="N238" s="56"/>
      <c r="O238" s="57" t="str">
        <f>'Stammdaten Mitarbeitende'!AA238</f>
        <v/>
      </c>
      <c r="P238" s="64" t="str">
        <f>IF($A238="","",'Stammdaten Mitarbeitende'!L238)</f>
        <v/>
      </c>
      <c r="Q238" s="64" t="str">
        <f>IF(OR($A238="",'Stammdaten Mitarbeitende'!J238=""),"",'Stammdaten Mitarbeitende'!J238)</f>
        <v/>
      </c>
      <c r="R238" s="63" t="str">
        <f t="shared" si="95"/>
        <v/>
      </c>
      <c r="S238" s="63" t="str">
        <f t="shared" si="102"/>
        <v/>
      </c>
      <c r="T238" s="19">
        <f t="shared" si="96"/>
        <v>0</v>
      </c>
      <c r="U238" s="19">
        <f t="shared" si="97"/>
        <v>0</v>
      </c>
      <c r="V238" s="19">
        <f t="shared" si="98"/>
        <v>0</v>
      </c>
      <c r="W238" s="19">
        <f t="shared" si="99"/>
        <v>0</v>
      </c>
      <c r="X238" s="19">
        <f t="shared" si="100"/>
        <v>0</v>
      </c>
      <c r="Y238" s="19">
        <f t="shared" si="101"/>
        <v>0</v>
      </c>
      <c r="Z238" s="365">
        <f t="shared" si="103"/>
        <v>0</v>
      </c>
    </row>
    <row r="239" spans="1:26" ht="17.25" hidden="1" customHeight="1" x14ac:dyDescent="0.2">
      <c r="A239" s="131" t="str">
        <f t="shared" si="91"/>
        <v/>
      </c>
      <c r="B239" s="168"/>
      <c r="C239" s="168"/>
      <c r="D239" s="168"/>
      <c r="E239" s="169"/>
      <c r="F239" s="273" t="str">
        <f t="shared" si="92"/>
        <v/>
      </c>
      <c r="G239" s="129"/>
      <c r="H239" s="131" t="str">
        <f t="shared" si="93"/>
        <v/>
      </c>
      <c r="I239" s="168"/>
      <c r="J239" s="168"/>
      <c r="K239" s="168"/>
      <c r="L239" s="169"/>
      <c r="M239" s="273" t="str">
        <f t="shared" si="94"/>
        <v/>
      </c>
      <c r="N239" s="56"/>
      <c r="O239" s="57" t="str">
        <f>'Stammdaten Mitarbeitende'!AA239</f>
        <v/>
      </c>
      <c r="P239" s="64" t="str">
        <f>IF($A239="","",'Stammdaten Mitarbeitende'!L239)</f>
        <v/>
      </c>
      <c r="Q239" s="64" t="str">
        <f>IF(OR($A239="",'Stammdaten Mitarbeitende'!J239=""),"",'Stammdaten Mitarbeitende'!J239)</f>
        <v/>
      </c>
      <c r="R239" s="63" t="str">
        <f t="shared" si="95"/>
        <v/>
      </c>
      <c r="S239" s="63" t="str">
        <f t="shared" si="102"/>
        <v/>
      </c>
      <c r="T239" s="19">
        <f t="shared" si="96"/>
        <v>0</v>
      </c>
      <c r="U239" s="19">
        <f t="shared" si="97"/>
        <v>0</v>
      </c>
      <c r="V239" s="19">
        <f t="shared" si="98"/>
        <v>0</v>
      </c>
      <c r="W239" s="19">
        <f t="shared" si="99"/>
        <v>0</v>
      </c>
      <c r="X239" s="19">
        <f t="shared" si="100"/>
        <v>0</v>
      </c>
      <c r="Y239" s="19">
        <f t="shared" si="101"/>
        <v>0</v>
      </c>
      <c r="Z239" s="365">
        <f t="shared" si="103"/>
        <v>0</v>
      </c>
    </row>
    <row r="240" spans="1:26" hidden="1" x14ac:dyDescent="0.2">
      <c r="A240" s="280" t="str">
        <f>Übersetzungstexte!A$230</f>
        <v>Seitentotal</v>
      </c>
      <c r="B240" s="281"/>
      <c r="C240" s="92">
        <f>SUM(C219:C239)</f>
        <v>0</v>
      </c>
      <c r="D240" s="282"/>
      <c r="E240" s="92">
        <f>SUM(E219:E239)</f>
        <v>0</v>
      </c>
      <c r="F240" s="92">
        <f>SUM(F219:F239)</f>
        <v>0</v>
      </c>
      <c r="G240" s="283"/>
      <c r="H240" s="280" t="str">
        <f>Übersetzungstexte!A$230</f>
        <v>Seitentotal</v>
      </c>
      <c r="I240" s="281"/>
      <c r="J240" s="92">
        <f>SUM(J219:J239)</f>
        <v>0</v>
      </c>
      <c r="K240" s="282"/>
      <c r="L240" s="92">
        <f>SUM(L219:L239)</f>
        <v>0</v>
      </c>
      <c r="M240" s="92">
        <f>SUM(M219:M239)</f>
        <v>0</v>
      </c>
      <c r="N240" s="56"/>
      <c r="O240" s="56"/>
      <c r="P240" s="56"/>
      <c r="Q240" s="56"/>
      <c r="R240" s="56"/>
      <c r="S240" s="56"/>
    </row>
    <row r="241" spans="1:26" hidden="1" x14ac:dyDescent="0.2">
      <c r="A241" s="240" t="str">
        <f>'Stammdaten Betrieb &amp; Abteilung'!D$1</f>
        <v xml:space="preserve">  </v>
      </c>
      <c r="B241" s="241"/>
      <c r="F241" s="243"/>
      <c r="G241" s="243"/>
      <c r="H241" s="22" t="str">
        <f>Übersetzungstexte!A$190</f>
        <v>Betrieb / Betriebsabteilung</v>
      </c>
      <c r="I241" s="244" t="str">
        <f>'Stammdaten Betrieb &amp; Abteilung'!D$13</f>
        <v xml:space="preserve"> </v>
      </c>
      <c r="J241" s="49"/>
      <c r="K241" s="22"/>
      <c r="L241" s="49"/>
      <c r="M241" s="49"/>
    </row>
    <row r="242" spans="1:26" hidden="1" x14ac:dyDescent="0.2">
      <c r="A242" s="245" t="str">
        <f>'Stammdaten Betrieb &amp; Abteilung'!D$3</f>
        <v xml:space="preserve"> </v>
      </c>
      <c r="B242" s="246"/>
      <c r="F242" s="247"/>
      <c r="G242" s="247"/>
      <c r="H242" s="46" t="str">
        <f>Übersetzungstexte!A$191</f>
        <v>PLZ/Ort</v>
      </c>
      <c r="I242" s="244" t="str">
        <f>'Stammdaten Betrieb &amp; Abteilung'!D$4</f>
        <v xml:space="preserve"> </v>
      </c>
      <c r="J242" s="49"/>
      <c r="K242" s="22"/>
      <c r="L242" s="248"/>
      <c r="M242" s="248"/>
    </row>
    <row r="243" spans="1:26" hidden="1" x14ac:dyDescent="0.2">
      <c r="A243" s="178"/>
      <c r="B243" s="195"/>
      <c r="C243" s="196"/>
      <c r="D243" s="195"/>
      <c r="E243" s="196"/>
      <c r="F243" s="196"/>
      <c r="G243" s="279"/>
      <c r="H243" s="197"/>
      <c r="I243" s="196"/>
      <c r="J243" s="195"/>
      <c r="K243" s="198"/>
      <c r="L243" s="199"/>
      <c r="M243" s="199"/>
    </row>
    <row r="244" spans="1:26" hidden="1" x14ac:dyDescent="0.2">
      <c r="A244" s="249"/>
      <c r="B244" s="250"/>
      <c r="C244" s="251"/>
      <c r="D244" s="252"/>
      <c r="E244" s="253"/>
      <c r="F244" s="254" t="str">
        <f>CONCATENATE(Übersetzungstexte!A$192," ",TEXT(MONTH(P$3),"00"),".",YEAR(P$3))</f>
        <v>Zeitgleiche Periode des Vorjahres: 01.3799</v>
      </c>
      <c r="G244" s="255"/>
      <c r="H244" s="255"/>
      <c r="I244" s="249"/>
      <c r="J244" s="252"/>
      <c r="K244" s="256"/>
      <c r="L244" s="257"/>
      <c r="M244" s="258" t="str">
        <f>CONCATENATE(Übersetzungstexte!A$211," ",TEXT(MONTH(P$4),"00"),".",YEAR(P$4))</f>
        <v>Zeitgleiche Periode des vorletzten Jahres: 01.3798</v>
      </c>
    </row>
    <row r="245" spans="1:26" hidden="1" x14ac:dyDescent="0.2">
      <c r="A245" s="259">
        <v>1</v>
      </c>
      <c r="B245" s="260">
        <v>2</v>
      </c>
      <c r="C245" s="260">
        <v>3</v>
      </c>
      <c r="D245" s="260">
        <v>4</v>
      </c>
      <c r="E245" s="260">
        <v>5</v>
      </c>
      <c r="F245" s="260">
        <v>6</v>
      </c>
      <c r="G245" s="261"/>
      <c r="H245" s="259">
        <v>1</v>
      </c>
      <c r="I245" s="260">
        <v>2</v>
      </c>
      <c r="J245" s="260">
        <v>3</v>
      </c>
      <c r="K245" s="260">
        <v>4</v>
      </c>
      <c r="L245" s="260">
        <v>5</v>
      </c>
      <c r="M245" s="260">
        <v>6</v>
      </c>
      <c r="N245" s="54"/>
      <c r="O245" s="54"/>
      <c r="P245" s="54"/>
      <c r="Q245" s="54"/>
      <c r="R245" s="54" t="s">
        <v>766</v>
      </c>
      <c r="S245" s="54" t="s">
        <v>5</v>
      </c>
      <c r="T245" s="66" t="s">
        <v>764</v>
      </c>
      <c r="U245" s="66" t="s">
        <v>667</v>
      </c>
      <c r="V245" s="66"/>
      <c r="W245" s="66" t="s">
        <v>764</v>
      </c>
      <c r="X245" s="66" t="s">
        <v>667</v>
      </c>
      <c r="Y245" s="66"/>
    </row>
    <row r="246" spans="1:26" s="134" customFormat="1" hidden="1" x14ac:dyDescent="0.2">
      <c r="A246" s="262" t="str">
        <f>Übersetzungstexte!A$193</f>
        <v/>
      </c>
      <c r="B246" s="263" t="str">
        <f>Übersetzungstexte!A$196</f>
        <v>vertragliche</v>
      </c>
      <c r="C246" s="264" t="str">
        <f>Übersetzungstexte!A$199</f>
        <v>Sollstd. zeitgl.</v>
      </c>
      <c r="D246" s="265" t="str">
        <f>Übersetzungstexte!A$202</f>
        <v>Istzeit</v>
      </c>
      <c r="E246" s="264" t="str">
        <f>Übersetzungstexte!A$205</f>
        <v>Bezahlte/</v>
      </c>
      <c r="F246" s="264" t="str">
        <f>Übersetzungstexte!A$208</f>
        <v>Ausfallstunden</v>
      </c>
      <c r="G246" s="266"/>
      <c r="H246" s="262" t="str">
        <f>Übersetzungstexte!A$212</f>
        <v/>
      </c>
      <c r="I246" s="263" t="str">
        <f>Übersetzungstexte!A$215</f>
        <v>vertragliche</v>
      </c>
      <c r="J246" s="264" t="str">
        <f>Übersetzungstexte!A$218</f>
        <v>Sollstd. zeitgl.</v>
      </c>
      <c r="K246" s="265" t="str">
        <f>Übersetzungstexte!A$221</f>
        <v>Istzeit</v>
      </c>
      <c r="L246" s="264" t="str">
        <f>Übersetzungstexte!A$224</f>
        <v>Bezahlte/</v>
      </c>
      <c r="M246" s="264" t="str">
        <f>Übersetzungstexte!A$227</f>
        <v>Ausfallstunden</v>
      </c>
      <c r="N246" s="55"/>
      <c r="O246" s="55"/>
      <c r="P246" s="84" t="s">
        <v>680</v>
      </c>
      <c r="Q246" s="84" t="s">
        <v>683</v>
      </c>
      <c r="R246" s="61" t="s">
        <v>691</v>
      </c>
      <c r="S246" s="61" t="s">
        <v>691</v>
      </c>
      <c r="T246" s="66" t="s">
        <v>763</v>
      </c>
      <c r="U246" s="66" t="s">
        <v>763</v>
      </c>
      <c r="V246" s="61" t="s">
        <v>691</v>
      </c>
      <c r="W246" s="66" t="s">
        <v>763</v>
      </c>
      <c r="X246" s="66" t="s">
        <v>763</v>
      </c>
      <c r="Y246" s="61" t="s">
        <v>691</v>
      </c>
      <c r="Z246" s="79"/>
    </row>
    <row r="247" spans="1:26" s="134" customFormat="1" hidden="1" x14ac:dyDescent="0.2">
      <c r="A247" s="267" t="str">
        <f>Übersetzungstexte!A$194</f>
        <v/>
      </c>
      <c r="B247" s="263" t="str">
        <f>Übersetzungstexte!A$197</f>
        <v>wöchentliche</v>
      </c>
      <c r="C247" s="264" t="str">
        <f>Übersetzungstexte!A$200</f>
        <v>Periode inkl.</v>
      </c>
      <c r="D247" s="265" t="str">
        <f>Übersetzungstexte!A$203</f>
        <v/>
      </c>
      <c r="E247" s="264" t="str">
        <f>Übersetzungstexte!A$206</f>
        <v>Unbezahlte</v>
      </c>
      <c r="F247" s="264" t="str">
        <f>Übersetzungstexte!A$209</f>
        <v/>
      </c>
      <c r="G247" s="266"/>
      <c r="H247" s="267" t="str">
        <f>Übersetzungstexte!A$213</f>
        <v/>
      </c>
      <c r="I247" s="263" t="str">
        <f>Übersetzungstexte!A$216</f>
        <v>wöchentliche</v>
      </c>
      <c r="J247" s="264" t="str">
        <f>Übersetzungstexte!A$219</f>
        <v>Periode inkl.</v>
      </c>
      <c r="K247" s="265" t="str">
        <f>Übersetzungstexte!A$222</f>
        <v/>
      </c>
      <c r="L247" s="264" t="str">
        <f>Übersetzungstexte!A$225</f>
        <v>Unbezahlte</v>
      </c>
      <c r="M247" s="264" t="str">
        <f>Übersetzungstexte!A$228</f>
        <v/>
      </c>
      <c r="N247" s="55"/>
      <c r="O247" s="55"/>
      <c r="P247" s="61" t="s">
        <v>682</v>
      </c>
      <c r="Q247" s="84" t="s">
        <v>681</v>
      </c>
      <c r="R247" s="61" t="s">
        <v>692</v>
      </c>
      <c r="S247" s="61" t="s">
        <v>692</v>
      </c>
      <c r="T247" s="66" t="s">
        <v>749</v>
      </c>
      <c r="U247" s="66" t="s">
        <v>749</v>
      </c>
      <c r="V247" s="61" t="s">
        <v>692</v>
      </c>
      <c r="W247" s="66" t="s">
        <v>749</v>
      </c>
      <c r="X247" s="66" t="s">
        <v>749</v>
      </c>
      <c r="Y247" s="61" t="s">
        <v>692</v>
      </c>
      <c r="Z247" s="79" t="s">
        <v>52</v>
      </c>
    </row>
    <row r="248" spans="1:26" s="134" customFormat="1" hidden="1" x14ac:dyDescent="0.2">
      <c r="A248" s="268" t="str">
        <f>Übersetzungstexte!A$195</f>
        <v>Name,Vorname</v>
      </c>
      <c r="B248" s="269" t="str">
        <f>Übersetzungstexte!A$198</f>
        <v>Arbeitszeit</v>
      </c>
      <c r="C248" s="270" t="str">
        <f>Übersetzungstexte!A$201</f>
        <v>Vorholzeit</v>
      </c>
      <c r="D248" s="271" t="str">
        <f>Übersetzungstexte!A$204</f>
        <v/>
      </c>
      <c r="E248" s="270" t="str">
        <f>Übersetzungstexte!A$207</f>
        <v>Absenzen</v>
      </c>
      <c r="F248" s="270" t="str">
        <f>Übersetzungstexte!A$210</f>
        <v/>
      </c>
      <c r="G248" s="272"/>
      <c r="H248" s="268" t="str">
        <f>Übersetzungstexte!A$214</f>
        <v>Name,Vorname</v>
      </c>
      <c r="I248" s="269" t="str">
        <f>Übersetzungstexte!A$217</f>
        <v>Arbeitszeit</v>
      </c>
      <c r="J248" s="270" t="str">
        <f>Übersetzungstexte!A$220</f>
        <v>Vorholzeit</v>
      </c>
      <c r="K248" s="271" t="str">
        <f>Übersetzungstexte!A$223</f>
        <v/>
      </c>
      <c r="L248" s="270" t="str">
        <f>Übersetzungstexte!A$226</f>
        <v>Absenzen</v>
      </c>
      <c r="M248" s="270" t="str">
        <f>Übersetzungstexte!A$229</f>
        <v/>
      </c>
      <c r="N248" s="55"/>
      <c r="O248" s="55" t="s">
        <v>711</v>
      </c>
      <c r="P248" s="61" t="s">
        <v>673</v>
      </c>
      <c r="Q248" s="84" t="s">
        <v>661</v>
      </c>
      <c r="R248" s="83">
        <f>P$3</f>
        <v>693598</v>
      </c>
      <c r="S248" s="83">
        <f>P$4</f>
        <v>693233</v>
      </c>
      <c r="T248" s="83" t="s">
        <v>767</v>
      </c>
      <c r="U248" s="83" t="s">
        <v>767</v>
      </c>
      <c r="V248" s="83" t="s">
        <v>767</v>
      </c>
      <c r="W248" s="83" t="s">
        <v>4</v>
      </c>
      <c r="X248" s="83" t="s">
        <v>4</v>
      </c>
      <c r="Y248" s="83" t="s">
        <v>4</v>
      </c>
      <c r="Z248" s="79" t="s">
        <v>53</v>
      </c>
    </row>
    <row r="249" spans="1:26" ht="17.25" hidden="1" customHeight="1" x14ac:dyDescent="0.2">
      <c r="A249" s="131" t="str">
        <f t="shared" ref="A249:A269" si="104">O249</f>
        <v/>
      </c>
      <c r="B249" s="168"/>
      <c r="C249" s="168"/>
      <c r="D249" s="168"/>
      <c r="E249" s="169"/>
      <c r="F249" s="273" t="str">
        <f t="shared" ref="F249:F269" si="105">R249</f>
        <v/>
      </c>
      <c r="G249" s="129"/>
      <c r="H249" s="131" t="str">
        <f t="shared" ref="H249:H269" si="106">O249</f>
        <v/>
      </c>
      <c r="I249" s="168"/>
      <c r="J249" s="168"/>
      <c r="K249" s="168"/>
      <c r="L249" s="169"/>
      <c r="M249" s="273" t="str">
        <f t="shared" ref="M249:M269" si="107">S249</f>
        <v/>
      </c>
      <c r="N249" s="56"/>
      <c r="O249" s="57" t="str">
        <f>'Stammdaten Mitarbeitende'!AA249</f>
        <v/>
      </c>
      <c r="P249" s="64" t="str">
        <f>IF($A249="","",'Stammdaten Mitarbeitende'!L249)</f>
        <v/>
      </c>
      <c r="Q249" s="64" t="str">
        <f>IF(OR($A249="",'Stammdaten Mitarbeitende'!J249=""),"",'Stammdaten Mitarbeitende'!J249)</f>
        <v/>
      </c>
      <c r="R249" s="63" t="str">
        <f t="shared" ref="R249:R269" si="108">IF(OR($A249="",C249="",D249="",E249=""),"",MAX(C249-D249-E249,0))</f>
        <v/>
      </c>
      <c r="S249" s="63" t="str">
        <f>IF(OR($H249="",J249="",K249="",L249=""),"",MAX(J249-K249-L249,0))</f>
        <v/>
      </c>
      <c r="T249" s="19">
        <f t="shared" ref="T249:T269" si="109">IF(OR(F249=""),0,C249)</f>
        <v>0</v>
      </c>
      <c r="U249" s="19">
        <f t="shared" ref="U249:U269" si="110">IF(OR(F249=""),0,E249)</f>
        <v>0</v>
      </c>
      <c r="V249" s="19">
        <f t="shared" ref="V249:V269" si="111">IF(OR(F249&lt;=0,F249=""),0,R249)</f>
        <v>0</v>
      </c>
      <c r="W249" s="19">
        <f t="shared" ref="W249:W269" si="112">IF(OR(M249=""),0,J249)</f>
        <v>0</v>
      </c>
      <c r="X249" s="19">
        <f t="shared" ref="X249:X269" si="113">IF(OR(M249=""),0,L249)</f>
        <v>0</v>
      </c>
      <c r="Y249" s="19">
        <f t="shared" ref="Y249:Y269" si="114">IF(OR(M249&lt;=0,M249=""),0,S249)</f>
        <v>0</v>
      </c>
      <c r="Z249" s="365">
        <f>MAX(P249:Y249)</f>
        <v>0</v>
      </c>
    </row>
    <row r="250" spans="1:26" ht="17.25" hidden="1" customHeight="1" x14ac:dyDescent="0.2">
      <c r="A250" s="131" t="str">
        <f t="shared" si="104"/>
        <v/>
      </c>
      <c r="B250" s="168"/>
      <c r="C250" s="168"/>
      <c r="D250" s="168"/>
      <c r="E250" s="169"/>
      <c r="F250" s="273" t="str">
        <f t="shared" si="105"/>
        <v/>
      </c>
      <c r="G250" s="129"/>
      <c r="H250" s="131" t="str">
        <f t="shared" si="106"/>
        <v/>
      </c>
      <c r="I250" s="168"/>
      <c r="J250" s="168"/>
      <c r="K250" s="168"/>
      <c r="L250" s="169"/>
      <c r="M250" s="273" t="str">
        <f t="shared" si="107"/>
        <v/>
      </c>
      <c r="N250" s="56"/>
      <c r="O250" s="57" t="str">
        <f>'Stammdaten Mitarbeitende'!AA250</f>
        <v/>
      </c>
      <c r="P250" s="64" t="str">
        <f>IF($A250="","",'Stammdaten Mitarbeitende'!L250)</f>
        <v/>
      </c>
      <c r="Q250" s="64" t="str">
        <f>IF(OR($A250="",'Stammdaten Mitarbeitende'!J250=""),"",'Stammdaten Mitarbeitende'!J250)</f>
        <v/>
      </c>
      <c r="R250" s="63" t="str">
        <f t="shared" si="108"/>
        <v/>
      </c>
      <c r="S250" s="63" t="str">
        <f t="shared" ref="S250:S269" si="115">IF(OR($H250="",J250="",K250="",L250=""),"",MAX(J250-K250-L250,0))</f>
        <v/>
      </c>
      <c r="T250" s="19">
        <f t="shared" si="109"/>
        <v>0</v>
      </c>
      <c r="U250" s="19">
        <f t="shared" si="110"/>
        <v>0</v>
      </c>
      <c r="V250" s="19">
        <f t="shared" si="111"/>
        <v>0</v>
      </c>
      <c r="W250" s="19">
        <f t="shared" si="112"/>
        <v>0</v>
      </c>
      <c r="X250" s="19">
        <f t="shared" si="113"/>
        <v>0</v>
      </c>
      <c r="Y250" s="19">
        <f t="shared" si="114"/>
        <v>0</v>
      </c>
      <c r="Z250" s="365">
        <f t="shared" ref="Z250:Z269" si="116">MAX(P250:Y250)</f>
        <v>0</v>
      </c>
    </row>
    <row r="251" spans="1:26" ht="17.25" hidden="1" customHeight="1" x14ac:dyDescent="0.2">
      <c r="A251" s="131" t="str">
        <f t="shared" si="104"/>
        <v/>
      </c>
      <c r="B251" s="168"/>
      <c r="C251" s="168"/>
      <c r="D251" s="168"/>
      <c r="E251" s="169"/>
      <c r="F251" s="273" t="str">
        <f t="shared" si="105"/>
        <v/>
      </c>
      <c r="G251" s="129"/>
      <c r="H251" s="131" t="str">
        <f t="shared" si="106"/>
        <v/>
      </c>
      <c r="I251" s="168"/>
      <c r="J251" s="168"/>
      <c r="K251" s="168"/>
      <c r="L251" s="169"/>
      <c r="M251" s="273" t="str">
        <f t="shared" si="107"/>
        <v/>
      </c>
      <c r="N251" s="56"/>
      <c r="O251" s="57" t="str">
        <f>'Stammdaten Mitarbeitende'!AA251</f>
        <v/>
      </c>
      <c r="P251" s="64" t="str">
        <f>IF($A251="","",'Stammdaten Mitarbeitende'!L251)</f>
        <v/>
      </c>
      <c r="Q251" s="64" t="str">
        <f>IF(OR($A251="",'Stammdaten Mitarbeitende'!J251=""),"",'Stammdaten Mitarbeitende'!J251)</f>
        <v/>
      </c>
      <c r="R251" s="63" t="str">
        <f t="shared" si="108"/>
        <v/>
      </c>
      <c r="S251" s="63" t="str">
        <f t="shared" si="115"/>
        <v/>
      </c>
      <c r="T251" s="19">
        <f t="shared" si="109"/>
        <v>0</v>
      </c>
      <c r="U251" s="19">
        <f t="shared" si="110"/>
        <v>0</v>
      </c>
      <c r="V251" s="19">
        <f t="shared" si="111"/>
        <v>0</v>
      </c>
      <c r="W251" s="19">
        <f t="shared" si="112"/>
        <v>0</v>
      </c>
      <c r="X251" s="19">
        <f t="shared" si="113"/>
        <v>0</v>
      </c>
      <c r="Y251" s="19">
        <f t="shared" si="114"/>
        <v>0</v>
      </c>
      <c r="Z251" s="365">
        <f t="shared" si="116"/>
        <v>0</v>
      </c>
    </row>
    <row r="252" spans="1:26" ht="17.25" hidden="1" customHeight="1" x14ac:dyDescent="0.2">
      <c r="A252" s="131" t="str">
        <f t="shared" si="104"/>
        <v/>
      </c>
      <c r="B252" s="168"/>
      <c r="C252" s="168"/>
      <c r="D252" s="168"/>
      <c r="E252" s="169"/>
      <c r="F252" s="273" t="str">
        <f t="shared" si="105"/>
        <v/>
      </c>
      <c r="G252" s="129"/>
      <c r="H252" s="131" t="str">
        <f t="shared" si="106"/>
        <v/>
      </c>
      <c r="I252" s="168"/>
      <c r="J252" s="168"/>
      <c r="K252" s="168"/>
      <c r="L252" s="169"/>
      <c r="M252" s="273" t="str">
        <f t="shared" si="107"/>
        <v/>
      </c>
      <c r="N252" s="56"/>
      <c r="O252" s="57" t="str">
        <f>'Stammdaten Mitarbeitende'!AA252</f>
        <v/>
      </c>
      <c r="P252" s="64" t="str">
        <f>IF($A252="","",'Stammdaten Mitarbeitende'!L252)</f>
        <v/>
      </c>
      <c r="Q252" s="64" t="str">
        <f>IF(OR($A252="",'Stammdaten Mitarbeitende'!J252=""),"",'Stammdaten Mitarbeitende'!J252)</f>
        <v/>
      </c>
      <c r="R252" s="63" t="str">
        <f t="shared" si="108"/>
        <v/>
      </c>
      <c r="S252" s="63" t="str">
        <f t="shared" si="115"/>
        <v/>
      </c>
      <c r="T252" s="19">
        <f t="shared" si="109"/>
        <v>0</v>
      </c>
      <c r="U252" s="19">
        <f t="shared" si="110"/>
        <v>0</v>
      </c>
      <c r="V252" s="19">
        <f t="shared" si="111"/>
        <v>0</v>
      </c>
      <c r="W252" s="19">
        <f t="shared" si="112"/>
        <v>0</v>
      </c>
      <c r="X252" s="19">
        <f t="shared" si="113"/>
        <v>0</v>
      </c>
      <c r="Y252" s="19">
        <f t="shared" si="114"/>
        <v>0</v>
      </c>
      <c r="Z252" s="365">
        <f t="shared" si="116"/>
        <v>0</v>
      </c>
    </row>
    <row r="253" spans="1:26" ht="17.25" hidden="1" customHeight="1" x14ac:dyDescent="0.2">
      <c r="A253" s="131" t="str">
        <f t="shared" si="104"/>
        <v/>
      </c>
      <c r="B253" s="168"/>
      <c r="C253" s="168"/>
      <c r="D253" s="168"/>
      <c r="E253" s="169"/>
      <c r="F253" s="273" t="str">
        <f t="shared" si="105"/>
        <v/>
      </c>
      <c r="G253" s="129"/>
      <c r="H253" s="131" t="str">
        <f t="shared" si="106"/>
        <v/>
      </c>
      <c r="I253" s="168"/>
      <c r="J253" s="168"/>
      <c r="K253" s="168"/>
      <c r="L253" s="169"/>
      <c r="M253" s="273" t="str">
        <f t="shared" si="107"/>
        <v/>
      </c>
      <c r="N253" s="56"/>
      <c r="O253" s="57" t="str">
        <f>'Stammdaten Mitarbeitende'!AA253</f>
        <v/>
      </c>
      <c r="P253" s="64" t="str">
        <f>IF($A253="","",'Stammdaten Mitarbeitende'!L253)</f>
        <v/>
      </c>
      <c r="Q253" s="64" t="str">
        <f>IF(OR($A253="",'Stammdaten Mitarbeitende'!J253=""),"",'Stammdaten Mitarbeitende'!J253)</f>
        <v/>
      </c>
      <c r="R253" s="63" t="str">
        <f t="shared" si="108"/>
        <v/>
      </c>
      <c r="S253" s="63" t="str">
        <f t="shared" si="115"/>
        <v/>
      </c>
      <c r="T253" s="19">
        <f t="shared" si="109"/>
        <v>0</v>
      </c>
      <c r="U253" s="19">
        <f t="shared" si="110"/>
        <v>0</v>
      </c>
      <c r="V253" s="19">
        <f t="shared" si="111"/>
        <v>0</v>
      </c>
      <c r="W253" s="19">
        <f t="shared" si="112"/>
        <v>0</v>
      </c>
      <c r="X253" s="19">
        <f t="shared" si="113"/>
        <v>0</v>
      </c>
      <c r="Y253" s="19">
        <f t="shared" si="114"/>
        <v>0</v>
      </c>
      <c r="Z253" s="365">
        <f t="shared" si="116"/>
        <v>0</v>
      </c>
    </row>
    <row r="254" spans="1:26" ht="17.25" hidden="1" customHeight="1" x14ac:dyDescent="0.2">
      <c r="A254" s="131" t="str">
        <f t="shared" si="104"/>
        <v/>
      </c>
      <c r="B254" s="168"/>
      <c r="C254" s="168"/>
      <c r="D254" s="168"/>
      <c r="E254" s="169"/>
      <c r="F254" s="273" t="str">
        <f t="shared" si="105"/>
        <v/>
      </c>
      <c r="G254" s="129"/>
      <c r="H254" s="131" t="str">
        <f t="shared" si="106"/>
        <v/>
      </c>
      <c r="I254" s="168"/>
      <c r="J254" s="168"/>
      <c r="K254" s="168"/>
      <c r="L254" s="169"/>
      <c r="M254" s="273" t="str">
        <f t="shared" si="107"/>
        <v/>
      </c>
      <c r="N254" s="56"/>
      <c r="O254" s="57" t="str">
        <f>'Stammdaten Mitarbeitende'!AA254</f>
        <v/>
      </c>
      <c r="P254" s="64" t="str">
        <f>IF($A254="","",'Stammdaten Mitarbeitende'!L254)</f>
        <v/>
      </c>
      <c r="Q254" s="64" t="str">
        <f>IF(OR($A254="",'Stammdaten Mitarbeitende'!J254=""),"",'Stammdaten Mitarbeitende'!J254)</f>
        <v/>
      </c>
      <c r="R254" s="63" t="str">
        <f t="shared" si="108"/>
        <v/>
      </c>
      <c r="S254" s="63" t="str">
        <f t="shared" si="115"/>
        <v/>
      </c>
      <c r="T254" s="19">
        <f t="shared" si="109"/>
        <v>0</v>
      </c>
      <c r="U254" s="19">
        <f t="shared" si="110"/>
        <v>0</v>
      </c>
      <c r="V254" s="19">
        <f t="shared" si="111"/>
        <v>0</v>
      </c>
      <c r="W254" s="19">
        <f t="shared" si="112"/>
        <v>0</v>
      </c>
      <c r="X254" s="19">
        <f t="shared" si="113"/>
        <v>0</v>
      </c>
      <c r="Y254" s="19">
        <f t="shared" si="114"/>
        <v>0</v>
      </c>
      <c r="Z254" s="365">
        <f t="shared" si="116"/>
        <v>0</v>
      </c>
    </row>
    <row r="255" spans="1:26" ht="17.25" hidden="1" customHeight="1" x14ac:dyDescent="0.2">
      <c r="A255" s="131" t="str">
        <f t="shared" si="104"/>
        <v/>
      </c>
      <c r="B255" s="168"/>
      <c r="C255" s="168"/>
      <c r="D255" s="168"/>
      <c r="E255" s="169"/>
      <c r="F255" s="273" t="str">
        <f t="shared" si="105"/>
        <v/>
      </c>
      <c r="G255" s="129"/>
      <c r="H255" s="131" t="str">
        <f t="shared" si="106"/>
        <v/>
      </c>
      <c r="I255" s="168"/>
      <c r="J255" s="168"/>
      <c r="K255" s="168"/>
      <c r="L255" s="169"/>
      <c r="M255" s="273" t="str">
        <f t="shared" si="107"/>
        <v/>
      </c>
      <c r="N255" s="56"/>
      <c r="O255" s="57" t="str">
        <f>'Stammdaten Mitarbeitende'!AA255</f>
        <v/>
      </c>
      <c r="P255" s="64" t="str">
        <f>IF($A255="","",'Stammdaten Mitarbeitende'!L255)</f>
        <v/>
      </c>
      <c r="Q255" s="64" t="str">
        <f>IF(OR($A255="",'Stammdaten Mitarbeitende'!J255=""),"",'Stammdaten Mitarbeitende'!J255)</f>
        <v/>
      </c>
      <c r="R255" s="63" t="str">
        <f t="shared" si="108"/>
        <v/>
      </c>
      <c r="S255" s="63" t="str">
        <f t="shared" si="115"/>
        <v/>
      </c>
      <c r="T255" s="19">
        <f t="shared" si="109"/>
        <v>0</v>
      </c>
      <c r="U255" s="19">
        <f t="shared" si="110"/>
        <v>0</v>
      </c>
      <c r="V255" s="19">
        <f t="shared" si="111"/>
        <v>0</v>
      </c>
      <c r="W255" s="19">
        <f t="shared" si="112"/>
        <v>0</v>
      </c>
      <c r="X255" s="19">
        <f t="shared" si="113"/>
        <v>0</v>
      </c>
      <c r="Y255" s="19">
        <f t="shared" si="114"/>
        <v>0</v>
      </c>
      <c r="Z255" s="365">
        <f t="shared" si="116"/>
        <v>0</v>
      </c>
    </row>
    <row r="256" spans="1:26" ht="17.25" hidden="1" customHeight="1" x14ac:dyDescent="0.2">
      <c r="A256" s="131" t="str">
        <f t="shared" si="104"/>
        <v/>
      </c>
      <c r="B256" s="168"/>
      <c r="C256" s="168"/>
      <c r="D256" s="168"/>
      <c r="E256" s="169"/>
      <c r="F256" s="273" t="str">
        <f t="shared" si="105"/>
        <v/>
      </c>
      <c r="G256" s="129"/>
      <c r="H256" s="131" t="str">
        <f t="shared" si="106"/>
        <v/>
      </c>
      <c r="I256" s="168"/>
      <c r="J256" s="168"/>
      <c r="K256" s="168"/>
      <c r="L256" s="169"/>
      <c r="M256" s="273" t="str">
        <f t="shared" si="107"/>
        <v/>
      </c>
      <c r="N256" s="56"/>
      <c r="O256" s="57" t="str">
        <f>'Stammdaten Mitarbeitende'!AA256</f>
        <v/>
      </c>
      <c r="P256" s="64" t="str">
        <f>IF($A256="","",'Stammdaten Mitarbeitende'!L256)</f>
        <v/>
      </c>
      <c r="Q256" s="64" t="str">
        <f>IF(OR($A256="",'Stammdaten Mitarbeitende'!J256=""),"",'Stammdaten Mitarbeitende'!J256)</f>
        <v/>
      </c>
      <c r="R256" s="63" t="str">
        <f t="shared" si="108"/>
        <v/>
      </c>
      <c r="S256" s="63" t="str">
        <f t="shared" si="115"/>
        <v/>
      </c>
      <c r="T256" s="19">
        <f t="shared" si="109"/>
        <v>0</v>
      </c>
      <c r="U256" s="19">
        <f t="shared" si="110"/>
        <v>0</v>
      </c>
      <c r="V256" s="19">
        <f t="shared" si="111"/>
        <v>0</v>
      </c>
      <c r="W256" s="19">
        <f t="shared" si="112"/>
        <v>0</v>
      </c>
      <c r="X256" s="19">
        <f t="shared" si="113"/>
        <v>0</v>
      </c>
      <c r="Y256" s="19">
        <f t="shared" si="114"/>
        <v>0</v>
      </c>
      <c r="Z256" s="365">
        <f t="shared" si="116"/>
        <v>0</v>
      </c>
    </row>
    <row r="257" spans="1:26" ht="17.25" hidden="1" customHeight="1" x14ac:dyDescent="0.2">
      <c r="A257" s="131" t="str">
        <f t="shared" si="104"/>
        <v/>
      </c>
      <c r="B257" s="168"/>
      <c r="C257" s="168"/>
      <c r="D257" s="168"/>
      <c r="E257" s="169"/>
      <c r="F257" s="273" t="str">
        <f t="shared" si="105"/>
        <v/>
      </c>
      <c r="G257" s="129"/>
      <c r="H257" s="131" t="str">
        <f t="shared" si="106"/>
        <v/>
      </c>
      <c r="I257" s="168"/>
      <c r="J257" s="168"/>
      <c r="K257" s="168"/>
      <c r="L257" s="169"/>
      <c r="M257" s="273" t="str">
        <f t="shared" si="107"/>
        <v/>
      </c>
      <c r="N257" s="56"/>
      <c r="O257" s="57" t="str">
        <f>'Stammdaten Mitarbeitende'!AA257</f>
        <v/>
      </c>
      <c r="P257" s="64" t="str">
        <f>IF($A257="","",'Stammdaten Mitarbeitende'!L257)</f>
        <v/>
      </c>
      <c r="Q257" s="64" t="str">
        <f>IF(OR($A257="",'Stammdaten Mitarbeitende'!J257=""),"",'Stammdaten Mitarbeitende'!J257)</f>
        <v/>
      </c>
      <c r="R257" s="63" t="str">
        <f t="shared" si="108"/>
        <v/>
      </c>
      <c r="S257" s="63" t="str">
        <f t="shared" si="115"/>
        <v/>
      </c>
      <c r="T257" s="19">
        <f t="shared" si="109"/>
        <v>0</v>
      </c>
      <c r="U257" s="19">
        <f t="shared" si="110"/>
        <v>0</v>
      </c>
      <c r="V257" s="19">
        <f t="shared" si="111"/>
        <v>0</v>
      </c>
      <c r="W257" s="19">
        <f t="shared" si="112"/>
        <v>0</v>
      </c>
      <c r="X257" s="19">
        <f t="shared" si="113"/>
        <v>0</v>
      </c>
      <c r="Y257" s="19">
        <f t="shared" si="114"/>
        <v>0</v>
      </c>
      <c r="Z257" s="365">
        <f t="shared" si="116"/>
        <v>0</v>
      </c>
    </row>
    <row r="258" spans="1:26" ht="17.25" hidden="1" customHeight="1" x14ac:dyDescent="0.2">
      <c r="A258" s="131" t="str">
        <f t="shared" si="104"/>
        <v/>
      </c>
      <c r="B258" s="168"/>
      <c r="C258" s="168"/>
      <c r="D258" s="168"/>
      <c r="E258" s="169"/>
      <c r="F258" s="273" t="str">
        <f t="shared" si="105"/>
        <v/>
      </c>
      <c r="G258" s="129"/>
      <c r="H258" s="131" t="str">
        <f t="shared" si="106"/>
        <v/>
      </c>
      <c r="I258" s="168"/>
      <c r="J258" s="168"/>
      <c r="K258" s="168"/>
      <c r="L258" s="169"/>
      <c r="M258" s="273" t="str">
        <f t="shared" si="107"/>
        <v/>
      </c>
      <c r="N258" s="56"/>
      <c r="O258" s="57" t="str">
        <f>'Stammdaten Mitarbeitende'!AA258</f>
        <v/>
      </c>
      <c r="P258" s="64" t="str">
        <f>IF($A258="","",'Stammdaten Mitarbeitende'!L258)</f>
        <v/>
      </c>
      <c r="Q258" s="64" t="str">
        <f>IF(OR($A258="",'Stammdaten Mitarbeitende'!J258=""),"",'Stammdaten Mitarbeitende'!J258)</f>
        <v/>
      </c>
      <c r="R258" s="63" t="str">
        <f t="shared" si="108"/>
        <v/>
      </c>
      <c r="S258" s="63" t="str">
        <f t="shared" si="115"/>
        <v/>
      </c>
      <c r="T258" s="19">
        <f t="shared" si="109"/>
        <v>0</v>
      </c>
      <c r="U258" s="19">
        <f t="shared" si="110"/>
        <v>0</v>
      </c>
      <c r="V258" s="19">
        <f t="shared" si="111"/>
        <v>0</v>
      </c>
      <c r="W258" s="19">
        <f t="shared" si="112"/>
        <v>0</v>
      </c>
      <c r="X258" s="19">
        <f t="shared" si="113"/>
        <v>0</v>
      </c>
      <c r="Y258" s="19">
        <f t="shared" si="114"/>
        <v>0</v>
      </c>
      <c r="Z258" s="365">
        <f t="shared" si="116"/>
        <v>0</v>
      </c>
    </row>
    <row r="259" spans="1:26" ht="17.25" hidden="1" customHeight="1" x14ac:dyDescent="0.2">
      <c r="A259" s="131" t="str">
        <f t="shared" si="104"/>
        <v/>
      </c>
      <c r="B259" s="168"/>
      <c r="C259" s="168"/>
      <c r="D259" s="168"/>
      <c r="E259" s="169"/>
      <c r="F259" s="273" t="str">
        <f t="shared" si="105"/>
        <v/>
      </c>
      <c r="G259" s="129"/>
      <c r="H259" s="131" t="str">
        <f t="shared" si="106"/>
        <v/>
      </c>
      <c r="I259" s="168"/>
      <c r="J259" s="168"/>
      <c r="K259" s="168"/>
      <c r="L259" s="169"/>
      <c r="M259" s="273" t="str">
        <f t="shared" si="107"/>
        <v/>
      </c>
      <c r="N259" s="56"/>
      <c r="O259" s="57" t="str">
        <f>'Stammdaten Mitarbeitende'!AA259</f>
        <v/>
      </c>
      <c r="P259" s="64" t="str">
        <f>IF($A259="","",'Stammdaten Mitarbeitende'!L259)</f>
        <v/>
      </c>
      <c r="Q259" s="64" t="str">
        <f>IF(OR($A259="",'Stammdaten Mitarbeitende'!J259=""),"",'Stammdaten Mitarbeitende'!J259)</f>
        <v/>
      </c>
      <c r="R259" s="63" t="str">
        <f t="shared" si="108"/>
        <v/>
      </c>
      <c r="S259" s="63" t="str">
        <f t="shared" si="115"/>
        <v/>
      </c>
      <c r="T259" s="19">
        <f t="shared" si="109"/>
        <v>0</v>
      </c>
      <c r="U259" s="19">
        <f t="shared" si="110"/>
        <v>0</v>
      </c>
      <c r="V259" s="19">
        <f t="shared" si="111"/>
        <v>0</v>
      </c>
      <c r="W259" s="19">
        <f t="shared" si="112"/>
        <v>0</v>
      </c>
      <c r="X259" s="19">
        <f t="shared" si="113"/>
        <v>0</v>
      </c>
      <c r="Y259" s="19">
        <f t="shared" si="114"/>
        <v>0</v>
      </c>
      <c r="Z259" s="365">
        <f t="shared" si="116"/>
        <v>0</v>
      </c>
    </row>
    <row r="260" spans="1:26" ht="17.25" hidden="1" customHeight="1" x14ac:dyDescent="0.2">
      <c r="A260" s="131" t="str">
        <f t="shared" si="104"/>
        <v/>
      </c>
      <c r="B260" s="168"/>
      <c r="C260" s="168"/>
      <c r="D260" s="168"/>
      <c r="E260" s="169"/>
      <c r="F260" s="273" t="str">
        <f t="shared" si="105"/>
        <v/>
      </c>
      <c r="G260" s="129"/>
      <c r="H260" s="131" t="str">
        <f t="shared" si="106"/>
        <v/>
      </c>
      <c r="I260" s="168"/>
      <c r="J260" s="168"/>
      <c r="K260" s="168"/>
      <c r="L260" s="169"/>
      <c r="M260" s="273" t="str">
        <f t="shared" si="107"/>
        <v/>
      </c>
      <c r="N260" s="56"/>
      <c r="O260" s="57" t="str">
        <f>'Stammdaten Mitarbeitende'!AA260</f>
        <v/>
      </c>
      <c r="P260" s="64" t="str">
        <f>IF($A260="","",'Stammdaten Mitarbeitende'!L260)</f>
        <v/>
      </c>
      <c r="Q260" s="64" t="str">
        <f>IF(OR($A260="",'Stammdaten Mitarbeitende'!J260=""),"",'Stammdaten Mitarbeitende'!J260)</f>
        <v/>
      </c>
      <c r="R260" s="63" t="str">
        <f t="shared" si="108"/>
        <v/>
      </c>
      <c r="S260" s="63" t="str">
        <f t="shared" si="115"/>
        <v/>
      </c>
      <c r="T260" s="19">
        <f t="shared" si="109"/>
        <v>0</v>
      </c>
      <c r="U260" s="19">
        <f t="shared" si="110"/>
        <v>0</v>
      </c>
      <c r="V260" s="19">
        <f t="shared" si="111"/>
        <v>0</v>
      </c>
      <c r="W260" s="19">
        <f t="shared" si="112"/>
        <v>0</v>
      </c>
      <c r="X260" s="19">
        <f t="shared" si="113"/>
        <v>0</v>
      </c>
      <c r="Y260" s="19">
        <f t="shared" si="114"/>
        <v>0</v>
      </c>
      <c r="Z260" s="365">
        <f t="shared" si="116"/>
        <v>0</v>
      </c>
    </row>
    <row r="261" spans="1:26" ht="17.25" hidden="1" customHeight="1" x14ac:dyDescent="0.2">
      <c r="A261" s="131" t="str">
        <f t="shared" si="104"/>
        <v/>
      </c>
      <c r="B261" s="168"/>
      <c r="C261" s="168"/>
      <c r="D261" s="168"/>
      <c r="E261" s="169"/>
      <c r="F261" s="273" t="str">
        <f t="shared" si="105"/>
        <v/>
      </c>
      <c r="G261" s="129"/>
      <c r="H261" s="131" t="str">
        <f t="shared" si="106"/>
        <v/>
      </c>
      <c r="I261" s="168"/>
      <c r="J261" s="168"/>
      <c r="K261" s="168"/>
      <c r="L261" s="169"/>
      <c r="M261" s="273" t="str">
        <f t="shared" si="107"/>
        <v/>
      </c>
      <c r="N261" s="56"/>
      <c r="O261" s="57" t="str">
        <f>'Stammdaten Mitarbeitende'!AA261</f>
        <v/>
      </c>
      <c r="P261" s="64" t="str">
        <f>IF($A261="","",'Stammdaten Mitarbeitende'!L261)</f>
        <v/>
      </c>
      <c r="Q261" s="64" t="str">
        <f>IF(OR($A261="",'Stammdaten Mitarbeitende'!J261=""),"",'Stammdaten Mitarbeitende'!J261)</f>
        <v/>
      </c>
      <c r="R261" s="63" t="str">
        <f t="shared" si="108"/>
        <v/>
      </c>
      <c r="S261" s="63" t="str">
        <f t="shared" si="115"/>
        <v/>
      </c>
      <c r="T261" s="19">
        <f t="shared" si="109"/>
        <v>0</v>
      </c>
      <c r="U261" s="19">
        <f t="shared" si="110"/>
        <v>0</v>
      </c>
      <c r="V261" s="19">
        <f t="shared" si="111"/>
        <v>0</v>
      </c>
      <c r="W261" s="19">
        <f t="shared" si="112"/>
        <v>0</v>
      </c>
      <c r="X261" s="19">
        <f t="shared" si="113"/>
        <v>0</v>
      </c>
      <c r="Y261" s="19">
        <f t="shared" si="114"/>
        <v>0</v>
      </c>
      <c r="Z261" s="365">
        <f t="shared" si="116"/>
        <v>0</v>
      </c>
    </row>
    <row r="262" spans="1:26" ht="17.25" hidden="1" customHeight="1" x14ac:dyDescent="0.2">
      <c r="A262" s="131" t="str">
        <f t="shared" si="104"/>
        <v/>
      </c>
      <c r="B262" s="168"/>
      <c r="C262" s="168"/>
      <c r="D262" s="168"/>
      <c r="E262" s="169"/>
      <c r="F262" s="273" t="str">
        <f t="shared" si="105"/>
        <v/>
      </c>
      <c r="G262" s="129"/>
      <c r="H262" s="131" t="str">
        <f t="shared" si="106"/>
        <v/>
      </c>
      <c r="I262" s="168"/>
      <c r="J262" s="168"/>
      <c r="K262" s="168"/>
      <c r="L262" s="169"/>
      <c r="M262" s="273" t="str">
        <f t="shared" si="107"/>
        <v/>
      </c>
      <c r="N262" s="56"/>
      <c r="O262" s="57" t="str">
        <f>'Stammdaten Mitarbeitende'!AA262</f>
        <v/>
      </c>
      <c r="P262" s="64" t="str">
        <f>IF($A262="","",'Stammdaten Mitarbeitende'!L262)</f>
        <v/>
      </c>
      <c r="Q262" s="64" t="str">
        <f>IF(OR($A262="",'Stammdaten Mitarbeitende'!J262=""),"",'Stammdaten Mitarbeitende'!J262)</f>
        <v/>
      </c>
      <c r="R262" s="63" t="str">
        <f t="shared" si="108"/>
        <v/>
      </c>
      <c r="S262" s="63" t="str">
        <f t="shared" si="115"/>
        <v/>
      </c>
      <c r="T262" s="19">
        <f t="shared" si="109"/>
        <v>0</v>
      </c>
      <c r="U262" s="19">
        <f t="shared" si="110"/>
        <v>0</v>
      </c>
      <c r="V262" s="19">
        <f t="shared" si="111"/>
        <v>0</v>
      </c>
      <c r="W262" s="19">
        <f t="shared" si="112"/>
        <v>0</v>
      </c>
      <c r="X262" s="19">
        <f t="shared" si="113"/>
        <v>0</v>
      </c>
      <c r="Y262" s="19">
        <f t="shared" si="114"/>
        <v>0</v>
      </c>
      <c r="Z262" s="365">
        <f t="shared" si="116"/>
        <v>0</v>
      </c>
    </row>
    <row r="263" spans="1:26" ht="17.25" hidden="1" customHeight="1" x14ac:dyDescent="0.2">
      <c r="A263" s="131" t="str">
        <f t="shared" si="104"/>
        <v/>
      </c>
      <c r="B263" s="168"/>
      <c r="C263" s="168"/>
      <c r="D263" s="168"/>
      <c r="E263" s="169"/>
      <c r="F263" s="273" t="str">
        <f t="shared" si="105"/>
        <v/>
      </c>
      <c r="G263" s="129"/>
      <c r="H263" s="131" t="str">
        <f t="shared" si="106"/>
        <v/>
      </c>
      <c r="I263" s="168"/>
      <c r="J263" s="168"/>
      <c r="K263" s="168"/>
      <c r="L263" s="169"/>
      <c r="M263" s="273" t="str">
        <f t="shared" si="107"/>
        <v/>
      </c>
      <c r="N263" s="56"/>
      <c r="O263" s="57" t="str">
        <f>'Stammdaten Mitarbeitende'!AA263</f>
        <v/>
      </c>
      <c r="P263" s="64" t="str">
        <f>IF($A263="","",'Stammdaten Mitarbeitende'!L263)</f>
        <v/>
      </c>
      <c r="Q263" s="64" t="str">
        <f>IF(OR($A263="",'Stammdaten Mitarbeitende'!J263=""),"",'Stammdaten Mitarbeitende'!J263)</f>
        <v/>
      </c>
      <c r="R263" s="63" t="str">
        <f t="shared" si="108"/>
        <v/>
      </c>
      <c r="S263" s="63" t="str">
        <f t="shared" si="115"/>
        <v/>
      </c>
      <c r="T263" s="19">
        <f t="shared" si="109"/>
        <v>0</v>
      </c>
      <c r="U263" s="19">
        <f t="shared" si="110"/>
        <v>0</v>
      </c>
      <c r="V263" s="19">
        <f t="shared" si="111"/>
        <v>0</v>
      </c>
      <c r="W263" s="19">
        <f t="shared" si="112"/>
        <v>0</v>
      </c>
      <c r="X263" s="19">
        <f t="shared" si="113"/>
        <v>0</v>
      </c>
      <c r="Y263" s="19">
        <f t="shared" si="114"/>
        <v>0</v>
      </c>
      <c r="Z263" s="365">
        <f t="shared" si="116"/>
        <v>0</v>
      </c>
    </row>
    <row r="264" spans="1:26" ht="17.25" hidden="1" customHeight="1" x14ac:dyDescent="0.2">
      <c r="A264" s="131" t="str">
        <f t="shared" si="104"/>
        <v/>
      </c>
      <c r="B264" s="168"/>
      <c r="C264" s="168"/>
      <c r="D264" s="168"/>
      <c r="E264" s="169"/>
      <c r="F264" s="273" t="str">
        <f t="shared" si="105"/>
        <v/>
      </c>
      <c r="G264" s="129"/>
      <c r="H264" s="131" t="str">
        <f t="shared" si="106"/>
        <v/>
      </c>
      <c r="I264" s="168"/>
      <c r="J264" s="168"/>
      <c r="K264" s="168"/>
      <c r="L264" s="169"/>
      <c r="M264" s="273" t="str">
        <f t="shared" si="107"/>
        <v/>
      </c>
      <c r="N264" s="56"/>
      <c r="O264" s="57" t="str">
        <f>'Stammdaten Mitarbeitende'!AA264</f>
        <v/>
      </c>
      <c r="P264" s="64" t="str">
        <f>IF($A264="","",'Stammdaten Mitarbeitende'!L264)</f>
        <v/>
      </c>
      <c r="Q264" s="64" t="str">
        <f>IF(OR($A264="",'Stammdaten Mitarbeitende'!J264=""),"",'Stammdaten Mitarbeitende'!J264)</f>
        <v/>
      </c>
      <c r="R264" s="63" t="str">
        <f t="shared" si="108"/>
        <v/>
      </c>
      <c r="S264" s="63" t="str">
        <f t="shared" si="115"/>
        <v/>
      </c>
      <c r="T264" s="19">
        <f t="shared" si="109"/>
        <v>0</v>
      </c>
      <c r="U264" s="19">
        <f t="shared" si="110"/>
        <v>0</v>
      </c>
      <c r="V264" s="19">
        <f t="shared" si="111"/>
        <v>0</v>
      </c>
      <c r="W264" s="19">
        <f t="shared" si="112"/>
        <v>0</v>
      </c>
      <c r="X264" s="19">
        <f t="shared" si="113"/>
        <v>0</v>
      </c>
      <c r="Y264" s="19">
        <f t="shared" si="114"/>
        <v>0</v>
      </c>
      <c r="Z264" s="365">
        <f t="shared" si="116"/>
        <v>0</v>
      </c>
    </row>
    <row r="265" spans="1:26" ht="17.25" hidden="1" customHeight="1" x14ac:dyDescent="0.2">
      <c r="A265" s="131" t="str">
        <f t="shared" si="104"/>
        <v/>
      </c>
      <c r="B265" s="168"/>
      <c r="C265" s="168"/>
      <c r="D265" s="168"/>
      <c r="E265" s="169"/>
      <c r="F265" s="273" t="str">
        <f t="shared" si="105"/>
        <v/>
      </c>
      <c r="G265" s="129"/>
      <c r="H265" s="131" t="str">
        <f t="shared" si="106"/>
        <v/>
      </c>
      <c r="I265" s="168"/>
      <c r="J265" s="168"/>
      <c r="K265" s="168"/>
      <c r="L265" s="169"/>
      <c r="M265" s="273" t="str">
        <f t="shared" si="107"/>
        <v/>
      </c>
      <c r="N265" s="56"/>
      <c r="O265" s="57" t="str">
        <f>'Stammdaten Mitarbeitende'!AA265</f>
        <v/>
      </c>
      <c r="P265" s="64" t="str">
        <f>IF($A265="","",'Stammdaten Mitarbeitende'!L265)</f>
        <v/>
      </c>
      <c r="Q265" s="64" t="str">
        <f>IF(OR($A265="",'Stammdaten Mitarbeitende'!J265=""),"",'Stammdaten Mitarbeitende'!J265)</f>
        <v/>
      </c>
      <c r="R265" s="63" t="str">
        <f t="shared" si="108"/>
        <v/>
      </c>
      <c r="S265" s="63" t="str">
        <f t="shared" si="115"/>
        <v/>
      </c>
      <c r="T265" s="19">
        <f t="shared" si="109"/>
        <v>0</v>
      </c>
      <c r="U265" s="19">
        <f t="shared" si="110"/>
        <v>0</v>
      </c>
      <c r="V265" s="19">
        <f t="shared" si="111"/>
        <v>0</v>
      </c>
      <c r="W265" s="19">
        <f t="shared" si="112"/>
        <v>0</v>
      </c>
      <c r="X265" s="19">
        <f t="shared" si="113"/>
        <v>0</v>
      </c>
      <c r="Y265" s="19">
        <f t="shared" si="114"/>
        <v>0</v>
      </c>
      <c r="Z265" s="365">
        <f t="shared" si="116"/>
        <v>0</v>
      </c>
    </row>
    <row r="266" spans="1:26" ht="17.25" hidden="1" customHeight="1" x14ac:dyDescent="0.2">
      <c r="A266" s="131" t="str">
        <f t="shared" si="104"/>
        <v/>
      </c>
      <c r="B266" s="168"/>
      <c r="C266" s="168"/>
      <c r="D266" s="168"/>
      <c r="E266" s="169"/>
      <c r="F266" s="273" t="str">
        <f t="shared" si="105"/>
        <v/>
      </c>
      <c r="G266" s="129"/>
      <c r="H266" s="131" t="str">
        <f t="shared" si="106"/>
        <v/>
      </c>
      <c r="I266" s="168"/>
      <c r="J266" s="168"/>
      <c r="K266" s="168"/>
      <c r="L266" s="169"/>
      <c r="M266" s="273" t="str">
        <f t="shared" si="107"/>
        <v/>
      </c>
      <c r="N266" s="56"/>
      <c r="O266" s="57" t="str">
        <f>'Stammdaten Mitarbeitende'!AA266</f>
        <v/>
      </c>
      <c r="P266" s="64" t="str">
        <f>IF($A266="","",'Stammdaten Mitarbeitende'!L266)</f>
        <v/>
      </c>
      <c r="Q266" s="64" t="str">
        <f>IF(OR($A266="",'Stammdaten Mitarbeitende'!J266=""),"",'Stammdaten Mitarbeitende'!J266)</f>
        <v/>
      </c>
      <c r="R266" s="63" t="str">
        <f t="shared" si="108"/>
        <v/>
      </c>
      <c r="S266" s="63" t="str">
        <f t="shared" si="115"/>
        <v/>
      </c>
      <c r="T266" s="19">
        <f t="shared" si="109"/>
        <v>0</v>
      </c>
      <c r="U266" s="19">
        <f t="shared" si="110"/>
        <v>0</v>
      </c>
      <c r="V266" s="19">
        <f t="shared" si="111"/>
        <v>0</v>
      </c>
      <c r="W266" s="19">
        <f t="shared" si="112"/>
        <v>0</v>
      </c>
      <c r="X266" s="19">
        <f t="shared" si="113"/>
        <v>0</v>
      </c>
      <c r="Y266" s="19">
        <f t="shared" si="114"/>
        <v>0</v>
      </c>
      <c r="Z266" s="365">
        <f t="shared" si="116"/>
        <v>0</v>
      </c>
    </row>
    <row r="267" spans="1:26" ht="17.25" hidden="1" customHeight="1" x14ac:dyDescent="0.2">
      <c r="A267" s="131" t="str">
        <f t="shared" si="104"/>
        <v/>
      </c>
      <c r="B267" s="168"/>
      <c r="C267" s="168"/>
      <c r="D267" s="168"/>
      <c r="E267" s="169"/>
      <c r="F267" s="273" t="str">
        <f t="shared" si="105"/>
        <v/>
      </c>
      <c r="G267" s="129"/>
      <c r="H267" s="131" t="str">
        <f t="shared" si="106"/>
        <v/>
      </c>
      <c r="I267" s="168"/>
      <c r="J267" s="168"/>
      <c r="K267" s="168"/>
      <c r="L267" s="169"/>
      <c r="M267" s="273" t="str">
        <f t="shared" si="107"/>
        <v/>
      </c>
      <c r="N267" s="56"/>
      <c r="O267" s="57" t="str">
        <f>'Stammdaten Mitarbeitende'!AA267</f>
        <v/>
      </c>
      <c r="P267" s="64" t="str">
        <f>IF($A267="","",'Stammdaten Mitarbeitende'!L267)</f>
        <v/>
      </c>
      <c r="Q267" s="64" t="str">
        <f>IF(OR($A267="",'Stammdaten Mitarbeitende'!J267=""),"",'Stammdaten Mitarbeitende'!J267)</f>
        <v/>
      </c>
      <c r="R267" s="63" t="str">
        <f t="shared" si="108"/>
        <v/>
      </c>
      <c r="S267" s="63" t="str">
        <f t="shared" si="115"/>
        <v/>
      </c>
      <c r="T267" s="19">
        <f t="shared" si="109"/>
        <v>0</v>
      </c>
      <c r="U267" s="19">
        <f t="shared" si="110"/>
        <v>0</v>
      </c>
      <c r="V267" s="19">
        <f t="shared" si="111"/>
        <v>0</v>
      </c>
      <c r="W267" s="19">
        <f t="shared" si="112"/>
        <v>0</v>
      </c>
      <c r="X267" s="19">
        <f t="shared" si="113"/>
        <v>0</v>
      </c>
      <c r="Y267" s="19">
        <f t="shared" si="114"/>
        <v>0</v>
      </c>
      <c r="Z267" s="365">
        <f t="shared" si="116"/>
        <v>0</v>
      </c>
    </row>
    <row r="268" spans="1:26" ht="17.25" hidden="1" customHeight="1" x14ac:dyDescent="0.2">
      <c r="A268" s="131" t="str">
        <f t="shared" si="104"/>
        <v/>
      </c>
      <c r="B268" s="168"/>
      <c r="C268" s="168"/>
      <c r="D268" s="168"/>
      <c r="E268" s="169"/>
      <c r="F268" s="273" t="str">
        <f t="shared" si="105"/>
        <v/>
      </c>
      <c r="G268" s="129"/>
      <c r="H268" s="131" t="str">
        <f t="shared" si="106"/>
        <v/>
      </c>
      <c r="I268" s="168"/>
      <c r="J268" s="168"/>
      <c r="K268" s="168"/>
      <c r="L268" s="169"/>
      <c r="M268" s="273" t="str">
        <f t="shared" si="107"/>
        <v/>
      </c>
      <c r="N268" s="56"/>
      <c r="O268" s="57" t="str">
        <f>'Stammdaten Mitarbeitende'!AA268</f>
        <v/>
      </c>
      <c r="P268" s="64" t="str">
        <f>IF($A268="","",'Stammdaten Mitarbeitende'!L268)</f>
        <v/>
      </c>
      <c r="Q268" s="64" t="str">
        <f>IF(OR($A268="",'Stammdaten Mitarbeitende'!J268=""),"",'Stammdaten Mitarbeitende'!J268)</f>
        <v/>
      </c>
      <c r="R268" s="63" t="str">
        <f t="shared" si="108"/>
        <v/>
      </c>
      <c r="S268" s="63" t="str">
        <f t="shared" si="115"/>
        <v/>
      </c>
      <c r="T268" s="19">
        <f t="shared" si="109"/>
        <v>0</v>
      </c>
      <c r="U268" s="19">
        <f t="shared" si="110"/>
        <v>0</v>
      </c>
      <c r="V268" s="19">
        <f t="shared" si="111"/>
        <v>0</v>
      </c>
      <c r="W268" s="19">
        <f t="shared" si="112"/>
        <v>0</v>
      </c>
      <c r="X268" s="19">
        <f t="shared" si="113"/>
        <v>0</v>
      </c>
      <c r="Y268" s="19">
        <f t="shared" si="114"/>
        <v>0</v>
      </c>
      <c r="Z268" s="365">
        <f t="shared" si="116"/>
        <v>0</v>
      </c>
    </row>
    <row r="269" spans="1:26" ht="17.25" hidden="1" customHeight="1" x14ac:dyDescent="0.2">
      <c r="A269" s="131" t="str">
        <f t="shared" si="104"/>
        <v/>
      </c>
      <c r="B269" s="168"/>
      <c r="C269" s="168"/>
      <c r="D269" s="168"/>
      <c r="E269" s="169"/>
      <c r="F269" s="273" t="str">
        <f t="shared" si="105"/>
        <v/>
      </c>
      <c r="G269" s="129"/>
      <c r="H269" s="131" t="str">
        <f t="shared" si="106"/>
        <v/>
      </c>
      <c r="I269" s="168"/>
      <c r="J269" s="168"/>
      <c r="K269" s="168"/>
      <c r="L269" s="169"/>
      <c r="M269" s="273" t="str">
        <f t="shared" si="107"/>
        <v/>
      </c>
      <c r="N269" s="56"/>
      <c r="O269" s="57" t="str">
        <f>'Stammdaten Mitarbeitende'!AA269</f>
        <v/>
      </c>
      <c r="P269" s="64" t="str">
        <f>IF($A269="","",'Stammdaten Mitarbeitende'!L269)</f>
        <v/>
      </c>
      <c r="Q269" s="64" t="str">
        <f>IF(OR($A269="",'Stammdaten Mitarbeitende'!J269=""),"",'Stammdaten Mitarbeitende'!J269)</f>
        <v/>
      </c>
      <c r="R269" s="63" t="str">
        <f t="shared" si="108"/>
        <v/>
      </c>
      <c r="S269" s="63" t="str">
        <f t="shared" si="115"/>
        <v/>
      </c>
      <c r="T269" s="19">
        <f t="shared" si="109"/>
        <v>0</v>
      </c>
      <c r="U269" s="19">
        <f t="shared" si="110"/>
        <v>0</v>
      </c>
      <c r="V269" s="19">
        <f t="shared" si="111"/>
        <v>0</v>
      </c>
      <c r="W269" s="19">
        <f t="shared" si="112"/>
        <v>0</v>
      </c>
      <c r="X269" s="19">
        <f t="shared" si="113"/>
        <v>0</v>
      </c>
      <c r="Y269" s="19">
        <f t="shared" si="114"/>
        <v>0</v>
      </c>
      <c r="Z269" s="365">
        <f t="shared" si="116"/>
        <v>0</v>
      </c>
    </row>
    <row r="270" spans="1:26" hidden="1" x14ac:dyDescent="0.2">
      <c r="A270" s="280" t="str">
        <f>Übersetzungstexte!A$230</f>
        <v>Seitentotal</v>
      </c>
      <c r="B270" s="281"/>
      <c r="C270" s="92">
        <f>SUM(C249:C269)</f>
        <v>0</v>
      </c>
      <c r="D270" s="282"/>
      <c r="E270" s="92">
        <f>SUM(E249:E269)</f>
        <v>0</v>
      </c>
      <c r="F270" s="92">
        <f>SUM(F249:F269)</f>
        <v>0</v>
      </c>
      <c r="G270" s="283"/>
      <c r="H270" s="280" t="str">
        <f>Übersetzungstexte!A$230</f>
        <v>Seitentotal</v>
      </c>
      <c r="I270" s="281"/>
      <c r="J270" s="92">
        <f>SUM(J249:J269)</f>
        <v>0</v>
      </c>
      <c r="K270" s="282"/>
      <c r="L270" s="92">
        <f>SUM(L249:L269)</f>
        <v>0</v>
      </c>
      <c r="M270" s="92">
        <f>SUM(M249:M269)</f>
        <v>0</v>
      </c>
      <c r="N270" s="56"/>
      <c r="O270" s="56"/>
      <c r="P270" s="56"/>
      <c r="Q270" s="56"/>
      <c r="R270" s="56"/>
      <c r="S270" s="56"/>
    </row>
    <row r="271" spans="1:26" hidden="1" x14ac:dyDescent="0.2">
      <c r="A271" s="240" t="str">
        <f>'Stammdaten Betrieb &amp; Abteilung'!D$1</f>
        <v xml:space="preserve">  </v>
      </c>
      <c r="B271" s="241"/>
      <c r="F271" s="243"/>
      <c r="G271" s="243"/>
      <c r="H271" s="22" t="str">
        <f>Übersetzungstexte!A$190</f>
        <v>Betrieb / Betriebsabteilung</v>
      </c>
      <c r="I271" s="244" t="str">
        <f>'Stammdaten Betrieb &amp; Abteilung'!D$13</f>
        <v xml:space="preserve"> </v>
      </c>
      <c r="J271" s="49"/>
      <c r="K271" s="22"/>
      <c r="L271" s="49"/>
      <c r="M271" s="49"/>
    </row>
    <row r="272" spans="1:26" hidden="1" x14ac:dyDescent="0.2">
      <c r="A272" s="245" t="str">
        <f>'Stammdaten Betrieb &amp; Abteilung'!D$3</f>
        <v xml:space="preserve"> </v>
      </c>
      <c r="B272" s="246"/>
      <c r="F272" s="247"/>
      <c r="G272" s="247"/>
      <c r="H272" s="46" t="str">
        <f>Übersetzungstexte!A$191</f>
        <v>PLZ/Ort</v>
      </c>
      <c r="I272" s="244" t="str">
        <f>'Stammdaten Betrieb &amp; Abteilung'!D$4</f>
        <v xml:space="preserve"> </v>
      </c>
      <c r="J272" s="49"/>
      <c r="K272" s="22"/>
      <c r="L272" s="248"/>
      <c r="M272" s="248"/>
    </row>
    <row r="273" spans="1:26" hidden="1" x14ac:dyDescent="0.2">
      <c r="A273" s="178"/>
      <c r="B273" s="195"/>
      <c r="C273" s="196"/>
      <c r="D273" s="195"/>
      <c r="E273" s="196"/>
      <c r="F273" s="196"/>
      <c r="G273" s="279"/>
      <c r="H273" s="197"/>
      <c r="I273" s="196"/>
      <c r="J273" s="195"/>
      <c r="K273" s="198"/>
      <c r="L273" s="199"/>
      <c r="M273" s="199"/>
    </row>
    <row r="274" spans="1:26" hidden="1" x14ac:dyDescent="0.2">
      <c r="A274" s="249"/>
      <c r="B274" s="250"/>
      <c r="C274" s="251"/>
      <c r="D274" s="252"/>
      <c r="E274" s="253"/>
      <c r="F274" s="254" t="str">
        <f>CONCATENATE(Übersetzungstexte!A$192," ",TEXT(MONTH(P$3),"00"),".",YEAR(P$3))</f>
        <v>Zeitgleiche Periode des Vorjahres: 01.3799</v>
      </c>
      <c r="G274" s="255"/>
      <c r="H274" s="255"/>
      <c r="I274" s="249"/>
      <c r="J274" s="252"/>
      <c r="K274" s="256"/>
      <c r="L274" s="257"/>
      <c r="M274" s="258" t="str">
        <f>CONCATENATE(Übersetzungstexte!A$211," ",TEXT(MONTH(P$4),"00"),".",YEAR(P$4))</f>
        <v>Zeitgleiche Periode des vorletzten Jahres: 01.3798</v>
      </c>
    </row>
    <row r="275" spans="1:26" hidden="1" x14ac:dyDescent="0.2">
      <c r="A275" s="259">
        <v>1</v>
      </c>
      <c r="B275" s="260">
        <v>2</v>
      </c>
      <c r="C275" s="260">
        <v>3</v>
      </c>
      <c r="D275" s="260">
        <v>4</v>
      </c>
      <c r="E275" s="260">
        <v>5</v>
      </c>
      <c r="F275" s="260">
        <v>6</v>
      </c>
      <c r="G275" s="261"/>
      <c r="H275" s="259">
        <v>1</v>
      </c>
      <c r="I275" s="260">
        <v>2</v>
      </c>
      <c r="J275" s="260">
        <v>3</v>
      </c>
      <c r="K275" s="260">
        <v>4</v>
      </c>
      <c r="L275" s="260">
        <v>5</v>
      </c>
      <c r="M275" s="260">
        <v>6</v>
      </c>
      <c r="N275" s="54"/>
      <c r="O275" s="54"/>
      <c r="P275" s="54"/>
      <c r="Q275" s="54"/>
      <c r="R275" s="54" t="s">
        <v>766</v>
      </c>
      <c r="S275" s="54" t="s">
        <v>5</v>
      </c>
      <c r="T275" s="66" t="s">
        <v>764</v>
      </c>
      <c r="U275" s="66" t="s">
        <v>667</v>
      </c>
      <c r="V275" s="66"/>
      <c r="W275" s="66" t="s">
        <v>764</v>
      </c>
      <c r="X275" s="66" t="s">
        <v>667</v>
      </c>
      <c r="Y275" s="66"/>
    </row>
    <row r="276" spans="1:26" s="134" customFormat="1" hidden="1" x14ac:dyDescent="0.2">
      <c r="A276" s="262" t="str">
        <f>Übersetzungstexte!A$193</f>
        <v/>
      </c>
      <c r="B276" s="263" t="str">
        <f>Übersetzungstexte!A$196</f>
        <v>vertragliche</v>
      </c>
      <c r="C276" s="264" t="str">
        <f>Übersetzungstexte!A$199</f>
        <v>Sollstd. zeitgl.</v>
      </c>
      <c r="D276" s="265" t="str">
        <f>Übersetzungstexte!A$202</f>
        <v>Istzeit</v>
      </c>
      <c r="E276" s="264" t="str">
        <f>Übersetzungstexte!A$205</f>
        <v>Bezahlte/</v>
      </c>
      <c r="F276" s="264" t="str">
        <f>Übersetzungstexte!A$208</f>
        <v>Ausfallstunden</v>
      </c>
      <c r="G276" s="266"/>
      <c r="H276" s="262" t="str">
        <f>Übersetzungstexte!A$212</f>
        <v/>
      </c>
      <c r="I276" s="263" t="str">
        <f>Übersetzungstexte!A$215</f>
        <v>vertragliche</v>
      </c>
      <c r="J276" s="264" t="str">
        <f>Übersetzungstexte!A$218</f>
        <v>Sollstd. zeitgl.</v>
      </c>
      <c r="K276" s="265" t="str">
        <f>Übersetzungstexte!A$221</f>
        <v>Istzeit</v>
      </c>
      <c r="L276" s="264" t="str">
        <f>Übersetzungstexte!A$224</f>
        <v>Bezahlte/</v>
      </c>
      <c r="M276" s="264" t="str">
        <f>Übersetzungstexte!A$227</f>
        <v>Ausfallstunden</v>
      </c>
      <c r="N276" s="55"/>
      <c r="O276" s="55"/>
      <c r="P276" s="84" t="s">
        <v>680</v>
      </c>
      <c r="Q276" s="84" t="s">
        <v>683</v>
      </c>
      <c r="R276" s="61" t="s">
        <v>691</v>
      </c>
      <c r="S276" s="61" t="s">
        <v>691</v>
      </c>
      <c r="T276" s="66" t="s">
        <v>763</v>
      </c>
      <c r="U276" s="66" t="s">
        <v>763</v>
      </c>
      <c r="V276" s="61" t="s">
        <v>691</v>
      </c>
      <c r="W276" s="66" t="s">
        <v>763</v>
      </c>
      <c r="X276" s="66" t="s">
        <v>763</v>
      </c>
      <c r="Y276" s="61" t="s">
        <v>691</v>
      </c>
      <c r="Z276" s="79"/>
    </row>
    <row r="277" spans="1:26" s="134" customFormat="1" hidden="1" x14ac:dyDescent="0.2">
      <c r="A277" s="267" t="str">
        <f>Übersetzungstexte!A$194</f>
        <v/>
      </c>
      <c r="B277" s="263" t="str">
        <f>Übersetzungstexte!A$197</f>
        <v>wöchentliche</v>
      </c>
      <c r="C277" s="264" t="str">
        <f>Übersetzungstexte!A$200</f>
        <v>Periode inkl.</v>
      </c>
      <c r="D277" s="265" t="str">
        <f>Übersetzungstexte!A$203</f>
        <v/>
      </c>
      <c r="E277" s="264" t="str">
        <f>Übersetzungstexte!A$206</f>
        <v>Unbezahlte</v>
      </c>
      <c r="F277" s="264" t="str">
        <f>Übersetzungstexte!A$209</f>
        <v/>
      </c>
      <c r="G277" s="266"/>
      <c r="H277" s="267" t="str">
        <f>Übersetzungstexte!A$213</f>
        <v/>
      </c>
      <c r="I277" s="263" t="str">
        <f>Übersetzungstexte!A$216</f>
        <v>wöchentliche</v>
      </c>
      <c r="J277" s="264" t="str">
        <f>Übersetzungstexte!A$219</f>
        <v>Periode inkl.</v>
      </c>
      <c r="K277" s="265" t="str">
        <f>Übersetzungstexte!A$222</f>
        <v/>
      </c>
      <c r="L277" s="264" t="str">
        <f>Übersetzungstexte!A$225</f>
        <v>Unbezahlte</v>
      </c>
      <c r="M277" s="264" t="str">
        <f>Übersetzungstexte!A$228</f>
        <v/>
      </c>
      <c r="N277" s="55"/>
      <c r="O277" s="55"/>
      <c r="P277" s="61" t="s">
        <v>682</v>
      </c>
      <c r="Q277" s="84" t="s">
        <v>681</v>
      </c>
      <c r="R277" s="61" t="s">
        <v>692</v>
      </c>
      <c r="S277" s="61" t="s">
        <v>692</v>
      </c>
      <c r="T277" s="66" t="s">
        <v>749</v>
      </c>
      <c r="U277" s="66" t="s">
        <v>749</v>
      </c>
      <c r="V277" s="61" t="s">
        <v>692</v>
      </c>
      <c r="W277" s="66" t="s">
        <v>749</v>
      </c>
      <c r="X277" s="66" t="s">
        <v>749</v>
      </c>
      <c r="Y277" s="61" t="s">
        <v>692</v>
      </c>
      <c r="Z277" s="79" t="s">
        <v>52</v>
      </c>
    </row>
    <row r="278" spans="1:26" s="134" customFormat="1" hidden="1" x14ac:dyDescent="0.2">
      <c r="A278" s="268" t="str">
        <f>Übersetzungstexte!A$195</f>
        <v>Name,Vorname</v>
      </c>
      <c r="B278" s="269" t="str">
        <f>Übersetzungstexte!A$198</f>
        <v>Arbeitszeit</v>
      </c>
      <c r="C278" s="270" t="str">
        <f>Übersetzungstexte!A$201</f>
        <v>Vorholzeit</v>
      </c>
      <c r="D278" s="271" t="str">
        <f>Übersetzungstexte!A$204</f>
        <v/>
      </c>
      <c r="E278" s="270" t="str">
        <f>Übersetzungstexte!A$207</f>
        <v>Absenzen</v>
      </c>
      <c r="F278" s="270" t="str">
        <f>Übersetzungstexte!A$210</f>
        <v/>
      </c>
      <c r="G278" s="272"/>
      <c r="H278" s="268" t="str">
        <f>Übersetzungstexte!A$214</f>
        <v>Name,Vorname</v>
      </c>
      <c r="I278" s="269" t="str">
        <f>Übersetzungstexte!A$217</f>
        <v>Arbeitszeit</v>
      </c>
      <c r="J278" s="270" t="str">
        <f>Übersetzungstexte!A$220</f>
        <v>Vorholzeit</v>
      </c>
      <c r="K278" s="271" t="str">
        <f>Übersetzungstexte!A$223</f>
        <v/>
      </c>
      <c r="L278" s="270" t="str">
        <f>Übersetzungstexte!A$226</f>
        <v>Absenzen</v>
      </c>
      <c r="M278" s="270" t="str">
        <f>Übersetzungstexte!A$229</f>
        <v/>
      </c>
      <c r="N278" s="55"/>
      <c r="O278" s="55" t="s">
        <v>711</v>
      </c>
      <c r="P278" s="61" t="s">
        <v>673</v>
      </c>
      <c r="Q278" s="84" t="s">
        <v>661</v>
      </c>
      <c r="R278" s="83">
        <f>P$3</f>
        <v>693598</v>
      </c>
      <c r="S278" s="83">
        <f>P$4</f>
        <v>693233</v>
      </c>
      <c r="T278" s="83" t="s">
        <v>767</v>
      </c>
      <c r="U278" s="83" t="s">
        <v>767</v>
      </c>
      <c r="V278" s="83" t="s">
        <v>767</v>
      </c>
      <c r="W278" s="83" t="s">
        <v>4</v>
      </c>
      <c r="X278" s="83" t="s">
        <v>4</v>
      </c>
      <c r="Y278" s="83" t="s">
        <v>4</v>
      </c>
      <c r="Z278" s="79" t="s">
        <v>53</v>
      </c>
    </row>
    <row r="279" spans="1:26" ht="17.25" hidden="1" customHeight="1" x14ac:dyDescent="0.2">
      <c r="A279" s="131" t="str">
        <f t="shared" ref="A279:A299" si="117">O279</f>
        <v/>
      </c>
      <c r="B279" s="168"/>
      <c r="C279" s="168"/>
      <c r="D279" s="168"/>
      <c r="E279" s="169"/>
      <c r="F279" s="273" t="str">
        <f t="shared" ref="F279:F299" si="118">R279</f>
        <v/>
      </c>
      <c r="G279" s="129"/>
      <c r="H279" s="131" t="str">
        <f t="shared" ref="H279:H299" si="119">O279</f>
        <v/>
      </c>
      <c r="I279" s="168"/>
      <c r="J279" s="168"/>
      <c r="K279" s="168"/>
      <c r="L279" s="169"/>
      <c r="M279" s="273" t="str">
        <f t="shared" ref="M279:M299" si="120">S279</f>
        <v/>
      </c>
      <c r="N279" s="56"/>
      <c r="O279" s="57" t="str">
        <f>'Stammdaten Mitarbeitende'!AA279</f>
        <v/>
      </c>
      <c r="P279" s="64" t="str">
        <f>IF($A279="","",'Stammdaten Mitarbeitende'!L279)</f>
        <v/>
      </c>
      <c r="Q279" s="64" t="str">
        <f>IF(OR($A279="",'Stammdaten Mitarbeitende'!J279=""),"",'Stammdaten Mitarbeitende'!J279)</f>
        <v/>
      </c>
      <c r="R279" s="63" t="str">
        <f t="shared" ref="R279:R299" si="121">IF(OR($A279="",C279="",D279="",E279=""),"",MAX(C279-D279-E279,0))</f>
        <v/>
      </c>
      <c r="S279" s="63" t="str">
        <f>IF(OR($H279="",J279="",K279="",L279=""),"",MAX(J279-K279-L279,0))</f>
        <v/>
      </c>
      <c r="T279" s="19">
        <f t="shared" ref="T279:T299" si="122">IF(OR(F279=""),0,C279)</f>
        <v>0</v>
      </c>
      <c r="U279" s="19">
        <f t="shared" ref="U279:U299" si="123">IF(OR(F279=""),0,E279)</f>
        <v>0</v>
      </c>
      <c r="V279" s="19">
        <f t="shared" ref="V279:V299" si="124">IF(OR(F279&lt;=0,F279=""),0,R279)</f>
        <v>0</v>
      </c>
      <c r="W279" s="19">
        <f t="shared" ref="W279:W299" si="125">IF(OR(M279=""),0,J279)</f>
        <v>0</v>
      </c>
      <c r="X279" s="19">
        <f t="shared" ref="X279:X299" si="126">IF(OR(M279=""),0,L279)</f>
        <v>0</v>
      </c>
      <c r="Y279" s="19">
        <f t="shared" ref="Y279:Y299" si="127">IF(OR(M279&lt;=0,M279=""),0,S279)</f>
        <v>0</v>
      </c>
      <c r="Z279" s="365">
        <f>MAX(P279:Y279)</f>
        <v>0</v>
      </c>
    </row>
    <row r="280" spans="1:26" ht="17.25" hidden="1" customHeight="1" x14ac:dyDescent="0.2">
      <c r="A280" s="131" t="str">
        <f t="shared" si="117"/>
        <v/>
      </c>
      <c r="B280" s="168"/>
      <c r="C280" s="168"/>
      <c r="D280" s="168"/>
      <c r="E280" s="169"/>
      <c r="F280" s="273" t="str">
        <f t="shared" si="118"/>
        <v/>
      </c>
      <c r="G280" s="129"/>
      <c r="H280" s="131" t="str">
        <f t="shared" si="119"/>
        <v/>
      </c>
      <c r="I280" s="168"/>
      <c r="J280" s="168"/>
      <c r="K280" s="168"/>
      <c r="L280" s="169"/>
      <c r="M280" s="273" t="str">
        <f t="shared" si="120"/>
        <v/>
      </c>
      <c r="N280" s="56"/>
      <c r="O280" s="57" t="str">
        <f>'Stammdaten Mitarbeitende'!AA280</f>
        <v/>
      </c>
      <c r="P280" s="64" t="str">
        <f>IF($A280="","",'Stammdaten Mitarbeitende'!L280)</f>
        <v/>
      </c>
      <c r="Q280" s="64" t="str">
        <f>IF(OR($A280="",'Stammdaten Mitarbeitende'!J280=""),"",'Stammdaten Mitarbeitende'!J280)</f>
        <v/>
      </c>
      <c r="R280" s="63" t="str">
        <f t="shared" si="121"/>
        <v/>
      </c>
      <c r="S280" s="63" t="str">
        <f t="shared" ref="S280:S299" si="128">IF(OR($H280="",J280="",K280="",L280=""),"",MAX(J280-K280-L280,0))</f>
        <v/>
      </c>
      <c r="T280" s="19">
        <f t="shared" si="122"/>
        <v>0</v>
      </c>
      <c r="U280" s="19">
        <f t="shared" si="123"/>
        <v>0</v>
      </c>
      <c r="V280" s="19">
        <f t="shared" si="124"/>
        <v>0</v>
      </c>
      <c r="W280" s="19">
        <f t="shared" si="125"/>
        <v>0</v>
      </c>
      <c r="X280" s="19">
        <f t="shared" si="126"/>
        <v>0</v>
      </c>
      <c r="Y280" s="19">
        <f t="shared" si="127"/>
        <v>0</v>
      </c>
      <c r="Z280" s="365">
        <f t="shared" ref="Z280:Z299" si="129">MAX(P280:Y280)</f>
        <v>0</v>
      </c>
    </row>
    <row r="281" spans="1:26" ht="17.25" hidden="1" customHeight="1" x14ac:dyDescent="0.2">
      <c r="A281" s="131" t="str">
        <f t="shared" si="117"/>
        <v/>
      </c>
      <c r="B281" s="168"/>
      <c r="C281" s="168"/>
      <c r="D281" s="168"/>
      <c r="E281" s="169"/>
      <c r="F281" s="273" t="str">
        <f t="shared" si="118"/>
        <v/>
      </c>
      <c r="G281" s="129"/>
      <c r="H281" s="131" t="str">
        <f t="shared" si="119"/>
        <v/>
      </c>
      <c r="I281" s="168"/>
      <c r="J281" s="168"/>
      <c r="K281" s="168"/>
      <c r="L281" s="169"/>
      <c r="M281" s="273" t="str">
        <f t="shared" si="120"/>
        <v/>
      </c>
      <c r="N281" s="56"/>
      <c r="O281" s="57" t="str">
        <f>'Stammdaten Mitarbeitende'!AA281</f>
        <v/>
      </c>
      <c r="P281" s="64" t="str">
        <f>IF($A281="","",'Stammdaten Mitarbeitende'!L281)</f>
        <v/>
      </c>
      <c r="Q281" s="64" t="str">
        <f>IF(OR($A281="",'Stammdaten Mitarbeitende'!J281=""),"",'Stammdaten Mitarbeitende'!J281)</f>
        <v/>
      </c>
      <c r="R281" s="63" t="str">
        <f t="shared" si="121"/>
        <v/>
      </c>
      <c r="S281" s="63" t="str">
        <f t="shared" si="128"/>
        <v/>
      </c>
      <c r="T281" s="19">
        <f t="shared" si="122"/>
        <v>0</v>
      </c>
      <c r="U281" s="19">
        <f t="shared" si="123"/>
        <v>0</v>
      </c>
      <c r="V281" s="19">
        <f t="shared" si="124"/>
        <v>0</v>
      </c>
      <c r="W281" s="19">
        <f t="shared" si="125"/>
        <v>0</v>
      </c>
      <c r="X281" s="19">
        <f t="shared" si="126"/>
        <v>0</v>
      </c>
      <c r="Y281" s="19">
        <f t="shared" si="127"/>
        <v>0</v>
      </c>
      <c r="Z281" s="365">
        <f t="shared" si="129"/>
        <v>0</v>
      </c>
    </row>
    <row r="282" spans="1:26" ht="17.25" hidden="1" customHeight="1" x14ac:dyDescent="0.2">
      <c r="A282" s="131" t="str">
        <f t="shared" si="117"/>
        <v/>
      </c>
      <c r="B282" s="168"/>
      <c r="C282" s="168"/>
      <c r="D282" s="168"/>
      <c r="E282" s="169"/>
      <c r="F282" s="273" t="str">
        <f t="shared" si="118"/>
        <v/>
      </c>
      <c r="G282" s="129"/>
      <c r="H282" s="131" t="str">
        <f t="shared" si="119"/>
        <v/>
      </c>
      <c r="I282" s="168"/>
      <c r="J282" s="168"/>
      <c r="K282" s="168"/>
      <c r="L282" s="169"/>
      <c r="M282" s="273" t="str">
        <f t="shared" si="120"/>
        <v/>
      </c>
      <c r="N282" s="56"/>
      <c r="O282" s="57" t="str">
        <f>'Stammdaten Mitarbeitende'!AA282</f>
        <v/>
      </c>
      <c r="P282" s="64" t="str">
        <f>IF($A282="","",'Stammdaten Mitarbeitende'!L282)</f>
        <v/>
      </c>
      <c r="Q282" s="64" t="str">
        <f>IF(OR($A282="",'Stammdaten Mitarbeitende'!J282=""),"",'Stammdaten Mitarbeitende'!J282)</f>
        <v/>
      </c>
      <c r="R282" s="63" t="str">
        <f t="shared" si="121"/>
        <v/>
      </c>
      <c r="S282" s="63" t="str">
        <f t="shared" si="128"/>
        <v/>
      </c>
      <c r="T282" s="19">
        <f t="shared" si="122"/>
        <v>0</v>
      </c>
      <c r="U282" s="19">
        <f t="shared" si="123"/>
        <v>0</v>
      </c>
      <c r="V282" s="19">
        <f t="shared" si="124"/>
        <v>0</v>
      </c>
      <c r="W282" s="19">
        <f t="shared" si="125"/>
        <v>0</v>
      </c>
      <c r="X282" s="19">
        <f t="shared" si="126"/>
        <v>0</v>
      </c>
      <c r="Y282" s="19">
        <f t="shared" si="127"/>
        <v>0</v>
      </c>
      <c r="Z282" s="365">
        <f t="shared" si="129"/>
        <v>0</v>
      </c>
    </row>
    <row r="283" spans="1:26" ht="17.25" hidden="1" customHeight="1" x14ac:dyDescent="0.2">
      <c r="A283" s="131" t="str">
        <f t="shared" si="117"/>
        <v/>
      </c>
      <c r="B283" s="168"/>
      <c r="C283" s="168"/>
      <c r="D283" s="168"/>
      <c r="E283" s="169"/>
      <c r="F283" s="273" t="str">
        <f t="shared" si="118"/>
        <v/>
      </c>
      <c r="G283" s="129"/>
      <c r="H283" s="131" t="str">
        <f t="shared" si="119"/>
        <v/>
      </c>
      <c r="I283" s="168"/>
      <c r="J283" s="168"/>
      <c r="K283" s="168"/>
      <c r="L283" s="169"/>
      <c r="M283" s="273" t="str">
        <f t="shared" si="120"/>
        <v/>
      </c>
      <c r="N283" s="56"/>
      <c r="O283" s="57" t="str">
        <f>'Stammdaten Mitarbeitende'!AA283</f>
        <v/>
      </c>
      <c r="P283" s="64" t="str">
        <f>IF($A283="","",'Stammdaten Mitarbeitende'!L283)</f>
        <v/>
      </c>
      <c r="Q283" s="64" t="str">
        <f>IF(OR($A283="",'Stammdaten Mitarbeitende'!J283=""),"",'Stammdaten Mitarbeitende'!J283)</f>
        <v/>
      </c>
      <c r="R283" s="63" t="str">
        <f t="shared" si="121"/>
        <v/>
      </c>
      <c r="S283" s="63" t="str">
        <f t="shared" si="128"/>
        <v/>
      </c>
      <c r="T283" s="19">
        <f t="shared" si="122"/>
        <v>0</v>
      </c>
      <c r="U283" s="19">
        <f t="shared" si="123"/>
        <v>0</v>
      </c>
      <c r="V283" s="19">
        <f t="shared" si="124"/>
        <v>0</v>
      </c>
      <c r="W283" s="19">
        <f t="shared" si="125"/>
        <v>0</v>
      </c>
      <c r="X283" s="19">
        <f t="shared" si="126"/>
        <v>0</v>
      </c>
      <c r="Y283" s="19">
        <f t="shared" si="127"/>
        <v>0</v>
      </c>
      <c r="Z283" s="365">
        <f t="shared" si="129"/>
        <v>0</v>
      </c>
    </row>
    <row r="284" spans="1:26" ht="17.25" hidden="1" customHeight="1" x14ac:dyDescent="0.2">
      <c r="A284" s="131" t="str">
        <f t="shared" si="117"/>
        <v/>
      </c>
      <c r="B284" s="168"/>
      <c r="C284" s="168"/>
      <c r="D284" s="168"/>
      <c r="E284" s="169"/>
      <c r="F284" s="273" t="str">
        <f t="shared" si="118"/>
        <v/>
      </c>
      <c r="G284" s="129"/>
      <c r="H284" s="131" t="str">
        <f t="shared" si="119"/>
        <v/>
      </c>
      <c r="I284" s="168"/>
      <c r="J284" s="168"/>
      <c r="K284" s="168"/>
      <c r="L284" s="169"/>
      <c r="M284" s="273" t="str">
        <f t="shared" si="120"/>
        <v/>
      </c>
      <c r="N284" s="56"/>
      <c r="O284" s="57" t="str">
        <f>'Stammdaten Mitarbeitende'!AA284</f>
        <v/>
      </c>
      <c r="P284" s="64" t="str">
        <f>IF($A284="","",'Stammdaten Mitarbeitende'!L284)</f>
        <v/>
      </c>
      <c r="Q284" s="64" t="str">
        <f>IF(OR($A284="",'Stammdaten Mitarbeitende'!J284=""),"",'Stammdaten Mitarbeitende'!J284)</f>
        <v/>
      </c>
      <c r="R284" s="63" t="str">
        <f t="shared" si="121"/>
        <v/>
      </c>
      <c r="S284" s="63" t="str">
        <f t="shared" si="128"/>
        <v/>
      </c>
      <c r="T284" s="19">
        <f t="shared" si="122"/>
        <v>0</v>
      </c>
      <c r="U284" s="19">
        <f t="shared" si="123"/>
        <v>0</v>
      </c>
      <c r="V284" s="19">
        <f t="shared" si="124"/>
        <v>0</v>
      </c>
      <c r="W284" s="19">
        <f t="shared" si="125"/>
        <v>0</v>
      </c>
      <c r="X284" s="19">
        <f t="shared" si="126"/>
        <v>0</v>
      </c>
      <c r="Y284" s="19">
        <f t="shared" si="127"/>
        <v>0</v>
      </c>
      <c r="Z284" s="365">
        <f t="shared" si="129"/>
        <v>0</v>
      </c>
    </row>
    <row r="285" spans="1:26" ht="17.25" hidden="1" customHeight="1" x14ac:dyDescent="0.2">
      <c r="A285" s="131" t="str">
        <f t="shared" si="117"/>
        <v/>
      </c>
      <c r="B285" s="168"/>
      <c r="C285" s="168"/>
      <c r="D285" s="168"/>
      <c r="E285" s="169"/>
      <c r="F285" s="273" t="str">
        <f t="shared" si="118"/>
        <v/>
      </c>
      <c r="G285" s="129"/>
      <c r="H285" s="131" t="str">
        <f t="shared" si="119"/>
        <v/>
      </c>
      <c r="I285" s="168"/>
      <c r="J285" s="168"/>
      <c r="K285" s="168"/>
      <c r="L285" s="169"/>
      <c r="M285" s="273" t="str">
        <f t="shared" si="120"/>
        <v/>
      </c>
      <c r="N285" s="56"/>
      <c r="O285" s="57" t="str">
        <f>'Stammdaten Mitarbeitende'!AA285</f>
        <v/>
      </c>
      <c r="P285" s="64" t="str">
        <f>IF($A285="","",'Stammdaten Mitarbeitende'!L285)</f>
        <v/>
      </c>
      <c r="Q285" s="64" t="str">
        <f>IF(OR($A285="",'Stammdaten Mitarbeitende'!J285=""),"",'Stammdaten Mitarbeitende'!J285)</f>
        <v/>
      </c>
      <c r="R285" s="63" t="str">
        <f t="shared" si="121"/>
        <v/>
      </c>
      <c r="S285" s="63" t="str">
        <f t="shared" si="128"/>
        <v/>
      </c>
      <c r="T285" s="19">
        <f t="shared" si="122"/>
        <v>0</v>
      </c>
      <c r="U285" s="19">
        <f t="shared" si="123"/>
        <v>0</v>
      </c>
      <c r="V285" s="19">
        <f t="shared" si="124"/>
        <v>0</v>
      </c>
      <c r="W285" s="19">
        <f t="shared" si="125"/>
        <v>0</v>
      </c>
      <c r="X285" s="19">
        <f t="shared" si="126"/>
        <v>0</v>
      </c>
      <c r="Y285" s="19">
        <f t="shared" si="127"/>
        <v>0</v>
      </c>
      <c r="Z285" s="365">
        <f t="shared" si="129"/>
        <v>0</v>
      </c>
    </row>
    <row r="286" spans="1:26" ht="17.25" hidden="1" customHeight="1" x14ac:dyDescent="0.2">
      <c r="A286" s="131" t="str">
        <f t="shared" si="117"/>
        <v/>
      </c>
      <c r="B286" s="168"/>
      <c r="C286" s="168"/>
      <c r="D286" s="168"/>
      <c r="E286" s="169"/>
      <c r="F286" s="273" t="str">
        <f t="shared" si="118"/>
        <v/>
      </c>
      <c r="G286" s="129"/>
      <c r="H286" s="131" t="str">
        <f t="shared" si="119"/>
        <v/>
      </c>
      <c r="I286" s="168"/>
      <c r="J286" s="168"/>
      <c r="K286" s="168"/>
      <c r="L286" s="169"/>
      <c r="M286" s="273" t="str">
        <f t="shared" si="120"/>
        <v/>
      </c>
      <c r="N286" s="56"/>
      <c r="O286" s="57" t="str">
        <f>'Stammdaten Mitarbeitende'!AA286</f>
        <v/>
      </c>
      <c r="P286" s="64" t="str">
        <f>IF($A286="","",'Stammdaten Mitarbeitende'!L286)</f>
        <v/>
      </c>
      <c r="Q286" s="64" t="str">
        <f>IF(OR($A286="",'Stammdaten Mitarbeitende'!J286=""),"",'Stammdaten Mitarbeitende'!J286)</f>
        <v/>
      </c>
      <c r="R286" s="63" t="str">
        <f t="shared" si="121"/>
        <v/>
      </c>
      <c r="S286" s="63" t="str">
        <f t="shared" si="128"/>
        <v/>
      </c>
      <c r="T286" s="19">
        <f t="shared" si="122"/>
        <v>0</v>
      </c>
      <c r="U286" s="19">
        <f t="shared" si="123"/>
        <v>0</v>
      </c>
      <c r="V286" s="19">
        <f t="shared" si="124"/>
        <v>0</v>
      </c>
      <c r="W286" s="19">
        <f t="shared" si="125"/>
        <v>0</v>
      </c>
      <c r="X286" s="19">
        <f t="shared" si="126"/>
        <v>0</v>
      </c>
      <c r="Y286" s="19">
        <f t="shared" si="127"/>
        <v>0</v>
      </c>
      <c r="Z286" s="365">
        <f t="shared" si="129"/>
        <v>0</v>
      </c>
    </row>
    <row r="287" spans="1:26" ht="17.25" hidden="1" customHeight="1" x14ac:dyDescent="0.2">
      <c r="A287" s="131" t="str">
        <f t="shared" si="117"/>
        <v/>
      </c>
      <c r="B287" s="168"/>
      <c r="C287" s="168"/>
      <c r="D287" s="168"/>
      <c r="E287" s="169"/>
      <c r="F287" s="273" t="str">
        <f t="shared" si="118"/>
        <v/>
      </c>
      <c r="G287" s="129"/>
      <c r="H287" s="131" t="str">
        <f t="shared" si="119"/>
        <v/>
      </c>
      <c r="I287" s="168"/>
      <c r="J287" s="168"/>
      <c r="K287" s="168"/>
      <c r="L287" s="169"/>
      <c r="M287" s="273" t="str">
        <f t="shared" si="120"/>
        <v/>
      </c>
      <c r="N287" s="56"/>
      <c r="O287" s="57" t="str">
        <f>'Stammdaten Mitarbeitende'!AA287</f>
        <v/>
      </c>
      <c r="P287" s="64" t="str">
        <f>IF($A287="","",'Stammdaten Mitarbeitende'!L287)</f>
        <v/>
      </c>
      <c r="Q287" s="64" t="str">
        <f>IF(OR($A287="",'Stammdaten Mitarbeitende'!J287=""),"",'Stammdaten Mitarbeitende'!J287)</f>
        <v/>
      </c>
      <c r="R287" s="63" t="str">
        <f t="shared" si="121"/>
        <v/>
      </c>
      <c r="S287" s="63" t="str">
        <f t="shared" si="128"/>
        <v/>
      </c>
      <c r="T287" s="19">
        <f t="shared" si="122"/>
        <v>0</v>
      </c>
      <c r="U287" s="19">
        <f t="shared" si="123"/>
        <v>0</v>
      </c>
      <c r="V287" s="19">
        <f t="shared" si="124"/>
        <v>0</v>
      </c>
      <c r="W287" s="19">
        <f t="shared" si="125"/>
        <v>0</v>
      </c>
      <c r="X287" s="19">
        <f t="shared" si="126"/>
        <v>0</v>
      </c>
      <c r="Y287" s="19">
        <f t="shared" si="127"/>
        <v>0</v>
      </c>
      <c r="Z287" s="365">
        <f t="shared" si="129"/>
        <v>0</v>
      </c>
    </row>
    <row r="288" spans="1:26" ht="17.25" hidden="1" customHeight="1" x14ac:dyDescent="0.2">
      <c r="A288" s="131" t="str">
        <f t="shared" si="117"/>
        <v/>
      </c>
      <c r="B288" s="168"/>
      <c r="C288" s="168"/>
      <c r="D288" s="168"/>
      <c r="E288" s="169"/>
      <c r="F288" s="273" t="str">
        <f t="shared" si="118"/>
        <v/>
      </c>
      <c r="G288" s="129"/>
      <c r="H288" s="131" t="str">
        <f t="shared" si="119"/>
        <v/>
      </c>
      <c r="I288" s="168"/>
      <c r="J288" s="168"/>
      <c r="K288" s="168"/>
      <c r="L288" s="169"/>
      <c r="M288" s="273" t="str">
        <f t="shared" si="120"/>
        <v/>
      </c>
      <c r="N288" s="56"/>
      <c r="O288" s="57" t="str">
        <f>'Stammdaten Mitarbeitende'!AA288</f>
        <v/>
      </c>
      <c r="P288" s="64" t="str">
        <f>IF($A288="","",'Stammdaten Mitarbeitende'!L288)</f>
        <v/>
      </c>
      <c r="Q288" s="64" t="str">
        <f>IF(OR($A288="",'Stammdaten Mitarbeitende'!J288=""),"",'Stammdaten Mitarbeitende'!J288)</f>
        <v/>
      </c>
      <c r="R288" s="63" t="str">
        <f t="shared" si="121"/>
        <v/>
      </c>
      <c r="S288" s="63" t="str">
        <f t="shared" si="128"/>
        <v/>
      </c>
      <c r="T288" s="19">
        <f t="shared" si="122"/>
        <v>0</v>
      </c>
      <c r="U288" s="19">
        <f t="shared" si="123"/>
        <v>0</v>
      </c>
      <c r="V288" s="19">
        <f t="shared" si="124"/>
        <v>0</v>
      </c>
      <c r="W288" s="19">
        <f t="shared" si="125"/>
        <v>0</v>
      </c>
      <c r="X288" s="19">
        <f t="shared" si="126"/>
        <v>0</v>
      </c>
      <c r="Y288" s="19">
        <f t="shared" si="127"/>
        <v>0</v>
      </c>
      <c r="Z288" s="365">
        <f t="shared" si="129"/>
        <v>0</v>
      </c>
    </row>
    <row r="289" spans="1:26" ht="17.25" hidden="1" customHeight="1" x14ac:dyDescent="0.2">
      <c r="A289" s="131" t="str">
        <f t="shared" si="117"/>
        <v/>
      </c>
      <c r="B289" s="168"/>
      <c r="C289" s="168"/>
      <c r="D289" s="168"/>
      <c r="E289" s="169"/>
      <c r="F289" s="273" t="str">
        <f t="shared" si="118"/>
        <v/>
      </c>
      <c r="G289" s="129"/>
      <c r="H289" s="131" t="str">
        <f t="shared" si="119"/>
        <v/>
      </c>
      <c r="I289" s="168"/>
      <c r="J289" s="168"/>
      <c r="K289" s="168"/>
      <c r="L289" s="169"/>
      <c r="M289" s="273" t="str">
        <f t="shared" si="120"/>
        <v/>
      </c>
      <c r="N289" s="56"/>
      <c r="O289" s="57" t="str">
        <f>'Stammdaten Mitarbeitende'!AA289</f>
        <v/>
      </c>
      <c r="P289" s="64" t="str">
        <f>IF($A289="","",'Stammdaten Mitarbeitende'!L289)</f>
        <v/>
      </c>
      <c r="Q289" s="64" t="str">
        <f>IF(OR($A289="",'Stammdaten Mitarbeitende'!J289=""),"",'Stammdaten Mitarbeitende'!J289)</f>
        <v/>
      </c>
      <c r="R289" s="63" t="str">
        <f t="shared" si="121"/>
        <v/>
      </c>
      <c r="S289" s="63" t="str">
        <f t="shared" si="128"/>
        <v/>
      </c>
      <c r="T289" s="19">
        <f t="shared" si="122"/>
        <v>0</v>
      </c>
      <c r="U289" s="19">
        <f t="shared" si="123"/>
        <v>0</v>
      </c>
      <c r="V289" s="19">
        <f t="shared" si="124"/>
        <v>0</v>
      </c>
      <c r="W289" s="19">
        <f t="shared" si="125"/>
        <v>0</v>
      </c>
      <c r="X289" s="19">
        <f t="shared" si="126"/>
        <v>0</v>
      </c>
      <c r="Y289" s="19">
        <f t="shared" si="127"/>
        <v>0</v>
      </c>
      <c r="Z289" s="365">
        <f t="shared" si="129"/>
        <v>0</v>
      </c>
    </row>
    <row r="290" spans="1:26" ht="17.25" hidden="1" customHeight="1" x14ac:dyDescent="0.2">
      <c r="A290" s="131" t="str">
        <f t="shared" si="117"/>
        <v/>
      </c>
      <c r="B290" s="168"/>
      <c r="C290" s="168"/>
      <c r="D290" s="168"/>
      <c r="E290" s="169"/>
      <c r="F290" s="273" t="str">
        <f t="shared" si="118"/>
        <v/>
      </c>
      <c r="G290" s="129"/>
      <c r="H290" s="131" t="str">
        <f t="shared" si="119"/>
        <v/>
      </c>
      <c r="I290" s="168"/>
      <c r="J290" s="168"/>
      <c r="K290" s="168"/>
      <c r="L290" s="169"/>
      <c r="M290" s="273" t="str">
        <f t="shared" si="120"/>
        <v/>
      </c>
      <c r="N290" s="56"/>
      <c r="O290" s="57" t="str">
        <f>'Stammdaten Mitarbeitende'!AA290</f>
        <v/>
      </c>
      <c r="P290" s="64" t="str">
        <f>IF($A290="","",'Stammdaten Mitarbeitende'!L290)</f>
        <v/>
      </c>
      <c r="Q290" s="64" t="str">
        <f>IF(OR($A290="",'Stammdaten Mitarbeitende'!J290=""),"",'Stammdaten Mitarbeitende'!J290)</f>
        <v/>
      </c>
      <c r="R290" s="63" t="str">
        <f t="shared" si="121"/>
        <v/>
      </c>
      <c r="S290" s="63" t="str">
        <f t="shared" si="128"/>
        <v/>
      </c>
      <c r="T290" s="19">
        <f t="shared" si="122"/>
        <v>0</v>
      </c>
      <c r="U290" s="19">
        <f t="shared" si="123"/>
        <v>0</v>
      </c>
      <c r="V290" s="19">
        <f t="shared" si="124"/>
        <v>0</v>
      </c>
      <c r="W290" s="19">
        <f t="shared" si="125"/>
        <v>0</v>
      </c>
      <c r="X290" s="19">
        <f t="shared" si="126"/>
        <v>0</v>
      </c>
      <c r="Y290" s="19">
        <f t="shared" si="127"/>
        <v>0</v>
      </c>
      <c r="Z290" s="365">
        <f t="shared" si="129"/>
        <v>0</v>
      </c>
    </row>
    <row r="291" spans="1:26" ht="17.25" hidden="1" customHeight="1" x14ac:dyDescent="0.2">
      <c r="A291" s="131" t="str">
        <f t="shared" si="117"/>
        <v/>
      </c>
      <c r="B291" s="168"/>
      <c r="C291" s="168"/>
      <c r="D291" s="168"/>
      <c r="E291" s="169"/>
      <c r="F291" s="273" t="str">
        <f t="shared" si="118"/>
        <v/>
      </c>
      <c r="G291" s="129"/>
      <c r="H291" s="131" t="str">
        <f t="shared" si="119"/>
        <v/>
      </c>
      <c r="I291" s="168"/>
      <c r="J291" s="168"/>
      <c r="K291" s="168"/>
      <c r="L291" s="169"/>
      <c r="M291" s="273" t="str">
        <f t="shared" si="120"/>
        <v/>
      </c>
      <c r="N291" s="56"/>
      <c r="O291" s="57" t="str">
        <f>'Stammdaten Mitarbeitende'!AA291</f>
        <v/>
      </c>
      <c r="P291" s="64" t="str">
        <f>IF($A291="","",'Stammdaten Mitarbeitende'!L291)</f>
        <v/>
      </c>
      <c r="Q291" s="64" t="str">
        <f>IF(OR($A291="",'Stammdaten Mitarbeitende'!J291=""),"",'Stammdaten Mitarbeitende'!J291)</f>
        <v/>
      </c>
      <c r="R291" s="63" t="str">
        <f t="shared" si="121"/>
        <v/>
      </c>
      <c r="S291" s="63" t="str">
        <f t="shared" si="128"/>
        <v/>
      </c>
      <c r="T291" s="19">
        <f t="shared" si="122"/>
        <v>0</v>
      </c>
      <c r="U291" s="19">
        <f t="shared" si="123"/>
        <v>0</v>
      </c>
      <c r="V291" s="19">
        <f t="shared" si="124"/>
        <v>0</v>
      </c>
      <c r="W291" s="19">
        <f t="shared" si="125"/>
        <v>0</v>
      </c>
      <c r="X291" s="19">
        <f t="shared" si="126"/>
        <v>0</v>
      </c>
      <c r="Y291" s="19">
        <f t="shared" si="127"/>
        <v>0</v>
      </c>
      <c r="Z291" s="365">
        <f t="shared" si="129"/>
        <v>0</v>
      </c>
    </row>
    <row r="292" spans="1:26" ht="17.25" hidden="1" customHeight="1" x14ac:dyDescent="0.2">
      <c r="A292" s="131" t="str">
        <f t="shared" si="117"/>
        <v/>
      </c>
      <c r="B292" s="168"/>
      <c r="C292" s="168"/>
      <c r="D292" s="168"/>
      <c r="E292" s="169"/>
      <c r="F292" s="273" t="str">
        <f t="shared" si="118"/>
        <v/>
      </c>
      <c r="G292" s="129"/>
      <c r="H292" s="131" t="str">
        <f t="shared" si="119"/>
        <v/>
      </c>
      <c r="I292" s="168"/>
      <c r="J292" s="168"/>
      <c r="K292" s="168"/>
      <c r="L292" s="169"/>
      <c r="M292" s="273" t="str">
        <f t="shared" si="120"/>
        <v/>
      </c>
      <c r="N292" s="56"/>
      <c r="O292" s="57" t="str">
        <f>'Stammdaten Mitarbeitende'!AA292</f>
        <v/>
      </c>
      <c r="P292" s="64" t="str">
        <f>IF($A292="","",'Stammdaten Mitarbeitende'!L292)</f>
        <v/>
      </c>
      <c r="Q292" s="64" t="str">
        <f>IF(OR($A292="",'Stammdaten Mitarbeitende'!J292=""),"",'Stammdaten Mitarbeitende'!J292)</f>
        <v/>
      </c>
      <c r="R292" s="63" t="str">
        <f t="shared" si="121"/>
        <v/>
      </c>
      <c r="S292" s="63" t="str">
        <f t="shared" si="128"/>
        <v/>
      </c>
      <c r="T292" s="19">
        <f t="shared" si="122"/>
        <v>0</v>
      </c>
      <c r="U292" s="19">
        <f t="shared" si="123"/>
        <v>0</v>
      </c>
      <c r="V292" s="19">
        <f t="shared" si="124"/>
        <v>0</v>
      </c>
      <c r="W292" s="19">
        <f t="shared" si="125"/>
        <v>0</v>
      </c>
      <c r="X292" s="19">
        <f t="shared" si="126"/>
        <v>0</v>
      </c>
      <c r="Y292" s="19">
        <f t="shared" si="127"/>
        <v>0</v>
      </c>
      <c r="Z292" s="365">
        <f t="shared" si="129"/>
        <v>0</v>
      </c>
    </row>
    <row r="293" spans="1:26" ht="17.25" hidden="1" customHeight="1" x14ac:dyDescent="0.2">
      <c r="A293" s="131" t="str">
        <f t="shared" si="117"/>
        <v/>
      </c>
      <c r="B293" s="168"/>
      <c r="C293" s="168"/>
      <c r="D293" s="168"/>
      <c r="E293" s="169"/>
      <c r="F293" s="273" t="str">
        <f t="shared" si="118"/>
        <v/>
      </c>
      <c r="G293" s="129"/>
      <c r="H293" s="131" t="str">
        <f t="shared" si="119"/>
        <v/>
      </c>
      <c r="I293" s="168"/>
      <c r="J293" s="168"/>
      <c r="K293" s="168"/>
      <c r="L293" s="169"/>
      <c r="M293" s="273" t="str">
        <f t="shared" si="120"/>
        <v/>
      </c>
      <c r="N293" s="56"/>
      <c r="O293" s="57" t="str">
        <f>'Stammdaten Mitarbeitende'!AA293</f>
        <v/>
      </c>
      <c r="P293" s="64" t="str">
        <f>IF($A293="","",'Stammdaten Mitarbeitende'!L293)</f>
        <v/>
      </c>
      <c r="Q293" s="64" t="str">
        <f>IF(OR($A293="",'Stammdaten Mitarbeitende'!J293=""),"",'Stammdaten Mitarbeitende'!J293)</f>
        <v/>
      </c>
      <c r="R293" s="63" t="str">
        <f t="shared" si="121"/>
        <v/>
      </c>
      <c r="S293" s="63" t="str">
        <f t="shared" si="128"/>
        <v/>
      </c>
      <c r="T293" s="19">
        <f t="shared" si="122"/>
        <v>0</v>
      </c>
      <c r="U293" s="19">
        <f t="shared" si="123"/>
        <v>0</v>
      </c>
      <c r="V293" s="19">
        <f t="shared" si="124"/>
        <v>0</v>
      </c>
      <c r="W293" s="19">
        <f t="shared" si="125"/>
        <v>0</v>
      </c>
      <c r="X293" s="19">
        <f t="shared" si="126"/>
        <v>0</v>
      </c>
      <c r="Y293" s="19">
        <f t="shared" si="127"/>
        <v>0</v>
      </c>
      <c r="Z293" s="365">
        <f t="shared" si="129"/>
        <v>0</v>
      </c>
    </row>
    <row r="294" spans="1:26" ht="17.25" hidden="1" customHeight="1" x14ac:dyDescent="0.2">
      <c r="A294" s="131" t="str">
        <f t="shared" si="117"/>
        <v/>
      </c>
      <c r="B294" s="168"/>
      <c r="C294" s="168"/>
      <c r="D294" s="168"/>
      <c r="E294" s="169"/>
      <c r="F294" s="273" t="str">
        <f t="shared" si="118"/>
        <v/>
      </c>
      <c r="G294" s="129"/>
      <c r="H294" s="131" t="str">
        <f t="shared" si="119"/>
        <v/>
      </c>
      <c r="I294" s="168"/>
      <c r="J294" s="168"/>
      <c r="K294" s="168"/>
      <c r="L294" s="169"/>
      <c r="M294" s="273" t="str">
        <f t="shared" si="120"/>
        <v/>
      </c>
      <c r="N294" s="56"/>
      <c r="O294" s="57" t="str">
        <f>'Stammdaten Mitarbeitende'!AA294</f>
        <v/>
      </c>
      <c r="P294" s="64" t="str">
        <f>IF($A294="","",'Stammdaten Mitarbeitende'!L294)</f>
        <v/>
      </c>
      <c r="Q294" s="64" t="str">
        <f>IF(OR($A294="",'Stammdaten Mitarbeitende'!J294=""),"",'Stammdaten Mitarbeitende'!J294)</f>
        <v/>
      </c>
      <c r="R294" s="63" t="str">
        <f t="shared" si="121"/>
        <v/>
      </c>
      <c r="S294" s="63" t="str">
        <f t="shared" si="128"/>
        <v/>
      </c>
      <c r="T294" s="19">
        <f t="shared" si="122"/>
        <v>0</v>
      </c>
      <c r="U294" s="19">
        <f t="shared" si="123"/>
        <v>0</v>
      </c>
      <c r="V294" s="19">
        <f t="shared" si="124"/>
        <v>0</v>
      </c>
      <c r="W294" s="19">
        <f t="shared" si="125"/>
        <v>0</v>
      </c>
      <c r="X294" s="19">
        <f t="shared" si="126"/>
        <v>0</v>
      </c>
      <c r="Y294" s="19">
        <f t="shared" si="127"/>
        <v>0</v>
      </c>
      <c r="Z294" s="365">
        <f t="shared" si="129"/>
        <v>0</v>
      </c>
    </row>
    <row r="295" spans="1:26" ht="17.25" hidden="1" customHeight="1" x14ac:dyDescent="0.2">
      <c r="A295" s="131" t="str">
        <f t="shared" si="117"/>
        <v/>
      </c>
      <c r="B295" s="168"/>
      <c r="C295" s="168"/>
      <c r="D295" s="168"/>
      <c r="E295" s="169"/>
      <c r="F295" s="273" t="str">
        <f t="shared" si="118"/>
        <v/>
      </c>
      <c r="G295" s="129"/>
      <c r="H295" s="131" t="str">
        <f t="shared" si="119"/>
        <v/>
      </c>
      <c r="I295" s="168"/>
      <c r="J295" s="168"/>
      <c r="K295" s="168"/>
      <c r="L295" s="169"/>
      <c r="M295" s="273" t="str">
        <f t="shared" si="120"/>
        <v/>
      </c>
      <c r="N295" s="56"/>
      <c r="O295" s="57" t="str">
        <f>'Stammdaten Mitarbeitende'!AA295</f>
        <v/>
      </c>
      <c r="P295" s="64" t="str">
        <f>IF($A295="","",'Stammdaten Mitarbeitende'!L295)</f>
        <v/>
      </c>
      <c r="Q295" s="64" t="str">
        <f>IF(OR($A295="",'Stammdaten Mitarbeitende'!J295=""),"",'Stammdaten Mitarbeitende'!J295)</f>
        <v/>
      </c>
      <c r="R295" s="63" t="str">
        <f t="shared" si="121"/>
        <v/>
      </c>
      <c r="S295" s="63" t="str">
        <f t="shared" si="128"/>
        <v/>
      </c>
      <c r="T295" s="19">
        <f t="shared" si="122"/>
        <v>0</v>
      </c>
      <c r="U295" s="19">
        <f t="shared" si="123"/>
        <v>0</v>
      </c>
      <c r="V295" s="19">
        <f t="shared" si="124"/>
        <v>0</v>
      </c>
      <c r="W295" s="19">
        <f t="shared" si="125"/>
        <v>0</v>
      </c>
      <c r="X295" s="19">
        <f t="shared" si="126"/>
        <v>0</v>
      </c>
      <c r="Y295" s="19">
        <f t="shared" si="127"/>
        <v>0</v>
      </c>
      <c r="Z295" s="365">
        <f t="shared" si="129"/>
        <v>0</v>
      </c>
    </row>
    <row r="296" spans="1:26" ht="17.25" hidden="1" customHeight="1" x14ac:dyDescent="0.2">
      <c r="A296" s="131" t="str">
        <f t="shared" si="117"/>
        <v/>
      </c>
      <c r="B296" s="168"/>
      <c r="C296" s="168"/>
      <c r="D296" s="168"/>
      <c r="E296" s="169"/>
      <c r="F296" s="273" t="str">
        <f t="shared" si="118"/>
        <v/>
      </c>
      <c r="G296" s="129"/>
      <c r="H296" s="131" t="str">
        <f t="shared" si="119"/>
        <v/>
      </c>
      <c r="I296" s="168"/>
      <c r="J296" s="168"/>
      <c r="K296" s="168"/>
      <c r="L296" s="169"/>
      <c r="M296" s="273" t="str">
        <f t="shared" si="120"/>
        <v/>
      </c>
      <c r="N296" s="56"/>
      <c r="O296" s="57" t="str">
        <f>'Stammdaten Mitarbeitende'!AA296</f>
        <v/>
      </c>
      <c r="P296" s="64" t="str">
        <f>IF($A296="","",'Stammdaten Mitarbeitende'!L296)</f>
        <v/>
      </c>
      <c r="Q296" s="64" t="str">
        <f>IF(OR($A296="",'Stammdaten Mitarbeitende'!J296=""),"",'Stammdaten Mitarbeitende'!J296)</f>
        <v/>
      </c>
      <c r="R296" s="63" t="str">
        <f t="shared" si="121"/>
        <v/>
      </c>
      <c r="S296" s="63" t="str">
        <f t="shared" si="128"/>
        <v/>
      </c>
      <c r="T296" s="19">
        <f t="shared" si="122"/>
        <v>0</v>
      </c>
      <c r="U296" s="19">
        <f t="shared" si="123"/>
        <v>0</v>
      </c>
      <c r="V296" s="19">
        <f t="shared" si="124"/>
        <v>0</v>
      </c>
      <c r="W296" s="19">
        <f t="shared" si="125"/>
        <v>0</v>
      </c>
      <c r="X296" s="19">
        <f t="shared" si="126"/>
        <v>0</v>
      </c>
      <c r="Y296" s="19">
        <f t="shared" si="127"/>
        <v>0</v>
      </c>
      <c r="Z296" s="365">
        <f t="shared" si="129"/>
        <v>0</v>
      </c>
    </row>
    <row r="297" spans="1:26" ht="17.25" hidden="1" customHeight="1" x14ac:dyDescent="0.2">
      <c r="A297" s="131" t="str">
        <f t="shared" si="117"/>
        <v/>
      </c>
      <c r="B297" s="168"/>
      <c r="C297" s="168"/>
      <c r="D297" s="168"/>
      <c r="E297" s="169"/>
      <c r="F297" s="273" t="str">
        <f t="shared" si="118"/>
        <v/>
      </c>
      <c r="G297" s="129"/>
      <c r="H297" s="131" t="str">
        <f t="shared" si="119"/>
        <v/>
      </c>
      <c r="I297" s="168"/>
      <c r="J297" s="168"/>
      <c r="K297" s="168"/>
      <c r="L297" s="169"/>
      <c r="M297" s="273" t="str">
        <f t="shared" si="120"/>
        <v/>
      </c>
      <c r="N297" s="56"/>
      <c r="O297" s="57" t="str">
        <f>'Stammdaten Mitarbeitende'!AA297</f>
        <v/>
      </c>
      <c r="P297" s="64" t="str">
        <f>IF($A297="","",'Stammdaten Mitarbeitende'!L297)</f>
        <v/>
      </c>
      <c r="Q297" s="64" t="str">
        <f>IF(OR($A297="",'Stammdaten Mitarbeitende'!J297=""),"",'Stammdaten Mitarbeitende'!J297)</f>
        <v/>
      </c>
      <c r="R297" s="63" t="str">
        <f t="shared" si="121"/>
        <v/>
      </c>
      <c r="S297" s="63" t="str">
        <f t="shared" si="128"/>
        <v/>
      </c>
      <c r="T297" s="19">
        <f t="shared" si="122"/>
        <v>0</v>
      </c>
      <c r="U297" s="19">
        <f t="shared" si="123"/>
        <v>0</v>
      </c>
      <c r="V297" s="19">
        <f t="shared" si="124"/>
        <v>0</v>
      </c>
      <c r="W297" s="19">
        <f t="shared" si="125"/>
        <v>0</v>
      </c>
      <c r="X297" s="19">
        <f t="shared" si="126"/>
        <v>0</v>
      </c>
      <c r="Y297" s="19">
        <f t="shared" si="127"/>
        <v>0</v>
      </c>
      <c r="Z297" s="365">
        <f t="shared" si="129"/>
        <v>0</v>
      </c>
    </row>
    <row r="298" spans="1:26" ht="17.25" hidden="1" customHeight="1" x14ac:dyDescent="0.2">
      <c r="A298" s="131" t="str">
        <f t="shared" si="117"/>
        <v/>
      </c>
      <c r="B298" s="168"/>
      <c r="C298" s="168"/>
      <c r="D298" s="168"/>
      <c r="E298" s="169"/>
      <c r="F298" s="273" t="str">
        <f t="shared" si="118"/>
        <v/>
      </c>
      <c r="G298" s="129"/>
      <c r="H298" s="131" t="str">
        <f t="shared" si="119"/>
        <v/>
      </c>
      <c r="I298" s="168"/>
      <c r="J298" s="168"/>
      <c r="K298" s="168"/>
      <c r="L298" s="169"/>
      <c r="M298" s="273" t="str">
        <f t="shared" si="120"/>
        <v/>
      </c>
      <c r="N298" s="56"/>
      <c r="O298" s="57" t="str">
        <f>'Stammdaten Mitarbeitende'!AA298</f>
        <v/>
      </c>
      <c r="P298" s="64" t="str">
        <f>IF($A298="","",'Stammdaten Mitarbeitende'!L298)</f>
        <v/>
      </c>
      <c r="Q298" s="64" t="str">
        <f>IF(OR($A298="",'Stammdaten Mitarbeitende'!J298=""),"",'Stammdaten Mitarbeitende'!J298)</f>
        <v/>
      </c>
      <c r="R298" s="63" t="str">
        <f t="shared" si="121"/>
        <v/>
      </c>
      <c r="S298" s="63" t="str">
        <f t="shared" si="128"/>
        <v/>
      </c>
      <c r="T298" s="19">
        <f t="shared" si="122"/>
        <v>0</v>
      </c>
      <c r="U298" s="19">
        <f t="shared" si="123"/>
        <v>0</v>
      </c>
      <c r="V298" s="19">
        <f t="shared" si="124"/>
        <v>0</v>
      </c>
      <c r="W298" s="19">
        <f t="shared" si="125"/>
        <v>0</v>
      </c>
      <c r="X298" s="19">
        <f t="shared" si="126"/>
        <v>0</v>
      </c>
      <c r="Y298" s="19">
        <f t="shared" si="127"/>
        <v>0</v>
      </c>
      <c r="Z298" s="365">
        <f t="shared" si="129"/>
        <v>0</v>
      </c>
    </row>
    <row r="299" spans="1:26" ht="17.25" hidden="1" customHeight="1" x14ac:dyDescent="0.2">
      <c r="A299" s="131" t="str">
        <f t="shared" si="117"/>
        <v/>
      </c>
      <c r="B299" s="168"/>
      <c r="C299" s="168"/>
      <c r="D299" s="168"/>
      <c r="E299" s="169"/>
      <c r="F299" s="273" t="str">
        <f t="shared" si="118"/>
        <v/>
      </c>
      <c r="G299" s="129"/>
      <c r="H299" s="131" t="str">
        <f t="shared" si="119"/>
        <v/>
      </c>
      <c r="I299" s="168"/>
      <c r="J299" s="168"/>
      <c r="K299" s="168"/>
      <c r="L299" s="169"/>
      <c r="M299" s="273" t="str">
        <f t="shared" si="120"/>
        <v/>
      </c>
      <c r="N299" s="56"/>
      <c r="O299" s="57" t="str">
        <f>'Stammdaten Mitarbeitende'!AA299</f>
        <v/>
      </c>
      <c r="P299" s="64" t="str">
        <f>IF($A299="","",'Stammdaten Mitarbeitende'!L299)</f>
        <v/>
      </c>
      <c r="Q299" s="64" t="str">
        <f>IF(OR($A299="",'Stammdaten Mitarbeitende'!J299=""),"",'Stammdaten Mitarbeitende'!J299)</f>
        <v/>
      </c>
      <c r="R299" s="63" t="str">
        <f t="shared" si="121"/>
        <v/>
      </c>
      <c r="S299" s="63" t="str">
        <f t="shared" si="128"/>
        <v/>
      </c>
      <c r="T299" s="19">
        <f t="shared" si="122"/>
        <v>0</v>
      </c>
      <c r="U299" s="19">
        <f t="shared" si="123"/>
        <v>0</v>
      </c>
      <c r="V299" s="19">
        <f t="shared" si="124"/>
        <v>0</v>
      </c>
      <c r="W299" s="19">
        <f t="shared" si="125"/>
        <v>0</v>
      </c>
      <c r="X299" s="19">
        <f t="shared" si="126"/>
        <v>0</v>
      </c>
      <c r="Y299" s="19">
        <f t="shared" si="127"/>
        <v>0</v>
      </c>
      <c r="Z299" s="365">
        <f t="shared" si="129"/>
        <v>0</v>
      </c>
    </row>
    <row r="300" spans="1:26" hidden="1" x14ac:dyDescent="0.2">
      <c r="A300" s="280" t="str">
        <f>Übersetzungstexte!A$230</f>
        <v>Seitentotal</v>
      </c>
      <c r="B300" s="281"/>
      <c r="C300" s="92">
        <f>SUM(C279:C299)</f>
        <v>0</v>
      </c>
      <c r="D300" s="282"/>
      <c r="E300" s="92">
        <f>SUM(E279:E299)</f>
        <v>0</v>
      </c>
      <c r="F300" s="92">
        <f>SUM(F279:F299)</f>
        <v>0</v>
      </c>
      <c r="G300" s="283"/>
      <c r="H300" s="280" t="str">
        <f>Übersetzungstexte!A$230</f>
        <v>Seitentotal</v>
      </c>
      <c r="I300" s="281"/>
      <c r="J300" s="92">
        <f>SUM(J279:J299)</f>
        <v>0</v>
      </c>
      <c r="K300" s="282"/>
      <c r="L300" s="92">
        <f>SUM(L279:L299)</f>
        <v>0</v>
      </c>
      <c r="M300" s="92">
        <f>SUM(M279:M299)</f>
        <v>0</v>
      </c>
      <c r="N300" s="56"/>
      <c r="O300" s="56"/>
      <c r="P300" s="56"/>
      <c r="Q300" s="56"/>
      <c r="R300" s="56"/>
      <c r="S300" s="56"/>
    </row>
    <row r="301" spans="1:26" hidden="1" x14ac:dyDescent="0.2">
      <c r="A301" s="240" t="str">
        <f>'Stammdaten Betrieb &amp; Abteilung'!D$1</f>
        <v xml:space="preserve">  </v>
      </c>
      <c r="B301" s="241"/>
      <c r="F301" s="243"/>
      <c r="G301" s="243"/>
      <c r="H301" s="22" t="str">
        <f>Übersetzungstexte!A$190</f>
        <v>Betrieb / Betriebsabteilung</v>
      </c>
      <c r="I301" s="244" t="str">
        <f>'Stammdaten Betrieb &amp; Abteilung'!D$13</f>
        <v xml:space="preserve"> </v>
      </c>
      <c r="J301" s="49"/>
      <c r="K301" s="22"/>
      <c r="L301" s="49"/>
      <c r="M301" s="49"/>
    </row>
    <row r="302" spans="1:26" hidden="1" x14ac:dyDescent="0.2">
      <c r="A302" s="245" t="str">
        <f>'Stammdaten Betrieb &amp; Abteilung'!D$3</f>
        <v xml:space="preserve"> </v>
      </c>
      <c r="B302" s="246"/>
      <c r="F302" s="247"/>
      <c r="G302" s="247"/>
      <c r="H302" s="46" t="str">
        <f>Übersetzungstexte!A$191</f>
        <v>PLZ/Ort</v>
      </c>
      <c r="I302" s="244" t="str">
        <f>'Stammdaten Betrieb &amp; Abteilung'!D$4</f>
        <v xml:space="preserve"> </v>
      </c>
      <c r="J302" s="49"/>
      <c r="K302" s="22"/>
      <c r="L302" s="248"/>
      <c r="M302" s="248"/>
    </row>
    <row r="303" spans="1:26" hidden="1" x14ac:dyDescent="0.2">
      <c r="A303" s="178"/>
      <c r="B303" s="195"/>
      <c r="C303" s="196"/>
      <c r="D303" s="195"/>
      <c r="E303" s="196"/>
      <c r="F303" s="196"/>
      <c r="G303" s="279"/>
      <c r="H303" s="197"/>
      <c r="I303" s="196"/>
      <c r="J303" s="195"/>
      <c r="K303" s="198"/>
      <c r="L303" s="199"/>
      <c r="M303" s="199"/>
    </row>
    <row r="304" spans="1:26" hidden="1" x14ac:dyDescent="0.2">
      <c r="A304" s="249"/>
      <c r="B304" s="250"/>
      <c r="C304" s="251"/>
      <c r="D304" s="252"/>
      <c r="E304" s="253"/>
      <c r="F304" s="254" t="str">
        <f>CONCATENATE(Übersetzungstexte!A$192," ",TEXT(MONTH(P$3),"00"),".",YEAR(P$3))</f>
        <v>Zeitgleiche Periode des Vorjahres: 01.3799</v>
      </c>
      <c r="G304" s="255"/>
      <c r="H304" s="255"/>
      <c r="I304" s="249"/>
      <c r="J304" s="252"/>
      <c r="K304" s="256"/>
      <c r="L304" s="257"/>
      <c r="M304" s="258" t="str">
        <f>CONCATENATE(Übersetzungstexte!A$211," ",TEXT(MONTH(P$4),"00"),".",YEAR(P$4))</f>
        <v>Zeitgleiche Periode des vorletzten Jahres: 01.3798</v>
      </c>
    </row>
    <row r="305" spans="1:26" hidden="1" x14ac:dyDescent="0.2">
      <c r="A305" s="259">
        <v>1</v>
      </c>
      <c r="B305" s="260">
        <v>2</v>
      </c>
      <c r="C305" s="260">
        <v>3</v>
      </c>
      <c r="D305" s="260">
        <v>4</v>
      </c>
      <c r="E305" s="260">
        <v>5</v>
      </c>
      <c r="F305" s="260">
        <v>6</v>
      </c>
      <c r="G305" s="261"/>
      <c r="H305" s="259">
        <v>1</v>
      </c>
      <c r="I305" s="260">
        <v>2</v>
      </c>
      <c r="J305" s="260">
        <v>3</v>
      </c>
      <c r="K305" s="260">
        <v>4</v>
      </c>
      <c r="L305" s="260">
        <v>5</v>
      </c>
      <c r="M305" s="260">
        <v>6</v>
      </c>
      <c r="N305" s="54"/>
      <c r="O305" s="54"/>
      <c r="P305" s="54"/>
      <c r="Q305" s="54"/>
      <c r="R305" s="54" t="s">
        <v>766</v>
      </c>
      <c r="S305" s="54" t="s">
        <v>5</v>
      </c>
      <c r="T305" s="66" t="s">
        <v>764</v>
      </c>
      <c r="U305" s="66" t="s">
        <v>667</v>
      </c>
      <c r="V305" s="66"/>
      <c r="W305" s="66" t="s">
        <v>764</v>
      </c>
      <c r="X305" s="66" t="s">
        <v>667</v>
      </c>
      <c r="Y305" s="66"/>
    </row>
    <row r="306" spans="1:26" s="134" customFormat="1" hidden="1" x14ac:dyDescent="0.2">
      <c r="A306" s="262" t="str">
        <f>Übersetzungstexte!A$193</f>
        <v/>
      </c>
      <c r="B306" s="263" t="str">
        <f>Übersetzungstexte!A$196</f>
        <v>vertragliche</v>
      </c>
      <c r="C306" s="264" t="str">
        <f>Übersetzungstexte!A$199</f>
        <v>Sollstd. zeitgl.</v>
      </c>
      <c r="D306" s="265" t="str">
        <f>Übersetzungstexte!A$202</f>
        <v>Istzeit</v>
      </c>
      <c r="E306" s="264" t="str">
        <f>Übersetzungstexte!A$205</f>
        <v>Bezahlte/</v>
      </c>
      <c r="F306" s="264" t="str">
        <f>Übersetzungstexte!A$208</f>
        <v>Ausfallstunden</v>
      </c>
      <c r="G306" s="266"/>
      <c r="H306" s="262" t="str">
        <f>Übersetzungstexte!A$212</f>
        <v/>
      </c>
      <c r="I306" s="263" t="str">
        <f>Übersetzungstexte!A$215</f>
        <v>vertragliche</v>
      </c>
      <c r="J306" s="264" t="str">
        <f>Übersetzungstexte!A$218</f>
        <v>Sollstd. zeitgl.</v>
      </c>
      <c r="K306" s="265" t="str">
        <f>Übersetzungstexte!A$221</f>
        <v>Istzeit</v>
      </c>
      <c r="L306" s="264" t="str">
        <f>Übersetzungstexte!A$224</f>
        <v>Bezahlte/</v>
      </c>
      <c r="M306" s="264" t="str">
        <f>Übersetzungstexte!A$227</f>
        <v>Ausfallstunden</v>
      </c>
      <c r="N306" s="55"/>
      <c r="O306" s="55"/>
      <c r="P306" s="84" t="s">
        <v>680</v>
      </c>
      <c r="Q306" s="84" t="s">
        <v>683</v>
      </c>
      <c r="R306" s="61" t="s">
        <v>691</v>
      </c>
      <c r="S306" s="61" t="s">
        <v>691</v>
      </c>
      <c r="T306" s="66" t="s">
        <v>763</v>
      </c>
      <c r="U306" s="66" t="s">
        <v>763</v>
      </c>
      <c r="V306" s="61" t="s">
        <v>691</v>
      </c>
      <c r="W306" s="66" t="s">
        <v>763</v>
      </c>
      <c r="X306" s="66" t="s">
        <v>763</v>
      </c>
      <c r="Y306" s="61" t="s">
        <v>691</v>
      </c>
      <c r="Z306" s="79"/>
    </row>
    <row r="307" spans="1:26" s="134" customFormat="1" hidden="1" x14ac:dyDescent="0.2">
      <c r="A307" s="267" t="str">
        <f>Übersetzungstexte!A$194</f>
        <v/>
      </c>
      <c r="B307" s="263" t="str">
        <f>Übersetzungstexte!A$197</f>
        <v>wöchentliche</v>
      </c>
      <c r="C307" s="264" t="str">
        <f>Übersetzungstexte!A$200</f>
        <v>Periode inkl.</v>
      </c>
      <c r="D307" s="265" t="str">
        <f>Übersetzungstexte!A$203</f>
        <v/>
      </c>
      <c r="E307" s="264" t="str">
        <f>Übersetzungstexte!A$206</f>
        <v>Unbezahlte</v>
      </c>
      <c r="F307" s="264" t="str">
        <f>Übersetzungstexte!A$209</f>
        <v/>
      </c>
      <c r="G307" s="266"/>
      <c r="H307" s="267" t="str">
        <f>Übersetzungstexte!A$213</f>
        <v/>
      </c>
      <c r="I307" s="263" t="str">
        <f>Übersetzungstexte!A$216</f>
        <v>wöchentliche</v>
      </c>
      <c r="J307" s="264" t="str">
        <f>Übersetzungstexte!A$219</f>
        <v>Periode inkl.</v>
      </c>
      <c r="K307" s="265" t="str">
        <f>Übersetzungstexte!A$222</f>
        <v/>
      </c>
      <c r="L307" s="264" t="str">
        <f>Übersetzungstexte!A$225</f>
        <v>Unbezahlte</v>
      </c>
      <c r="M307" s="264" t="str">
        <f>Übersetzungstexte!A$228</f>
        <v/>
      </c>
      <c r="N307" s="55"/>
      <c r="O307" s="55"/>
      <c r="P307" s="61" t="s">
        <v>682</v>
      </c>
      <c r="Q307" s="84" t="s">
        <v>681</v>
      </c>
      <c r="R307" s="61" t="s">
        <v>692</v>
      </c>
      <c r="S307" s="61" t="s">
        <v>692</v>
      </c>
      <c r="T307" s="66" t="s">
        <v>749</v>
      </c>
      <c r="U307" s="66" t="s">
        <v>749</v>
      </c>
      <c r="V307" s="61" t="s">
        <v>692</v>
      </c>
      <c r="W307" s="66" t="s">
        <v>749</v>
      </c>
      <c r="X307" s="66" t="s">
        <v>749</v>
      </c>
      <c r="Y307" s="61" t="s">
        <v>692</v>
      </c>
      <c r="Z307" s="79" t="s">
        <v>52</v>
      </c>
    </row>
    <row r="308" spans="1:26" s="134" customFormat="1" hidden="1" x14ac:dyDescent="0.2">
      <c r="A308" s="268" t="str">
        <f>Übersetzungstexte!A$195</f>
        <v>Name,Vorname</v>
      </c>
      <c r="B308" s="269" t="str">
        <f>Übersetzungstexte!A$198</f>
        <v>Arbeitszeit</v>
      </c>
      <c r="C308" s="270" t="str">
        <f>Übersetzungstexte!A$201</f>
        <v>Vorholzeit</v>
      </c>
      <c r="D308" s="271" t="str">
        <f>Übersetzungstexte!A$204</f>
        <v/>
      </c>
      <c r="E308" s="270" t="str">
        <f>Übersetzungstexte!A$207</f>
        <v>Absenzen</v>
      </c>
      <c r="F308" s="270" t="str">
        <f>Übersetzungstexte!A$210</f>
        <v/>
      </c>
      <c r="G308" s="272"/>
      <c r="H308" s="268" t="str">
        <f>Übersetzungstexte!A$214</f>
        <v>Name,Vorname</v>
      </c>
      <c r="I308" s="269" t="str">
        <f>Übersetzungstexte!A$217</f>
        <v>Arbeitszeit</v>
      </c>
      <c r="J308" s="270" t="str">
        <f>Übersetzungstexte!A$220</f>
        <v>Vorholzeit</v>
      </c>
      <c r="K308" s="271" t="str">
        <f>Übersetzungstexte!A$223</f>
        <v/>
      </c>
      <c r="L308" s="270" t="str">
        <f>Übersetzungstexte!A$226</f>
        <v>Absenzen</v>
      </c>
      <c r="M308" s="270" t="str">
        <f>Übersetzungstexte!A$229</f>
        <v/>
      </c>
      <c r="N308" s="55"/>
      <c r="O308" s="55" t="s">
        <v>711</v>
      </c>
      <c r="P308" s="61" t="s">
        <v>673</v>
      </c>
      <c r="Q308" s="84" t="s">
        <v>661</v>
      </c>
      <c r="R308" s="83">
        <f>P$3</f>
        <v>693598</v>
      </c>
      <c r="S308" s="83">
        <f>P$4</f>
        <v>693233</v>
      </c>
      <c r="T308" s="83" t="s">
        <v>767</v>
      </c>
      <c r="U308" s="83" t="s">
        <v>767</v>
      </c>
      <c r="V308" s="83" t="s">
        <v>767</v>
      </c>
      <c r="W308" s="83" t="s">
        <v>4</v>
      </c>
      <c r="X308" s="83" t="s">
        <v>4</v>
      </c>
      <c r="Y308" s="83" t="s">
        <v>4</v>
      </c>
      <c r="Z308" s="79" t="s">
        <v>53</v>
      </c>
    </row>
    <row r="309" spans="1:26" ht="17.25" hidden="1" customHeight="1" x14ac:dyDescent="0.2">
      <c r="A309" s="131" t="str">
        <f t="shared" ref="A309:A329" si="130">O309</f>
        <v/>
      </c>
      <c r="B309" s="168"/>
      <c r="C309" s="168"/>
      <c r="D309" s="168"/>
      <c r="E309" s="169"/>
      <c r="F309" s="273" t="str">
        <f t="shared" ref="F309:F329" si="131">R309</f>
        <v/>
      </c>
      <c r="G309" s="129"/>
      <c r="H309" s="131" t="str">
        <f t="shared" ref="H309:H329" si="132">O309</f>
        <v/>
      </c>
      <c r="I309" s="168"/>
      <c r="J309" s="168"/>
      <c r="K309" s="168"/>
      <c r="L309" s="169"/>
      <c r="M309" s="273" t="str">
        <f t="shared" ref="M309:M329" si="133">S309</f>
        <v/>
      </c>
      <c r="N309" s="56"/>
      <c r="O309" s="57" t="str">
        <f>'Stammdaten Mitarbeitende'!AA309</f>
        <v/>
      </c>
      <c r="P309" s="64" t="str">
        <f>IF($A309="","",'Stammdaten Mitarbeitende'!L309)</f>
        <v/>
      </c>
      <c r="Q309" s="64" t="str">
        <f>IF(OR($A309="",'Stammdaten Mitarbeitende'!J309=""),"",'Stammdaten Mitarbeitende'!J309)</f>
        <v/>
      </c>
      <c r="R309" s="63" t="str">
        <f t="shared" ref="R309:R329" si="134">IF(OR($A309="",C309="",D309="",E309=""),"",MAX(C309-D309-E309,0))</f>
        <v/>
      </c>
      <c r="S309" s="63" t="str">
        <f>IF(OR($H309="",J309="",K309="",L309=""),"",MAX(J309-K309-L309,0))</f>
        <v/>
      </c>
      <c r="T309" s="19">
        <f t="shared" ref="T309:T329" si="135">IF(OR(F309=""),0,C309)</f>
        <v>0</v>
      </c>
      <c r="U309" s="19">
        <f t="shared" ref="U309:U329" si="136">IF(OR(F309=""),0,E309)</f>
        <v>0</v>
      </c>
      <c r="V309" s="19">
        <f t="shared" ref="V309:V329" si="137">IF(OR(F309&lt;=0,F309=""),0,R309)</f>
        <v>0</v>
      </c>
      <c r="W309" s="19">
        <f t="shared" ref="W309:W329" si="138">IF(OR(M309=""),0,J309)</f>
        <v>0</v>
      </c>
      <c r="X309" s="19">
        <f t="shared" ref="X309:X329" si="139">IF(OR(M309=""),0,L309)</f>
        <v>0</v>
      </c>
      <c r="Y309" s="19">
        <f t="shared" ref="Y309:Y329" si="140">IF(OR(M309&lt;=0,M309=""),0,S309)</f>
        <v>0</v>
      </c>
      <c r="Z309" s="365">
        <f>MAX(P309:Y309)</f>
        <v>0</v>
      </c>
    </row>
    <row r="310" spans="1:26" ht="17.25" hidden="1" customHeight="1" x14ac:dyDescent="0.2">
      <c r="A310" s="131" t="str">
        <f t="shared" si="130"/>
        <v/>
      </c>
      <c r="B310" s="168"/>
      <c r="C310" s="168"/>
      <c r="D310" s="168"/>
      <c r="E310" s="169"/>
      <c r="F310" s="273" t="str">
        <f t="shared" si="131"/>
        <v/>
      </c>
      <c r="G310" s="129"/>
      <c r="H310" s="131" t="str">
        <f t="shared" si="132"/>
        <v/>
      </c>
      <c r="I310" s="168"/>
      <c r="J310" s="168"/>
      <c r="K310" s="168"/>
      <c r="L310" s="169"/>
      <c r="M310" s="273" t="str">
        <f t="shared" si="133"/>
        <v/>
      </c>
      <c r="N310" s="56"/>
      <c r="O310" s="57" t="str">
        <f>'Stammdaten Mitarbeitende'!AA310</f>
        <v/>
      </c>
      <c r="P310" s="64" t="str">
        <f>IF($A310="","",'Stammdaten Mitarbeitende'!L310)</f>
        <v/>
      </c>
      <c r="Q310" s="64" t="str">
        <f>IF(OR($A310="",'Stammdaten Mitarbeitende'!J310=""),"",'Stammdaten Mitarbeitende'!J310)</f>
        <v/>
      </c>
      <c r="R310" s="63" t="str">
        <f t="shared" si="134"/>
        <v/>
      </c>
      <c r="S310" s="63" t="str">
        <f t="shared" ref="S310:S329" si="141">IF(OR($H310="",J310="",K310="",L310=""),"",MAX(J310-K310-L310,0))</f>
        <v/>
      </c>
      <c r="T310" s="19">
        <f t="shared" si="135"/>
        <v>0</v>
      </c>
      <c r="U310" s="19">
        <f t="shared" si="136"/>
        <v>0</v>
      </c>
      <c r="V310" s="19">
        <f t="shared" si="137"/>
        <v>0</v>
      </c>
      <c r="W310" s="19">
        <f t="shared" si="138"/>
        <v>0</v>
      </c>
      <c r="X310" s="19">
        <f t="shared" si="139"/>
        <v>0</v>
      </c>
      <c r="Y310" s="19">
        <f t="shared" si="140"/>
        <v>0</v>
      </c>
      <c r="Z310" s="365">
        <f t="shared" ref="Z310:Z329" si="142">MAX(P310:Y310)</f>
        <v>0</v>
      </c>
    </row>
    <row r="311" spans="1:26" ht="17.25" hidden="1" customHeight="1" x14ac:dyDescent="0.2">
      <c r="A311" s="131" t="str">
        <f t="shared" si="130"/>
        <v/>
      </c>
      <c r="B311" s="168"/>
      <c r="C311" s="168"/>
      <c r="D311" s="168"/>
      <c r="E311" s="169"/>
      <c r="F311" s="273" t="str">
        <f t="shared" si="131"/>
        <v/>
      </c>
      <c r="G311" s="129"/>
      <c r="H311" s="131" t="str">
        <f t="shared" si="132"/>
        <v/>
      </c>
      <c r="I311" s="168"/>
      <c r="J311" s="168"/>
      <c r="K311" s="168"/>
      <c r="L311" s="169"/>
      <c r="M311" s="273" t="str">
        <f t="shared" si="133"/>
        <v/>
      </c>
      <c r="N311" s="56"/>
      <c r="O311" s="57" t="str">
        <f>'Stammdaten Mitarbeitende'!AA311</f>
        <v/>
      </c>
      <c r="P311" s="64" t="str">
        <f>IF($A311="","",'Stammdaten Mitarbeitende'!L311)</f>
        <v/>
      </c>
      <c r="Q311" s="64" t="str">
        <f>IF(OR($A311="",'Stammdaten Mitarbeitende'!J311=""),"",'Stammdaten Mitarbeitende'!J311)</f>
        <v/>
      </c>
      <c r="R311" s="63" t="str">
        <f t="shared" si="134"/>
        <v/>
      </c>
      <c r="S311" s="63" t="str">
        <f t="shared" si="141"/>
        <v/>
      </c>
      <c r="T311" s="19">
        <f t="shared" si="135"/>
        <v>0</v>
      </c>
      <c r="U311" s="19">
        <f t="shared" si="136"/>
        <v>0</v>
      </c>
      <c r="V311" s="19">
        <f t="shared" si="137"/>
        <v>0</v>
      </c>
      <c r="W311" s="19">
        <f t="shared" si="138"/>
        <v>0</v>
      </c>
      <c r="X311" s="19">
        <f t="shared" si="139"/>
        <v>0</v>
      </c>
      <c r="Y311" s="19">
        <f t="shared" si="140"/>
        <v>0</v>
      </c>
      <c r="Z311" s="365">
        <f t="shared" si="142"/>
        <v>0</v>
      </c>
    </row>
    <row r="312" spans="1:26" ht="17.25" hidden="1" customHeight="1" x14ac:dyDescent="0.2">
      <c r="A312" s="131" t="str">
        <f t="shared" si="130"/>
        <v/>
      </c>
      <c r="B312" s="168"/>
      <c r="C312" s="168"/>
      <c r="D312" s="168"/>
      <c r="E312" s="169"/>
      <c r="F312" s="273" t="str">
        <f t="shared" si="131"/>
        <v/>
      </c>
      <c r="G312" s="129"/>
      <c r="H312" s="131" t="str">
        <f t="shared" si="132"/>
        <v/>
      </c>
      <c r="I312" s="168"/>
      <c r="J312" s="168"/>
      <c r="K312" s="168"/>
      <c r="L312" s="169"/>
      <c r="M312" s="273" t="str">
        <f t="shared" si="133"/>
        <v/>
      </c>
      <c r="N312" s="56"/>
      <c r="O312" s="57" t="str">
        <f>'Stammdaten Mitarbeitende'!AA312</f>
        <v/>
      </c>
      <c r="P312" s="64" t="str">
        <f>IF($A312="","",'Stammdaten Mitarbeitende'!L312)</f>
        <v/>
      </c>
      <c r="Q312" s="64" t="str">
        <f>IF(OR($A312="",'Stammdaten Mitarbeitende'!J312=""),"",'Stammdaten Mitarbeitende'!J312)</f>
        <v/>
      </c>
      <c r="R312" s="63" t="str">
        <f t="shared" si="134"/>
        <v/>
      </c>
      <c r="S312" s="63" t="str">
        <f t="shared" si="141"/>
        <v/>
      </c>
      <c r="T312" s="19">
        <f t="shared" si="135"/>
        <v>0</v>
      </c>
      <c r="U312" s="19">
        <f t="shared" si="136"/>
        <v>0</v>
      </c>
      <c r="V312" s="19">
        <f t="shared" si="137"/>
        <v>0</v>
      </c>
      <c r="W312" s="19">
        <f t="shared" si="138"/>
        <v>0</v>
      </c>
      <c r="X312" s="19">
        <f t="shared" si="139"/>
        <v>0</v>
      </c>
      <c r="Y312" s="19">
        <f t="shared" si="140"/>
        <v>0</v>
      </c>
      <c r="Z312" s="365">
        <f t="shared" si="142"/>
        <v>0</v>
      </c>
    </row>
    <row r="313" spans="1:26" ht="17.25" hidden="1" customHeight="1" x14ac:dyDescent="0.2">
      <c r="A313" s="131" t="str">
        <f t="shared" si="130"/>
        <v/>
      </c>
      <c r="B313" s="168"/>
      <c r="C313" s="168"/>
      <c r="D313" s="168"/>
      <c r="E313" s="169"/>
      <c r="F313" s="273" t="str">
        <f t="shared" si="131"/>
        <v/>
      </c>
      <c r="G313" s="129"/>
      <c r="H313" s="131" t="str">
        <f t="shared" si="132"/>
        <v/>
      </c>
      <c r="I313" s="168"/>
      <c r="J313" s="168"/>
      <c r="K313" s="168"/>
      <c r="L313" s="169"/>
      <c r="M313" s="273" t="str">
        <f t="shared" si="133"/>
        <v/>
      </c>
      <c r="N313" s="56"/>
      <c r="O313" s="57" t="str">
        <f>'Stammdaten Mitarbeitende'!AA313</f>
        <v/>
      </c>
      <c r="P313" s="64" t="str">
        <f>IF($A313="","",'Stammdaten Mitarbeitende'!L313)</f>
        <v/>
      </c>
      <c r="Q313" s="64" t="str">
        <f>IF(OR($A313="",'Stammdaten Mitarbeitende'!J313=""),"",'Stammdaten Mitarbeitende'!J313)</f>
        <v/>
      </c>
      <c r="R313" s="63" t="str">
        <f t="shared" si="134"/>
        <v/>
      </c>
      <c r="S313" s="63" t="str">
        <f t="shared" si="141"/>
        <v/>
      </c>
      <c r="T313" s="19">
        <f t="shared" si="135"/>
        <v>0</v>
      </c>
      <c r="U313" s="19">
        <f t="shared" si="136"/>
        <v>0</v>
      </c>
      <c r="V313" s="19">
        <f t="shared" si="137"/>
        <v>0</v>
      </c>
      <c r="W313" s="19">
        <f t="shared" si="138"/>
        <v>0</v>
      </c>
      <c r="X313" s="19">
        <f t="shared" si="139"/>
        <v>0</v>
      </c>
      <c r="Y313" s="19">
        <f t="shared" si="140"/>
        <v>0</v>
      </c>
      <c r="Z313" s="365">
        <f t="shared" si="142"/>
        <v>0</v>
      </c>
    </row>
    <row r="314" spans="1:26" ht="17.25" hidden="1" customHeight="1" x14ac:dyDescent="0.2">
      <c r="A314" s="131" t="str">
        <f t="shared" si="130"/>
        <v/>
      </c>
      <c r="B314" s="168"/>
      <c r="C314" s="168"/>
      <c r="D314" s="168"/>
      <c r="E314" s="169"/>
      <c r="F314" s="273" t="str">
        <f t="shared" si="131"/>
        <v/>
      </c>
      <c r="G314" s="129"/>
      <c r="H314" s="131" t="str">
        <f t="shared" si="132"/>
        <v/>
      </c>
      <c r="I314" s="168"/>
      <c r="J314" s="168"/>
      <c r="K314" s="168"/>
      <c r="L314" s="169"/>
      <c r="M314" s="273" t="str">
        <f t="shared" si="133"/>
        <v/>
      </c>
      <c r="N314" s="56"/>
      <c r="O314" s="57" t="str">
        <f>'Stammdaten Mitarbeitende'!AA314</f>
        <v/>
      </c>
      <c r="P314" s="64" t="str">
        <f>IF($A314="","",'Stammdaten Mitarbeitende'!L314)</f>
        <v/>
      </c>
      <c r="Q314" s="64" t="str">
        <f>IF(OR($A314="",'Stammdaten Mitarbeitende'!J314=""),"",'Stammdaten Mitarbeitende'!J314)</f>
        <v/>
      </c>
      <c r="R314" s="63" t="str">
        <f t="shared" si="134"/>
        <v/>
      </c>
      <c r="S314" s="63" t="str">
        <f t="shared" si="141"/>
        <v/>
      </c>
      <c r="T314" s="19">
        <f t="shared" si="135"/>
        <v>0</v>
      </c>
      <c r="U314" s="19">
        <f t="shared" si="136"/>
        <v>0</v>
      </c>
      <c r="V314" s="19">
        <f t="shared" si="137"/>
        <v>0</v>
      </c>
      <c r="W314" s="19">
        <f t="shared" si="138"/>
        <v>0</v>
      </c>
      <c r="X314" s="19">
        <f t="shared" si="139"/>
        <v>0</v>
      </c>
      <c r="Y314" s="19">
        <f t="shared" si="140"/>
        <v>0</v>
      </c>
      <c r="Z314" s="365">
        <f t="shared" si="142"/>
        <v>0</v>
      </c>
    </row>
    <row r="315" spans="1:26" ht="17.25" hidden="1" customHeight="1" x14ac:dyDescent="0.2">
      <c r="A315" s="131" t="str">
        <f t="shared" si="130"/>
        <v/>
      </c>
      <c r="B315" s="168"/>
      <c r="C315" s="168"/>
      <c r="D315" s="168"/>
      <c r="E315" s="169"/>
      <c r="F315" s="273" t="str">
        <f t="shared" si="131"/>
        <v/>
      </c>
      <c r="G315" s="129"/>
      <c r="H315" s="131" t="str">
        <f t="shared" si="132"/>
        <v/>
      </c>
      <c r="I315" s="168"/>
      <c r="J315" s="168"/>
      <c r="K315" s="168"/>
      <c r="L315" s="169"/>
      <c r="M315" s="273" t="str">
        <f t="shared" si="133"/>
        <v/>
      </c>
      <c r="N315" s="56"/>
      <c r="O315" s="57" t="str">
        <f>'Stammdaten Mitarbeitende'!AA315</f>
        <v/>
      </c>
      <c r="P315" s="64" t="str">
        <f>IF($A315="","",'Stammdaten Mitarbeitende'!L315)</f>
        <v/>
      </c>
      <c r="Q315" s="64" t="str">
        <f>IF(OR($A315="",'Stammdaten Mitarbeitende'!J315=""),"",'Stammdaten Mitarbeitende'!J315)</f>
        <v/>
      </c>
      <c r="R315" s="63" t="str">
        <f t="shared" si="134"/>
        <v/>
      </c>
      <c r="S315" s="63" t="str">
        <f t="shared" si="141"/>
        <v/>
      </c>
      <c r="T315" s="19">
        <f t="shared" si="135"/>
        <v>0</v>
      </c>
      <c r="U315" s="19">
        <f t="shared" si="136"/>
        <v>0</v>
      </c>
      <c r="V315" s="19">
        <f t="shared" si="137"/>
        <v>0</v>
      </c>
      <c r="W315" s="19">
        <f t="shared" si="138"/>
        <v>0</v>
      </c>
      <c r="X315" s="19">
        <f t="shared" si="139"/>
        <v>0</v>
      </c>
      <c r="Y315" s="19">
        <f t="shared" si="140"/>
        <v>0</v>
      </c>
      <c r="Z315" s="365">
        <f t="shared" si="142"/>
        <v>0</v>
      </c>
    </row>
    <row r="316" spans="1:26" ht="17.25" hidden="1" customHeight="1" x14ac:dyDescent="0.2">
      <c r="A316" s="131" t="str">
        <f t="shared" si="130"/>
        <v/>
      </c>
      <c r="B316" s="168"/>
      <c r="C316" s="168"/>
      <c r="D316" s="168"/>
      <c r="E316" s="169"/>
      <c r="F316" s="273" t="str">
        <f t="shared" si="131"/>
        <v/>
      </c>
      <c r="G316" s="129"/>
      <c r="H316" s="131" t="str">
        <f t="shared" si="132"/>
        <v/>
      </c>
      <c r="I316" s="168"/>
      <c r="J316" s="168"/>
      <c r="K316" s="168"/>
      <c r="L316" s="169"/>
      <c r="M316" s="273" t="str">
        <f t="shared" si="133"/>
        <v/>
      </c>
      <c r="N316" s="56"/>
      <c r="O316" s="57" t="str">
        <f>'Stammdaten Mitarbeitende'!AA316</f>
        <v/>
      </c>
      <c r="P316" s="64" t="str">
        <f>IF($A316="","",'Stammdaten Mitarbeitende'!L316)</f>
        <v/>
      </c>
      <c r="Q316" s="64" t="str">
        <f>IF(OR($A316="",'Stammdaten Mitarbeitende'!J316=""),"",'Stammdaten Mitarbeitende'!J316)</f>
        <v/>
      </c>
      <c r="R316" s="63" t="str">
        <f t="shared" si="134"/>
        <v/>
      </c>
      <c r="S316" s="63" t="str">
        <f t="shared" si="141"/>
        <v/>
      </c>
      <c r="T316" s="19">
        <f t="shared" si="135"/>
        <v>0</v>
      </c>
      <c r="U316" s="19">
        <f t="shared" si="136"/>
        <v>0</v>
      </c>
      <c r="V316" s="19">
        <f t="shared" si="137"/>
        <v>0</v>
      </c>
      <c r="W316" s="19">
        <f t="shared" si="138"/>
        <v>0</v>
      </c>
      <c r="X316" s="19">
        <f t="shared" si="139"/>
        <v>0</v>
      </c>
      <c r="Y316" s="19">
        <f t="shared" si="140"/>
        <v>0</v>
      </c>
      <c r="Z316" s="365">
        <f t="shared" si="142"/>
        <v>0</v>
      </c>
    </row>
    <row r="317" spans="1:26" ht="17.25" hidden="1" customHeight="1" x14ac:dyDescent="0.2">
      <c r="A317" s="131" t="str">
        <f t="shared" si="130"/>
        <v/>
      </c>
      <c r="B317" s="168"/>
      <c r="C317" s="168"/>
      <c r="D317" s="168"/>
      <c r="E317" s="169"/>
      <c r="F317" s="273" t="str">
        <f t="shared" si="131"/>
        <v/>
      </c>
      <c r="G317" s="129"/>
      <c r="H317" s="131" t="str">
        <f t="shared" si="132"/>
        <v/>
      </c>
      <c r="I317" s="168"/>
      <c r="J317" s="168"/>
      <c r="K317" s="168"/>
      <c r="L317" s="169"/>
      <c r="M317" s="273" t="str">
        <f t="shared" si="133"/>
        <v/>
      </c>
      <c r="N317" s="56"/>
      <c r="O317" s="57" t="str">
        <f>'Stammdaten Mitarbeitende'!AA317</f>
        <v/>
      </c>
      <c r="P317" s="64" t="str">
        <f>IF($A317="","",'Stammdaten Mitarbeitende'!L317)</f>
        <v/>
      </c>
      <c r="Q317" s="64" t="str">
        <f>IF(OR($A317="",'Stammdaten Mitarbeitende'!J317=""),"",'Stammdaten Mitarbeitende'!J317)</f>
        <v/>
      </c>
      <c r="R317" s="63" t="str">
        <f t="shared" si="134"/>
        <v/>
      </c>
      <c r="S317" s="63" t="str">
        <f t="shared" si="141"/>
        <v/>
      </c>
      <c r="T317" s="19">
        <f t="shared" si="135"/>
        <v>0</v>
      </c>
      <c r="U317" s="19">
        <f t="shared" si="136"/>
        <v>0</v>
      </c>
      <c r="V317" s="19">
        <f t="shared" si="137"/>
        <v>0</v>
      </c>
      <c r="W317" s="19">
        <f t="shared" si="138"/>
        <v>0</v>
      </c>
      <c r="X317" s="19">
        <f t="shared" si="139"/>
        <v>0</v>
      </c>
      <c r="Y317" s="19">
        <f t="shared" si="140"/>
        <v>0</v>
      </c>
      <c r="Z317" s="365">
        <f t="shared" si="142"/>
        <v>0</v>
      </c>
    </row>
    <row r="318" spans="1:26" ht="17.25" hidden="1" customHeight="1" x14ac:dyDescent="0.2">
      <c r="A318" s="131" t="str">
        <f t="shared" si="130"/>
        <v/>
      </c>
      <c r="B318" s="168"/>
      <c r="C318" s="168"/>
      <c r="D318" s="168"/>
      <c r="E318" s="169"/>
      <c r="F318" s="273" t="str">
        <f t="shared" si="131"/>
        <v/>
      </c>
      <c r="G318" s="129"/>
      <c r="H318" s="131" t="str">
        <f t="shared" si="132"/>
        <v/>
      </c>
      <c r="I318" s="168"/>
      <c r="J318" s="168"/>
      <c r="K318" s="168"/>
      <c r="L318" s="169"/>
      <c r="M318" s="273" t="str">
        <f t="shared" si="133"/>
        <v/>
      </c>
      <c r="N318" s="56"/>
      <c r="O318" s="57" t="str">
        <f>'Stammdaten Mitarbeitende'!AA318</f>
        <v/>
      </c>
      <c r="P318" s="64" t="str">
        <f>IF($A318="","",'Stammdaten Mitarbeitende'!L318)</f>
        <v/>
      </c>
      <c r="Q318" s="64" t="str">
        <f>IF(OR($A318="",'Stammdaten Mitarbeitende'!J318=""),"",'Stammdaten Mitarbeitende'!J318)</f>
        <v/>
      </c>
      <c r="R318" s="63" t="str">
        <f t="shared" si="134"/>
        <v/>
      </c>
      <c r="S318" s="63" t="str">
        <f t="shared" si="141"/>
        <v/>
      </c>
      <c r="T318" s="19">
        <f t="shared" si="135"/>
        <v>0</v>
      </c>
      <c r="U318" s="19">
        <f t="shared" si="136"/>
        <v>0</v>
      </c>
      <c r="V318" s="19">
        <f t="shared" si="137"/>
        <v>0</v>
      </c>
      <c r="W318" s="19">
        <f t="shared" si="138"/>
        <v>0</v>
      </c>
      <c r="X318" s="19">
        <f t="shared" si="139"/>
        <v>0</v>
      </c>
      <c r="Y318" s="19">
        <f t="shared" si="140"/>
        <v>0</v>
      </c>
      <c r="Z318" s="365">
        <f t="shared" si="142"/>
        <v>0</v>
      </c>
    </row>
    <row r="319" spans="1:26" ht="17.25" hidden="1" customHeight="1" x14ac:dyDescent="0.2">
      <c r="A319" s="131" t="str">
        <f t="shared" si="130"/>
        <v/>
      </c>
      <c r="B319" s="168"/>
      <c r="C319" s="168"/>
      <c r="D319" s="168"/>
      <c r="E319" s="169"/>
      <c r="F319" s="273" t="str">
        <f t="shared" si="131"/>
        <v/>
      </c>
      <c r="G319" s="129"/>
      <c r="H319" s="131" t="str">
        <f t="shared" si="132"/>
        <v/>
      </c>
      <c r="I319" s="168"/>
      <c r="J319" s="168"/>
      <c r="K319" s="168"/>
      <c r="L319" s="169"/>
      <c r="M319" s="273" t="str">
        <f t="shared" si="133"/>
        <v/>
      </c>
      <c r="N319" s="56"/>
      <c r="O319" s="57" t="str">
        <f>'Stammdaten Mitarbeitende'!AA319</f>
        <v/>
      </c>
      <c r="P319" s="64" t="str">
        <f>IF($A319="","",'Stammdaten Mitarbeitende'!L319)</f>
        <v/>
      </c>
      <c r="Q319" s="64" t="str">
        <f>IF(OR($A319="",'Stammdaten Mitarbeitende'!J319=""),"",'Stammdaten Mitarbeitende'!J319)</f>
        <v/>
      </c>
      <c r="R319" s="63" t="str">
        <f t="shared" si="134"/>
        <v/>
      </c>
      <c r="S319" s="63" t="str">
        <f t="shared" si="141"/>
        <v/>
      </c>
      <c r="T319" s="19">
        <f t="shared" si="135"/>
        <v>0</v>
      </c>
      <c r="U319" s="19">
        <f t="shared" si="136"/>
        <v>0</v>
      </c>
      <c r="V319" s="19">
        <f t="shared" si="137"/>
        <v>0</v>
      </c>
      <c r="W319" s="19">
        <f t="shared" si="138"/>
        <v>0</v>
      </c>
      <c r="X319" s="19">
        <f t="shared" si="139"/>
        <v>0</v>
      </c>
      <c r="Y319" s="19">
        <f t="shared" si="140"/>
        <v>0</v>
      </c>
      <c r="Z319" s="365">
        <f t="shared" si="142"/>
        <v>0</v>
      </c>
    </row>
    <row r="320" spans="1:26" ht="17.25" hidden="1" customHeight="1" x14ac:dyDescent="0.2">
      <c r="A320" s="131" t="str">
        <f t="shared" si="130"/>
        <v/>
      </c>
      <c r="B320" s="168"/>
      <c r="C320" s="168"/>
      <c r="D320" s="168"/>
      <c r="E320" s="169"/>
      <c r="F320" s="273" t="str">
        <f t="shared" si="131"/>
        <v/>
      </c>
      <c r="G320" s="129"/>
      <c r="H320" s="131" t="str">
        <f t="shared" si="132"/>
        <v/>
      </c>
      <c r="I320" s="168"/>
      <c r="J320" s="168"/>
      <c r="K320" s="168"/>
      <c r="L320" s="169"/>
      <c r="M320" s="273" t="str">
        <f t="shared" si="133"/>
        <v/>
      </c>
      <c r="N320" s="56"/>
      <c r="O320" s="57" t="str">
        <f>'Stammdaten Mitarbeitende'!AA320</f>
        <v/>
      </c>
      <c r="P320" s="64" t="str">
        <f>IF($A320="","",'Stammdaten Mitarbeitende'!L320)</f>
        <v/>
      </c>
      <c r="Q320" s="64" t="str">
        <f>IF(OR($A320="",'Stammdaten Mitarbeitende'!J320=""),"",'Stammdaten Mitarbeitende'!J320)</f>
        <v/>
      </c>
      <c r="R320" s="63" t="str">
        <f t="shared" si="134"/>
        <v/>
      </c>
      <c r="S320" s="63" t="str">
        <f t="shared" si="141"/>
        <v/>
      </c>
      <c r="T320" s="19">
        <f t="shared" si="135"/>
        <v>0</v>
      </c>
      <c r="U320" s="19">
        <f t="shared" si="136"/>
        <v>0</v>
      </c>
      <c r="V320" s="19">
        <f t="shared" si="137"/>
        <v>0</v>
      </c>
      <c r="W320" s="19">
        <f t="shared" si="138"/>
        <v>0</v>
      </c>
      <c r="X320" s="19">
        <f t="shared" si="139"/>
        <v>0</v>
      </c>
      <c r="Y320" s="19">
        <f t="shared" si="140"/>
        <v>0</v>
      </c>
      <c r="Z320" s="365">
        <f t="shared" si="142"/>
        <v>0</v>
      </c>
    </row>
    <row r="321" spans="1:26" ht="17.25" hidden="1" customHeight="1" x14ac:dyDescent="0.2">
      <c r="A321" s="131" t="str">
        <f t="shared" si="130"/>
        <v/>
      </c>
      <c r="B321" s="168"/>
      <c r="C321" s="168"/>
      <c r="D321" s="168"/>
      <c r="E321" s="169"/>
      <c r="F321" s="273" t="str">
        <f t="shared" si="131"/>
        <v/>
      </c>
      <c r="G321" s="129"/>
      <c r="H321" s="131" t="str">
        <f t="shared" si="132"/>
        <v/>
      </c>
      <c r="I321" s="168"/>
      <c r="J321" s="168"/>
      <c r="K321" s="168"/>
      <c r="L321" s="169"/>
      <c r="M321" s="273" t="str">
        <f t="shared" si="133"/>
        <v/>
      </c>
      <c r="N321" s="56"/>
      <c r="O321" s="57" t="str">
        <f>'Stammdaten Mitarbeitende'!AA321</f>
        <v/>
      </c>
      <c r="P321" s="64" t="str">
        <f>IF($A321="","",'Stammdaten Mitarbeitende'!L321)</f>
        <v/>
      </c>
      <c r="Q321" s="64" t="str">
        <f>IF(OR($A321="",'Stammdaten Mitarbeitende'!J321=""),"",'Stammdaten Mitarbeitende'!J321)</f>
        <v/>
      </c>
      <c r="R321" s="63" t="str">
        <f t="shared" si="134"/>
        <v/>
      </c>
      <c r="S321" s="63" t="str">
        <f t="shared" si="141"/>
        <v/>
      </c>
      <c r="T321" s="19">
        <f t="shared" si="135"/>
        <v>0</v>
      </c>
      <c r="U321" s="19">
        <f t="shared" si="136"/>
        <v>0</v>
      </c>
      <c r="V321" s="19">
        <f t="shared" si="137"/>
        <v>0</v>
      </c>
      <c r="W321" s="19">
        <f t="shared" si="138"/>
        <v>0</v>
      </c>
      <c r="X321" s="19">
        <f t="shared" si="139"/>
        <v>0</v>
      </c>
      <c r="Y321" s="19">
        <f t="shared" si="140"/>
        <v>0</v>
      </c>
      <c r="Z321" s="365">
        <f t="shared" si="142"/>
        <v>0</v>
      </c>
    </row>
    <row r="322" spans="1:26" ht="17.25" hidden="1" customHeight="1" x14ac:dyDescent="0.2">
      <c r="A322" s="131" t="str">
        <f t="shared" si="130"/>
        <v/>
      </c>
      <c r="B322" s="168"/>
      <c r="C322" s="168"/>
      <c r="D322" s="168"/>
      <c r="E322" s="169"/>
      <c r="F322" s="273" t="str">
        <f t="shared" si="131"/>
        <v/>
      </c>
      <c r="G322" s="129"/>
      <c r="H322" s="131" t="str">
        <f t="shared" si="132"/>
        <v/>
      </c>
      <c r="I322" s="168"/>
      <c r="J322" s="168"/>
      <c r="K322" s="168"/>
      <c r="L322" s="169"/>
      <c r="M322" s="273" t="str">
        <f t="shared" si="133"/>
        <v/>
      </c>
      <c r="N322" s="56"/>
      <c r="O322" s="57" t="str">
        <f>'Stammdaten Mitarbeitende'!AA322</f>
        <v/>
      </c>
      <c r="P322" s="64" t="str">
        <f>IF($A322="","",'Stammdaten Mitarbeitende'!L322)</f>
        <v/>
      </c>
      <c r="Q322" s="64" t="str">
        <f>IF(OR($A322="",'Stammdaten Mitarbeitende'!J322=""),"",'Stammdaten Mitarbeitende'!J322)</f>
        <v/>
      </c>
      <c r="R322" s="63" t="str">
        <f t="shared" si="134"/>
        <v/>
      </c>
      <c r="S322" s="63" t="str">
        <f t="shared" si="141"/>
        <v/>
      </c>
      <c r="T322" s="19">
        <f t="shared" si="135"/>
        <v>0</v>
      </c>
      <c r="U322" s="19">
        <f t="shared" si="136"/>
        <v>0</v>
      </c>
      <c r="V322" s="19">
        <f t="shared" si="137"/>
        <v>0</v>
      </c>
      <c r="W322" s="19">
        <f t="shared" si="138"/>
        <v>0</v>
      </c>
      <c r="X322" s="19">
        <f t="shared" si="139"/>
        <v>0</v>
      </c>
      <c r="Y322" s="19">
        <f t="shared" si="140"/>
        <v>0</v>
      </c>
      <c r="Z322" s="365">
        <f t="shared" si="142"/>
        <v>0</v>
      </c>
    </row>
    <row r="323" spans="1:26" ht="17.25" hidden="1" customHeight="1" x14ac:dyDescent="0.2">
      <c r="A323" s="131" t="str">
        <f t="shared" si="130"/>
        <v/>
      </c>
      <c r="B323" s="168"/>
      <c r="C323" s="168"/>
      <c r="D323" s="168"/>
      <c r="E323" s="169"/>
      <c r="F323" s="273" t="str">
        <f t="shared" si="131"/>
        <v/>
      </c>
      <c r="G323" s="129"/>
      <c r="H323" s="131" t="str">
        <f t="shared" si="132"/>
        <v/>
      </c>
      <c r="I323" s="168"/>
      <c r="J323" s="168"/>
      <c r="K323" s="168"/>
      <c r="L323" s="169"/>
      <c r="M323" s="273" t="str">
        <f t="shared" si="133"/>
        <v/>
      </c>
      <c r="N323" s="56"/>
      <c r="O323" s="57" t="str">
        <f>'Stammdaten Mitarbeitende'!AA323</f>
        <v/>
      </c>
      <c r="P323" s="64" t="str">
        <f>IF($A323="","",'Stammdaten Mitarbeitende'!L323)</f>
        <v/>
      </c>
      <c r="Q323" s="64" t="str">
        <f>IF(OR($A323="",'Stammdaten Mitarbeitende'!J323=""),"",'Stammdaten Mitarbeitende'!J323)</f>
        <v/>
      </c>
      <c r="R323" s="63" t="str">
        <f t="shared" si="134"/>
        <v/>
      </c>
      <c r="S323" s="63" t="str">
        <f t="shared" si="141"/>
        <v/>
      </c>
      <c r="T323" s="19">
        <f t="shared" si="135"/>
        <v>0</v>
      </c>
      <c r="U323" s="19">
        <f t="shared" si="136"/>
        <v>0</v>
      </c>
      <c r="V323" s="19">
        <f t="shared" si="137"/>
        <v>0</v>
      </c>
      <c r="W323" s="19">
        <f t="shared" si="138"/>
        <v>0</v>
      </c>
      <c r="X323" s="19">
        <f t="shared" si="139"/>
        <v>0</v>
      </c>
      <c r="Y323" s="19">
        <f t="shared" si="140"/>
        <v>0</v>
      </c>
      <c r="Z323" s="365">
        <f t="shared" si="142"/>
        <v>0</v>
      </c>
    </row>
    <row r="324" spans="1:26" ht="17.25" hidden="1" customHeight="1" x14ac:dyDescent="0.2">
      <c r="A324" s="131" t="str">
        <f t="shared" si="130"/>
        <v/>
      </c>
      <c r="B324" s="168"/>
      <c r="C324" s="168"/>
      <c r="D324" s="168"/>
      <c r="E324" s="169"/>
      <c r="F324" s="273" t="str">
        <f t="shared" si="131"/>
        <v/>
      </c>
      <c r="G324" s="129"/>
      <c r="H324" s="131" t="str">
        <f t="shared" si="132"/>
        <v/>
      </c>
      <c r="I324" s="168"/>
      <c r="J324" s="168"/>
      <c r="K324" s="168"/>
      <c r="L324" s="169"/>
      <c r="M324" s="273" t="str">
        <f t="shared" si="133"/>
        <v/>
      </c>
      <c r="N324" s="56"/>
      <c r="O324" s="57" t="str">
        <f>'Stammdaten Mitarbeitende'!AA324</f>
        <v/>
      </c>
      <c r="P324" s="64" t="str">
        <f>IF($A324="","",'Stammdaten Mitarbeitende'!L324)</f>
        <v/>
      </c>
      <c r="Q324" s="64" t="str">
        <f>IF(OR($A324="",'Stammdaten Mitarbeitende'!J324=""),"",'Stammdaten Mitarbeitende'!J324)</f>
        <v/>
      </c>
      <c r="R324" s="63" t="str">
        <f t="shared" si="134"/>
        <v/>
      </c>
      <c r="S324" s="63" t="str">
        <f t="shared" si="141"/>
        <v/>
      </c>
      <c r="T324" s="19">
        <f t="shared" si="135"/>
        <v>0</v>
      </c>
      <c r="U324" s="19">
        <f t="shared" si="136"/>
        <v>0</v>
      </c>
      <c r="V324" s="19">
        <f t="shared" si="137"/>
        <v>0</v>
      </c>
      <c r="W324" s="19">
        <f t="shared" si="138"/>
        <v>0</v>
      </c>
      <c r="X324" s="19">
        <f t="shared" si="139"/>
        <v>0</v>
      </c>
      <c r="Y324" s="19">
        <f t="shared" si="140"/>
        <v>0</v>
      </c>
      <c r="Z324" s="365">
        <f t="shared" si="142"/>
        <v>0</v>
      </c>
    </row>
    <row r="325" spans="1:26" ht="17.25" hidden="1" customHeight="1" x14ac:dyDescent="0.2">
      <c r="A325" s="131" t="str">
        <f t="shared" si="130"/>
        <v/>
      </c>
      <c r="B325" s="168"/>
      <c r="C325" s="168"/>
      <c r="D325" s="168"/>
      <c r="E325" s="169"/>
      <c r="F325" s="273" t="str">
        <f t="shared" si="131"/>
        <v/>
      </c>
      <c r="G325" s="129"/>
      <c r="H325" s="131" t="str">
        <f t="shared" si="132"/>
        <v/>
      </c>
      <c r="I325" s="168"/>
      <c r="J325" s="168"/>
      <c r="K325" s="168"/>
      <c r="L325" s="169"/>
      <c r="M325" s="273" t="str">
        <f t="shared" si="133"/>
        <v/>
      </c>
      <c r="N325" s="56"/>
      <c r="O325" s="57" t="str">
        <f>'Stammdaten Mitarbeitende'!AA325</f>
        <v/>
      </c>
      <c r="P325" s="64" t="str">
        <f>IF($A325="","",'Stammdaten Mitarbeitende'!L325)</f>
        <v/>
      </c>
      <c r="Q325" s="64" t="str">
        <f>IF(OR($A325="",'Stammdaten Mitarbeitende'!J325=""),"",'Stammdaten Mitarbeitende'!J325)</f>
        <v/>
      </c>
      <c r="R325" s="63" t="str">
        <f t="shared" si="134"/>
        <v/>
      </c>
      <c r="S325" s="63" t="str">
        <f t="shared" si="141"/>
        <v/>
      </c>
      <c r="T325" s="19">
        <f t="shared" si="135"/>
        <v>0</v>
      </c>
      <c r="U325" s="19">
        <f t="shared" si="136"/>
        <v>0</v>
      </c>
      <c r="V325" s="19">
        <f t="shared" si="137"/>
        <v>0</v>
      </c>
      <c r="W325" s="19">
        <f t="shared" si="138"/>
        <v>0</v>
      </c>
      <c r="X325" s="19">
        <f t="shared" si="139"/>
        <v>0</v>
      </c>
      <c r="Y325" s="19">
        <f t="shared" si="140"/>
        <v>0</v>
      </c>
      <c r="Z325" s="365">
        <f t="shared" si="142"/>
        <v>0</v>
      </c>
    </row>
    <row r="326" spans="1:26" ht="17.25" hidden="1" customHeight="1" x14ac:dyDescent="0.2">
      <c r="A326" s="131" t="str">
        <f t="shared" si="130"/>
        <v/>
      </c>
      <c r="B326" s="168"/>
      <c r="C326" s="168"/>
      <c r="D326" s="168"/>
      <c r="E326" s="169"/>
      <c r="F326" s="273" t="str">
        <f t="shared" si="131"/>
        <v/>
      </c>
      <c r="G326" s="129"/>
      <c r="H326" s="131" t="str">
        <f t="shared" si="132"/>
        <v/>
      </c>
      <c r="I326" s="168"/>
      <c r="J326" s="168"/>
      <c r="K326" s="168"/>
      <c r="L326" s="169"/>
      <c r="M326" s="273" t="str">
        <f t="shared" si="133"/>
        <v/>
      </c>
      <c r="N326" s="56"/>
      <c r="O326" s="57" t="str">
        <f>'Stammdaten Mitarbeitende'!AA326</f>
        <v/>
      </c>
      <c r="P326" s="64" t="str">
        <f>IF($A326="","",'Stammdaten Mitarbeitende'!L326)</f>
        <v/>
      </c>
      <c r="Q326" s="64" t="str">
        <f>IF(OR($A326="",'Stammdaten Mitarbeitende'!J326=""),"",'Stammdaten Mitarbeitende'!J326)</f>
        <v/>
      </c>
      <c r="R326" s="63" t="str">
        <f t="shared" si="134"/>
        <v/>
      </c>
      <c r="S326" s="63" t="str">
        <f t="shared" si="141"/>
        <v/>
      </c>
      <c r="T326" s="19">
        <f t="shared" si="135"/>
        <v>0</v>
      </c>
      <c r="U326" s="19">
        <f t="shared" si="136"/>
        <v>0</v>
      </c>
      <c r="V326" s="19">
        <f t="shared" si="137"/>
        <v>0</v>
      </c>
      <c r="W326" s="19">
        <f t="shared" si="138"/>
        <v>0</v>
      </c>
      <c r="X326" s="19">
        <f t="shared" si="139"/>
        <v>0</v>
      </c>
      <c r="Y326" s="19">
        <f t="shared" si="140"/>
        <v>0</v>
      </c>
      <c r="Z326" s="365">
        <f t="shared" si="142"/>
        <v>0</v>
      </c>
    </row>
    <row r="327" spans="1:26" ht="17.25" hidden="1" customHeight="1" x14ac:dyDescent="0.2">
      <c r="A327" s="131" t="str">
        <f t="shared" si="130"/>
        <v/>
      </c>
      <c r="B327" s="168"/>
      <c r="C327" s="168"/>
      <c r="D327" s="168"/>
      <c r="E327" s="169"/>
      <c r="F327" s="273" t="str">
        <f t="shared" si="131"/>
        <v/>
      </c>
      <c r="G327" s="129"/>
      <c r="H327" s="131" t="str">
        <f t="shared" si="132"/>
        <v/>
      </c>
      <c r="I327" s="168"/>
      <c r="J327" s="168"/>
      <c r="K327" s="168"/>
      <c r="L327" s="169"/>
      <c r="M327" s="273" t="str">
        <f t="shared" si="133"/>
        <v/>
      </c>
      <c r="N327" s="56"/>
      <c r="O327" s="57" t="str">
        <f>'Stammdaten Mitarbeitende'!AA327</f>
        <v/>
      </c>
      <c r="P327" s="64" t="str">
        <f>IF($A327="","",'Stammdaten Mitarbeitende'!L327)</f>
        <v/>
      </c>
      <c r="Q327" s="64" t="str">
        <f>IF(OR($A327="",'Stammdaten Mitarbeitende'!J327=""),"",'Stammdaten Mitarbeitende'!J327)</f>
        <v/>
      </c>
      <c r="R327" s="63" t="str">
        <f t="shared" si="134"/>
        <v/>
      </c>
      <c r="S327" s="63" t="str">
        <f t="shared" si="141"/>
        <v/>
      </c>
      <c r="T327" s="19">
        <f t="shared" si="135"/>
        <v>0</v>
      </c>
      <c r="U327" s="19">
        <f t="shared" si="136"/>
        <v>0</v>
      </c>
      <c r="V327" s="19">
        <f t="shared" si="137"/>
        <v>0</v>
      </c>
      <c r="W327" s="19">
        <f t="shared" si="138"/>
        <v>0</v>
      </c>
      <c r="X327" s="19">
        <f t="shared" si="139"/>
        <v>0</v>
      </c>
      <c r="Y327" s="19">
        <f t="shared" si="140"/>
        <v>0</v>
      </c>
      <c r="Z327" s="365">
        <f t="shared" si="142"/>
        <v>0</v>
      </c>
    </row>
    <row r="328" spans="1:26" ht="17.25" hidden="1" customHeight="1" x14ac:dyDescent="0.2">
      <c r="A328" s="131" t="str">
        <f t="shared" si="130"/>
        <v/>
      </c>
      <c r="B328" s="168"/>
      <c r="C328" s="168"/>
      <c r="D328" s="168"/>
      <c r="E328" s="169"/>
      <c r="F328" s="273" t="str">
        <f t="shared" si="131"/>
        <v/>
      </c>
      <c r="G328" s="129"/>
      <c r="H328" s="131" t="str">
        <f t="shared" si="132"/>
        <v/>
      </c>
      <c r="I328" s="168"/>
      <c r="J328" s="168"/>
      <c r="K328" s="168"/>
      <c r="L328" s="169"/>
      <c r="M328" s="273" t="str">
        <f t="shared" si="133"/>
        <v/>
      </c>
      <c r="N328" s="56"/>
      <c r="O328" s="57" t="str">
        <f>'Stammdaten Mitarbeitende'!AA328</f>
        <v/>
      </c>
      <c r="P328" s="64" t="str">
        <f>IF($A328="","",'Stammdaten Mitarbeitende'!L328)</f>
        <v/>
      </c>
      <c r="Q328" s="64" t="str">
        <f>IF(OR($A328="",'Stammdaten Mitarbeitende'!J328=""),"",'Stammdaten Mitarbeitende'!J328)</f>
        <v/>
      </c>
      <c r="R328" s="63" t="str">
        <f t="shared" si="134"/>
        <v/>
      </c>
      <c r="S328" s="63" t="str">
        <f t="shared" si="141"/>
        <v/>
      </c>
      <c r="T328" s="19">
        <f t="shared" si="135"/>
        <v>0</v>
      </c>
      <c r="U328" s="19">
        <f t="shared" si="136"/>
        <v>0</v>
      </c>
      <c r="V328" s="19">
        <f t="shared" si="137"/>
        <v>0</v>
      </c>
      <c r="W328" s="19">
        <f t="shared" si="138"/>
        <v>0</v>
      </c>
      <c r="X328" s="19">
        <f t="shared" si="139"/>
        <v>0</v>
      </c>
      <c r="Y328" s="19">
        <f t="shared" si="140"/>
        <v>0</v>
      </c>
      <c r="Z328" s="365">
        <f t="shared" si="142"/>
        <v>0</v>
      </c>
    </row>
    <row r="329" spans="1:26" ht="17.25" hidden="1" customHeight="1" x14ac:dyDescent="0.2">
      <c r="A329" s="131" t="str">
        <f t="shared" si="130"/>
        <v/>
      </c>
      <c r="B329" s="168"/>
      <c r="C329" s="168"/>
      <c r="D329" s="168"/>
      <c r="E329" s="169"/>
      <c r="F329" s="273" t="str">
        <f t="shared" si="131"/>
        <v/>
      </c>
      <c r="G329" s="129"/>
      <c r="H329" s="131" t="str">
        <f t="shared" si="132"/>
        <v/>
      </c>
      <c r="I329" s="168"/>
      <c r="J329" s="168"/>
      <c r="K329" s="168"/>
      <c r="L329" s="169"/>
      <c r="M329" s="273" t="str">
        <f t="shared" si="133"/>
        <v/>
      </c>
      <c r="N329" s="56"/>
      <c r="O329" s="57" t="str">
        <f>'Stammdaten Mitarbeitende'!AA329</f>
        <v/>
      </c>
      <c r="P329" s="64" t="str">
        <f>IF($A329="","",'Stammdaten Mitarbeitende'!L329)</f>
        <v/>
      </c>
      <c r="Q329" s="64" t="str">
        <f>IF(OR($A329="",'Stammdaten Mitarbeitende'!J329=""),"",'Stammdaten Mitarbeitende'!J329)</f>
        <v/>
      </c>
      <c r="R329" s="63" t="str">
        <f t="shared" si="134"/>
        <v/>
      </c>
      <c r="S329" s="63" t="str">
        <f t="shared" si="141"/>
        <v/>
      </c>
      <c r="T329" s="19">
        <f t="shared" si="135"/>
        <v>0</v>
      </c>
      <c r="U329" s="19">
        <f t="shared" si="136"/>
        <v>0</v>
      </c>
      <c r="V329" s="19">
        <f t="shared" si="137"/>
        <v>0</v>
      </c>
      <c r="W329" s="19">
        <f t="shared" si="138"/>
        <v>0</v>
      </c>
      <c r="X329" s="19">
        <f t="shared" si="139"/>
        <v>0</v>
      </c>
      <c r="Y329" s="19">
        <f t="shared" si="140"/>
        <v>0</v>
      </c>
      <c r="Z329" s="365">
        <f t="shared" si="142"/>
        <v>0</v>
      </c>
    </row>
    <row r="330" spans="1:26" hidden="1" x14ac:dyDescent="0.2">
      <c r="A330" s="280" t="str">
        <f>Übersetzungstexte!A$230</f>
        <v>Seitentotal</v>
      </c>
      <c r="B330" s="281"/>
      <c r="C330" s="92">
        <f>SUM(C309:C329)</f>
        <v>0</v>
      </c>
      <c r="D330" s="282"/>
      <c r="E330" s="92">
        <f>SUM(E309:E329)</f>
        <v>0</v>
      </c>
      <c r="F330" s="92">
        <f>SUM(F309:F329)</f>
        <v>0</v>
      </c>
      <c r="G330" s="283"/>
      <c r="H330" s="280" t="str">
        <f>Übersetzungstexte!A$230</f>
        <v>Seitentotal</v>
      </c>
      <c r="I330" s="281"/>
      <c r="J330" s="92">
        <f>SUM(J309:J329)</f>
        <v>0</v>
      </c>
      <c r="K330" s="282"/>
      <c r="L330" s="92">
        <f>SUM(L309:L329)</f>
        <v>0</v>
      </c>
      <c r="M330" s="92">
        <f>SUM(M309:M329)</f>
        <v>0</v>
      </c>
      <c r="N330" s="56"/>
      <c r="O330" s="56"/>
      <c r="P330" s="56"/>
      <c r="Q330" s="56"/>
      <c r="R330" s="56"/>
      <c r="S330" s="56"/>
    </row>
    <row r="331" spans="1:26" hidden="1" x14ac:dyDescent="0.2">
      <c r="A331" s="240" t="str">
        <f>'Stammdaten Betrieb &amp; Abteilung'!D$1</f>
        <v xml:space="preserve">  </v>
      </c>
      <c r="B331" s="241"/>
      <c r="F331" s="243"/>
      <c r="G331" s="243"/>
      <c r="H331" s="22" t="str">
        <f>Übersetzungstexte!A$190</f>
        <v>Betrieb / Betriebsabteilung</v>
      </c>
      <c r="I331" s="244" t="str">
        <f>'Stammdaten Betrieb &amp; Abteilung'!D$13</f>
        <v xml:space="preserve"> </v>
      </c>
      <c r="J331" s="49"/>
      <c r="K331" s="22"/>
      <c r="L331" s="49"/>
      <c r="M331" s="49"/>
    </row>
    <row r="332" spans="1:26" hidden="1" x14ac:dyDescent="0.2">
      <c r="A332" s="245" t="str">
        <f>'Stammdaten Betrieb &amp; Abteilung'!D$3</f>
        <v xml:space="preserve"> </v>
      </c>
      <c r="B332" s="246"/>
      <c r="F332" s="247"/>
      <c r="G332" s="247"/>
      <c r="H332" s="46" t="str">
        <f>Übersetzungstexte!A$191</f>
        <v>PLZ/Ort</v>
      </c>
      <c r="I332" s="244" t="str">
        <f>'Stammdaten Betrieb &amp; Abteilung'!D$4</f>
        <v xml:space="preserve"> </v>
      </c>
      <c r="J332" s="49"/>
      <c r="K332" s="22"/>
      <c r="L332" s="248"/>
      <c r="M332" s="248"/>
    </row>
    <row r="333" spans="1:26" hidden="1" x14ac:dyDescent="0.2">
      <c r="A333" s="178"/>
      <c r="B333" s="195"/>
      <c r="C333" s="196"/>
      <c r="D333" s="195"/>
      <c r="E333" s="196"/>
      <c r="F333" s="196"/>
      <c r="G333" s="279"/>
      <c r="H333" s="197"/>
      <c r="I333" s="196"/>
      <c r="J333" s="195"/>
      <c r="K333" s="198"/>
      <c r="L333" s="199"/>
      <c r="M333" s="199"/>
    </row>
    <row r="334" spans="1:26" hidden="1" x14ac:dyDescent="0.2">
      <c r="A334" s="249"/>
      <c r="B334" s="250"/>
      <c r="C334" s="251"/>
      <c r="D334" s="252"/>
      <c r="E334" s="253"/>
      <c r="F334" s="254" t="str">
        <f>CONCATENATE(Übersetzungstexte!A$192," ",TEXT(MONTH(P$3),"00"),".",YEAR(P$3))</f>
        <v>Zeitgleiche Periode des Vorjahres: 01.3799</v>
      </c>
      <c r="G334" s="255"/>
      <c r="H334" s="255"/>
      <c r="I334" s="249"/>
      <c r="J334" s="252"/>
      <c r="K334" s="256"/>
      <c r="L334" s="257"/>
      <c r="M334" s="258" t="str">
        <f>CONCATENATE(Übersetzungstexte!A$211," ",TEXT(MONTH(P$4),"00"),".",YEAR(P$4))</f>
        <v>Zeitgleiche Periode des vorletzten Jahres: 01.3798</v>
      </c>
    </row>
    <row r="335" spans="1:26" hidden="1" x14ac:dyDescent="0.2">
      <c r="A335" s="259">
        <v>1</v>
      </c>
      <c r="B335" s="260">
        <v>2</v>
      </c>
      <c r="C335" s="260">
        <v>3</v>
      </c>
      <c r="D335" s="260">
        <v>4</v>
      </c>
      <c r="E335" s="260">
        <v>5</v>
      </c>
      <c r="F335" s="260">
        <v>6</v>
      </c>
      <c r="G335" s="261"/>
      <c r="H335" s="259">
        <v>1</v>
      </c>
      <c r="I335" s="260">
        <v>2</v>
      </c>
      <c r="J335" s="260">
        <v>3</v>
      </c>
      <c r="K335" s="260">
        <v>4</v>
      </c>
      <c r="L335" s="260">
        <v>5</v>
      </c>
      <c r="M335" s="260">
        <v>6</v>
      </c>
      <c r="N335" s="54"/>
      <c r="O335" s="54"/>
      <c r="P335" s="54"/>
      <c r="Q335" s="54"/>
      <c r="R335" s="54" t="s">
        <v>766</v>
      </c>
      <c r="S335" s="54" t="s">
        <v>5</v>
      </c>
      <c r="T335" s="66" t="s">
        <v>764</v>
      </c>
      <c r="U335" s="66" t="s">
        <v>667</v>
      </c>
      <c r="V335" s="66"/>
      <c r="W335" s="66" t="s">
        <v>764</v>
      </c>
      <c r="X335" s="66" t="s">
        <v>667</v>
      </c>
      <c r="Y335" s="66"/>
    </row>
    <row r="336" spans="1:26" s="134" customFormat="1" hidden="1" x14ac:dyDescent="0.2">
      <c r="A336" s="262" t="str">
        <f>Übersetzungstexte!A$193</f>
        <v/>
      </c>
      <c r="B336" s="263" t="str">
        <f>Übersetzungstexte!A$196</f>
        <v>vertragliche</v>
      </c>
      <c r="C336" s="264" t="str">
        <f>Übersetzungstexte!A$199</f>
        <v>Sollstd. zeitgl.</v>
      </c>
      <c r="D336" s="265" t="str">
        <f>Übersetzungstexte!A$202</f>
        <v>Istzeit</v>
      </c>
      <c r="E336" s="264" t="str">
        <f>Übersetzungstexte!A$205</f>
        <v>Bezahlte/</v>
      </c>
      <c r="F336" s="264" t="str">
        <f>Übersetzungstexte!A$208</f>
        <v>Ausfallstunden</v>
      </c>
      <c r="G336" s="266"/>
      <c r="H336" s="262" t="str">
        <f>Übersetzungstexte!A$212</f>
        <v/>
      </c>
      <c r="I336" s="263" t="str">
        <f>Übersetzungstexte!A$215</f>
        <v>vertragliche</v>
      </c>
      <c r="J336" s="264" t="str">
        <f>Übersetzungstexte!A$218</f>
        <v>Sollstd. zeitgl.</v>
      </c>
      <c r="K336" s="265" t="str">
        <f>Übersetzungstexte!A$221</f>
        <v>Istzeit</v>
      </c>
      <c r="L336" s="264" t="str">
        <f>Übersetzungstexte!A$224</f>
        <v>Bezahlte/</v>
      </c>
      <c r="M336" s="264" t="str">
        <f>Übersetzungstexte!A$227</f>
        <v>Ausfallstunden</v>
      </c>
      <c r="N336" s="55"/>
      <c r="O336" s="55"/>
      <c r="P336" s="84" t="s">
        <v>680</v>
      </c>
      <c r="Q336" s="84" t="s">
        <v>683</v>
      </c>
      <c r="R336" s="61" t="s">
        <v>691</v>
      </c>
      <c r="S336" s="61" t="s">
        <v>691</v>
      </c>
      <c r="T336" s="66" t="s">
        <v>763</v>
      </c>
      <c r="U336" s="66" t="s">
        <v>763</v>
      </c>
      <c r="V336" s="61" t="s">
        <v>691</v>
      </c>
      <c r="W336" s="66" t="s">
        <v>763</v>
      </c>
      <c r="X336" s="66" t="s">
        <v>763</v>
      </c>
      <c r="Y336" s="61" t="s">
        <v>691</v>
      </c>
      <c r="Z336" s="79"/>
    </row>
    <row r="337" spans="1:26" s="134" customFormat="1" hidden="1" x14ac:dyDescent="0.2">
      <c r="A337" s="267" t="str">
        <f>Übersetzungstexte!A$194</f>
        <v/>
      </c>
      <c r="B337" s="263" t="str">
        <f>Übersetzungstexte!A$197</f>
        <v>wöchentliche</v>
      </c>
      <c r="C337" s="264" t="str">
        <f>Übersetzungstexte!A$200</f>
        <v>Periode inkl.</v>
      </c>
      <c r="D337" s="265" t="str">
        <f>Übersetzungstexte!A$203</f>
        <v/>
      </c>
      <c r="E337" s="264" t="str">
        <f>Übersetzungstexte!A$206</f>
        <v>Unbezahlte</v>
      </c>
      <c r="F337" s="264" t="str">
        <f>Übersetzungstexte!A$209</f>
        <v/>
      </c>
      <c r="G337" s="266"/>
      <c r="H337" s="267" t="str">
        <f>Übersetzungstexte!A$213</f>
        <v/>
      </c>
      <c r="I337" s="263" t="str">
        <f>Übersetzungstexte!A$216</f>
        <v>wöchentliche</v>
      </c>
      <c r="J337" s="264" t="str">
        <f>Übersetzungstexte!A$219</f>
        <v>Periode inkl.</v>
      </c>
      <c r="K337" s="265" t="str">
        <f>Übersetzungstexte!A$222</f>
        <v/>
      </c>
      <c r="L337" s="264" t="str">
        <f>Übersetzungstexte!A$225</f>
        <v>Unbezahlte</v>
      </c>
      <c r="M337" s="264" t="str">
        <f>Übersetzungstexte!A$228</f>
        <v/>
      </c>
      <c r="N337" s="55"/>
      <c r="O337" s="55"/>
      <c r="P337" s="61" t="s">
        <v>682</v>
      </c>
      <c r="Q337" s="84" t="s">
        <v>681</v>
      </c>
      <c r="R337" s="61" t="s">
        <v>692</v>
      </c>
      <c r="S337" s="61" t="s">
        <v>692</v>
      </c>
      <c r="T337" s="66" t="s">
        <v>749</v>
      </c>
      <c r="U337" s="66" t="s">
        <v>749</v>
      </c>
      <c r="V337" s="61" t="s">
        <v>692</v>
      </c>
      <c r="W337" s="66" t="s">
        <v>749</v>
      </c>
      <c r="X337" s="66" t="s">
        <v>749</v>
      </c>
      <c r="Y337" s="61" t="s">
        <v>692</v>
      </c>
      <c r="Z337" s="79" t="s">
        <v>52</v>
      </c>
    </row>
    <row r="338" spans="1:26" s="134" customFormat="1" hidden="1" x14ac:dyDescent="0.2">
      <c r="A338" s="268" t="str">
        <f>Übersetzungstexte!A$195</f>
        <v>Name,Vorname</v>
      </c>
      <c r="B338" s="269" t="str">
        <f>Übersetzungstexte!A$198</f>
        <v>Arbeitszeit</v>
      </c>
      <c r="C338" s="270" t="str">
        <f>Übersetzungstexte!A$201</f>
        <v>Vorholzeit</v>
      </c>
      <c r="D338" s="271" t="str">
        <f>Übersetzungstexte!A$204</f>
        <v/>
      </c>
      <c r="E338" s="270" t="str">
        <f>Übersetzungstexte!A$207</f>
        <v>Absenzen</v>
      </c>
      <c r="F338" s="270" t="str">
        <f>Übersetzungstexte!A$210</f>
        <v/>
      </c>
      <c r="G338" s="272"/>
      <c r="H338" s="268" t="str">
        <f>Übersetzungstexte!A$214</f>
        <v>Name,Vorname</v>
      </c>
      <c r="I338" s="269" t="str">
        <f>Übersetzungstexte!A$217</f>
        <v>Arbeitszeit</v>
      </c>
      <c r="J338" s="270" t="str">
        <f>Übersetzungstexte!A$220</f>
        <v>Vorholzeit</v>
      </c>
      <c r="K338" s="271" t="str">
        <f>Übersetzungstexte!A$223</f>
        <v/>
      </c>
      <c r="L338" s="270" t="str">
        <f>Übersetzungstexte!A$226</f>
        <v>Absenzen</v>
      </c>
      <c r="M338" s="270" t="str">
        <f>Übersetzungstexte!A$229</f>
        <v/>
      </c>
      <c r="N338" s="55"/>
      <c r="O338" s="55" t="s">
        <v>711</v>
      </c>
      <c r="P338" s="61" t="s">
        <v>673</v>
      </c>
      <c r="Q338" s="84" t="s">
        <v>661</v>
      </c>
      <c r="R338" s="83">
        <f>P$3</f>
        <v>693598</v>
      </c>
      <c r="S338" s="83">
        <f>P$4</f>
        <v>693233</v>
      </c>
      <c r="T338" s="83" t="s">
        <v>767</v>
      </c>
      <c r="U338" s="83" t="s">
        <v>767</v>
      </c>
      <c r="V338" s="83" t="s">
        <v>767</v>
      </c>
      <c r="W338" s="83" t="s">
        <v>4</v>
      </c>
      <c r="X338" s="83" t="s">
        <v>4</v>
      </c>
      <c r="Y338" s="83" t="s">
        <v>4</v>
      </c>
      <c r="Z338" s="79" t="s">
        <v>53</v>
      </c>
    </row>
    <row r="339" spans="1:26" ht="17.25" hidden="1" customHeight="1" x14ac:dyDescent="0.2">
      <c r="A339" s="131" t="str">
        <f t="shared" ref="A339:A359" si="143">O339</f>
        <v/>
      </c>
      <c r="B339" s="168"/>
      <c r="C339" s="168"/>
      <c r="D339" s="168"/>
      <c r="E339" s="169"/>
      <c r="F339" s="273" t="str">
        <f t="shared" ref="F339:F359" si="144">R339</f>
        <v/>
      </c>
      <c r="G339" s="129"/>
      <c r="H339" s="131" t="str">
        <f t="shared" ref="H339:H359" si="145">O339</f>
        <v/>
      </c>
      <c r="I339" s="168"/>
      <c r="J339" s="168"/>
      <c r="K339" s="168"/>
      <c r="L339" s="169"/>
      <c r="M339" s="273" t="str">
        <f t="shared" ref="M339:M359" si="146">S339</f>
        <v/>
      </c>
      <c r="N339" s="56"/>
      <c r="O339" s="57" t="str">
        <f>'Stammdaten Mitarbeitende'!AA339</f>
        <v/>
      </c>
      <c r="P339" s="64" t="str">
        <f>IF($A339="","",'Stammdaten Mitarbeitende'!L339)</f>
        <v/>
      </c>
      <c r="Q339" s="64" t="str">
        <f>IF(OR($A339="",'Stammdaten Mitarbeitende'!J339=""),"",'Stammdaten Mitarbeitende'!J339)</f>
        <v/>
      </c>
      <c r="R339" s="63" t="str">
        <f t="shared" ref="R339:R359" si="147">IF(OR($A339="",C339="",D339="",E339=""),"",MAX(C339-D339-E339,0))</f>
        <v/>
      </c>
      <c r="S339" s="63" t="str">
        <f>IF(OR($H339="",J339="",K339="",L339=""),"",MAX(J339-K339-L339,0))</f>
        <v/>
      </c>
      <c r="T339" s="19">
        <f t="shared" ref="T339:T359" si="148">IF(OR(F339=""),0,C339)</f>
        <v>0</v>
      </c>
      <c r="U339" s="19">
        <f t="shared" ref="U339:U359" si="149">IF(OR(F339=""),0,E339)</f>
        <v>0</v>
      </c>
      <c r="V339" s="19">
        <f t="shared" ref="V339:V359" si="150">IF(OR(F339&lt;=0,F339=""),0,R339)</f>
        <v>0</v>
      </c>
      <c r="W339" s="19">
        <f t="shared" ref="W339:W359" si="151">IF(OR(M339=""),0,J339)</f>
        <v>0</v>
      </c>
      <c r="X339" s="19">
        <f t="shared" ref="X339:X359" si="152">IF(OR(M339=""),0,L339)</f>
        <v>0</v>
      </c>
      <c r="Y339" s="19">
        <f t="shared" ref="Y339:Y359" si="153">IF(OR(M339&lt;=0,M339=""),0,S339)</f>
        <v>0</v>
      </c>
      <c r="Z339" s="365">
        <f>MAX(P339:Y339)</f>
        <v>0</v>
      </c>
    </row>
    <row r="340" spans="1:26" ht="17.25" hidden="1" customHeight="1" x14ac:dyDescent="0.2">
      <c r="A340" s="131" t="str">
        <f t="shared" si="143"/>
        <v/>
      </c>
      <c r="B340" s="168"/>
      <c r="C340" s="168"/>
      <c r="D340" s="168"/>
      <c r="E340" s="169"/>
      <c r="F340" s="273" t="str">
        <f t="shared" si="144"/>
        <v/>
      </c>
      <c r="G340" s="129"/>
      <c r="H340" s="131" t="str">
        <f t="shared" si="145"/>
        <v/>
      </c>
      <c r="I340" s="168"/>
      <c r="J340" s="168"/>
      <c r="K340" s="168"/>
      <c r="L340" s="169"/>
      <c r="M340" s="273" t="str">
        <f t="shared" si="146"/>
        <v/>
      </c>
      <c r="N340" s="56"/>
      <c r="O340" s="57" t="str">
        <f>'Stammdaten Mitarbeitende'!AA340</f>
        <v/>
      </c>
      <c r="P340" s="64" t="str">
        <f>IF($A340="","",'Stammdaten Mitarbeitende'!L340)</f>
        <v/>
      </c>
      <c r="Q340" s="64" t="str">
        <f>IF(OR($A340="",'Stammdaten Mitarbeitende'!J340=""),"",'Stammdaten Mitarbeitende'!J340)</f>
        <v/>
      </c>
      <c r="R340" s="63" t="str">
        <f t="shared" si="147"/>
        <v/>
      </c>
      <c r="S340" s="63" t="str">
        <f t="shared" ref="S340:S359" si="154">IF(OR($H340="",J340="",K340="",L340=""),"",MAX(J340-K340-L340,0))</f>
        <v/>
      </c>
      <c r="T340" s="19">
        <f t="shared" si="148"/>
        <v>0</v>
      </c>
      <c r="U340" s="19">
        <f t="shared" si="149"/>
        <v>0</v>
      </c>
      <c r="V340" s="19">
        <f t="shared" si="150"/>
        <v>0</v>
      </c>
      <c r="W340" s="19">
        <f t="shared" si="151"/>
        <v>0</v>
      </c>
      <c r="X340" s="19">
        <f t="shared" si="152"/>
        <v>0</v>
      </c>
      <c r="Y340" s="19">
        <f t="shared" si="153"/>
        <v>0</v>
      </c>
      <c r="Z340" s="365">
        <f t="shared" ref="Z340:Z359" si="155">MAX(P340:Y340)</f>
        <v>0</v>
      </c>
    </row>
    <row r="341" spans="1:26" ht="17.25" hidden="1" customHeight="1" x14ac:dyDescent="0.2">
      <c r="A341" s="131" t="str">
        <f t="shared" si="143"/>
        <v/>
      </c>
      <c r="B341" s="168"/>
      <c r="C341" s="168"/>
      <c r="D341" s="168"/>
      <c r="E341" s="169"/>
      <c r="F341" s="273" t="str">
        <f t="shared" si="144"/>
        <v/>
      </c>
      <c r="G341" s="129"/>
      <c r="H341" s="131" t="str">
        <f t="shared" si="145"/>
        <v/>
      </c>
      <c r="I341" s="168"/>
      <c r="J341" s="168"/>
      <c r="K341" s="168"/>
      <c r="L341" s="169"/>
      <c r="M341" s="273" t="str">
        <f t="shared" si="146"/>
        <v/>
      </c>
      <c r="N341" s="56"/>
      <c r="O341" s="57" t="str">
        <f>'Stammdaten Mitarbeitende'!AA341</f>
        <v/>
      </c>
      <c r="P341" s="64" t="str">
        <f>IF($A341="","",'Stammdaten Mitarbeitende'!L341)</f>
        <v/>
      </c>
      <c r="Q341" s="64" t="str">
        <f>IF(OR($A341="",'Stammdaten Mitarbeitende'!J341=""),"",'Stammdaten Mitarbeitende'!J341)</f>
        <v/>
      </c>
      <c r="R341" s="63" t="str">
        <f t="shared" si="147"/>
        <v/>
      </c>
      <c r="S341" s="63" t="str">
        <f t="shared" si="154"/>
        <v/>
      </c>
      <c r="T341" s="19">
        <f t="shared" si="148"/>
        <v>0</v>
      </c>
      <c r="U341" s="19">
        <f t="shared" si="149"/>
        <v>0</v>
      </c>
      <c r="V341" s="19">
        <f t="shared" si="150"/>
        <v>0</v>
      </c>
      <c r="W341" s="19">
        <f t="shared" si="151"/>
        <v>0</v>
      </c>
      <c r="X341" s="19">
        <f t="shared" si="152"/>
        <v>0</v>
      </c>
      <c r="Y341" s="19">
        <f t="shared" si="153"/>
        <v>0</v>
      </c>
      <c r="Z341" s="365">
        <f t="shared" si="155"/>
        <v>0</v>
      </c>
    </row>
    <row r="342" spans="1:26" ht="17.25" hidden="1" customHeight="1" x14ac:dyDescent="0.2">
      <c r="A342" s="131" t="str">
        <f t="shared" si="143"/>
        <v/>
      </c>
      <c r="B342" s="168"/>
      <c r="C342" s="168"/>
      <c r="D342" s="168"/>
      <c r="E342" s="169"/>
      <c r="F342" s="273" t="str">
        <f t="shared" si="144"/>
        <v/>
      </c>
      <c r="G342" s="129"/>
      <c r="H342" s="131" t="str">
        <f t="shared" si="145"/>
        <v/>
      </c>
      <c r="I342" s="168"/>
      <c r="J342" s="168"/>
      <c r="K342" s="168"/>
      <c r="L342" s="169"/>
      <c r="M342" s="273" t="str">
        <f t="shared" si="146"/>
        <v/>
      </c>
      <c r="N342" s="56"/>
      <c r="O342" s="57" t="str">
        <f>'Stammdaten Mitarbeitende'!AA342</f>
        <v/>
      </c>
      <c r="P342" s="64" t="str">
        <f>IF($A342="","",'Stammdaten Mitarbeitende'!L342)</f>
        <v/>
      </c>
      <c r="Q342" s="64" t="str">
        <f>IF(OR($A342="",'Stammdaten Mitarbeitende'!J342=""),"",'Stammdaten Mitarbeitende'!J342)</f>
        <v/>
      </c>
      <c r="R342" s="63" t="str">
        <f t="shared" si="147"/>
        <v/>
      </c>
      <c r="S342" s="63" t="str">
        <f t="shared" si="154"/>
        <v/>
      </c>
      <c r="T342" s="19">
        <f t="shared" si="148"/>
        <v>0</v>
      </c>
      <c r="U342" s="19">
        <f t="shared" si="149"/>
        <v>0</v>
      </c>
      <c r="V342" s="19">
        <f t="shared" si="150"/>
        <v>0</v>
      </c>
      <c r="W342" s="19">
        <f t="shared" si="151"/>
        <v>0</v>
      </c>
      <c r="X342" s="19">
        <f t="shared" si="152"/>
        <v>0</v>
      </c>
      <c r="Y342" s="19">
        <f t="shared" si="153"/>
        <v>0</v>
      </c>
      <c r="Z342" s="365">
        <f t="shared" si="155"/>
        <v>0</v>
      </c>
    </row>
    <row r="343" spans="1:26" ht="17.25" hidden="1" customHeight="1" x14ac:dyDescent="0.2">
      <c r="A343" s="131" t="str">
        <f t="shared" si="143"/>
        <v/>
      </c>
      <c r="B343" s="168"/>
      <c r="C343" s="168"/>
      <c r="D343" s="168"/>
      <c r="E343" s="169"/>
      <c r="F343" s="273" t="str">
        <f t="shared" si="144"/>
        <v/>
      </c>
      <c r="G343" s="129"/>
      <c r="H343" s="131" t="str">
        <f t="shared" si="145"/>
        <v/>
      </c>
      <c r="I343" s="168"/>
      <c r="J343" s="168"/>
      <c r="K343" s="168"/>
      <c r="L343" s="169"/>
      <c r="M343" s="273" t="str">
        <f t="shared" si="146"/>
        <v/>
      </c>
      <c r="N343" s="56"/>
      <c r="O343" s="57" t="str">
        <f>'Stammdaten Mitarbeitende'!AA343</f>
        <v/>
      </c>
      <c r="P343" s="64" t="str">
        <f>IF($A343="","",'Stammdaten Mitarbeitende'!L343)</f>
        <v/>
      </c>
      <c r="Q343" s="64" t="str">
        <f>IF(OR($A343="",'Stammdaten Mitarbeitende'!J343=""),"",'Stammdaten Mitarbeitende'!J343)</f>
        <v/>
      </c>
      <c r="R343" s="63" t="str">
        <f t="shared" si="147"/>
        <v/>
      </c>
      <c r="S343" s="63" t="str">
        <f t="shared" si="154"/>
        <v/>
      </c>
      <c r="T343" s="19">
        <f t="shared" si="148"/>
        <v>0</v>
      </c>
      <c r="U343" s="19">
        <f t="shared" si="149"/>
        <v>0</v>
      </c>
      <c r="V343" s="19">
        <f t="shared" si="150"/>
        <v>0</v>
      </c>
      <c r="W343" s="19">
        <f t="shared" si="151"/>
        <v>0</v>
      </c>
      <c r="X343" s="19">
        <f t="shared" si="152"/>
        <v>0</v>
      </c>
      <c r="Y343" s="19">
        <f t="shared" si="153"/>
        <v>0</v>
      </c>
      <c r="Z343" s="365">
        <f t="shared" si="155"/>
        <v>0</v>
      </c>
    </row>
    <row r="344" spans="1:26" ht="17.25" hidden="1" customHeight="1" x14ac:dyDescent="0.2">
      <c r="A344" s="131" t="str">
        <f t="shared" si="143"/>
        <v/>
      </c>
      <c r="B344" s="168"/>
      <c r="C344" s="168"/>
      <c r="D344" s="168"/>
      <c r="E344" s="169"/>
      <c r="F344" s="273" t="str">
        <f t="shared" si="144"/>
        <v/>
      </c>
      <c r="G344" s="129"/>
      <c r="H344" s="131" t="str">
        <f t="shared" si="145"/>
        <v/>
      </c>
      <c r="I344" s="168"/>
      <c r="J344" s="168"/>
      <c r="K344" s="168"/>
      <c r="L344" s="169"/>
      <c r="M344" s="273" t="str">
        <f t="shared" si="146"/>
        <v/>
      </c>
      <c r="N344" s="56"/>
      <c r="O344" s="57" t="str">
        <f>'Stammdaten Mitarbeitende'!AA344</f>
        <v/>
      </c>
      <c r="P344" s="64" t="str">
        <f>IF($A344="","",'Stammdaten Mitarbeitende'!L344)</f>
        <v/>
      </c>
      <c r="Q344" s="64" t="str">
        <f>IF(OR($A344="",'Stammdaten Mitarbeitende'!J344=""),"",'Stammdaten Mitarbeitende'!J344)</f>
        <v/>
      </c>
      <c r="R344" s="63" t="str">
        <f t="shared" si="147"/>
        <v/>
      </c>
      <c r="S344" s="63" t="str">
        <f t="shared" si="154"/>
        <v/>
      </c>
      <c r="T344" s="19">
        <f t="shared" si="148"/>
        <v>0</v>
      </c>
      <c r="U344" s="19">
        <f t="shared" si="149"/>
        <v>0</v>
      </c>
      <c r="V344" s="19">
        <f t="shared" si="150"/>
        <v>0</v>
      </c>
      <c r="W344" s="19">
        <f t="shared" si="151"/>
        <v>0</v>
      </c>
      <c r="X344" s="19">
        <f t="shared" si="152"/>
        <v>0</v>
      </c>
      <c r="Y344" s="19">
        <f t="shared" si="153"/>
        <v>0</v>
      </c>
      <c r="Z344" s="365">
        <f t="shared" si="155"/>
        <v>0</v>
      </c>
    </row>
    <row r="345" spans="1:26" ht="17.25" hidden="1" customHeight="1" x14ac:dyDescent="0.2">
      <c r="A345" s="131" t="str">
        <f t="shared" si="143"/>
        <v/>
      </c>
      <c r="B345" s="168"/>
      <c r="C345" s="168"/>
      <c r="D345" s="168"/>
      <c r="E345" s="169"/>
      <c r="F345" s="273" t="str">
        <f t="shared" si="144"/>
        <v/>
      </c>
      <c r="G345" s="129"/>
      <c r="H345" s="131" t="str">
        <f t="shared" si="145"/>
        <v/>
      </c>
      <c r="I345" s="168"/>
      <c r="J345" s="168"/>
      <c r="K345" s="168"/>
      <c r="L345" s="169"/>
      <c r="M345" s="273" t="str">
        <f t="shared" si="146"/>
        <v/>
      </c>
      <c r="N345" s="56"/>
      <c r="O345" s="57" t="str">
        <f>'Stammdaten Mitarbeitende'!AA345</f>
        <v/>
      </c>
      <c r="P345" s="64" t="str">
        <f>IF($A345="","",'Stammdaten Mitarbeitende'!L345)</f>
        <v/>
      </c>
      <c r="Q345" s="64" t="str">
        <f>IF(OR($A345="",'Stammdaten Mitarbeitende'!J345=""),"",'Stammdaten Mitarbeitende'!J345)</f>
        <v/>
      </c>
      <c r="R345" s="63" t="str">
        <f t="shared" si="147"/>
        <v/>
      </c>
      <c r="S345" s="63" t="str">
        <f t="shared" si="154"/>
        <v/>
      </c>
      <c r="T345" s="19">
        <f t="shared" si="148"/>
        <v>0</v>
      </c>
      <c r="U345" s="19">
        <f t="shared" si="149"/>
        <v>0</v>
      </c>
      <c r="V345" s="19">
        <f t="shared" si="150"/>
        <v>0</v>
      </c>
      <c r="W345" s="19">
        <f t="shared" si="151"/>
        <v>0</v>
      </c>
      <c r="X345" s="19">
        <f t="shared" si="152"/>
        <v>0</v>
      </c>
      <c r="Y345" s="19">
        <f t="shared" si="153"/>
        <v>0</v>
      </c>
      <c r="Z345" s="365">
        <f t="shared" si="155"/>
        <v>0</v>
      </c>
    </row>
    <row r="346" spans="1:26" ht="17.25" hidden="1" customHeight="1" x14ac:dyDescent="0.2">
      <c r="A346" s="131" t="str">
        <f t="shared" si="143"/>
        <v/>
      </c>
      <c r="B346" s="168"/>
      <c r="C346" s="168"/>
      <c r="D346" s="168"/>
      <c r="E346" s="169"/>
      <c r="F346" s="273" t="str">
        <f t="shared" si="144"/>
        <v/>
      </c>
      <c r="G346" s="129"/>
      <c r="H346" s="131" t="str">
        <f t="shared" si="145"/>
        <v/>
      </c>
      <c r="I346" s="168"/>
      <c r="J346" s="168"/>
      <c r="K346" s="168"/>
      <c r="L346" s="169"/>
      <c r="M346" s="273" t="str">
        <f t="shared" si="146"/>
        <v/>
      </c>
      <c r="N346" s="56"/>
      <c r="O346" s="57" t="str">
        <f>'Stammdaten Mitarbeitende'!AA346</f>
        <v/>
      </c>
      <c r="P346" s="64" t="str">
        <f>IF($A346="","",'Stammdaten Mitarbeitende'!L346)</f>
        <v/>
      </c>
      <c r="Q346" s="64" t="str">
        <f>IF(OR($A346="",'Stammdaten Mitarbeitende'!J346=""),"",'Stammdaten Mitarbeitende'!J346)</f>
        <v/>
      </c>
      <c r="R346" s="63" t="str">
        <f t="shared" si="147"/>
        <v/>
      </c>
      <c r="S346" s="63" t="str">
        <f t="shared" si="154"/>
        <v/>
      </c>
      <c r="T346" s="19">
        <f t="shared" si="148"/>
        <v>0</v>
      </c>
      <c r="U346" s="19">
        <f t="shared" si="149"/>
        <v>0</v>
      </c>
      <c r="V346" s="19">
        <f t="shared" si="150"/>
        <v>0</v>
      </c>
      <c r="W346" s="19">
        <f t="shared" si="151"/>
        <v>0</v>
      </c>
      <c r="X346" s="19">
        <f t="shared" si="152"/>
        <v>0</v>
      </c>
      <c r="Y346" s="19">
        <f t="shared" si="153"/>
        <v>0</v>
      </c>
      <c r="Z346" s="365">
        <f t="shared" si="155"/>
        <v>0</v>
      </c>
    </row>
    <row r="347" spans="1:26" ht="17.25" hidden="1" customHeight="1" x14ac:dyDescent="0.2">
      <c r="A347" s="131" t="str">
        <f t="shared" si="143"/>
        <v/>
      </c>
      <c r="B347" s="168"/>
      <c r="C347" s="168"/>
      <c r="D347" s="168"/>
      <c r="E347" s="169"/>
      <c r="F347" s="273" t="str">
        <f t="shared" si="144"/>
        <v/>
      </c>
      <c r="G347" s="129"/>
      <c r="H347" s="131" t="str">
        <f t="shared" si="145"/>
        <v/>
      </c>
      <c r="I347" s="168"/>
      <c r="J347" s="168"/>
      <c r="K347" s="168"/>
      <c r="L347" s="169"/>
      <c r="M347" s="273" t="str">
        <f t="shared" si="146"/>
        <v/>
      </c>
      <c r="N347" s="56"/>
      <c r="O347" s="57" t="str">
        <f>'Stammdaten Mitarbeitende'!AA347</f>
        <v/>
      </c>
      <c r="P347" s="64" t="str">
        <f>IF($A347="","",'Stammdaten Mitarbeitende'!L347)</f>
        <v/>
      </c>
      <c r="Q347" s="64" t="str">
        <f>IF(OR($A347="",'Stammdaten Mitarbeitende'!J347=""),"",'Stammdaten Mitarbeitende'!J347)</f>
        <v/>
      </c>
      <c r="R347" s="63" t="str">
        <f t="shared" si="147"/>
        <v/>
      </c>
      <c r="S347" s="63" t="str">
        <f t="shared" si="154"/>
        <v/>
      </c>
      <c r="T347" s="19">
        <f t="shared" si="148"/>
        <v>0</v>
      </c>
      <c r="U347" s="19">
        <f t="shared" si="149"/>
        <v>0</v>
      </c>
      <c r="V347" s="19">
        <f t="shared" si="150"/>
        <v>0</v>
      </c>
      <c r="W347" s="19">
        <f t="shared" si="151"/>
        <v>0</v>
      </c>
      <c r="X347" s="19">
        <f t="shared" si="152"/>
        <v>0</v>
      </c>
      <c r="Y347" s="19">
        <f t="shared" si="153"/>
        <v>0</v>
      </c>
      <c r="Z347" s="365">
        <f t="shared" si="155"/>
        <v>0</v>
      </c>
    </row>
    <row r="348" spans="1:26" ht="17.25" hidden="1" customHeight="1" x14ac:dyDescent="0.2">
      <c r="A348" s="131" t="str">
        <f t="shared" si="143"/>
        <v/>
      </c>
      <c r="B348" s="168"/>
      <c r="C348" s="168"/>
      <c r="D348" s="168"/>
      <c r="E348" s="169"/>
      <c r="F348" s="273" t="str">
        <f t="shared" si="144"/>
        <v/>
      </c>
      <c r="G348" s="129"/>
      <c r="H348" s="131" t="str">
        <f t="shared" si="145"/>
        <v/>
      </c>
      <c r="I348" s="168"/>
      <c r="J348" s="168"/>
      <c r="K348" s="168"/>
      <c r="L348" s="169"/>
      <c r="M348" s="273" t="str">
        <f t="shared" si="146"/>
        <v/>
      </c>
      <c r="N348" s="56"/>
      <c r="O348" s="57" t="str">
        <f>'Stammdaten Mitarbeitende'!AA348</f>
        <v/>
      </c>
      <c r="P348" s="64" t="str">
        <f>IF($A348="","",'Stammdaten Mitarbeitende'!L348)</f>
        <v/>
      </c>
      <c r="Q348" s="64" t="str">
        <f>IF(OR($A348="",'Stammdaten Mitarbeitende'!J348=""),"",'Stammdaten Mitarbeitende'!J348)</f>
        <v/>
      </c>
      <c r="R348" s="63" t="str">
        <f t="shared" si="147"/>
        <v/>
      </c>
      <c r="S348" s="63" t="str">
        <f t="shared" si="154"/>
        <v/>
      </c>
      <c r="T348" s="19">
        <f t="shared" si="148"/>
        <v>0</v>
      </c>
      <c r="U348" s="19">
        <f t="shared" si="149"/>
        <v>0</v>
      </c>
      <c r="V348" s="19">
        <f t="shared" si="150"/>
        <v>0</v>
      </c>
      <c r="W348" s="19">
        <f t="shared" si="151"/>
        <v>0</v>
      </c>
      <c r="X348" s="19">
        <f t="shared" si="152"/>
        <v>0</v>
      </c>
      <c r="Y348" s="19">
        <f t="shared" si="153"/>
        <v>0</v>
      </c>
      <c r="Z348" s="365">
        <f t="shared" si="155"/>
        <v>0</v>
      </c>
    </row>
    <row r="349" spans="1:26" ht="17.25" hidden="1" customHeight="1" x14ac:dyDescent="0.2">
      <c r="A349" s="131" t="str">
        <f t="shared" si="143"/>
        <v/>
      </c>
      <c r="B349" s="168"/>
      <c r="C349" s="168"/>
      <c r="D349" s="168"/>
      <c r="E349" s="169"/>
      <c r="F349" s="273" t="str">
        <f t="shared" si="144"/>
        <v/>
      </c>
      <c r="G349" s="129"/>
      <c r="H349" s="131" t="str">
        <f t="shared" si="145"/>
        <v/>
      </c>
      <c r="I349" s="168"/>
      <c r="J349" s="168"/>
      <c r="K349" s="168"/>
      <c r="L349" s="169"/>
      <c r="M349" s="273" t="str">
        <f t="shared" si="146"/>
        <v/>
      </c>
      <c r="N349" s="56"/>
      <c r="O349" s="57" t="str">
        <f>'Stammdaten Mitarbeitende'!AA349</f>
        <v/>
      </c>
      <c r="P349" s="64" t="str">
        <f>IF($A349="","",'Stammdaten Mitarbeitende'!L349)</f>
        <v/>
      </c>
      <c r="Q349" s="64" t="str">
        <f>IF(OR($A349="",'Stammdaten Mitarbeitende'!J349=""),"",'Stammdaten Mitarbeitende'!J349)</f>
        <v/>
      </c>
      <c r="R349" s="63" t="str">
        <f t="shared" si="147"/>
        <v/>
      </c>
      <c r="S349" s="63" t="str">
        <f t="shared" si="154"/>
        <v/>
      </c>
      <c r="T349" s="19">
        <f t="shared" si="148"/>
        <v>0</v>
      </c>
      <c r="U349" s="19">
        <f t="shared" si="149"/>
        <v>0</v>
      </c>
      <c r="V349" s="19">
        <f t="shared" si="150"/>
        <v>0</v>
      </c>
      <c r="W349" s="19">
        <f t="shared" si="151"/>
        <v>0</v>
      </c>
      <c r="X349" s="19">
        <f t="shared" si="152"/>
        <v>0</v>
      </c>
      <c r="Y349" s="19">
        <f t="shared" si="153"/>
        <v>0</v>
      </c>
      <c r="Z349" s="365">
        <f t="shared" si="155"/>
        <v>0</v>
      </c>
    </row>
    <row r="350" spans="1:26" ht="17.25" hidden="1" customHeight="1" x14ac:dyDescent="0.2">
      <c r="A350" s="131" t="str">
        <f t="shared" si="143"/>
        <v/>
      </c>
      <c r="B350" s="168"/>
      <c r="C350" s="168"/>
      <c r="D350" s="168"/>
      <c r="E350" s="169"/>
      <c r="F350" s="273" t="str">
        <f t="shared" si="144"/>
        <v/>
      </c>
      <c r="G350" s="129"/>
      <c r="H350" s="131" t="str">
        <f t="shared" si="145"/>
        <v/>
      </c>
      <c r="I350" s="168"/>
      <c r="J350" s="168"/>
      <c r="K350" s="168"/>
      <c r="L350" s="169"/>
      <c r="M350" s="273" t="str">
        <f t="shared" si="146"/>
        <v/>
      </c>
      <c r="N350" s="56"/>
      <c r="O350" s="57" t="str">
        <f>'Stammdaten Mitarbeitende'!AA350</f>
        <v/>
      </c>
      <c r="P350" s="64" t="str">
        <f>IF($A350="","",'Stammdaten Mitarbeitende'!L350)</f>
        <v/>
      </c>
      <c r="Q350" s="64" t="str">
        <f>IF(OR($A350="",'Stammdaten Mitarbeitende'!J350=""),"",'Stammdaten Mitarbeitende'!J350)</f>
        <v/>
      </c>
      <c r="R350" s="63" t="str">
        <f t="shared" si="147"/>
        <v/>
      </c>
      <c r="S350" s="63" t="str">
        <f t="shared" si="154"/>
        <v/>
      </c>
      <c r="T350" s="19">
        <f t="shared" si="148"/>
        <v>0</v>
      </c>
      <c r="U350" s="19">
        <f t="shared" si="149"/>
        <v>0</v>
      </c>
      <c r="V350" s="19">
        <f t="shared" si="150"/>
        <v>0</v>
      </c>
      <c r="W350" s="19">
        <f t="shared" si="151"/>
        <v>0</v>
      </c>
      <c r="X350" s="19">
        <f t="shared" si="152"/>
        <v>0</v>
      </c>
      <c r="Y350" s="19">
        <f t="shared" si="153"/>
        <v>0</v>
      </c>
      <c r="Z350" s="365">
        <f t="shared" si="155"/>
        <v>0</v>
      </c>
    </row>
    <row r="351" spans="1:26" ht="17.25" hidden="1" customHeight="1" x14ac:dyDescent="0.2">
      <c r="A351" s="131" t="str">
        <f t="shared" si="143"/>
        <v/>
      </c>
      <c r="B351" s="168"/>
      <c r="C351" s="168"/>
      <c r="D351" s="168"/>
      <c r="E351" s="169"/>
      <c r="F351" s="273" t="str">
        <f t="shared" si="144"/>
        <v/>
      </c>
      <c r="G351" s="129"/>
      <c r="H351" s="131" t="str">
        <f t="shared" si="145"/>
        <v/>
      </c>
      <c r="I351" s="168"/>
      <c r="J351" s="168"/>
      <c r="K351" s="168"/>
      <c r="L351" s="169"/>
      <c r="M351" s="273" t="str">
        <f t="shared" si="146"/>
        <v/>
      </c>
      <c r="N351" s="56"/>
      <c r="O351" s="57" t="str">
        <f>'Stammdaten Mitarbeitende'!AA351</f>
        <v/>
      </c>
      <c r="P351" s="64" t="str">
        <f>IF($A351="","",'Stammdaten Mitarbeitende'!L351)</f>
        <v/>
      </c>
      <c r="Q351" s="64" t="str">
        <f>IF(OR($A351="",'Stammdaten Mitarbeitende'!J351=""),"",'Stammdaten Mitarbeitende'!J351)</f>
        <v/>
      </c>
      <c r="R351" s="63" t="str">
        <f t="shared" si="147"/>
        <v/>
      </c>
      <c r="S351" s="63" t="str">
        <f t="shared" si="154"/>
        <v/>
      </c>
      <c r="T351" s="19">
        <f t="shared" si="148"/>
        <v>0</v>
      </c>
      <c r="U351" s="19">
        <f t="shared" si="149"/>
        <v>0</v>
      </c>
      <c r="V351" s="19">
        <f t="shared" si="150"/>
        <v>0</v>
      </c>
      <c r="W351" s="19">
        <f t="shared" si="151"/>
        <v>0</v>
      </c>
      <c r="X351" s="19">
        <f t="shared" si="152"/>
        <v>0</v>
      </c>
      <c r="Y351" s="19">
        <f t="shared" si="153"/>
        <v>0</v>
      </c>
      <c r="Z351" s="365">
        <f t="shared" si="155"/>
        <v>0</v>
      </c>
    </row>
    <row r="352" spans="1:26" ht="17.25" hidden="1" customHeight="1" x14ac:dyDescent="0.2">
      <c r="A352" s="131" t="str">
        <f t="shared" si="143"/>
        <v/>
      </c>
      <c r="B352" s="168"/>
      <c r="C352" s="168"/>
      <c r="D352" s="168"/>
      <c r="E352" s="169"/>
      <c r="F352" s="273" t="str">
        <f t="shared" si="144"/>
        <v/>
      </c>
      <c r="G352" s="129"/>
      <c r="H352" s="131" t="str">
        <f t="shared" si="145"/>
        <v/>
      </c>
      <c r="I352" s="168"/>
      <c r="J352" s="168"/>
      <c r="K352" s="168"/>
      <c r="L352" s="169"/>
      <c r="M352" s="273" t="str">
        <f t="shared" si="146"/>
        <v/>
      </c>
      <c r="N352" s="56"/>
      <c r="O352" s="57" t="str">
        <f>'Stammdaten Mitarbeitende'!AA352</f>
        <v/>
      </c>
      <c r="P352" s="64" t="str">
        <f>IF($A352="","",'Stammdaten Mitarbeitende'!L352)</f>
        <v/>
      </c>
      <c r="Q352" s="64" t="str">
        <f>IF(OR($A352="",'Stammdaten Mitarbeitende'!J352=""),"",'Stammdaten Mitarbeitende'!J352)</f>
        <v/>
      </c>
      <c r="R352" s="63" t="str">
        <f t="shared" si="147"/>
        <v/>
      </c>
      <c r="S352" s="63" t="str">
        <f t="shared" si="154"/>
        <v/>
      </c>
      <c r="T352" s="19">
        <f t="shared" si="148"/>
        <v>0</v>
      </c>
      <c r="U352" s="19">
        <f t="shared" si="149"/>
        <v>0</v>
      </c>
      <c r="V352" s="19">
        <f t="shared" si="150"/>
        <v>0</v>
      </c>
      <c r="W352" s="19">
        <f t="shared" si="151"/>
        <v>0</v>
      </c>
      <c r="X352" s="19">
        <f t="shared" si="152"/>
        <v>0</v>
      </c>
      <c r="Y352" s="19">
        <f t="shared" si="153"/>
        <v>0</v>
      </c>
      <c r="Z352" s="365">
        <f t="shared" si="155"/>
        <v>0</v>
      </c>
    </row>
    <row r="353" spans="1:26" ht="17.25" hidden="1" customHeight="1" x14ac:dyDescent="0.2">
      <c r="A353" s="131" t="str">
        <f t="shared" si="143"/>
        <v/>
      </c>
      <c r="B353" s="168"/>
      <c r="C353" s="168"/>
      <c r="D353" s="168"/>
      <c r="E353" s="169"/>
      <c r="F353" s="273" t="str">
        <f t="shared" si="144"/>
        <v/>
      </c>
      <c r="G353" s="129"/>
      <c r="H353" s="131" t="str">
        <f t="shared" si="145"/>
        <v/>
      </c>
      <c r="I353" s="168"/>
      <c r="J353" s="168"/>
      <c r="K353" s="168"/>
      <c r="L353" s="169"/>
      <c r="M353" s="273" t="str">
        <f t="shared" si="146"/>
        <v/>
      </c>
      <c r="N353" s="56"/>
      <c r="O353" s="57" t="str">
        <f>'Stammdaten Mitarbeitende'!AA353</f>
        <v/>
      </c>
      <c r="P353" s="64" t="str">
        <f>IF($A353="","",'Stammdaten Mitarbeitende'!L353)</f>
        <v/>
      </c>
      <c r="Q353" s="64" t="str">
        <f>IF(OR($A353="",'Stammdaten Mitarbeitende'!J353=""),"",'Stammdaten Mitarbeitende'!J353)</f>
        <v/>
      </c>
      <c r="R353" s="63" t="str">
        <f t="shared" si="147"/>
        <v/>
      </c>
      <c r="S353" s="63" t="str">
        <f t="shared" si="154"/>
        <v/>
      </c>
      <c r="T353" s="19">
        <f t="shared" si="148"/>
        <v>0</v>
      </c>
      <c r="U353" s="19">
        <f t="shared" si="149"/>
        <v>0</v>
      </c>
      <c r="V353" s="19">
        <f t="shared" si="150"/>
        <v>0</v>
      </c>
      <c r="W353" s="19">
        <f t="shared" si="151"/>
        <v>0</v>
      </c>
      <c r="X353" s="19">
        <f t="shared" si="152"/>
        <v>0</v>
      </c>
      <c r="Y353" s="19">
        <f t="shared" si="153"/>
        <v>0</v>
      </c>
      <c r="Z353" s="365">
        <f t="shared" si="155"/>
        <v>0</v>
      </c>
    </row>
    <row r="354" spans="1:26" ht="17.25" hidden="1" customHeight="1" x14ac:dyDescent="0.2">
      <c r="A354" s="131" t="str">
        <f t="shared" si="143"/>
        <v/>
      </c>
      <c r="B354" s="168"/>
      <c r="C354" s="168"/>
      <c r="D354" s="168"/>
      <c r="E354" s="169"/>
      <c r="F354" s="273" t="str">
        <f t="shared" si="144"/>
        <v/>
      </c>
      <c r="G354" s="129"/>
      <c r="H354" s="131" t="str">
        <f t="shared" si="145"/>
        <v/>
      </c>
      <c r="I354" s="168"/>
      <c r="J354" s="168"/>
      <c r="K354" s="168"/>
      <c r="L354" s="169"/>
      <c r="M354" s="273" t="str">
        <f t="shared" si="146"/>
        <v/>
      </c>
      <c r="N354" s="56"/>
      <c r="O354" s="57" t="str">
        <f>'Stammdaten Mitarbeitende'!AA354</f>
        <v/>
      </c>
      <c r="P354" s="64" t="str">
        <f>IF($A354="","",'Stammdaten Mitarbeitende'!L354)</f>
        <v/>
      </c>
      <c r="Q354" s="64" t="str">
        <f>IF(OR($A354="",'Stammdaten Mitarbeitende'!J354=""),"",'Stammdaten Mitarbeitende'!J354)</f>
        <v/>
      </c>
      <c r="R354" s="63" t="str">
        <f t="shared" si="147"/>
        <v/>
      </c>
      <c r="S354" s="63" t="str">
        <f t="shared" si="154"/>
        <v/>
      </c>
      <c r="T354" s="19">
        <f t="shared" si="148"/>
        <v>0</v>
      </c>
      <c r="U354" s="19">
        <f t="shared" si="149"/>
        <v>0</v>
      </c>
      <c r="V354" s="19">
        <f t="shared" si="150"/>
        <v>0</v>
      </c>
      <c r="W354" s="19">
        <f t="shared" si="151"/>
        <v>0</v>
      </c>
      <c r="X354" s="19">
        <f t="shared" si="152"/>
        <v>0</v>
      </c>
      <c r="Y354" s="19">
        <f t="shared" si="153"/>
        <v>0</v>
      </c>
      <c r="Z354" s="365">
        <f t="shared" si="155"/>
        <v>0</v>
      </c>
    </row>
    <row r="355" spans="1:26" ht="17.25" hidden="1" customHeight="1" x14ac:dyDescent="0.2">
      <c r="A355" s="131" t="str">
        <f t="shared" si="143"/>
        <v/>
      </c>
      <c r="B355" s="168"/>
      <c r="C355" s="168"/>
      <c r="D355" s="168"/>
      <c r="E355" s="169"/>
      <c r="F355" s="273" t="str">
        <f t="shared" si="144"/>
        <v/>
      </c>
      <c r="G355" s="129"/>
      <c r="H355" s="131" t="str">
        <f t="shared" si="145"/>
        <v/>
      </c>
      <c r="I355" s="168"/>
      <c r="J355" s="168"/>
      <c r="K355" s="168"/>
      <c r="L355" s="169"/>
      <c r="M355" s="273" t="str">
        <f t="shared" si="146"/>
        <v/>
      </c>
      <c r="N355" s="56"/>
      <c r="O355" s="57" t="str">
        <f>'Stammdaten Mitarbeitende'!AA355</f>
        <v/>
      </c>
      <c r="P355" s="64" t="str">
        <f>IF($A355="","",'Stammdaten Mitarbeitende'!L355)</f>
        <v/>
      </c>
      <c r="Q355" s="64" t="str">
        <f>IF(OR($A355="",'Stammdaten Mitarbeitende'!J355=""),"",'Stammdaten Mitarbeitende'!J355)</f>
        <v/>
      </c>
      <c r="R355" s="63" t="str">
        <f t="shared" si="147"/>
        <v/>
      </c>
      <c r="S355" s="63" t="str">
        <f t="shared" si="154"/>
        <v/>
      </c>
      <c r="T355" s="19">
        <f t="shared" si="148"/>
        <v>0</v>
      </c>
      <c r="U355" s="19">
        <f t="shared" si="149"/>
        <v>0</v>
      </c>
      <c r="V355" s="19">
        <f t="shared" si="150"/>
        <v>0</v>
      </c>
      <c r="W355" s="19">
        <f t="shared" si="151"/>
        <v>0</v>
      </c>
      <c r="X355" s="19">
        <f t="shared" si="152"/>
        <v>0</v>
      </c>
      <c r="Y355" s="19">
        <f t="shared" si="153"/>
        <v>0</v>
      </c>
      <c r="Z355" s="365">
        <f t="shared" si="155"/>
        <v>0</v>
      </c>
    </row>
    <row r="356" spans="1:26" ht="17.25" hidden="1" customHeight="1" x14ac:dyDescent="0.2">
      <c r="A356" s="131" t="str">
        <f t="shared" si="143"/>
        <v/>
      </c>
      <c r="B356" s="168"/>
      <c r="C356" s="168"/>
      <c r="D356" s="168"/>
      <c r="E356" s="169"/>
      <c r="F356" s="273" t="str">
        <f t="shared" si="144"/>
        <v/>
      </c>
      <c r="G356" s="129"/>
      <c r="H356" s="131" t="str">
        <f t="shared" si="145"/>
        <v/>
      </c>
      <c r="I356" s="168"/>
      <c r="J356" s="168"/>
      <c r="K356" s="168"/>
      <c r="L356" s="169"/>
      <c r="M356" s="273" t="str">
        <f t="shared" si="146"/>
        <v/>
      </c>
      <c r="N356" s="56"/>
      <c r="O356" s="57" t="str">
        <f>'Stammdaten Mitarbeitende'!AA356</f>
        <v/>
      </c>
      <c r="P356" s="64" t="str">
        <f>IF($A356="","",'Stammdaten Mitarbeitende'!L356)</f>
        <v/>
      </c>
      <c r="Q356" s="64" t="str">
        <f>IF(OR($A356="",'Stammdaten Mitarbeitende'!J356=""),"",'Stammdaten Mitarbeitende'!J356)</f>
        <v/>
      </c>
      <c r="R356" s="63" t="str">
        <f t="shared" si="147"/>
        <v/>
      </c>
      <c r="S356" s="63" t="str">
        <f t="shared" si="154"/>
        <v/>
      </c>
      <c r="T356" s="19">
        <f t="shared" si="148"/>
        <v>0</v>
      </c>
      <c r="U356" s="19">
        <f t="shared" si="149"/>
        <v>0</v>
      </c>
      <c r="V356" s="19">
        <f t="shared" si="150"/>
        <v>0</v>
      </c>
      <c r="W356" s="19">
        <f t="shared" si="151"/>
        <v>0</v>
      </c>
      <c r="X356" s="19">
        <f t="shared" si="152"/>
        <v>0</v>
      </c>
      <c r="Y356" s="19">
        <f t="shared" si="153"/>
        <v>0</v>
      </c>
      <c r="Z356" s="365">
        <f t="shared" si="155"/>
        <v>0</v>
      </c>
    </row>
    <row r="357" spans="1:26" ht="17.25" hidden="1" customHeight="1" x14ac:dyDescent="0.2">
      <c r="A357" s="131" t="str">
        <f t="shared" si="143"/>
        <v/>
      </c>
      <c r="B357" s="168"/>
      <c r="C357" s="168"/>
      <c r="D357" s="168"/>
      <c r="E357" s="169"/>
      <c r="F357" s="273" t="str">
        <f t="shared" si="144"/>
        <v/>
      </c>
      <c r="G357" s="129"/>
      <c r="H357" s="131" t="str">
        <f t="shared" si="145"/>
        <v/>
      </c>
      <c r="I357" s="168"/>
      <c r="J357" s="168"/>
      <c r="K357" s="168"/>
      <c r="L357" s="169"/>
      <c r="M357" s="273" t="str">
        <f t="shared" si="146"/>
        <v/>
      </c>
      <c r="N357" s="56"/>
      <c r="O357" s="57" t="str">
        <f>'Stammdaten Mitarbeitende'!AA357</f>
        <v/>
      </c>
      <c r="P357" s="64" t="str">
        <f>IF($A357="","",'Stammdaten Mitarbeitende'!L357)</f>
        <v/>
      </c>
      <c r="Q357" s="64" t="str">
        <f>IF(OR($A357="",'Stammdaten Mitarbeitende'!J357=""),"",'Stammdaten Mitarbeitende'!J357)</f>
        <v/>
      </c>
      <c r="R357" s="63" t="str">
        <f t="shared" si="147"/>
        <v/>
      </c>
      <c r="S357" s="63" t="str">
        <f t="shared" si="154"/>
        <v/>
      </c>
      <c r="T357" s="19">
        <f t="shared" si="148"/>
        <v>0</v>
      </c>
      <c r="U357" s="19">
        <f t="shared" si="149"/>
        <v>0</v>
      </c>
      <c r="V357" s="19">
        <f t="shared" si="150"/>
        <v>0</v>
      </c>
      <c r="W357" s="19">
        <f t="shared" si="151"/>
        <v>0</v>
      </c>
      <c r="X357" s="19">
        <f t="shared" si="152"/>
        <v>0</v>
      </c>
      <c r="Y357" s="19">
        <f t="shared" si="153"/>
        <v>0</v>
      </c>
      <c r="Z357" s="365">
        <f t="shared" si="155"/>
        <v>0</v>
      </c>
    </row>
    <row r="358" spans="1:26" ht="17.25" hidden="1" customHeight="1" x14ac:dyDescent="0.2">
      <c r="A358" s="131" t="str">
        <f t="shared" si="143"/>
        <v/>
      </c>
      <c r="B358" s="168"/>
      <c r="C358" s="168"/>
      <c r="D358" s="168"/>
      <c r="E358" s="169"/>
      <c r="F358" s="273" t="str">
        <f t="shared" si="144"/>
        <v/>
      </c>
      <c r="G358" s="129"/>
      <c r="H358" s="131" t="str">
        <f t="shared" si="145"/>
        <v/>
      </c>
      <c r="I358" s="168"/>
      <c r="J358" s="168"/>
      <c r="K358" s="168"/>
      <c r="L358" s="169"/>
      <c r="M358" s="273" t="str">
        <f t="shared" si="146"/>
        <v/>
      </c>
      <c r="N358" s="56"/>
      <c r="O358" s="57" t="str">
        <f>'Stammdaten Mitarbeitende'!AA358</f>
        <v/>
      </c>
      <c r="P358" s="64" t="str">
        <f>IF($A358="","",'Stammdaten Mitarbeitende'!L358)</f>
        <v/>
      </c>
      <c r="Q358" s="64" t="str">
        <f>IF(OR($A358="",'Stammdaten Mitarbeitende'!J358=""),"",'Stammdaten Mitarbeitende'!J358)</f>
        <v/>
      </c>
      <c r="R358" s="63" t="str">
        <f t="shared" si="147"/>
        <v/>
      </c>
      <c r="S358" s="63" t="str">
        <f t="shared" si="154"/>
        <v/>
      </c>
      <c r="T358" s="19">
        <f t="shared" si="148"/>
        <v>0</v>
      </c>
      <c r="U358" s="19">
        <f t="shared" si="149"/>
        <v>0</v>
      </c>
      <c r="V358" s="19">
        <f t="shared" si="150"/>
        <v>0</v>
      </c>
      <c r="W358" s="19">
        <f t="shared" si="151"/>
        <v>0</v>
      </c>
      <c r="X358" s="19">
        <f t="shared" si="152"/>
        <v>0</v>
      </c>
      <c r="Y358" s="19">
        <f t="shared" si="153"/>
        <v>0</v>
      </c>
      <c r="Z358" s="365">
        <f t="shared" si="155"/>
        <v>0</v>
      </c>
    </row>
    <row r="359" spans="1:26" ht="17.25" hidden="1" customHeight="1" x14ac:dyDescent="0.2">
      <c r="A359" s="131" t="str">
        <f t="shared" si="143"/>
        <v/>
      </c>
      <c r="B359" s="168"/>
      <c r="C359" s="168"/>
      <c r="D359" s="168"/>
      <c r="E359" s="169"/>
      <c r="F359" s="273" t="str">
        <f t="shared" si="144"/>
        <v/>
      </c>
      <c r="G359" s="129"/>
      <c r="H359" s="131" t="str">
        <f t="shared" si="145"/>
        <v/>
      </c>
      <c r="I359" s="168"/>
      <c r="J359" s="168"/>
      <c r="K359" s="168"/>
      <c r="L359" s="169"/>
      <c r="M359" s="273" t="str">
        <f t="shared" si="146"/>
        <v/>
      </c>
      <c r="N359" s="56"/>
      <c r="O359" s="57" t="str">
        <f>'Stammdaten Mitarbeitende'!AA359</f>
        <v/>
      </c>
      <c r="P359" s="64" t="str">
        <f>IF($A359="","",'Stammdaten Mitarbeitende'!L359)</f>
        <v/>
      </c>
      <c r="Q359" s="64" t="str">
        <f>IF(OR($A359="",'Stammdaten Mitarbeitende'!J359=""),"",'Stammdaten Mitarbeitende'!J359)</f>
        <v/>
      </c>
      <c r="R359" s="63" t="str">
        <f t="shared" si="147"/>
        <v/>
      </c>
      <c r="S359" s="63" t="str">
        <f t="shared" si="154"/>
        <v/>
      </c>
      <c r="T359" s="19">
        <f t="shared" si="148"/>
        <v>0</v>
      </c>
      <c r="U359" s="19">
        <f t="shared" si="149"/>
        <v>0</v>
      </c>
      <c r="V359" s="19">
        <f t="shared" si="150"/>
        <v>0</v>
      </c>
      <c r="W359" s="19">
        <f t="shared" si="151"/>
        <v>0</v>
      </c>
      <c r="X359" s="19">
        <f t="shared" si="152"/>
        <v>0</v>
      </c>
      <c r="Y359" s="19">
        <f t="shared" si="153"/>
        <v>0</v>
      </c>
      <c r="Z359" s="365">
        <f t="shared" si="155"/>
        <v>0</v>
      </c>
    </row>
    <row r="360" spans="1:26" hidden="1" x14ac:dyDescent="0.2">
      <c r="A360" s="280" t="str">
        <f>Übersetzungstexte!A$230</f>
        <v>Seitentotal</v>
      </c>
      <c r="B360" s="281"/>
      <c r="C360" s="92">
        <f>SUM(C339:C359)</f>
        <v>0</v>
      </c>
      <c r="D360" s="282"/>
      <c r="E360" s="92">
        <f>SUM(E339:E359)</f>
        <v>0</v>
      </c>
      <c r="F360" s="92">
        <f>SUM(F339:F359)</f>
        <v>0</v>
      </c>
      <c r="G360" s="283"/>
      <c r="H360" s="280" t="str">
        <f>Übersetzungstexte!A$230</f>
        <v>Seitentotal</v>
      </c>
      <c r="I360" s="281"/>
      <c r="J360" s="92">
        <f>SUM(J339:J359)</f>
        <v>0</v>
      </c>
      <c r="K360" s="282"/>
      <c r="L360" s="92">
        <f>SUM(L339:L359)</f>
        <v>0</v>
      </c>
      <c r="M360" s="92">
        <f>SUM(M339:M359)</f>
        <v>0</v>
      </c>
      <c r="N360" s="56"/>
      <c r="O360" s="56"/>
      <c r="P360" s="56"/>
      <c r="Q360" s="56"/>
      <c r="R360" s="56"/>
      <c r="S360" s="56"/>
    </row>
    <row r="361" spans="1:26" hidden="1" x14ac:dyDescent="0.2">
      <c r="A361" s="240" t="str">
        <f>'Stammdaten Betrieb &amp; Abteilung'!D$1</f>
        <v xml:space="preserve">  </v>
      </c>
      <c r="B361" s="241"/>
      <c r="F361" s="243"/>
      <c r="G361" s="243"/>
      <c r="H361" s="22" t="str">
        <f>Übersetzungstexte!A$190</f>
        <v>Betrieb / Betriebsabteilung</v>
      </c>
      <c r="I361" s="244" t="str">
        <f>'Stammdaten Betrieb &amp; Abteilung'!D$13</f>
        <v xml:space="preserve"> </v>
      </c>
      <c r="J361" s="49"/>
      <c r="K361" s="22"/>
      <c r="L361" s="49"/>
      <c r="M361" s="49"/>
    </row>
    <row r="362" spans="1:26" hidden="1" x14ac:dyDescent="0.2">
      <c r="A362" s="245" t="str">
        <f>'Stammdaten Betrieb &amp; Abteilung'!D$3</f>
        <v xml:space="preserve"> </v>
      </c>
      <c r="B362" s="246"/>
      <c r="F362" s="247"/>
      <c r="G362" s="247"/>
      <c r="H362" s="46" t="str">
        <f>Übersetzungstexte!A$191</f>
        <v>PLZ/Ort</v>
      </c>
      <c r="I362" s="244" t="str">
        <f>'Stammdaten Betrieb &amp; Abteilung'!D$4</f>
        <v xml:space="preserve"> </v>
      </c>
      <c r="J362" s="49"/>
      <c r="K362" s="22"/>
      <c r="L362" s="248"/>
      <c r="M362" s="248"/>
    </row>
    <row r="363" spans="1:26" hidden="1" x14ac:dyDescent="0.2">
      <c r="A363" s="178"/>
      <c r="B363" s="195"/>
      <c r="C363" s="196"/>
      <c r="D363" s="195"/>
      <c r="E363" s="196"/>
      <c r="F363" s="196"/>
      <c r="G363" s="279"/>
      <c r="H363" s="197"/>
      <c r="I363" s="196"/>
      <c r="J363" s="195"/>
      <c r="K363" s="198"/>
      <c r="L363" s="199"/>
      <c r="M363" s="199"/>
    </row>
    <row r="364" spans="1:26" hidden="1" x14ac:dyDescent="0.2">
      <c r="A364" s="249"/>
      <c r="B364" s="250"/>
      <c r="C364" s="251"/>
      <c r="D364" s="252"/>
      <c r="E364" s="253"/>
      <c r="F364" s="254" t="str">
        <f>CONCATENATE(Übersetzungstexte!A$192," ",TEXT(MONTH(P$3),"00"),".",YEAR(P$3))</f>
        <v>Zeitgleiche Periode des Vorjahres: 01.3799</v>
      </c>
      <c r="G364" s="255"/>
      <c r="H364" s="255"/>
      <c r="I364" s="249"/>
      <c r="J364" s="252"/>
      <c r="K364" s="256"/>
      <c r="L364" s="257"/>
      <c r="M364" s="258" t="str">
        <f>CONCATENATE(Übersetzungstexte!A$211," ",TEXT(MONTH(P$4),"00"),".",YEAR(P$4))</f>
        <v>Zeitgleiche Periode des vorletzten Jahres: 01.3798</v>
      </c>
    </row>
    <row r="365" spans="1:26" hidden="1" x14ac:dyDescent="0.2">
      <c r="A365" s="259">
        <v>1</v>
      </c>
      <c r="B365" s="260">
        <v>2</v>
      </c>
      <c r="C365" s="260">
        <v>3</v>
      </c>
      <c r="D365" s="260">
        <v>4</v>
      </c>
      <c r="E365" s="260">
        <v>5</v>
      </c>
      <c r="F365" s="260">
        <v>6</v>
      </c>
      <c r="G365" s="261"/>
      <c r="H365" s="259">
        <v>1</v>
      </c>
      <c r="I365" s="260">
        <v>2</v>
      </c>
      <c r="J365" s="260">
        <v>3</v>
      </c>
      <c r="K365" s="260">
        <v>4</v>
      </c>
      <c r="L365" s="260">
        <v>5</v>
      </c>
      <c r="M365" s="260">
        <v>6</v>
      </c>
      <c r="N365" s="54"/>
      <c r="O365" s="54"/>
      <c r="P365" s="54"/>
      <c r="Q365" s="54"/>
      <c r="R365" s="54" t="s">
        <v>766</v>
      </c>
      <c r="S365" s="54" t="s">
        <v>5</v>
      </c>
      <c r="T365" s="66" t="s">
        <v>764</v>
      </c>
      <c r="U365" s="66" t="s">
        <v>667</v>
      </c>
      <c r="V365" s="66"/>
      <c r="W365" s="66" t="s">
        <v>764</v>
      </c>
      <c r="X365" s="66" t="s">
        <v>667</v>
      </c>
      <c r="Y365" s="66"/>
    </row>
    <row r="366" spans="1:26" s="134" customFormat="1" hidden="1" x14ac:dyDescent="0.2">
      <c r="A366" s="262" t="str">
        <f>Übersetzungstexte!A$193</f>
        <v/>
      </c>
      <c r="B366" s="263" t="str">
        <f>Übersetzungstexte!A$196</f>
        <v>vertragliche</v>
      </c>
      <c r="C366" s="264" t="str">
        <f>Übersetzungstexte!A$199</f>
        <v>Sollstd. zeitgl.</v>
      </c>
      <c r="D366" s="265" t="str">
        <f>Übersetzungstexte!A$202</f>
        <v>Istzeit</v>
      </c>
      <c r="E366" s="264" t="str">
        <f>Übersetzungstexte!A$205</f>
        <v>Bezahlte/</v>
      </c>
      <c r="F366" s="264" t="str">
        <f>Übersetzungstexte!A$208</f>
        <v>Ausfallstunden</v>
      </c>
      <c r="G366" s="266"/>
      <c r="H366" s="262" t="str">
        <f>Übersetzungstexte!A$212</f>
        <v/>
      </c>
      <c r="I366" s="263" t="str">
        <f>Übersetzungstexte!A$215</f>
        <v>vertragliche</v>
      </c>
      <c r="J366" s="264" t="str">
        <f>Übersetzungstexte!A$218</f>
        <v>Sollstd. zeitgl.</v>
      </c>
      <c r="K366" s="265" t="str">
        <f>Übersetzungstexte!A$221</f>
        <v>Istzeit</v>
      </c>
      <c r="L366" s="264" t="str">
        <f>Übersetzungstexte!A$224</f>
        <v>Bezahlte/</v>
      </c>
      <c r="M366" s="264" t="str">
        <f>Übersetzungstexte!A$227</f>
        <v>Ausfallstunden</v>
      </c>
      <c r="N366" s="55"/>
      <c r="O366" s="55"/>
      <c r="P366" s="84" t="s">
        <v>680</v>
      </c>
      <c r="Q366" s="84" t="s">
        <v>683</v>
      </c>
      <c r="R366" s="61" t="s">
        <v>691</v>
      </c>
      <c r="S366" s="61" t="s">
        <v>691</v>
      </c>
      <c r="T366" s="66" t="s">
        <v>763</v>
      </c>
      <c r="U366" s="66" t="s">
        <v>763</v>
      </c>
      <c r="V366" s="61" t="s">
        <v>691</v>
      </c>
      <c r="W366" s="66" t="s">
        <v>763</v>
      </c>
      <c r="X366" s="66" t="s">
        <v>763</v>
      </c>
      <c r="Y366" s="61" t="s">
        <v>691</v>
      </c>
      <c r="Z366" s="79"/>
    </row>
    <row r="367" spans="1:26" s="134" customFormat="1" hidden="1" x14ac:dyDescent="0.2">
      <c r="A367" s="267" t="str">
        <f>Übersetzungstexte!A$194</f>
        <v/>
      </c>
      <c r="B367" s="263" t="str">
        <f>Übersetzungstexte!A$197</f>
        <v>wöchentliche</v>
      </c>
      <c r="C367" s="264" t="str">
        <f>Übersetzungstexte!A$200</f>
        <v>Periode inkl.</v>
      </c>
      <c r="D367" s="265" t="str">
        <f>Übersetzungstexte!A$203</f>
        <v/>
      </c>
      <c r="E367" s="264" t="str">
        <f>Übersetzungstexte!A$206</f>
        <v>Unbezahlte</v>
      </c>
      <c r="F367" s="264" t="str">
        <f>Übersetzungstexte!A$209</f>
        <v/>
      </c>
      <c r="G367" s="266"/>
      <c r="H367" s="267" t="str">
        <f>Übersetzungstexte!A$213</f>
        <v/>
      </c>
      <c r="I367" s="263" t="str">
        <f>Übersetzungstexte!A$216</f>
        <v>wöchentliche</v>
      </c>
      <c r="J367" s="264" t="str">
        <f>Übersetzungstexte!A$219</f>
        <v>Periode inkl.</v>
      </c>
      <c r="K367" s="265" t="str">
        <f>Übersetzungstexte!A$222</f>
        <v/>
      </c>
      <c r="L367" s="264" t="str">
        <f>Übersetzungstexte!A$225</f>
        <v>Unbezahlte</v>
      </c>
      <c r="M367" s="264" t="str">
        <f>Übersetzungstexte!A$228</f>
        <v/>
      </c>
      <c r="N367" s="55"/>
      <c r="O367" s="55"/>
      <c r="P367" s="61" t="s">
        <v>682</v>
      </c>
      <c r="Q367" s="84" t="s">
        <v>681</v>
      </c>
      <c r="R367" s="61" t="s">
        <v>692</v>
      </c>
      <c r="S367" s="61" t="s">
        <v>692</v>
      </c>
      <c r="T367" s="66" t="s">
        <v>749</v>
      </c>
      <c r="U367" s="66" t="s">
        <v>749</v>
      </c>
      <c r="V367" s="61" t="s">
        <v>692</v>
      </c>
      <c r="W367" s="66" t="s">
        <v>749</v>
      </c>
      <c r="X367" s="66" t="s">
        <v>749</v>
      </c>
      <c r="Y367" s="61" t="s">
        <v>692</v>
      </c>
      <c r="Z367" s="79" t="s">
        <v>52</v>
      </c>
    </row>
    <row r="368" spans="1:26" s="134" customFormat="1" hidden="1" x14ac:dyDescent="0.2">
      <c r="A368" s="268" t="str">
        <f>Übersetzungstexte!A$195</f>
        <v>Name,Vorname</v>
      </c>
      <c r="B368" s="269" t="str">
        <f>Übersetzungstexte!A$198</f>
        <v>Arbeitszeit</v>
      </c>
      <c r="C368" s="270" t="str">
        <f>Übersetzungstexte!A$201</f>
        <v>Vorholzeit</v>
      </c>
      <c r="D368" s="271" t="str">
        <f>Übersetzungstexte!A$204</f>
        <v/>
      </c>
      <c r="E368" s="270" t="str">
        <f>Übersetzungstexte!A$207</f>
        <v>Absenzen</v>
      </c>
      <c r="F368" s="270" t="str">
        <f>Übersetzungstexte!A$210</f>
        <v/>
      </c>
      <c r="G368" s="272"/>
      <c r="H368" s="268" t="str">
        <f>Übersetzungstexte!A$214</f>
        <v>Name,Vorname</v>
      </c>
      <c r="I368" s="269" t="str">
        <f>Übersetzungstexte!A$217</f>
        <v>Arbeitszeit</v>
      </c>
      <c r="J368" s="270" t="str">
        <f>Übersetzungstexte!A$220</f>
        <v>Vorholzeit</v>
      </c>
      <c r="K368" s="271" t="str">
        <f>Übersetzungstexte!A$223</f>
        <v/>
      </c>
      <c r="L368" s="270" t="str">
        <f>Übersetzungstexte!A$226</f>
        <v>Absenzen</v>
      </c>
      <c r="M368" s="270" t="str">
        <f>Übersetzungstexte!A$229</f>
        <v/>
      </c>
      <c r="N368" s="55"/>
      <c r="O368" s="55" t="s">
        <v>711</v>
      </c>
      <c r="P368" s="61" t="s">
        <v>673</v>
      </c>
      <c r="Q368" s="84" t="s">
        <v>661</v>
      </c>
      <c r="R368" s="83">
        <f>P$3</f>
        <v>693598</v>
      </c>
      <c r="S368" s="83">
        <f>P$4</f>
        <v>693233</v>
      </c>
      <c r="T368" s="83" t="s">
        <v>767</v>
      </c>
      <c r="U368" s="83" t="s">
        <v>767</v>
      </c>
      <c r="V368" s="83" t="s">
        <v>767</v>
      </c>
      <c r="W368" s="83" t="s">
        <v>4</v>
      </c>
      <c r="X368" s="83" t="s">
        <v>4</v>
      </c>
      <c r="Y368" s="83" t="s">
        <v>4</v>
      </c>
      <c r="Z368" s="79" t="s">
        <v>53</v>
      </c>
    </row>
    <row r="369" spans="1:26" ht="17.25" hidden="1" customHeight="1" x14ac:dyDescent="0.2">
      <c r="A369" s="131" t="str">
        <f t="shared" ref="A369:A389" si="156">O369</f>
        <v/>
      </c>
      <c r="B369" s="168"/>
      <c r="C369" s="168"/>
      <c r="D369" s="168"/>
      <c r="E369" s="169"/>
      <c r="F369" s="273" t="str">
        <f t="shared" ref="F369:F389" si="157">R369</f>
        <v/>
      </c>
      <c r="G369" s="129"/>
      <c r="H369" s="131" t="str">
        <f t="shared" ref="H369:H389" si="158">O369</f>
        <v/>
      </c>
      <c r="I369" s="168"/>
      <c r="J369" s="168"/>
      <c r="K369" s="168"/>
      <c r="L369" s="169"/>
      <c r="M369" s="273" t="str">
        <f t="shared" ref="M369:M389" si="159">S369</f>
        <v/>
      </c>
      <c r="N369" s="56"/>
      <c r="O369" s="57" t="str">
        <f>'Stammdaten Mitarbeitende'!AA369</f>
        <v/>
      </c>
      <c r="P369" s="64" t="str">
        <f>IF($A369="","",'Stammdaten Mitarbeitende'!L369)</f>
        <v/>
      </c>
      <c r="Q369" s="64" t="str">
        <f>IF(OR($A369="",'Stammdaten Mitarbeitende'!J369=""),"",'Stammdaten Mitarbeitende'!J369)</f>
        <v/>
      </c>
      <c r="R369" s="63" t="str">
        <f t="shared" ref="R369:R389" si="160">IF(OR($A369="",C369="",D369="",E369=""),"",MAX(C369-D369-E369,0))</f>
        <v/>
      </c>
      <c r="S369" s="63" t="str">
        <f>IF(OR($H369="",J369="",K369="",L369=""),"",MAX(J369-K369-L369,0))</f>
        <v/>
      </c>
      <c r="T369" s="19">
        <f t="shared" ref="T369:T389" si="161">IF(OR(F369=""),0,C369)</f>
        <v>0</v>
      </c>
      <c r="U369" s="19">
        <f t="shared" ref="U369:U389" si="162">IF(OR(F369=""),0,E369)</f>
        <v>0</v>
      </c>
      <c r="V369" s="19">
        <f t="shared" ref="V369:V389" si="163">IF(OR(F369&lt;=0,F369=""),0,R369)</f>
        <v>0</v>
      </c>
      <c r="W369" s="19">
        <f t="shared" ref="W369:W389" si="164">IF(OR(M369=""),0,J369)</f>
        <v>0</v>
      </c>
      <c r="X369" s="19">
        <f t="shared" ref="X369:X389" si="165">IF(OR(M369=""),0,L369)</f>
        <v>0</v>
      </c>
      <c r="Y369" s="19">
        <f t="shared" ref="Y369:Y389" si="166">IF(OR(M369&lt;=0,M369=""),0,S369)</f>
        <v>0</v>
      </c>
      <c r="Z369" s="365">
        <f>MAX(P369:Y369)</f>
        <v>0</v>
      </c>
    </row>
    <row r="370" spans="1:26" ht="17.25" hidden="1" customHeight="1" x14ac:dyDescent="0.2">
      <c r="A370" s="131" t="str">
        <f t="shared" si="156"/>
        <v/>
      </c>
      <c r="B370" s="168"/>
      <c r="C370" s="168"/>
      <c r="D370" s="168"/>
      <c r="E370" s="169"/>
      <c r="F370" s="273" t="str">
        <f t="shared" si="157"/>
        <v/>
      </c>
      <c r="G370" s="129"/>
      <c r="H370" s="131" t="str">
        <f t="shared" si="158"/>
        <v/>
      </c>
      <c r="I370" s="168"/>
      <c r="J370" s="168"/>
      <c r="K370" s="168"/>
      <c r="L370" s="169"/>
      <c r="M370" s="273" t="str">
        <f t="shared" si="159"/>
        <v/>
      </c>
      <c r="N370" s="56"/>
      <c r="O370" s="57" t="str">
        <f>'Stammdaten Mitarbeitende'!AA370</f>
        <v/>
      </c>
      <c r="P370" s="64" t="str">
        <f>IF($A370="","",'Stammdaten Mitarbeitende'!L370)</f>
        <v/>
      </c>
      <c r="Q370" s="64" t="str">
        <f>IF(OR($A370="",'Stammdaten Mitarbeitende'!J370=""),"",'Stammdaten Mitarbeitende'!J370)</f>
        <v/>
      </c>
      <c r="R370" s="63" t="str">
        <f t="shared" si="160"/>
        <v/>
      </c>
      <c r="S370" s="63" t="str">
        <f t="shared" ref="S370:S389" si="167">IF(OR($H370="",J370="",K370="",L370=""),"",MAX(J370-K370-L370,0))</f>
        <v/>
      </c>
      <c r="T370" s="19">
        <f t="shared" si="161"/>
        <v>0</v>
      </c>
      <c r="U370" s="19">
        <f t="shared" si="162"/>
        <v>0</v>
      </c>
      <c r="V370" s="19">
        <f t="shared" si="163"/>
        <v>0</v>
      </c>
      <c r="W370" s="19">
        <f t="shared" si="164"/>
        <v>0</v>
      </c>
      <c r="X370" s="19">
        <f t="shared" si="165"/>
        <v>0</v>
      </c>
      <c r="Y370" s="19">
        <f t="shared" si="166"/>
        <v>0</v>
      </c>
      <c r="Z370" s="365">
        <f t="shared" ref="Z370:Z389" si="168">MAX(P370:Y370)</f>
        <v>0</v>
      </c>
    </row>
    <row r="371" spans="1:26" ht="17.25" hidden="1" customHeight="1" x14ac:dyDescent="0.2">
      <c r="A371" s="131" t="str">
        <f t="shared" si="156"/>
        <v/>
      </c>
      <c r="B371" s="168"/>
      <c r="C371" s="168"/>
      <c r="D371" s="168"/>
      <c r="E371" s="169"/>
      <c r="F371" s="273" t="str">
        <f t="shared" si="157"/>
        <v/>
      </c>
      <c r="G371" s="129"/>
      <c r="H371" s="131" t="str">
        <f t="shared" si="158"/>
        <v/>
      </c>
      <c r="I371" s="168"/>
      <c r="J371" s="168"/>
      <c r="K371" s="168"/>
      <c r="L371" s="169"/>
      <c r="M371" s="273" t="str">
        <f t="shared" si="159"/>
        <v/>
      </c>
      <c r="N371" s="56"/>
      <c r="O371" s="57" t="str">
        <f>'Stammdaten Mitarbeitende'!AA371</f>
        <v/>
      </c>
      <c r="P371" s="64" t="str">
        <f>IF($A371="","",'Stammdaten Mitarbeitende'!L371)</f>
        <v/>
      </c>
      <c r="Q371" s="64" t="str">
        <f>IF(OR($A371="",'Stammdaten Mitarbeitende'!J371=""),"",'Stammdaten Mitarbeitende'!J371)</f>
        <v/>
      </c>
      <c r="R371" s="63" t="str">
        <f t="shared" si="160"/>
        <v/>
      </c>
      <c r="S371" s="63" t="str">
        <f t="shared" si="167"/>
        <v/>
      </c>
      <c r="T371" s="19">
        <f t="shared" si="161"/>
        <v>0</v>
      </c>
      <c r="U371" s="19">
        <f t="shared" si="162"/>
        <v>0</v>
      </c>
      <c r="V371" s="19">
        <f t="shared" si="163"/>
        <v>0</v>
      </c>
      <c r="W371" s="19">
        <f t="shared" si="164"/>
        <v>0</v>
      </c>
      <c r="X371" s="19">
        <f t="shared" si="165"/>
        <v>0</v>
      </c>
      <c r="Y371" s="19">
        <f t="shared" si="166"/>
        <v>0</v>
      </c>
      <c r="Z371" s="365">
        <f t="shared" si="168"/>
        <v>0</v>
      </c>
    </row>
    <row r="372" spans="1:26" ht="17.25" hidden="1" customHeight="1" x14ac:dyDescent="0.2">
      <c r="A372" s="131" t="str">
        <f t="shared" si="156"/>
        <v/>
      </c>
      <c r="B372" s="168"/>
      <c r="C372" s="168"/>
      <c r="D372" s="168"/>
      <c r="E372" s="169"/>
      <c r="F372" s="273" t="str">
        <f t="shared" si="157"/>
        <v/>
      </c>
      <c r="G372" s="129"/>
      <c r="H372" s="131" t="str">
        <f t="shared" si="158"/>
        <v/>
      </c>
      <c r="I372" s="168"/>
      <c r="J372" s="168"/>
      <c r="K372" s="168"/>
      <c r="L372" s="169"/>
      <c r="M372" s="273" t="str">
        <f t="shared" si="159"/>
        <v/>
      </c>
      <c r="N372" s="56"/>
      <c r="O372" s="57" t="str">
        <f>'Stammdaten Mitarbeitende'!AA372</f>
        <v/>
      </c>
      <c r="P372" s="64" t="str">
        <f>IF($A372="","",'Stammdaten Mitarbeitende'!L372)</f>
        <v/>
      </c>
      <c r="Q372" s="64" t="str">
        <f>IF(OR($A372="",'Stammdaten Mitarbeitende'!J372=""),"",'Stammdaten Mitarbeitende'!J372)</f>
        <v/>
      </c>
      <c r="R372" s="63" t="str">
        <f t="shared" si="160"/>
        <v/>
      </c>
      <c r="S372" s="63" t="str">
        <f t="shared" si="167"/>
        <v/>
      </c>
      <c r="T372" s="19">
        <f t="shared" si="161"/>
        <v>0</v>
      </c>
      <c r="U372" s="19">
        <f t="shared" si="162"/>
        <v>0</v>
      </c>
      <c r="V372" s="19">
        <f t="shared" si="163"/>
        <v>0</v>
      </c>
      <c r="W372" s="19">
        <f t="shared" si="164"/>
        <v>0</v>
      </c>
      <c r="X372" s="19">
        <f t="shared" si="165"/>
        <v>0</v>
      </c>
      <c r="Y372" s="19">
        <f t="shared" si="166"/>
        <v>0</v>
      </c>
      <c r="Z372" s="365">
        <f t="shared" si="168"/>
        <v>0</v>
      </c>
    </row>
    <row r="373" spans="1:26" ht="17.25" hidden="1" customHeight="1" x14ac:dyDescent="0.2">
      <c r="A373" s="131" t="str">
        <f t="shared" si="156"/>
        <v/>
      </c>
      <c r="B373" s="168"/>
      <c r="C373" s="168"/>
      <c r="D373" s="168"/>
      <c r="E373" s="169"/>
      <c r="F373" s="273" t="str">
        <f t="shared" si="157"/>
        <v/>
      </c>
      <c r="G373" s="129"/>
      <c r="H373" s="131" t="str">
        <f t="shared" si="158"/>
        <v/>
      </c>
      <c r="I373" s="168"/>
      <c r="J373" s="168"/>
      <c r="K373" s="168"/>
      <c r="L373" s="169"/>
      <c r="M373" s="273" t="str">
        <f t="shared" si="159"/>
        <v/>
      </c>
      <c r="N373" s="56"/>
      <c r="O373" s="57" t="str">
        <f>'Stammdaten Mitarbeitende'!AA373</f>
        <v/>
      </c>
      <c r="P373" s="64" t="str">
        <f>IF($A373="","",'Stammdaten Mitarbeitende'!L373)</f>
        <v/>
      </c>
      <c r="Q373" s="64" t="str">
        <f>IF(OR($A373="",'Stammdaten Mitarbeitende'!J373=""),"",'Stammdaten Mitarbeitende'!J373)</f>
        <v/>
      </c>
      <c r="R373" s="63" t="str">
        <f t="shared" si="160"/>
        <v/>
      </c>
      <c r="S373" s="63" t="str">
        <f t="shared" si="167"/>
        <v/>
      </c>
      <c r="T373" s="19">
        <f t="shared" si="161"/>
        <v>0</v>
      </c>
      <c r="U373" s="19">
        <f t="shared" si="162"/>
        <v>0</v>
      </c>
      <c r="V373" s="19">
        <f t="shared" si="163"/>
        <v>0</v>
      </c>
      <c r="W373" s="19">
        <f t="shared" si="164"/>
        <v>0</v>
      </c>
      <c r="X373" s="19">
        <f t="shared" si="165"/>
        <v>0</v>
      </c>
      <c r="Y373" s="19">
        <f t="shared" si="166"/>
        <v>0</v>
      </c>
      <c r="Z373" s="365">
        <f t="shared" si="168"/>
        <v>0</v>
      </c>
    </row>
    <row r="374" spans="1:26" ht="17.25" hidden="1" customHeight="1" x14ac:dyDescent="0.2">
      <c r="A374" s="131" t="str">
        <f t="shared" si="156"/>
        <v/>
      </c>
      <c r="B374" s="168"/>
      <c r="C374" s="168"/>
      <c r="D374" s="168"/>
      <c r="E374" s="169"/>
      <c r="F374" s="273" t="str">
        <f t="shared" si="157"/>
        <v/>
      </c>
      <c r="G374" s="129"/>
      <c r="H374" s="131" t="str">
        <f t="shared" si="158"/>
        <v/>
      </c>
      <c r="I374" s="168"/>
      <c r="J374" s="168"/>
      <c r="K374" s="168"/>
      <c r="L374" s="169"/>
      <c r="M374" s="273" t="str">
        <f t="shared" si="159"/>
        <v/>
      </c>
      <c r="N374" s="56"/>
      <c r="O374" s="57" t="str">
        <f>'Stammdaten Mitarbeitende'!AA374</f>
        <v/>
      </c>
      <c r="P374" s="64" t="str">
        <f>IF($A374="","",'Stammdaten Mitarbeitende'!L374)</f>
        <v/>
      </c>
      <c r="Q374" s="64" t="str">
        <f>IF(OR($A374="",'Stammdaten Mitarbeitende'!J374=""),"",'Stammdaten Mitarbeitende'!J374)</f>
        <v/>
      </c>
      <c r="R374" s="63" t="str">
        <f t="shared" si="160"/>
        <v/>
      </c>
      <c r="S374" s="63" t="str">
        <f t="shared" si="167"/>
        <v/>
      </c>
      <c r="T374" s="19">
        <f t="shared" si="161"/>
        <v>0</v>
      </c>
      <c r="U374" s="19">
        <f t="shared" si="162"/>
        <v>0</v>
      </c>
      <c r="V374" s="19">
        <f t="shared" si="163"/>
        <v>0</v>
      </c>
      <c r="W374" s="19">
        <f t="shared" si="164"/>
        <v>0</v>
      </c>
      <c r="X374" s="19">
        <f t="shared" si="165"/>
        <v>0</v>
      </c>
      <c r="Y374" s="19">
        <f t="shared" si="166"/>
        <v>0</v>
      </c>
      <c r="Z374" s="365">
        <f t="shared" si="168"/>
        <v>0</v>
      </c>
    </row>
    <row r="375" spans="1:26" ht="17.25" hidden="1" customHeight="1" x14ac:dyDescent="0.2">
      <c r="A375" s="131" t="str">
        <f t="shared" si="156"/>
        <v/>
      </c>
      <c r="B375" s="168"/>
      <c r="C375" s="168"/>
      <c r="D375" s="168"/>
      <c r="E375" s="169"/>
      <c r="F375" s="273" t="str">
        <f t="shared" si="157"/>
        <v/>
      </c>
      <c r="G375" s="129"/>
      <c r="H375" s="131" t="str">
        <f t="shared" si="158"/>
        <v/>
      </c>
      <c r="I375" s="168"/>
      <c r="J375" s="168"/>
      <c r="K375" s="168"/>
      <c r="L375" s="169"/>
      <c r="M375" s="273" t="str">
        <f t="shared" si="159"/>
        <v/>
      </c>
      <c r="N375" s="56"/>
      <c r="O375" s="57" t="str">
        <f>'Stammdaten Mitarbeitende'!AA375</f>
        <v/>
      </c>
      <c r="P375" s="64" t="str">
        <f>IF($A375="","",'Stammdaten Mitarbeitende'!L375)</f>
        <v/>
      </c>
      <c r="Q375" s="64" t="str">
        <f>IF(OR($A375="",'Stammdaten Mitarbeitende'!J375=""),"",'Stammdaten Mitarbeitende'!J375)</f>
        <v/>
      </c>
      <c r="R375" s="63" t="str">
        <f t="shared" si="160"/>
        <v/>
      </c>
      <c r="S375" s="63" t="str">
        <f t="shared" si="167"/>
        <v/>
      </c>
      <c r="T375" s="19">
        <f t="shared" si="161"/>
        <v>0</v>
      </c>
      <c r="U375" s="19">
        <f t="shared" si="162"/>
        <v>0</v>
      </c>
      <c r="V375" s="19">
        <f t="shared" si="163"/>
        <v>0</v>
      </c>
      <c r="W375" s="19">
        <f t="shared" si="164"/>
        <v>0</v>
      </c>
      <c r="X375" s="19">
        <f t="shared" si="165"/>
        <v>0</v>
      </c>
      <c r="Y375" s="19">
        <f t="shared" si="166"/>
        <v>0</v>
      </c>
      <c r="Z375" s="365">
        <f t="shared" si="168"/>
        <v>0</v>
      </c>
    </row>
    <row r="376" spans="1:26" ht="17.25" hidden="1" customHeight="1" x14ac:dyDescent="0.2">
      <c r="A376" s="131" t="str">
        <f t="shared" si="156"/>
        <v/>
      </c>
      <c r="B376" s="168"/>
      <c r="C376" s="168"/>
      <c r="D376" s="168"/>
      <c r="E376" s="169"/>
      <c r="F376" s="273" t="str">
        <f t="shared" si="157"/>
        <v/>
      </c>
      <c r="G376" s="129"/>
      <c r="H376" s="131" t="str">
        <f t="shared" si="158"/>
        <v/>
      </c>
      <c r="I376" s="168"/>
      <c r="J376" s="168"/>
      <c r="K376" s="168"/>
      <c r="L376" s="169"/>
      <c r="M376" s="273" t="str">
        <f t="shared" si="159"/>
        <v/>
      </c>
      <c r="N376" s="56"/>
      <c r="O376" s="57" t="str">
        <f>'Stammdaten Mitarbeitende'!AA376</f>
        <v/>
      </c>
      <c r="P376" s="64" t="str">
        <f>IF($A376="","",'Stammdaten Mitarbeitende'!L376)</f>
        <v/>
      </c>
      <c r="Q376" s="64" t="str">
        <f>IF(OR($A376="",'Stammdaten Mitarbeitende'!J376=""),"",'Stammdaten Mitarbeitende'!J376)</f>
        <v/>
      </c>
      <c r="R376" s="63" t="str">
        <f t="shared" si="160"/>
        <v/>
      </c>
      <c r="S376" s="63" t="str">
        <f t="shared" si="167"/>
        <v/>
      </c>
      <c r="T376" s="19">
        <f t="shared" si="161"/>
        <v>0</v>
      </c>
      <c r="U376" s="19">
        <f t="shared" si="162"/>
        <v>0</v>
      </c>
      <c r="V376" s="19">
        <f t="shared" si="163"/>
        <v>0</v>
      </c>
      <c r="W376" s="19">
        <f t="shared" si="164"/>
        <v>0</v>
      </c>
      <c r="X376" s="19">
        <f t="shared" si="165"/>
        <v>0</v>
      </c>
      <c r="Y376" s="19">
        <f t="shared" si="166"/>
        <v>0</v>
      </c>
      <c r="Z376" s="365">
        <f t="shared" si="168"/>
        <v>0</v>
      </c>
    </row>
    <row r="377" spans="1:26" ht="17.25" hidden="1" customHeight="1" x14ac:dyDescent="0.2">
      <c r="A377" s="131" t="str">
        <f t="shared" si="156"/>
        <v/>
      </c>
      <c r="B377" s="168"/>
      <c r="C377" s="168"/>
      <c r="D377" s="168"/>
      <c r="E377" s="169"/>
      <c r="F377" s="273" t="str">
        <f t="shared" si="157"/>
        <v/>
      </c>
      <c r="G377" s="129"/>
      <c r="H377" s="131" t="str">
        <f t="shared" si="158"/>
        <v/>
      </c>
      <c r="I377" s="168"/>
      <c r="J377" s="168"/>
      <c r="K377" s="168"/>
      <c r="L377" s="169"/>
      <c r="M377" s="273" t="str">
        <f t="shared" si="159"/>
        <v/>
      </c>
      <c r="N377" s="56"/>
      <c r="O377" s="57" t="str">
        <f>'Stammdaten Mitarbeitende'!AA377</f>
        <v/>
      </c>
      <c r="P377" s="64" t="str">
        <f>IF($A377="","",'Stammdaten Mitarbeitende'!L377)</f>
        <v/>
      </c>
      <c r="Q377" s="64" t="str">
        <f>IF(OR($A377="",'Stammdaten Mitarbeitende'!J377=""),"",'Stammdaten Mitarbeitende'!J377)</f>
        <v/>
      </c>
      <c r="R377" s="63" t="str">
        <f t="shared" si="160"/>
        <v/>
      </c>
      <c r="S377" s="63" t="str">
        <f t="shared" si="167"/>
        <v/>
      </c>
      <c r="T377" s="19">
        <f t="shared" si="161"/>
        <v>0</v>
      </c>
      <c r="U377" s="19">
        <f t="shared" si="162"/>
        <v>0</v>
      </c>
      <c r="V377" s="19">
        <f t="shared" si="163"/>
        <v>0</v>
      </c>
      <c r="W377" s="19">
        <f t="shared" si="164"/>
        <v>0</v>
      </c>
      <c r="X377" s="19">
        <f t="shared" si="165"/>
        <v>0</v>
      </c>
      <c r="Y377" s="19">
        <f t="shared" si="166"/>
        <v>0</v>
      </c>
      <c r="Z377" s="365">
        <f t="shared" si="168"/>
        <v>0</v>
      </c>
    </row>
    <row r="378" spans="1:26" ht="17.25" hidden="1" customHeight="1" x14ac:dyDescent="0.2">
      <c r="A378" s="131" t="str">
        <f t="shared" si="156"/>
        <v/>
      </c>
      <c r="B378" s="168"/>
      <c r="C378" s="168"/>
      <c r="D378" s="168"/>
      <c r="E378" s="169"/>
      <c r="F378" s="273" t="str">
        <f t="shared" si="157"/>
        <v/>
      </c>
      <c r="G378" s="129"/>
      <c r="H378" s="131" t="str">
        <f t="shared" si="158"/>
        <v/>
      </c>
      <c r="I378" s="168"/>
      <c r="J378" s="168"/>
      <c r="K378" s="168"/>
      <c r="L378" s="169"/>
      <c r="M378" s="273" t="str">
        <f t="shared" si="159"/>
        <v/>
      </c>
      <c r="N378" s="56"/>
      <c r="O378" s="57" t="str">
        <f>'Stammdaten Mitarbeitende'!AA378</f>
        <v/>
      </c>
      <c r="P378" s="64" t="str">
        <f>IF($A378="","",'Stammdaten Mitarbeitende'!L378)</f>
        <v/>
      </c>
      <c r="Q378" s="64" t="str">
        <f>IF(OR($A378="",'Stammdaten Mitarbeitende'!J378=""),"",'Stammdaten Mitarbeitende'!J378)</f>
        <v/>
      </c>
      <c r="R378" s="63" t="str">
        <f t="shared" si="160"/>
        <v/>
      </c>
      <c r="S378" s="63" t="str">
        <f t="shared" si="167"/>
        <v/>
      </c>
      <c r="T378" s="19">
        <f t="shared" si="161"/>
        <v>0</v>
      </c>
      <c r="U378" s="19">
        <f t="shared" si="162"/>
        <v>0</v>
      </c>
      <c r="V378" s="19">
        <f t="shared" si="163"/>
        <v>0</v>
      </c>
      <c r="W378" s="19">
        <f t="shared" si="164"/>
        <v>0</v>
      </c>
      <c r="X378" s="19">
        <f t="shared" si="165"/>
        <v>0</v>
      </c>
      <c r="Y378" s="19">
        <f t="shared" si="166"/>
        <v>0</v>
      </c>
      <c r="Z378" s="365">
        <f t="shared" si="168"/>
        <v>0</v>
      </c>
    </row>
    <row r="379" spans="1:26" ht="17.25" hidden="1" customHeight="1" x14ac:dyDescent="0.2">
      <c r="A379" s="131" t="str">
        <f t="shared" si="156"/>
        <v/>
      </c>
      <c r="B379" s="168"/>
      <c r="C379" s="168"/>
      <c r="D379" s="168"/>
      <c r="E379" s="169"/>
      <c r="F379" s="273" t="str">
        <f t="shared" si="157"/>
        <v/>
      </c>
      <c r="G379" s="129"/>
      <c r="H379" s="131" t="str">
        <f t="shared" si="158"/>
        <v/>
      </c>
      <c r="I379" s="168"/>
      <c r="J379" s="168"/>
      <c r="K379" s="168"/>
      <c r="L379" s="169"/>
      <c r="M379" s="273" t="str">
        <f t="shared" si="159"/>
        <v/>
      </c>
      <c r="N379" s="56"/>
      <c r="O379" s="57" t="str">
        <f>'Stammdaten Mitarbeitende'!AA379</f>
        <v/>
      </c>
      <c r="P379" s="64" t="str">
        <f>IF($A379="","",'Stammdaten Mitarbeitende'!L379)</f>
        <v/>
      </c>
      <c r="Q379" s="64" t="str">
        <f>IF(OR($A379="",'Stammdaten Mitarbeitende'!J379=""),"",'Stammdaten Mitarbeitende'!J379)</f>
        <v/>
      </c>
      <c r="R379" s="63" t="str">
        <f t="shared" si="160"/>
        <v/>
      </c>
      <c r="S379" s="63" t="str">
        <f t="shared" si="167"/>
        <v/>
      </c>
      <c r="T379" s="19">
        <f t="shared" si="161"/>
        <v>0</v>
      </c>
      <c r="U379" s="19">
        <f t="shared" si="162"/>
        <v>0</v>
      </c>
      <c r="V379" s="19">
        <f t="shared" si="163"/>
        <v>0</v>
      </c>
      <c r="W379" s="19">
        <f t="shared" si="164"/>
        <v>0</v>
      </c>
      <c r="X379" s="19">
        <f t="shared" si="165"/>
        <v>0</v>
      </c>
      <c r="Y379" s="19">
        <f t="shared" si="166"/>
        <v>0</v>
      </c>
      <c r="Z379" s="365">
        <f t="shared" si="168"/>
        <v>0</v>
      </c>
    </row>
    <row r="380" spans="1:26" ht="17.25" hidden="1" customHeight="1" x14ac:dyDescent="0.2">
      <c r="A380" s="131" t="str">
        <f t="shared" si="156"/>
        <v/>
      </c>
      <c r="B380" s="168"/>
      <c r="C380" s="168"/>
      <c r="D380" s="168"/>
      <c r="E380" s="169"/>
      <c r="F380" s="273" t="str">
        <f t="shared" si="157"/>
        <v/>
      </c>
      <c r="G380" s="129"/>
      <c r="H380" s="131" t="str">
        <f t="shared" si="158"/>
        <v/>
      </c>
      <c r="I380" s="168"/>
      <c r="J380" s="168"/>
      <c r="K380" s="168"/>
      <c r="L380" s="169"/>
      <c r="M380" s="273" t="str">
        <f t="shared" si="159"/>
        <v/>
      </c>
      <c r="N380" s="56"/>
      <c r="O380" s="57" t="str">
        <f>'Stammdaten Mitarbeitende'!AA380</f>
        <v/>
      </c>
      <c r="P380" s="64" t="str">
        <f>IF($A380="","",'Stammdaten Mitarbeitende'!L380)</f>
        <v/>
      </c>
      <c r="Q380" s="64" t="str">
        <f>IF(OR($A380="",'Stammdaten Mitarbeitende'!J380=""),"",'Stammdaten Mitarbeitende'!J380)</f>
        <v/>
      </c>
      <c r="R380" s="63" t="str">
        <f t="shared" si="160"/>
        <v/>
      </c>
      <c r="S380" s="63" t="str">
        <f t="shared" si="167"/>
        <v/>
      </c>
      <c r="T380" s="19">
        <f t="shared" si="161"/>
        <v>0</v>
      </c>
      <c r="U380" s="19">
        <f t="shared" si="162"/>
        <v>0</v>
      </c>
      <c r="V380" s="19">
        <f t="shared" si="163"/>
        <v>0</v>
      </c>
      <c r="W380" s="19">
        <f t="shared" si="164"/>
        <v>0</v>
      </c>
      <c r="X380" s="19">
        <f t="shared" si="165"/>
        <v>0</v>
      </c>
      <c r="Y380" s="19">
        <f t="shared" si="166"/>
        <v>0</v>
      </c>
      <c r="Z380" s="365">
        <f t="shared" si="168"/>
        <v>0</v>
      </c>
    </row>
    <row r="381" spans="1:26" ht="17.25" hidden="1" customHeight="1" x14ac:dyDescent="0.2">
      <c r="A381" s="131" t="str">
        <f t="shared" si="156"/>
        <v/>
      </c>
      <c r="B381" s="168"/>
      <c r="C381" s="168"/>
      <c r="D381" s="168"/>
      <c r="E381" s="169"/>
      <c r="F381" s="273" t="str">
        <f t="shared" si="157"/>
        <v/>
      </c>
      <c r="G381" s="129"/>
      <c r="H381" s="131" t="str">
        <f t="shared" si="158"/>
        <v/>
      </c>
      <c r="I381" s="168"/>
      <c r="J381" s="168"/>
      <c r="K381" s="168"/>
      <c r="L381" s="169"/>
      <c r="M381" s="273" t="str">
        <f t="shared" si="159"/>
        <v/>
      </c>
      <c r="N381" s="56"/>
      <c r="O381" s="57" t="str">
        <f>'Stammdaten Mitarbeitende'!AA381</f>
        <v/>
      </c>
      <c r="P381" s="64" t="str">
        <f>IF($A381="","",'Stammdaten Mitarbeitende'!L381)</f>
        <v/>
      </c>
      <c r="Q381" s="64" t="str">
        <f>IF(OR($A381="",'Stammdaten Mitarbeitende'!J381=""),"",'Stammdaten Mitarbeitende'!J381)</f>
        <v/>
      </c>
      <c r="R381" s="63" t="str">
        <f t="shared" si="160"/>
        <v/>
      </c>
      <c r="S381" s="63" t="str">
        <f t="shared" si="167"/>
        <v/>
      </c>
      <c r="T381" s="19">
        <f t="shared" si="161"/>
        <v>0</v>
      </c>
      <c r="U381" s="19">
        <f t="shared" si="162"/>
        <v>0</v>
      </c>
      <c r="V381" s="19">
        <f t="shared" si="163"/>
        <v>0</v>
      </c>
      <c r="W381" s="19">
        <f t="shared" si="164"/>
        <v>0</v>
      </c>
      <c r="X381" s="19">
        <f t="shared" si="165"/>
        <v>0</v>
      </c>
      <c r="Y381" s="19">
        <f t="shared" si="166"/>
        <v>0</v>
      </c>
      <c r="Z381" s="365">
        <f t="shared" si="168"/>
        <v>0</v>
      </c>
    </row>
    <row r="382" spans="1:26" ht="17.25" hidden="1" customHeight="1" x14ac:dyDescent="0.2">
      <c r="A382" s="131" t="str">
        <f t="shared" si="156"/>
        <v/>
      </c>
      <c r="B382" s="168"/>
      <c r="C382" s="168"/>
      <c r="D382" s="168"/>
      <c r="E382" s="169"/>
      <c r="F382" s="273" t="str">
        <f t="shared" si="157"/>
        <v/>
      </c>
      <c r="G382" s="129"/>
      <c r="H382" s="131" t="str">
        <f t="shared" si="158"/>
        <v/>
      </c>
      <c r="I382" s="168"/>
      <c r="J382" s="168"/>
      <c r="K382" s="168"/>
      <c r="L382" s="169"/>
      <c r="M382" s="273" t="str">
        <f t="shared" si="159"/>
        <v/>
      </c>
      <c r="N382" s="56"/>
      <c r="O382" s="57" t="str">
        <f>'Stammdaten Mitarbeitende'!AA382</f>
        <v/>
      </c>
      <c r="P382" s="64" t="str">
        <f>IF($A382="","",'Stammdaten Mitarbeitende'!L382)</f>
        <v/>
      </c>
      <c r="Q382" s="64" t="str">
        <f>IF(OR($A382="",'Stammdaten Mitarbeitende'!J382=""),"",'Stammdaten Mitarbeitende'!J382)</f>
        <v/>
      </c>
      <c r="R382" s="63" t="str">
        <f t="shared" si="160"/>
        <v/>
      </c>
      <c r="S382" s="63" t="str">
        <f t="shared" si="167"/>
        <v/>
      </c>
      <c r="T382" s="19">
        <f t="shared" si="161"/>
        <v>0</v>
      </c>
      <c r="U382" s="19">
        <f t="shared" si="162"/>
        <v>0</v>
      </c>
      <c r="V382" s="19">
        <f t="shared" si="163"/>
        <v>0</v>
      </c>
      <c r="W382" s="19">
        <f t="shared" si="164"/>
        <v>0</v>
      </c>
      <c r="X382" s="19">
        <f t="shared" si="165"/>
        <v>0</v>
      </c>
      <c r="Y382" s="19">
        <f t="shared" si="166"/>
        <v>0</v>
      </c>
      <c r="Z382" s="365">
        <f t="shared" si="168"/>
        <v>0</v>
      </c>
    </row>
    <row r="383" spans="1:26" ht="17.25" hidden="1" customHeight="1" x14ac:dyDescent="0.2">
      <c r="A383" s="131" t="str">
        <f t="shared" si="156"/>
        <v/>
      </c>
      <c r="B383" s="168"/>
      <c r="C383" s="168"/>
      <c r="D383" s="168"/>
      <c r="E383" s="169"/>
      <c r="F383" s="273" t="str">
        <f t="shared" si="157"/>
        <v/>
      </c>
      <c r="G383" s="129"/>
      <c r="H383" s="131" t="str">
        <f t="shared" si="158"/>
        <v/>
      </c>
      <c r="I383" s="168"/>
      <c r="J383" s="168"/>
      <c r="K383" s="168"/>
      <c r="L383" s="169"/>
      <c r="M383" s="273" t="str">
        <f t="shared" si="159"/>
        <v/>
      </c>
      <c r="N383" s="56"/>
      <c r="O383" s="57" t="str">
        <f>'Stammdaten Mitarbeitende'!AA383</f>
        <v/>
      </c>
      <c r="P383" s="64" t="str">
        <f>IF($A383="","",'Stammdaten Mitarbeitende'!L383)</f>
        <v/>
      </c>
      <c r="Q383" s="64" t="str">
        <f>IF(OR($A383="",'Stammdaten Mitarbeitende'!J383=""),"",'Stammdaten Mitarbeitende'!J383)</f>
        <v/>
      </c>
      <c r="R383" s="63" t="str">
        <f t="shared" si="160"/>
        <v/>
      </c>
      <c r="S383" s="63" t="str">
        <f t="shared" si="167"/>
        <v/>
      </c>
      <c r="T383" s="19">
        <f t="shared" si="161"/>
        <v>0</v>
      </c>
      <c r="U383" s="19">
        <f t="shared" si="162"/>
        <v>0</v>
      </c>
      <c r="V383" s="19">
        <f t="shared" si="163"/>
        <v>0</v>
      </c>
      <c r="W383" s="19">
        <f t="shared" si="164"/>
        <v>0</v>
      </c>
      <c r="X383" s="19">
        <f t="shared" si="165"/>
        <v>0</v>
      </c>
      <c r="Y383" s="19">
        <f t="shared" si="166"/>
        <v>0</v>
      </c>
      <c r="Z383" s="365">
        <f t="shared" si="168"/>
        <v>0</v>
      </c>
    </row>
    <row r="384" spans="1:26" ht="17.25" hidden="1" customHeight="1" x14ac:dyDescent="0.2">
      <c r="A384" s="131" t="str">
        <f t="shared" si="156"/>
        <v/>
      </c>
      <c r="B384" s="168"/>
      <c r="C384" s="168"/>
      <c r="D384" s="168"/>
      <c r="E384" s="169"/>
      <c r="F384" s="273" t="str">
        <f t="shared" si="157"/>
        <v/>
      </c>
      <c r="G384" s="129"/>
      <c r="H384" s="131" t="str">
        <f t="shared" si="158"/>
        <v/>
      </c>
      <c r="I384" s="168"/>
      <c r="J384" s="168"/>
      <c r="K384" s="168"/>
      <c r="L384" s="169"/>
      <c r="M384" s="273" t="str">
        <f t="shared" si="159"/>
        <v/>
      </c>
      <c r="N384" s="56"/>
      <c r="O384" s="57" t="str">
        <f>'Stammdaten Mitarbeitende'!AA384</f>
        <v/>
      </c>
      <c r="P384" s="64" t="str">
        <f>IF($A384="","",'Stammdaten Mitarbeitende'!L384)</f>
        <v/>
      </c>
      <c r="Q384" s="64" t="str">
        <f>IF(OR($A384="",'Stammdaten Mitarbeitende'!J384=""),"",'Stammdaten Mitarbeitende'!J384)</f>
        <v/>
      </c>
      <c r="R384" s="63" t="str">
        <f t="shared" si="160"/>
        <v/>
      </c>
      <c r="S384" s="63" t="str">
        <f t="shared" si="167"/>
        <v/>
      </c>
      <c r="T384" s="19">
        <f t="shared" si="161"/>
        <v>0</v>
      </c>
      <c r="U384" s="19">
        <f t="shared" si="162"/>
        <v>0</v>
      </c>
      <c r="V384" s="19">
        <f t="shared" si="163"/>
        <v>0</v>
      </c>
      <c r="W384" s="19">
        <f t="shared" si="164"/>
        <v>0</v>
      </c>
      <c r="X384" s="19">
        <f t="shared" si="165"/>
        <v>0</v>
      </c>
      <c r="Y384" s="19">
        <f t="shared" si="166"/>
        <v>0</v>
      </c>
      <c r="Z384" s="365">
        <f t="shared" si="168"/>
        <v>0</v>
      </c>
    </row>
    <row r="385" spans="1:26" ht="17.25" hidden="1" customHeight="1" x14ac:dyDescent="0.2">
      <c r="A385" s="131" t="str">
        <f t="shared" si="156"/>
        <v/>
      </c>
      <c r="B385" s="168"/>
      <c r="C385" s="168"/>
      <c r="D385" s="168"/>
      <c r="E385" s="169"/>
      <c r="F385" s="273" t="str">
        <f t="shared" si="157"/>
        <v/>
      </c>
      <c r="G385" s="129"/>
      <c r="H385" s="131" t="str">
        <f t="shared" si="158"/>
        <v/>
      </c>
      <c r="I385" s="168"/>
      <c r="J385" s="168"/>
      <c r="K385" s="168"/>
      <c r="L385" s="169"/>
      <c r="M385" s="273" t="str">
        <f t="shared" si="159"/>
        <v/>
      </c>
      <c r="N385" s="56"/>
      <c r="O385" s="57" t="str">
        <f>'Stammdaten Mitarbeitende'!AA385</f>
        <v/>
      </c>
      <c r="P385" s="64" t="str">
        <f>IF($A385="","",'Stammdaten Mitarbeitende'!L385)</f>
        <v/>
      </c>
      <c r="Q385" s="64" t="str">
        <f>IF(OR($A385="",'Stammdaten Mitarbeitende'!J385=""),"",'Stammdaten Mitarbeitende'!J385)</f>
        <v/>
      </c>
      <c r="R385" s="63" t="str">
        <f t="shared" si="160"/>
        <v/>
      </c>
      <c r="S385" s="63" t="str">
        <f t="shared" si="167"/>
        <v/>
      </c>
      <c r="T385" s="19">
        <f t="shared" si="161"/>
        <v>0</v>
      </c>
      <c r="U385" s="19">
        <f t="shared" si="162"/>
        <v>0</v>
      </c>
      <c r="V385" s="19">
        <f t="shared" si="163"/>
        <v>0</v>
      </c>
      <c r="W385" s="19">
        <f t="shared" si="164"/>
        <v>0</v>
      </c>
      <c r="X385" s="19">
        <f t="shared" si="165"/>
        <v>0</v>
      </c>
      <c r="Y385" s="19">
        <f t="shared" si="166"/>
        <v>0</v>
      </c>
      <c r="Z385" s="365">
        <f t="shared" si="168"/>
        <v>0</v>
      </c>
    </row>
    <row r="386" spans="1:26" ht="17.25" hidden="1" customHeight="1" x14ac:dyDescent="0.2">
      <c r="A386" s="131" t="str">
        <f t="shared" si="156"/>
        <v/>
      </c>
      <c r="B386" s="168"/>
      <c r="C386" s="168"/>
      <c r="D386" s="168"/>
      <c r="E386" s="169"/>
      <c r="F386" s="273" t="str">
        <f t="shared" si="157"/>
        <v/>
      </c>
      <c r="G386" s="129"/>
      <c r="H386" s="131" t="str">
        <f t="shared" si="158"/>
        <v/>
      </c>
      <c r="I386" s="168"/>
      <c r="J386" s="168"/>
      <c r="K386" s="168"/>
      <c r="L386" s="169"/>
      <c r="M386" s="273" t="str">
        <f t="shared" si="159"/>
        <v/>
      </c>
      <c r="N386" s="56"/>
      <c r="O386" s="57" t="str">
        <f>'Stammdaten Mitarbeitende'!AA386</f>
        <v/>
      </c>
      <c r="P386" s="64" t="str">
        <f>IF($A386="","",'Stammdaten Mitarbeitende'!L386)</f>
        <v/>
      </c>
      <c r="Q386" s="64" t="str">
        <f>IF(OR($A386="",'Stammdaten Mitarbeitende'!J386=""),"",'Stammdaten Mitarbeitende'!J386)</f>
        <v/>
      </c>
      <c r="R386" s="63" t="str">
        <f t="shared" si="160"/>
        <v/>
      </c>
      <c r="S386" s="63" t="str">
        <f t="shared" si="167"/>
        <v/>
      </c>
      <c r="T386" s="19">
        <f t="shared" si="161"/>
        <v>0</v>
      </c>
      <c r="U386" s="19">
        <f t="shared" si="162"/>
        <v>0</v>
      </c>
      <c r="V386" s="19">
        <f t="shared" si="163"/>
        <v>0</v>
      </c>
      <c r="W386" s="19">
        <f t="shared" si="164"/>
        <v>0</v>
      </c>
      <c r="X386" s="19">
        <f t="shared" si="165"/>
        <v>0</v>
      </c>
      <c r="Y386" s="19">
        <f t="shared" si="166"/>
        <v>0</v>
      </c>
      <c r="Z386" s="365">
        <f t="shared" si="168"/>
        <v>0</v>
      </c>
    </row>
    <row r="387" spans="1:26" ht="17.25" hidden="1" customHeight="1" x14ac:dyDescent="0.2">
      <c r="A387" s="131" t="str">
        <f t="shared" si="156"/>
        <v/>
      </c>
      <c r="B387" s="168"/>
      <c r="C387" s="168"/>
      <c r="D387" s="168"/>
      <c r="E387" s="169"/>
      <c r="F387" s="273" t="str">
        <f t="shared" si="157"/>
        <v/>
      </c>
      <c r="G387" s="129"/>
      <c r="H387" s="131" t="str">
        <f t="shared" si="158"/>
        <v/>
      </c>
      <c r="I387" s="168"/>
      <c r="J387" s="168"/>
      <c r="K387" s="168"/>
      <c r="L387" s="169"/>
      <c r="M387" s="273" t="str">
        <f t="shared" si="159"/>
        <v/>
      </c>
      <c r="N387" s="56"/>
      <c r="O387" s="57" t="str">
        <f>'Stammdaten Mitarbeitende'!AA387</f>
        <v/>
      </c>
      <c r="P387" s="64" t="str">
        <f>IF($A387="","",'Stammdaten Mitarbeitende'!L387)</f>
        <v/>
      </c>
      <c r="Q387" s="64" t="str">
        <f>IF(OR($A387="",'Stammdaten Mitarbeitende'!J387=""),"",'Stammdaten Mitarbeitende'!J387)</f>
        <v/>
      </c>
      <c r="R387" s="63" t="str">
        <f t="shared" si="160"/>
        <v/>
      </c>
      <c r="S387" s="63" t="str">
        <f t="shared" si="167"/>
        <v/>
      </c>
      <c r="T387" s="19">
        <f t="shared" si="161"/>
        <v>0</v>
      </c>
      <c r="U387" s="19">
        <f t="shared" si="162"/>
        <v>0</v>
      </c>
      <c r="V387" s="19">
        <f t="shared" si="163"/>
        <v>0</v>
      </c>
      <c r="W387" s="19">
        <f t="shared" si="164"/>
        <v>0</v>
      </c>
      <c r="X387" s="19">
        <f t="shared" si="165"/>
        <v>0</v>
      </c>
      <c r="Y387" s="19">
        <f t="shared" si="166"/>
        <v>0</v>
      </c>
      <c r="Z387" s="365">
        <f t="shared" si="168"/>
        <v>0</v>
      </c>
    </row>
    <row r="388" spans="1:26" ht="17.25" hidden="1" customHeight="1" x14ac:dyDescent="0.2">
      <c r="A388" s="131" t="str">
        <f t="shared" si="156"/>
        <v/>
      </c>
      <c r="B388" s="168"/>
      <c r="C388" s="168"/>
      <c r="D388" s="168"/>
      <c r="E388" s="169"/>
      <c r="F388" s="273" t="str">
        <f t="shared" si="157"/>
        <v/>
      </c>
      <c r="G388" s="129"/>
      <c r="H388" s="131" t="str">
        <f t="shared" si="158"/>
        <v/>
      </c>
      <c r="I388" s="168"/>
      <c r="J388" s="168"/>
      <c r="K388" s="168"/>
      <c r="L388" s="169"/>
      <c r="M388" s="273" t="str">
        <f t="shared" si="159"/>
        <v/>
      </c>
      <c r="N388" s="56"/>
      <c r="O388" s="57" t="str">
        <f>'Stammdaten Mitarbeitende'!AA388</f>
        <v/>
      </c>
      <c r="P388" s="64" t="str">
        <f>IF($A388="","",'Stammdaten Mitarbeitende'!L388)</f>
        <v/>
      </c>
      <c r="Q388" s="64" t="str">
        <f>IF(OR($A388="",'Stammdaten Mitarbeitende'!J388=""),"",'Stammdaten Mitarbeitende'!J388)</f>
        <v/>
      </c>
      <c r="R388" s="63" t="str">
        <f t="shared" si="160"/>
        <v/>
      </c>
      <c r="S388" s="63" t="str">
        <f t="shared" si="167"/>
        <v/>
      </c>
      <c r="T388" s="19">
        <f t="shared" si="161"/>
        <v>0</v>
      </c>
      <c r="U388" s="19">
        <f t="shared" si="162"/>
        <v>0</v>
      </c>
      <c r="V388" s="19">
        <f t="shared" si="163"/>
        <v>0</v>
      </c>
      <c r="W388" s="19">
        <f t="shared" si="164"/>
        <v>0</v>
      </c>
      <c r="X388" s="19">
        <f t="shared" si="165"/>
        <v>0</v>
      </c>
      <c r="Y388" s="19">
        <f t="shared" si="166"/>
        <v>0</v>
      </c>
      <c r="Z388" s="365">
        <f t="shared" si="168"/>
        <v>0</v>
      </c>
    </row>
    <row r="389" spans="1:26" ht="17.25" hidden="1" customHeight="1" x14ac:dyDescent="0.2">
      <c r="A389" s="131" t="str">
        <f t="shared" si="156"/>
        <v/>
      </c>
      <c r="B389" s="168"/>
      <c r="C389" s="168"/>
      <c r="D389" s="168"/>
      <c r="E389" s="169"/>
      <c r="F389" s="273" t="str">
        <f t="shared" si="157"/>
        <v/>
      </c>
      <c r="G389" s="129"/>
      <c r="H389" s="131" t="str">
        <f t="shared" si="158"/>
        <v/>
      </c>
      <c r="I389" s="168"/>
      <c r="J389" s="168"/>
      <c r="K389" s="168"/>
      <c r="L389" s="169"/>
      <c r="M389" s="273" t="str">
        <f t="shared" si="159"/>
        <v/>
      </c>
      <c r="N389" s="56"/>
      <c r="O389" s="57" t="str">
        <f>'Stammdaten Mitarbeitende'!AA389</f>
        <v/>
      </c>
      <c r="P389" s="64" t="str">
        <f>IF($A389="","",'Stammdaten Mitarbeitende'!L389)</f>
        <v/>
      </c>
      <c r="Q389" s="64" t="str">
        <f>IF(OR($A389="",'Stammdaten Mitarbeitende'!J389=""),"",'Stammdaten Mitarbeitende'!J389)</f>
        <v/>
      </c>
      <c r="R389" s="63" t="str">
        <f t="shared" si="160"/>
        <v/>
      </c>
      <c r="S389" s="63" t="str">
        <f t="shared" si="167"/>
        <v/>
      </c>
      <c r="T389" s="19">
        <f t="shared" si="161"/>
        <v>0</v>
      </c>
      <c r="U389" s="19">
        <f t="shared" si="162"/>
        <v>0</v>
      </c>
      <c r="V389" s="19">
        <f t="shared" si="163"/>
        <v>0</v>
      </c>
      <c r="W389" s="19">
        <f t="shared" si="164"/>
        <v>0</v>
      </c>
      <c r="X389" s="19">
        <f t="shared" si="165"/>
        <v>0</v>
      </c>
      <c r="Y389" s="19">
        <f t="shared" si="166"/>
        <v>0</v>
      </c>
      <c r="Z389" s="365">
        <f t="shared" si="168"/>
        <v>0</v>
      </c>
    </row>
    <row r="390" spans="1:26" hidden="1" x14ac:dyDescent="0.2">
      <c r="A390" s="280" t="str">
        <f>Übersetzungstexte!A$230</f>
        <v>Seitentotal</v>
      </c>
      <c r="B390" s="281"/>
      <c r="C390" s="92">
        <f>SUM(C369:C389)</f>
        <v>0</v>
      </c>
      <c r="D390" s="282"/>
      <c r="E390" s="92">
        <f>SUM(E369:E389)</f>
        <v>0</v>
      </c>
      <c r="F390" s="92">
        <f>SUM(F369:F389)</f>
        <v>0</v>
      </c>
      <c r="G390" s="283"/>
      <c r="H390" s="280" t="str">
        <f>Übersetzungstexte!A$230</f>
        <v>Seitentotal</v>
      </c>
      <c r="I390" s="281"/>
      <c r="J390" s="92">
        <f>SUM(J369:J389)</f>
        <v>0</v>
      </c>
      <c r="K390" s="282"/>
      <c r="L390" s="92">
        <f>SUM(L369:L389)</f>
        <v>0</v>
      </c>
      <c r="M390" s="92">
        <f>SUM(M369:M389)</f>
        <v>0</v>
      </c>
      <c r="N390" s="56"/>
      <c r="O390" s="56"/>
      <c r="P390" s="56"/>
      <c r="Q390" s="56"/>
      <c r="R390" s="56"/>
      <c r="S390" s="56"/>
    </row>
    <row r="391" spans="1:26" hidden="1" x14ac:dyDescent="0.2">
      <c r="A391" s="240" t="str">
        <f>'Stammdaten Betrieb &amp; Abteilung'!D$1</f>
        <v xml:space="preserve">  </v>
      </c>
      <c r="B391" s="241"/>
      <c r="F391" s="243"/>
      <c r="G391" s="243"/>
      <c r="H391" s="22" t="str">
        <f>Übersetzungstexte!A$190</f>
        <v>Betrieb / Betriebsabteilung</v>
      </c>
      <c r="I391" s="244" t="str">
        <f>'Stammdaten Betrieb &amp; Abteilung'!D$13</f>
        <v xml:space="preserve"> </v>
      </c>
      <c r="J391" s="49"/>
      <c r="K391" s="22"/>
      <c r="L391" s="49"/>
      <c r="M391" s="49"/>
    </row>
    <row r="392" spans="1:26" hidden="1" x14ac:dyDescent="0.2">
      <c r="A392" s="245" t="str">
        <f>'Stammdaten Betrieb &amp; Abteilung'!D$3</f>
        <v xml:space="preserve"> </v>
      </c>
      <c r="B392" s="246"/>
      <c r="F392" s="247"/>
      <c r="G392" s="247"/>
      <c r="H392" s="46" t="str">
        <f>Übersetzungstexte!A$191</f>
        <v>PLZ/Ort</v>
      </c>
      <c r="I392" s="244" t="str">
        <f>'Stammdaten Betrieb &amp; Abteilung'!D$4</f>
        <v xml:space="preserve"> </v>
      </c>
      <c r="J392" s="49"/>
      <c r="K392" s="22"/>
      <c r="L392" s="248"/>
      <c r="M392" s="248"/>
    </row>
    <row r="393" spans="1:26" hidden="1" x14ac:dyDescent="0.2">
      <c r="A393" s="178"/>
      <c r="B393" s="195"/>
      <c r="C393" s="196"/>
      <c r="D393" s="195"/>
      <c r="E393" s="196"/>
      <c r="F393" s="196"/>
      <c r="G393" s="279"/>
      <c r="H393" s="197"/>
      <c r="I393" s="196"/>
      <c r="J393" s="195"/>
      <c r="K393" s="198"/>
      <c r="L393" s="199"/>
      <c r="M393" s="199"/>
    </row>
    <row r="394" spans="1:26" hidden="1" x14ac:dyDescent="0.2">
      <c r="A394" s="249"/>
      <c r="B394" s="250"/>
      <c r="C394" s="251"/>
      <c r="D394" s="252"/>
      <c r="E394" s="253"/>
      <c r="F394" s="254" t="str">
        <f>CONCATENATE(Übersetzungstexte!A$192," ",TEXT(MONTH(P$3),"00"),".",YEAR(P$3))</f>
        <v>Zeitgleiche Periode des Vorjahres: 01.3799</v>
      </c>
      <c r="G394" s="255"/>
      <c r="H394" s="255"/>
      <c r="I394" s="249"/>
      <c r="J394" s="252"/>
      <c r="K394" s="256"/>
      <c r="L394" s="257"/>
      <c r="M394" s="258" t="str">
        <f>CONCATENATE(Übersetzungstexte!A$211," ",TEXT(MONTH(P$4),"00"),".",YEAR(P$4))</f>
        <v>Zeitgleiche Periode des vorletzten Jahres: 01.3798</v>
      </c>
    </row>
    <row r="395" spans="1:26" hidden="1" x14ac:dyDescent="0.2">
      <c r="A395" s="259">
        <v>1</v>
      </c>
      <c r="B395" s="260">
        <v>2</v>
      </c>
      <c r="C395" s="260">
        <v>3</v>
      </c>
      <c r="D395" s="260">
        <v>4</v>
      </c>
      <c r="E395" s="260">
        <v>5</v>
      </c>
      <c r="F395" s="260">
        <v>6</v>
      </c>
      <c r="G395" s="261"/>
      <c r="H395" s="259">
        <v>1</v>
      </c>
      <c r="I395" s="260">
        <v>2</v>
      </c>
      <c r="J395" s="260">
        <v>3</v>
      </c>
      <c r="K395" s="260">
        <v>4</v>
      </c>
      <c r="L395" s="260">
        <v>5</v>
      </c>
      <c r="M395" s="260">
        <v>6</v>
      </c>
      <c r="N395" s="54"/>
      <c r="O395" s="54"/>
      <c r="P395" s="54"/>
      <c r="Q395" s="54"/>
      <c r="R395" s="54" t="s">
        <v>766</v>
      </c>
      <c r="S395" s="54" t="s">
        <v>5</v>
      </c>
      <c r="T395" s="66" t="s">
        <v>764</v>
      </c>
      <c r="U395" s="66" t="s">
        <v>667</v>
      </c>
      <c r="V395" s="66"/>
      <c r="W395" s="66" t="s">
        <v>764</v>
      </c>
      <c r="X395" s="66" t="s">
        <v>667</v>
      </c>
      <c r="Y395" s="66"/>
    </row>
    <row r="396" spans="1:26" s="134" customFormat="1" hidden="1" x14ac:dyDescent="0.2">
      <c r="A396" s="262" t="str">
        <f>Übersetzungstexte!A$193</f>
        <v/>
      </c>
      <c r="B396" s="263" t="str">
        <f>Übersetzungstexte!A$196</f>
        <v>vertragliche</v>
      </c>
      <c r="C396" s="264" t="str">
        <f>Übersetzungstexte!A$199</f>
        <v>Sollstd. zeitgl.</v>
      </c>
      <c r="D396" s="265" t="str">
        <f>Übersetzungstexte!A$202</f>
        <v>Istzeit</v>
      </c>
      <c r="E396" s="264" t="str">
        <f>Übersetzungstexte!A$205</f>
        <v>Bezahlte/</v>
      </c>
      <c r="F396" s="264" t="str">
        <f>Übersetzungstexte!A$208</f>
        <v>Ausfallstunden</v>
      </c>
      <c r="G396" s="266"/>
      <c r="H396" s="262" t="str">
        <f>Übersetzungstexte!A$212</f>
        <v/>
      </c>
      <c r="I396" s="263" t="str">
        <f>Übersetzungstexte!A$215</f>
        <v>vertragliche</v>
      </c>
      <c r="J396" s="264" t="str">
        <f>Übersetzungstexte!A$218</f>
        <v>Sollstd. zeitgl.</v>
      </c>
      <c r="K396" s="265" t="str">
        <f>Übersetzungstexte!A$221</f>
        <v>Istzeit</v>
      </c>
      <c r="L396" s="264" t="str">
        <f>Übersetzungstexte!A$224</f>
        <v>Bezahlte/</v>
      </c>
      <c r="M396" s="264" t="str">
        <f>Übersetzungstexte!A$227</f>
        <v>Ausfallstunden</v>
      </c>
      <c r="N396" s="55"/>
      <c r="O396" s="55"/>
      <c r="P396" s="84" t="s">
        <v>680</v>
      </c>
      <c r="Q396" s="84" t="s">
        <v>683</v>
      </c>
      <c r="R396" s="61" t="s">
        <v>691</v>
      </c>
      <c r="S396" s="61" t="s">
        <v>691</v>
      </c>
      <c r="T396" s="66" t="s">
        <v>763</v>
      </c>
      <c r="U396" s="66" t="s">
        <v>763</v>
      </c>
      <c r="V396" s="61" t="s">
        <v>691</v>
      </c>
      <c r="W396" s="66" t="s">
        <v>763</v>
      </c>
      <c r="X396" s="66" t="s">
        <v>763</v>
      </c>
      <c r="Y396" s="61" t="s">
        <v>691</v>
      </c>
      <c r="Z396" s="79"/>
    </row>
    <row r="397" spans="1:26" s="134" customFormat="1" hidden="1" x14ac:dyDescent="0.2">
      <c r="A397" s="267" t="str">
        <f>Übersetzungstexte!A$194</f>
        <v/>
      </c>
      <c r="B397" s="263" t="str">
        <f>Übersetzungstexte!A$197</f>
        <v>wöchentliche</v>
      </c>
      <c r="C397" s="264" t="str">
        <f>Übersetzungstexte!A$200</f>
        <v>Periode inkl.</v>
      </c>
      <c r="D397" s="265" t="str">
        <f>Übersetzungstexte!A$203</f>
        <v/>
      </c>
      <c r="E397" s="264" t="str">
        <f>Übersetzungstexte!A$206</f>
        <v>Unbezahlte</v>
      </c>
      <c r="F397" s="264" t="str">
        <f>Übersetzungstexte!A$209</f>
        <v/>
      </c>
      <c r="G397" s="266"/>
      <c r="H397" s="267" t="str">
        <f>Übersetzungstexte!A$213</f>
        <v/>
      </c>
      <c r="I397" s="263" t="str">
        <f>Übersetzungstexte!A$216</f>
        <v>wöchentliche</v>
      </c>
      <c r="J397" s="264" t="str">
        <f>Übersetzungstexte!A$219</f>
        <v>Periode inkl.</v>
      </c>
      <c r="K397" s="265" t="str">
        <f>Übersetzungstexte!A$222</f>
        <v/>
      </c>
      <c r="L397" s="264" t="str">
        <f>Übersetzungstexte!A$225</f>
        <v>Unbezahlte</v>
      </c>
      <c r="M397" s="264" t="str">
        <f>Übersetzungstexte!A$228</f>
        <v/>
      </c>
      <c r="N397" s="55"/>
      <c r="O397" s="55"/>
      <c r="P397" s="61" t="s">
        <v>682</v>
      </c>
      <c r="Q397" s="84" t="s">
        <v>681</v>
      </c>
      <c r="R397" s="61" t="s">
        <v>692</v>
      </c>
      <c r="S397" s="61" t="s">
        <v>692</v>
      </c>
      <c r="T397" s="66" t="s">
        <v>749</v>
      </c>
      <c r="U397" s="66" t="s">
        <v>749</v>
      </c>
      <c r="V397" s="61" t="s">
        <v>692</v>
      </c>
      <c r="W397" s="66" t="s">
        <v>749</v>
      </c>
      <c r="X397" s="66" t="s">
        <v>749</v>
      </c>
      <c r="Y397" s="61" t="s">
        <v>692</v>
      </c>
      <c r="Z397" s="79" t="s">
        <v>52</v>
      </c>
    </row>
    <row r="398" spans="1:26" s="134" customFormat="1" hidden="1" x14ac:dyDescent="0.2">
      <c r="A398" s="268" t="str">
        <f>Übersetzungstexte!A$195</f>
        <v>Name,Vorname</v>
      </c>
      <c r="B398" s="269" t="str">
        <f>Übersetzungstexte!A$198</f>
        <v>Arbeitszeit</v>
      </c>
      <c r="C398" s="270" t="str">
        <f>Übersetzungstexte!A$201</f>
        <v>Vorholzeit</v>
      </c>
      <c r="D398" s="271" t="str">
        <f>Übersetzungstexte!A$204</f>
        <v/>
      </c>
      <c r="E398" s="270" t="str">
        <f>Übersetzungstexte!A$207</f>
        <v>Absenzen</v>
      </c>
      <c r="F398" s="270" t="str">
        <f>Übersetzungstexte!A$210</f>
        <v/>
      </c>
      <c r="G398" s="272"/>
      <c r="H398" s="268" t="str">
        <f>Übersetzungstexte!A$214</f>
        <v>Name,Vorname</v>
      </c>
      <c r="I398" s="269" t="str">
        <f>Übersetzungstexte!A$217</f>
        <v>Arbeitszeit</v>
      </c>
      <c r="J398" s="270" t="str">
        <f>Übersetzungstexte!A$220</f>
        <v>Vorholzeit</v>
      </c>
      <c r="K398" s="271" t="str">
        <f>Übersetzungstexte!A$223</f>
        <v/>
      </c>
      <c r="L398" s="270" t="str">
        <f>Übersetzungstexte!A$226</f>
        <v>Absenzen</v>
      </c>
      <c r="M398" s="270" t="str">
        <f>Übersetzungstexte!A$229</f>
        <v/>
      </c>
      <c r="N398" s="55"/>
      <c r="O398" s="55" t="s">
        <v>711</v>
      </c>
      <c r="P398" s="61" t="s">
        <v>673</v>
      </c>
      <c r="Q398" s="84" t="s">
        <v>661</v>
      </c>
      <c r="R398" s="83">
        <f>P$3</f>
        <v>693598</v>
      </c>
      <c r="S398" s="83">
        <f>P$4</f>
        <v>693233</v>
      </c>
      <c r="T398" s="83" t="s">
        <v>767</v>
      </c>
      <c r="U398" s="83" t="s">
        <v>767</v>
      </c>
      <c r="V398" s="83" t="s">
        <v>767</v>
      </c>
      <c r="W398" s="83" t="s">
        <v>4</v>
      </c>
      <c r="X398" s="83" t="s">
        <v>4</v>
      </c>
      <c r="Y398" s="83" t="s">
        <v>4</v>
      </c>
      <c r="Z398" s="79" t="s">
        <v>53</v>
      </c>
    </row>
    <row r="399" spans="1:26" ht="17.25" hidden="1" customHeight="1" x14ac:dyDescent="0.2">
      <c r="A399" s="131" t="str">
        <f t="shared" ref="A399:A419" si="169">O399</f>
        <v/>
      </c>
      <c r="B399" s="168"/>
      <c r="C399" s="168"/>
      <c r="D399" s="168"/>
      <c r="E399" s="169"/>
      <c r="F399" s="273" t="str">
        <f t="shared" ref="F399:F419" si="170">R399</f>
        <v/>
      </c>
      <c r="G399" s="129"/>
      <c r="H399" s="131" t="str">
        <f t="shared" ref="H399:H419" si="171">O399</f>
        <v/>
      </c>
      <c r="I399" s="168"/>
      <c r="J399" s="168"/>
      <c r="K399" s="168"/>
      <c r="L399" s="169"/>
      <c r="M399" s="273" t="str">
        <f t="shared" ref="M399:M419" si="172">S399</f>
        <v/>
      </c>
      <c r="N399" s="56"/>
      <c r="O399" s="57" t="str">
        <f>'Stammdaten Mitarbeitende'!AA399</f>
        <v/>
      </c>
      <c r="P399" s="64" t="str">
        <f>IF($A399="","",'Stammdaten Mitarbeitende'!L399)</f>
        <v/>
      </c>
      <c r="Q399" s="64" t="str">
        <f>IF(OR($A399="",'Stammdaten Mitarbeitende'!J399=""),"",'Stammdaten Mitarbeitende'!J399)</f>
        <v/>
      </c>
      <c r="R399" s="63" t="str">
        <f t="shared" ref="R399:R419" si="173">IF(OR($A399="",C399="",D399="",E399=""),"",MAX(C399-D399-E399,0))</f>
        <v/>
      </c>
      <c r="S399" s="63" t="str">
        <f>IF(OR($H399="",J399="",K399="",L399=""),"",MAX(J399-K399-L399,0))</f>
        <v/>
      </c>
      <c r="T399" s="19">
        <f t="shared" ref="T399:T419" si="174">IF(OR(F399=""),0,C399)</f>
        <v>0</v>
      </c>
      <c r="U399" s="19">
        <f t="shared" ref="U399:U419" si="175">IF(OR(F399=""),0,E399)</f>
        <v>0</v>
      </c>
      <c r="V399" s="19">
        <f t="shared" ref="V399:V419" si="176">IF(OR(F399&lt;=0,F399=""),0,R399)</f>
        <v>0</v>
      </c>
      <c r="W399" s="19">
        <f t="shared" ref="W399:W419" si="177">IF(OR(M399=""),0,J399)</f>
        <v>0</v>
      </c>
      <c r="X399" s="19">
        <f t="shared" ref="X399:X419" si="178">IF(OR(M399=""),0,L399)</f>
        <v>0</v>
      </c>
      <c r="Y399" s="19">
        <f t="shared" ref="Y399:Y419" si="179">IF(OR(M399&lt;=0,M399=""),0,S399)</f>
        <v>0</v>
      </c>
      <c r="Z399" s="365">
        <f>MAX(P399:Y399)</f>
        <v>0</v>
      </c>
    </row>
    <row r="400" spans="1:26" ht="17.25" hidden="1" customHeight="1" x14ac:dyDescent="0.2">
      <c r="A400" s="131" t="str">
        <f t="shared" si="169"/>
        <v/>
      </c>
      <c r="B400" s="168"/>
      <c r="C400" s="168"/>
      <c r="D400" s="168"/>
      <c r="E400" s="169"/>
      <c r="F400" s="273" t="str">
        <f t="shared" si="170"/>
        <v/>
      </c>
      <c r="G400" s="129"/>
      <c r="H400" s="131" t="str">
        <f t="shared" si="171"/>
        <v/>
      </c>
      <c r="I400" s="168"/>
      <c r="J400" s="168"/>
      <c r="K400" s="168"/>
      <c r="L400" s="169"/>
      <c r="M400" s="273" t="str">
        <f t="shared" si="172"/>
        <v/>
      </c>
      <c r="N400" s="56"/>
      <c r="O400" s="57" t="str">
        <f>'Stammdaten Mitarbeitende'!AA400</f>
        <v/>
      </c>
      <c r="P400" s="64" t="str">
        <f>IF($A400="","",'Stammdaten Mitarbeitende'!L400)</f>
        <v/>
      </c>
      <c r="Q400" s="64" t="str">
        <f>IF(OR($A400="",'Stammdaten Mitarbeitende'!J400=""),"",'Stammdaten Mitarbeitende'!J400)</f>
        <v/>
      </c>
      <c r="R400" s="63" t="str">
        <f t="shared" si="173"/>
        <v/>
      </c>
      <c r="S400" s="63" t="str">
        <f t="shared" ref="S400:S419" si="180">IF(OR($H400="",J400="",K400="",L400=""),"",MAX(J400-K400-L400,0))</f>
        <v/>
      </c>
      <c r="T400" s="19">
        <f t="shared" si="174"/>
        <v>0</v>
      </c>
      <c r="U400" s="19">
        <f t="shared" si="175"/>
        <v>0</v>
      </c>
      <c r="V400" s="19">
        <f t="shared" si="176"/>
        <v>0</v>
      </c>
      <c r="W400" s="19">
        <f t="shared" si="177"/>
        <v>0</v>
      </c>
      <c r="X400" s="19">
        <f t="shared" si="178"/>
        <v>0</v>
      </c>
      <c r="Y400" s="19">
        <f t="shared" si="179"/>
        <v>0</v>
      </c>
      <c r="Z400" s="365">
        <f t="shared" ref="Z400:Z419" si="181">MAX(P400:Y400)</f>
        <v>0</v>
      </c>
    </row>
    <row r="401" spans="1:26" ht="17.25" hidden="1" customHeight="1" x14ac:dyDescent="0.2">
      <c r="A401" s="131" t="str">
        <f t="shared" si="169"/>
        <v/>
      </c>
      <c r="B401" s="168"/>
      <c r="C401" s="168"/>
      <c r="D401" s="168"/>
      <c r="E401" s="169"/>
      <c r="F401" s="273" t="str">
        <f t="shared" si="170"/>
        <v/>
      </c>
      <c r="G401" s="129"/>
      <c r="H401" s="131" t="str">
        <f t="shared" si="171"/>
        <v/>
      </c>
      <c r="I401" s="168"/>
      <c r="J401" s="168"/>
      <c r="K401" s="168"/>
      <c r="L401" s="169"/>
      <c r="M401" s="273" t="str">
        <f t="shared" si="172"/>
        <v/>
      </c>
      <c r="N401" s="56"/>
      <c r="O401" s="57" t="str">
        <f>'Stammdaten Mitarbeitende'!AA401</f>
        <v/>
      </c>
      <c r="P401" s="64" t="str">
        <f>IF($A401="","",'Stammdaten Mitarbeitende'!L401)</f>
        <v/>
      </c>
      <c r="Q401" s="64" t="str">
        <f>IF(OR($A401="",'Stammdaten Mitarbeitende'!J401=""),"",'Stammdaten Mitarbeitende'!J401)</f>
        <v/>
      </c>
      <c r="R401" s="63" t="str">
        <f t="shared" si="173"/>
        <v/>
      </c>
      <c r="S401" s="63" t="str">
        <f t="shared" si="180"/>
        <v/>
      </c>
      <c r="T401" s="19">
        <f t="shared" si="174"/>
        <v>0</v>
      </c>
      <c r="U401" s="19">
        <f t="shared" si="175"/>
        <v>0</v>
      </c>
      <c r="V401" s="19">
        <f t="shared" si="176"/>
        <v>0</v>
      </c>
      <c r="W401" s="19">
        <f t="shared" si="177"/>
        <v>0</v>
      </c>
      <c r="X401" s="19">
        <f t="shared" si="178"/>
        <v>0</v>
      </c>
      <c r="Y401" s="19">
        <f t="shared" si="179"/>
        <v>0</v>
      </c>
      <c r="Z401" s="365">
        <f t="shared" si="181"/>
        <v>0</v>
      </c>
    </row>
    <row r="402" spans="1:26" ht="17.25" hidden="1" customHeight="1" x14ac:dyDescent="0.2">
      <c r="A402" s="131" t="str">
        <f t="shared" si="169"/>
        <v/>
      </c>
      <c r="B402" s="168"/>
      <c r="C402" s="168"/>
      <c r="D402" s="168"/>
      <c r="E402" s="169"/>
      <c r="F402" s="273" t="str">
        <f t="shared" si="170"/>
        <v/>
      </c>
      <c r="G402" s="129"/>
      <c r="H402" s="131" t="str">
        <f t="shared" si="171"/>
        <v/>
      </c>
      <c r="I402" s="168"/>
      <c r="J402" s="168"/>
      <c r="K402" s="168"/>
      <c r="L402" s="169"/>
      <c r="M402" s="273" t="str">
        <f t="shared" si="172"/>
        <v/>
      </c>
      <c r="N402" s="56"/>
      <c r="O402" s="57" t="str">
        <f>'Stammdaten Mitarbeitende'!AA402</f>
        <v/>
      </c>
      <c r="P402" s="64" t="str">
        <f>IF($A402="","",'Stammdaten Mitarbeitende'!L402)</f>
        <v/>
      </c>
      <c r="Q402" s="64" t="str">
        <f>IF(OR($A402="",'Stammdaten Mitarbeitende'!J402=""),"",'Stammdaten Mitarbeitende'!J402)</f>
        <v/>
      </c>
      <c r="R402" s="63" t="str">
        <f t="shared" si="173"/>
        <v/>
      </c>
      <c r="S402" s="63" t="str">
        <f t="shared" si="180"/>
        <v/>
      </c>
      <c r="T402" s="19">
        <f t="shared" si="174"/>
        <v>0</v>
      </c>
      <c r="U402" s="19">
        <f t="shared" si="175"/>
        <v>0</v>
      </c>
      <c r="V402" s="19">
        <f t="shared" si="176"/>
        <v>0</v>
      </c>
      <c r="W402" s="19">
        <f t="shared" si="177"/>
        <v>0</v>
      </c>
      <c r="X402" s="19">
        <f t="shared" si="178"/>
        <v>0</v>
      </c>
      <c r="Y402" s="19">
        <f t="shared" si="179"/>
        <v>0</v>
      </c>
      <c r="Z402" s="365">
        <f t="shared" si="181"/>
        <v>0</v>
      </c>
    </row>
    <row r="403" spans="1:26" ht="17.25" hidden="1" customHeight="1" x14ac:dyDescent="0.2">
      <c r="A403" s="131" t="str">
        <f t="shared" si="169"/>
        <v/>
      </c>
      <c r="B403" s="168"/>
      <c r="C403" s="168"/>
      <c r="D403" s="168"/>
      <c r="E403" s="169"/>
      <c r="F403" s="273" t="str">
        <f t="shared" si="170"/>
        <v/>
      </c>
      <c r="G403" s="129"/>
      <c r="H403" s="131" t="str">
        <f t="shared" si="171"/>
        <v/>
      </c>
      <c r="I403" s="168"/>
      <c r="J403" s="168"/>
      <c r="K403" s="168"/>
      <c r="L403" s="169"/>
      <c r="M403" s="273" t="str">
        <f t="shared" si="172"/>
        <v/>
      </c>
      <c r="N403" s="56"/>
      <c r="O403" s="57" t="str">
        <f>'Stammdaten Mitarbeitende'!AA403</f>
        <v/>
      </c>
      <c r="P403" s="64" t="str">
        <f>IF($A403="","",'Stammdaten Mitarbeitende'!L403)</f>
        <v/>
      </c>
      <c r="Q403" s="64" t="str">
        <f>IF(OR($A403="",'Stammdaten Mitarbeitende'!J403=""),"",'Stammdaten Mitarbeitende'!J403)</f>
        <v/>
      </c>
      <c r="R403" s="63" t="str">
        <f t="shared" si="173"/>
        <v/>
      </c>
      <c r="S403" s="63" t="str">
        <f t="shared" si="180"/>
        <v/>
      </c>
      <c r="T403" s="19">
        <f t="shared" si="174"/>
        <v>0</v>
      </c>
      <c r="U403" s="19">
        <f t="shared" si="175"/>
        <v>0</v>
      </c>
      <c r="V403" s="19">
        <f t="shared" si="176"/>
        <v>0</v>
      </c>
      <c r="W403" s="19">
        <f t="shared" si="177"/>
        <v>0</v>
      </c>
      <c r="X403" s="19">
        <f t="shared" si="178"/>
        <v>0</v>
      </c>
      <c r="Y403" s="19">
        <f t="shared" si="179"/>
        <v>0</v>
      </c>
      <c r="Z403" s="365">
        <f t="shared" si="181"/>
        <v>0</v>
      </c>
    </row>
    <row r="404" spans="1:26" ht="17.25" hidden="1" customHeight="1" x14ac:dyDescent="0.2">
      <c r="A404" s="131" t="str">
        <f t="shared" si="169"/>
        <v/>
      </c>
      <c r="B404" s="168"/>
      <c r="C404" s="168"/>
      <c r="D404" s="168"/>
      <c r="E404" s="169"/>
      <c r="F404" s="273" t="str">
        <f t="shared" si="170"/>
        <v/>
      </c>
      <c r="G404" s="129"/>
      <c r="H404" s="131" t="str">
        <f t="shared" si="171"/>
        <v/>
      </c>
      <c r="I404" s="168"/>
      <c r="J404" s="168"/>
      <c r="K404" s="168"/>
      <c r="L404" s="169"/>
      <c r="M404" s="273" t="str">
        <f t="shared" si="172"/>
        <v/>
      </c>
      <c r="N404" s="56"/>
      <c r="O404" s="57" t="str">
        <f>'Stammdaten Mitarbeitende'!AA404</f>
        <v/>
      </c>
      <c r="P404" s="64" t="str">
        <f>IF($A404="","",'Stammdaten Mitarbeitende'!L404)</f>
        <v/>
      </c>
      <c r="Q404" s="64" t="str">
        <f>IF(OR($A404="",'Stammdaten Mitarbeitende'!J404=""),"",'Stammdaten Mitarbeitende'!J404)</f>
        <v/>
      </c>
      <c r="R404" s="63" t="str">
        <f t="shared" si="173"/>
        <v/>
      </c>
      <c r="S404" s="63" t="str">
        <f t="shared" si="180"/>
        <v/>
      </c>
      <c r="T404" s="19">
        <f t="shared" si="174"/>
        <v>0</v>
      </c>
      <c r="U404" s="19">
        <f t="shared" si="175"/>
        <v>0</v>
      </c>
      <c r="V404" s="19">
        <f t="shared" si="176"/>
        <v>0</v>
      </c>
      <c r="W404" s="19">
        <f t="shared" si="177"/>
        <v>0</v>
      </c>
      <c r="X404" s="19">
        <f t="shared" si="178"/>
        <v>0</v>
      </c>
      <c r="Y404" s="19">
        <f t="shared" si="179"/>
        <v>0</v>
      </c>
      <c r="Z404" s="365">
        <f t="shared" si="181"/>
        <v>0</v>
      </c>
    </row>
    <row r="405" spans="1:26" ht="17.25" hidden="1" customHeight="1" x14ac:dyDescent="0.2">
      <c r="A405" s="131" t="str">
        <f t="shared" si="169"/>
        <v/>
      </c>
      <c r="B405" s="168"/>
      <c r="C405" s="168"/>
      <c r="D405" s="168"/>
      <c r="E405" s="169"/>
      <c r="F405" s="273" t="str">
        <f t="shared" si="170"/>
        <v/>
      </c>
      <c r="G405" s="129"/>
      <c r="H405" s="131" t="str">
        <f t="shared" si="171"/>
        <v/>
      </c>
      <c r="I405" s="168"/>
      <c r="J405" s="168"/>
      <c r="K405" s="168"/>
      <c r="L405" s="169"/>
      <c r="M405" s="273" t="str">
        <f t="shared" si="172"/>
        <v/>
      </c>
      <c r="N405" s="56"/>
      <c r="O405" s="57" t="str">
        <f>'Stammdaten Mitarbeitende'!AA405</f>
        <v/>
      </c>
      <c r="P405" s="64" t="str">
        <f>IF($A405="","",'Stammdaten Mitarbeitende'!L405)</f>
        <v/>
      </c>
      <c r="Q405" s="64" t="str">
        <f>IF(OR($A405="",'Stammdaten Mitarbeitende'!J405=""),"",'Stammdaten Mitarbeitende'!J405)</f>
        <v/>
      </c>
      <c r="R405" s="63" t="str">
        <f t="shared" si="173"/>
        <v/>
      </c>
      <c r="S405" s="63" t="str">
        <f t="shared" si="180"/>
        <v/>
      </c>
      <c r="T405" s="19">
        <f t="shared" si="174"/>
        <v>0</v>
      </c>
      <c r="U405" s="19">
        <f t="shared" si="175"/>
        <v>0</v>
      </c>
      <c r="V405" s="19">
        <f t="shared" si="176"/>
        <v>0</v>
      </c>
      <c r="W405" s="19">
        <f t="shared" si="177"/>
        <v>0</v>
      </c>
      <c r="X405" s="19">
        <f t="shared" si="178"/>
        <v>0</v>
      </c>
      <c r="Y405" s="19">
        <f t="shared" si="179"/>
        <v>0</v>
      </c>
      <c r="Z405" s="365">
        <f t="shared" si="181"/>
        <v>0</v>
      </c>
    </row>
    <row r="406" spans="1:26" ht="17.25" hidden="1" customHeight="1" x14ac:dyDescent="0.2">
      <c r="A406" s="131" t="str">
        <f t="shared" si="169"/>
        <v/>
      </c>
      <c r="B406" s="168"/>
      <c r="C406" s="168"/>
      <c r="D406" s="168"/>
      <c r="E406" s="169"/>
      <c r="F406" s="273" t="str">
        <f t="shared" si="170"/>
        <v/>
      </c>
      <c r="G406" s="129"/>
      <c r="H406" s="131" t="str">
        <f t="shared" si="171"/>
        <v/>
      </c>
      <c r="I406" s="168"/>
      <c r="J406" s="168"/>
      <c r="K406" s="168"/>
      <c r="L406" s="169"/>
      <c r="M406" s="273" t="str">
        <f t="shared" si="172"/>
        <v/>
      </c>
      <c r="N406" s="56"/>
      <c r="O406" s="57" t="str">
        <f>'Stammdaten Mitarbeitende'!AA406</f>
        <v/>
      </c>
      <c r="P406" s="64" t="str">
        <f>IF($A406="","",'Stammdaten Mitarbeitende'!L406)</f>
        <v/>
      </c>
      <c r="Q406" s="64" t="str">
        <f>IF(OR($A406="",'Stammdaten Mitarbeitende'!J406=""),"",'Stammdaten Mitarbeitende'!J406)</f>
        <v/>
      </c>
      <c r="R406" s="63" t="str">
        <f t="shared" si="173"/>
        <v/>
      </c>
      <c r="S406" s="63" t="str">
        <f t="shared" si="180"/>
        <v/>
      </c>
      <c r="T406" s="19">
        <f t="shared" si="174"/>
        <v>0</v>
      </c>
      <c r="U406" s="19">
        <f t="shared" si="175"/>
        <v>0</v>
      </c>
      <c r="V406" s="19">
        <f t="shared" si="176"/>
        <v>0</v>
      </c>
      <c r="W406" s="19">
        <f t="shared" si="177"/>
        <v>0</v>
      </c>
      <c r="X406" s="19">
        <f t="shared" si="178"/>
        <v>0</v>
      </c>
      <c r="Y406" s="19">
        <f t="shared" si="179"/>
        <v>0</v>
      </c>
      <c r="Z406" s="365">
        <f t="shared" si="181"/>
        <v>0</v>
      </c>
    </row>
    <row r="407" spans="1:26" ht="17.25" hidden="1" customHeight="1" x14ac:dyDescent="0.2">
      <c r="A407" s="131" t="str">
        <f t="shared" si="169"/>
        <v/>
      </c>
      <c r="B407" s="168"/>
      <c r="C407" s="168"/>
      <c r="D407" s="168"/>
      <c r="E407" s="169"/>
      <c r="F407" s="273" t="str">
        <f t="shared" si="170"/>
        <v/>
      </c>
      <c r="G407" s="129"/>
      <c r="H407" s="131" t="str">
        <f t="shared" si="171"/>
        <v/>
      </c>
      <c r="I407" s="168"/>
      <c r="J407" s="168"/>
      <c r="K407" s="168"/>
      <c r="L407" s="169"/>
      <c r="M407" s="273" t="str">
        <f t="shared" si="172"/>
        <v/>
      </c>
      <c r="N407" s="56"/>
      <c r="O407" s="57" t="str">
        <f>'Stammdaten Mitarbeitende'!AA407</f>
        <v/>
      </c>
      <c r="P407" s="64" t="str">
        <f>IF($A407="","",'Stammdaten Mitarbeitende'!L407)</f>
        <v/>
      </c>
      <c r="Q407" s="64" t="str">
        <f>IF(OR($A407="",'Stammdaten Mitarbeitende'!J407=""),"",'Stammdaten Mitarbeitende'!J407)</f>
        <v/>
      </c>
      <c r="R407" s="63" t="str">
        <f t="shared" si="173"/>
        <v/>
      </c>
      <c r="S407" s="63" t="str">
        <f t="shared" si="180"/>
        <v/>
      </c>
      <c r="T407" s="19">
        <f t="shared" si="174"/>
        <v>0</v>
      </c>
      <c r="U407" s="19">
        <f t="shared" si="175"/>
        <v>0</v>
      </c>
      <c r="V407" s="19">
        <f t="shared" si="176"/>
        <v>0</v>
      </c>
      <c r="W407" s="19">
        <f t="shared" si="177"/>
        <v>0</v>
      </c>
      <c r="X407" s="19">
        <f t="shared" si="178"/>
        <v>0</v>
      </c>
      <c r="Y407" s="19">
        <f t="shared" si="179"/>
        <v>0</v>
      </c>
      <c r="Z407" s="365">
        <f t="shared" si="181"/>
        <v>0</v>
      </c>
    </row>
    <row r="408" spans="1:26" ht="17.25" hidden="1" customHeight="1" x14ac:dyDescent="0.2">
      <c r="A408" s="131" t="str">
        <f t="shared" si="169"/>
        <v/>
      </c>
      <c r="B408" s="168"/>
      <c r="C408" s="168"/>
      <c r="D408" s="168"/>
      <c r="E408" s="169"/>
      <c r="F408" s="273" t="str">
        <f t="shared" si="170"/>
        <v/>
      </c>
      <c r="G408" s="129"/>
      <c r="H408" s="131" t="str">
        <f t="shared" si="171"/>
        <v/>
      </c>
      <c r="I408" s="168"/>
      <c r="J408" s="168"/>
      <c r="K408" s="168"/>
      <c r="L408" s="169"/>
      <c r="M408" s="273" t="str">
        <f t="shared" si="172"/>
        <v/>
      </c>
      <c r="N408" s="56"/>
      <c r="O408" s="57" t="str">
        <f>'Stammdaten Mitarbeitende'!AA408</f>
        <v/>
      </c>
      <c r="P408" s="64" t="str">
        <f>IF($A408="","",'Stammdaten Mitarbeitende'!L408)</f>
        <v/>
      </c>
      <c r="Q408" s="64" t="str">
        <f>IF(OR($A408="",'Stammdaten Mitarbeitende'!J408=""),"",'Stammdaten Mitarbeitende'!J408)</f>
        <v/>
      </c>
      <c r="R408" s="63" t="str">
        <f t="shared" si="173"/>
        <v/>
      </c>
      <c r="S408" s="63" t="str">
        <f t="shared" si="180"/>
        <v/>
      </c>
      <c r="T408" s="19">
        <f t="shared" si="174"/>
        <v>0</v>
      </c>
      <c r="U408" s="19">
        <f t="shared" si="175"/>
        <v>0</v>
      </c>
      <c r="V408" s="19">
        <f t="shared" si="176"/>
        <v>0</v>
      </c>
      <c r="W408" s="19">
        <f t="shared" si="177"/>
        <v>0</v>
      </c>
      <c r="X408" s="19">
        <f t="shared" si="178"/>
        <v>0</v>
      </c>
      <c r="Y408" s="19">
        <f t="shared" si="179"/>
        <v>0</v>
      </c>
      <c r="Z408" s="365">
        <f t="shared" si="181"/>
        <v>0</v>
      </c>
    </row>
    <row r="409" spans="1:26" ht="17.25" hidden="1" customHeight="1" x14ac:dyDescent="0.2">
      <c r="A409" s="131" t="str">
        <f t="shared" si="169"/>
        <v/>
      </c>
      <c r="B409" s="168"/>
      <c r="C409" s="168"/>
      <c r="D409" s="168"/>
      <c r="E409" s="169"/>
      <c r="F409" s="273" t="str">
        <f t="shared" si="170"/>
        <v/>
      </c>
      <c r="G409" s="129"/>
      <c r="H409" s="131" t="str">
        <f t="shared" si="171"/>
        <v/>
      </c>
      <c r="I409" s="168"/>
      <c r="J409" s="168"/>
      <c r="K409" s="168"/>
      <c r="L409" s="169"/>
      <c r="M409" s="273" t="str">
        <f t="shared" si="172"/>
        <v/>
      </c>
      <c r="N409" s="56"/>
      <c r="O409" s="57" t="str">
        <f>'Stammdaten Mitarbeitende'!AA409</f>
        <v/>
      </c>
      <c r="P409" s="64" t="str">
        <f>IF($A409="","",'Stammdaten Mitarbeitende'!L409)</f>
        <v/>
      </c>
      <c r="Q409" s="64" t="str">
        <f>IF(OR($A409="",'Stammdaten Mitarbeitende'!J409=""),"",'Stammdaten Mitarbeitende'!J409)</f>
        <v/>
      </c>
      <c r="R409" s="63" t="str">
        <f t="shared" si="173"/>
        <v/>
      </c>
      <c r="S409" s="63" t="str">
        <f t="shared" si="180"/>
        <v/>
      </c>
      <c r="T409" s="19">
        <f t="shared" si="174"/>
        <v>0</v>
      </c>
      <c r="U409" s="19">
        <f t="shared" si="175"/>
        <v>0</v>
      </c>
      <c r="V409" s="19">
        <f t="shared" si="176"/>
        <v>0</v>
      </c>
      <c r="W409" s="19">
        <f t="shared" si="177"/>
        <v>0</v>
      </c>
      <c r="X409" s="19">
        <f t="shared" si="178"/>
        <v>0</v>
      </c>
      <c r="Y409" s="19">
        <f t="shared" si="179"/>
        <v>0</v>
      </c>
      <c r="Z409" s="365">
        <f t="shared" si="181"/>
        <v>0</v>
      </c>
    </row>
    <row r="410" spans="1:26" ht="17.25" hidden="1" customHeight="1" x14ac:dyDescent="0.2">
      <c r="A410" s="131" t="str">
        <f t="shared" si="169"/>
        <v/>
      </c>
      <c r="B410" s="168"/>
      <c r="C410" s="168"/>
      <c r="D410" s="168"/>
      <c r="E410" s="169"/>
      <c r="F410" s="273" t="str">
        <f t="shared" si="170"/>
        <v/>
      </c>
      <c r="G410" s="129"/>
      <c r="H410" s="131" t="str">
        <f t="shared" si="171"/>
        <v/>
      </c>
      <c r="I410" s="168"/>
      <c r="J410" s="168"/>
      <c r="K410" s="168"/>
      <c r="L410" s="169"/>
      <c r="M410" s="273" t="str">
        <f t="shared" si="172"/>
        <v/>
      </c>
      <c r="N410" s="56"/>
      <c r="O410" s="57" t="str">
        <f>'Stammdaten Mitarbeitende'!AA410</f>
        <v/>
      </c>
      <c r="P410" s="64" t="str">
        <f>IF($A410="","",'Stammdaten Mitarbeitende'!L410)</f>
        <v/>
      </c>
      <c r="Q410" s="64" t="str">
        <f>IF(OR($A410="",'Stammdaten Mitarbeitende'!J410=""),"",'Stammdaten Mitarbeitende'!J410)</f>
        <v/>
      </c>
      <c r="R410" s="63" t="str">
        <f t="shared" si="173"/>
        <v/>
      </c>
      <c r="S410" s="63" t="str">
        <f t="shared" si="180"/>
        <v/>
      </c>
      <c r="T410" s="19">
        <f t="shared" si="174"/>
        <v>0</v>
      </c>
      <c r="U410" s="19">
        <f t="shared" si="175"/>
        <v>0</v>
      </c>
      <c r="V410" s="19">
        <f t="shared" si="176"/>
        <v>0</v>
      </c>
      <c r="W410" s="19">
        <f t="shared" si="177"/>
        <v>0</v>
      </c>
      <c r="X410" s="19">
        <f t="shared" si="178"/>
        <v>0</v>
      </c>
      <c r="Y410" s="19">
        <f t="shared" si="179"/>
        <v>0</v>
      </c>
      <c r="Z410" s="365">
        <f t="shared" si="181"/>
        <v>0</v>
      </c>
    </row>
    <row r="411" spans="1:26" ht="17.25" hidden="1" customHeight="1" x14ac:dyDescent="0.2">
      <c r="A411" s="131" t="str">
        <f t="shared" si="169"/>
        <v/>
      </c>
      <c r="B411" s="168"/>
      <c r="C411" s="168"/>
      <c r="D411" s="168"/>
      <c r="E411" s="169"/>
      <c r="F411" s="273" t="str">
        <f t="shared" si="170"/>
        <v/>
      </c>
      <c r="G411" s="129"/>
      <c r="H411" s="131" t="str">
        <f t="shared" si="171"/>
        <v/>
      </c>
      <c r="I411" s="168"/>
      <c r="J411" s="168"/>
      <c r="K411" s="168"/>
      <c r="L411" s="169"/>
      <c r="M411" s="273" t="str">
        <f t="shared" si="172"/>
        <v/>
      </c>
      <c r="N411" s="56"/>
      <c r="O411" s="57" t="str">
        <f>'Stammdaten Mitarbeitende'!AA411</f>
        <v/>
      </c>
      <c r="P411" s="64" t="str">
        <f>IF($A411="","",'Stammdaten Mitarbeitende'!L411)</f>
        <v/>
      </c>
      <c r="Q411" s="64" t="str">
        <f>IF(OR($A411="",'Stammdaten Mitarbeitende'!J411=""),"",'Stammdaten Mitarbeitende'!J411)</f>
        <v/>
      </c>
      <c r="R411" s="63" t="str">
        <f t="shared" si="173"/>
        <v/>
      </c>
      <c r="S411" s="63" t="str">
        <f t="shared" si="180"/>
        <v/>
      </c>
      <c r="T411" s="19">
        <f t="shared" si="174"/>
        <v>0</v>
      </c>
      <c r="U411" s="19">
        <f t="shared" si="175"/>
        <v>0</v>
      </c>
      <c r="V411" s="19">
        <f t="shared" si="176"/>
        <v>0</v>
      </c>
      <c r="W411" s="19">
        <f t="shared" si="177"/>
        <v>0</v>
      </c>
      <c r="X411" s="19">
        <f t="shared" si="178"/>
        <v>0</v>
      </c>
      <c r="Y411" s="19">
        <f t="shared" si="179"/>
        <v>0</v>
      </c>
      <c r="Z411" s="365">
        <f t="shared" si="181"/>
        <v>0</v>
      </c>
    </row>
    <row r="412" spans="1:26" ht="17.25" hidden="1" customHeight="1" x14ac:dyDescent="0.2">
      <c r="A412" s="131" t="str">
        <f t="shared" si="169"/>
        <v/>
      </c>
      <c r="B412" s="168"/>
      <c r="C412" s="168"/>
      <c r="D412" s="168"/>
      <c r="E412" s="169"/>
      <c r="F412" s="273" t="str">
        <f t="shared" si="170"/>
        <v/>
      </c>
      <c r="G412" s="129"/>
      <c r="H412" s="131" t="str">
        <f t="shared" si="171"/>
        <v/>
      </c>
      <c r="I412" s="168"/>
      <c r="J412" s="168"/>
      <c r="K412" s="168"/>
      <c r="L412" s="169"/>
      <c r="M412" s="273" t="str">
        <f t="shared" si="172"/>
        <v/>
      </c>
      <c r="N412" s="56"/>
      <c r="O412" s="57" t="str">
        <f>'Stammdaten Mitarbeitende'!AA412</f>
        <v/>
      </c>
      <c r="P412" s="64" t="str">
        <f>IF($A412="","",'Stammdaten Mitarbeitende'!L412)</f>
        <v/>
      </c>
      <c r="Q412" s="64" t="str">
        <f>IF(OR($A412="",'Stammdaten Mitarbeitende'!J412=""),"",'Stammdaten Mitarbeitende'!J412)</f>
        <v/>
      </c>
      <c r="R412" s="63" t="str">
        <f t="shared" si="173"/>
        <v/>
      </c>
      <c r="S412" s="63" t="str">
        <f t="shared" si="180"/>
        <v/>
      </c>
      <c r="T412" s="19">
        <f t="shared" si="174"/>
        <v>0</v>
      </c>
      <c r="U412" s="19">
        <f t="shared" si="175"/>
        <v>0</v>
      </c>
      <c r="V412" s="19">
        <f t="shared" si="176"/>
        <v>0</v>
      </c>
      <c r="W412" s="19">
        <f t="shared" si="177"/>
        <v>0</v>
      </c>
      <c r="X412" s="19">
        <f t="shared" si="178"/>
        <v>0</v>
      </c>
      <c r="Y412" s="19">
        <f t="shared" si="179"/>
        <v>0</v>
      </c>
      <c r="Z412" s="365">
        <f t="shared" si="181"/>
        <v>0</v>
      </c>
    </row>
    <row r="413" spans="1:26" ht="17.25" hidden="1" customHeight="1" x14ac:dyDescent="0.2">
      <c r="A413" s="131" t="str">
        <f t="shared" si="169"/>
        <v/>
      </c>
      <c r="B413" s="168"/>
      <c r="C413" s="168"/>
      <c r="D413" s="168"/>
      <c r="E413" s="169"/>
      <c r="F413" s="273" t="str">
        <f t="shared" si="170"/>
        <v/>
      </c>
      <c r="G413" s="129"/>
      <c r="H413" s="131" t="str">
        <f t="shared" si="171"/>
        <v/>
      </c>
      <c r="I413" s="168"/>
      <c r="J413" s="168"/>
      <c r="K413" s="168"/>
      <c r="L413" s="169"/>
      <c r="M413" s="273" t="str">
        <f t="shared" si="172"/>
        <v/>
      </c>
      <c r="N413" s="56"/>
      <c r="O413" s="57" t="str">
        <f>'Stammdaten Mitarbeitende'!AA413</f>
        <v/>
      </c>
      <c r="P413" s="64" t="str">
        <f>IF($A413="","",'Stammdaten Mitarbeitende'!L413)</f>
        <v/>
      </c>
      <c r="Q413" s="64" t="str">
        <f>IF(OR($A413="",'Stammdaten Mitarbeitende'!J413=""),"",'Stammdaten Mitarbeitende'!J413)</f>
        <v/>
      </c>
      <c r="R413" s="63" t="str">
        <f t="shared" si="173"/>
        <v/>
      </c>
      <c r="S413" s="63" t="str">
        <f t="shared" si="180"/>
        <v/>
      </c>
      <c r="T413" s="19">
        <f t="shared" si="174"/>
        <v>0</v>
      </c>
      <c r="U413" s="19">
        <f t="shared" si="175"/>
        <v>0</v>
      </c>
      <c r="V413" s="19">
        <f t="shared" si="176"/>
        <v>0</v>
      </c>
      <c r="W413" s="19">
        <f t="shared" si="177"/>
        <v>0</v>
      </c>
      <c r="X413" s="19">
        <f t="shared" si="178"/>
        <v>0</v>
      </c>
      <c r="Y413" s="19">
        <f t="shared" si="179"/>
        <v>0</v>
      </c>
      <c r="Z413" s="365">
        <f t="shared" si="181"/>
        <v>0</v>
      </c>
    </row>
    <row r="414" spans="1:26" ht="17.25" hidden="1" customHeight="1" x14ac:dyDescent="0.2">
      <c r="A414" s="131" t="str">
        <f t="shared" si="169"/>
        <v/>
      </c>
      <c r="B414" s="168"/>
      <c r="C414" s="168"/>
      <c r="D414" s="168"/>
      <c r="E414" s="169"/>
      <c r="F414" s="273" t="str">
        <f t="shared" si="170"/>
        <v/>
      </c>
      <c r="G414" s="129"/>
      <c r="H414" s="131" t="str">
        <f t="shared" si="171"/>
        <v/>
      </c>
      <c r="I414" s="168"/>
      <c r="J414" s="168"/>
      <c r="K414" s="168"/>
      <c r="L414" s="169"/>
      <c r="M414" s="273" t="str">
        <f t="shared" si="172"/>
        <v/>
      </c>
      <c r="N414" s="56"/>
      <c r="O414" s="57" t="str">
        <f>'Stammdaten Mitarbeitende'!AA414</f>
        <v/>
      </c>
      <c r="P414" s="64" t="str">
        <f>IF($A414="","",'Stammdaten Mitarbeitende'!L414)</f>
        <v/>
      </c>
      <c r="Q414" s="64" t="str">
        <f>IF(OR($A414="",'Stammdaten Mitarbeitende'!J414=""),"",'Stammdaten Mitarbeitende'!J414)</f>
        <v/>
      </c>
      <c r="R414" s="63" t="str">
        <f t="shared" si="173"/>
        <v/>
      </c>
      <c r="S414" s="63" t="str">
        <f t="shared" si="180"/>
        <v/>
      </c>
      <c r="T414" s="19">
        <f t="shared" si="174"/>
        <v>0</v>
      </c>
      <c r="U414" s="19">
        <f t="shared" si="175"/>
        <v>0</v>
      </c>
      <c r="V414" s="19">
        <f t="shared" si="176"/>
        <v>0</v>
      </c>
      <c r="W414" s="19">
        <f t="shared" si="177"/>
        <v>0</v>
      </c>
      <c r="X414" s="19">
        <f t="shared" si="178"/>
        <v>0</v>
      </c>
      <c r="Y414" s="19">
        <f t="shared" si="179"/>
        <v>0</v>
      </c>
      <c r="Z414" s="365">
        <f t="shared" si="181"/>
        <v>0</v>
      </c>
    </row>
    <row r="415" spans="1:26" ht="17.25" hidden="1" customHeight="1" x14ac:dyDescent="0.2">
      <c r="A415" s="131" t="str">
        <f t="shared" si="169"/>
        <v/>
      </c>
      <c r="B415" s="168"/>
      <c r="C415" s="168"/>
      <c r="D415" s="168"/>
      <c r="E415" s="169"/>
      <c r="F415" s="273" t="str">
        <f t="shared" si="170"/>
        <v/>
      </c>
      <c r="G415" s="129"/>
      <c r="H415" s="131" t="str">
        <f t="shared" si="171"/>
        <v/>
      </c>
      <c r="I415" s="168"/>
      <c r="J415" s="168"/>
      <c r="K415" s="168"/>
      <c r="L415" s="169"/>
      <c r="M415" s="273" t="str">
        <f t="shared" si="172"/>
        <v/>
      </c>
      <c r="N415" s="56"/>
      <c r="O415" s="57" t="str">
        <f>'Stammdaten Mitarbeitende'!AA415</f>
        <v/>
      </c>
      <c r="P415" s="64" t="str">
        <f>IF($A415="","",'Stammdaten Mitarbeitende'!L415)</f>
        <v/>
      </c>
      <c r="Q415" s="64" t="str">
        <f>IF(OR($A415="",'Stammdaten Mitarbeitende'!J415=""),"",'Stammdaten Mitarbeitende'!J415)</f>
        <v/>
      </c>
      <c r="R415" s="63" t="str">
        <f t="shared" si="173"/>
        <v/>
      </c>
      <c r="S415" s="63" t="str">
        <f t="shared" si="180"/>
        <v/>
      </c>
      <c r="T415" s="19">
        <f t="shared" si="174"/>
        <v>0</v>
      </c>
      <c r="U415" s="19">
        <f t="shared" si="175"/>
        <v>0</v>
      </c>
      <c r="V415" s="19">
        <f t="shared" si="176"/>
        <v>0</v>
      </c>
      <c r="W415" s="19">
        <f t="shared" si="177"/>
        <v>0</v>
      </c>
      <c r="X415" s="19">
        <f t="shared" si="178"/>
        <v>0</v>
      </c>
      <c r="Y415" s="19">
        <f t="shared" si="179"/>
        <v>0</v>
      </c>
      <c r="Z415" s="365">
        <f t="shared" si="181"/>
        <v>0</v>
      </c>
    </row>
    <row r="416" spans="1:26" ht="17.25" hidden="1" customHeight="1" x14ac:dyDescent="0.2">
      <c r="A416" s="131" t="str">
        <f t="shared" si="169"/>
        <v/>
      </c>
      <c r="B416" s="168"/>
      <c r="C416" s="168"/>
      <c r="D416" s="168"/>
      <c r="E416" s="169"/>
      <c r="F416" s="273" t="str">
        <f t="shared" si="170"/>
        <v/>
      </c>
      <c r="G416" s="129"/>
      <c r="H416" s="131" t="str">
        <f t="shared" si="171"/>
        <v/>
      </c>
      <c r="I416" s="168"/>
      <c r="J416" s="168"/>
      <c r="K416" s="168"/>
      <c r="L416" s="169"/>
      <c r="M416" s="273" t="str">
        <f t="shared" si="172"/>
        <v/>
      </c>
      <c r="N416" s="56"/>
      <c r="O416" s="57" t="str">
        <f>'Stammdaten Mitarbeitende'!AA416</f>
        <v/>
      </c>
      <c r="P416" s="64" t="str">
        <f>IF($A416="","",'Stammdaten Mitarbeitende'!L416)</f>
        <v/>
      </c>
      <c r="Q416" s="64" t="str">
        <f>IF(OR($A416="",'Stammdaten Mitarbeitende'!J416=""),"",'Stammdaten Mitarbeitende'!J416)</f>
        <v/>
      </c>
      <c r="R416" s="63" t="str">
        <f t="shared" si="173"/>
        <v/>
      </c>
      <c r="S416" s="63" t="str">
        <f t="shared" si="180"/>
        <v/>
      </c>
      <c r="T416" s="19">
        <f t="shared" si="174"/>
        <v>0</v>
      </c>
      <c r="U416" s="19">
        <f t="shared" si="175"/>
        <v>0</v>
      </c>
      <c r="V416" s="19">
        <f t="shared" si="176"/>
        <v>0</v>
      </c>
      <c r="W416" s="19">
        <f t="shared" si="177"/>
        <v>0</v>
      </c>
      <c r="X416" s="19">
        <f t="shared" si="178"/>
        <v>0</v>
      </c>
      <c r="Y416" s="19">
        <f t="shared" si="179"/>
        <v>0</v>
      </c>
      <c r="Z416" s="365">
        <f t="shared" si="181"/>
        <v>0</v>
      </c>
    </row>
    <row r="417" spans="1:26" ht="17.25" hidden="1" customHeight="1" x14ac:dyDescent="0.2">
      <c r="A417" s="131" t="str">
        <f t="shared" si="169"/>
        <v/>
      </c>
      <c r="B417" s="168"/>
      <c r="C417" s="168"/>
      <c r="D417" s="168"/>
      <c r="E417" s="169"/>
      <c r="F417" s="273" t="str">
        <f t="shared" si="170"/>
        <v/>
      </c>
      <c r="G417" s="129"/>
      <c r="H417" s="131" t="str">
        <f t="shared" si="171"/>
        <v/>
      </c>
      <c r="I417" s="168"/>
      <c r="J417" s="168"/>
      <c r="K417" s="168"/>
      <c r="L417" s="169"/>
      <c r="M417" s="273" t="str">
        <f t="shared" si="172"/>
        <v/>
      </c>
      <c r="N417" s="56"/>
      <c r="O417" s="57" t="str">
        <f>'Stammdaten Mitarbeitende'!AA417</f>
        <v/>
      </c>
      <c r="P417" s="64" t="str">
        <f>IF($A417="","",'Stammdaten Mitarbeitende'!L417)</f>
        <v/>
      </c>
      <c r="Q417" s="64" t="str">
        <f>IF(OR($A417="",'Stammdaten Mitarbeitende'!J417=""),"",'Stammdaten Mitarbeitende'!J417)</f>
        <v/>
      </c>
      <c r="R417" s="63" t="str">
        <f t="shared" si="173"/>
        <v/>
      </c>
      <c r="S417" s="63" t="str">
        <f t="shared" si="180"/>
        <v/>
      </c>
      <c r="T417" s="19">
        <f t="shared" si="174"/>
        <v>0</v>
      </c>
      <c r="U417" s="19">
        <f t="shared" si="175"/>
        <v>0</v>
      </c>
      <c r="V417" s="19">
        <f t="shared" si="176"/>
        <v>0</v>
      </c>
      <c r="W417" s="19">
        <f t="shared" si="177"/>
        <v>0</v>
      </c>
      <c r="X417" s="19">
        <f t="shared" si="178"/>
        <v>0</v>
      </c>
      <c r="Y417" s="19">
        <f t="shared" si="179"/>
        <v>0</v>
      </c>
      <c r="Z417" s="365">
        <f t="shared" si="181"/>
        <v>0</v>
      </c>
    </row>
    <row r="418" spans="1:26" ht="17.25" hidden="1" customHeight="1" x14ac:dyDescent="0.2">
      <c r="A418" s="131" t="str">
        <f t="shared" si="169"/>
        <v/>
      </c>
      <c r="B418" s="168"/>
      <c r="C418" s="168"/>
      <c r="D418" s="168"/>
      <c r="E418" s="169"/>
      <c r="F418" s="273" t="str">
        <f t="shared" si="170"/>
        <v/>
      </c>
      <c r="G418" s="129"/>
      <c r="H418" s="131" t="str">
        <f t="shared" si="171"/>
        <v/>
      </c>
      <c r="I418" s="168"/>
      <c r="J418" s="168"/>
      <c r="K418" s="168"/>
      <c r="L418" s="169"/>
      <c r="M418" s="273" t="str">
        <f t="shared" si="172"/>
        <v/>
      </c>
      <c r="N418" s="56"/>
      <c r="O418" s="57" t="str">
        <f>'Stammdaten Mitarbeitende'!AA418</f>
        <v/>
      </c>
      <c r="P418" s="64" t="str">
        <f>IF($A418="","",'Stammdaten Mitarbeitende'!L418)</f>
        <v/>
      </c>
      <c r="Q418" s="64" t="str">
        <f>IF(OR($A418="",'Stammdaten Mitarbeitende'!J418=""),"",'Stammdaten Mitarbeitende'!J418)</f>
        <v/>
      </c>
      <c r="R418" s="63" t="str">
        <f t="shared" si="173"/>
        <v/>
      </c>
      <c r="S418" s="63" t="str">
        <f t="shared" si="180"/>
        <v/>
      </c>
      <c r="T418" s="19">
        <f t="shared" si="174"/>
        <v>0</v>
      </c>
      <c r="U418" s="19">
        <f t="shared" si="175"/>
        <v>0</v>
      </c>
      <c r="V418" s="19">
        <f t="shared" si="176"/>
        <v>0</v>
      </c>
      <c r="W418" s="19">
        <f t="shared" si="177"/>
        <v>0</v>
      </c>
      <c r="X418" s="19">
        <f t="shared" si="178"/>
        <v>0</v>
      </c>
      <c r="Y418" s="19">
        <f t="shared" si="179"/>
        <v>0</v>
      </c>
      <c r="Z418" s="365">
        <f t="shared" si="181"/>
        <v>0</v>
      </c>
    </row>
    <row r="419" spans="1:26" ht="17.25" hidden="1" customHeight="1" x14ac:dyDescent="0.2">
      <c r="A419" s="131" t="str">
        <f t="shared" si="169"/>
        <v/>
      </c>
      <c r="B419" s="168"/>
      <c r="C419" s="168"/>
      <c r="D419" s="168"/>
      <c r="E419" s="169"/>
      <c r="F419" s="273" t="str">
        <f t="shared" si="170"/>
        <v/>
      </c>
      <c r="G419" s="129"/>
      <c r="H419" s="131" t="str">
        <f t="shared" si="171"/>
        <v/>
      </c>
      <c r="I419" s="168"/>
      <c r="J419" s="168"/>
      <c r="K419" s="168"/>
      <c r="L419" s="169"/>
      <c r="M419" s="273" t="str">
        <f t="shared" si="172"/>
        <v/>
      </c>
      <c r="N419" s="56"/>
      <c r="O419" s="57" t="str">
        <f>'Stammdaten Mitarbeitende'!AA419</f>
        <v/>
      </c>
      <c r="P419" s="64" t="str">
        <f>IF($A419="","",'Stammdaten Mitarbeitende'!L419)</f>
        <v/>
      </c>
      <c r="Q419" s="64" t="str">
        <f>IF(OR($A419="",'Stammdaten Mitarbeitende'!J419=""),"",'Stammdaten Mitarbeitende'!J419)</f>
        <v/>
      </c>
      <c r="R419" s="63" t="str">
        <f t="shared" si="173"/>
        <v/>
      </c>
      <c r="S419" s="63" t="str">
        <f t="shared" si="180"/>
        <v/>
      </c>
      <c r="T419" s="19">
        <f t="shared" si="174"/>
        <v>0</v>
      </c>
      <c r="U419" s="19">
        <f t="shared" si="175"/>
        <v>0</v>
      </c>
      <c r="V419" s="19">
        <f t="shared" si="176"/>
        <v>0</v>
      </c>
      <c r="W419" s="19">
        <f t="shared" si="177"/>
        <v>0</v>
      </c>
      <c r="X419" s="19">
        <f t="shared" si="178"/>
        <v>0</v>
      </c>
      <c r="Y419" s="19">
        <f t="shared" si="179"/>
        <v>0</v>
      </c>
      <c r="Z419" s="365">
        <f t="shared" si="181"/>
        <v>0</v>
      </c>
    </row>
    <row r="420" spans="1:26" hidden="1" x14ac:dyDescent="0.2">
      <c r="A420" s="280" t="str">
        <f>Übersetzungstexte!A$230</f>
        <v>Seitentotal</v>
      </c>
      <c r="B420" s="281"/>
      <c r="C420" s="92">
        <f>SUM(C399:C419)</f>
        <v>0</v>
      </c>
      <c r="D420" s="282"/>
      <c r="E420" s="92">
        <f>SUM(E399:E419)</f>
        <v>0</v>
      </c>
      <c r="F420" s="92">
        <f>SUM(F399:F419)</f>
        <v>0</v>
      </c>
      <c r="G420" s="283"/>
      <c r="H420" s="280" t="str">
        <f>Übersetzungstexte!A$230</f>
        <v>Seitentotal</v>
      </c>
      <c r="I420" s="281"/>
      <c r="J420" s="92">
        <f>SUM(J399:J419)</f>
        <v>0</v>
      </c>
      <c r="K420" s="282"/>
      <c r="L420" s="92">
        <f>SUM(L399:L419)</f>
        <v>0</v>
      </c>
      <c r="M420" s="92">
        <f>SUM(M399:M419)</f>
        <v>0</v>
      </c>
      <c r="N420" s="56"/>
      <c r="O420" s="56"/>
      <c r="P420" s="56"/>
      <c r="Q420" s="56"/>
      <c r="R420" s="56"/>
      <c r="S420" s="56"/>
    </row>
    <row r="421" spans="1:26" hidden="1" x14ac:dyDescent="0.2">
      <c r="A421" s="240" t="str">
        <f>'Stammdaten Betrieb &amp; Abteilung'!D$1</f>
        <v xml:space="preserve">  </v>
      </c>
      <c r="B421" s="241"/>
      <c r="F421" s="243"/>
      <c r="G421" s="243"/>
      <c r="H421" s="22" t="str">
        <f>Übersetzungstexte!A$190</f>
        <v>Betrieb / Betriebsabteilung</v>
      </c>
      <c r="I421" s="244" t="str">
        <f>'Stammdaten Betrieb &amp; Abteilung'!D$13</f>
        <v xml:space="preserve"> </v>
      </c>
      <c r="J421" s="49"/>
      <c r="K421" s="22"/>
      <c r="L421" s="49"/>
      <c r="M421" s="49"/>
    </row>
    <row r="422" spans="1:26" hidden="1" x14ac:dyDescent="0.2">
      <c r="A422" s="245" t="str">
        <f>'Stammdaten Betrieb &amp; Abteilung'!D$3</f>
        <v xml:space="preserve"> </v>
      </c>
      <c r="B422" s="246"/>
      <c r="F422" s="247"/>
      <c r="G422" s="247"/>
      <c r="H422" s="46" t="str">
        <f>Übersetzungstexte!A$191</f>
        <v>PLZ/Ort</v>
      </c>
      <c r="I422" s="244" t="str">
        <f>'Stammdaten Betrieb &amp; Abteilung'!D$4</f>
        <v xml:space="preserve"> </v>
      </c>
      <c r="J422" s="49"/>
      <c r="K422" s="22"/>
      <c r="L422" s="248"/>
      <c r="M422" s="248"/>
    </row>
    <row r="423" spans="1:26" hidden="1" x14ac:dyDescent="0.2">
      <c r="A423" s="178"/>
      <c r="B423" s="195"/>
      <c r="C423" s="196"/>
      <c r="D423" s="195"/>
      <c r="E423" s="196"/>
      <c r="F423" s="196"/>
      <c r="G423" s="279"/>
      <c r="H423" s="197"/>
      <c r="I423" s="196"/>
      <c r="J423" s="195"/>
      <c r="K423" s="198"/>
      <c r="L423" s="199"/>
      <c r="M423" s="199"/>
    </row>
    <row r="424" spans="1:26" hidden="1" x14ac:dyDescent="0.2">
      <c r="A424" s="249"/>
      <c r="B424" s="250"/>
      <c r="C424" s="251"/>
      <c r="D424" s="252"/>
      <c r="E424" s="253"/>
      <c r="F424" s="254" t="str">
        <f>CONCATENATE(Übersetzungstexte!A$192," ",TEXT(MONTH(P$3),"00"),".",YEAR(P$3))</f>
        <v>Zeitgleiche Periode des Vorjahres: 01.3799</v>
      </c>
      <c r="G424" s="255"/>
      <c r="H424" s="255"/>
      <c r="I424" s="249"/>
      <c r="J424" s="252"/>
      <c r="K424" s="256"/>
      <c r="L424" s="257"/>
      <c r="M424" s="258" t="str">
        <f>CONCATENATE(Übersetzungstexte!A$211," ",TEXT(MONTH(P$4),"00"),".",YEAR(P$4))</f>
        <v>Zeitgleiche Periode des vorletzten Jahres: 01.3798</v>
      </c>
    </row>
    <row r="425" spans="1:26" hidden="1" x14ac:dyDescent="0.2">
      <c r="A425" s="259">
        <v>1</v>
      </c>
      <c r="B425" s="260">
        <v>2</v>
      </c>
      <c r="C425" s="260">
        <v>3</v>
      </c>
      <c r="D425" s="260">
        <v>4</v>
      </c>
      <c r="E425" s="260">
        <v>5</v>
      </c>
      <c r="F425" s="260">
        <v>6</v>
      </c>
      <c r="G425" s="261"/>
      <c r="H425" s="259">
        <v>1</v>
      </c>
      <c r="I425" s="260">
        <v>2</v>
      </c>
      <c r="J425" s="260">
        <v>3</v>
      </c>
      <c r="K425" s="260">
        <v>4</v>
      </c>
      <c r="L425" s="260">
        <v>5</v>
      </c>
      <c r="M425" s="260">
        <v>6</v>
      </c>
      <c r="N425" s="54"/>
      <c r="O425" s="54"/>
      <c r="P425" s="54"/>
      <c r="Q425" s="54"/>
      <c r="R425" s="54" t="s">
        <v>766</v>
      </c>
      <c r="S425" s="54" t="s">
        <v>5</v>
      </c>
      <c r="T425" s="66" t="s">
        <v>764</v>
      </c>
      <c r="U425" s="66" t="s">
        <v>667</v>
      </c>
      <c r="V425" s="66"/>
      <c r="W425" s="66" t="s">
        <v>764</v>
      </c>
      <c r="X425" s="66" t="s">
        <v>667</v>
      </c>
      <c r="Y425" s="66"/>
    </row>
    <row r="426" spans="1:26" s="134" customFormat="1" hidden="1" x14ac:dyDescent="0.2">
      <c r="A426" s="262" t="str">
        <f>Übersetzungstexte!A$193</f>
        <v/>
      </c>
      <c r="B426" s="263" t="str">
        <f>Übersetzungstexte!A$196</f>
        <v>vertragliche</v>
      </c>
      <c r="C426" s="264" t="str">
        <f>Übersetzungstexte!A$199</f>
        <v>Sollstd. zeitgl.</v>
      </c>
      <c r="D426" s="265" t="str">
        <f>Übersetzungstexte!A$202</f>
        <v>Istzeit</v>
      </c>
      <c r="E426" s="264" t="str">
        <f>Übersetzungstexte!A$205</f>
        <v>Bezahlte/</v>
      </c>
      <c r="F426" s="264" t="str">
        <f>Übersetzungstexte!A$208</f>
        <v>Ausfallstunden</v>
      </c>
      <c r="G426" s="266"/>
      <c r="H426" s="262" t="str">
        <f>Übersetzungstexte!A$212</f>
        <v/>
      </c>
      <c r="I426" s="263" t="str">
        <f>Übersetzungstexte!A$215</f>
        <v>vertragliche</v>
      </c>
      <c r="J426" s="264" t="str">
        <f>Übersetzungstexte!A$218</f>
        <v>Sollstd. zeitgl.</v>
      </c>
      <c r="K426" s="265" t="str">
        <f>Übersetzungstexte!A$221</f>
        <v>Istzeit</v>
      </c>
      <c r="L426" s="264" t="str">
        <f>Übersetzungstexte!A$224</f>
        <v>Bezahlte/</v>
      </c>
      <c r="M426" s="264" t="str">
        <f>Übersetzungstexte!A$227</f>
        <v>Ausfallstunden</v>
      </c>
      <c r="N426" s="55"/>
      <c r="O426" s="55"/>
      <c r="P426" s="84" t="s">
        <v>680</v>
      </c>
      <c r="Q426" s="84" t="s">
        <v>683</v>
      </c>
      <c r="R426" s="61" t="s">
        <v>691</v>
      </c>
      <c r="S426" s="61" t="s">
        <v>691</v>
      </c>
      <c r="T426" s="66" t="s">
        <v>763</v>
      </c>
      <c r="U426" s="66" t="s">
        <v>763</v>
      </c>
      <c r="V426" s="61" t="s">
        <v>691</v>
      </c>
      <c r="W426" s="66" t="s">
        <v>763</v>
      </c>
      <c r="X426" s="66" t="s">
        <v>763</v>
      </c>
      <c r="Y426" s="61" t="s">
        <v>691</v>
      </c>
      <c r="Z426" s="79"/>
    </row>
    <row r="427" spans="1:26" s="134" customFormat="1" hidden="1" x14ac:dyDescent="0.2">
      <c r="A427" s="267" t="str">
        <f>Übersetzungstexte!A$194</f>
        <v/>
      </c>
      <c r="B427" s="263" t="str">
        <f>Übersetzungstexte!A$197</f>
        <v>wöchentliche</v>
      </c>
      <c r="C427" s="264" t="str">
        <f>Übersetzungstexte!A$200</f>
        <v>Periode inkl.</v>
      </c>
      <c r="D427" s="265" t="str">
        <f>Übersetzungstexte!A$203</f>
        <v/>
      </c>
      <c r="E427" s="264" t="str">
        <f>Übersetzungstexte!A$206</f>
        <v>Unbezahlte</v>
      </c>
      <c r="F427" s="264" t="str">
        <f>Übersetzungstexte!A$209</f>
        <v/>
      </c>
      <c r="G427" s="266"/>
      <c r="H427" s="267" t="str">
        <f>Übersetzungstexte!A$213</f>
        <v/>
      </c>
      <c r="I427" s="263" t="str">
        <f>Übersetzungstexte!A$216</f>
        <v>wöchentliche</v>
      </c>
      <c r="J427" s="264" t="str">
        <f>Übersetzungstexte!A$219</f>
        <v>Periode inkl.</v>
      </c>
      <c r="K427" s="265" t="str">
        <f>Übersetzungstexte!A$222</f>
        <v/>
      </c>
      <c r="L427" s="264" t="str">
        <f>Übersetzungstexte!A$225</f>
        <v>Unbezahlte</v>
      </c>
      <c r="M427" s="264" t="str">
        <f>Übersetzungstexte!A$228</f>
        <v/>
      </c>
      <c r="N427" s="55"/>
      <c r="O427" s="55"/>
      <c r="P427" s="61" t="s">
        <v>682</v>
      </c>
      <c r="Q427" s="84" t="s">
        <v>681</v>
      </c>
      <c r="R427" s="61" t="s">
        <v>692</v>
      </c>
      <c r="S427" s="61" t="s">
        <v>692</v>
      </c>
      <c r="T427" s="66" t="s">
        <v>749</v>
      </c>
      <c r="U427" s="66" t="s">
        <v>749</v>
      </c>
      <c r="V427" s="61" t="s">
        <v>692</v>
      </c>
      <c r="W427" s="66" t="s">
        <v>749</v>
      </c>
      <c r="X427" s="66" t="s">
        <v>749</v>
      </c>
      <c r="Y427" s="61" t="s">
        <v>692</v>
      </c>
      <c r="Z427" s="79" t="s">
        <v>52</v>
      </c>
    </row>
    <row r="428" spans="1:26" s="134" customFormat="1" hidden="1" x14ac:dyDescent="0.2">
      <c r="A428" s="268" t="str">
        <f>Übersetzungstexte!A$195</f>
        <v>Name,Vorname</v>
      </c>
      <c r="B428" s="269" t="str">
        <f>Übersetzungstexte!A$198</f>
        <v>Arbeitszeit</v>
      </c>
      <c r="C428" s="270" t="str">
        <f>Übersetzungstexte!A$201</f>
        <v>Vorholzeit</v>
      </c>
      <c r="D428" s="271" t="str">
        <f>Übersetzungstexte!A$204</f>
        <v/>
      </c>
      <c r="E428" s="270" t="str">
        <f>Übersetzungstexte!A$207</f>
        <v>Absenzen</v>
      </c>
      <c r="F428" s="270" t="str">
        <f>Übersetzungstexte!A$210</f>
        <v/>
      </c>
      <c r="G428" s="272"/>
      <c r="H428" s="268" t="str">
        <f>Übersetzungstexte!A$214</f>
        <v>Name,Vorname</v>
      </c>
      <c r="I428" s="269" t="str">
        <f>Übersetzungstexte!A$217</f>
        <v>Arbeitszeit</v>
      </c>
      <c r="J428" s="270" t="str">
        <f>Übersetzungstexte!A$220</f>
        <v>Vorholzeit</v>
      </c>
      <c r="K428" s="271" t="str">
        <f>Übersetzungstexte!A$223</f>
        <v/>
      </c>
      <c r="L428" s="270" t="str">
        <f>Übersetzungstexte!A$226</f>
        <v>Absenzen</v>
      </c>
      <c r="M428" s="270" t="str">
        <f>Übersetzungstexte!A$229</f>
        <v/>
      </c>
      <c r="N428" s="55"/>
      <c r="O428" s="55" t="s">
        <v>711</v>
      </c>
      <c r="P428" s="61" t="s">
        <v>673</v>
      </c>
      <c r="Q428" s="84" t="s">
        <v>661</v>
      </c>
      <c r="R428" s="83">
        <f>P$3</f>
        <v>693598</v>
      </c>
      <c r="S428" s="83">
        <f>P$4</f>
        <v>693233</v>
      </c>
      <c r="T428" s="83" t="s">
        <v>767</v>
      </c>
      <c r="U428" s="83" t="s">
        <v>767</v>
      </c>
      <c r="V428" s="83" t="s">
        <v>767</v>
      </c>
      <c r="W428" s="83" t="s">
        <v>4</v>
      </c>
      <c r="X428" s="83" t="s">
        <v>4</v>
      </c>
      <c r="Y428" s="83" t="s">
        <v>4</v>
      </c>
      <c r="Z428" s="79" t="s">
        <v>53</v>
      </c>
    </row>
    <row r="429" spans="1:26" ht="17.25" hidden="1" customHeight="1" x14ac:dyDescent="0.2">
      <c r="A429" s="131" t="str">
        <f t="shared" ref="A429:A449" si="182">O429</f>
        <v/>
      </c>
      <c r="B429" s="168"/>
      <c r="C429" s="168"/>
      <c r="D429" s="168"/>
      <c r="E429" s="169"/>
      <c r="F429" s="273" t="str">
        <f t="shared" ref="F429:F449" si="183">R429</f>
        <v/>
      </c>
      <c r="G429" s="129"/>
      <c r="H429" s="131" t="str">
        <f t="shared" ref="H429:H449" si="184">O429</f>
        <v/>
      </c>
      <c r="I429" s="168"/>
      <c r="J429" s="168"/>
      <c r="K429" s="168"/>
      <c r="L429" s="169"/>
      <c r="M429" s="273" t="str">
        <f t="shared" ref="M429:M449" si="185">S429</f>
        <v/>
      </c>
      <c r="N429" s="56"/>
      <c r="O429" s="57" t="str">
        <f>'Stammdaten Mitarbeitende'!AA429</f>
        <v/>
      </c>
      <c r="P429" s="64" t="str">
        <f>IF($A429="","",'Stammdaten Mitarbeitende'!L429)</f>
        <v/>
      </c>
      <c r="Q429" s="64" t="str">
        <f>IF(OR($A429="",'Stammdaten Mitarbeitende'!J429=""),"",'Stammdaten Mitarbeitende'!J429)</f>
        <v/>
      </c>
      <c r="R429" s="63" t="str">
        <f t="shared" ref="R429:R449" si="186">IF(OR($A429="",C429="",D429="",E429=""),"",MAX(C429-D429-E429,0))</f>
        <v/>
      </c>
      <c r="S429" s="63" t="str">
        <f>IF(OR($H429="",J429="",K429="",L429=""),"",MAX(J429-K429-L429,0))</f>
        <v/>
      </c>
      <c r="T429" s="19">
        <f t="shared" ref="T429:T449" si="187">IF(OR(F429=""),0,C429)</f>
        <v>0</v>
      </c>
      <c r="U429" s="19">
        <f t="shared" ref="U429:U449" si="188">IF(OR(F429=""),0,E429)</f>
        <v>0</v>
      </c>
      <c r="V429" s="19">
        <f t="shared" ref="V429:V449" si="189">IF(OR(F429&lt;=0,F429=""),0,R429)</f>
        <v>0</v>
      </c>
      <c r="W429" s="19">
        <f t="shared" ref="W429:W449" si="190">IF(OR(M429=""),0,J429)</f>
        <v>0</v>
      </c>
      <c r="X429" s="19">
        <f t="shared" ref="X429:X449" si="191">IF(OR(M429=""),0,L429)</f>
        <v>0</v>
      </c>
      <c r="Y429" s="19">
        <f t="shared" ref="Y429:Y449" si="192">IF(OR(M429&lt;=0,M429=""),0,S429)</f>
        <v>0</v>
      </c>
      <c r="Z429" s="365">
        <f>MAX(P429:Y429)</f>
        <v>0</v>
      </c>
    </row>
    <row r="430" spans="1:26" ht="17.25" hidden="1" customHeight="1" x14ac:dyDescent="0.2">
      <c r="A430" s="131" t="str">
        <f t="shared" si="182"/>
        <v/>
      </c>
      <c r="B430" s="168"/>
      <c r="C430" s="168"/>
      <c r="D430" s="168"/>
      <c r="E430" s="169"/>
      <c r="F430" s="273" t="str">
        <f t="shared" si="183"/>
        <v/>
      </c>
      <c r="G430" s="129"/>
      <c r="H430" s="131" t="str">
        <f t="shared" si="184"/>
        <v/>
      </c>
      <c r="I430" s="168"/>
      <c r="J430" s="168"/>
      <c r="K430" s="168"/>
      <c r="L430" s="169"/>
      <c r="M430" s="273" t="str">
        <f t="shared" si="185"/>
        <v/>
      </c>
      <c r="N430" s="56"/>
      <c r="O430" s="57" t="str">
        <f>'Stammdaten Mitarbeitende'!AA430</f>
        <v/>
      </c>
      <c r="P430" s="64" t="str">
        <f>IF($A430="","",'Stammdaten Mitarbeitende'!L430)</f>
        <v/>
      </c>
      <c r="Q430" s="64" t="str">
        <f>IF(OR($A430="",'Stammdaten Mitarbeitende'!J430=""),"",'Stammdaten Mitarbeitende'!J430)</f>
        <v/>
      </c>
      <c r="R430" s="63" t="str">
        <f t="shared" si="186"/>
        <v/>
      </c>
      <c r="S430" s="63" t="str">
        <f t="shared" ref="S430:S449" si="193">IF(OR($H430="",J430="",K430="",L430=""),"",MAX(J430-K430-L430,0))</f>
        <v/>
      </c>
      <c r="T430" s="19">
        <f t="shared" si="187"/>
        <v>0</v>
      </c>
      <c r="U430" s="19">
        <f t="shared" si="188"/>
        <v>0</v>
      </c>
      <c r="V430" s="19">
        <f t="shared" si="189"/>
        <v>0</v>
      </c>
      <c r="W430" s="19">
        <f t="shared" si="190"/>
        <v>0</v>
      </c>
      <c r="X430" s="19">
        <f t="shared" si="191"/>
        <v>0</v>
      </c>
      <c r="Y430" s="19">
        <f t="shared" si="192"/>
        <v>0</v>
      </c>
      <c r="Z430" s="365">
        <f t="shared" ref="Z430:Z449" si="194">MAX(P430:Y430)</f>
        <v>0</v>
      </c>
    </row>
    <row r="431" spans="1:26" ht="17.25" hidden="1" customHeight="1" x14ac:dyDescent="0.2">
      <c r="A431" s="131" t="str">
        <f t="shared" si="182"/>
        <v/>
      </c>
      <c r="B431" s="168"/>
      <c r="C431" s="168"/>
      <c r="D431" s="168"/>
      <c r="E431" s="169"/>
      <c r="F431" s="273" t="str">
        <f t="shared" si="183"/>
        <v/>
      </c>
      <c r="G431" s="129"/>
      <c r="H431" s="131" t="str">
        <f t="shared" si="184"/>
        <v/>
      </c>
      <c r="I431" s="168"/>
      <c r="J431" s="168"/>
      <c r="K431" s="168"/>
      <c r="L431" s="169"/>
      <c r="M431" s="273" t="str">
        <f t="shared" si="185"/>
        <v/>
      </c>
      <c r="N431" s="56"/>
      <c r="O431" s="57" t="str">
        <f>'Stammdaten Mitarbeitende'!AA431</f>
        <v/>
      </c>
      <c r="P431" s="64" t="str">
        <f>IF($A431="","",'Stammdaten Mitarbeitende'!L431)</f>
        <v/>
      </c>
      <c r="Q431" s="64" t="str">
        <f>IF(OR($A431="",'Stammdaten Mitarbeitende'!J431=""),"",'Stammdaten Mitarbeitende'!J431)</f>
        <v/>
      </c>
      <c r="R431" s="63" t="str">
        <f t="shared" si="186"/>
        <v/>
      </c>
      <c r="S431" s="63" t="str">
        <f t="shared" si="193"/>
        <v/>
      </c>
      <c r="T431" s="19">
        <f t="shared" si="187"/>
        <v>0</v>
      </c>
      <c r="U431" s="19">
        <f t="shared" si="188"/>
        <v>0</v>
      </c>
      <c r="V431" s="19">
        <f t="shared" si="189"/>
        <v>0</v>
      </c>
      <c r="W431" s="19">
        <f t="shared" si="190"/>
        <v>0</v>
      </c>
      <c r="X431" s="19">
        <f t="shared" si="191"/>
        <v>0</v>
      </c>
      <c r="Y431" s="19">
        <f t="shared" si="192"/>
        <v>0</v>
      </c>
      <c r="Z431" s="365">
        <f t="shared" si="194"/>
        <v>0</v>
      </c>
    </row>
    <row r="432" spans="1:26" ht="17.25" hidden="1" customHeight="1" x14ac:dyDescent="0.2">
      <c r="A432" s="131" t="str">
        <f t="shared" si="182"/>
        <v/>
      </c>
      <c r="B432" s="168"/>
      <c r="C432" s="168"/>
      <c r="D432" s="168"/>
      <c r="E432" s="169"/>
      <c r="F432" s="273" t="str">
        <f t="shared" si="183"/>
        <v/>
      </c>
      <c r="G432" s="129"/>
      <c r="H432" s="131" t="str">
        <f t="shared" si="184"/>
        <v/>
      </c>
      <c r="I432" s="168"/>
      <c r="J432" s="168"/>
      <c r="K432" s="168"/>
      <c r="L432" s="169"/>
      <c r="M432" s="273" t="str">
        <f t="shared" si="185"/>
        <v/>
      </c>
      <c r="N432" s="56"/>
      <c r="O432" s="57" t="str">
        <f>'Stammdaten Mitarbeitende'!AA432</f>
        <v/>
      </c>
      <c r="P432" s="64" t="str">
        <f>IF($A432="","",'Stammdaten Mitarbeitende'!L432)</f>
        <v/>
      </c>
      <c r="Q432" s="64" t="str">
        <f>IF(OR($A432="",'Stammdaten Mitarbeitende'!J432=""),"",'Stammdaten Mitarbeitende'!J432)</f>
        <v/>
      </c>
      <c r="R432" s="63" t="str">
        <f t="shared" si="186"/>
        <v/>
      </c>
      <c r="S432" s="63" t="str">
        <f t="shared" si="193"/>
        <v/>
      </c>
      <c r="T432" s="19">
        <f t="shared" si="187"/>
        <v>0</v>
      </c>
      <c r="U432" s="19">
        <f t="shared" si="188"/>
        <v>0</v>
      </c>
      <c r="V432" s="19">
        <f t="shared" si="189"/>
        <v>0</v>
      </c>
      <c r="W432" s="19">
        <f t="shared" si="190"/>
        <v>0</v>
      </c>
      <c r="X432" s="19">
        <f t="shared" si="191"/>
        <v>0</v>
      </c>
      <c r="Y432" s="19">
        <f t="shared" si="192"/>
        <v>0</v>
      </c>
      <c r="Z432" s="365">
        <f t="shared" si="194"/>
        <v>0</v>
      </c>
    </row>
    <row r="433" spans="1:26" ht="17.25" hidden="1" customHeight="1" x14ac:dyDescent="0.2">
      <c r="A433" s="131" t="str">
        <f t="shared" si="182"/>
        <v/>
      </c>
      <c r="B433" s="168"/>
      <c r="C433" s="168"/>
      <c r="D433" s="168"/>
      <c r="E433" s="169"/>
      <c r="F433" s="273" t="str">
        <f t="shared" si="183"/>
        <v/>
      </c>
      <c r="G433" s="129"/>
      <c r="H433" s="131" t="str">
        <f t="shared" si="184"/>
        <v/>
      </c>
      <c r="I433" s="168"/>
      <c r="J433" s="168"/>
      <c r="K433" s="168"/>
      <c r="L433" s="169"/>
      <c r="M433" s="273" t="str">
        <f t="shared" si="185"/>
        <v/>
      </c>
      <c r="N433" s="56"/>
      <c r="O433" s="57" t="str">
        <f>'Stammdaten Mitarbeitende'!AA433</f>
        <v/>
      </c>
      <c r="P433" s="64" t="str">
        <f>IF($A433="","",'Stammdaten Mitarbeitende'!L433)</f>
        <v/>
      </c>
      <c r="Q433" s="64" t="str">
        <f>IF(OR($A433="",'Stammdaten Mitarbeitende'!J433=""),"",'Stammdaten Mitarbeitende'!J433)</f>
        <v/>
      </c>
      <c r="R433" s="63" t="str">
        <f t="shared" si="186"/>
        <v/>
      </c>
      <c r="S433" s="63" t="str">
        <f t="shared" si="193"/>
        <v/>
      </c>
      <c r="T433" s="19">
        <f t="shared" si="187"/>
        <v>0</v>
      </c>
      <c r="U433" s="19">
        <f t="shared" si="188"/>
        <v>0</v>
      </c>
      <c r="V433" s="19">
        <f t="shared" si="189"/>
        <v>0</v>
      </c>
      <c r="W433" s="19">
        <f t="shared" si="190"/>
        <v>0</v>
      </c>
      <c r="X433" s="19">
        <f t="shared" si="191"/>
        <v>0</v>
      </c>
      <c r="Y433" s="19">
        <f t="shared" si="192"/>
        <v>0</v>
      </c>
      <c r="Z433" s="365">
        <f t="shared" si="194"/>
        <v>0</v>
      </c>
    </row>
    <row r="434" spans="1:26" ht="17.25" hidden="1" customHeight="1" x14ac:dyDescent="0.2">
      <c r="A434" s="131" t="str">
        <f t="shared" si="182"/>
        <v/>
      </c>
      <c r="B434" s="168"/>
      <c r="C434" s="168"/>
      <c r="D434" s="168"/>
      <c r="E434" s="169"/>
      <c r="F434" s="273" t="str">
        <f t="shared" si="183"/>
        <v/>
      </c>
      <c r="G434" s="129"/>
      <c r="H434" s="131" t="str">
        <f t="shared" si="184"/>
        <v/>
      </c>
      <c r="I434" s="168"/>
      <c r="J434" s="168"/>
      <c r="K434" s="168"/>
      <c r="L434" s="169"/>
      <c r="M434" s="273" t="str">
        <f t="shared" si="185"/>
        <v/>
      </c>
      <c r="N434" s="56"/>
      <c r="O434" s="57" t="str">
        <f>'Stammdaten Mitarbeitende'!AA434</f>
        <v/>
      </c>
      <c r="P434" s="64" t="str">
        <f>IF($A434="","",'Stammdaten Mitarbeitende'!L434)</f>
        <v/>
      </c>
      <c r="Q434" s="64" t="str">
        <f>IF(OR($A434="",'Stammdaten Mitarbeitende'!J434=""),"",'Stammdaten Mitarbeitende'!J434)</f>
        <v/>
      </c>
      <c r="R434" s="63" t="str">
        <f t="shared" si="186"/>
        <v/>
      </c>
      <c r="S434" s="63" t="str">
        <f t="shared" si="193"/>
        <v/>
      </c>
      <c r="T434" s="19">
        <f t="shared" si="187"/>
        <v>0</v>
      </c>
      <c r="U434" s="19">
        <f t="shared" si="188"/>
        <v>0</v>
      </c>
      <c r="V434" s="19">
        <f t="shared" si="189"/>
        <v>0</v>
      </c>
      <c r="W434" s="19">
        <f t="shared" si="190"/>
        <v>0</v>
      </c>
      <c r="X434" s="19">
        <f t="shared" si="191"/>
        <v>0</v>
      </c>
      <c r="Y434" s="19">
        <f t="shared" si="192"/>
        <v>0</v>
      </c>
      <c r="Z434" s="365">
        <f t="shared" si="194"/>
        <v>0</v>
      </c>
    </row>
    <row r="435" spans="1:26" ht="17.25" hidden="1" customHeight="1" x14ac:dyDescent="0.2">
      <c r="A435" s="131" t="str">
        <f t="shared" si="182"/>
        <v/>
      </c>
      <c r="B435" s="168"/>
      <c r="C435" s="168"/>
      <c r="D435" s="168"/>
      <c r="E435" s="169"/>
      <c r="F435" s="273" t="str">
        <f t="shared" si="183"/>
        <v/>
      </c>
      <c r="G435" s="129"/>
      <c r="H435" s="131" t="str">
        <f t="shared" si="184"/>
        <v/>
      </c>
      <c r="I435" s="168"/>
      <c r="J435" s="168"/>
      <c r="K435" s="168"/>
      <c r="L435" s="169"/>
      <c r="M435" s="273" t="str">
        <f t="shared" si="185"/>
        <v/>
      </c>
      <c r="N435" s="56"/>
      <c r="O435" s="57" t="str">
        <f>'Stammdaten Mitarbeitende'!AA435</f>
        <v/>
      </c>
      <c r="P435" s="64" t="str">
        <f>IF($A435="","",'Stammdaten Mitarbeitende'!L435)</f>
        <v/>
      </c>
      <c r="Q435" s="64" t="str">
        <f>IF(OR($A435="",'Stammdaten Mitarbeitende'!J435=""),"",'Stammdaten Mitarbeitende'!J435)</f>
        <v/>
      </c>
      <c r="R435" s="63" t="str">
        <f t="shared" si="186"/>
        <v/>
      </c>
      <c r="S435" s="63" t="str">
        <f t="shared" si="193"/>
        <v/>
      </c>
      <c r="T435" s="19">
        <f t="shared" si="187"/>
        <v>0</v>
      </c>
      <c r="U435" s="19">
        <f t="shared" si="188"/>
        <v>0</v>
      </c>
      <c r="V435" s="19">
        <f t="shared" si="189"/>
        <v>0</v>
      </c>
      <c r="W435" s="19">
        <f t="shared" si="190"/>
        <v>0</v>
      </c>
      <c r="X435" s="19">
        <f t="shared" si="191"/>
        <v>0</v>
      </c>
      <c r="Y435" s="19">
        <f t="shared" si="192"/>
        <v>0</v>
      </c>
      <c r="Z435" s="365">
        <f t="shared" si="194"/>
        <v>0</v>
      </c>
    </row>
    <row r="436" spans="1:26" ht="17.25" hidden="1" customHeight="1" x14ac:dyDescent="0.2">
      <c r="A436" s="131" t="str">
        <f t="shared" si="182"/>
        <v/>
      </c>
      <c r="B436" s="168"/>
      <c r="C436" s="168"/>
      <c r="D436" s="168"/>
      <c r="E436" s="169"/>
      <c r="F436" s="273" t="str">
        <f t="shared" si="183"/>
        <v/>
      </c>
      <c r="G436" s="129"/>
      <c r="H436" s="131" t="str">
        <f t="shared" si="184"/>
        <v/>
      </c>
      <c r="I436" s="168"/>
      <c r="J436" s="168"/>
      <c r="K436" s="168"/>
      <c r="L436" s="169"/>
      <c r="M436" s="273" t="str">
        <f t="shared" si="185"/>
        <v/>
      </c>
      <c r="N436" s="56"/>
      <c r="O436" s="57" t="str">
        <f>'Stammdaten Mitarbeitende'!AA436</f>
        <v/>
      </c>
      <c r="P436" s="64" t="str">
        <f>IF($A436="","",'Stammdaten Mitarbeitende'!L436)</f>
        <v/>
      </c>
      <c r="Q436" s="64" t="str">
        <f>IF(OR($A436="",'Stammdaten Mitarbeitende'!J436=""),"",'Stammdaten Mitarbeitende'!J436)</f>
        <v/>
      </c>
      <c r="R436" s="63" t="str">
        <f t="shared" si="186"/>
        <v/>
      </c>
      <c r="S436" s="63" t="str">
        <f t="shared" si="193"/>
        <v/>
      </c>
      <c r="T436" s="19">
        <f t="shared" si="187"/>
        <v>0</v>
      </c>
      <c r="U436" s="19">
        <f t="shared" si="188"/>
        <v>0</v>
      </c>
      <c r="V436" s="19">
        <f t="shared" si="189"/>
        <v>0</v>
      </c>
      <c r="W436" s="19">
        <f t="shared" si="190"/>
        <v>0</v>
      </c>
      <c r="X436" s="19">
        <f t="shared" si="191"/>
        <v>0</v>
      </c>
      <c r="Y436" s="19">
        <f t="shared" si="192"/>
        <v>0</v>
      </c>
      <c r="Z436" s="365">
        <f t="shared" si="194"/>
        <v>0</v>
      </c>
    </row>
    <row r="437" spans="1:26" ht="17.25" hidden="1" customHeight="1" x14ac:dyDescent="0.2">
      <c r="A437" s="131" t="str">
        <f t="shared" si="182"/>
        <v/>
      </c>
      <c r="B437" s="168"/>
      <c r="C437" s="168"/>
      <c r="D437" s="168"/>
      <c r="E437" s="169"/>
      <c r="F437" s="273" t="str">
        <f t="shared" si="183"/>
        <v/>
      </c>
      <c r="G437" s="129"/>
      <c r="H437" s="131" t="str">
        <f t="shared" si="184"/>
        <v/>
      </c>
      <c r="I437" s="168"/>
      <c r="J437" s="168"/>
      <c r="K437" s="168"/>
      <c r="L437" s="169"/>
      <c r="M437" s="273" t="str">
        <f t="shared" si="185"/>
        <v/>
      </c>
      <c r="N437" s="56"/>
      <c r="O437" s="57" t="str">
        <f>'Stammdaten Mitarbeitende'!AA437</f>
        <v/>
      </c>
      <c r="P437" s="64" t="str">
        <f>IF($A437="","",'Stammdaten Mitarbeitende'!L437)</f>
        <v/>
      </c>
      <c r="Q437" s="64" t="str">
        <f>IF(OR($A437="",'Stammdaten Mitarbeitende'!J437=""),"",'Stammdaten Mitarbeitende'!J437)</f>
        <v/>
      </c>
      <c r="R437" s="63" t="str">
        <f t="shared" si="186"/>
        <v/>
      </c>
      <c r="S437" s="63" t="str">
        <f t="shared" si="193"/>
        <v/>
      </c>
      <c r="T437" s="19">
        <f t="shared" si="187"/>
        <v>0</v>
      </c>
      <c r="U437" s="19">
        <f t="shared" si="188"/>
        <v>0</v>
      </c>
      <c r="V437" s="19">
        <f t="shared" si="189"/>
        <v>0</v>
      </c>
      <c r="W437" s="19">
        <f t="shared" si="190"/>
        <v>0</v>
      </c>
      <c r="X437" s="19">
        <f t="shared" si="191"/>
        <v>0</v>
      </c>
      <c r="Y437" s="19">
        <f t="shared" si="192"/>
        <v>0</v>
      </c>
      <c r="Z437" s="365">
        <f t="shared" si="194"/>
        <v>0</v>
      </c>
    </row>
    <row r="438" spans="1:26" ht="17.25" hidden="1" customHeight="1" x14ac:dyDescent="0.2">
      <c r="A438" s="131" t="str">
        <f t="shared" si="182"/>
        <v/>
      </c>
      <c r="B438" s="168"/>
      <c r="C438" s="168"/>
      <c r="D438" s="168"/>
      <c r="E438" s="169"/>
      <c r="F438" s="273" t="str">
        <f t="shared" si="183"/>
        <v/>
      </c>
      <c r="G438" s="129"/>
      <c r="H438" s="131" t="str">
        <f t="shared" si="184"/>
        <v/>
      </c>
      <c r="I438" s="168"/>
      <c r="J438" s="168"/>
      <c r="K438" s="168"/>
      <c r="L438" s="169"/>
      <c r="M438" s="273" t="str">
        <f t="shared" si="185"/>
        <v/>
      </c>
      <c r="N438" s="56"/>
      <c r="O438" s="57" t="str">
        <f>'Stammdaten Mitarbeitende'!AA438</f>
        <v/>
      </c>
      <c r="P438" s="64" t="str">
        <f>IF($A438="","",'Stammdaten Mitarbeitende'!L438)</f>
        <v/>
      </c>
      <c r="Q438" s="64" t="str">
        <f>IF(OR($A438="",'Stammdaten Mitarbeitende'!J438=""),"",'Stammdaten Mitarbeitende'!J438)</f>
        <v/>
      </c>
      <c r="R438" s="63" t="str">
        <f t="shared" si="186"/>
        <v/>
      </c>
      <c r="S438" s="63" t="str">
        <f t="shared" si="193"/>
        <v/>
      </c>
      <c r="T438" s="19">
        <f t="shared" si="187"/>
        <v>0</v>
      </c>
      <c r="U438" s="19">
        <f t="shared" si="188"/>
        <v>0</v>
      </c>
      <c r="V438" s="19">
        <f t="shared" si="189"/>
        <v>0</v>
      </c>
      <c r="W438" s="19">
        <f t="shared" si="190"/>
        <v>0</v>
      </c>
      <c r="X438" s="19">
        <f t="shared" si="191"/>
        <v>0</v>
      </c>
      <c r="Y438" s="19">
        <f t="shared" si="192"/>
        <v>0</v>
      </c>
      <c r="Z438" s="365">
        <f t="shared" si="194"/>
        <v>0</v>
      </c>
    </row>
    <row r="439" spans="1:26" ht="17.25" hidden="1" customHeight="1" x14ac:dyDescent="0.2">
      <c r="A439" s="131" t="str">
        <f t="shared" si="182"/>
        <v/>
      </c>
      <c r="B439" s="168"/>
      <c r="C439" s="168"/>
      <c r="D439" s="168"/>
      <c r="E439" s="169"/>
      <c r="F439" s="273" t="str">
        <f t="shared" si="183"/>
        <v/>
      </c>
      <c r="G439" s="129"/>
      <c r="H439" s="131" t="str">
        <f t="shared" si="184"/>
        <v/>
      </c>
      <c r="I439" s="168"/>
      <c r="J439" s="168"/>
      <c r="K439" s="168"/>
      <c r="L439" s="169"/>
      <c r="M439" s="273" t="str">
        <f t="shared" si="185"/>
        <v/>
      </c>
      <c r="N439" s="56"/>
      <c r="O439" s="57" t="str">
        <f>'Stammdaten Mitarbeitende'!AA439</f>
        <v/>
      </c>
      <c r="P439" s="64" t="str">
        <f>IF($A439="","",'Stammdaten Mitarbeitende'!L439)</f>
        <v/>
      </c>
      <c r="Q439" s="64" t="str">
        <f>IF(OR($A439="",'Stammdaten Mitarbeitende'!J439=""),"",'Stammdaten Mitarbeitende'!J439)</f>
        <v/>
      </c>
      <c r="R439" s="63" t="str">
        <f t="shared" si="186"/>
        <v/>
      </c>
      <c r="S439" s="63" t="str">
        <f t="shared" si="193"/>
        <v/>
      </c>
      <c r="T439" s="19">
        <f t="shared" si="187"/>
        <v>0</v>
      </c>
      <c r="U439" s="19">
        <f t="shared" si="188"/>
        <v>0</v>
      </c>
      <c r="V439" s="19">
        <f t="shared" si="189"/>
        <v>0</v>
      </c>
      <c r="W439" s="19">
        <f t="shared" si="190"/>
        <v>0</v>
      </c>
      <c r="X439" s="19">
        <f t="shared" si="191"/>
        <v>0</v>
      </c>
      <c r="Y439" s="19">
        <f t="shared" si="192"/>
        <v>0</v>
      </c>
      <c r="Z439" s="365">
        <f t="shared" si="194"/>
        <v>0</v>
      </c>
    </row>
    <row r="440" spans="1:26" ht="17.25" hidden="1" customHeight="1" x14ac:dyDescent="0.2">
      <c r="A440" s="131" t="str">
        <f t="shared" si="182"/>
        <v/>
      </c>
      <c r="B440" s="168"/>
      <c r="C440" s="168"/>
      <c r="D440" s="168"/>
      <c r="E440" s="169"/>
      <c r="F440" s="273" t="str">
        <f t="shared" si="183"/>
        <v/>
      </c>
      <c r="G440" s="129"/>
      <c r="H440" s="131" t="str">
        <f t="shared" si="184"/>
        <v/>
      </c>
      <c r="I440" s="168"/>
      <c r="J440" s="168"/>
      <c r="K440" s="168"/>
      <c r="L440" s="169"/>
      <c r="M440" s="273" t="str">
        <f t="shared" si="185"/>
        <v/>
      </c>
      <c r="N440" s="56"/>
      <c r="O440" s="57" t="str">
        <f>'Stammdaten Mitarbeitende'!AA440</f>
        <v/>
      </c>
      <c r="P440" s="64" t="str">
        <f>IF($A440="","",'Stammdaten Mitarbeitende'!L440)</f>
        <v/>
      </c>
      <c r="Q440" s="64" t="str">
        <f>IF(OR($A440="",'Stammdaten Mitarbeitende'!J440=""),"",'Stammdaten Mitarbeitende'!J440)</f>
        <v/>
      </c>
      <c r="R440" s="63" t="str">
        <f t="shared" si="186"/>
        <v/>
      </c>
      <c r="S440" s="63" t="str">
        <f t="shared" si="193"/>
        <v/>
      </c>
      <c r="T440" s="19">
        <f t="shared" si="187"/>
        <v>0</v>
      </c>
      <c r="U440" s="19">
        <f t="shared" si="188"/>
        <v>0</v>
      </c>
      <c r="V440" s="19">
        <f t="shared" si="189"/>
        <v>0</v>
      </c>
      <c r="W440" s="19">
        <f t="shared" si="190"/>
        <v>0</v>
      </c>
      <c r="X440" s="19">
        <f t="shared" si="191"/>
        <v>0</v>
      </c>
      <c r="Y440" s="19">
        <f t="shared" si="192"/>
        <v>0</v>
      </c>
      <c r="Z440" s="365">
        <f t="shared" si="194"/>
        <v>0</v>
      </c>
    </row>
    <row r="441" spans="1:26" ht="17.25" hidden="1" customHeight="1" x14ac:dyDescent="0.2">
      <c r="A441" s="131" t="str">
        <f t="shared" si="182"/>
        <v/>
      </c>
      <c r="B441" s="168"/>
      <c r="C441" s="168"/>
      <c r="D441" s="168"/>
      <c r="E441" s="169"/>
      <c r="F441" s="273" t="str">
        <f t="shared" si="183"/>
        <v/>
      </c>
      <c r="G441" s="129"/>
      <c r="H441" s="131" t="str">
        <f t="shared" si="184"/>
        <v/>
      </c>
      <c r="I441" s="168"/>
      <c r="J441" s="168"/>
      <c r="K441" s="168"/>
      <c r="L441" s="169"/>
      <c r="M441" s="273" t="str">
        <f t="shared" si="185"/>
        <v/>
      </c>
      <c r="N441" s="56"/>
      <c r="O441" s="57" t="str">
        <f>'Stammdaten Mitarbeitende'!AA441</f>
        <v/>
      </c>
      <c r="P441" s="64" t="str">
        <f>IF($A441="","",'Stammdaten Mitarbeitende'!L441)</f>
        <v/>
      </c>
      <c r="Q441" s="64" t="str">
        <f>IF(OR($A441="",'Stammdaten Mitarbeitende'!J441=""),"",'Stammdaten Mitarbeitende'!J441)</f>
        <v/>
      </c>
      <c r="R441" s="63" t="str">
        <f t="shared" si="186"/>
        <v/>
      </c>
      <c r="S441" s="63" t="str">
        <f t="shared" si="193"/>
        <v/>
      </c>
      <c r="T441" s="19">
        <f t="shared" si="187"/>
        <v>0</v>
      </c>
      <c r="U441" s="19">
        <f t="shared" si="188"/>
        <v>0</v>
      </c>
      <c r="V441" s="19">
        <f t="shared" si="189"/>
        <v>0</v>
      </c>
      <c r="W441" s="19">
        <f t="shared" si="190"/>
        <v>0</v>
      </c>
      <c r="X441" s="19">
        <f t="shared" si="191"/>
        <v>0</v>
      </c>
      <c r="Y441" s="19">
        <f t="shared" si="192"/>
        <v>0</v>
      </c>
      <c r="Z441" s="365">
        <f t="shared" si="194"/>
        <v>0</v>
      </c>
    </row>
    <row r="442" spans="1:26" ht="17.25" hidden="1" customHeight="1" x14ac:dyDescent="0.2">
      <c r="A442" s="131" t="str">
        <f t="shared" si="182"/>
        <v/>
      </c>
      <c r="B442" s="168"/>
      <c r="C442" s="168"/>
      <c r="D442" s="168"/>
      <c r="E442" s="169"/>
      <c r="F442" s="273" t="str">
        <f t="shared" si="183"/>
        <v/>
      </c>
      <c r="G442" s="129"/>
      <c r="H442" s="131" t="str">
        <f t="shared" si="184"/>
        <v/>
      </c>
      <c r="I442" s="168"/>
      <c r="J442" s="168"/>
      <c r="K442" s="168"/>
      <c r="L442" s="169"/>
      <c r="M442" s="273" t="str">
        <f t="shared" si="185"/>
        <v/>
      </c>
      <c r="N442" s="56"/>
      <c r="O442" s="57" t="str">
        <f>'Stammdaten Mitarbeitende'!AA442</f>
        <v/>
      </c>
      <c r="P442" s="64" t="str">
        <f>IF($A442="","",'Stammdaten Mitarbeitende'!L442)</f>
        <v/>
      </c>
      <c r="Q442" s="64" t="str">
        <f>IF(OR($A442="",'Stammdaten Mitarbeitende'!J442=""),"",'Stammdaten Mitarbeitende'!J442)</f>
        <v/>
      </c>
      <c r="R442" s="63" t="str">
        <f t="shared" si="186"/>
        <v/>
      </c>
      <c r="S442" s="63" t="str">
        <f t="shared" si="193"/>
        <v/>
      </c>
      <c r="T442" s="19">
        <f t="shared" si="187"/>
        <v>0</v>
      </c>
      <c r="U442" s="19">
        <f t="shared" si="188"/>
        <v>0</v>
      </c>
      <c r="V442" s="19">
        <f t="shared" si="189"/>
        <v>0</v>
      </c>
      <c r="W442" s="19">
        <f t="shared" si="190"/>
        <v>0</v>
      </c>
      <c r="X442" s="19">
        <f t="shared" si="191"/>
        <v>0</v>
      </c>
      <c r="Y442" s="19">
        <f t="shared" si="192"/>
        <v>0</v>
      </c>
      <c r="Z442" s="365">
        <f t="shared" si="194"/>
        <v>0</v>
      </c>
    </row>
    <row r="443" spans="1:26" ht="17.25" hidden="1" customHeight="1" x14ac:dyDescent="0.2">
      <c r="A443" s="131" t="str">
        <f t="shared" si="182"/>
        <v/>
      </c>
      <c r="B443" s="168"/>
      <c r="C443" s="168"/>
      <c r="D443" s="168"/>
      <c r="E443" s="169"/>
      <c r="F443" s="273" t="str">
        <f t="shared" si="183"/>
        <v/>
      </c>
      <c r="G443" s="129"/>
      <c r="H443" s="131" t="str">
        <f t="shared" si="184"/>
        <v/>
      </c>
      <c r="I443" s="168"/>
      <c r="J443" s="168"/>
      <c r="K443" s="168"/>
      <c r="L443" s="169"/>
      <c r="M443" s="273" t="str">
        <f t="shared" si="185"/>
        <v/>
      </c>
      <c r="N443" s="56"/>
      <c r="O443" s="57" t="str">
        <f>'Stammdaten Mitarbeitende'!AA443</f>
        <v/>
      </c>
      <c r="P443" s="64" t="str">
        <f>IF($A443="","",'Stammdaten Mitarbeitende'!L443)</f>
        <v/>
      </c>
      <c r="Q443" s="64" t="str">
        <f>IF(OR($A443="",'Stammdaten Mitarbeitende'!J443=""),"",'Stammdaten Mitarbeitende'!J443)</f>
        <v/>
      </c>
      <c r="R443" s="63" t="str">
        <f t="shared" si="186"/>
        <v/>
      </c>
      <c r="S443" s="63" t="str">
        <f t="shared" si="193"/>
        <v/>
      </c>
      <c r="T443" s="19">
        <f t="shared" si="187"/>
        <v>0</v>
      </c>
      <c r="U443" s="19">
        <f t="shared" si="188"/>
        <v>0</v>
      </c>
      <c r="V443" s="19">
        <f t="shared" si="189"/>
        <v>0</v>
      </c>
      <c r="W443" s="19">
        <f t="shared" si="190"/>
        <v>0</v>
      </c>
      <c r="X443" s="19">
        <f t="shared" si="191"/>
        <v>0</v>
      </c>
      <c r="Y443" s="19">
        <f t="shared" si="192"/>
        <v>0</v>
      </c>
      <c r="Z443" s="365">
        <f t="shared" si="194"/>
        <v>0</v>
      </c>
    </row>
    <row r="444" spans="1:26" ht="17.25" hidden="1" customHeight="1" x14ac:dyDescent="0.2">
      <c r="A444" s="131" t="str">
        <f t="shared" si="182"/>
        <v/>
      </c>
      <c r="B444" s="168"/>
      <c r="C444" s="168"/>
      <c r="D444" s="168"/>
      <c r="E444" s="169"/>
      <c r="F444" s="273" t="str">
        <f t="shared" si="183"/>
        <v/>
      </c>
      <c r="G444" s="129"/>
      <c r="H444" s="131" t="str">
        <f t="shared" si="184"/>
        <v/>
      </c>
      <c r="I444" s="168"/>
      <c r="J444" s="168"/>
      <c r="K444" s="168"/>
      <c r="L444" s="169"/>
      <c r="M444" s="273" t="str">
        <f t="shared" si="185"/>
        <v/>
      </c>
      <c r="N444" s="56"/>
      <c r="O444" s="57" t="str">
        <f>'Stammdaten Mitarbeitende'!AA444</f>
        <v/>
      </c>
      <c r="P444" s="64" t="str">
        <f>IF($A444="","",'Stammdaten Mitarbeitende'!L444)</f>
        <v/>
      </c>
      <c r="Q444" s="64" t="str">
        <f>IF(OR($A444="",'Stammdaten Mitarbeitende'!J444=""),"",'Stammdaten Mitarbeitende'!J444)</f>
        <v/>
      </c>
      <c r="R444" s="63" t="str">
        <f t="shared" si="186"/>
        <v/>
      </c>
      <c r="S444" s="63" t="str">
        <f t="shared" si="193"/>
        <v/>
      </c>
      <c r="T444" s="19">
        <f t="shared" si="187"/>
        <v>0</v>
      </c>
      <c r="U444" s="19">
        <f t="shared" si="188"/>
        <v>0</v>
      </c>
      <c r="V444" s="19">
        <f t="shared" si="189"/>
        <v>0</v>
      </c>
      <c r="W444" s="19">
        <f t="shared" si="190"/>
        <v>0</v>
      </c>
      <c r="X444" s="19">
        <f t="shared" si="191"/>
        <v>0</v>
      </c>
      <c r="Y444" s="19">
        <f t="shared" si="192"/>
        <v>0</v>
      </c>
      <c r="Z444" s="365">
        <f t="shared" si="194"/>
        <v>0</v>
      </c>
    </row>
    <row r="445" spans="1:26" ht="17.25" hidden="1" customHeight="1" x14ac:dyDescent="0.2">
      <c r="A445" s="131" t="str">
        <f t="shared" si="182"/>
        <v/>
      </c>
      <c r="B445" s="168"/>
      <c r="C445" s="168"/>
      <c r="D445" s="168"/>
      <c r="E445" s="169"/>
      <c r="F445" s="273" t="str">
        <f t="shared" si="183"/>
        <v/>
      </c>
      <c r="G445" s="129"/>
      <c r="H445" s="131" t="str">
        <f t="shared" si="184"/>
        <v/>
      </c>
      <c r="I445" s="168"/>
      <c r="J445" s="168"/>
      <c r="K445" s="168"/>
      <c r="L445" s="169"/>
      <c r="M445" s="273" t="str">
        <f t="shared" si="185"/>
        <v/>
      </c>
      <c r="N445" s="56"/>
      <c r="O445" s="57" t="str">
        <f>'Stammdaten Mitarbeitende'!AA445</f>
        <v/>
      </c>
      <c r="P445" s="64" t="str">
        <f>IF($A445="","",'Stammdaten Mitarbeitende'!L445)</f>
        <v/>
      </c>
      <c r="Q445" s="64" t="str">
        <f>IF(OR($A445="",'Stammdaten Mitarbeitende'!J445=""),"",'Stammdaten Mitarbeitende'!J445)</f>
        <v/>
      </c>
      <c r="R445" s="63" t="str">
        <f t="shared" si="186"/>
        <v/>
      </c>
      <c r="S445" s="63" t="str">
        <f t="shared" si="193"/>
        <v/>
      </c>
      <c r="T445" s="19">
        <f t="shared" si="187"/>
        <v>0</v>
      </c>
      <c r="U445" s="19">
        <f t="shared" si="188"/>
        <v>0</v>
      </c>
      <c r="V445" s="19">
        <f t="shared" si="189"/>
        <v>0</v>
      </c>
      <c r="W445" s="19">
        <f t="shared" si="190"/>
        <v>0</v>
      </c>
      <c r="X445" s="19">
        <f t="shared" si="191"/>
        <v>0</v>
      </c>
      <c r="Y445" s="19">
        <f t="shared" si="192"/>
        <v>0</v>
      </c>
      <c r="Z445" s="365">
        <f t="shared" si="194"/>
        <v>0</v>
      </c>
    </row>
    <row r="446" spans="1:26" ht="17.25" hidden="1" customHeight="1" x14ac:dyDescent="0.2">
      <c r="A446" s="131" t="str">
        <f t="shared" si="182"/>
        <v/>
      </c>
      <c r="B446" s="168"/>
      <c r="C446" s="168"/>
      <c r="D446" s="168"/>
      <c r="E446" s="169"/>
      <c r="F446" s="273" t="str">
        <f t="shared" si="183"/>
        <v/>
      </c>
      <c r="G446" s="129"/>
      <c r="H446" s="131" t="str">
        <f t="shared" si="184"/>
        <v/>
      </c>
      <c r="I446" s="168"/>
      <c r="J446" s="168"/>
      <c r="K446" s="168"/>
      <c r="L446" s="169"/>
      <c r="M446" s="273" t="str">
        <f t="shared" si="185"/>
        <v/>
      </c>
      <c r="N446" s="56"/>
      <c r="O446" s="57" t="str">
        <f>'Stammdaten Mitarbeitende'!AA446</f>
        <v/>
      </c>
      <c r="P446" s="64" t="str">
        <f>IF($A446="","",'Stammdaten Mitarbeitende'!L446)</f>
        <v/>
      </c>
      <c r="Q446" s="64" t="str">
        <f>IF(OR($A446="",'Stammdaten Mitarbeitende'!J446=""),"",'Stammdaten Mitarbeitende'!J446)</f>
        <v/>
      </c>
      <c r="R446" s="63" t="str">
        <f t="shared" si="186"/>
        <v/>
      </c>
      <c r="S446" s="63" t="str">
        <f t="shared" si="193"/>
        <v/>
      </c>
      <c r="T446" s="19">
        <f t="shared" si="187"/>
        <v>0</v>
      </c>
      <c r="U446" s="19">
        <f t="shared" si="188"/>
        <v>0</v>
      </c>
      <c r="V446" s="19">
        <f t="shared" si="189"/>
        <v>0</v>
      </c>
      <c r="W446" s="19">
        <f t="shared" si="190"/>
        <v>0</v>
      </c>
      <c r="X446" s="19">
        <f t="shared" si="191"/>
        <v>0</v>
      </c>
      <c r="Y446" s="19">
        <f t="shared" si="192"/>
        <v>0</v>
      </c>
      <c r="Z446" s="365">
        <f t="shared" si="194"/>
        <v>0</v>
      </c>
    </row>
    <row r="447" spans="1:26" ht="17.25" hidden="1" customHeight="1" x14ac:dyDescent="0.2">
      <c r="A447" s="131" t="str">
        <f t="shared" si="182"/>
        <v/>
      </c>
      <c r="B447" s="168"/>
      <c r="C447" s="168"/>
      <c r="D447" s="168"/>
      <c r="E447" s="169"/>
      <c r="F447" s="273" t="str">
        <f t="shared" si="183"/>
        <v/>
      </c>
      <c r="G447" s="129"/>
      <c r="H447" s="131" t="str">
        <f t="shared" si="184"/>
        <v/>
      </c>
      <c r="I447" s="168"/>
      <c r="J447" s="168"/>
      <c r="K447" s="168"/>
      <c r="L447" s="169"/>
      <c r="M447" s="273" t="str">
        <f t="shared" si="185"/>
        <v/>
      </c>
      <c r="N447" s="56"/>
      <c r="O447" s="57" t="str">
        <f>'Stammdaten Mitarbeitende'!AA447</f>
        <v/>
      </c>
      <c r="P447" s="64" t="str">
        <f>IF($A447="","",'Stammdaten Mitarbeitende'!L447)</f>
        <v/>
      </c>
      <c r="Q447" s="64" t="str">
        <f>IF(OR($A447="",'Stammdaten Mitarbeitende'!J447=""),"",'Stammdaten Mitarbeitende'!J447)</f>
        <v/>
      </c>
      <c r="R447" s="63" t="str">
        <f t="shared" si="186"/>
        <v/>
      </c>
      <c r="S447" s="63" t="str">
        <f t="shared" si="193"/>
        <v/>
      </c>
      <c r="T447" s="19">
        <f t="shared" si="187"/>
        <v>0</v>
      </c>
      <c r="U447" s="19">
        <f t="shared" si="188"/>
        <v>0</v>
      </c>
      <c r="V447" s="19">
        <f t="shared" si="189"/>
        <v>0</v>
      </c>
      <c r="W447" s="19">
        <f t="shared" si="190"/>
        <v>0</v>
      </c>
      <c r="X447" s="19">
        <f t="shared" si="191"/>
        <v>0</v>
      </c>
      <c r="Y447" s="19">
        <f t="shared" si="192"/>
        <v>0</v>
      </c>
      <c r="Z447" s="365">
        <f t="shared" si="194"/>
        <v>0</v>
      </c>
    </row>
    <row r="448" spans="1:26" ht="17.25" hidden="1" customHeight="1" x14ac:dyDescent="0.2">
      <c r="A448" s="131" t="str">
        <f t="shared" si="182"/>
        <v/>
      </c>
      <c r="B448" s="168"/>
      <c r="C448" s="168"/>
      <c r="D448" s="168"/>
      <c r="E448" s="169"/>
      <c r="F448" s="273" t="str">
        <f t="shared" si="183"/>
        <v/>
      </c>
      <c r="G448" s="129"/>
      <c r="H448" s="131" t="str">
        <f t="shared" si="184"/>
        <v/>
      </c>
      <c r="I448" s="168"/>
      <c r="J448" s="168"/>
      <c r="K448" s="168"/>
      <c r="L448" s="169"/>
      <c r="M448" s="273" t="str">
        <f t="shared" si="185"/>
        <v/>
      </c>
      <c r="N448" s="56"/>
      <c r="O448" s="57" t="str">
        <f>'Stammdaten Mitarbeitende'!AA448</f>
        <v/>
      </c>
      <c r="P448" s="64" t="str">
        <f>IF($A448="","",'Stammdaten Mitarbeitende'!L448)</f>
        <v/>
      </c>
      <c r="Q448" s="64" t="str">
        <f>IF(OR($A448="",'Stammdaten Mitarbeitende'!J448=""),"",'Stammdaten Mitarbeitende'!J448)</f>
        <v/>
      </c>
      <c r="R448" s="63" t="str">
        <f t="shared" si="186"/>
        <v/>
      </c>
      <c r="S448" s="63" t="str">
        <f t="shared" si="193"/>
        <v/>
      </c>
      <c r="T448" s="19">
        <f t="shared" si="187"/>
        <v>0</v>
      </c>
      <c r="U448" s="19">
        <f t="shared" si="188"/>
        <v>0</v>
      </c>
      <c r="V448" s="19">
        <f t="shared" si="189"/>
        <v>0</v>
      </c>
      <c r="W448" s="19">
        <f t="shared" si="190"/>
        <v>0</v>
      </c>
      <c r="X448" s="19">
        <f t="shared" si="191"/>
        <v>0</v>
      </c>
      <c r="Y448" s="19">
        <f t="shared" si="192"/>
        <v>0</v>
      </c>
      <c r="Z448" s="365">
        <f t="shared" si="194"/>
        <v>0</v>
      </c>
    </row>
    <row r="449" spans="1:26" ht="17.25" hidden="1" customHeight="1" x14ac:dyDescent="0.2">
      <c r="A449" s="131" t="str">
        <f t="shared" si="182"/>
        <v/>
      </c>
      <c r="B449" s="168"/>
      <c r="C449" s="168"/>
      <c r="D449" s="168"/>
      <c r="E449" s="169"/>
      <c r="F449" s="273" t="str">
        <f t="shared" si="183"/>
        <v/>
      </c>
      <c r="G449" s="129"/>
      <c r="H449" s="131" t="str">
        <f t="shared" si="184"/>
        <v/>
      </c>
      <c r="I449" s="168"/>
      <c r="J449" s="168"/>
      <c r="K449" s="168"/>
      <c r="L449" s="169"/>
      <c r="M449" s="273" t="str">
        <f t="shared" si="185"/>
        <v/>
      </c>
      <c r="N449" s="56"/>
      <c r="O449" s="57" t="str">
        <f>'Stammdaten Mitarbeitende'!AA449</f>
        <v/>
      </c>
      <c r="P449" s="64" t="str">
        <f>IF($A449="","",'Stammdaten Mitarbeitende'!L449)</f>
        <v/>
      </c>
      <c r="Q449" s="64" t="str">
        <f>IF(OR($A449="",'Stammdaten Mitarbeitende'!J449=""),"",'Stammdaten Mitarbeitende'!J449)</f>
        <v/>
      </c>
      <c r="R449" s="63" t="str">
        <f t="shared" si="186"/>
        <v/>
      </c>
      <c r="S449" s="63" t="str">
        <f t="shared" si="193"/>
        <v/>
      </c>
      <c r="T449" s="19">
        <f t="shared" si="187"/>
        <v>0</v>
      </c>
      <c r="U449" s="19">
        <f t="shared" si="188"/>
        <v>0</v>
      </c>
      <c r="V449" s="19">
        <f t="shared" si="189"/>
        <v>0</v>
      </c>
      <c r="W449" s="19">
        <f t="shared" si="190"/>
        <v>0</v>
      </c>
      <c r="X449" s="19">
        <f t="shared" si="191"/>
        <v>0</v>
      </c>
      <c r="Y449" s="19">
        <f t="shared" si="192"/>
        <v>0</v>
      </c>
      <c r="Z449" s="365">
        <f t="shared" si="194"/>
        <v>0</v>
      </c>
    </row>
    <row r="450" spans="1:26" hidden="1" x14ac:dyDescent="0.2">
      <c r="A450" s="280" t="str">
        <f>Übersetzungstexte!A$230</f>
        <v>Seitentotal</v>
      </c>
      <c r="B450" s="281"/>
      <c r="C450" s="92">
        <f>SUM(C429:C449)</f>
        <v>0</v>
      </c>
      <c r="D450" s="282"/>
      <c r="E450" s="92">
        <f>SUM(E429:E449)</f>
        <v>0</v>
      </c>
      <c r="F450" s="92">
        <f>SUM(F429:F449)</f>
        <v>0</v>
      </c>
      <c r="G450" s="283"/>
      <c r="H450" s="280" t="str">
        <f>Übersetzungstexte!A$230</f>
        <v>Seitentotal</v>
      </c>
      <c r="I450" s="281"/>
      <c r="J450" s="92">
        <f>SUM(J429:J449)</f>
        <v>0</v>
      </c>
      <c r="K450" s="282"/>
      <c r="L450" s="92">
        <f>SUM(L429:L449)</f>
        <v>0</v>
      </c>
      <c r="M450" s="92">
        <f>SUM(M429:M449)</f>
        <v>0</v>
      </c>
      <c r="N450" s="56"/>
      <c r="O450" s="56"/>
      <c r="P450" s="56"/>
      <c r="Q450" s="56"/>
      <c r="R450" s="56"/>
      <c r="S450" s="56"/>
    </row>
    <row r="451" spans="1:26" hidden="1" x14ac:dyDescent="0.2">
      <c r="A451" s="240" t="str">
        <f>'Stammdaten Betrieb &amp; Abteilung'!D$1</f>
        <v xml:space="preserve">  </v>
      </c>
      <c r="B451" s="241"/>
      <c r="F451" s="243"/>
      <c r="G451" s="243"/>
      <c r="H451" s="22" t="str">
        <f>Übersetzungstexte!A$190</f>
        <v>Betrieb / Betriebsabteilung</v>
      </c>
      <c r="I451" s="244" t="str">
        <f>'Stammdaten Betrieb &amp; Abteilung'!D$13</f>
        <v xml:space="preserve"> </v>
      </c>
      <c r="J451" s="49"/>
      <c r="K451" s="22"/>
      <c r="L451" s="49"/>
      <c r="M451" s="49"/>
    </row>
    <row r="452" spans="1:26" hidden="1" x14ac:dyDescent="0.2">
      <c r="A452" s="245" t="str">
        <f>'Stammdaten Betrieb &amp; Abteilung'!D$3</f>
        <v xml:space="preserve"> </v>
      </c>
      <c r="B452" s="246"/>
      <c r="F452" s="247"/>
      <c r="G452" s="247"/>
      <c r="H452" s="46" t="str">
        <f>Übersetzungstexte!A$191</f>
        <v>PLZ/Ort</v>
      </c>
      <c r="I452" s="244" t="str">
        <f>'Stammdaten Betrieb &amp; Abteilung'!D$4</f>
        <v xml:space="preserve"> </v>
      </c>
      <c r="J452" s="49"/>
      <c r="K452" s="22"/>
      <c r="L452" s="248"/>
      <c r="M452" s="248"/>
    </row>
    <row r="453" spans="1:26" hidden="1" x14ac:dyDescent="0.2">
      <c r="A453" s="178"/>
      <c r="B453" s="195"/>
      <c r="C453" s="196"/>
      <c r="D453" s="195"/>
      <c r="E453" s="196"/>
      <c r="F453" s="196"/>
      <c r="G453" s="279"/>
      <c r="H453" s="197"/>
      <c r="I453" s="196"/>
      <c r="J453" s="195"/>
      <c r="K453" s="198"/>
      <c r="L453" s="199"/>
      <c r="M453" s="199"/>
    </row>
    <row r="454" spans="1:26" hidden="1" x14ac:dyDescent="0.2">
      <c r="A454" s="249"/>
      <c r="B454" s="250"/>
      <c r="C454" s="251"/>
      <c r="D454" s="252"/>
      <c r="E454" s="253"/>
      <c r="F454" s="254" t="str">
        <f>CONCATENATE(Übersetzungstexte!A$192," ",TEXT(MONTH(P$3),"00"),".",YEAR(P$3))</f>
        <v>Zeitgleiche Periode des Vorjahres: 01.3799</v>
      </c>
      <c r="G454" s="255"/>
      <c r="H454" s="255"/>
      <c r="I454" s="249"/>
      <c r="J454" s="252"/>
      <c r="K454" s="256"/>
      <c r="L454" s="257"/>
      <c r="M454" s="258" t="str">
        <f>CONCATENATE(Übersetzungstexte!A$211," ",TEXT(MONTH(P$4),"00"),".",YEAR(P$4))</f>
        <v>Zeitgleiche Periode des vorletzten Jahres: 01.3798</v>
      </c>
    </row>
    <row r="455" spans="1:26" hidden="1" x14ac:dyDescent="0.2">
      <c r="A455" s="259">
        <v>1</v>
      </c>
      <c r="B455" s="260">
        <v>2</v>
      </c>
      <c r="C455" s="260">
        <v>3</v>
      </c>
      <c r="D455" s="260">
        <v>4</v>
      </c>
      <c r="E455" s="260">
        <v>5</v>
      </c>
      <c r="F455" s="260">
        <v>6</v>
      </c>
      <c r="G455" s="261"/>
      <c r="H455" s="259">
        <v>1</v>
      </c>
      <c r="I455" s="260">
        <v>2</v>
      </c>
      <c r="J455" s="260">
        <v>3</v>
      </c>
      <c r="K455" s="260">
        <v>4</v>
      </c>
      <c r="L455" s="260">
        <v>5</v>
      </c>
      <c r="M455" s="260">
        <v>6</v>
      </c>
      <c r="N455" s="54"/>
      <c r="O455" s="54"/>
      <c r="P455" s="54"/>
      <c r="Q455" s="54"/>
      <c r="R455" s="54" t="s">
        <v>766</v>
      </c>
      <c r="S455" s="54" t="s">
        <v>5</v>
      </c>
      <c r="T455" s="66" t="s">
        <v>764</v>
      </c>
      <c r="U455" s="66" t="s">
        <v>667</v>
      </c>
      <c r="V455" s="66"/>
      <c r="W455" s="66" t="s">
        <v>764</v>
      </c>
      <c r="X455" s="66" t="s">
        <v>667</v>
      </c>
      <c r="Y455" s="66"/>
    </row>
    <row r="456" spans="1:26" s="134" customFormat="1" hidden="1" x14ac:dyDescent="0.2">
      <c r="A456" s="262" t="str">
        <f>Übersetzungstexte!A$193</f>
        <v/>
      </c>
      <c r="B456" s="263" t="str">
        <f>Übersetzungstexte!A$196</f>
        <v>vertragliche</v>
      </c>
      <c r="C456" s="264" t="str">
        <f>Übersetzungstexte!A$199</f>
        <v>Sollstd. zeitgl.</v>
      </c>
      <c r="D456" s="265" t="str">
        <f>Übersetzungstexte!A$202</f>
        <v>Istzeit</v>
      </c>
      <c r="E456" s="264" t="str">
        <f>Übersetzungstexte!A$205</f>
        <v>Bezahlte/</v>
      </c>
      <c r="F456" s="264" t="str">
        <f>Übersetzungstexte!A$208</f>
        <v>Ausfallstunden</v>
      </c>
      <c r="G456" s="266"/>
      <c r="H456" s="262" t="str">
        <f>Übersetzungstexte!A$212</f>
        <v/>
      </c>
      <c r="I456" s="263" t="str">
        <f>Übersetzungstexte!A$215</f>
        <v>vertragliche</v>
      </c>
      <c r="J456" s="264" t="str">
        <f>Übersetzungstexte!A$218</f>
        <v>Sollstd. zeitgl.</v>
      </c>
      <c r="K456" s="265" t="str">
        <f>Übersetzungstexte!A$221</f>
        <v>Istzeit</v>
      </c>
      <c r="L456" s="264" t="str">
        <f>Übersetzungstexte!A$224</f>
        <v>Bezahlte/</v>
      </c>
      <c r="M456" s="264" t="str">
        <f>Übersetzungstexte!A$227</f>
        <v>Ausfallstunden</v>
      </c>
      <c r="N456" s="55"/>
      <c r="O456" s="55"/>
      <c r="P456" s="84" t="s">
        <v>680</v>
      </c>
      <c r="Q456" s="84" t="s">
        <v>683</v>
      </c>
      <c r="R456" s="61" t="s">
        <v>691</v>
      </c>
      <c r="S456" s="61" t="s">
        <v>691</v>
      </c>
      <c r="T456" s="66" t="s">
        <v>763</v>
      </c>
      <c r="U456" s="66" t="s">
        <v>763</v>
      </c>
      <c r="V456" s="61" t="s">
        <v>691</v>
      </c>
      <c r="W456" s="66" t="s">
        <v>763</v>
      </c>
      <c r="X456" s="66" t="s">
        <v>763</v>
      </c>
      <c r="Y456" s="61" t="s">
        <v>691</v>
      </c>
      <c r="Z456" s="79"/>
    </row>
    <row r="457" spans="1:26" s="134" customFormat="1" hidden="1" x14ac:dyDescent="0.2">
      <c r="A457" s="267" t="str">
        <f>Übersetzungstexte!A$194</f>
        <v/>
      </c>
      <c r="B457" s="263" t="str">
        <f>Übersetzungstexte!A$197</f>
        <v>wöchentliche</v>
      </c>
      <c r="C457" s="264" t="str">
        <f>Übersetzungstexte!A$200</f>
        <v>Periode inkl.</v>
      </c>
      <c r="D457" s="265" t="str">
        <f>Übersetzungstexte!A$203</f>
        <v/>
      </c>
      <c r="E457" s="264" t="str">
        <f>Übersetzungstexte!A$206</f>
        <v>Unbezahlte</v>
      </c>
      <c r="F457" s="264" t="str">
        <f>Übersetzungstexte!A$209</f>
        <v/>
      </c>
      <c r="G457" s="266"/>
      <c r="H457" s="267" t="str">
        <f>Übersetzungstexte!A$213</f>
        <v/>
      </c>
      <c r="I457" s="263" t="str">
        <f>Übersetzungstexte!A$216</f>
        <v>wöchentliche</v>
      </c>
      <c r="J457" s="264" t="str">
        <f>Übersetzungstexte!A$219</f>
        <v>Periode inkl.</v>
      </c>
      <c r="K457" s="265" t="str">
        <f>Übersetzungstexte!A$222</f>
        <v/>
      </c>
      <c r="L457" s="264" t="str">
        <f>Übersetzungstexte!A$225</f>
        <v>Unbezahlte</v>
      </c>
      <c r="M457" s="264" t="str">
        <f>Übersetzungstexte!A$228</f>
        <v/>
      </c>
      <c r="N457" s="55"/>
      <c r="O457" s="55"/>
      <c r="P457" s="61" t="s">
        <v>682</v>
      </c>
      <c r="Q457" s="84" t="s">
        <v>681</v>
      </c>
      <c r="R457" s="61" t="s">
        <v>692</v>
      </c>
      <c r="S457" s="61" t="s">
        <v>692</v>
      </c>
      <c r="T457" s="66" t="s">
        <v>749</v>
      </c>
      <c r="U457" s="66" t="s">
        <v>749</v>
      </c>
      <c r="V457" s="61" t="s">
        <v>692</v>
      </c>
      <c r="W457" s="66" t="s">
        <v>749</v>
      </c>
      <c r="X457" s="66" t="s">
        <v>749</v>
      </c>
      <c r="Y457" s="61" t="s">
        <v>692</v>
      </c>
      <c r="Z457" s="79" t="s">
        <v>52</v>
      </c>
    </row>
    <row r="458" spans="1:26" s="134" customFormat="1" hidden="1" x14ac:dyDescent="0.2">
      <c r="A458" s="268" t="str">
        <f>Übersetzungstexte!A$195</f>
        <v>Name,Vorname</v>
      </c>
      <c r="B458" s="269" t="str">
        <f>Übersetzungstexte!A$198</f>
        <v>Arbeitszeit</v>
      </c>
      <c r="C458" s="270" t="str">
        <f>Übersetzungstexte!A$201</f>
        <v>Vorholzeit</v>
      </c>
      <c r="D458" s="271" t="str">
        <f>Übersetzungstexte!A$204</f>
        <v/>
      </c>
      <c r="E458" s="270" t="str">
        <f>Übersetzungstexte!A$207</f>
        <v>Absenzen</v>
      </c>
      <c r="F458" s="270" t="str">
        <f>Übersetzungstexte!A$210</f>
        <v/>
      </c>
      <c r="G458" s="272"/>
      <c r="H458" s="268" t="str">
        <f>Übersetzungstexte!A$214</f>
        <v>Name,Vorname</v>
      </c>
      <c r="I458" s="269" t="str">
        <f>Übersetzungstexte!A$217</f>
        <v>Arbeitszeit</v>
      </c>
      <c r="J458" s="270" t="str">
        <f>Übersetzungstexte!A$220</f>
        <v>Vorholzeit</v>
      </c>
      <c r="K458" s="271" t="str">
        <f>Übersetzungstexte!A$223</f>
        <v/>
      </c>
      <c r="L458" s="270" t="str">
        <f>Übersetzungstexte!A$226</f>
        <v>Absenzen</v>
      </c>
      <c r="M458" s="270" t="str">
        <f>Übersetzungstexte!A$229</f>
        <v/>
      </c>
      <c r="N458" s="55"/>
      <c r="O458" s="55" t="s">
        <v>711</v>
      </c>
      <c r="P458" s="61" t="s">
        <v>673</v>
      </c>
      <c r="Q458" s="84" t="s">
        <v>661</v>
      </c>
      <c r="R458" s="83">
        <f>P$3</f>
        <v>693598</v>
      </c>
      <c r="S458" s="83">
        <f>P$4</f>
        <v>693233</v>
      </c>
      <c r="T458" s="83" t="s">
        <v>767</v>
      </c>
      <c r="U458" s="83" t="s">
        <v>767</v>
      </c>
      <c r="V458" s="83" t="s">
        <v>767</v>
      </c>
      <c r="W458" s="83" t="s">
        <v>4</v>
      </c>
      <c r="X458" s="83" t="s">
        <v>4</v>
      </c>
      <c r="Y458" s="83" t="s">
        <v>4</v>
      </c>
      <c r="Z458" s="79" t="s">
        <v>53</v>
      </c>
    </row>
    <row r="459" spans="1:26" ht="17.25" hidden="1" customHeight="1" x14ac:dyDescent="0.2">
      <c r="A459" s="131" t="str">
        <f t="shared" ref="A459:A479" si="195">O459</f>
        <v/>
      </c>
      <c r="B459" s="168"/>
      <c r="C459" s="168"/>
      <c r="D459" s="168"/>
      <c r="E459" s="169"/>
      <c r="F459" s="273" t="str">
        <f t="shared" ref="F459:F479" si="196">R459</f>
        <v/>
      </c>
      <c r="G459" s="129"/>
      <c r="H459" s="131" t="str">
        <f t="shared" ref="H459:H479" si="197">O459</f>
        <v/>
      </c>
      <c r="I459" s="168"/>
      <c r="J459" s="168"/>
      <c r="K459" s="168"/>
      <c r="L459" s="169"/>
      <c r="M459" s="273" t="str">
        <f t="shared" ref="M459:M479" si="198">S459</f>
        <v/>
      </c>
      <c r="N459" s="56"/>
      <c r="O459" s="57" t="str">
        <f>'Stammdaten Mitarbeitende'!AA459</f>
        <v/>
      </c>
      <c r="P459" s="64" t="str">
        <f>IF($A459="","",'Stammdaten Mitarbeitende'!L459)</f>
        <v/>
      </c>
      <c r="Q459" s="64" t="str">
        <f>IF(OR($A459="",'Stammdaten Mitarbeitende'!J459=""),"",'Stammdaten Mitarbeitende'!J459)</f>
        <v/>
      </c>
      <c r="R459" s="63" t="str">
        <f t="shared" ref="R459:R479" si="199">IF(OR($A459="",C459="",D459="",E459=""),"",MAX(C459-D459-E459,0))</f>
        <v/>
      </c>
      <c r="S459" s="63" t="str">
        <f>IF(OR($H459="",J459="",K459="",L459=""),"",MAX(J459-K459-L459,0))</f>
        <v/>
      </c>
      <c r="T459" s="19">
        <f t="shared" ref="T459:T479" si="200">IF(OR(F459=""),0,C459)</f>
        <v>0</v>
      </c>
      <c r="U459" s="19">
        <f t="shared" ref="U459:U479" si="201">IF(OR(F459=""),0,E459)</f>
        <v>0</v>
      </c>
      <c r="V459" s="19">
        <f t="shared" ref="V459:V479" si="202">IF(OR(F459&lt;=0,F459=""),0,R459)</f>
        <v>0</v>
      </c>
      <c r="W459" s="19">
        <f t="shared" ref="W459:W479" si="203">IF(OR(M459=""),0,J459)</f>
        <v>0</v>
      </c>
      <c r="X459" s="19">
        <f t="shared" ref="X459:X479" si="204">IF(OR(M459=""),0,L459)</f>
        <v>0</v>
      </c>
      <c r="Y459" s="19">
        <f t="shared" ref="Y459:Y479" si="205">IF(OR(M459&lt;=0,M459=""),0,S459)</f>
        <v>0</v>
      </c>
      <c r="Z459" s="365">
        <f>MAX(P459:Y459)</f>
        <v>0</v>
      </c>
    </row>
    <row r="460" spans="1:26" ht="17.25" hidden="1" customHeight="1" x14ac:dyDescent="0.2">
      <c r="A460" s="131" t="str">
        <f t="shared" si="195"/>
        <v/>
      </c>
      <c r="B460" s="168"/>
      <c r="C460" s="168"/>
      <c r="D460" s="168"/>
      <c r="E460" s="169"/>
      <c r="F460" s="273" t="str">
        <f t="shared" si="196"/>
        <v/>
      </c>
      <c r="G460" s="129"/>
      <c r="H460" s="131" t="str">
        <f t="shared" si="197"/>
        <v/>
      </c>
      <c r="I460" s="168"/>
      <c r="J460" s="168"/>
      <c r="K460" s="168"/>
      <c r="L460" s="169"/>
      <c r="M460" s="273" t="str">
        <f t="shared" si="198"/>
        <v/>
      </c>
      <c r="N460" s="56"/>
      <c r="O460" s="57" t="str">
        <f>'Stammdaten Mitarbeitende'!AA460</f>
        <v/>
      </c>
      <c r="P460" s="64" t="str">
        <f>IF($A460="","",'Stammdaten Mitarbeitende'!L460)</f>
        <v/>
      </c>
      <c r="Q460" s="64" t="str">
        <f>IF(OR($A460="",'Stammdaten Mitarbeitende'!J460=""),"",'Stammdaten Mitarbeitende'!J460)</f>
        <v/>
      </c>
      <c r="R460" s="63" t="str">
        <f t="shared" si="199"/>
        <v/>
      </c>
      <c r="S460" s="63" t="str">
        <f t="shared" ref="S460:S479" si="206">IF(OR($H460="",J460="",K460="",L460=""),"",MAX(J460-K460-L460,0))</f>
        <v/>
      </c>
      <c r="T460" s="19">
        <f t="shared" si="200"/>
        <v>0</v>
      </c>
      <c r="U460" s="19">
        <f t="shared" si="201"/>
        <v>0</v>
      </c>
      <c r="V460" s="19">
        <f t="shared" si="202"/>
        <v>0</v>
      </c>
      <c r="W460" s="19">
        <f t="shared" si="203"/>
        <v>0</v>
      </c>
      <c r="X460" s="19">
        <f t="shared" si="204"/>
        <v>0</v>
      </c>
      <c r="Y460" s="19">
        <f t="shared" si="205"/>
        <v>0</v>
      </c>
      <c r="Z460" s="365">
        <f t="shared" ref="Z460:Z479" si="207">MAX(P460:Y460)</f>
        <v>0</v>
      </c>
    </row>
    <row r="461" spans="1:26" ht="17.25" hidden="1" customHeight="1" x14ac:dyDescent="0.2">
      <c r="A461" s="131" t="str">
        <f t="shared" si="195"/>
        <v/>
      </c>
      <c r="B461" s="168"/>
      <c r="C461" s="168"/>
      <c r="D461" s="168"/>
      <c r="E461" s="169"/>
      <c r="F461" s="273" t="str">
        <f t="shared" si="196"/>
        <v/>
      </c>
      <c r="G461" s="129"/>
      <c r="H461" s="131" t="str">
        <f t="shared" si="197"/>
        <v/>
      </c>
      <c r="I461" s="168"/>
      <c r="J461" s="168"/>
      <c r="K461" s="168"/>
      <c r="L461" s="169"/>
      <c r="M461" s="273" t="str">
        <f t="shared" si="198"/>
        <v/>
      </c>
      <c r="N461" s="56"/>
      <c r="O461" s="57" t="str">
        <f>'Stammdaten Mitarbeitende'!AA461</f>
        <v/>
      </c>
      <c r="P461" s="64" t="str">
        <f>IF($A461="","",'Stammdaten Mitarbeitende'!L461)</f>
        <v/>
      </c>
      <c r="Q461" s="64" t="str">
        <f>IF(OR($A461="",'Stammdaten Mitarbeitende'!J461=""),"",'Stammdaten Mitarbeitende'!J461)</f>
        <v/>
      </c>
      <c r="R461" s="63" t="str">
        <f t="shared" si="199"/>
        <v/>
      </c>
      <c r="S461" s="63" t="str">
        <f t="shared" si="206"/>
        <v/>
      </c>
      <c r="T461" s="19">
        <f t="shared" si="200"/>
        <v>0</v>
      </c>
      <c r="U461" s="19">
        <f t="shared" si="201"/>
        <v>0</v>
      </c>
      <c r="V461" s="19">
        <f t="shared" si="202"/>
        <v>0</v>
      </c>
      <c r="W461" s="19">
        <f t="shared" si="203"/>
        <v>0</v>
      </c>
      <c r="X461" s="19">
        <f t="shared" si="204"/>
        <v>0</v>
      </c>
      <c r="Y461" s="19">
        <f t="shared" si="205"/>
        <v>0</v>
      </c>
      <c r="Z461" s="365">
        <f t="shared" si="207"/>
        <v>0</v>
      </c>
    </row>
    <row r="462" spans="1:26" ht="17.25" hidden="1" customHeight="1" x14ac:dyDescent="0.2">
      <c r="A462" s="131" t="str">
        <f t="shared" si="195"/>
        <v/>
      </c>
      <c r="B462" s="168"/>
      <c r="C462" s="168"/>
      <c r="D462" s="168"/>
      <c r="E462" s="169"/>
      <c r="F462" s="273" t="str">
        <f t="shared" si="196"/>
        <v/>
      </c>
      <c r="G462" s="129"/>
      <c r="H462" s="131" t="str">
        <f t="shared" si="197"/>
        <v/>
      </c>
      <c r="I462" s="168"/>
      <c r="J462" s="168"/>
      <c r="K462" s="168"/>
      <c r="L462" s="169"/>
      <c r="M462" s="273" t="str">
        <f t="shared" si="198"/>
        <v/>
      </c>
      <c r="N462" s="56"/>
      <c r="O462" s="57" t="str">
        <f>'Stammdaten Mitarbeitende'!AA462</f>
        <v/>
      </c>
      <c r="P462" s="64" t="str">
        <f>IF($A462="","",'Stammdaten Mitarbeitende'!L462)</f>
        <v/>
      </c>
      <c r="Q462" s="64" t="str">
        <f>IF(OR($A462="",'Stammdaten Mitarbeitende'!J462=""),"",'Stammdaten Mitarbeitende'!J462)</f>
        <v/>
      </c>
      <c r="R462" s="63" t="str">
        <f t="shared" si="199"/>
        <v/>
      </c>
      <c r="S462" s="63" t="str">
        <f t="shared" si="206"/>
        <v/>
      </c>
      <c r="T462" s="19">
        <f t="shared" si="200"/>
        <v>0</v>
      </c>
      <c r="U462" s="19">
        <f t="shared" si="201"/>
        <v>0</v>
      </c>
      <c r="V462" s="19">
        <f t="shared" si="202"/>
        <v>0</v>
      </c>
      <c r="W462" s="19">
        <f t="shared" si="203"/>
        <v>0</v>
      </c>
      <c r="X462" s="19">
        <f t="shared" si="204"/>
        <v>0</v>
      </c>
      <c r="Y462" s="19">
        <f t="shared" si="205"/>
        <v>0</v>
      </c>
      <c r="Z462" s="365">
        <f t="shared" si="207"/>
        <v>0</v>
      </c>
    </row>
    <row r="463" spans="1:26" ht="17.25" hidden="1" customHeight="1" x14ac:dyDescent="0.2">
      <c r="A463" s="131" t="str">
        <f t="shared" si="195"/>
        <v/>
      </c>
      <c r="B463" s="168"/>
      <c r="C463" s="168"/>
      <c r="D463" s="168"/>
      <c r="E463" s="169"/>
      <c r="F463" s="273" t="str">
        <f t="shared" si="196"/>
        <v/>
      </c>
      <c r="G463" s="129"/>
      <c r="H463" s="131" t="str">
        <f t="shared" si="197"/>
        <v/>
      </c>
      <c r="I463" s="168"/>
      <c r="J463" s="168"/>
      <c r="K463" s="168"/>
      <c r="L463" s="169"/>
      <c r="M463" s="273" t="str">
        <f t="shared" si="198"/>
        <v/>
      </c>
      <c r="N463" s="56"/>
      <c r="O463" s="57" t="str">
        <f>'Stammdaten Mitarbeitende'!AA463</f>
        <v/>
      </c>
      <c r="P463" s="64" t="str">
        <f>IF($A463="","",'Stammdaten Mitarbeitende'!L463)</f>
        <v/>
      </c>
      <c r="Q463" s="64" t="str">
        <f>IF(OR($A463="",'Stammdaten Mitarbeitende'!J463=""),"",'Stammdaten Mitarbeitende'!J463)</f>
        <v/>
      </c>
      <c r="R463" s="63" t="str">
        <f t="shared" si="199"/>
        <v/>
      </c>
      <c r="S463" s="63" t="str">
        <f t="shared" si="206"/>
        <v/>
      </c>
      <c r="T463" s="19">
        <f t="shared" si="200"/>
        <v>0</v>
      </c>
      <c r="U463" s="19">
        <f t="shared" si="201"/>
        <v>0</v>
      </c>
      <c r="V463" s="19">
        <f t="shared" si="202"/>
        <v>0</v>
      </c>
      <c r="W463" s="19">
        <f t="shared" si="203"/>
        <v>0</v>
      </c>
      <c r="X463" s="19">
        <f t="shared" si="204"/>
        <v>0</v>
      </c>
      <c r="Y463" s="19">
        <f t="shared" si="205"/>
        <v>0</v>
      </c>
      <c r="Z463" s="365">
        <f t="shared" si="207"/>
        <v>0</v>
      </c>
    </row>
    <row r="464" spans="1:26" ht="17.25" hidden="1" customHeight="1" x14ac:dyDescent="0.2">
      <c r="A464" s="131" t="str">
        <f t="shared" si="195"/>
        <v/>
      </c>
      <c r="B464" s="168"/>
      <c r="C464" s="168"/>
      <c r="D464" s="168"/>
      <c r="E464" s="169"/>
      <c r="F464" s="273" t="str">
        <f t="shared" si="196"/>
        <v/>
      </c>
      <c r="G464" s="129"/>
      <c r="H464" s="131" t="str">
        <f t="shared" si="197"/>
        <v/>
      </c>
      <c r="I464" s="168"/>
      <c r="J464" s="168"/>
      <c r="K464" s="168"/>
      <c r="L464" s="169"/>
      <c r="M464" s="273" t="str">
        <f t="shared" si="198"/>
        <v/>
      </c>
      <c r="N464" s="56"/>
      <c r="O464" s="57" t="str">
        <f>'Stammdaten Mitarbeitende'!AA464</f>
        <v/>
      </c>
      <c r="P464" s="64" t="str">
        <f>IF($A464="","",'Stammdaten Mitarbeitende'!L464)</f>
        <v/>
      </c>
      <c r="Q464" s="64" t="str">
        <f>IF(OR($A464="",'Stammdaten Mitarbeitende'!J464=""),"",'Stammdaten Mitarbeitende'!J464)</f>
        <v/>
      </c>
      <c r="R464" s="63" t="str">
        <f t="shared" si="199"/>
        <v/>
      </c>
      <c r="S464" s="63" t="str">
        <f t="shared" si="206"/>
        <v/>
      </c>
      <c r="T464" s="19">
        <f t="shared" si="200"/>
        <v>0</v>
      </c>
      <c r="U464" s="19">
        <f t="shared" si="201"/>
        <v>0</v>
      </c>
      <c r="V464" s="19">
        <f t="shared" si="202"/>
        <v>0</v>
      </c>
      <c r="W464" s="19">
        <f t="shared" si="203"/>
        <v>0</v>
      </c>
      <c r="X464" s="19">
        <f t="shared" si="204"/>
        <v>0</v>
      </c>
      <c r="Y464" s="19">
        <f t="shared" si="205"/>
        <v>0</v>
      </c>
      <c r="Z464" s="365">
        <f t="shared" si="207"/>
        <v>0</v>
      </c>
    </row>
    <row r="465" spans="1:26" ht="17.25" hidden="1" customHeight="1" x14ac:dyDescent="0.2">
      <c r="A465" s="131" t="str">
        <f t="shared" si="195"/>
        <v/>
      </c>
      <c r="B465" s="168"/>
      <c r="C465" s="168"/>
      <c r="D465" s="168"/>
      <c r="E465" s="169"/>
      <c r="F465" s="273" t="str">
        <f t="shared" si="196"/>
        <v/>
      </c>
      <c r="G465" s="129"/>
      <c r="H465" s="131" t="str">
        <f t="shared" si="197"/>
        <v/>
      </c>
      <c r="I465" s="168"/>
      <c r="J465" s="168"/>
      <c r="K465" s="168"/>
      <c r="L465" s="169"/>
      <c r="M465" s="273" t="str">
        <f t="shared" si="198"/>
        <v/>
      </c>
      <c r="N465" s="56"/>
      <c r="O465" s="57" t="str">
        <f>'Stammdaten Mitarbeitende'!AA465</f>
        <v/>
      </c>
      <c r="P465" s="64" t="str">
        <f>IF($A465="","",'Stammdaten Mitarbeitende'!L465)</f>
        <v/>
      </c>
      <c r="Q465" s="64" t="str">
        <f>IF(OR($A465="",'Stammdaten Mitarbeitende'!J465=""),"",'Stammdaten Mitarbeitende'!J465)</f>
        <v/>
      </c>
      <c r="R465" s="63" t="str">
        <f t="shared" si="199"/>
        <v/>
      </c>
      <c r="S465" s="63" t="str">
        <f t="shared" si="206"/>
        <v/>
      </c>
      <c r="T465" s="19">
        <f t="shared" si="200"/>
        <v>0</v>
      </c>
      <c r="U465" s="19">
        <f t="shared" si="201"/>
        <v>0</v>
      </c>
      <c r="V465" s="19">
        <f t="shared" si="202"/>
        <v>0</v>
      </c>
      <c r="W465" s="19">
        <f t="shared" si="203"/>
        <v>0</v>
      </c>
      <c r="X465" s="19">
        <f t="shared" si="204"/>
        <v>0</v>
      </c>
      <c r="Y465" s="19">
        <f t="shared" si="205"/>
        <v>0</v>
      </c>
      <c r="Z465" s="365">
        <f t="shared" si="207"/>
        <v>0</v>
      </c>
    </row>
    <row r="466" spans="1:26" ht="17.25" hidden="1" customHeight="1" x14ac:dyDescent="0.2">
      <c r="A466" s="131" t="str">
        <f t="shared" si="195"/>
        <v/>
      </c>
      <c r="B466" s="168"/>
      <c r="C466" s="168"/>
      <c r="D466" s="168"/>
      <c r="E466" s="169"/>
      <c r="F466" s="273" t="str">
        <f t="shared" si="196"/>
        <v/>
      </c>
      <c r="G466" s="129"/>
      <c r="H466" s="131" t="str">
        <f t="shared" si="197"/>
        <v/>
      </c>
      <c r="I466" s="168"/>
      <c r="J466" s="168"/>
      <c r="K466" s="168"/>
      <c r="L466" s="169"/>
      <c r="M466" s="273" t="str">
        <f t="shared" si="198"/>
        <v/>
      </c>
      <c r="N466" s="56"/>
      <c r="O466" s="57" t="str">
        <f>'Stammdaten Mitarbeitende'!AA466</f>
        <v/>
      </c>
      <c r="P466" s="64" t="str">
        <f>IF($A466="","",'Stammdaten Mitarbeitende'!L466)</f>
        <v/>
      </c>
      <c r="Q466" s="64" t="str">
        <f>IF(OR($A466="",'Stammdaten Mitarbeitende'!J466=""),"",'Stammdaten Mitarbeitende'!J466)</f>
        <v/>
      </c>
      <c r="R466" s="63" t="str">
        <f t="shared" si="199"/>
        <v/>
      </c>
      <c r="S466" s="63" t="str">
        <f t="shared" si="206"/>
        <v/>
      </c>
      <c r="T466" s="19">
        <f t="shared" si="200"/>
        <v>0</v>
      </c>
      <c r="U466" s="19">
        <f t="shared" si="201"/>
        <v>0</v>
      </c>
      <c r="V466" s="19">
        <f t="shared" si="202"/>
        <v>0</v>
      </c>
      <c r="W466" s="19">
        <f t="shared" si="203"/>
        <v>0</v>
      </c>
      <c r="X466" s="19">
        <f t="shared" si="204"/>
        <v>0</v>
      </c>
      <c r="Y466" s="19">
        <f t="shared" si="205"/>
        <v>0</v>
      </c>
      <c r="Z466" s="365">
        <f t="shared" si="207"/>
        <v>0</v>
      </c>
    </row>
    <row r="467" spans="1:26" ht="17.25" hidden="1" customHeight="1" x14ac:dyDescent="0.2">
      <c r="A467" s="131" t="str">
        <f t="shared" si="195"/>
        <v/>
      </c>
      <c r="B467" s="168"/>
      <c r="C467" s="168"/>
      <c r="D467" s="168"/>
      <c r="E467" s="169"/>
      <c r="F467" s="273" t="str">
        <f t="shared" si="196"/>
        <v/>
      </c>
      <c r="G467" s="129"/>
      <c r="H467" s="131" t="str">
        <f t="shared" si="197"/>
        <v/>
      </c>
      <c r="I467" s="168"/>
      <c r="J467" s="168"/>
      <c r="K467" s="168"/>
      <c r="L467" s="169"/>
      <c r="M467" s="273" t="str">
        <f t="shared" si="198"/>
        <v/>
      </c>
      <c r="N467" s="56"/>
      <c r="O467" s="57" t="str">
        <f>'Stammdaten Mitarbeitende'!AA467</f>
        <v/>
      </c>
      <c r="P467" s="64" t="str">
        <f>IF($A467="","",'Stammdaten Mitarbeitende'!L467)</f>
        <v/>
      </c>
      <c r="Q467" s="64" t="str">
        <f>IF(OR($A467="",'Stammdaten Mitarbeitende'!J467=""),"",'Stammdaten Mitarbeitende'!J467)</f>
        <v/>
      </c>
      <c r="R467" s="63" t="str">
        <f t="shared" si="199"/>
        <v/>
      </c>
      <c r="S467" s="63" t="str">
        <f t="shared" si="206"/>
        <v/>
      </c>
      <c r="T467" s="19">
        <f t="shared" si="200"/>
        <v>0</v>
      </c>
      <c r="U467" s="19">
        <f t="shared" si="201"/>
        <v>0</v>
      </c>
      <c r="V467" s="19">
        <f t="shared" si="202"/>
        <v>0</v>
      </c>
      <c r="W467" s="19">
        <f t="shared" si="203"/>
        <v>0</v>
      </c>
      <c r="X467" s="19">
        <f t="shared" si="204"/>
        <v>0</v>
      </c>
      <c r="Y467" s="19">
        <f t="shared" si="205"/>
        <v>0</v>
      </c>
      <c r="Z467" s="365">
        <f t="shared" si="207"/>
        <v>0</v>
      </c>
    </row>
    <row r="468" spans="1:26" ht="17.25" hidden="1" customHeight="1" x14ac:dyDescent="0.2">
      <c r="A468" s="131" t="str">
        <f t="shared" si="195"/>
        <v/>
      </c>
      <c r="B468" s="168"/>
      <c r="C468" s="168"/>
      <c r="D468" s="168"/>
      <c r="E468" s="169"/>
      <c r="F468" s="273" t="str">
        <f t="shared" si="196"/>
        <v/>
      </c>
      <c r="G468" s="129"/>
      <c r="H468" s="131" t="str">
        <f t="shared" si="197"/>
        <v/>
      </c>
      <c r="I468" s="168"/>
      <c r="J468" s="168"/>
      <c r="K468" s="168"/>
      <c r="L468" s="169"/>
      <c r="M468" s="273" t="str">
        <f t="shared" si="198"/>
        <v/>
      </c>
      <c r="N468" s="56"/>
      <c r="O468" s="57" t="str">
        <f>'Stammdaten Mitarbeitende'!AA468</f>
        <v/>
      </c>
      <c r="P468" s="64" t="str">
        <f>IF($A468="","",'Stammdaten Mitarbeitende'!L468)</f>
        <v/>
      </c>
      <c r="Q468" s="64" t="str">
        <f>IF(OR($A468="",'Stammdaten Mitarbeitende'!J468=""),"",'Stammdaten Mitarbeitende'!J468)</f>
        <v/>
      </c>
      <c r="R468" s="63" t="str">
        <f t="shared" si="199"/>
        <v/>
      </c>
      <c r="S468" s="63" t="str">
        <f t="shared" si="206"/>
        <v/>
      </c>
      <c r="T468" s="19">
        <f t="shared" si="200"/>
        <v>0</v>
      </c>
      <c r="U468" s="19">
        <f t="shared" si="201"/>
        <v>0</v>
      </c>
      <c r="V468" s="19">
        <f t="shared" si="202"/>
        <v>0</v>
      </c>
      <c r="W468" s="19">
        <f t="shared" si="203"/>
        <v>0</v>
      </c>
      <c r="X468" s="19">
        <f t="shared" si="204"/>
        <v>0</v>
      </c>
      <c r="Y468" s="19">
        <f t="shared" si="205"/>
        <v>0</v>
      </c>
      <c r="Z468" s="365">
        <f t="shared" si="207"/>
        <v>0</v>
      </c>
    </row>
    <row r="469" spans="1:26" ht="17.25" hidden="1" customHeight="1" x14ac:dyDescent="0.2">
      <c r="A469" s="131" t="str">
        <f t="shared" si="195"/>
        <v/>
      </c>
      <c r="B469" s="168"/>
      <c r="C469" s="168"/>
      <c r="D469" s="168"/>
      <c r="E469" s="169"/>
      <c r="F469" s="273" t="str">
        <f t="shared" si="196"/>
        <v/>
      </c>
      <c r="G469" s="129"/>
      <c r="H469" s="131" t="str">
        <f t="shared" si="197"/>
        <v/>
      </c>
      <c r="I469" s="168"/>
      <c r="J469" s="168"/>
      <c r="K469" s="168"/>
      <c r="L469" s="169"/>
      <c r="M469" s="273" t="str">
        <f t="shared" si="198"/>
        <v/>
      </c>
      <c r="N469" s="56"/>
      <c r="O469" s="57" t="str">
        <f>'Stammdaten Mitarbeitende'!AA469</f>
        <v/>
      </c>
      <c r="P469" s="64" t="str">
        <f>IF($A469="","",'Stammdaten Mitarbeitende'!L469)</f>
        <v/>
      </c>
      <c r="Q469" s="64" t="str">
        <f>IF(OR($A469="",'Stammdaten Mitarbeitende'!J469=""),"",'Stammdaten Mitarbeitende'!J469)</f>
        <v/>
      </c>
      <c r="R469" s="63" t="str">
        <f t="shared" si="199"/>
        <v/>
      </c>
      <c r="S469" s="63" t="str">
        <f t="shared" si="206"/>
        <v/>
      </c>
      <c r="T469" s="19">
        <f t="shared" si="200"/>
        <v>0</v>
      </c>
      <c r="U469" s="19">
        <f t="shared" si="201"/>
        <v>0</v>
      </c>
      <c r="V469" s="19">
        <f t="shared" si="202"/>
        <v>0</v>
      </c>
      <c r="W469" s="19">
        <f t="shared" si="203"/>
        <v>0</v>
      </c>
      <c r="X469" s="19">
        <f t="shared" si="204"/>
        <v>0</v>
      </c>
      <c r="Y469" s="19">
        <f t="shared" si="205"/>
        <v>0</v>
      </c>
      <c r="Z469" s="365">
        <f t="shared" si="207"/>
        <v>0</v>
      </c>
    </row>
    <row r="470" spans="1:26" ht="17.25" hidden="1" customHeight="1" x14ac:dyDescent="0.2">
      <c r="A470" s="131" t="str">
        <f t="shared" si="195"/>
        <v/>
      </c>
      <c r="B470" s="168"/>
      <c r="C470" s="168"/>
      <c r="D470" s="168"/>
      <c r="E470" s="169"/>
      <c r="F470" s="273" t="str">
        <f t="shared" si="196"/>
        <v/>
      </c>
      <c r="G470" s="129"/>
      <c r="H470" s="131" t="str">
        <f t="shared" si="197"/>
        <v/>
      </c>
      <c r="I470" s="168"/>
      <c r="J470" s="168"/>
      <c r="K470" s="168"/>
      <c r="L470" s="169"/>
      <c r="M470" s="273" t="str">
        <f t="shared" si="198"/>
        <v/>
      </c>
      <c r="N470" s="56"/>
      <c r="O470" s="57" t="str">
        <f>'Stammdaten Mitarbeitende'!AA470</f>
        <v/>
      </c>
      <c r="P470" s="64" t="str">
        <f>IF($A470="","",'Stammdaten Mitarbeitende'!L470)</f>
        <v/>
      </c>
      <c r="Q470" s="64" t="str">
        <f>IF(OR($A470="",'Stammdaten Mitarbeitende'!J470=""),"",'Stammdaten Mitarbeitende'!J470)</f>
        <v/>
      </c>
      <c r="R470" s="63" t="str">
        <f t="shared" si="199"/>
        <v/>
      </c>
      <c r="S470" s="63" t="str">
        <f t="shared" si="206"/>
        <v/>
      </c>
      <c r="T470" s="19">
        <f t="shared" si="200"/>
        <v>0</v>
      </c>
      <c r="U470" s="19">
        <f t="shared" si="201"/>
        <v>0</v>
      </c>
      <c r="V470" s="19">
        <f t="shared" si="202"/>
        <v>0</v>
      </c>
      <c r="W470" s="19">
        <f t="shared" si="203"/>
        <v>0</v>
      </c>
      <c r="X470" s="19">
        <f t="shared" si="204"/>
        <v>0</v>
      </c>
      <c r="Y470" s="19">
        <f t="shared" si="205"/>
        <v>0</v>
      </c>
      <c r="Z470" s="365">
        <f t="shared" si="207"/>
        <v>0</v>
      </c>
    </row>
    <row r="471" spans="1:26" ht="17.25" hidden="1" customHeight="1" x14ac:dyDescent="0.2">
      <c r="A471" s="131" t="str">
        <f t="shared" si="195"/>
        <v/>
      </c>
      <c r="B471" s="168"/>
      <c r="C471" s="168"/>
      <c r="D471" s="168"/>
      <c r="E471" s="169"/>
      <c r="F471" s="273" t="str">
        <f t="shared" si="196"/>
        <v/>
      </c>
      <c r="G471" s="129"/>
      <c r="H471" s="131" t="str">
        <f t="shared" si="197"/>
        <v/>
      </c>
      <c r="I471" s="168"/>
      <c r="J471" s="168"/>
      <c r="K471" s="168"/>
      <c r="L471" s="169"/>
      <c r="M471" s="273" t="str">
        <f t="shared" si="198"/>
        <v/>
      </c>
      <c r="N471" s="56"/>
      <c r="O471" s="57" t="str">
        <f>'Stammdaten Mitarbeitende'!AA471</f>
        <v/>
      </c>
      <c r="P471" s="64" t="str">
        <f>IF($A471="","",'Stammdaten Mitarbeitende'!L471)</f>
        <v/>
      </c>
      <c r="Q471" s="64" t="str">
        <f>IF(OR($A471="",'Stammdaten Mitarbeitende'!J471=""),"",'Stammdaten Mitarbeitende'!J471)</f>
        <v/>
      </c>
      <c r="R471" s="63" t="str">
        <f t="shared" si="199"/>
        <v/>
      </c>
      <c r="S471" s="63" t="str">
        <f t="shared" si="206"/>
        <v/>
      </c>
      <c r="T471" s="19">
        <f t="shared" si="200"/>
        <v>0</v>
      </c>
      <c r="U471" s="19">
        <f t="shared" si="201"/>
        <v>0</v>
      </c>
      <c r="V471" s="19">
        <f t="shared" si="202"/>
        <v>0</v>
      </c>
      <c r="W471" s="19">
        <f t="shared" si="203"/>
        <v>0</v>
      </c>
      <c r="X471" s="19">
        <f t="shared" si="204"/>
        <v>0</v>
      </c>
      <c r="Y471" s="19">
        <f t="shared" si="205"/>
        <v>0</v>
      </c>
      <c r="Z471" s="365">
        <f t="shared" si="207"/>
        <v>0</v>
      </c>
    </row>
    <row r="472" spans="1:26" ht="17.25" hidden="1" customHeight="1" x14ac:dyDescent="0.2">
      <c r="A472" s="131" t="str">
        <f t="shared" si="195"/>
        <v/>
      </c>
      <c r="B472" s="168"/>
      <c r="C472" s="168"/>
      <c r="D472" s="168"/>
      <c r="E472" s="169"/>
      <c r="F472" s="273" t="str">
        <f t="shared" si="196"/>
        <v/>
      </c>
      <c r="G472" s="129"/>
      <c r="H472" s="131" t="str">
        <f t="shared" si="197"/>
        <v/>
      </c>
      <c r="I472" s="168"/>
      <c r="J472" s="168"/>
      <c r="K472" s="168"/>
      <c r="L472" s="169"/>
      <c r="M472" s="273" t="str">
        <f t="shared" si="198"/>
        <v/>
      </c>
      <c r="N472" s="56"/>
      <c r="O472" s="57" t="str">
        <f>'Stammdaten Mitarbeitende'!AA472</f>
        <v/>
      </c>
      <c r="P472" s="64" t="str">
        <f>IF($A472="","",'Stammdaten Mitarbeitende'!L472)</f>
        <v/>
      </c>
      <c r="Q472" s="64" t="str">
        <f>IF(OR($A472="",'Stammdaten Mitarbeitende'!J472=""),"",'Stammdaten Mitarbeitende'!J472)</f>
        <v/>
      </c>
      <c r="R472" s="63" t="str">
        <f t="shared" si="199"/>
        <v/>
      </c>
      <c r="S472" s="63" t="str">
        <f t="shared" si="206"/>
        <v/>
      </c>
      <c r="T472" s="19">
        <f t="shared" si="200"/>
        <v>0</v>
      </c>
      <c r="U472" s="19">
        <f t="shared" si="201"/>
        <v>0</v>
      </c>
      <c r="V472" s="19">
        <f t="shared" si="202"/>
        <v>0</v>
      </c>
      <c r="W472" s="19">
        <f t="shared" si="203"/>
        <v>0</v>
      </c>
      <c r="X472" s="19">
        <f t="shared" si="204"/>
        <v>0</v>
      </c>
      <c r="Y472" s="19">
        <f t="shared" si="205"/>
        <v>0</v>
      </c>
      <c r="Z472" s="365">
        <f t="shared" si="207"/>
        <v>0</v>
      </c>
    </row>
    <row r="473" spans="1:26" ht="17.25" hidden="1" customHeight="1" x14ac:dyDescent="0.2">
      <c r="A473" s="131" t="str">
        <f t="shared" si="195"/>
        <v/>
      </c>
      <c r="B473" s="168"/>
      <c r="C473" s="168"/>
      <c r="D473" s="168"/>
      <c r="E473" s="169"/>
      <c r="F473" s="273" t="str">
        <f t="shared" si="196"/>
        <v/>
      </c>
      <c r="G473" s="129"/>
      <c r="H473" s="131" t="str">
        <f t="shared" si="197"/>
        <v/>
      </c>
      <c r="I473" s="168"/>
      <c r="J473" s="168"/>
      <c r="K473" s="168"/>
      <c r="L473" s="169"/>
      <c r="M473" s="273" t="str">
        <f t="shared" si="198"/>
        <v/>
      </c>
      <c r="N473" s="56"/>
      <c r="O473" s="57" t="str">
        <f>'Stammdaten Mitarbeitende'!AA473</f>
        <v/>
      </c>
      <c r="P473" s="64" t="str">
        <f>IF($A473="","",'Stammdaten Mitarbeitende'!L473)</f>
        <v/>
      </c>
      <c r="Q473" s="64" t="str">
        <f>IF(OR($A473="",'Stammdaten Mitarbeitende'!J473=""),"",'Stammdaten Mitarbeitende'!J473)</f>
        <v/>
      </c>
      <c r="R473" s="63" t="str">
        <f t="shared" si="199"/>
        <v/>
      </c>
      <c r="S473" s="63" t="str">
        <f t="shared" si="206"/>
        <v/>
      </c>
      <c r="T473" s="19">
        <f t="shared" si="200"/>
        <v>0</v>
      </c>
      <c r="U473" s="19">
        <f t="shared" si="201"/>
        <v>0</v>
      </c>
      <c r="V473" s="19">
        <f t="shared" si="202"/>
        <v>0</v>
      </c>
      <c r="W473" s="19">
        <f t="shared" si="203"/>
        <v>0</v>
      </c>
      <c r="X473" s="19">
        <f t="shared" si="204"/>
        <v>0</v>
      </c>
      <c r="Y473" s="19">
        <f t="shared" si="205"/>
        <v>0</v>
      </c>
      <c r="Z473" s="365">
        <f t="shared" si="207"/>
        <v>0</v>
      </c>
    </row>
    <row r="474" spans="1:26" ht="17.25" hidden="1" customHeight="1" x14ac:dyDescent="0.2">
      <c r="A474" s="131" t="str">
        <f t="shared" si="195"/>
        <v/>
      </c>
      <c r="B474" s="168"/>
      <c r="C474" s="168"/>
      <c r="D474" s="168"/>
      <c r="E474" s="169"/>
      <c r="F474" s="273" t="str">
        <f t="shared" si="196"/>
        <v/>
      </c>
      <c r="G474" s="129"/>
      <c r="H474" s="131" t="str">
        <f t="shared" si="197"/>
        <v/>
      </c>
      <c r="I474" s="168"/>
      <c r="J474" s="168"/>
      <c r="K474" s="168"/>
      <c r="L474" s="169"/>
      <c r="M474" s="273" t="str">
        <f t="shared" si="198"/>
        <v/>
      </c>
      <c r="N474" s="56"/>
      <c r="O474" s="57" t="str">
        <f>'Stammdaten Mitarbeitende'!AA474</f>
        <v/>
      </c>
      <c r="P474" s="64" t="str">
        <f>IF($A474="","",'Stammdaten Mitarbeitende'!L474)</f>
        <v/>
      </c>
      <c r="Q474" s="64" t="str">
        <f>IF(OR($A474="",'Stammdaten Mitarbeitende'!J474=""),"",'Stammdaten Mitarbeitende'!J474)</f>
        <v/>
      </c>
      <c r="R474" s="63" t="str">
        <f t="shared" si="199"/>
        <v/>
      </c>
      <c r="S474" s="63" t="str">
        <f t="shared" si="206"/>
        <v/>
      </c>
      <c r="T474" s="19">
        <f t="shared" si="200"/>
        <v>0</v>
      </c>
      <c r="U474" s="19">
        <f t="shared" si="201"/>
        <v>0</v>
      </c>
      <c r="V474" s="19">
        <f t="shared" si="202"/>
        <v>0</v>
      </c>
      <c r="W474" s="19">
        <f t="shared" si="203"/>
        <v>0</v>
      </c>
      <c r="X474" s="19">
        <f t="shared" si="204"/>
        <v>0</v>
      </c>
      <c r="Y474" s="19">
        <f t="shared" si="205"/>
        <v>0</v>
      </c>
      <c r="Z474" s="365">
        <f t="shared" si="207"/>
        <v>0</v>
      </c>
    </row>
    <row r="475" spans="1:26" ht="17.25" hidden="1" customHeight="1" x14ac:dyDescent="0.2">
      <c r="A475" s="131" t="str">
        <f t="shared" si="195"/>
        <v/>
      </c>
      <c r="B475" s="168"/>
      <c r="C475" s="168"/>
      <c r="D475" s="168"/>
      <c r="E475" s="169"/>
      <c r="F475" s="273" t="str">
        <f t="shared" si="196"/>
        <v/>
      </c>
      <c r="G475" s="129"/>
      <c r="H475" s="131" t="str">
        <f t="shared" si="197"/>
        <v/>
      </c>
      <c r="I475" s="168"/>
      <c r="J475" s="168"/>
      <c r="K475" s="168"/>
      <c r="L475" s="169"/>
      <c r="M475" s="273" t="str">
        <f t="shared" si="198"/>
        <v/>
      </c>
      <c r="N475" s="56"/>
      <c r="O475" s="57" t="str">
        <f>'Stammdaten Mitarbeitende'!AA475</f>
        <v/>
      </c>
      <c r="P475" s="64" t="str">
        <f>IF($A475="","",'Stammdaten Mitarbeitende'!L475)</f>
        <v/>
      </c>
      <c r="Q475" s="64" t="str">
        <f>IF(OR($A475="",'Stammdaten Mitarbeitende'!J475=""),"",'Stammdaten Mitarbeitende'!J475)</f>
        <v/>
      </c>
      <c r="R475" s="63" t="str">
        <f t="shared" si="199"/>
        <v/>
      </c>
      <c r="S475" s="63" t="str">
        <f t="shared" si="206"/>
        <v/>
      </c>
      <c r="T475" s="19">
        <f t="shared" si="200"/>
        <v>0</v>
      </c>
      <c r="U475" s="19">
        <f t="shared" si="201"/>
        <v>0</v>
      </c>
      <c r="V475" s="19">
        <f t="shared" si="202"/>
        <v>0</v>
      </c>
      <c r="W475" s="19">
        <f t="shared" si="203"/>
        <v>0</v>
      </c>
      <c r="X475" s="19">
        <f t="shared" si="204"/>
        <v>0</v>
      </c>
      <c r="Y475" s="19">
        <f t="shared" si="205"/>
        <v>0</v>
      </c>
      <c r="Z475" s="365">
        <f t="shared" si="207"/>
        <v>0</v>
      </c>
    </row>
    <row r="476" spans="1:26" ht="17.25" hidden="1" customHeight="1" x14ac:dyDescent="0.2">
      <c r="A476" s="131" t="str">
        <f t="shared" si="195"/>
        <v/>
      </c>
      <c r="B476" s="168"/>
      <c r="C476" s="168"/>
      <c r="D476" s="168"/>
      <c r="E476" s="169"/>
      <c r="F476" s="273" t="str">
        <f t="shared" si="196"/>
        <v/>
      </c>
      <c r="G476" s="129"/>
      <c r="H476" s="131" t="str">
        <f t="shared" si="197"/>
        <v/>
      </c>
      <c r="I476" s="168"/>
      <c r="J476" s="168"/>
      <c r="K476" s="168"/>
      <c r="L476" s="169"/>
      <c r="M476" s="273" t="str">
        <f t="shared" si="198"/>
        <v/>
      </c>
      <c r="N476" s="56"/>
      <c r="O476" s="57" t="str">
        <f>'Stammdaten Mitarbeitende'!AA476</f>
        <v/>
      </c>
      <c r="P476" s="64" t="str">
        <f>IF($A476="","",'Stammdaten Mitarbeitende'!L476)</f>
        <v/>
      </c>
      <c r="Q476" s="64" t="str">
        <f>IF(OR($A476="",'Stammdaten Mitarbeitende'!J476=""),"",'Stammdaten Mitarbeitende'!J476)</f>
        <v/>
      </c>
      <c r="R476" s="63" t="str">
        <f t="shared" si="199"/>
        <v/>
      </c>
      <c r="S476" s="63" t="str">
        <f t="shared" si="206"/>
        <v/>
      </c>
      <c r="T476" s="19">
        <f t="shared" si="200"/>
        <v>0</v>
      </c>
      <c r="U476" s="19">
        <f t="shared" si="201"/>
        <v>0</v>
      </c>
      <c r="V476" s="19">
        <f t="shared" si="202"/>
        <v>0</v>
      </c>
      <c r="W476" s="19">
        <f t="shared" si="203"/>
        <v>0</v>
      </c>
      <c r="X476" s="19">
        <f t="shared" si="204"/>
        <v>0</v>
      </c>
      <c r="Y476" s="19">
        <f t="shared" si="205"/>
        <v>0</v>
      </c>
      <c r="Z476" s="365">
        <f t="shared" si="207"/>
        <v>0</v>
      </c>
    </row>
    <row r="477" spans="1:26" ht="17.25" hidden="1" customHeight="1" x14ac:dyDescent="0.2">
      <c r="A477" s="131" t="str">
        <f t="shared" si="195"/>
        <v/>
      </c>
      <c r="B477" s="168"/>
      <c r="C477" s="168"/>
      <c r="D477" s="168"/>
      <c r="E477" s="169"/>
      <c r="F477" s="273" t="str">
        <f t="shared" si="196"/>
        <v/>
      </c>
      <c r="G477" s="129"/>
      <c r="H477" s="131" t="str">
        <f t="shared" si="197"/>
        <v/>
      </c>
      <c r="I477" s="168"/>
      <c r="J477" s="168"/>
      <c r="K477" s="168"/>
      <c r="L477" s="169"/>
      <c r="M477" s="273" t="str">
        <f t="shared" si="198"/>
        <v/>
      </c>
      <c r="N477" s="56"/>
      <c r="O477" s="57" t="str">
        <f>'Stammdaten Mitarbeitende'!AA477</f>
        <v/>
      </c>
      <c r="P477" s="64" t="str">
        <f>IF($A477="","",'Stammdaten Mitarbeitende'!L477)</f>
        <v/>
      </c>
      <c r="Q477" s="64" t="str">
        <f>IF(OR($A477="",'Stammdaten Mitarbeitende'!J477=""),"",'Stammdaten Mitarbeitende'!J477)</f>
        <v/>
      </c>
      <c r="R477" s="63" t="str">
        <f t="shared" si="199"/>
        <v/>
      </c>
      <c r="S477" s="63" t="str">
        <f t="shared" si="206"/>
        <v/>
      </c>
      <c r="T477" s="19">
        <f t="shared" si="200"/>
        <v>0</v>
      </c>
      <c r="U477" s="19">
        <f t="shared" si="201"/>
        <v>0</v>
      </c>
      <c r="V477" s="19">
        <f t="shared" si="202"/>
        <v>0</v>
      </c>
      <c r="W477" s="19">
        <f t="shared" si="203"/>
        <v>0</v>
      </c>
      <c r="X477" s="19">
        <f t="shared" si="204"/>
        <v>0</v>
      </c>
      <c r="Y477" s="19">
        <f t="shared" si="205"/>
        <v>0</v>
      </c>
      <c r="Z477" s="365">
        <f t="shared" si="207"/>
        <v>0</v>
      </c>
    </row>
    <row r="478" spans="1:26" ht="17.25" hidden="1" customHeight="1" x14ac:dyDescent="0.2">
      <c r="A478" s="131" t="str">
        <f t="shared" si="195"/>
        <v/>
      </c>
      <c r="B478" s="168"/>
      <c r="C478" s="168"/>
      <c r="D478" s="168"/>
      <c r="E478" s="169"/>
      <c r="F478" s="273" t="str">
        <f t="shared" si="196"/>
        <v/>
      </c>
      <c r="G478" s="129"/>
      <c r="H478" s="131" t="str">
        <f t="shared" si="197"/>
        <v/>
      </c>
      <c r="I478" s="168"/>
      <c r="J478" s="168"/>
      <c r="K478" s="168"/>
      <c r="L478" s="169"/>
      <c r="M478" s="273" t="str">
        <f t="shared" si="198"/>
        <v/>
      </c>
      <c r="N478" s="56"/>
      <c r="O478" s="57" t="str">
        <f>'Stammdaten Mitarbeitende'!AA478</f>
        <v/>
      </c>
      <c r="P478" s="64" t="str">
        <f>IF($A478="","",'Stammdaten Mitarbeitende'!L478)</f>
        <v/>
      </c>
      <c r="Q478" s="64" t="str">
        <f>IF(OR($A478="",'Stammdaten Mitarbeitende'!J478=""),"",'Stammdaten Mitarbeitende'!J478)</f>
        <v/>
      </c>
      <c r="R478" s="63" t="str">
        <f t="shared" si="199"/>
        <v/>
      </c>
      <c r="S478" s="63" t="str">
        <f t="shared" si="206"/>
        <v/>
      </c>
      <c r="T478" s="19">
        <f t="shared" si="200"/>
        <v>0</v>
      </c>
      <c r="U478" s="19">
        <f t="shared" si="201"/>
        <v>0</v>
      </c>
      <c r="V478" s="19">
        <f t="shared" si="202"/>
        <v>0</v>
      </c>
      <c r="W478" s="19">
        <f t="shared" si="203"/>
        <v>0</v>
      </c>
      <c r="X478" s="19">
        <f t="shared" si="204"/>
        <v>0</v>
      </c>
      <c r="Y478" s="19">
        <f t="shared" si="205"/>
        <v>0</v>
      </c>
      <c r="Z478" s="365">
        <f t="shared" si="207"/>
        <v>0</v>
      </c>
    </row>
    <row r="479" spans="1:26" ht="17.25" hidden="1" customHeight="1" x14ac:dyDescent="0.2">
      <c r="A479" s="131" t="str">
        <f t="shared" si="195"/>
        <v/>
      </c>
      <c r="B479" s="168"/>
      <c r="C479" s="168"/>
      <c r="D479" s="168"/>
      <c r="E479" s="169"/>
      <c r="F479" s="273" t="str">
        <f t="shared" si="196"/>
        <v/>
      </c>
      <c r="G479" s="129"/>
      <c r="H479" s="131" t="str">
        <f t="shared" si="197"/>
        <v/>
      </c>
      <c r="I479" s="168"/>
      <c r="J479" s="168"/>
      <c r="K479" s="168"/>
      <c r="L479" s="169"/>
      <c r="M479" s="273" t="str">
        <f t="shared" si="198"/>
        <v/>
      </c>
      <c r="N479" s="56"/>
      <c r="O479" s="57" t="str">
        <f>'Stammdaten Mitarbeitende'!AA479</f>
        <v/>
      </c>
      <c r="P479" s="64" t="str">
        <f>IF($A479="","",'Stammdaten Mitarbeitende'!L479)</f>
        <v/>
      </c>
      <c r="Q479" s="64" t="str">
        <f>IF(OR($A479="",'Stammdaten Mitarbeitende'!J479=""),"",'Stammdaten Mitarbeitende'!J479)</f>
        <v/>
      </c>
      <c r="R479" s="63" t="str">
        <f t="shared" si="199"/>
        <v/>
      </c>
      <c r="S479" s="63" t="str">
        <f t="shared" si="206"/>
        <v/>
      </c>
      <c r="T479" s="19">
        <f t="shared" si="200"/>
        <v>0</v>
      </c>
      <c r="U479" s="19">
        <f t="shared" si="201"/>
        <v>0</v>
      </c>
      <c r="V479" s="19">
        <f t="shared" si="202"/>
        <v>0</v>
      </c>
      <c r="W479" s="19">
        <f t="shared" si="203"/>
        <v>0</v>
      </c>
      <c r="X479" s="19">
        <f t="shared" si="204"/>
        <v>0</v>
      </c>
      <c r="Y479" s="19">
        <f t="shared" si="205"/>
        <v>0</v>
      </c>
      <c r="Z479" s="365">
        <f t="shared" si="207"/>
        <v>0</v>
      </c>
    </row>
    <row r="480" spans="1:26" hidden="1" x14ac:dyDescent="0.2">
      <c r="A480" s="280" t="str">
        <f>Übersetzungstexte!A$230</f>
        <v>Seitentotal</v>
      </c>
      <c r="B480" s="281"/>
      <c r="C480" s="92">
        <f>SUM(C459:C479)</f>
        <v>0</v>
      </c>
      <c r="D480" s="282"/>
      <c r="E480" s="92">
        <f>SUM(E459:E479)</f>
        <v>0</v>
      </c>
      <c r="F480" s="92">
        <f>SUM(F459:F479)</f>
        <v>0</v>
      </c>
      <c r="G480" s="283"/>
      <c r="H480" s="280" t="str">
        <f>Übersetzungstexte!A$230</f>
        <v>Seitentotal</v>
      </c>
      <c r="I480" s="281"/>
      <c r="J480" s="92">
        <f>SUM(J459:J479)</f>
        <v>0</v>
      </c>
      <c r="K480" s="282"/>
      <c r="L480" s="92">
        <f>SUM(L459:L479)</f>
        <v>0</v>
      </c>
      <c r="M480" s="92">
        <f>SUM(M459:M479)</f>
        <v>0</v>
      </c>
      <c r="N480" s="56"/>
      <c r="O480" s="56"/>
      <c r="P480" s="56"/>
      <c r="Q480" s="56"/>
      <c r="R480" s="56"/>
      <c r="S480" s="56"/>
    </row>
    <row r="481" spans="1:26" hidden="1" x14ac:dyDescent="0.2">
      <c r="A481" s="240" t="str">
        <f>'Stammdaten Betrieb &amp; Abteilung'!D$1</f>
        <v xml:space="preserve">  </v>
      </c>
      <c r="B481" s="241"/>
      <c r="F481" s="243"/>
      <c r="G481" s="243"/>
      <c r="H481" s="22" t="str">
        <f>Übersetzungstexte!A$190</f>
        <v>Betrieb / Betriebsabteilung</v>
      </c>
      <c r="I481" s="244" t="str">
        <f>'Stammdaten Betrieb &amp; Abteilung'!D$13</f>
        <v xml:space="preserve"> </v>
      </c>
      <c r="J481" s="49"/>
      <c r="K481" s="22"/>
      <c r="L481" s="49"/>
      <c r="M481" s="49"/>
    </row>
    <row r="482" spans="1:26" hidden="1" x14ac:dyDescent="0.2">
      <c r="A482" s="245" t="str">
        <f>'Stammdaten Betrieb &amp; Abteilung'!D$3</f>
        <v xml:space="preserve"> </v>
      </c>
      <c r="B482" s="246"/>
      <c r="F482" s="247"/>
      <c r="G482" s="247"/>
      <c r="H482" s="46" t="str">
        <f>Übersetzungstexte!A$191</f>
        <v>PLZ/Ort</v>
      </c>
      <c r="I482" s="244" t="str">
        <f>'Stammdaten Betrieb &amp; Abteilung'!D$4</f>
        <v xml:space="preserve"> </v>
      </c>
      <c r="J482" s="49"/>
      <c r="K482" s="22"/>
      <c r="L482" s="248"/>
      <c r="M482" s="248"/>
    </row>
    <row r="483" spans="1:26" hidden="1" x14ac:dyDescent="0.2">
      <c r="A483" s="178"/>
      <c r="B483" s="195"/>
      <c r="C483" s="196"/>
      <c r="D483" s="195"/>
      <c r="E483" s="196"/>
      <c r="F483" s="196"/>
      <c r="G483" s="279"/>
      <c r="H483" s="197"/>
      <c r="I483" s="196"/>
      <c r="J483" s="195"/>
      <c r="K483" s="198"/>
      <c r="L483" s="199"/>
      <c r="M483" s="199"/>
    </row>
    <row r="484" spans="1:26" hidden="1" x14ac:dyDescent="0.2">
      <c r="A484" s="249"/>
      <c r="B484" s="250"/>
      <c r="C484" s="251"/>
      <c r="D484" s="252"/>
      <c r="E484" s="253"/>
      <c r="F484" s="254" t="str">
        <f>CONCATENATE(Übersetzungstexte!A$192," ",TEXT(MONTH(P$3),"00"),".",YEAR(P$3))</f>
        <v>Zeitgleiche Periode des Vorjahres: 01.3799</v>
      </c>
      <c r="G484" s="255"/>
      <c r="H484" s="255"/>
      <c r="I484" s="249"/>
      <c r="J484" s="252"/>
      <c r="K484" s="256"/>
      <c r="L484" s="257"/>
      <c r="M484" s="258" t="str">
        <f>CONCATENATE(Übersetzungstexte!A$211," ",TEXT(MONTH(P$4),"00"),".",YEAR(P$4))</f>
        <v>Zeitgleiche Periode des vorletzten Jahres: 01.3798</v>
      </c>
    </row>
    <row r="485" spans="1:26" hidden="1" x14ac:dyDescent="0.2">
      <c r="A485" s="259">
        <v>1</v>
      </c>
      <c r="B485" s="260">
        <v>2</v>
      </c>
      <c r="C485" s="260">
        <v>3</v>
      </c>
      <c r="D485" s="260">
        <v>4</v>
      </c>
      <c r="E485" s="260">
        <v>5</v>
      </c>
      <c r="F485" s="260">
        <v>6</v>
      </c>
      <c r="G485" s="261"/>
      <c r="H485" s="259">
        <v>1</v>
      </c>
      <c r="I485" s="260">
        <v>2</v>
      </c>
      <c r="J485" s="260">
        <v>3</v>
      </c>
      <c r="K485" s="260">
        <v>4</v>
      </c>
      <c r="L485" s="260">
        <v>5</v>
      </c>
      <c r="M485" s="260">
        <v>6</v>
      </c>
      <c r="N485" s="54"/>
      <c r="O485" s="54"/>
      <c r="P485" s="54"/>
      <c r="Q485" s="54"/>
      <c r="R485" s="54" t="s">
        <v>766</v>
      </c>
      <c r="S485" s="54" t="s">
        <v>5</v>
      </c>
      <c r="T485" s="66" t="s">
        <v>764</v>
      </c>
      <c r="U485" s="66" t="s">
        <v>667</v>
      </c>
      <c r="V485" s="66"/>
      <c r="W485" s="66" t="s">
        <v>764</v>
      </c>
      <c r="X485" s="66" t="s">
        <v>667</v>
      </c>
      <c r="Y485" s="66"/>
    </row>
    <row r="486" spans="1:26" s="134" customFormat="1" hidden="1" x14ac:dyDescent="0.2">
      <c r="A486" s="262" t="str">
        <f>Übersetzungstexte!A$193</f>
        <v/>
      </c>
      <c r="B486" s="263" t="str">
        <f>Übersetzungstexte!A$196</f>
        <v>vertragliche</v>
      </c>
      <c r="C486" s="264" t="str">
        <f>Übersetzungstexte!A$199</f>
        <v>Sollstd. zeitgl.</v>
      </c>
      <c r="D486" s="265" t="str">
        <f>Übersetzungstexte!A$202</f>
        <v>Istzeit</v>
      </c>
      <c r="E486" s="264" t="str">
        <f>Übersetzungstexte!A$205</f>
        <v>Bezahlte/</v>
      </c>
      <c r="F486" s="264" t="str">
        <f>Übersetzungstexte!A$208</f>
        <v>Ausfallstunden</v>
      </c>
      <c r="G486" s="266"/>
      <c r="H486" s="262" t="str">
        <f>Übersetzungstexte!A$212</f>
        <v/>
      </c>
      <c r="I486" s="263" t="str">
        <f>Übersetzungstexte!A$215</f>
        <v>vertragliche</v>
      </c>
      <c r="J486" s="264" t="str">
        <f>Übersetzungstexte!A$218</f>
        <v>Sollstd. zeitgl.</v>
      </c>
      <c r="K486" s="265" t="str">
        <f>Übersetzungstexte!A$221</f>
        <v>Istzeit</v>
      </c>
      <c r="L486" s="264" t="str">
        <f>Übersetzungstexte!A$224</f>
        <v>Bezahlte/</v>
      </c>
      <c r="M486" s="264" t="str">
        <f>Übersetzungstexte!A$227</f>
        <v>Ausfallstunden</v>
      </c>
      <c r="N486" s="55"/>
      <c r="O486" s="55"/>
      <c r="P486" s="84" t="s">
        <v>680</v>
      </c>
      <c r="Q486" s="84" t="s">
        <v>683</v>
      </c>
      <c r="R486" s="61" t="s">
        <v>691</v>
      </c>
      <c r="S486" s="61" t="s">
        <v>691</v>
      </c>
      <c r="T486" s="66" t="s">
        <v>763</v>
      </c>
      <c r="U486" s="66" t="s">
        <v>763</v>
      </c>
      <c r="V486" s="61" t="s">
        <v>691</v>
      </c>
      <c r="W486" s="66" t="s">
        <v>763</v>
      </c>
      <c r="X486" s="66" t="s">
        <v>763</v>
      </c>
      <c r="Y486" s="61" t="s">
        <v>691</v>
      </c>
      <c r="Z486" s="79"/>
    </row>
    <row r="487" spans="1:26" s="134" customFormat="1" hidden="1" x14ac:dyDescent="0.2">
      <c r="A487" s="267" t="str">
        <f>Übersetzungstexte!A$194</f>
        <v/>
      </c>
      <c r="B487" s="263" t="str">
        <f>Übersetzungstexte!A$197</f>
        <v>wöchentliche</v>
      </c>
      <c r="C487" s="264" t="str">
        <f>Übersetzungstexte!A$200</f>
        <v>Periode inkl.</v>
      </c>
      <c r="D487" s="265" t="str">
        <f>Übersetzungstexte!A$203</f>
        <v/>
      </c>
      <c r="E487" s="264" t="str">
        <f>Übersetzungstexte!A$206</f>
        <v>Unbezahlte</v>
      </c>
      <c r="F487" s="264" t="str">
        <f>Übersetzungstexte!A$209</f>
        <v/>
      </c>
      <c r="G487" s="266"/>
      <c r="H487" s="267" t="str">
        <f>Übersetzungstexte!A$213</f>
        <v/>
      </c>
      <c r="I487" s="263" t="str">
        <f>Übersetzungstexte!A$216</f>
        <v>wöchentliche</v>
      </c>
      <c r="J487" s="264" t="str">
        <f>Übersetzungstexte!A$219</f>
        <v>Periode inkl.</v>
      </c>
      <c r="K487" s="265" t="str">
        <f>Übersetzungstexte!A$222</f>
        <v/>
      </c>
      <c r="L487" s="264" t="str">
        <f>Übersetzungstexte!A$225</f>
        <v>Unbezahlte</v>
      </c>
      <c r="M487" s="264" t="str">
        <f>Übersetzungstexte!A$228</f>
        <v/>
      </c>
      <c r="N487" s="55"/>
      <c r="O487" s="55"/>
      <c r="P487" s="61" t="s">
        <v>682</v>
      </c>
      <c r="Q487" s="84" t="s">
        <v>681</v>
      </c>
      <c r="R487" s="61" t="s">
        <v>692</v>
      </c>
      <c r="S487" s="61" t="s">
        <v>692</v>
      </c>
      <c r="T487" s="66" t="s">
        <v>749</v>
      </c>
      <c r="U487" s="66" t="s">
        <v>749</v>
      </c>
      <c r="V487" s="61" t="s">
        <v>692</v>
      </c>
      <c r="W487" s="66" t="s">
        <v>749</v>
      </c>
      <c r="X487" s="66" t="s">
        <v>749</v>
      </c>
      <c r="Y487" s="61" t="s">
        <v>692</v>
      </c>
      <c r="Z487" s="79" t="s">
        <v>52</v>
      </c>
    </row>
    <row r="488" spans="1:26" s="134" customFormat="1" hidden="1" x14ac:dyDescent="0.2">
      <c r="A488" s="268" t="str">
        <f>Übersetzungstexte!A$195</f>
        <v>Name,Vorname</v>
      </c>
      <c r="B488" s="269" t="str">
        <f>Übersetzungstexte!A$198</f>
        <v>Arbeitszeit</v>
      </c>
      <c r="C488" s="270" t="str">
        <f>Übersetzungstexte!A$201</f>
        <v>Vorholzeit</v>
      </c>
      <c r="D488" s="271" t="str">
        <f>Übersetzungstexte!A$204</f>
        <v/>
      </c>
      <c r="E488" s="270" t="str">
        <f>Übersetzungstexte!A$207</f>
        <v>Absenzen</v>
      </c>
      <c r="F488" s="270" t="str">
        <f>Übersetzungstexte!A$210</f>
        <v/>
      </c>
      <c r="G488" s="272"/>
      <c r="H488" s="268" t="str">
        <f>Übersetzungstexte!A$214</f>
        <v>Name,Vorname</v>
      </c>
      <c r="I488" s="269" t="str">
        <f>Übersetzungstexte!A$217</f>
        <v>Arbeitszeit</v>
      </c>
      <c r="J488" s="270" t="str">
        <f>Übersetzungstexte!A$220</f>
        <v>Vorholzeit</v>
      </c>
      <c r="K488" s="271" t="str">
        <f>Übersetzungstexte!A$223</f>
        <v/>
      </c>
      <c r="L488" s="270" t="str">
        <f>Übersetzungstexte!A$226</f>
        <v>Absenzen</v>
      </c>
      <c r="M488" s="270" t="str">
        <f>Übersetzungstexte!A$229</f>
        <v/>
      </c>
      <c r="N488" s="55"/>
      <c r="O488" s="55" t="s">
        <v>711</v>
      </c>
      <c r="P488" s="61" t="s">
        <v>673</v>
      </c>
      <c r="Q488" s="84" t="s">
        <v>661</v>
      </c>
      <c r="R488" s="83">
        <f>P$3</f>
        <v>693598</v>
      </c>
      <c r="S488" s="83">
        <f>P$4</f>
        <v>693233</v>
      </c>
      <c r="T488" s="83" t="s">
        <v>767</v>
      </c>
      <c r="U488" s="83" t="s">
        <v>767</v>
      </c>
      <c r="V488" s="83" t="s">
        <v>767</v>
      </c>
      <c r="W488" s="83" t="s">
        <v>4</v>
      </c>
      <c r="X488" s="83" t="s">
        <v>4</v>
      </c>
      <c r="Y488" s="83" t="s">
        <v>4</v>
      </c>
      <c r="Z488" s="79" t="s">
        <v>53</v>
      </c>
    </row>
    <row r="489" spans="1:26" ht="17.25" hidden="1" customHeight="1" x14ac:dyDescent="0.2">
      <c r="A489" s="131" t="str">
        <f t="shared" ref="A489:A509" si="208">O489</f>
        <v/>
      </c>
      <c r="B489" s="168"/>
      <c r="C489" s="168"/>
      <c r="D489" s="168"/>
      <c r="E489" s="169"/>
      <c r="F489" s="273" t="str">
        <f t="shared" ref="F489:F509" si="209">R489</f>
        <v/>
      </c>
      <c r="G489" s="129"/>
      <c r="H489" s="131" t="str">
        <f t="shared" ref="H489:H509" si="210">O489</f>
        <v/>
      </c>
      <c r="I489" s="168"/>
      <c r="J489" s="168"/>
      <c r="K489" s="168"/>
      <c r="L489" s="169"/>
      <c r="M489" s="273" t="str">
        <f t="shared" ref="M489:M509" si="211">S489</f>
        <v/>
      </c>
      <c r="N489" s="56"/>
      <c r="O489" s="57" t="str">
        <f>'Stammdaten Mitarbeitende'!AA489</f>
        <v/>
      </c>
      <c r="P489" s="64" t="str">
        <f>IF($A489="","",'Stammdaten Mitarbeitende'!L489)</f>
        <v/>
      </c>
      <c r="Q489" s="64" t="str">
        <f>IF(OR($A489="",'Stammdaten Mitarbeitende'!J489=""),"",'Stammdaten Mitarbeitende'!J489)</f>
        <v/>
      </c>
      <c r="R489" s="63" t="str">
        <f t="shared" ref="R489:R509" si="212">IF(OR($A489="",C489="",D489="",E489=""),"",MAX(C489-D489-E489,0))</f>
        <v/>
      </c>
      <c r="S489" s="63" t="str">
        <f>IF(OR($H489="",J489="",K489="",L489=""),"",MAX(J489-K489-L489,0))</f>
        <v/>
      </c>
      <c r="T489" s="19">
        <f t="shared" ref="T489:T509" si="213">IF(OR(F489=""),0,C489)</f>
        <v>0</v>
      </c>
      <c r="U489" s="19">
        <f t="shared" ref="U489:U509" si="214">IF(OR(F489=""),0,E489)</f>
        <v>0</v>
      </c>
      <c r="V489" s="19">
        <f t="shared" ref="V489:V509" si="215">IF(OR(F489&lt;=0,F489=""),0,R489)</f>
        <v>0</v>
      </c>
      <c r="W489" s="19">
        <f t="shared" ref="W489:W509" si="216">IF(OR(M489=""),0,J489)</f>
        <v>0</v>
      </c>
      <c r="X489" s="19">
        <f t="shared" ref="X489:X509" si="217">IF(OR(M489=""),0,L489)</f>
        <v>0</v>
      </c>
      <c r="Y489" s="19">
        <f t="shared" ref="Y489:Y509" si="218">IF(OR(M489&lt;=0,M489=""),0,S489)</f>
        <v>0</v>
      </c>
      <c r="Z489" s="365">
        <f>MAX(P489:Y489)</f>
        <v>0</v>
      </c>
    </row>
    <row r="490" spans="1:26" ht="17.25" hidden="1" customHeight="1" x14ac:dyDescent="0.2">
      <c r="A490" s="131" t="str">
        <f t="shared" si="208"/>
        <v/>
      </c>
      <c r="B490" s="168"/>
      <c r="C490" s="168"/>
      <c r="D490" s="168"/>
      <c r="E490" s="169"/>
      <c r="F490" s="273" t="str">
        <f t="shared" si="209"/>
        <v/>
      </c>
      <c r="G490" s="129"/>
      <c r="H490" s="131" t="str">
        <f t="shared" si="210"/>
        <v/>
      </c>
      <c r="I490" s="168"/>
      <c r="J490" s="168"/>
      <c r="K490" s="168"/>
      <c r="L490" s="169"/>
      <c r="M490" s="273" t="str">
        <f t="shared" si="211"/>
        <v/>
      </c>
      <c r="N490" s="56"/>
      <c r="O490" s="57" t="str">
        <f>'Stammdaten Mitarbeitende'!AA490</f>
        <v/>
      </c>
      <c r="P490" s="64" t="str">
        <f>IF($A490="","",'Stammdaten Mitarbeitende'!L490)</f>
        <v/>
      </c>
      <c r="Q490" s="64" t="str">
        <f>IF(OR($A490="",'Stammdaten Mitarbeitende'!J490=""),"",'Stammdaten Mitarbeitende'!J490)</f>
        <v/>
      </c>
      <c r="R490" s="63" t="str">
        <f t="shared" si="212"/>
        <v/>
      </c>
      <c r="S490" s="63" t="str">
        <f t="shared" ref="S490:S509" si="219">IF(OR($H490="",J490="",K490="",L490=""),"",MAX(J490-K490-L490,0))</f>
        <v/>
      </c>
      <c r="T490" s="19">
        <f t="shared" si="213"/>
        <v>0</v>
      </c>
      <c r="U490" s="19">
        <f t="shared" si="214"/>
        <v>0</v>
      </c>
      <c r="V490" s="19">
        <f t="shared" si="215"/>
        <v>0</v>
      </c>
      <c r="W490" s="19">
        <f t="shared" si="216"/>
        <v>0</v>
      </c>
      <c r="X490" s="19">
        <f t="shared" si="217"/>
        <v>0</v>
      </c>
      <c r="Y490" s="19">
        <f t="shared" si="218"/>
        <v>0</v>
      </c>
      <c r="Z490" s="365">
        <f t="shared" ref="Z490:Z509" si="220">MAX(P490:Y490)</f>
        <v>0</v>
      </c>
    </row>
    <row r="491" spans="1:26" ht="17.25" hidden="1" customHeight="1" x14ac:dyDescent="0.2">
      <c r="A491" s="131" t="str">
        <f t="shared" si="208"/>
        <v/>
      </c>
      <c r="B491" s="168"/>
      <c r="C491" s="168"/>
      <c r="D491" s="168"/>
      <c r="E491" s="169"/>
      <c r="F491" s="273" t="str">
        <f t="shared" si="209"/>
        <v/>
      </c>
      <c r="G491" s="129"/>
      <c r="H491" s="131" t="str">
        <f t="shared" si="210"/>
        <v/>
      </c>
      <c r="I491" s="168"/>
      <c r="J491" s="168"/>
      <c r="K491" s="168"/>
      <c r="L491" s="169"/>
      <c r="M491" s="273" t="str">
        <f t="shared" si="211"/>
        <v/>
      </c>
      <c r="N491" s="56"/>
      <c r="O491" s="57" t="str">
        <f>'Stammdaten Mitarbeitende'!AA491</f>
        <v/>
      </c>
      <c r="P491" s="64" t="str">
        <f>IF($A491="","",'Stammdaten Mitarbeitende'!L491)</f>
        <v/>
      </c>
      <c r="Q491" s="64" t="str">
        <f>IF(OR($A491="",'Stammdaten Mitarbeitende'!J491=""),"",'Stammdaten Mitarbeitende'!J491)</f>
        <v/>
      </c>
      <c r="R491" s="63" t="str">
        <f t="shared" si="212"/>
        <v/>
      </c>
      <c r="S491" s="63" t="str">
        <f t="shared" si="219"/>
        <v/>
      </c>
      <c r="T491" s="19">
        <f t="shared" si="213"/>
        <v>0</v>
      </c>
      <c r="U491" s="19">
        <f t="shared" si="214"/>
        <v>0</v>
      </c>
      <c r="V491" s="19">
        <f t="shared" si="215"/>
        <v>0</v>
      </c>
      <c r="W491" s="19">
        <f t="shared" si="216"/>
        <v>0</v>
      </c>
      <c r="X491" s="19">
        <f t="shared" si="217"/>
        <v>0</v>
      </c>
      <c r="Y491" s="19">
        <f t="shared" si="218"/>
        <v>0</v>
      </c>
      <c r="Z491" s="365">
        <f t="shared" si="220"/>
        <v>0</v>
      </c>
    </row>
    <row r="492" spans="1:26" ht="17.25" hidden="1" customHeight="1" x14ac:dyDescent="0.2">
      <c r="A492" s="131" t="str">
        <f t="shared" si="208"/>
        <v/>
      </c>
      <c r="B492" s="168"/>
      <c r="C492" s="168"/>
      <c r="D492" s="168"/>
      <c r="E492" s="169"/>
      <c r="F492" s="273" t="str">
        <f t="shared" si="209"/>
        <v/>
      </c>
      <c r="G492" s="129"/>
      <c r="H492" s="131" t="str">
        <f t="shared" si="210"/>
        <v/>
      </c>
      <c r="I492" s="168"/>
      <c r="J492" s="168"/>
      <c r="K492" s="168"/>
      <c r="L492" s="169"/>
      <c r="M492" s="273" t="str">
        <f t="shared" si="211"/>
        <v/>
      </c>
      <c r="N492" s="56"/>
      <c r="O492" s="57" t="str">
        <f>'Stammdaten Mitarbeitende'!AA492</f>
        <v/>
      </c>
      <c r="P492" s="64" t="str">
        <f>IF($A492="","",'Stammdaten Mitarbeitende'!L492)</f>
        <v/>
      </c>
      <c r="Q492" s="64" t="str">
        <f>IF(OR($A492="",'Stammdaten Mitarbeitende'!J492=""),"",'Stammdaten Mitarbeitende'!J492)</f>
        <v/>
      </c>
      <c r="R492" s="63" t="str">
        <f t="shared" si="212"/>
        <v/>
      </c>
      <c r="S492" s="63" t="str">
        <f t="shared" si="219"/>
        <v/>
      </c>
      <c r="T492" s="19">
        <f t="shared" si="213"/>
        <v>0</v>
      </c>
      <c r="U492" s="19">
        <f t="shared" si="214"/>
        <v>0</v>
      </c>
      <c r="V492" s="19">
        <f t="shared" si="215"/>
        <v>0</v>
      </c>
      <c r="W492" s="19">
        <f t="shared" si="216"/>
        <v>0</v>
      </c>
      <c r="X492" s="19">
        <f t="shared" si="217"/>
        <v>0</v>
      </c>
      <c r="Y492" s="19">
        <f t="shared" si="218"/>
        <v>0</v>
      </c>
      <c r="Z492" s="365">
        <f t="shared" si="220"/>
        <v>0</v>
      </c>
    </row>
    <row r="493" spans="1:26" ht="17.25" hidden="1" customHeight="1" x14ac:dyDescent="0.2">
      <c r="A493" s="131" t="str">
        <f t="shared" si="208"/>
        <v/>
      </c>
      <c r="B493" s="168"/>
      <c r="C493" s="168"/>
      <c r="D493" s="168"/>
      <c r="E493" s="169"/>
      <c r="F493" s="273" t="str">
        <f t="shared" si="209"/>
        <v/>
      </c>
      <c r="G493" s="129"/>
      <c r="H493" s="131" t="str">
        <f t="shared" si="210"/>
        <v/>
      </c>
      <c r="I493" s="168"/>
      <c r="J493" s="168"/>
      <c r="K493" s="168"/>
      <c r="L493" s="169"/>
      <c r="M493" s="273" t="str">
        <f t="shared" si="211"/>
        <v/>
      </c>
      <c r="N493" s="56"/>
      <c r="O493" s="57" t="str">
        <f>'Stammdaten Mitarbeitende'!AA493</f>
        <v/>
      </c>
      <c r="P493" s="64" t="str">
        <f>IF($A493="","",'Stammdaten Mitarbeitende'!L493)</f>
        <v/>
      </c>
      <c r="Q493" s="64" t="str">
        <f>IF(OR($A493="",'Stammdaten Mitarbeitende'!J493=""),"",'Stammdaten Mitarbeitende'!J493)</f>
        <v/>
      </c>
      <c r="R493" s="63" t="str">
        <f t="shared" si="212"/>
        <v/>
      </c>
      <c r="S493" s="63" t="str">
        <f t="shared" si="219"/>
        <v/>
      </c>
      <c r="T493" s="19">
        <f t="shared" si="213"/>
        <v>0</v>
      </c>
      <c r="U493" s="19">
        <f t="shared" si="214"/>
        <v>0</v>
      </c>
      <c r="V493" s="19">
        <f t="shared" si="215"/>
        <v>0</v>
      </c>
      <c r="W493" s="19">
        <f t="shared" si="216"/>
        <v>0</v>
      </c>
      <c r="X493" s="19">
        <f t="shared" si="217"/>
        <v>0</v>
      </c>
      <c r="Y493" s="19">
        <f t="shared" si="218"/>
        <v>0</v>
      </c>
      <c r="Z493" s="365">
        <f t="shared" si="220"/>
        <v>0</v>
      </c>
    </row>
    <row r="494" spans="1:26" ht="17.25" hidden="1" customHeight="1" x14ac:dyDescent="0.2">
      <c r="A494" s="131" t="str">
        <f t="shared" si="208"/>
        <v/>
      </c>
      <c r="B494" s="168"/>
      <c r="C494" s="168"/>
      <c r="D494" s="168"/>
      <c r="E494" s="169"/>
      <c r="F494" s="273" t="str">
        <f t="shared" si="209"/>
        <v/>
      </c>
      <c r="G494" s="129"/>
      <c r="H494" s="131" t="str">
        <f t="shared" si="210"/>
        <v/>
      </c>
      <c r="I494" s="168"/>
      <c r="J494" s="168"/>
      <c r="K494" s="168"/>
      <c r="L494" s="169"/>
      <c r="M494" s="273" t="str">
        <f t="shared" si="211"/>
        <v/>
      </c>
      <c r="N494" s="56"/>
      <c r="O494" s="57" t="str">
        <f>'Stammdaten Mitarbeitende'!AA494</f>
        <v/>
      </c>
      <c r="P494" s="64" t="str">
        <f>IF($A494="","",'Stammdaten Mitarbeitende'!L494)</f>
        <v/>
      </c>
      <c r="Q494" s="64" t="str">
        <f>IF(OR($A494="",'Stammdaten Mitarbeitende'!J494=""),"",'Stammdaten Mitarbeitende'!J494)</f>
        <v/>
      </c>
      <c r="R494" s="63" t="str">
        <f t="shared" si="212"/>
        <v/>
      </c>
      <c r="S494" s="63" t="str">
        <f t="shared" si="219"/>
        <v/>
      </c>
      <c r="T494" s="19">
        <f t="shared" si="213"/>
        <v>0</v>
      </c>
      <c r="U494" s="19">
        <f t="shared" si="214"/>
        <v>0</v>
      </c>
      <c r="V494" s="19">
        <f t="shared" si="215"/>
        <v>0</v>
      </c>
      <c r="W494" s="19">
        <f t="shared" si="216"/>
        <v>0</v>
      </c>
      <c r="X494" s="19">
        <f t="shared" si="217"/>
        <v>0</v>
      </c>
      <c r="Y494" s="19">
        <f t="shared" si="218"/>
        <v>0</v>
      </c>
      <c r="Z494" s="365">
        <f t="shared" si="220"/>
        <v>0</v>
      </c>
    </row>
    <row r="495" spans="1:26" ht="17.25" hidden="1" customHeight="1" x14ac:dyDescent="0.2">
      <c r="A495" s="131" t="str">
        <f t="shared" si="208"/>
        <v/>
      </c>
      <c r="B495" s="168"/>
      <c r="C495" s="168"/>
      <c r="D495" s="168"/>
      <c r="E495" s="169"/>
      <c r="F495" s="273" t="str">
        <f t="shared" si="209"/>
        <v/>
      </c>
      <c r="G495" s="129"/>
      <c r="H495" s="131" t="str">
        <f t="shared" si="210"/>
        <v/>
      </c>
      <c r="I495" s="168"/>
      <c r="J495" s="168"/>
      <c r="K495" s="168"/>
      <c r="L495" s="169"/>
      <c r="M495" s="273" t="str">
        <f t="shared" si="211"/>
        <v/>
      </c>
      <c r="N495" s="56"/>
      <c r="O495" s="57" t="str">
        <f>'Stammdaten Mitarbeitende'!AA495</f>
        <v/>
      </c>
      <c r="P495" s="64" t="str">
        <f>IF($A495="","",'Stammdaten Mitarbeitende'!L495)</f>
        <v/>
      </c>
      <c r="Q495" s="64" t="str">
        <f>IF(OR($A495="",'Stammdaten Mitarbeitende'!J495=""),"",'Stammdaten Mitarbeitende'!J495)</f>
        <v/>
      </c>
      <c r="R495" s="63" t="str">
        <f t="shared" si="212"/>
        <v/>
      </c>
      <c r="S495" s="63" t="str">
        <f t="shared" si="219"/>
        <v/>
      </c>
      <c r="T495" s="19">
        <f t="shared" si="213"/>
        <v>0</v>
      </c>
      <c r="U495" s="19">
        <f t="shared" si="214"/>
        <v>0</v>
      </c>
      <c r="V495" s="19">
        <f t="shared" si="215"/>
        <v>0</v>
      </c>
      <c r="W495" s="19">
        <f t="shared" si="216"/>
        <v>0</v>
      </c>
      <c r="X495" s="19">
        <f t="shared" si="217"/>
        <v>0</v>
      </c>
      <c r="Y495" s="19">
        <f t="shared" si="218"/>
        <v>0</v>
      </c>
      <c r="Z495" s="365">
        <f t="shared" si="220"/>
        <v>0</v>
      </c>
    </row>
    <row r="496" spans="1:26" ht="17.25" hidden="1" customHeight="1" x14ac:dyDescent="0.2">
      <c r="A496" s="131" t="str">
        <f t="shared" si="208"/>
        <v/>
      </c>
      <c r="B496" s="168"/>
      <c r="C496" s="168"/>
      <c r="D496" s="168"/>
      <c r="E496" s="169"/>
      <c r="F496" s="273" t="str">
        <f t="shared" si="209"/>
        <v/>
      </c>
      <c r="G496" s="129"/>
      <c r="H496" s="131" t="str">
        <f t="shared" si="210"/>
        <v/>
      </c>
      <c r="I496" s="168"/>
      <c r="J496" s="168"/>
      <c r="K496" s="168"/>
      <c r="L496" s="169"/>
      <c r="M496" s="273" t="str">
        <f t="shared" si="211"/>
        <v/>
      </c>
      <c r="N496" s="56"/>
      <c r="O496" s="57" t="str">
        <f>'Stammdaten Mitarbeitende'!AA496</f>
        <v/>
      </c>
      <c r="P496" s="64" t="str">
        <f>IF($A496="","",'Stammdaten Mitarbeitende'!L496)</f>
        <v/>
      </c>
      <c r="Q496" s="64" t="str">
        <f>IF(OR($A496="",'Stammdaten Mitarbeitende'!J496=""),"",'Stammdaten Mitarbeitende'!J496)</f>
        <v/>
      </c>
      <c r="R496" s="63" t="str">
        <f t="shared" si="212"/>
        <v/>
      </c>
      <c r="S496" s="63" t="str">
        <f t="shared" si="219"/>
        <v/>
      </c>
      <c r="T496" s="19">
        <f t="shared" si="213"/>
        <v>0</v>
      </c>
      <c r="U496" s="19">
        <f t="shared" si="214"/>
        <v>0</v>
      </c>
      <c r="V496" s="19">
        <f t="shared" si="215"/>
        <v>0</v>
      </c>
      <c r="W496" s="19">
        <f t="shared" si="216"/>
        <v>0</v>
      </c>
      <c r="X496" s="19">
        <f t="shared" si="217"/>
        <v>0</v>
      </c>
      <c r="Y496" s="19">
        <f t="shared" si="218"/>
        <v>0</v>
      </c>
      <c r="Z496" s="365">
        <f t="shared" si="220"/>
        <v>0</v>
      </c>
    </row>
    <row r="497" spans="1:26" ht="17.25" hidden="1" customHeight="1" x14ac:dyDescent="0.2">
      <c r="A497" s="131" t="str">
        <f t="shared" si="208"/>
        <v/>
      </c>
      <c r="B497" s="168"/>
      <c r="C497" s="168"/>
      <c r="D497" s="168"/>
      <c r="E497" s="169"/>
      <c r="F497" s="273" t="str">
        <f t="shared" si="209"/>
        <v/>
      </c>
      <c r="G497" s="129"/>
      <c r="H497" s="131" t="str">
        <f t="shared" si="210"/>
        <v/>
      </c>
      <c r="I497" s="168"/>
      <c r="J497" s="168"/>
      <c r="K497" s="168"/>
      <c r="L497" s="169"/>
      <c r="M497" s="273" t="str">
        <f t="shared" si="211"/>
        <v/>
      </c>
      <c r="N497" s="56"/>
      <c r="O497" s="57" t="str">
        <f>'Stammdaten Mitarbeitende'!AA497</f>
        <v/>
      </c>
      <c r="P497" s="64" t="str">
        <f>IF($A497="","",'Stammdaten Mitarbeitende'!L497)</f>
        <v/>
      </c>
      <c r="Q497" s="64" t="str">
        <f>IF(OR($A497="",'Stammdaten Mitarbeitende'!J497=""),"",'Stammdaten Mitarbeitende'!J497)</f>
        <v/>
      </c>
      <c r="R497" s="63" t="str">
        <f t="shared" si="212"/>
        <v/>
      </c>
      <c r="S497" s="63" t="str">
        <f t="shared" si="219"/>
        <v/>
      </c>
      <c r="T497" s="19">
        <f t="shared" si="213"/>
        <v>0</v>
      </c>
      <c r="U497" s="19">
        <f t="shared" si="214"/>
        <v>0</v>
      </c>
      <c r="V497" s="19">
        <f t="shared" si="215"/>
        <v>0</v>
      </c>
      <c r="W497" s="19">
        <f t="shared" si="216"/>
        <v>0</v>
      </c>
      <c r="X497" s="19">
        <f t="shared" si="217"/>
        <v>0</v>
      </c>
      <c r="Y497" s="19">
        <f t="shared" si="218"/>
        <v>0</v>
      </c>
      <c r="Z497" s="365">
        <f t="shared" si="220"/>
        <v>0</v>
      </c>
    </row>
    <row r="498" spans="1:26" ht="17.25" hidden="1" customHeight="1" x14ac:dyDescent="0.2">
      <c r="A498" s="131" t="str">
        <f t="shared" si="208"/>
        <v/>
      </c>
      <c r="B498" s="168"/>
      <c r="C498" s="168"/>
      <c r="D498" s="168"/>
      <c r="E498" s="169"/>
      <c r="F498" s="273" t="str">
        <f t="shared" si="209"/>
        <v/>
      </c>
      <c r="G498" s="129"/>
      <c r="H498" s="131" t="str">
        <f t="shared" si="210"/>
        <v/>
      </c>
      <c r="I498" s="168"/>
      <c r="J498" s="168"/>
      <c r="K498" s="168"/>
      <c r="L498" s="169"/>
      <c r="M498" s="273" t="str">
        <f t="shared" si="211"/>
        <v/>
      </c>
      <c r="N498" s="56"/>
      <c r="O498" s="57" t="str">
        <f>'Stammdaten Mitarbeitende'!AA498</f>
        <v/>
      </c>
      <c r="P498" s="64" t="str">
        <f>IF($A498="","",'Stammdaten Mitarbeitende'!L498)</f>
        <v/>
      </c>
      <c r="Q498" s="64" t="str">
        <f>IF(OR($A498="",'Stammdaten Mitarbeitende'!J498=""),"",'Stammdaten Mitarbeitende'!J498)</f>
        <v/>
      </c>
      <c r="R498" s="63" t="str">
        <f t="shared" si="212"/>
        <v/>
      </c>
      <c r="S498" s="63" t="str">
        <f t="shared" si="219"/>
        <v/>
      </c>
      <c r="T498" s="19">
        <f t="shared" si="213"/>
        <v>0</v>
      </c>
      <c r="U498" s="19">
        <f t="shared" si="214"/>
        <v>0</v>
      </c>
      <c r="V498" s="19">
        <f t="shared" si="215"/>
        <v>0</v>
      </c>
      <c r="W498" s="19">
        <f t="shared" si="216"/>
        <v>0</v>
      </c>
      <c r="X498" s="19">
        <f t="shared" si="217"/>
        <v>0</v>
      </c>
      <c r="Y498" s="19">
        <f t="shared" si="218"/>
        <v>0</v>
      </c>
      <c r="Z498" s="365">
        <f t="shared" si="220"/>
        <v>0</v>
      </c>
    </row>
    <row r="499" spans="1:26" ht="17.25" hidden="1" customHeight="1" x14ac:dyDescent="0.2">
      <c r="A499" s="131" t="str">
        <f t="shared" si="208"/>
        <v/>
      </c>
      <c r="B499" s="168"/>
      <c r="C499" s="168"/>
      <c r="D499" s="168"/>
      <c r="E499" s="169"/>
      <c r="F499" s="273" t="str">
        <f t="shared" si="209"/>
        <v/>
      </c>
      <c r="G499" s="129"/>
      <c r="H499" s="131" t="str">
        <f t="shared" si="210"/>
        <v/>
      </c>
      <c r="I499" s="168"/>
      <c r="J499" s="168"/>
      <c r="K499" s="168"/>
      <c r="L499" s="169"/>
      <c r="M499" s="273" t="str">
        <f t="shared" si="211"/>
        <v/>
      </c>
      <c r="N499" s="56"/>
      <c r="O499" s="57" t="str">
        <f>'Stammdaten Mitarbeitende'!AA499</f>
        <v/>
      </c>
      <c r="P499" s="64" t="str">
        <f>IF($A499="","",'Stammdaten Mitarbeitende'!L499)</f>
        <v/>
      </c>
      <c r="Q499" s="64" t="str">
        <f>IF(OR($A499="",'Stammdaten Mitarbeitende'!J499=""),"",'Stammdaten Mitarbeitende'!J499)</f>
        <v/>
      </c>
      <c r="R499" s="63" t="str">
        <f t="shared" si="212"/>
        <v/>
      </c>
      <c r="S499" s="63" t="str">
        <f t="shared" si="219"/>
        <v/>
      </c>
      <c r="T499" s="19">
        <f t="shared" si="213"/>
        <v>0</v>
      </c>
      <c r="U499" s="19">
        <f t="shared" si="214"/>
        <v>0</v>
      </c>
      <c r="V499" s="19">
        <f t="shared" si="215"/>
        <v>0</v>
      </c>
      <c r="W499" s="19">
        <f t="shared" si="216"/>
        <v>0</v>
      </c>
      <c r="X499" s="19">
        <f t="shared" si="217"/>
        <v>0</v>
      </c>
      <c r="Y499" s="19">
        <f t="shared" si="218"/>
        <v>0</v>
      </c>
      <c r="Z499" s="365">
        <f t="shared" si="220"/>
        <v>0</v>
      </c>
    </row>
    <row r="500" spans="1:26" ht="17.25" hidden="1" customHeight="1" x14ac:dyDescent="0.2">
      <c r="A500" s="131" t="str">
        <f t="shared" si="208"/>
        <v/>
      </c>
      <c r="B500" s="168"/>
      <c r="C500" s="168"/>
      <c r="D500" s="168"/>
      <c r="E500" s="169"/>
      <c r="F500" s="273" t="str">
        <f t="shared" si="209"/>
        <v/>
      </c>
      <c r="G500" s="129"/>
      <c r="H500" s="131" t="str">
        <f t="shared" si="210"/>
        <v/>
      </c>
      <c r="I500" s="168"/>
      <c r="J500" s="168"/>
      <c r="K500" s="168"/>
      <c r="L500" s="169"/>
      <c r="M500" s="273" t="str">
        <f t="shared" si="211"/>
        <v/>
      </c>
      <c r="N500" s="56"/>
      <c r="O500" s="57" t="str">
        <f>'Stammdaten Mitarbeitende'!AA500</f>
        <v/>
      </c>
      <c r="P500" s="64" t="str">
        <f>IF($A500="","",'Stammdaten Mitarbeitende'!L500)</f>
        <v/>
      </c>
      <c r="Q500" s="64" t="str">
        <f>IF(OR($A500="",'Stammdaten Mitarbeitende'!J500=""),"",'Stammdaten Mitarbeitende'!J500)</f>
        <v/>
      </c>
      <c r="R500" s="63" t="str">
        <f t="shared" si="212"/>
        <v/>
      </c>
      <c r="S500" s="63" t="str">
        <f t="shared" si="219"/>
        <v/>
      </c>
      <c r="T500" s="19">
        <f t="shared" si="213"/>
        <v>0</v>
      </c>
      <c r="U500" s="19">
        <f t="shared" si="214"/>
        <v>0</v>
      </c>
      <c r="V500" s="19">
        <f t="shared" si="215"/>
        <v>0</v>
      </c>
      <c r="W500" s="19">
        <f t="shared" si="216"/>
        <v>0</v>
      </c>
      <c r="X500" s="19">
        <f t="shared" si="217"/>
        <v>0</v>
      </c>
      <c r="Y500" s="19">
        <f t="shared" si="218"/>
        <v>0</v>
      </c>
      <c r="Z500" s="365">
        <f t="shared" si="220"/>
        <v>0</v>
      </c>
    </row>
    <row r="501" spans="1:26" ht="17.25" hidden="1" customHeight="1" x14ac:dyDescent="0.2">
      <c r="A501" s="131" t="str">
        <f t="shared" si="208"/>
        <v/>
      </c>
      <c r="B501" s="168"/>
      <c r="C501" s="168"/>
      <c r="D501" s="168"/>
      <c r="E501" s="169"/>
      <c r="F501" s="273" t="str">
        <f t="shared" si="209"/>
        <v/>
      </c>
      <c r="G501" s="129"/>
      <c r="H501" s="131" t="str">
        <f t="shared" si="210"/>
        <v/>
      </c>
      <c r="I501" s="168"/>
      <c r="J501" s="168"/>
      <c r="K501" s="168"/>
      <c r="L501" s="169"/>
      <c r="M501" s="273" t="str">
        <f t="shared" si="211"/>
        <v/>
      </c>
      <c r="N501" s="56"/>
      <c r="O501" s="57" t="str">
        <f>'Stammdaten Mitarbeitende'!AA501</f>
        <v/>
      </c>
      <c r="P501" s="64" t="str">
        <f>IF($A501="","",'Stammdaten Mitarbeitende'!L501)</f>
        <v/>
      </c>
      <c r="Q501" s="64" t="str">
        <f>IF(OR($A501="",'Stammdaten Mitarbeitende'!J501=""),"",'Stammdaten Mitarbeitende'!J501)</f>
        <v/>
      </c>
      <c r="R501" s="63" t="str">
        <f t="shared" si="212"/>
        <v/>
      </c>
      <c r="S501" s="63" t="str">
        <f t="shared" si="219"/>
        <v/>
      </c>
      <c r="T501" s="19">
        <f t="shared" si="213"/>
        <v>0</v>
      </c>
      <c r="U501" s="19">
        <f t="shared" si="214"/>
        <v>0</v>
      </c>
      <c r="V501" s="19">
        <f t="shared" si="215"/>
        <v>0</v>
      </c>
      <c r="W501" s="19">
        <f t="shared" si="216"/>
        <v>0</v>
      </c>
      <c r="X501" s="19">
        <f t="shared" si="217"/>
        <v>0</v>
      </c>
      <c r="Y501" s="19">
        <f t="shared" si="218"/>
        <v>0</v>
      </c>
      <c r="Z501" s="365">
        <f t="shared" si="220"/>
        <v>0</v>
      </c>
    </row>
    <row r="502" spans="1:26" ht="17.25" hidden="1" customHeight="1" x14ac:dyDescent="0.2">
      <c r="A502" s="131" t="str">
        <f t="shared" si="208"/>
        <v/>
      </c>
      <c r="B502" s="168"/>
      <c r="C502" s="168"/>
      <c r="D502" s="168"/>
      <c r="E502" s="169"/>
      <c r="F502" s="273" t="str">
        <f t="shared" si="209"/>
        <v/>
      </c>
      <c r="G502" s="129"/>
      <c r="H502" s="131" t="str">
        <f t="shared" si="210"/>
        <v/>
      </c>
      <c r="I502" s="168"/>
      <c r="J502" s="168"/>
      <c r="K502" s="168"/>
      <c r="L502" s="169"/>
      <c r="M502" s="273" t="str">
        <f t="shared" si="211"/>
        <v/>
      </c>
      <c r="N502" s="56"/>
      <c r="O502" s="57" t="str">
        <f>'Stammdaten Mitarbeitende'!AA502</f>
        <v/>
      </c>
      <c r="P502" s="64" t="str">
        <f>IF($A502="","",'Stammdaten Mitarbeitende'!L502)</f>
        <v/>
      </c>
      <c r="Q502" s="64" t="str">
        <f>IF(OR($A502="",'Stammdaten Mitarbeitende'!J502=""),"",'Stammdaten Mitarbeitende'!J502)</f>
        <v/>
      </c>
      <c r="R502" s="63" t="str">
        <f t="shared" si="212"/>
        <v/>
      </c>
      <c r="S502" s="63" t="str">
        <f t="shared" si="219"/>
        <v/>
      </c>
      <c r="T502" s="19">
        <f t="shared" si="213"/>
        <v>0</v>
      </c>
      <c r="U502" s="19">
        <f t="shared" si="214"/>
        <v>0</v>
      </c>
      <c r="V502" s="19">
        <f t="shared" si="215"/>
        <v>0</v>
      </c>
      <c r="W502" s="19">
        <f t="shared" si="216"/>
        <v>0</v>
      </c>
      <c r="X502" s="19">
        <f t="shared" si="217"/>
        <v>0</v>
      </c>
      <c r="Y502" s="19">
        <f t="shared" si="218"/>
        <v>0</v>
      </c>
      <c r="Z502" s="365">
        <f t="shared" si="220"/>
        <v>0</v>
      </c>
    </row>
    <row r="503" spans="1:26" ht="17.25" hidden="1" customHeight="1" x14ac:dyDescent="0.2">
      <c r="A503" s="131" t="str">
        <f t="shared" si="208"/>
        <v/>
      </c>
      <c r="B503" s="168"/>
      <c r="C503" s="168"/>
      <c r="D503" s="168"/>
      <c r="E503" s="169"/>
      <c r="F503" s="273" t="str">
        <f t="shared" si="209"/>
        <v/>
      </c>
      <c r="G503" s="129"/>
      <c r="H503" s="131" t="str">
        <f t="shared" si="210"/>
        <v/>
      </c>
      <c r="I503" s="168"/>
      <c r="J503" s="168"/>
      <c r="K503" s="168"/>
      <c r="L503" s="169"/>
      <c r="M503" s="273" t="str">
        <f t="shared" si="211"/>
        <v/>
      </c>
      <c r="N503" s="56"/>
      <c r="O503" s="57" t="str">
        <f>'Stammdaten Mitarbeitende'!AA503</f>
        <v/>
      </c>
      <c r="P503" s="64" t="str">
        <f>IF($A503="","",'Stammdaten Mitarbeitende'!L503)</f>
        <v/>
      </c>
      <c r="Q503" s="64" t="str">
        <f>IF(OR($A503="",'Stammdaten Mitarbeitende'!J503=""),"",'Stammdaten Mitarbeitende'!J503)</f>
        <v/>
      </c>
      <c r="R503" s="63" t="str">
        <f t="shared" si="212"/>
        <v/>
      </c>
      <c r="S503" s="63" t="str">
        <f t="shared" si="219"/>
        <v/>
      </c>
      <c r="T503" s="19">
        <f t="shared" si="213"/>
        <v>0</v>
      </c>
      <c r="U503" s="19">
        <f t="shared" si="214"/>
        <v>0</v>
      </c>
      <c r="V503" s="19">
        <f t="shared" si="215"/>
        <v>0</v>
      </c>
      <c r="W503" s="19">
        <f t="shared" si="216"/>
        <v>0</v>
      </c>
      <c r="X503" s="19">
        <f t="shared" si="217"/>
        <v>0</v>
      </c>
      <c r="Y503" s="19">
        <f t="shared" si="218"/>
        <v>0</v>
      </c>
      <c r="Z503" s="365">
        <f t="shared" si="220"/>
        <v>0</v>
      </c>
    </row>
    <row r="504" spans="1:26" ht="17.25" hidden="1" customHeight="1" x14ac:dyDescent="0.2">
      <c r="A504" s="131" t="str">
        <f t="shared" si="208"/>
        <v/>
      </c>
      <c r="B504" s="168"/>
      <c r="C504" s="168"/>
      <c r="D504" s="168"/>
      <c r="E504" s="169"/>
      <c r="F504" s="273" t="str">
        <f t="shared" si="209"/>
        <v/>
      </c>
      <c r="G504" s="129"/>
      <c r="H504" s="131" t="str">
        <f t="shared" si="210"/>
        <v/>
      </c>
      <c r="I504" s="168"/>
      <c r="J504" s="168"/>
      <c r="K504" s="168"/>
      <c r="L504" s="169"/>
      <c r="M504" s="273" t="str">
        <f t="shared" si="211"/>
        <v/>
      </c>
      <c r="N504" s="56"/>
      <c r="O504" s="57" t="str">
        <f>'Stammdaten Mitarbeitende'!AA504</f>
        <v/>
      </c>
      <c r="P504" s="64" t="str">
        <f>IF($A504="","",'Stammdaten Mitarbeitende'!L504)</f>
        <v/>
      </c>
      <c r="Q504" s="64" t="str">
        <f>IF(OR($A504="",'Stammdaten Mitarbeitende'!J504=""),"",'Stammdaten Mitarbeitende'!J504)</f>
        <v/>
      </c>
      <c r="R504" s="63" t="str">
        <f t="shared" si="212"/>
        <v/>
      </c>
      <c r="S504" s="63" t="str">
        <f t="shared" si="219"/>
        <v/>
      </c>
      <c r="T504" s="19">
        <f t="shared" si="213"/>
        <v>0</v>
      </c>
      <c r="U504" s="19">
        <f t="shared" si="214"/>
        <v>0</v>
      </c>
      <c r="V504" s="19">
        <f t="shared" si="215"/>
        <v>0</v>
      </c>
      <c r="W504" s="19">
        <f t="shared" si="216"/>
        <v>0</v>
      </c>
      <c r="X504" s="19">
        <f t="shared" si="217"/>
        <v>0</v>
      </c>
      <c r="Y504" s="19">
        <f t="shared" si="218"/>
        <v>0</v>
      </c>
      <c r="Z504" s="365">
        <f t="shared" si="220"/>
        <v>0</v>
      </c>
    </row>
    <row r="505" spans="1:26" ht="17.25" hidden="1" customHeight="1" x14ac:dyDescent="0.2">
      <c r="A505" s="131" t="str">
        <f t="shared" si="208"/>
        <v/>
      </c>
      <c r="B505" s="168"/>
      <c r="C505" s="168"/>
      <c r="D505" s="168"/>
      <c r="E505" s="169"/>
      <c r="F505" s="273" t="str">
        <f t="shared" si="209"/>
        <v/>
      </c>
      <c r="G505" s="129"/>
      <c r="H505" s="131" t="str">
        <f t="shared" si="210"/>
        <v/>
      </c>
      <c r="I505" s="168"/>
      <c r="J505" s="168"/>
      <c r="K505" s="168"/>
      <c r="L505" s="169"/>
      <c r="M505" s="273" t="str">
        <f t="shared" si="211"/>
        <v/>
      </c>
      <c r="N505" s="56"/>
      <c r="O505" s="57" t="str">
        <f>'Stammdaten Mitarbeitende'!AA505</f>
        <v/>
      </c>
      <c r="P505" s="64" t="str">
        <f>IF($A505="","",'Stammdaten Mitarbeitende'!L505)</f>
        <v/>
      </c>
      <c r="Q505" s="64" t="str">
        <f>IF(OR($A505="",'Stammdaten Mitarbeitende'!J505=""),"",'Stammdaten Mitarbeitende'!J505)</f>
        <v/>
      </c>
      <c r="R505" s="63" t="str">
        <f t="shared" si="212"/>
        <v/>
      </c>
      <c r="S505" s="63" t="str">
        <f t="shared" si="219"/>
        <v/>
      </c>
      <c r="T505" s="19">
        <f t="shared" si="213"/>
        <v>0</v>
      </c>
      <c r="U505" s="19">
        <f t="shared" si="214"/>
        <v>0</v>
      </c>
      <c r="V505" s="19">
        <f t="shared" si="215"/>
        <v>0</v>
      </c>
      <c r="W505" s="19">
        <f t="shared" si="216"/>
        <v>0</v>
      </c>
      <c r="X505" s="19">
        <f t="shared" si="217"/>
        <v>0</v>
      </c>
      <c r="Y505" s="19">
        <f t="shared" si="218"/>
        <v>0</v>
      </c>
      <c r="Z505" s="365">
        <f t="shared" si="220"/>
        <v>0</v>
      </c>
    </row>
    <row r="506" spans="1:26" ht="17.25" hidden="1" customHeight="1" x14ac:dyDescent="0.2">
      <c r="A506" s="131" t="str">
        <f t="shared" si="208"/>
        <v/>
      </c>
      <c r="B506" s="168"/>
      <c r="C506" s="168"/>
      <c r="D506" s="168"/>
      <c r="E506" s="169"/>
      <c r="F506" s="273" t="str">
        <f t="shared" si="209"/>
        <v/>
      </c>
      <c r="G506" s="129"/>
      <c r="H506" s="131" t="str">
        <f t="shared" si="210"/>
        <v/>
      </c>
      <c r="I506" s="168"/>
      <c r="J506" s="168"/>
      <c r="K506" s="168"/>
      <c r="L506" s="169"/>
      <c r="M506" s="273" t="str">
        <f t="shared" si="211"/>
        <v/>
      </c>
      <c r="N506" s="56"/>
      <c r="O506" s="57" t="str">
        <f>'Stammdaten Mitarbeitende'!AA506</f>
        <v/>
      </c>
      <c r="P506" s="64" t="str">
        <f>IF($A506="","",'Stammdaten Mitarbeitende'!L506)</f>
        <v/>
      </c>
      <c r="Q506" s="64" t="str">
        <f>IF(OR($A506="",'Stammdaten Mitarbeitende'!J506=""),"",'Stammdaten Mitarbeitende'!J506)</f>
        <v/>
      </c>
      <c r="R506" s="63" t="str">
        <f t="shared" si="212"/>
        <v/>
      </c>
      <c r="S506" s="63" t="str">
        <f t="shared" si="219"/>
        <v/>
      </c>
      <c r="T506" s="19">
        <f t="shared" si="213"/>
        <v>0</v>
      </c>
      <c r="U506" s="19">
        <f t="shared" si="214"/>
        <v>0</v>
      </c>
      <c r="V506" s="19">
        <f t="shared" si="215"/>
        <v>0</v>
      </c>
      <c r="W506" s="19">
        <f t="shared" si="216"/>
        <v>0</v>
      </c>
      <c r="X506" s="19">
        <f t="shared" si="217"/>
        <v>0</v>
      </c>
      <c r="Y506" s="19">
        <f t="shared" si="218"/>
        <v>0</v>
      </c>
      <c r="Z506" s="365">
        <f t="shared" si="220"/>
        <v>0</v>
      </c>
    </row>
    <row r="507" spans="1:26" ht="17.25" hidden="1" customHeight="1" x14ac:dyDescent="0.2">
      <c r="A507" s="131" t="str">
        <f t="shared" si="208"/>
        <v/>
      </c>
      <c r="B507" s="168"/>
      <c r="C507" s="168"/>
      <c r="D507" s="168"/>
      <c r="E507" s="169"/>
      <c r="F507" s="273" t="str">
        <f t="shared" si="209"/>
        <v/>
      </c>
      <c r="G507" s="129"/>
      <c r="H507" s="131" t="str">
        <f t="shared" si="210"/>
        <v/>
      </c>
      <c r="I507" s="168"/>
      <c r="J507" s="168"/>
      <c r="K507" s="168"/>
      <c r="L507" s="169"/>
      <c r="M507" s="273" t="str">
        <f t="shared" si="211"/>
        <v/>
      </c>
      <c r="N507" s="56"/>
      <c r="O507" s="57" t="str">
        <f>'Stammdaten Mitarbeitende'!AA507</f>
        <v/>
      </c>
      <c r="P507" s="64" t="str">
        <f>IF($A507="","",'Stammdaten Mitarbeitende'!L507)</f>
        <v/>
      </c>
      <c r="Q507" s="64" t="str">
        <f>IF(OR($A507="",'Stammdaten Mitarbeitende'!J507=""),"",'Stammdaten Mitarbeitende'!J507)</f>
        <v/>
      </c>
      <c r="R507" s="63" t="str">
        <f t="shared" si="212"/>
        <v/>
      </c>
      <c r="S507" s="63" t="str">
        <f t="shared" si="219"/>
        <v/>
      </c>
      <c r="T507" s="19">
        <f t="shared" si="213"/>
        <v>0</v>
      </c>
      <c r="U507" s="19">
        <f t="shared" si="214"/>
        <v>0</v>
      </c>
      <c r="V507" s="19">
        <f t="shared" si="215"/>
        <v>0</v>
      </c>
      <c r="W507" s="19">
        <f t="shared" si="216"/>
        <v>0</v>
      </c>
      <c r="X507" s="19">
        <f t="shared" si="217"/>
        <v>0</v>
      </c>
      <c r="Y507" s="19">
        <f t="shared" si="218"/>
        <v>0</v>
      </c>
      <c r="Z507" s="365">
        <f t="shared" si="220"/>
        <v>0</v>
      </c>
    </row>
    <row r="508" spans="1:26" ht="17.25" hidden="1" customHeight="1" x14ac:dyDescent="0.2">
      <c r="A508" s="131" t="str">
        <f t="shared" si="208"/>
        <v/>
      </c>
      <c r="B508" s="168"/>
      <c r="C508" s="168"/>
      <c r="D508" s="168"/>
      <c r="E508" s="169"/>
      <c r="F508" s="273" t="str">
        <f t="shared" si="209"/>
        <v/>
      </c>
      <c r="G508" s="129"/>
      <c r="H508" s="131" t="str">
        <f t="shared" si="210"/>
        <v/>
      </c>
      <c r="I508" s="168"/>
      <c r="J508" s="168"/>
      <c r="K508" s="168"/>
      <c r="L508" s="169"/>
      <c r="M508" s="273" t="str">
        <f t="shared" si="211"/>
        <v/>
      </c>
      <c r="N508" s="56"/>
      <c r="O508" s="57" t="str">
        <f>'Stammdaten Mitarbeitende'!AA508</f>
        <v/>
      </c>
      <c r="P508" s="64" t="str">
        <f>IF($A508="","",'Stammdaten Mitarbeitende'!L508)</f>
        <v/>
      </c>
      <c r="Q508" s="64" t="str">
        <f>IF(OR($A508="",'Stammdaten Mitarbeitende'!J508=""),"",'Stammdaten Mitarbeitende'!J508)</f>
        <v/>
      </c>
      <c r="R508" s="63" t="str">
        <f t="shared" si="212"/>
        <v/>
      </c>
      <c r="S508" s="63" t="str">
        <f t="shared" si="219"/>
        <v/>
      </c>
      <c r="T508" s="19">
        <f t="shared" si="213"/>
        <v>0</v>
      </c>
      <c r="U508" s="19">
        <f t="shared" si="214"/>
        <v>0</v>
      </c>
      <c r="V508" s="19">
        <f t="shared" si="215"/>
        <v>0</v>
      </c>
      <c r="W508" s="19">
        <f t="shared" si="216"/>
        <v>0</v>
      </c>
      <c r="X508" s="19">
        <f t="shared" si="217"/>
        <v>0</v>
      </c>
      <c r="Y508" s="19">
        <f t="shared" si="218"/>
        <v>0</v>
      </c>
      <c r="Z508" s="365">
        <f t="shared" si="220"/>
        <v>0</v>
      </c>
    </row>
    <row r="509" spans="1:26" ht="17.25" hidden="1" customHeight="1" x14ac:dyDescent="0.2">
      <c r="A509" s="131" t="str">
        <f t="shared" si="208"/>
        <v/>
      </c>
      <c r="B509" s="168"/>
      <c r="C509" s="168"/>
      <c r="D509" s="168"/>
      <c r="E509" s="169"/>
      <c r="F509" s="273" t="str">
        <f t="shared" si="209"/>
        <v/>
      </c>
      <c r="G509" s="129"/>
      <c r="H509" s="131" t="str">
        <f t="shared" si="210"/>
        <v/>
      </c>
      <c r="I509" s="168"/>
      <c r="J509" s="168"/>
      <c r="K509" s="168"/>
      <c r="L509" s="169"/>
      <c r="M509" s="273" t="str">
        <f t="shared" si="211"/>
        <v/>
      </c>
      <c r="N509" s="56"/>
      <c r="O509" s="57" t="str">
        <f>'Stammdaten Mitarbeitende'!AA509</f>
        <v/>
      </c>
      <c r="P509" s="64" t="str">
        <f>IF($A509="","",'Stammdaten Mitarbeitende'!L509)</f>
        <v/>
      </c>
      <c r="Q509" s="64" t="str">
        <f>IF(OR($A509="",'Stammdaten Mitarbeitende'!J509=""),"",'Stammdaten Mitarbeitende'!J509)</f>
        <v/>
      </c>
      <c r="R509" s="63" t="str">
        <f t="shared" si="212"/>
        <v/>
      </c>
      <c r="S509" s="63" t="str">
        <f t="shared" si="219"/>
        <v/>
      </c>
      <c r="T509" s="19">
        <f t="shared" si="213"/>
        <v>0</v>
      </c>
      <c r="U509" s="19">
        <f t="shared" si="214"/>
        <v>0</v>
      </c>
      <c r="V509" s="19">
        <f t="shared" si="215"/>
        <v>0</v>
      </c>
      <c r="W509" s="19">
        <f t="shared" si="216"/>
        <v>0</v>
      </c>
      <c r="X509" s="19">
        <f t="shared" si="217"/>
        <v>0</v>
      </c>
      <c r="Y509" s="19">
        <f t="shared" si="218"/>
        <v>0</v>
      </c>
      <c r="Z509" s="365">
        <f t="shared" si="220"/>
        <v>0</v>
      </c>
    </row>
    <row r="510" spans="1:26" hidden="1" x14ac:dyDescent="0.2">
      <c r="A510" s="280" t="str">
        <f>Übersetzungstexte!A$230</f>
        <v>Seitentotal</v>
      </c>
      <c r="B510" s="281"/>
      <c r="C510" s="92">
        <f>SUM(C489:C509)</f>
        <v>0</v>
      </c>
      <c r="D510" s="282"/>
      <c r="E510" s="92">
        <f>SUM(E489:E509)</f>
        <v>0</v>
      </c>
      <c r="F510" s="92">
        <f>SUM(F489:F509)</f>
        <v>0</v>
      </c>
      <c r="G510" s="283"/>
      <c r="H510" s="280" t="str">
        <f>Übersetzungstexte!A$230</f>
        <v>Seitentotal</v>
      </c>
      <c r="I510" s="281"/>
      <c r="J510" s="92">
        <f>SUM(J489:J509)</f>
        <v>0</v>
      </c>
      <c r="K510" s="282"/>
      <c r="L510" s="92">
        <f>SUM(L489:L509)</f>
        <v>0</v>
      </c>
      <c r="M510" s="92">
        <f>SUM(M489:M509)</f>
        <v>0</v>
      </c>
      <c r="N510" s="56"/>
      <c r="O510" s="56"/>
      <c r="P510" s="56"/>
      <c r="Q510" s="56"/>
      <c r="R510" s="56"/>
      <c r="S510" s="56"/>
    </row>
    <row r="511" spans="1:26" hidden="1" x14ac:dyDescent="0.2">
      <c r="A511" s="240" t="str">
        <f>'Stammdaten Betrieb &amp; Abteilung'!D$1</f>
        <v xml:space="preserve">  </v>
      </c>
      <c r="B511" s="241"/>
      <c r="F511" s="243"/>
      <c r="G511" s="243"/>
      <c r="H511" s="22" t="str">
        <f>Übersetzungstexte!A$190</f>
        <v>Betrieb / Betriebsabteilung</v>
      </c>
      <c r="I511" s="244" t="str">
        <f>'Stammdaten Betrieb &amp; Abteilung'!D$13</f>
        <v xml:space="preserve"> </v>
      </c>
      <c r="J511" s="49"/>
      <c r="K511" s="22"/>
      <c r="L511" s="49"/>
      <c r="M511" s="49"/>
    </row>
    <row r="512" spans="1:26" hidden="1" x14ac:dyDescent="0.2">
      <c r="A512" s="245" t="str">
        <f>'Stammdaten Betrieb &amp; Abteilung'!D$3</f>
        <v xml:space="preserve"> </v>
      </c>
      <c r="B512" s="246"/>
      <c r="F512" s="247"/>
      <c r="G512" s="247"/>
      <c r="H512" s="46" t="str">
        <f>Übersetzungstexte!A$191</f>
        <v>PLZ/Ort</v>
      </c>
      <c r="I512" s="244" t="str">
        <f>'Stammdaten Betrieb &amp; Abteilung'!D$4</f>
        <v xml:space="preserve"> </v>
      </c>
      <c r="J512" s="49"/>
      <c r="K512" s="22"/>
      <c r="L512" s="248"/>
      <c r="M512" s="248"/>
    </row>
    <row r="513" spans="1:26" hidden="1" x14ac:dyDescent="0.2">
      <c r="A513" s="178"/>
      <c r="B513" s="195"/>
      <c r="C513" s="196"/>
      <c r="D513" s="195"/>
      <c r="E513" s="196"/>
      <c r="F513" s="196"/>
      <c r="G513" s="279"/>
      <c r="H513" s="197"/>
      <c r="I513" s="196"/>
      <c r="J513" s="195"/>
      <c r="K513" s="198"/>
      <c r="L513" s="199"/>
      <c r="M513" s="199"/>
    </row>
    <row r="514" spans="1:26" hidden="1" x14ac:dyDescent="0.2">
      <c r="A514" s="249"/>
      <c r="B514" s="250"/>
      <c r="C514" s="251"/>
      <c r="D514" s="252"/>
      <c r="E514" s="253"/>
      <c r="F514" s="254" t="str">
        <f>CONCATENATE(Übersetzungstexte!A$192," ",TEXT(MONTH(P$3),"00"),".",YEAR(P$3))</f>
        <v>Zeitgleiche Periode des Vorjahres: 01.3799</v>
      </c>
      <c r="G514" s="255"/>
      <c r="H514" s="255"/>
      <c r="I514" s="249"/>
      <c r="J514" s="252"/>
      <c r="K514" s="256"/>
      <c r="L514" s="257"/>
      <c r="M514" s="258" t="str">
        <f>CONCATENATE(Übersetzungstexte!A$211," ",TEXT(MONTH(P$4),"00"),".",YEAR(P$4))</f>
        <v>Zeitgleiche Periode des vorletzten Jahres: 01.3798</v>
      </c>
    </row>
    <row r="515" spans="1:26" hidden="1" x14ac:dyDescent="0.2">
      <c r="A515" s="259">
        <v>1</v>
      </c>
      <c r="B515" s="260">
        <v>2</v>
      </c>
      <c r="C515" s="260">
        <v>3</v>
      </c>
      <c r="D515" s="260">
        <v>4</v>
      </c>
      <c r="E515" s="260">
        <v>5</v>
      </c>
      <c r="F515" s="260">
        <v>6</v>
      </c>
      <c r="G515" s="261"/>
      <c r="H515" s="259">
        <v>1</v>
      </c>
      <c r="I515" s="260">
        <v>2</v>
      </c>
      <c r="J515" s="260">
        <v>3</v>
      </c>
      <c r="K515" s="260">
        <v>4</v>
      </c>
      <c r="L515" s="260">
        <v>5</v>
      </c>
      <c r="M515" s="260">
        <v>6</v>
      </c>
      <c r="N515" s="54"/>
      <c r="O515" s="54"/>
      <c r="P515" s="54"/>
      <c r="Q515" s="54"/>
      <c r="R515" s="54" t="s">
        <v>766</v>
      </c>
      <c r="S515" s="54" t="s">
        <v>5</v>
      </c>
      <c r="T515" s="66" t="s">
        <v>764</v>
      </c>
      <c r="U515" s="66" t="s">
        <v>667</v>
      </c>
      <c r="V515" s="66"/>
      <c r="W515" s="66" t="s">
        <v>764</v>
      </c>
      <c r="X515" s="66" t="s">
        <v>667</v>
      </c>
      <c r="Y515" s="66"/>
    </row>
    <row r="516" spans="1:26" s="134" customFormat="1" hidden="1" x14ac:dyDescent="0.2">
      <c r="A516" s="262" t="str">
        <f>Übersetzungstexte!A$193</f>
        <v/>
      </c>
      <c r="B516" s="263" t="str">
        <f>Übersetzungstexte!A$196</f>
        <v>vertragliche</v>
      </c>
      <c r="C516" s="264" t="str">
        <f>Übersetzungstexte!A$199</f>
        <v>Sollstd. zeitgl.</v>
      </c>
      <c r="D516" s="265" t="str">
        <f>Übersetzungstexte!A$202</f>
        <v>Istzeit</v>
      </c>
      <c r="E516" s="264" t="str">
        <f>Übersetzungstexte!A$205</f>
        <v>Bezahlte/</v>
      </c>
      <c r="F516" s="264" t="str">
        <f>Übersetzungstexte!A$208</f>
        <v>Ausfallstunden</v>
      </c>
      <c r="G516" s="266"/>
      <c r="H516" s="262" t="str">
        <f>Übersetzungstexte!A$212</f>
        <v/>
      </c>
      <c r="I516" s="263" t="str">
        <f>Übersetzungstexte!A$215</f>
        <v>vertragliche</v>
      </c>
      <c r="J516" s="264" t="str">
        <f>Übersetzungstexte!A$218</f>
        <v>Sollstd. zeitgl.</v>
      </c>
      <c r="K516" s="265" t="str">
        <f>Übersetzungstexte!A$221</f>
        <v>Istzeit</v>
      </c>
      <c r="L516" s="264" t="str">
        <f>Übersetzungstexte!A$224</f>
        <v>Bezahlte/</v>
      </c>
      <c r="M516" s="264" t="str">
        <f>Übersetzungstexte!A$227</f>
        <v>Ausfallstunden</v>
      </c>
      <c r="N516" s="55"/>
      <c r="O516" s="55"/>
      <c r="P516" s="84" t="s">
        <v>680</v>
      </c>
      <c r="Q516" s="84" t="s">
        <v>683</v>
      </c>
      <c r="R516" s="61" t="s">
        <v>691</v>
      </c>
      <c r="S516" s="61" t="s">
        <v>691</v>
      </c>
      <c r="T516" s="66" t="s">
        <v>763</v>
      </c>
      <c r="U516" s="66" t="s">
        <v>763</v>
      </c>
      <c r="V516" s="61" t="s">
        <v>691</v>
      </c>
      <c r="W516" s="66" t="s">
        <v>763</v>
      </c>
      <c r="X516" s="66" t="s">
        <v>763</v>
      </c>
      <c r="Y516" s="61" t="s">
        <v>691</v>
      </c>
      <c r="Z516" s="79"/>
    </row>
    <row r="517" spans="1:26" s="134" customFormat="1" hidden="1" x14ac:dyDescent="0.2">
      <c r="A517" s="267" t="str">
        <f>Übersetzungstexte!A$194</f>
        <v/>
      </c>
      <c r="B517" s="263" t="str">
        <f>Übersetzungstexte!A$197</f>
        <v>wöchentliche</v>
      </c>
      <c r="C517" s="264" t="str">
        <f>Übersetzungstexte!A$200</f>
        <v>Periode inkl.</v>
      </c>
      <c r="D517" s="265" t="str">
        <f>Übersetzungstexte!A$203</f>
        <v/>
      </c>
      <c r="E517" s="264" t="str">
        <f>Übersetzungstexte!A$206</f>
        <v>Unbezahlte</v>
      </c>
      <c r="F517" s="264" t="str">
        <f>Übersetzungstexte!A$209</f>
        <v/>
      </c>
      <c r="G517" s="266"/>
      <c r="H517" s="267" t="str">
        <f>Übersetzungstexte!A$213</f>
        <v/>
      </c>
      <c r="I517" s="263" t="str">
        <f>Übersetzungstexte!A$216</f>
        <v>wöchentliche</v>
      </c>
      <c r="J517" s="264" t="str">
        <f>Übersetzungstexte!A$219</f>
        <v>Periode inkl.</v>
      </c>
      <c r="K517" s="265" t="str">
        <f>Übersetzungstexte!A$222</f>
        <v/>
      </c>
      <c r="L517" s="264" t="str">
        <f>Übersetzungstexte!A$225</f>
        <v>Unbezahlte</v>
      </c>
      <c r="M517" s="264" t="str">
        <f>Übersetzungstexte!A$228</f>
        <v/>
      </c>
      <c r="N517" s="55"/>
      <c r="O517" s="55"/>
      <c r="P517" s="61" t="s">
        <v>682</v>
      </c>
      <c r="Q517" s="84" t="s">
        <v>681</v>
      </c>
      <c r="R517" s="61" t="s">
        <v>692</v>
      </c>
      <c r="S517" s="61" t="s">
        <v>692</v>
      </c>
      <c r="T517" s="66" t="s">
        <v>749</v>
      </c>
      <c r="U517" s="66" t="s">
        <v>749</v>
      </c>
      <c r="V517" s="61" t="s">
        <v>692</v>
      </c>
      <c r="W517" s="66" t="s">
        <v>749</v>
      </c>
      <c r="X517" s="66" t="s">
        <v>749</v>
      </c>
      <c r="Y517" s="61" t="s">
        <v>692</v>
      </c>
      <c r="Z517" s="79" t="s">
        <v>52</v>
      </c>
    </row>
    <row r="518" spans="1:26" s="134" customFormat="1" hidden="1" x14ac:dyDescent="0.2">
      <c r="A518" s="268" t="str">
        <f>Übersetzungstexte!A$195</f>
        <v>Name,Vorname</v>
      </c>
      <c r="B518" s="269" t="str">
        <f>Übersetzungstexte!A$198</f>
        <v>Arbeitszeit</v>
      </c>
      <c r="C518" s="270" t="str">
        <f>Übersetzungstexte!A$201</f>
        <v>Vorholzeit</v>
      </c>
      <c r="D518" s="271" t="str">
        <f>Übersetzungstexte!A$204</f>
        <v/>
      </c>
      <c r="E518" s="270" t="str">
        <f>Übersetzungstexte!A$207</f>
        <v>Absenzen</v>
      </c>
      <c r="F518" s="270" t="str">
        <f>Übersetzungstexte!A$210</f>
        <v/>
      </c>
      <c r="G518" s="272"/>
      <c r="H518" s="268" t="str">
        <f>Übersetzungstexte!A$214</f>
        <v>Name,Vorname</v>
      </c>
      <c r="I518" s="269" t="str">
        <f>Übersetzungstexte!A$217</f>
        <v>Arbeitszeit</v>
      </c>
      <c r="J518" s="270" t="str">
        <f>Übersetzungstexte!A$220</f>
        <v>Vorholzeit</v>
      </c>
      <c r="K518" s="271" t="str">
        <f>Übersetzungstexte!A$223</f>
        <v/>
      </c>
      <c r="L518" s="270" t="str">
        <f>Übersetzungstexte!A$226</f>
        <v>Absenzen</v>
      </c>
      <c r="M518" s="270" t="str">
        <f>Übersetzungstexte!A$229</f>
        <v/>
      </c>
      <c r="N518" s="55"/>
      <c r="O518" s="55" t="s">
        <v>711</v>
      </c>
      <c r="P518" s="61" t="s">
        <v>673</v>
      </c>
      <c r="Q518" s="84" t="s">
        <v>661</v>
      </c>
      <c r="R518" s="83">
        <f>P$3</f>
        <v>693598</v>
      </c>
      <c r="S518" s="83">
        <f>P$4</f>
        <v>693233</v>
      </c>
      <c r="T518" s="83" t="s">
        <v>767</v>
      </c>
      <c r="U518" s="83" t="s">
        <v>767</v>
      </c>
      <c r="V518" s="83" t="s">
        <v>767</v>
      </c>
      <c r="W518" s="83" t="s">
        <v>4</v>
      </c>
      <c r="X518" s="83" t="s">
        <v>4</v>
      </c>
      <c r="Y518" s="83" t="s">
        <v>4</v>
      </c>
      <c r="Z518" s="79" t="s">
        <v>53</v>
      </c>
    </row>
    <row r="519" spans="1:26" ht="17.25" hidden="1" customHeight="1" x14ac:dyDescent="0.2">
      <c r="A519" s="131" t="str">
        <f t="shared" ref="A519:A539" si="221">O519</f>
        <v/>
      </c>
      <c r="B519" s="168"/>
      <c r="C519" s="168"/>
      <c r="D519" s="168"/>
      <c r="E519" s="169"/>
      <c r="F519" s="273" t="str">
        <f t="shared" ref="F519:F539" si="222">R519</f>
        <v/>
      </c>
      <c r="G519" s="129"/>
      <c r="H519" s="131" t="str">
        <f t="shared" ref="H519:H539" si="223">O519</f>
        <v/>
      </c>
      <c r="I519" s="168"/>
      <c r="J519" s="168"/>
      <c r="K519" s="168"/>
      <c r="L519" s="169"/>
      <c r="M519" s="273" t="str">
        <f t="shared" ref="M519:M539" si="224">S519</f>
        <v/>
      </c>
      <c r="N519" s="56"/>
      <c r="O519" s="57" t="str">
        <f>'Stammdaten Mitarbeitende'!AA519</f>
        <v/>
      </c>
      <c r="P519" s="64" t="str">
        <f>IF($A519="","",'Stammdaten Mitarbeitende'!L519)</f>
        <v/>
      </c>
      <c r="Q519" s="64" t="str">
        <f>IF(OR($A519="",'Stammdaten Mitarbeitende'!J519=""),"",'Stammdaten Mitarbeitende'!J519)</f>
        <v/>
      </c>
      <c r="R519" s="63" t="str">
        <f t="shared" ref="R519:R539" si="225">IF(OR($A519="",C519="",D519="",E519=""),"",MAX(C519-D519-E519,0))</f>
        <v/>
      </c>
      <c r="S519" s="63" t="str">
        <f>IF(OR($H519="",J519="",K519="",L519=""),"",MAX(J519-K519-L519,0))</f>
        <v/>
      </c>
      <c r="T519" s="19">
        <f t="shared" ref="T519:T539" si="226">IF(OR(F519=""),0,C519)</f>
        <v>0</v>
      </c>
      <c r="U519" s="19">
        <f t="shared" ref="U519:U539" si="227">IF(OR(F519=""),0,E519)</f>
        <v>0</v>
      </c>
      <c r="V519" s="19">
        <f t="shared" ref="V519:V539" si="228">IF(OR(F519&lt;=0,F519=""),0,R519)</f>
        <v>0</v>
      </c>
      <c r="W519" s="19">
        <f t="shared" ref="W519:W539" si="229">IF(OR(M519=""),0,J519)</f>
        <v>0</v>
      </c>
      <c r="X519" s="19">
        <f t="shared" ref="X519:X539" si="230">IF(OR(M519=""),0,L519)</f>
        <v>0</v>
      </c>
      <c r="Y519" s="19">
        <f t="shared" ref="Y519:Y539" si="231">IF(OR(M519&lt;=0,M519=""),0,S519)</f>
        <v>0</v>
      </c>
      <c r="Z519" s="365">
        <f>MAX(P519:Y519)</f>
        <v>0</v>
      </c>
    </row>
    <row r="520" spans="1:26" ht="17.25" hidden="1" customHeight="1" x14ac:dyDescent="0.2">
      <c r="A520" s="131" t="str">
        <f t="shared" si="221"/>
        <v/>
      </c>
      <c r="B520" s="168"/>
      <c r="C520" s="168"/>
      <c r="D520" s="168"/>
      <c r="E520" s="169"/>
      <c r="F520" s="273" t="str">
        <f t="shared" si="222"/>
        <v/>
      </c>
      <c r="G520" s="129"/>
      <c r="H520" s="131" t="str">
        <f t="shared" si="223"/>
        <v/>
      </c>
      <c r="I520" s="168"/>
      <c r="J520" s="168"/>
      <c r="K520" s="168"/>
      <c r="L520" s="169"/>
      <c r="M520" s="273" t="str">
        <f t="shared" si="224"/>
        <v/>
      </c>
      <c r="N520" s="56"/>
      <c r="O520" s="57" t="str">
        <f>'Stammdaten Mitarbeitende'!AA520</f>
        <v/>
      </c>
      <c r="P520" s="64" t="str">
        <f>IF($A520="","",'Stammdaten Mitarbeitende'!L520)</f>
        <v/>
      </c>
      <c r="Q520" s="64" t="str">
        <f>IF(OR($A520="",'Stammdaten Mitarbeitende'!J520=""),"",'Stammdaten Mitarbeitende'!J520)</f>
        <v/>
      </c>
      <c r="R520" s="63" t="str">
        <f t="shared" si="225"/>
        <v/>
      </c>
      <c r="S520" s="63" t="str">
        <f t="shared" ref="S520:S539" si="232">IF(OR($H520="",J520="",K520="",L520=""),"",MAX(J520-K520-L520,0))</f>
        <v/>
      </c>
      <c r="T520" s="19">
        <f t="shared" si="226"/>
        <v>0</v>
      </c>
      <c r="U520" s="19">
        <f t="shared" si="227"/>
        <v>0</v>
      </c>
      <c r="V520" s="19">
        <f t="shared" si="228"/>
        <v>0</v>
      </c>
      <c r="W520" s="19">
        <f t="shared" si="229"/>
        <v>0</v>
      </c>
      <c r="X520" s="19">
        <f t="shared" si="230"/>
        <v>0</v>
      </c>
      <c r="Y520" s="19">
        <f t="shared" si="231"/>
        <v>0</v>
      </c>
      <c r="Z520" s="365">
        <f t="shared" ref="Z520:Z539" si="233">MAX(P520:Y520)</f>
        <v>0</v>
      </c>
    </row>
    <row r="521" spans="1:26" ht="17.25" hidden="1" customHeight="1" x14ac:dyDescent="0.2">
      <c r="A521" s="131" t="str">
        <f t="shared" si="221"/>
        <v/>
      </c>
      <c r="B521" s="168"/>
      <c r="C521" s="168"/>
      <c r="D521" s="168"/>
      <c r="E521" s="169"/>
      <c r="F521" s="273" t="str">
        <f t="shared" si="222"/>
        <v/>
      </c>
      <c r="G521" s="129"/>
      <c r="H521" s="131" t="str">
        <f t="shared" si="223"/>
        <v/>
      </c>
      <c r="I521" s="168"/>
      <c r="J521" s="168"/>
      <c r="K521" s="168"/>
      <c r="L521" s="169"/>
      <c r="M521" s="273" t="str">
        <f t="shared" si="224"/>
        <v/>
      </c>
      <c r="N521" s="56"/>
      <c r="O521" s="57" t="str">
        <f>'Stammdaten Mitarbeitende'!AA521</f>
        <v/>
      </c>
      <c r="P521" s="64" t="str">
        <f>IF($A521="","",'Stammdaten Mitarbeitende'!L521)</f>
        <v/>
      </c>
      <c r="Q521" s="64" t="str">
        <f>IF(OR($A521="",'Stammdaten Mitarbeitende'!J521=""),"",'Stammdaten Mitarbeitende'!J521)</f>
        <v/>
      </c>
      <c r="R521" s="63" t="str">
        <f t="shared" si="225"/>
        <v/>
      </c>
      <c r="S521" s="63" t="str">
        <f t="shared" si="232"/>
        <v/>
      </c>
      <c r="T521" s="19">
        <f t="shared" si="226"/>
        <v>0</v>
      </c>
      <c r="U521" s="19">
        <f t="shared" si="227"/>
        <v>0</v>
      </c>
      <c r="V521" s="19">
        <f t="shared" si="228"/>
        <v>0</v>
      </c>
      <c r="W521" s="19">
        <f t="shared" si="229"/>
        <v>0</v>
      </c>
      <c r="X521" s="19">
        <f t="shared" si="230"/>
        <v>0</v>
      </c>
      <c r="Y521" s="19">
        <f t="shared" si="231"/>
        <v>0</v>
      </c>
      <c r="Z521" s="365">
        <f t="shared" si="233"/>
        <v>0</v>
      </c>
    </row>
    <row r="522" spans="1:26" ht="17.25" hidden="1" customHeight="1" x14ac:dyDescent="0.2">
      <c r="A522" s="131" t="str">
        <f t="shared" si="221"/>
        <v/>
      </c>
      <c r="B522" s="168"/>
      <c r="C522" s="168"/>
      <c r="D522" s="168"/>
      <c r="E522" s="169"/>
      <c r="F522" s="273" t="str">
        <f t="shared" si="222"/>
        <v/>
      </c>
      <c r="G522" s="129"/>
      <c r="H522" s="131" t="str">
        <f t="shared" si="223"/>
        <v/>
      </c>
      <c r="I522" s="168"/>
      <c r="J522" s="168"/>
      <c r="K522" s="168"/>
      <c r="L522" s="169"/>
      <c r="M522" s="273" t="str">
        <f t="shared" si="224"/>
        <v/>
      </c>
      <c r="N522" s="56"/>
      <c r="O522" s="57" t="str">
        <f>'Stammdaten Mitarbeitende'!AA522</f>
        <v/>
      </c>
      <c r="P522" s="64" t="str">
        <f>IF($A522="","",'Stammdaten Mitarbeitende'!L522)</f>
        <v/>
      </c>
      <c r="Q522" s="64" t="str">
        <f>IF(OR($A522="",'Stammdaten Mitarbeitende'!J522=""),"",'Stammdaten Mitarbeitende'!J522)</f>
        <v/>
      </c>
      <c r="R522" s="63" t="str">
        <f t="shared" si="225"/>
        <v/>
      </c>
      <c r="S522" s="63" t="str">
        <f t="shared" si="232"/>
        <v/>
      </c>
      <c r="T522" s="19">
        <f t="shared" si="226"/>
        <v>0</v>
      </c>
      <c r="U522" s="19">
        <f t="shared" si="227"/>
        <v>0</v>
      </c>
      <c r="V522" s="19">
        <f t="shared" si="228"/>
        <v>0</v>
      </c>
      <c r="W522" s="19">
        <f t="shared" si="229"/>
        <v>0</v>
      </c>
      <c r="X522" s="19">
        <f t="shared" si="230"/>
        <v>0</v>
      </c>
      <c r="Y522" s="19">
        <f t="shared" si="231"/>
        <v>0</v>
      </c>
      <c r="Z522" s="365">
        <f t="shared" si="233"/>
        <v>0</v>
      </c>
    </row>
    <row r="523" spans="1:26" ht="17.25" hidden="1" customHeight="1" x14ac:dyDescent="0.2">
      <c r="A523" s="131" t="str">
        <f t="shared" si="221"/>
        <v/>
      </c>
      <c r="B523" s="168"/>
      <c r="C523" s="168"/>
      <c r="D523" s="168"/>
      <c r="E523" s="169"/>
      <c r="F523" s="273" t="str">
        <f t="shared" si="222"/>
        <v/>
      </c>
      <c r="G523" s="129"/>
      <c r="H523" s="131" t="str">
        <f t="shared" si="223"/>
        <v/>
      </c>
      <c r="I523" s="168"/>
      <c r="J523" s="168"/>
      <c r="K523" s="168"/>
      <c r="L523" s="169"/>
      <c r="M523" s="273" t="str">
        <f t="shared" si="224"/>
        <v/>
      </c>
      <c r="N523" s="56"/>
      <c r="O523" s="57" t="str">
        <f>'Stammdaten Mitarbeitende'!AA523</f>
        <v/>
      </c>
      <c r="P523" s="64" t="str">
        <f>IF($A523="","",'Stammdaten Mitarbeitende'!L523)</f>
        <v/>
      </c>
      <c r="Q523" s="64" t="str">
        <f>IF(OR($A523="",'Stammdaten Mitarbeitende'!J523=""),"",'Stammdaten Mitarbeitende'!J523)</f>
        <v/>
      </c>
      <c r="R523" s="63" t="str">
        <f t="shared" si="225"/>
        <v/>
      </c>
      <c r="S523" s="63" t="str">
        <f t="shared" si="232"/>
        <v/>
      </c>
      <c r="T523" s="19">
        <f t="shared" si="226"/>
        <v>0</v>
      </c>
      <c r="U523" s="19">
        <f t="shared" si="227"/>
        <v>0</v>
      </c>
      <c r="V523" s="19">
        <f t="shared" si="228"/>
        <v>0</v>
      </c>
      <c r="W523" s="19">
        <f t="shared" si="229"/>
        <v>0</v>
      </c>
      <c r="X523" s="19">
        <f t="shared" si="230"/>
        <v>0</v>
      </c>
      <c r="Y523" s="19">
        <f t="shared" si="231"/>
        <v>0</v>
      </c>
      <c r="Z523" s="365">
        <f t="shared" si="233"/>
        <v>0</v>
      </c>
    </row>
    <row r="524" spans="1:26" ht="17.25" hidden="1" customHeight="1" x14ac:dyDescent="0.2">
      <c r="A524" s="131" t="str">
        <f t="shared" si="221"/>
        <v/>
      </c>
      <c r="B524" s="168"/>
      <c r="C524" s="168"/>
      <c r="D524" s="168"/>
      <c r="E524" s="169"/>
      <c r="F524" s="273" t="str">
        <f t="shared" si="222"/>
        <v/>
      </c>
      <c r="G524" s="129"/>
      <c r="H524" s="131" t="str">
        <f t="shared" si="223"/>
        <v/>
      </c>
      <c r="I524" s="168"/>
      <c r="J524" s="168"/>
      <c r="K524" s="168"/>
      <c r="L524" s="169"/>
      <c r="M524" s="273" t="str">
        <f t="shared" si="224"/>
        <v/>
      </c>
      <c r="N524" s="56"/>
      <c r="O524" s="57" t="str">
        <f>'Stammdaten Mitarbeitende'!AA524</f>
        <v/>
      </c>
      <c r="P524" s="64" t="str">
        <f>IF($A524="","",'Stammdaten Mitarbeitende'!L524)</f>
        <v/>
      </c>
      <c r="Q524" s="64" t="str">
        <f>IF(OR($A524="",'Stammdaten Mitarbeitende'!J524=""),"",'Stammdaten Mitarbeitende'!J524)</f>
        <v/>
      </c>
      <c r="R524" s="63" t="str">
        <f t="shared" si="225"/>
        <v/>
      </c>
      <c r="S524" s="63" t="str">
        <f t="shared" si="232"/>
        <v/>
      </c>
      <c r="T524" s="19">
        <f t="shared" si="226"/>
        <v>0</v>
      </c>
      <c r="U524" s="19">
        <f t="shared" si="227"/>
        <v>0</v>
      </c>
      <c r="V524" s="19">
        <f t="shared" si="228"/>
        <v>0</v>
      </c>
      <c r="W524" s="19">
        <f t="shared" si="229"/>
        <v>0</v>
      </c>
      <c r="X524" s="19">
        <f t="shared" si="230"/>
        <v>0</v>
      </c>
      <c r="Y524" s="19">
        <f t="shared" si="231"/>
        <v>0</v>
      </c>
      <c r="Z524" s="365">
        <f t="shared" si="233"/>
        <v>0</v>
      </c>
    </row>
    <row r="525" spans="1:26" ht="17.25" hidden="1" customHeight="1" x14ac:dyDescent="0.2">
      <c r="A525" s="131" t="str">
        <f t="shared" si="221"/>
        <v/>
      </c>
      <c r="B525" s="168"/>
      <c r="C525" s="168"/>
      <c r="D525" s="168"/>
      <c r="E525" s="169"/>
      <c r="F525" s="273" t="str">
        <f t="shared" si="222"/>
        <v/>
      </c>
      <c r="G525" s="129"/>
      <c r="H525" s="131" t="str">
        <f t="shared" si="223"/>
        <v/>
      </c>
      <c r="I525" s="168"/>
      <c r="J525" s="168"/>
      <c r="K525" s="168"/>
      <c r="L525" s="169"/>
      <c r="M525" s="273" t="str">
        <f t="shared" si="224"/>
        <v/>
      </c>
      <c r="N525" s="56"/>
      <c r="O525" s="57" t="str">
        <f>'Stammdaten Mitarbeitende'!AA525</f>
        <v/>
      </c>
      <c r="P525" s="64" t="str">
        <f>IF($A525="","",'Stammdaten Mitarbeitende'!L525)</f>
        <v/>
      </c>
      <c r="Q525" s="64" t="str">
        <f>IF(OR($A525="",'Stammdaten Mitarbeitende'!J525=""),"",'Stammdaten Mitarbeitende'!J525)</f>
        <v/>
      </c>
      <c r="R525" s="63" t="str">
        <f t="shared" si="225"/>
        <v/>
      </c>
      <c r="S525" s="63" t="str">
        <f t="shared" si="232"/>
        <v/>
      </c>
      <c r="T525" s="19">
        <f t="shared" si="226"/>
        <v>0</v>
      </c>
      <c r="U525" s="19">
        <f t="shared" si="227"/>
        <v>0</v>
      </c>
      <c r="V525" s="19">
        <f t="shared" si="228"/>
        <v>0</v>
      </c>
      <c r="W525" s="19">
        <f t="shared" si="229"/>
        <v>0</v>
      </c>
      <c r="X525" s="19">
        <f t="shared" si="230"/>
        <v>0</v>
      </c>
      <c r="Y525" s="19">
        <f t="shared" si="231"/>
        <v>0</v>
      </c>
      <c r="Z525" s="365">
        <f t="shared" si="233"/>
        <v>0</v>
      </c>
    </row>
    <row r="526" spans="1:26" ht="17.25" hidden="1" customHeight="1" x14ac:dyDescent="0.2">
      <c r="A526" s="131" t="str">
        <f t="shared" si="221"/>
        <v/>
      </c>
      <c r="B526" s="168"/>
      <c r="C526" s="168"/>
      <c r="D526" s="168"/>
      <c r="E526" s="169"/>
      <c r="F526" s="273" t="str">
        <f t="shared" si="222"/>
        <v/>
      </c>
      <c r="G526" s="129"/>
      <c r="H526" s="131" t="str">
        <f t="shared" si="223"/>
        <v/>
      </c>
      <c r="I526" s="168"/>
      <c r="J526" s="168"/>
      <c r="K526" s="168"/>
      <c r="L526" s="169"/>
      <c r="M526" s="273" t="str">
        <f t="shared" si="224"/>
        <v/>
      </c>
      <c r="N526" s="56"/>
      <c r="O526" s="57" t="str">
        <f>'Stammdaten Mitarbeitende'!AA526</f>
        <v/>
      </c>
      <c r="P526" s="64" t="str">
        <f>IF($A526="","",'Stammdaten Mitarbeitende'!L526)</f>
        <v/>
      </c>
      <c r="Q526" s="64" t="str">
        <f>IF(OR($A526="",'Stammdaten Mitarbeitende'!J526=""),"",'Stammdaten Mitarbeitende'!J526)</f>
        <v/>
      </c>
      <c r="R526" s="63" t="str">
        <f t="shared" si="225"/>
        <v/>
      </c>
      <c r="S526" s="63" t="str">
        <f t="shared" si="232"/>
        <v/>
      </c>
      <c r="T526" s="19">
        <f t="shared" si="226"/>
        <v>0</v>
      </c>
      <c r="U526" s="19">
        <f t="shared" si="227"/>
        <v>0</v>
      </c>
      <c r="V526" s="19">
        <f t="shared" si="228"/>
        <v>0</v>
      </c>
      <c r="W526" s="19">
        <f t="shared" si="229"/>
        <v>0</v>
      </c>
      <c r="X526" s="19">
        <f t="shared" si="230"/>
        <v>0</v>
      </c>
      <c r="Y526" s="19">
        <f t="shared" si="231"/>
        <v>0</v>
      </c>
      <c r="Z526" s="365">
        <f t="shared" si="233"/>
        <v>0</v>
      </c>
    </row>
    <row r="527" spans="1:26" ht="17.25" hidden="1" customHeight="1" x14ac:dyDescent="0.2">
      <c r="A527" s="131" t="str">
        <f t="shared" si="221"/>
        <v/>
      </c>
      <c r="B527" s="168"/>
      <c r="C527" s="168"/>
      <c r="D527" s="168"/>
      <c r="E527" s="169"/>
      <c r="F527" s="273" t="str">
        <f t="shared" si="222"/>
        <v/>
      </c>
      <c r="G527" s="129"/>
      <c r="H527" s="131" t="str">
        <f t="shared" si="223"/>
        <v/>
      </c>
      <c r="I527" s="168"/>
      <c r="J527" s="168"/>
      <c r="K527" s="168"/>
      <c r="L527" s="169"/>
      <c r="M527" s="273" t="str">
        <f t="shared" si="224"/>
        <v/>
      </c>
      <c r="N527" s="56"/>
      <c r="O527" s="57" t="str">
        <f>'Stammdaten Mitarbeitende'!AA527</f>
        <v/>
      </c>
      <c r="P527" s="64" t="str">
        <f>IF($A527="","",'Stammdaten Mitarbeitende'!L527)</f>
        <v/>
      </c>
      <c r="Q527" s="64" t="str">
        <f>IF(OR($A527="",'Stammdaten Mitarbeitende'!J527=""),"",'Stammdaten Mitarbeitende'!J527)</f>
        <v/>
      </c>
      <c r="R527" s="63" t="str">
        <f t="shared" si="225"/>
        <v/>
      </c>
      <c r="S527" s="63" t="str">
        <f t="shared" si="232"/>
        <v/>
      </c>
      <c r="T527" s="19">
        <f t="shared" si="226"/>
        <v>0</v>
      </c>
      <c r="U527" s="19">
        <f t="shared" si="227"/>
        <v>0</v>
      </c>
      <c r="V527" s="19">
        <f t="shared" si="228"/>
        <v>0</v>
      </c>
      <c r="W527" s="19">
        <f t="shared" si="229"/>
        <v>0</v>
      </c>
      <c r="X527" s="19">
        <f t="shared" si="230"/>
        <v>0</v>
      </c>
      <c r="Y527" s="19">
        <f t="shared" si="231"/>
        <v>0</v>
      </c>
      <c r="Z527" s="365">
        <f t="shared" si="233"/>
        <v>0</v>
      </c>
    </row>
    <row r="528" spans="1:26" ht="17.25" hidden="1" customHeight="1" x14ac:dyDescent="0.2">
      <c r="A528" s="131" t="str">
        <f t="shared" si="221"/>
        <v/>
      </c>
      <c r="B528" s="168"/>
      <c r="C528" s="168"/>
      <c r="D528" s="168"/>
      <c r="E528" s="169"/>
      <c r="F528" s="273" t="str">
        <f t="shared" si="222"/>
        <v/>
      </c>
      <c r="G528" s="129"/>
      <c r="H528" s="131" t="str">
        <f t="shared" si="223"/>
        <v/>
      </c>
      <c r="I528" s="168"/>
      <c r="J528" s="168"/>
      <c r="K528" s="168"/>
      <c r="L528" s="169"/>
      <c r="M528" s="273" t="str">
        <f t="shared" si="224"/>
        <v/>
      </c>
      <c r="N528" s="56"/>
      <c r="O528" s="57" t="str">
        <f>'Stammdaten Mitarbeitende'!AA528</f>
        <v/>
      </c>
      <c r="P528" s="64" t="str">
        <f>IF($A528="","",'Stammdaten Mitarbeitende'!L528)</f>
        <v/>
      </c>
      <c r="Q528" s="64" t="str">
        <f>IF(OR($A528="",'Stammdaten Mitarbeitende'!J528=""),"",'Stammdaten Mitarbeitende'!J528)</f>
        <v/>
      </c>
      <c r="R528" s="63" t="str">
        <f t="shared" si="225"/>
        <v/>
      </c>
      <c r="S528" s="63" t="str">
        <f t="shared" si="232"/>
        <v/>
      </c>
      <c r="T528" s="19">
        <f t="shared" si="226"/>
        <v>0</v>
      </c>
      <c r="U528" s="19">
        <f t="shared" si="227"/>
        <v>0</v>
      </c>
      <c r="V528" s="19">
        <f t="shared" si="228"/>
        <v>0</v>
      </c>
      <c r="W528" s="19">
        <f t="shared" si="229"/>
        <v>0</v>
      </c>
      <c r="X528" s="19">
        <f t="shared" si="230"/>
        <v>0</v>
      </c>
      <c r="Y528" s="19">
        <f t="shared" si="231"/>
        <v>0</v>
      </c>
      <c r="Z528" s="365">
        <f t="shared" si="233"/>
        <v>0</v>
      </c>
    </row>
    <row r="529" spans="1:26" ht="17.25" hidden="1" customHeight="1" x14ac:dyDescent="0.2">
      <c r="A529" s="131" t="str">
        <f t="shared" si="221"/>
        <v/>
      </c>
      <c r="B529" s="168"/>
      <c r="C529" s="168"/>
      <c r="D529" s="168"/>
      <c r="E529" s="169"/>
      <c r="F529" s="273" t="str">
        <f t="shared" si="222"/>
        <v/>
      </c>
      <c r="G529" s="129"/>
      <c r="H529" s="131" t="str">
        <f t="shared" si="223"/>
        <v/>
      </c>
      <c r="I529" s="168"/>
      <c r="J529" s="168"/>
      <c r="K529" s="168"/>
      <c r="L529" s="169"/>
      <c r="M529" s="273" t="str">
        <f t="shared" si="224"/>
        <v/>
      </c>
      <c r="N529" s="56"/>
      <c r="O529" s="57" t="str">
        <f>'Stammdaten Mitarbeitende'!AA529</f>
        <v/>
      </c>
      <c r="P529" s="64" t="str">
        <f>IF($A529="","",'Stammdaten Mitarbeitende'!L529)</f>
        <v/>
      </c>
      <c r="Q529" s="64" t="str">
        <f>IF(OR($A529="",'Stammdaten Mitarbeitende'!J529=""),"",'Stammdaten Mitarbeitende'!J529)</f>
        <v/>
      </c>
      <c r="R529" s="63" t="str">
        <f t="shared" si="225"/>
        <v/>
      </c>
      <c r="S529" s="63" t="str">
        <f t="shared" si="232"/>
        <v/>
      </c>
      <c r="T529" s="19">
        <f t="shared" si="226"/>
        <v>0</v>
      </c>
      <c r="U529" s="19">
        <f t="shared" si="227"/>
        <v>0</v>
      </c>
      <c r="V529" s="19">
        <f t="shared" si="228"/>
        <v>0</v>
      </c>
      <c r="W529" s="19">
        <f t="shared" si="229"/>
        <v>0</v>
      </c>
      <c r="X529" s="19">
        <f t="shared" si="230"/>
        <v>0</v>
      </c>
      <c r="Y529" s="19">
        <f t="shared" si="231"/>
        <v>0</v>
      </c>
      <c r="Z529" s="365">
        <f t="shared" si="233"/>
        <v>0</v>
      </c>
    </row>
    <row r="530" spans="1:26" ht="17.25" hidden="1" customHeight="1" x14ac:dyDescent="0.2">
      <c r="A530" s="131" t="str">
        <f t="shared" si="221"/>
        <v/>
      </c>
      <c r="B530" s="168"/>
      <c r="C530" s="168"/>
      <c r="D530" s="168"/>
      <c r="E530" s="169"/>
      <c r="F530" s="273" t="str">
        <f t="shared" si="222"/>
        <v/>
      </c>
      <c r="G530" s="129"/>
      <c r="H530" s="131" t="str">
        <f t="shared" si="223"/>
        <v/>
      </c>
      <c r="I530" s="168"/>
      <c r="J530" s="168"/>
      <c r="K530" s="168"/>
      <c r="L530" s="169"/>
      <c r="M530" s="273" t="str">
        <f t="shared" si="224"/>
        <v/>
      </c>
      <c r="N530" s="56"/>
      <c r="O530" s="57" t="str">
        <f>'Stammdaten Mitarbeitende'!AA530</f>
        <v/>
      </c>
      <c r="P530" s="64" t="str">
        <f>IF($A530="","",'Stammdaten Mitarbeitende'!L530)</f>
        <v/>
      </c>
      <c r="Q530" s="64" t="str">
        <f>IF(OR($A530="",'Stammdaten Mitarbeitende'!J530=""),"",'Stammdaten Mitarbeitende'!J530)</f>
        <v/>
      </c>
      <c r="R530" s="63" t="str">
        <f t="shared" si="225"/>
        <v/>
      </c>
      <c r="S530" s="63" t="str">
        <f t="shared" si="232"/>
        <v/>
      </c>
      <c r="T530" s="19">
        <f t="shared" si="226"/>
        <v>0</v>
      </c>
      <c r="U530" s="19">
        <f t="shared" si="227"/>
        <v>0</v>
      </c>
      <c r="V530" s="19">
        <f t="shared" si="228"/>
        <v>0</v>
      </c>
      <c r="W530" s="19">
        <f t="shared" si="229"/>
        <v>0</v>
      </c>
      <c r="X530" s="19">
        <f t="shared" si="230"/>
        <v>0</v>
      </c>
      <c r="Y530" s="19">
        <f t="shared" si="231"/>
        <v>0</v>
      </c>
      <c r="Z530" s="365">
        <f t="shared" si="233"/>
        <v>0</v>
      </c>
    </row>
    <row r="531" spans="1:26" ht="17.25" hidden="1" customHeight="1" x14ac:dyDescent="0.2">
      <c r="A531" s="131" t="str">
        <f t="shared" si="221"/>
        <v/>
      </c>
      <c r="B531" s="168"/>
      <c r="C531" s="168"/>
      <c r="D531" s="168"/>
      <c r="E531" s="169"/>
      <c r="F531" s="273" t="str">
        <f t="shared" si="222"/>
        <v/>
      </c>
      <c r="G531" s="129"/>
      <c r="H531" s="131" t="str">
        <f t="shared" si="223"/>
        <v/>
      </c>
      <c r="I531" s="168"/>
      <c r="J531" s="168"/>
      <c r="K531" s="168"/>
      <c r="L531" s="169"/>
      <c r="M531" s="273" t="str">
        <f t="shared" si="224"/>
        <v/>
      </c>
      <c r="N531" s="56"/>
      <c r="O531" s="57" t="str">
        <f>'Stammdaten Mitarbeitende'!AA531</f>
        <v/>
      </c>
      <c r="P531" s="64" t="str">
        <f>IF($A531="","",'Stammdaten Mitarbeitende'!L531)</f>
        <v/>
      </c>
      <c r="Q531" s="64" t="str">
        <f>IF(OR($A531="",'Stammdaten Mitarbeitende'!J531=""),"",'Stammdaten Mitarbeitende'!J531)</f>
        <v/>
      </c>
      <c r="R531" s="63" t="str">
        <f t="shared" si="225"/>
        <v/>
      </c>
      <c r="S531" s="63" t="str">
        <f t="shared" si="232"/>
        <v/>
      </c>
      <c r="T531" s="19">
        <f t="shared" si="226"/>
        <v>0</v>
      </c>
      <c r="U531" s="19">
        <f t="shared" si="227"/>
        <v>0</v>
      </c>
      <c r="V531" s="19">
        <f t="shared" si="228"/>
        <v>0</v>
      </c>
      <c r="W531" s="19">
        <f t="shared" si="229"/>
        <v>0</v>
      </c>
      <c r="X531" s="19">
        <f t="shared" si="230"/>
        <v>0</v>
      </c>
      <c r="Y531" s="19">
        <f t="shared" si="231"/>
        <v>0</v>
      </c>
      <c r="Z531" s="365">
        <f t="shared" si="233"/>
        <v>0</v>
      </c>
    </row>
    <row r="532" spans="1:26" ht="17.25" hidden="1" customHeight="1" x14ac:dyDescent="0.2">
      <c r="A532" s="131" t="str">
        <f t="shared" si="221"/>
        <v/>
      </c>
      <c r="B532" s="168"/>
      <c r="C532" s="168"/>
      <c r="D532" s="168"/>
      <c r="E532" s="169"/>
      <c r="F532" s="273" t="str">
        <f t="shared" si="222"/>
        <v/>
      </c>
      <c r="G532" s="129"/>
      <c r="H532" s="131" t="str">
        <f t="shared" si="223"/>
        <v/>
      </c>
      <c r="I532" s="168"/>
      <c r="J532" s="168"/>
      <c r="K532" s="168"/>
      <c r="L532" s="169"/>
      <c r="M532" s="273" t="str">
        <f t="shared" si="224"/>
        <v/>
      </c>
      <c r="N532" s="56"/>
      <c r="O532" s="57" t="str">
        <f>'Stammdaten Mitarbeitende'!AA532</f>
        <v/>
      </c>
      <c r="P532" s="64" t="str">
        <f>IF($A532="","",'Stammdaten Mitarbeitende'!L532)</f>
        <v/>
      </c>
      <c r="Q532" s="64" t="str">
        <f>IF(OR($A532="",'Stammdaten Mitarbeitende'!J532=""),"",'Stammdaten Mitarbeitende'!J532)</f>
        <v/>
      </c>
      <c r="R532" s="63" t="str">
        <f t="shared" si="225"/>
        <v/>
      </c>
      <c r="S532" s="63" t="str">
        <f t="shared" si="232"/>
        <v/>
      </c>
      <c r="T532" s="19">
        <f t="shared" si="226"/>
        <v>0</v>
      </c>
      <c r="U532" s="19">
        <f t="shared" si="227"/>
        <v>0</v>
      </c>
      <c r="V532" s="19">
        <f t="shared" si="228"/>
        <v>0</v>
      </c>
      <c r="W532" s="19">
        <f t="shared" si="229"/>
        <v>0</v>
      </c>
      <c r="X532" s="19">
        <f t="shared" si="230"/>
        <v>0</v>
      </c>
      <c r="Y532" s="19">
        <f t="shared" si="231"/>
        <v>0</v>
      </c>
      <c r="Z532" s="365">
        <f t="shared" si="233"/>
        <v>0</v>
      </c>
    </row>
    <row r="533" spans="1:26" ht="17.25" hidden="1" customHeight="1" x14ac:dyDescent="0.2">
      <c r="A533" s="131" t="str">
        <f t="shared" si="221"/>
        <v/>
      </c>
      <c r="B533" s="168"/>
      <c r="C533" s="168"/>
      <c r="D533" s="168"/>
      <c r="E533" s="169"/>
      <c r="F533" s="273" t="str">
        <f t="shared" si="222"/>
        <v/>
      </c>
      <c r="G533" s="129"/>
      <c r="H533" s="131" t="str">
        <f t="shared" si="223"/>
        <v/>
      </c>
      <c r="I533" s="168"/>
      <c r="J533" s="168"/>
      <c r="K533" s="168"/>
      <c r="L533" s="169"/>
      <c r="M533" s="273" t="str">
        <f t="shared" si="224"/>
        <v/>
      </c>
      <c r="N533" s="56"/>
      <c r="O533" s="57" t="str">
        <f>'Stammdaten Mitarbeitende'!AA533</f>
        <v/>
      </c>
      <c r="P533" s="64" t="str">
        <f>IF($A533="","",'Stammdaten Mitarbeitende'!L533)</f>
        <v/>
      </c>
      <c r="Q533" s="64" t="str">
        <f>IF(OR($A533="",'Stammdaten Mitarbeitende'!J533=""),"",'Stammdaten Mitarbeitende'!J533)</f>
        <v/>
      </c>
      <c r="R533" s="63" t="str">
        <f t="shared" si="225"/>
        <v/>
      </c>
      <c r="S533" s="63" t="str">
        <f t="shared" si="232"/>
        <v/>
      </c>
      <c r="T533" s="19">
        <f t="shared" si="226"/>
        <v>0</v>
      </c>
      <c r="U533" s="19">
        <f t="shared" si="227"/>
        <v>0</v>
      </c>
      <c r="V533" s="19">
        <f t="shared" si="228"/>
        <v>0</v>
      </c>
      <c r="W533" s="19">
        <f t="shared" si="229"/>
        <v>0</v>
      </c>
      <c r="X533" s="19">
        <f t="shared" si="230"/>
        <v>0</v>
      </c>
      <c r="Y533" s="19">
        <f t="shared" si="231"/>
        <v>0</v>
      </c>
      <c r="Z533" s="365">
        <f t="shared" si="233"/>
        <v>0</v>
      </c>
    </row>
    <row r="534" spans="1:26" ht="17.25" hidden="1" customHeight="1" x14ac:dyDescent="0.2">
      <c r="A534" s="131" t="str">
        <f t="shared" si="221"/>
        <v/>
      </c>
      <c r="B534" s="168"/>
      <c r="C534" s="168"/>
      <c r="D534" s="168"/>
      <c r="E534" s="169"/>
      <c r="F534" s="273" t="str">
        <f t="shared" si="222"/>
        <v/>
      </c>
      <c r="G534" s="129"/>
      <c r="H534" s="131" t="str">
        <f t="shared" si="223"/>
        <v/>
      </c>
      <c r="I534" s="168"/>
      <c r="J534" s="168"/>
      <c r="K534" s="168"/>
      <c r="L534" s="169"/>
      <c r="M534" s="273" t="str">
        <f t="shared" si="224"/>
        <v/>
      </c>
      <c r="N534" s="56"/>
      <c r="O534" s="57" t="str">
        <f>'Stammdaten Mitarbeitende'!AA534</f>
        <v/>
      </c>
      <c r="P534" s="64" t="str">
        <f>IF($A534="","",'Stammdaten Mitarbeitende'!L534)</f>
        <v/>
      </c>
      <c r="Q534" s="64" t="str">
        <f>IF(OR($A534="",'Stammdaten Mitarbeitende'!J534=""),"",'Stammdaten Mitarbeitende'!J534)</f>
        <v/>
      </c>
      <c r="R534" s="63" t="str">
        <f t="shared" si="225"/>
        <v/>
      </c>
      <c r="S534" s="63" t="str">
        <f t="shared" si="232"/>
        <v/>
      </c>
      <c r="T534" s="19">
        <f t="shared" si="226"/>
        <v>0</v>
      </c>
      <c r="U534" s="19">
        <f t="shared" si="227"/>
        <v>0</v>
      </c>
      <c r="V534" s="19">
        <f t="shared" si="228"/>
        <v>0</v>
      </c>
      <c r="W534" s="19">
        <f t="shared" si="229"/>
        <v>0</v>
      </c>
      <c r="X534" s="19">
        <f t="shared" si="230"/>
        <v>0</v>
      </c>
      <c r="Y534" s="19">
        <f t="shared" si="231"/>
        <v>0</v>
      </c>
      <c r="Z534" s="365">
        <f t="shared" si="233"/>
        <v>0</v>
      </c>
    </row>
    <row r="535" spans="1:26" ht="17.25" hidden="1" customHeight="1" x14ac:dyDescent="0.2">
      <c r="A535" s="131" t="str">
        <f t="shared" si="221"/>
        <v/>
      </c>
      <c r="B535" s="168"/>
      <c r="C535" s="168"/>
      <c r="D535" s="168"/>
      <c r="E535" s="169"/>
      <c r="F535" s="273" t="str">
        <f t="shared" si="222"/>
        <v/>
      </c>
      <c r="G535" s="129"/>
      <c r="H535" s="131" t="str">
        <f t="shared" si="223"/>
        <v/>
      </c>
      <c r="I535" s="168"/>
      <c r="J535" s="168"/>
      <c r="K535" s="168"/>
      <c r="L535" s="169"/>
      <c r="M535" s="273" t="str">
        <f t="shared" si="224"/>
        <v/>
      </c>
      <c r="N535" s="56"/>
      <c r="O535" s="57" t="str">
        <f>'Stammdaten Mitarbeitende'!AA535</f>
        <v/>
      </c>
      <c r="P535" s="64" t="str">
        <f>IF($A535="","",'Stammdaten Mitarbeitende'!L535)</f>
        <v/>
      </c>
      <c r="Q535" s="64" t="str">
        <f>IF(OR($A535="",'Stammdaten Mitarbeitende'!J535=""),"",'Stammdaten Mitarbeitende'!J535)</f>
        <v/>
      </c>
      <c r="R535" s="63" t="str">
        <f t="shared" si="225"/>
        <v/>
      </c>
      <c r="S535" s="63" t="str">
        <f t="shared" si="232"/>
        <v/>
      </c>
      <c r="T535" s="19">
        <f t="shared" si="226"/>
        <v>0</v>
      </c>
      <c r="U535" s="19">
        <f t="shared" si="227"/>
        <v>0</v>
      </c>
      <c r="V535" s="19">
        <f t="shared" si="228"/>
        <v>0</v>
      </c>
      <c r="W535" s="19">
        <f t="shared" si="229"/>
        <v>0</v>
      </c>
      <c r="X535" s="19">
        <f t="shared" si="230"/>
        <v>0</v>
      </c>
      <c r="Y535" s="19">
        <f t="shared" si="231"/>
        <v>0</v>
      </c>
      <c r="Z535" s="365">
        <f t="shared" si="233"/>
        <v>0</v>
      </c>
    </row>
    <row r="536" spans="1:26" ht="17.25" hidden="1" customHeight="1" x14ac:dyDescent="0.2">
      <c r="A536" s="131" t="str">
        <f t="shared" si="221"/>
        <v/>
      </c>
      <c r="B536" s="168"/>
      <c r="C536" s="168"/>
      <c r="D536" s="168"/>
      <c r="E536" s="169"/>
      <c r="F536" s="273" t="str">
        <f t="shared" si="222"/>
        <v/>
      </c>
      <c r="G536" s="129"/>
      <c r="H536" s="131" t="str">
        <f t="shared" si="223"/>
        <v/>
      </c>
      <c r="I536" s="168"/>
      <c r="J536" s="168"/>
      <c r="K536" s="168"/>
      <c r="L536" s="169"/>
      <c r="M536" s="273" t="str">
        <f t="shared" si="224"/>
        <v/>
      </c>
      <c r="N536" s="56"/>
      <c r="O536" s="57" t="str">
        <f>'Stammdaten Mitarbeitende'!AA536</f>
        <v/>
      </c>
      <c r="P536" s="64" t="str">
        <f>IF($A536="","",'Stammdaten Mitarbeitende'!L536)</f>
        <v/>
      </c>
      <c r="Q536" s="64" t="str">
        <f>IF(OR($A536="",'Stammdaten Mitarbeitende'!J536=""),"",'Stammdaten Mitarbeitende'!J536)</f>
        <v/>
      </c>
      <c r="R536" s="63" t="str">
        <f t="shared" si="225"/>
        <v/>
      </c>
      <c r="S536" s="63" t="str">
        <f t="shared" si="232"/>
        <v/>
      </c>
      <c r="T536" s="19">
        <f t="shared" si="226"/>
        <v>0</v>
      </c>
      <c r="U536" s="19">
        <f t="shared" si="227"/>
        <v>0</v>
      </c>
      <c r="V536" s="19">
        <f t="shared" si="228"/>
        <v>0</v>
      </c>
      <c r="W536" s="19">
        <f t="shared" si="229"/>
        <v>0</v>
      </c>
      <c r="X536" s="19">
        <f t="shared" si="230"/>
        <v>0</v>
      </c>
      <c r="Y536" s="19">
        <f t="shared" si="231"/>
        <v>0</v>
      </c>
      <c r="Z536" s="365">
        <f t="shared" si="233"/>
        <v>0</v>
      </c>
    </row>
    <row r="537" spans="1:26" ht="17.25" hidden="1" customHeight="1" x14ac:dyDescent="0.2">
      <c r="A537" s="131" t="str">
        <f t="shared" si="221"/>
        <v/>
      </c>
      <c r="B537" s="168"/>
      <c r="C537" s="168"/>
      <c r="D537" s="168"/>
      <c r="E537" s="169"/>
      <c r="F537" s="273" t="str">
        <f t="shared" si="222"/>
        <v/>
      </c>
      <c r="G537" s="129"/>
      <c r="H537" s="131" t="str">
        <f t="shared" si="223"/>
        <v/>
      </c>
      <c r="I537" s="168"/>
      <c r="J537" s="168"/>
      <c r="K537" s="168"/>
      <c r="L537" s="169"/>
      <c r="M537" s="273" t="str">
        <f t="shared" si="224"/>
        <v/>
      </c>
      <c r="N537" s="56"/>
      <c r="O537" s="57" t="str">
        <f>'Stammdaten Mitarbeitende'!AA537</f>
        <v/>
      </c>
      <c r="P537" s="64" t="str">
        <f>IF($A537="","",'Stammdaten Mitarbeitende'!L537)</f>
        <v/>
      </c>
      <c r="Q537" s="64" t="str">
        <f>IF(OR($A537="",'Stammdaten Mitarbeitende'!J537=""),"",'Stammdaten Mitarbeitende'!J537)</f>
        <v/>
      </c>
      <c r="R537" s="63" t="str">
        <f t="shared" si="225"/>
        <v/>
      </c>
      <c r="S537" s="63" t="str">
        <f t="shared" si="232"/>
        <v/>
      </c>
      <c r="T537" s="19">
        <f t="shared" si="226"/>
        <v>0</v>
      </c>
      <c r="U537" s="19">
        <f t="shared" si="227"/>
        <v>0</v>
      </c>
      <c r="V537" s="19">
        <f t="shared" si="228"/>
        <v>0</v>
      </c>
      <c r="W537" s="19">
        <f t="shared" si="229"/>
        <v>0</v>
      </c>
      <c r="X537" s="19">
        <f t="shared" si="230"/>
        <v>0</v>
      </c>
      <c r="Y537" s="19">
        <f t="shared" si="231"/>
        <v>0</v>
      </c>
      <c r="Z537" s="365">
        <f t="shared" si="233"/>
        <v>0</v>
      </c>
    </row>
    <row r="538" spans="1:26" ht="17.25" hidden="1" customHeight="1" x14ac:dyDescent="0.2">
      <c r="A538" s="131" t="str">
        <f t="shared" si="221"/>
        <v/>
      </c>
      <c r="B538" s="168"/>
      <c r="C538" s="168"/>
      <c r="D538" s="168"/>
      <c r="E538" s="169"/>
      <c r="F538" s="273" t="str">
        <f t="shared" si="222"/>
        <v/>
      </c>
      <c r="G538" s="129"/>
      <c r="H538" s="131" t="str">
        <f t="shared" si="223"/>
        <v/>
      </c>
      <c r="I538" s="168"/>
      <c r="J538" s="168"/>
      <c r="K538" s="168"/>
      <c r="L538" s="169"/>
      <c r="M538" s="273" t="str">
        <f t="shared" si="224"/>
        <v/>
      </c>
      <c r="N538" s="56"/>
      <c r="O538" s="57" t="str">
        <f>'Stammdaten Mitarbeitende'!AA538</f>
        <v/>
      </c>
      <c r="P538" s="64" t="str">
        <f>IF($A538="","",'Stammdaten Mitarbeitende'!L538)</f>
        <v/>
      </c>
      <c r="Q538" s="64" t="str">
        <f>IF(OR($A538="",'Stammdaten Mitarbeitende'!J538=""),"",'Stammdaten Mitarbeitende'!J538)</f>
        <v/>
      </c>
      <c r="R538" s="63" t="str">
        <f t="shared" si="225"/>
        <v/>
      </c>
      <c r="S538" s="63" t="str">
        <f t="shared" si="232"/>
        <v/>
      </c>
      <c r="T538" s="19">
        <f t="shared" si="226"/>
        <v>0</v>
      </c>
      <c r="U538" s="19">
        <f t="shared" si="227"/>
        <v>0</v>
      </c>
      <c r="V538" s="19">
        <f t="shared" si="228"/>
        <v>0</v>
      </c>
      <c r="W538" s="19">
        <f t="shared" si="229"/>
        <v>0</v>
      </c>
      <c r="X538" s="19">
        <f t="shared" si="230"/>
        <v>0</v>
      </c>
      <c r="Y538" s="19">
        <f t="shared" si="231"/>
        <v>0</v>
      </c>
      <c r="Z538" s="365">
        <f t="shared" si="233"/>
        <v>0</v>
      </c>
    </row>
    <row r="539" spans="1:26" ht="17.25" hidden="1" customHeight="1" x14ac:dyDescent="0.2">
      <c r="A539" s="131" t="str">
        <f t="shared" si="221"/>
        <v/>
      </c>
      <c r="B539" s="168"/>
      <c r="C539" s="168"/>
      <c r="D539" s="168"/>
      <c r="E539" s="169"/>
      <c r="F539" s="273" t="str">
        <f t="shared" si="222"/>
        <v/>
      </c>
      <c r="G539" s="129"/>
      <c r="H539" s="131" t="str">
        <f t="shared" si="223"/>
        <v/>
      </c>
      <c r="I539" s="168"/>
      <c r="J539" s="168"/>
      <c r="K539" s="168"/>
      <c r="L539" s="169"/>
      <c r="M539" s="273" t="str">
        <f t="shared" si="224"/>
        <v/>
      </c>
      <c r="N539" s="56"/>
      <c r="O539" s="57" t="str">
        <f>'Stammdaten Mitarbeitende'!AA539</f>
        <v/>
      </c>
      <c r="P539" s="64" t="str">
        <f>IF($A539="","",'Stammdaten Mitarbeitende'!L539)</f>
        <v/>
      </c>
      <c r="Q539" s="64" t="str">
        <f>IF(OR($A539="",'Stammdaten Mitarbeitende'!J539=""),"",'Stammdaten Mitarbeitende'!J539)</f>
        <v/>
      </c>
      <c r="R539" s="63" t="str">
        <f t="shared" si="225"/>
        <v/>
      </c>
      <c r="S539" s="63" t="str">
        <f t="shared" si="232"/>
        <v/>
      </c>
      <c r="T539" s="19">
        <f t="shared" si="226"/>
        <v>0</v>
      </c>
      <c r="U539" s="19">
        <f t="shared" si="227"/>
        <v>0</v>
      </c>
      <c r="V539" s="19">
        <f t="shared" si="228"/>
        <v>0</v>
      </c>
      <c r="W539" s="19">
        <f t="shared" si="229"/>
        <v>0</v>
      </c>
      <c r="X539" s="19">
        <f t="shared" si="230"/>
        <v>0</v>
      </c>
      <c r="Y539" s="19">
        <f t="shared" si="231"/>
        <v>0</v>
      </c>
      <c r="Z539" s="365">
        <f t="shared" si="233"/>
        <v>0</v>
      </c>
    </row>
    <row r="540" spans="1:26" hidden="1" x14ac:dyDescent="0.2">
      <c r="A540" s="280" t="str">
        <f>Übersetzungstexte!A$230</f>
        <v>Seitentotal</v>
      </c>
      <c r="B540" s="281"/>
      <c r="C540" s="92">
        <f>SUM(C519:C539)</f>
        <v>0</v>
      </c>
      <c r="D540" s="282"/>
      <c r="E540" s="92">
        <f>SUM(E519:E539)</f>
        <v>0</v>
      </c>
      <c r="F540" s="92">
        <f>SUM(F519:F539)</f>
        <v>0</v>
      </c>
      <c r="G540" s="283"/>
      <c r="H540" s="280" t="str">
        <f>Übersetzungstexte!A$230</f>
        <v>Seitentotal</v>
      </c>
      <c r="I540" s="281"/>
      <c r="J540" s="92">
        <f>SUM(J519:J539)</f>
        <v>0</v>
      </c>
      <c r="K540" s="282"/>
      <c r="L540" s="92">
        <f>SUM(L519:L539)</f>
        <v>0</v>
      </c>
      <c r="M540" s="92">
        <f>SUM(M519:M539)</f>
        <v>0</v>
      </c>
      <c r="N540" s="56"/>
      <c r="O540" s="56"/>
      <c r="P540" s="56"/>
      <c r="Q540" s="56"/>
      <c r="R540" s="56"/>
      <c r="S540" s="56"/>
    </row>
    <row r="541" spans="1:26" hidden="1" x14ac:dyDescent="0.2">
      <c r="A541" s="240" t="str">
        <f>'Stammdaten Betrieb &amp; Abteilung'!D$1</f>
        <v xml:space="preserve">  </v>
      </c>
      <c r="B541" s="241"/>
      <c r="F541" s="243"/>
      <c r="G541" s="243"/>
      <c r="H541" s="22" t="str">
        <f>Übersetzungstexte!A$190</f>
        <v>Betrieb / Betriebsabteilung</v>
      </c>
      <c r="I541" s="244" t="str">
        <f>'Stammdaten Betrieb &amp; Abteilung'!D$13</f>
        <v xml:space="preserve"> </v>
      </c>
      <c r="J541" s="49"/>
      <c r="K541" s="22"/>
      <c r="L541" s="49"/>
      <c r="M541" s="49"/>
    </row>
    <row r="542" spans="1:26" hidden="1" x14ac:dyDescent="0.2">
      <c r="A542" s="245" t="str">
        <f>'Stammdaten Betrieb &amp; Abteilung'!D$3</f>
        <v xml:space="preserve"> </v>
      </c>
      <c r="B542" s="246"/>
      <c r="F542" s="247"/>
      <c r="G542" s="247"/>
      <c r="H542" s="46" t="str">
        <f>Übersetzungstexte!A$191</f>
        <v>PLZ/Ort</v>
      </c>
      <c r="I542" s="244" t="str">
        <f>'Stammdaten Betrieb &amp; Abteilung'!D$4</f>
        <v xml:space="preserve"> </v>
      </c>
      <c r="J542" s="49"/>
      <c r="K542" s="22"/>
      <c r="L542" s="248"/>
      <c r="M542" s="248"/>
    </row>
    <row r="543" spans="1:26" hidden="1" x14ac:dyDescent="0.2">
      <c r="A543" s="178"/>
      <c r="B543" s="195"/>
      <c r="C543" s="196"/>
      <c r="D543" s="195"/>
      <c r="E543" s="196"/>
      <c r="F543" s="196"/>
      <c r="G543" s="279"/>
      <c r="H543" s="197"/>
      <c r="I543" s="196"/>
      <c r="J543" s="195"/>
      <c r="K543" s="198"/>
      <c r="L543" s="199"/>
      <c r="M543" s="199"/>
    </row>
    <row r="544" spans="1:26" hidden="1" x14ac:dyDescent="0.2">
      <c r="A544" s="249"/>
      <c r="B544" s="250"/>
      <c r="C544" s="251"/>
      <c r="D544" s="252"/>
      <c r="E544" s="253"/>
      <c r="F544" s="254" t="str">
        <f>CONCATENATE(Übersetzungstexte!A$192," ",TEXT(MONTH(P$3),"00"),".",YEAR(P$3))</f>
        <v>Zeitgleiche Periode des Vorjahres: 01.3799</v>
      </c>
      <c r="G544" s="255"/>
      <c r="H544" s="255"/>
      <c r="I544" s="249"/>
      <c r="J544" s="252"/>
      <c r="K544" s="256"/>
      <c r="L544" s="257"/>
      <c r="M544" s="258" t="str">
        <f>CONCATENATE(Übersetzungstexte!A$211," ",TEXT(MONTH(P$4),"00"),".",YEAR(P$4))</f>
        <v>Zeitgleiche Periode des vorletzten Jahres: 01.3798</v>
      </c>
    </row>
    <row r="545" spans="1:26" hidden="1" x14ac:dyDescent="0.2">
      <c r="A545" s="259">
        <v>1</v>
      </c>
      <c r="B545" s="260">
        <v>2</v>
      </c>
      <c r="C545" s="260">
        <v>3</v>
      </c>
      <c r="D545" s="260">
        <v>4</v>
      </c>
      <c r="E545" s="260">
        <v>5</v>
      </c>
      <c r="F545" s="260">
        <v>6</v>
      </c>
      <c r="G545" s="261"/>
      <c r="H545" s="259">
        <v>1</v>
      </c>
      <c r="I545" s="260">
        <v>2</v>
      </c>
      <c r="J545" s="260">
        <v>3</v>
      </c>
      <c r="K545" s="260">
        <v>4</v>
      </c>
      <c r="L545" s="260">
        <v>5</v>
      </c>
      <c r="M545" s="260">
        <v>6</v>
      </c>
      <c r="N545" s="54"/>
      <c r="O545" s="54"/>
      <c r="P545" s="54"/>
      <c r="Q545" s="54"/>
      <c r="R545" s="54" t="s">
        <v>766</v>
      </c>
      <c r="S545" s="54" t="s">
        <v>5</v>
      </c>
      <c r="T545" s="66" t="s">
        <v>764</v>
      </c>
      <c r="U545" s="66" t="s">
        <v>667</v>
      </c>
      <c r="V545" s="66"/>
      <c r="W545" s="66" t="s">
        <v>764</v>
      </c>
      <c r="X545" s="66" t="s">
        <v>667</v>
      </c>
      <c r="Y545" s="66"/>
    </row>
    <row r="546" spans="1:26" s="134" customFormat="1" hidden="1" x14ac:dyDescent="0.2">
      <c r="A546" s="262" t="str">
        <f>Übersetzungstexte!A$193</f>
        <v/>
      </c>
      <c r="B546" s="263" t="str">
        <f>Übersetzungstexte!A$196</f>
        <v>vertragliche</v>
      </c>
      <c r="C546" s="264" t="str">
        <f>Übersetzungstexte!A$199</f>
        <v>Sollstd. zeitgl.</v>
      </c>
      <c r="D546" s="265" t="str">
        <f>Übersetzungstexte!A$202</f>
        <v>Istzeit</v>
      </c>
      <c r="E546" s="264" t="str">
        <f>Übersetzungstexte!A$205</f>
        <v>Bezahlte/</v>
      </c>
      <c r="F546" s="264" t="str">
        <f>Übersetzungstexte!A$208</f>
        <v>Ausfallstunden</v>
      </c>
      <c r="G546" s="266"/>
      <c r="H546" s="262" t="str">
        <f>Übersetzungstexte!A$212</f>
        <v/>
      </c>
      <c r="I546" s="263" t="str">
        <f>Übersetzungstexte!A$215</f>
        <v>vertragliche</v>
      </c>
      <c r="J546" s="264" t="str">
        <f>Übersetzungstexte!A$218</f>
        <v>Sollstd. zeitgl.</v>
      </c>
      <c r="K546" s="265" t="str">
        <f>Übersetzungstexte!A$221</f>
        <v>Istzeit</v>
      </c>
      <c r="L546" s="264" t="str">
        <f>Übersetzungstexte!A$224</f>
        <v>Bezahlte/</v>
      </c>
      <c r="M546" s="264" t="str">
        <f>Übersetzungstexte!A$227</f>
        <v>Ausfallstunden</v>
      </c>
      <c r="N546" s="55"/>
      <c r="O546" s="55"/>
      <c r="P546" s="84" t="s">
        <v>680</v>
      </c>
      <c r="Q546" s="84" t="s">
        <v>683</v>
      </c>
      <c r="R546" s="61" t="s">
        <v>691</v>
      </c>
      <c r="S546" s="61" t="s">
        <v>691</v>
      </c>
      <c r="T546" s="66" t="s">
        <v>763</v>
      </c>
      <c r="U546" s="66" t="s">
        <v>763</v>
      </c>
      <c r="V546" s="61" t="s">
        <v>691</v>
      </c>
      <c r="W546" s="66" t="s">
        <v>763</v>
      </c>
      <c r="X546" s="66" t="s">
        <v>763</v>
      </c>
      <c r="Y546" s="61" t="s">
        <v>691</v>
      </c>
      <c r="Z546" s="79"/>
    </row>
    <row r="547" spans="1:26" s="134" customFormat="1" hidden="1" x14ac:dyDescent="0.2">
      <c r="A547" s="267" t="str">
        <f>Übersetzungstexte!A$194</f>
        <v/>
      </c>
      <c r="B547" s="263" t="str">
        <f>Übersetzungstexte!A$197</f>
        <v>wöchentliche</v>
      </c>
      <c r="C547" s="264" t="str">
        <f>Übersetzungstexte!A$200</f>
        <v>Periode inkl.</v>
      </c>
      <c r="D547" s="265" t="str">
        <f>Übersetzungstexte!A$203</f>
        <v/>
      </c>
      <c r="E547" s="264" t="str">
        <f>Übersetzungstexte!A$206</f>
        <v>Unbezahlte</v>
      </c>
      <c r="F547" s="264" t="str">
        <f>Übersetzungstexte!A$209</f>
        <v/>
      </c>
      <c r="G547" s="266"/>
      <c r="H547" s="267" t="str">
        <f>Übersetzungstexte!A$213</f>
        <v/>
      </c>
      <c r="I547" s="263" t="str">
        <f>Übersetzungstexte!A$216</f>
        <v>wöchentliche</v>
      </c>
      <c r="J547" s="264" t="str">
        <f>Übersetzungstexte!A$219</f>
        <v>Periode inkl.</v>
      </c>
      <c r="K547" s="265" t="str">
        <f>Übersetzungstexte!A$222</f>
        <v/>
      </c>
      <c r="L547" s="264" t="str">
        <f>Übersetzungstexte!A$225</f>
        <v>Unbezahlte</v>
      </c>
      <c r="M547" s="264" t="str">
        <f>Übersetzungstexte!A$228</f>
        <v/>
      </c>
      <c r="N547" s="55"/>
      <c r="O547" s="55"/>
      <c r="P547" s="61" t="s">
        <v>682</v>
      </c>
      <c r="Q547" s="84" t="s">
        <v>681</v>
      </c>
      <c r="R547" s="61" t="s">
        <v>692</v>
      </c>
      <c r="S547" s="61" t="s">
        <v>692</v>
      </c>
      <c r="T547" s="66" t="s">
        <v>749</v>
      </c>
      <c r="U547" s="66" t="s">
        <v>749</v>
      </c>
      <c r="V547" s="61" t="s">
        <v>692</v>
      </c>
      <c r="W547" s="66" t="s">
        <v>749</v>
      </c>
      <c r="X547" s="66" t="s">
        <v>749</v>
      </c>
      <c r="Y547" s="61" t="s">
        <v>692</v>
      </c>
      <c r="Z547" s="79" t="s">
        <v>52</v>
      </c>
    </row>
    <row r="548" spans="1:26" s="134" customFormat="1" hidden="1" x14ac:dyDescent="0.2">
      <c r="A548" s="268" t="str">
        <f>Übersetzungstexte!A$195</f>
        <v>Name,Vorname</v>
      </c>
      <c r="B548" s="269" t="str">
        <f>Übersetzungstexte!A$198</f>
        <v>Arbeitszeit</v>
      </c>
      <c r="C548" s="270" t="str">
        <f>Übersetzungstexte!A$201</f>
        <v>Vorholzeit</v>
      </c>
      <c r="D548" s="271" t="str">
        <f>Übersetzungstexte!A$204</f>
        <v/>
      </c>
      <c r="E548" s="270" t="str">
        <f>Übersetzungstexte!A$207</f>
        <v>Absenzen</v>
      </c>
      <c r="F548" s="270" t="str">
        <f>Übersetzungstexte!A$210</f>
        <v/>
      </c>
      <c r="G548" s="272"/>
      <c r="H548" s="268" t="str">
        <f>Übersetzungstexte!A$214</f>
        <v>Name,Vorname</v>
      </c>
      <c r="I548" s="269" t="str">
        <f>Übersetzungstexte!A$217</f>
        <v>Arbeitszeit</v>
      </c>
      <c r="J548" s="270" t="str">
        <f>Übersetzungstexte!A$220</f>
        <v>Vorholzeit</v>
      </c>
      <c r="K548" s="271" t="str">
        <f>Übersetzungstexte!A$223</f>
        <v/>
      </c>
      <c r="L548" s="270" t="str">
        <f>Übersetzungstexte!A$226</f>
        <v>Absenzen</v>
      </c>
      <c r="M548" s="270" t="str">
        <f>Übersetzungstexte!A$229</f>
        <v/>
      </c>
      <c r="N548" s="55"/>
      <c r="O548" s="55" t="s">
        <v>711</v>
      </c>
      <c r="P548" s="61" t="s">
        <v>673</v>
      </c>
      <c r="Q548" s="84" t="s">
        <v>661</v>
      </c>
      <c r="R548" s="83">
        <f>P$3</f>
        <v>693598</v>
      </c>
      <c r="S548" s="83">
        <f>P$4</f>
        <v>693233</v>
      </c>
      <c r="T548" s="83" t="s">
        <v>767</v>
      </c>
      <c r="U548" s="83" t="s">
        <v>767</v>
      </c>
      <c r="V548" s="83" t="s">
        <v>767</v>
      </c>
      <c r="W548" s="83" t="s">
        <v>4</v>
      </c>
      <c r="X548" s="83" t="s">
        <v>4</v>
      </c>
      <c r="Y548" s="83" t="s">
        <v>4</v>
      </c>
      <c r="Z548" s="79" t="s">
        <v>53</v>
      </c>
    </row>
    <row r="549" spans="1:26" ht="17.25" hidden="1" customHeight="1" x14ac:dyDescent="0.2">
      <c r="A549" s="131" t="str">
        <f t="shared" ref="A549:A569" si="234">O549</f>
        <v/>
      </c>
      <c r="B549" s="168"/>
      <c r="C549" s="168"/>
      <c r="D549" s="168"/>
      <c r="E549" s="169"/>
      <c r="F549" s="273" t="str">
        <f t="shared" ref="F549:F569" si="235">R549</f>
        <v/>
      </c>
      <c r="G549" s="129"/>
      <c r="H549" s="131" t="str">
        <f t="shared" ref="H549:H569" si="236">O549</f>
        <v/>
      </c>
      <c r="I549" s="168"/>
      <c r="J549" s="168"/>
      <c r="K549" s="168"/>
      <c r="L549" s="169"/>
      <c r="M549" s="273" t="str">
        <f t="shared" ref="M549:M569" si="237">S549</f>
        <v/>
      </c>
      <c r="N549" s="56"/>
      <c r="O549" s="57" t="str">
        <f>'Stammdaten Mitarbeitende'!AA549</f>
        <v/>
      </c>
      <c r="P549" s="64" t="str">
        <f>IF($A549="","",'Stammdaten Mitarbeitende'!L549)</f>
        <v/>
      </c>
      <c r="Q549" s="64" t="str">
        <f>IF(OR($A549="",'Stammdaten Mitarbeitende'!J549=""),"",'Stammdaten Mitarbeitende'!J549)</f>
        <v/>
      </c>
      <c r="R549" s="63" t="str">
        <f t="shared" ref="R549:R569" si="238">IF(OR($A549="",C549="",D549="",E549=""),"",MAX(C549-D549-E549,0))</f>
        <v/>
      </c>
      <c r="S549" s="63" t="str">
        <f>IF(OR($H549="",J549="",K549="",L549=""),"",MAX(J549-K549-L549,0))</f>
        <v/>
      </c>
      <c r="T549" s="19">
        <f t="shared" ref="T549:T569" si="239">IF(OR(F549=""),0,C549)</f>
        <v>0</v>
      </c>
      <c r="U549" s="19">
        <f t="shared" ref="U549:U569" si="240">IF(OR(F549=""),0,E549)</f>
        <v>0</v>
      </c>
      <c r="V549" s="19">
        <f t="shared" ref="V549:V569" si="241">IF(OR(F549&lt;=0,F549=""),0,R549)</f>
        <v>0</v>
      </c>
      <c r="W549" s="19">
        <f t="shared" ref="W549:W569" si="242">IF(OR(M549=""),0,J549)</f>
        <v>0</v>
      </c>
      <c r="X549" s="19">
        <f t="shared" ref="X549:X569" si="243">IF(OR(M549=""),0,L549)</f>
        <v>0</v>
      </c>
      <c r="Y549" s="19">
        <f t="shared" ref="Y549:Y569" si="244">IF(OR(M549&lt;=0,M549=""),0,S549)</f>
        <v>0</v>
      </c>
      <c r="Z549" s="365">
        <f>MAX(P549:Y549)</f>
        <v>0</v>
      </c>
    </row>
    <row r="550" spans="1:26" ht="17.25" hidden="1" customHeight="1" x14ac:dyDescent="0.2">
      <c r="A550" s="131" t="str">
        <f t="shared" si="234"/>
        <v/>
      </c>
      <c r="B550" s="168"/>
      <c r="C550" s="168"/>
      <c r="D550" s="168"/>
      <c r="E550" s="169"/>
      <c r="F550" s="273" t="str">
        <f t="shared" si="235"/>
        <v/>
      </c>
      <c r="G550" s="129"/>
      <c r="H550" s="131" t="str">
        <f t="shared" si="236"/>
        <v/>
      </c>
      <c r="I550" s="168"/>
      <c r="J550" s="168"/>
      <c r="K550" s="168"/>
      <c r="L550" s="169"/>
      <c r="M550" s="273" t="str">
        <f t="shared" si="237"/>
        <v/>
      </c>
      <c r="N550" s="56"/>
      <c r="O550" s="57" t="str">
        <f>'Stammdaten Mitarbeitende'!AA550</f>
        <v/>
      </c>
      <c r="P550" s="64" t="str">
        <f>IF($A550="","",'Stammdaten Mitarbeitende'!L550)</f>
        <v/>
      </c>
      <c r="Q550" s="64" t="str">
        <f>IF(OR($A550="",'Stammdaten Mitarbeitende'!J550=""),"",'Stammdaten Mitarbeitende'!J550)</f>
        <v/>
      </c>
      <c r="R550" s="63" t="str">
        <f t="shared" si="238"/>
        <v/>
      </c>
      <c r="S550" s="63" t="str">
        <f t="shared" ref="S550:S569" si="245">IF(OR($H550="",J550="",K550="",L550=""),"",MAX(J550-K550-L550,0))</f>
        <v/>
      </c>
      <c r="T550" s="19">
        <f t="shared" si="239"/>
        <v>0</v>
      </c>
      <c r="U550" s="19">
        <f t="shared" si="240"/>
        <v>0</v>
      </c>
      <c r="V550" s="19">
        <f t="shared" si="241"/>
        <v>0</v>
      </c>
      <c r="W550" s="19">
        <f t="shared" si="242"/>
        <v>0</v>
      </c>
      <c r="X550" s="19">
        <f t="shared" si="243"/>
        <v>0</v>
      </c>
      <c r="Y550" s="19">
        <f t="shared" si="244"/>
        <v>0</v>
      </c>
      <c r="Z550" s="365">
        <f t="shared" ref="Z550:Z569" si="246">MAX(P550:Y550)</f>
        <v>0</v>
      </c>
    </row>
    <row r="551" spans="1:26" ht="17.25" hidden="1" customHeight="1" x14ac:dyDescent="0.2">
      <c r="A551" s="131" t="str">
        <f t="shared" si="234"/>
        <v/>
      </c>
      <c r="B551" s="168"/>
      <c r="C551" s="168"/>
      <c r="D551" s="168"/>
      <c r="E551" s="169"/>
      <c r="F551" s="273" t="str">
        <f t="shared" si="235"/>
        <v/>
      </c>
      <c r="G551" s="129"/>
      <c r="H551" s="131" t="str">
        <f t="shared" si="236"/>
        <v/>
      </c>
      <c r="I551" s="168"/>
      <c r="J551" s="168"/>
      <c r="K551" s="168"/>
      <c r="L551" s="169"/>
      <c r="M551" s="273" t="str">
        <f t="shared" si="237"/>
        <v/>
      </c>
      <c r="N551" s="56"/>
      <c r="O551" s="57" t="str">
        <f>'Stammdaten Mitarbeitende'!AA551</f>
        <v/>
      </c>
      <c r="P551" s="64" t="str">
        <f>IF($A551="","",'Stammdaten Mitarbeitende'!L551)</f>
        <v/>
      </c>
      <c r="Q551" s="64" t="str">
        <f>IF(OR($A551="",'Stammdaten Mitarbeitende'!J551=""),"",'Stammdaten Mitarbeitende'!J551)</f>
        <v/>
      </c>
      <c r="R551" s="63" t="str">
        <f t="shared" si="238"/>
        <v/>
      </c>
      <c r="S551" s="63" t="str">
        <f t="shared" si="245"/>
        <v/>
      </c>
      <c r="T551" s="19">
        <f t="shared" si="239"/>
        <v>0</v>
      </c>
      <c r="U551" s="19">
        <f t="shared" si="240"/>
        <v>0</v>
      </c>
      <c r="V551" s="19">
        <f t="shared" si="241"/>
        <v>0</v>
      </c>
      <c r="W551" s="19">
        <f t="shared" si="242"/>
        <v>0</v>
      </c>
      <c r="X551" s="19">
        <f t="shared" si="243"/>
        <v>0</v>
      </c>
      <c r="Y551" s="19">
        <f t="shared" si="244"/>
        <v>0</v>
      </c>
      <c r="Z551" s="365">
        <f t="shared" si="246"/>
        <v>0</v>
      </c>
    </row>
    <row r="552" spans="1:26" ht="17.25" hidden="1" customHeight="1" x14ac:dyDescent="0.2">
      <c r="A552" s="131" t="str">
        <f t="shared" si="234"/>
        <v/>
      </c>
      <c r="B552" s="168"/>
      <c r="C552" s="168"/>
      <c r="D552" s="168"/>
      <c r="E552" s="169"/>
      <c r="F552" s="273" t="str">
        <f t="shared" si="235"/>
        <v/>
      </c>
      <c r="G552" s="129"/>
      <c r="H552" s="131" t="str">
        <f t="shared" si="236"/>
        <v/>
      </c>
      <c r="I552" s="168"/>
      <c r="J552" s="168"/>
      <c r="K552" s="168"/>
      <c r="L552" s="169"/>
      <c r="M552" s="273" t="str">
        <f t="shared" si="237"/>
        <v/>
      </c>
      <c r="N552" s="56"/>
      <c r="O552" s="57" t="str">
        <f>'Stammdaten Mitarbeitende'!AA552</f>
        <v/>
      </c>
      <c r="P552" s="64" t="str">
        <f>IF($A552="","",'Stammdaten Mitarbeitende'!L552)</f>
        <v/>
      </c>
      <c r="Q552" s="64" t="str">
        <f>IF(OR($A552="",'Stammdaten Mitarbeitende'!J552=""),"",'Stammdaten Mitarbeitende'!J552)</f>
        <v/>
      </c>
      <c r="R552" s="63" t="str">
        <f t="shared" si="238"/>
        <v/>
      </c>
      <c r="S552" s="63" t="str">
        <f t="shared" si="245"/>
        <v/>
      </c>
      <c r="T552" s="19">
        <f t="shared" si="239"/>
        <v>0</v>
      </c>
      <c r="U552" s="19">
        <f t="shared" si="240"/>
        <v>0</v>
      </c>
      <c r="V552" s="19">
        <f t="shared" si="241"/>
        <v>0</v>
      </c>
      <c r="W552" s="19">
        <f t="shared" si="242"/>
        <v>0</v>
      </c>
      <c r="X552" s="19">
        <f t="shared" si="243"/>
        <v>0</v>
      </c>
      <c r="Y552" s="19">
        <f t="shared" si="244"/>
        <v>0</v>
      </c>
      <c r="Z552" s="365">
        <f t="shared" si="246"/>
        <v>0</v>
      </c>
    </row>
    <row r="553" spans="1:26" ht="17.25" hidden="1" customHeight="1" x14ac:dyDescent="0.2">
      <c r="A553" s="131" t="str">
        <f t="shared" si="234"/>
        <v/>
      </c>
      <c r="B553" s="168"/>
      <c r="C553" s="168"/>
      <c r="D553" s="168"/>
      <c r="E553" s="169"/>
      <c r="F553" s="273" t="str">
        <f t="shared" si="235"/>
        <v/>
      </c>
      <c r="G553" s="129"/>
      <c r="H553" s="131" t="str">
        <f t="shared" si="236"/>
        <v/>
      </c>
      <c r="I553" s="168"/>
      <c r="J553" s="168"/>
      <c r="K553" s="168"/>
      <c r="L553" s="169"/>
      <c r="M553" s="273" t="str">
        <f t="shared" si="237"/>
        <v/>
      </c>
      <c r="N553" s="56"/>
      <c r="O553" s="57" t="str">
        <f>'Stammdaten Mitarbeitende'!AA553</f>
        <v/>
      </c>
      <c r="P553" s="64" t="str">
        <f>IF($A553="","",'Stammdaten Mitarbeitende'!L553)</f>
        <v/>
      </c>
      <c r="Q553" s="64" t="str">
        <f>IF(OR($A553="",'Stammdaten Mitarbeitende'!J553=""),"",'Stammdaten Mitarbeitende'!J553)</f>
        <v/>
      </c>
      <c r="R553" s="63" t="str">
        <f t="shared" si="238"/>
        <v/>
      </c>
      <c r="S553" s="63" t="str">
        <f t="shared" si="245"/>
        <v/>
      </c>
      <c r="T553" s="19">
        <f t="shared" si="239"/>
        <v>0</v>
      </c>
      <c r="U553" s="19">
        <f t="shared" si="240"/>
        <v>0</v>
      </c>
      <c r="V553" s="19">
        <f t="shared" si="241"/>
        <v>0</v>
      </c>
      <c r="W553" s="19">
        <f t="shared" si="242"/>
        <v>0</v>
      </c>
      <c r="X553" s="19">
        <f t="shared" si="243"/>
        <v>0</v>
      </c>
      <c r="Y553" s="19">
        <f t="shared" si="244"/>
        <v>0</v>
      </c>
      <c r="Z553" s="365">
        <f t="shared" si="246"/>
        <v>0</v>
      </c>
    </row>
    <row r="554" spans="1:26" ht="17.25" hidden="1" customHeight="1" x14ac:dyDescent="0.2">
      <c r="A554" s="131" t="str">
        <f t="shared" si="234"/>
        <v/>
      </c>
      <c r="B554" s="168"/>
      <c r="C554" s="168"/>
      <c r="D554" s="168"/>
      <c r="E554" s="169"/>
      <c r="F554" s="273" t="str">
        <f t="shared" si="235"/>
        <v/>
      </c>
      <c r="G554" s="129"/>
      <c r="H554" s="131" t="str">
        <f t="shared" si="236"/>
        <v/>
      </c>
      <c r="I554" s="168"/>
      <c r="J554" s="168"/>
      <c r="K554" s="168"/>
      <c r="L554" s="169"/>
      <c r="M554" s="273" t="str">
        <f t="shared" si="237"/>
        <v/>
      </c>
      <c r="N554" s="56"/>
      <c r="O554" s="57" t="str">
        <f>'Stammdaten Mitarbeitende'!AA554</f>
        <v/>
      </c>
      <c r="P554" s="64" t="str">
        <f>IF($A554="","",'Stammdaten Mitarbeitende'!L554)</f>
        <v/>
      </c>
      <c r="Q554" s="64" t="str">
        <f>IF(OR($A554="",'Stammdaten Mitarbeitende'!J554=""),"",'Stammdaten Mitarbeitende'!J554)</f>
        <v/>
      </c>
      <c r="R554" s="63" t="str">
        <f t="shared" si="238"/>
        <v/>
      </c>
      <c r="S554" s="63" t="str">
        <f t="shared" si="245"/>
        <v/>
      </c>
      <c r="T554" s="19">
        <f t="shared" si="239"/>
        <v>0</v>
      </c>
      <c r="U554" s="19">
        <f t="shared" si="240"/>
        <v>0</v>
      </c>
      <c r="V554" s="19">
        <f t="shared" si="241"/>
        <v>0</v>
      </c>
      <c r="W554" s="19">
        <f t="shared" si="242"/>
        <v>0</v>
      </c>
      <c r="X554" s="19">
        <f t="shared" si="243"/>
        <v>0</v>
      </c>
      <c r="Y554" s="19">
        <f t="shared" si="244"/>
        <v>0</v>
      </c>
      <c r="Z554" s="365">
        <f t="shared" si="246"/>
        <v>0</v>
      </c>
    </row>
    <row r="555" spans="1:26" ht="17.25" hidden="1" customHeight="1" x14ac:dyDescent="0.2">
      <c r="A555" s="131" t="str">
        <f t="shared" si="234"/>
        <v/>
      </c>
      <c r="B555" s="168"/>
      <c r="C555" s="168"/>
      <c r="D555" s="168"/>
      <c r="E555" s="169"/>
      <c r="F555" s="273" t="str">
        <f t="shared" si="235"/>
        <v/>
      </c>
      <c r="G555" s="129"/>
      <c r="H555" s="131" t="str">
        <f t="shared" si="236"/>
        <v/>
      </c>
      <c r="I555" s="168"/>
      <c r="J555" s="168"/>
      <c r="K555" s="168"/>
      <c r="L555" s="169"/>
      <c r="M555" s="273" t="str">
        <f t="shared" si="237"/>
        <v/>
      </c>
      <c r="N555" s="56"/>
      <c r="O555" s="57" t="str">
        <f>'Stammdaten Mitarbeitende'!AA555</f>
        <v/>
      </c>
      <c r="P555" s="64" t="str">
        <f>IF($A555="","",'Stammdaten Mitarbeitende'!L555)</f>
        <v/>
      </c>
      <c r="Q555" s="64" t="str">
        <f>IF(OR($A555="",'Stammdaten Mitarbeitende'!J555=""),"",'Stammdaten Mitarbeitende'!J555)</f>
        <v/>
      </c>
      <c r="R555" s="63" t="str">
        <f t="shared" si="238"/>
        <v/>
      </c>
      <c r="S555" s="63" t="str">
        <f t="shared" si="245"/>
        <v/>
      </c>
      <c r="T555" s="19">
        <f t="shared" si="239"/>
        <v>0</v>
      </c>
      <c r="U555" s="19">
        <f t="shared" si="240"/>
        <v>0</v>
      </c>
      <c r="V555" s="19">
        <f t="shared" si="241"/>
        <v>0</v>
      </c>
      <c r="W555" s="19">
        <f t="shared" si="242"/>
        <v>0</v>
      </c>
      <c r="X555" s="19">
        <f t="shared" si="243"/>
        <v>0</v>
      </c>
      <c r="Y555" s="19">
        <f t="shared" si="244"/>
        <v>0</v>
      </c>
      <c r="Z555" s="365">
        <f t="shared" si="246"/>
        <v>0</v>
      </c>
    </row>
    <row r="556" spans="1:26" ht="17.25" hidden="1" customHeight="1" x14ac:dyDescent="0.2">
      <c r="A556" s="131" t="str">
        <f t="shared" si="234"/>
        <v/>
      </c>
      <c r="B556" s="168"/>
      <c r="C556" s="168"/>
      <c r="D556" s="168"/>
      <c r="E556" s="169"/>
      <c r="F556" s="273" t="str">
        <f t="shared" si="235"/>
        <v/>
      </c>
      <c r="G556" s="129"/>
      <c r="H556" s="131" t="str">
        <f t="shared" si="236"/>
        <v/>
      </c>
      <c r="I556" s="168"/>
      <c r="J556" s="168"/>
      <c r="K556" s="168"/>
      <c r="L556" s="169"/>
      <c r="M556" s="273" t="str">
        <f t="shared" si="237"/>
        <v/>
      </c>
      <c r="N556" s="56"/>
      <c r="O556" s="57" t="str">
        <f>'Stammdaten Mitarbeitende'!AA556</f>
        <v/>
      </c>
      <c r="P556" s="64" t="str">
        <f>IF($A556="","",'Stammdaten Mitarbeitende'!L556)</f>
        <v/>
      </c>
      <c r="Q556" s="64" t="str">
        <f>IF(OR($A556="",'Stammdaten Mitarbeitende'!J556=""),"",'Stammdaten Mitarbeitende'!J556)</f>
        <v/>
      </c>
      <c r="R556" s="63" t="str">
        <f t="shared" si="238"/>
        <v/>
      </c>
      <c r="S556" s="63" t="str">
        <f t="shared" si="245"/>
        <v/>
      </c>
      <c r="T556" s="19">
        <f t="shared" si="239"/>
        <v>0</v>
      </c>
      <c r="U556" s="19">
        <f t="shared" si="240"/>
        <v>0</v>
      </c>
      <c r="V556" s="19">
        <f t="shared" si="241"/>
        <v>0</v>
      </c>
      <c r="W556" s="19">
        <f t="shared" si="242"/>
        <v>0</v>
      </c>
      <c r="X556" s="19">
        <f t="shared" si="243"/>
        <v>0</v>
      </c>
      <c r="Y556" s="19">
        <f t="shared" si="244"/>
        <v>0</v>
      </c>
      <c r="Z556" s="365">
        <f t="shared" si="246"/>
        <v>0</v>
      </c>
    </row>
    <row r="557" spans="1:26" ht="17.25" hidden="1" customHeight="1" x14ac:dyDescent="0.2">
      <c r="A557" s="131" t="str">
        <f t="shared" si="234"/>
        <v/>
      </c>
      <c r="B557" s="168"/>
      <c r="C557" s="168"/>
      <c r="D557" s="168"/>
      <c r="E557" s="169"/>
      <c r="F557" s="273" t="str">
        <f t="shared" si="235"/>
        <v/>
      </c>
      <c r="G557" s="129"/>
      <c r="H557" s="131" t="str">
        <f t="shared" si="236"/>
        <v/>
      </c>
      <c r="I557" s="168"/>
      <c r="J557" s="168"/>
      <c r="K557" s="168"/>
      <c r="L557" s="169"/>
      <c r="M557" s="273" t="str">
        <f t="shared" si="237"/>
        <v/>
      </c>
      <c r="N557" s="56"/>
      <c r="O557" s="57" t="str">
        <f>'Stammdaten Mitarbeitende'!AA557</f>
        <v/>
      </c>
      <c r="P557" s="64" t="str">
        <f>IF($A557="","",'Stammdaten Mitarbeitende'!L557)</f>
        <v/>
      </c>
      <c r="Q557" s="64" t="str">
        <f>IF(OR($A557="",'Stammdaten Mitarbeitende'!J557=""),"",'Stammdaten Mitarbeitende'!J557)</f>
        <v/>
      </c>
      <c r="R557" s="63" t="str">
        <f t="shared" si="238"/>
        <v/>
      </c>
      <c r="S557" s="63" t="str">
        <f t="shared" si="245"/>
        <v/>
      </c>
      <c r="T557" s="19">
        <f t="shared" si="239"/>
        <v>0</v>
      </c>
      <c r="U557" s="19">
        <f t="shared" si="240"/>
        <v>0</v>
      </c>
      <c r="V557" s="19">
        <f t="shared" si="241"/>
        <v>0</v>
      </c>
      <c r="W557" s="19">
        <f t="shared" si="242"/>
        <v>0</v>
      </c>
      <c r="X557" s="19">
        <f t="shared" si="243"/>
        <v>0</v>
      </c>
      <c r="Y557" s="19">
        <f t="shared" si="244"/>
        <v>0</v>
      </c>
      <c r="Z557" s="365">
        <f t="shared" si="246"/>
        <v>0</v>
      </c>
    </row>
    <row r="558" spans="1:26" ht="17.25" hidden="1" customHeight="1" x14ac:dyDescent="0.2">
      <c r="A558" s="131" t="str">
        <f t="shared" si="234"/>
        <v/>
      </c>
      <c r="B558" s="168"/>
      <c r="C558" s="168"/>
      <c r="D558" s="168"/>
      <c r="E558" s="169"/>
      <c r="F558" s="273" t="str">
        <f t="shared" si="235"/>
        <v/>
      </c>
      <c r="G558" s="129"/>
      <c r="H558" s="131" t="str">
        <f t="shared" si="236"/>
        <v/>
      </c>
      <c r="I558" s="168"/>
      <c r="J558" s="168"/>
      <c r="K558" s="168"/>
      <c r="L558" s="169"/>
      <c r="M558" s="273" t="str">
        <f t="shared" si="237"/>
        <v/>
      </c>
      <c r="N558" s="56"/>
      <c r="O558" s="57" t="str">
        <f>'Stammdaten Mitarbeitende'!AA558</f>
        <v/>
      </c>
      <c r="P558" s="64" t="str">
        <f>IF($A558="","",'Stammdaten Mitarbeitende'!L558)</f>
        <v/>
      </c>
      <c r="Q558" s="64" t="str">
        <f>IF(OR($A558="",'Stammdaten Mitarbeitende'!J558=""),"",'Stammdaten Mitarbeitende'!J558)</f>
        <v/>
      </c>
      <c r="R558" s="63" t="str">
        <f t="shared" si="238"/>
        <v/>
      </c>
      <c r="S558" s="63" t="str">
        <f t="shared" si="245"/>
        <v/>
      </c>
      <c r="T558" s="19">
        <f t="shared" si="239"/>
        <v>0</v>
      </c>
      <c r="U558" s="19">
        <f t="shared" si="240"/>
        <v>0</v>
      </c>
      <c r="V558" s="19">
        <f t="shared" si="241"/>
        <v>0</v>
      </c>
      <c r="W558" s="19">
        <f t="shared" si="242"/>
        <v>0</v>
      </c>
      <c r="X558" s="19">
        <f t="shared" si="243"/>
        <v>0</v>
      </c>
      <c r="Y558" s="19">
        <f t="shared" si="244"/>
        <v>0</v>
      </c>
      <c r="Z558" s="365">
        <f t="shared" si="246"/>
        <v>0</v>
      </c>
    </row>
    <row r="559" spans="1:26" ht="17.25" hidden="1" customHeight="1" x14ac:dyDescent="0.2">
      <c r="A559" s="131" t="str">
        <f t="shared" si="234"/>
        <v/>
      </c>
      <c r="B559" s="168"/>
      <c r="C559" s="168"/>
      <c r="D559" s="168"/>
      <c r="E559" s="169"/>
      <c r="F559" s="273" t="str">
        <f t="shared" si="235"/>
        <v/>
      </c>
      <c r="G559" s="129"/>
      <c r="H559" s="131" t="str">
        <f t="shared" si="236"/>
        <v/>
      </c>
      <c r="I559" s="168"/>
      <c r="J559" s="168"/>
      <c r="K559" s="168"/>
      <c r="L559" s="169"/>
      <c r="M559" s="273" t="str">
        <f t="shared" si="237"/>
        <v/>
      </c>
      <c r="N559" s="56"/>
      <c r="O559" s="57" t="str">
        <f>'Stammdaten Mitarbeitende'!AA559</f>
        <v/>
      </c>
      <c r="P559" s="64" t="str">
        <f>IF($A559="","",'Stammdaten Mitarbeitende'!L559)</f>
        <v/>
      </c>
      <c r="Q559" s="64" t="str">
        <f>IF(OR($A559="",'Stammdaten Mitarbeitende'!J559=""),"",'Stammdaten Mitarbeitende'!J559)</f>
        <v/>
      </c>
      <c r="R559" s="63" t="str">
        <f t="shared" si="238"/>
        <v/>
      </c>
      <c r="S559" s="63" t="str">
        <f t="shared" si="245"/>
        <v/>
      </c>
      <c r="T559" s="19">
        <f t="shared" si="239"/>
        <v>0</v>
      </c>
      <c r="U559" s="19">
        <f t="shared" si="240"/>
        <v>0</v>
      </c>
      <c r="V559" s="19">
        <f t="shared" si="241"/>
        <v>0</v>
      </c>
      <c r="W559" s="19">
        <f t="shared" si="242"/>
        <v>0</v>
      </c>
      <c r="X559" s="19">
        <f t="shared" si="243"/>
        <v>0</v>
      </c>
      <c r="Y559" s="19">
        <f t="shared" si="244"/>
        <v>0</v>
      </c>
      <c r="Z559" s="365">
        <f t="shared" si="246"/>
        <v>0</v>
      </c>
    </row>
    <row r="560" spans="1:26" ht="17.25" hidden="1" customHeight="1" x14ac:dyDescent="0.2">
      <c r="A560" s="131" t="str">
        <f t="shared" si="234"/>
        <v/>
      </c>
      <c r="B560" s="168"/>
      <c r="C560" s="168"/>
      <c r="D560" s="168"/>
      <c r="E560" s="169"/>
      <c r="F560" s="273" t="str">
        <f t="shared" si="235"/>
        <v/>
      </c>
      <c r="G560" s="129"/>
      <c r="H560" s="131" t="str">
        <f t="shared" si="236"/>
        <v/>
      </c>
      <c r="I560" s="168"/>
      <c r="J560" s="168"/>
      <c r="K560" s="168"/>
      <c r="L560" s="169"/>
      <c r="M560" s="273" t="str">
        <f t="shared" si="237"/>
        <v/>
      </c>
      <c r="N560" s="56"/>
      <c r="O560" s="57" t="str">
        <f>'Stammdaten Mitarbeitende'!AA560</f>
        <v/>
      </c>
      <c r="P560" s="64" t="str">
        <f>IF($A560="","",'Stammdaten Mitarbeitende'!L560)</f>
        <v/>
      </c>
      <c r="Q560" s="64" t="str">
        <f>IF(OR($A560="",'Stammdaten Mitarbeitende'!J560=""),"",'Stammdaten Mitarbeitende'!J560)</f>
        <v/>
      </c>
      <c r="R560" s="63" t="str">
        <f t="shared" si="238"/>
        <v/>
      </c>
      <c r="S560" s="63" t="str">
        <f t="shared" si="245"/>
        <v/>
      </c>
      <c r="T560" s="19">
        <f t="shared" si="239"/>
        <v>0</v>
      </c>
      <c r="U560" s="19">
        <f t="shared" si="240"/>
        <v>0</v>
      </c>
      <c r="V560" s="19">
        <f t="shared" si="241"/>
        <v>0</v>
      </c>
      <c r="W560" s="19">
        <f t="shared" si="242"/>
        <v>0</v>
      </c>
      <c r="X560" s="19">
        <f t="shared" si="243"/>
        <v>0</v>
      </c>
      <c r="Y560" s="19">
        <f t="shared" si="244"/>
        <v>0</v>
      </c>
      <c r="Z560" s="365">
        <f t="shared" si="246"/>
        <v>0</v>
      </c>
    </row>
    <row r="561" spans="1:26" ht="17.25" hidden="1" customHeight="1" x14ac:dyDescent="0.2">
      <c r="A561" s="131" t="str">
        <f t="shared" si="234"/>
        <v/>
      </c>
      <c r="B561" s="168"/>
      <c r="C561" s="168"/>
      <c r="D561" s="168"/>
      <c r="E561" s="169"/>
      <c r="F561" s="273" t="str">
        <f t="shared" si="235"/>
        <v/>
      </c>
      <c r="G561" s="129"/>
      <c r="H561" s="131" t="str">
        <f t="shared" si="236"/>
        <v/>
      </c>
      <c r="I561" s="168"/>
      <c r="J561" s="168"/>
      <c r="K561" s="168"/>
      <c r="L561" s="169"/>
      <c r="M561" s="273" t="str">
        <f t="shared" si="237"/>
        <v/>
      </c>
      <c r="N561" s="56"/>
      <c r="O561" s="57" t="str">
        <f>'Stammdaten Mitarbeitende'!AA561</f>
        <v/>
      </c>
      <c r="P561" s="64" t="str">
        <f>IF($A561="","",'Stammdaten Mitarbeitende'!L561)</f>
        <v/>
      </c>
      <c r="Q561" s="64" t="str">
        <f>IF(OR($A561="",'Stammdaten Mitarbeitende'!J561=""),"",'Stammdaten Mitarbeitende'!J561)</f>
        <v/>
      </c>
      <c r="R561" s="63" t="str">
        <f t="shared" si="238"/>
        <v/>
      </c>
      <c r="S561" s="63" t="str">
        <f t="shared" si="245"/>
        <v/>
      </c>
      <c r="T561" s="19">
        <f t="shared" si="239"/>
        <v>0</v>
      </c>
      <c r="U561" s="19">
        <f t="shared" si="240"/>
        <v>0</v>
      </c>
      <c r="V561" s="19">
        <f t="shared" si="241"/>
        <v>0</v>
      </c>
      <c r="W561" s="19">
        <f t="shared" si="242"/>
        <v>0</v>
      </c>
      <c r="X561" s="19">
        <f t="shared" si="243"/>
        <v>0</v>
      </c>
      <c r="Y561" s="19">
        <f t="shared" si="244"/>
        <v>0</v>
      </c>
      <c r="Z561" s="365">
        <f t="shared" si="246"/>
        <v>0</v>
      </c>
    </row>
    <row r="562" spans="1:26" ht="17.25" hidden="1" customHeight="1" x14ac:dyDescent="0.2">
      <c r="A562" s="131" t="str">
        <f t="shared" si="234"/>
        <v/>
      </c>
      <c r="B562" s="168"/>
      <c r="C562" s="168"/>
      <c r="D562" s="168"/>
      <c r="E562" s="169"/>
      <c r="F562" s="273" t="str">
        <f t="shared" si="235"/>
        <v/>
      </c>
      <c r="G562" s="129"/>
      <c r="H562" s="131" t="str">
        <f t="shared" si="236"/>
        <v/>
      </c>
      <c r="I562" s="168"/>
      <c r="J562" s="168"/>
      <c r="K562" s="168"/>
      <c r="L562" s="169"/>
      <c r="M562" s="273" t="str">
        <f t="shared" si="237"/>
        <v/>
      </c>
      <c r="N562" s="56"/>
      <c r="O562" s="57" t="str">
        <f>'Stammdaten Mitarbeitende'!AA562</f>
        <v/>
      </c>
      <c r="P562" s="64" t="str">
        <f>IF($A562="","",'Stammdaten Mitarbeitende'!L562)</f>
        <v/>
      </c>
      <c r="Q562" s="64" t="str">
        <f>IF(OR($A562="",'Stammdaten Mitarbeitende'!J562=""),"",'Stammdaten Mitarbeitende'!J562)</f>
        <v/>
      </c>
      <c r="R562" s="63" t="str">
        <f t="shared" si="238"/>
        <v/>
      </c>
      <c r="S562" s="63" t="str">
        <f t="shared" si="245"/>
        <v/>
      </c>
      <c r="T562" s="19">
        <f t="shared" si="239"/>
        <v>0</v>
      </c>
      <c r="U562" s="19">
        <f t="shared" si="240"/>
        <v>0</v>
      </c>
      <c r="V562" s="19">
        <f t="shared" si="241"/>
        <v>0</v>
      </c>
      <c r="W562" s="19">
        <f t="shared" si="242"/>
        <v>0</v>
      </c>
      <c r="X562" s="19">
        <f t="shared" si="243"/>
        <v>0</v>
      </c>
      <c r="Y562" s="19">
        <f t="shared" si="244"/>
        <v>0</v>
      </c>
      <c r="Z562" s="365">
        <f t="shared" si="246"/>
        <v>0</v>
      </c>
    </row>
    <row r="563" spans="1:26" ht="17.25" hidden="1" customHeight="1" x14ac:dyDescent="0.2">
      <c r="A563" s="131" t="str">
        <f t="shared" si="234"/>
        <v/>
      </c>
      <c r="B563" s="168"/>
      <c r="C563" s="168"/>
      <c r="D563" s="168"/>
      <c r="E563" s="169"/>
      <c r="F563" s="273" t="str">
        <f t="shared" si="235"/>
        <v/>
      </c>
      <c r="G563" s="129"/>
      <c r="H563" s="131" t="str">
        <f t="shared" si="236"/>
        <v/>
      </c>
      <c r="I563" s="168"/>
      <c r="J563" s="168"/>
      <c r="K563" s="168"/>
      <c r="L563" s="169"/>
      <c r="M563" s="273" t="str">
        <f t="shared" si="237"/>
        <v/>
      </c>
      <c r="N563" s="56"/>
      <c r="O563" s="57" t="str">
        <f>'Stammdaten Mitarbeitende'!AA563</f>
        <v/>
      </c>
      <c r="P563" s="64" t="str">
        <f>IF($A563="","",'Stammdaten Mitarbeitende'!L563)</f>
        <v/>
      </c>
      <c r="Q563" s="64" t="str">
        <f>IF(OR($A563="",'Stammdaten Mitarbeitende'!J563=""),"",'Stammdaten Mitarbeitende'!J563)</f>
        <v/>
      </c>
      <c r="R563" s="63" t="str">
        <f t="shared" si="238"/>
        <v/>
      </c>
      <c r="S563" s="63" t="str">
        <f t="shared" si="245"/>
        <v/>
      </c>
      <c r="T563" s="19">
        <f t="shared" si="239"/>
        <v>0</v>
      </c>
      <c r="U563" s="19">
        <f t="shared" si="240"/>
        <v>0</v>
      </c>
      <c r="V563" s="19">
        <f t="shared" si="241"/>
        <v>0</v>
      </c>
      <c r="W563" s="19">
        <f t="shared" si="242"/>
        <v>0</v>
      </c>
      <c r="X563" s="19">
        <f t="shared" si="243"/>
        <v>0</v>
      </c>
      <c r="Y563" s="19">
        <f t="shared" si="244"/>
        <v>0</v>
      </c>
      <c r="Z563" s="365">
        <f t="shared" si="246"/>
        <v>0</v>
      </c>
    </row>
    <row r="564" spans="1:26" ht="17.25" hidden="1" customHeight="1" x14ac:dyDescent="0.2">
      <c r="A564" s="131" t="str">
        <f t="shared" si="234"/>
        <v/>
      </c>
      <c r="B564" s="168"/>
      <c r="C564" s="168"/>
      <c r="D564" s="168"/>
      <c r="E564" s="169"/>
      <c r="F564" s="273" t="str">
        <f t="shared" si="235"/>
        <v/>
      </c>
      <c r="G564" s="129"/>
      <c r="H564" s="131" t="str">
        <f t="shared" si="236"/>
        <v/>
      </c>
      <c r="I564" s="168"/>
      <c r="J564" s="168"/>
      <c r="K564" s="168"/>
      <c r="L564" s="169"/>
      <c r="M564" s="273" t="str">
        <f t="shared" si="237"/>
        <v/>
      </c>
      <c r="N564" s="56"/>
      <c r="O564" s="57" t="str">
        <f>'Stammdaten Mitarbeitende'!AA564</f>
        <v/>
      </c>
      <c r="P564" s="64" t="str">
        <f>IF($A564="","",'Stammdaten Mitarbeitende'!L564)</f>
        <v/>
      </c>
      <c r="Q564" s="64" t="str">
        <f>IF(OR($A564="",'Stammdaten Mitarbeitende'!J564=""),"",'Stammdaten Mitarbeitende'!J564)</f>
        <v/>
      </c>
      <c r="R564" s="63" t="str">
        <f t="shared" si="238"/>
        <v/>
      </c>
      <c r="S564" s="63" t="str">
        <f t="shared" si="245"/>
        <v/>
      </c>
      <c r="T564" s="19">
        <f t="shared" si="239"/>
        <v>0</v>
      </c>
      <c r="U564" s="19">
        <f t="shared" si="240"/>
        <v>0</v>
      </c>
      <c r="V564" s="19">
        <f t="shared" si="241"/>
        <v>0</v>
      </c>
      <c r="W564" s="19">
        <f t="shared" si="242"/>
        <v>0</v>
      </c>
      <c r="X564" s="19">
        <f t="shared" si="243"/>
        <v>0</v>
      </c>
      <c r="Y564" s="19">
        <f t="shared" si="244"/>
        <v>0</v>
      </c>
      <c r="Z564" s="365">
        <f t="shared" si="246"/>
        <v>0</v>
      </c>
    </row>
    <row r="565" spans="1:26" ht="17.25" hidden="1" customHeight="1" x14ac:dyDescent="0.2">
      <c r="A565" s="131" t="str">
        <f t="shared" si="234"/>
        <v/>
      </c>
      <c r="B565" s="168"/>
      <c r="C565" s="168"/>
      <c r="D565" s="168"/>
      <c r="E565" s="169"/>
      <c r="F565" s="273" t="str">
        <f t="shared" si="235"/>
        <v/>
      </c>
      <c r="G565" s="129"/>
      <c r="H565" s="131" t="str">
        <f t="shared" si="236"/>
        <v/>
      </c>
      <c r="I565" s="168"/>
      <c r="J565" s="168"/>
      <c r="K565" s="168"/>
      <c r="L565" s="169"/>
      <c r="M565" s="273" t="str">
        <f t="shared" si="237"/>
        <v/>
      </c>
      <c r="N565" s="56"/>
      <c r="O565" s="57" t="str">
        <f>'Stammdaten Mitarbeitende'!AA565</f>
        <v/>
      </c>
      <c r="P565" s="64" t="str">
        <f>IF($A565="","",'Stammdaten Mitarbeitende'!L565)</f>
        <v/>
      </c>
      <c r="Q565" s="64" t="str">
        <f>IF(OR($A565="",'Stammdaten Mitarbeitende'!J565=""),"",'Stammdaten Mitarbeitende'!J565)</f>
        <v/>
      </c>
      <c r="R565" s="63" t="str">
        <f t="shared" si="238"/>
        <v/>
      </c>
      <c r="S565" s="63" t="str">
        <f t="shared" si="245"/>
        <v/>
      </c>
      <c r="T565" s="19">
        <f t="shared" si="239"/>
        <v>0</v>
      </c>
      <c r="U565" s="19">
        <f t="shared" si="240"/>
        <v>0</v>
      </c>
      <c r="V565" s="19">
        <f t="shared" si="241"/>
        <v>0</v>
      </c>
      <c r="W565" s="19">
        <f t="shared" si="242"/>
        <v>0</v>
      </c>
      <c r="X565" s="19">
        <f t="shared" si="243"/>
        <v>0</v>
      </c>
      <c r="Y565" s="19">
        <f t="shared" si="244"/>
        <v>0</v>
      </c>
      <c r="Z565" s="365">
        <f t="shared" si="246"/>
        <v>0</v>
      </c>
    </row>
    <row r="566" spans="1:26" ht="17.25" hidden="1" customHeight="1" x14ac:dyDescent="0.2">
      <c r="A566" s="131" t="str">
        <f t="shared" si="234"/>
        <v/>
      </c>
      <c r="B566" s="168"/>
      <c r="C566" s="168"/>
      <c r="D566" s="168"/>
      <c r="E566" s="169"/>
      <c r="F566" s="273" t="str">
        <f t="shared" si="235"/>
        <v/>
      </c>
      <c r="G566" s="129"/>
      <c r="H566" s="131" t="str">
        <f t="shared" si="236"/>
        <v/>
      </c>
      <c r="I566" s="168"/>
      <c r="J566" s="168"/>
      <c r="K566" s="168"/>
      <c r="L566" s="169"/>
      <c r="M566" s="273" t="str">
        <f t="shared" si="237"/>
        <v/>
      </c>
      <c r="N566" s="56"/>
      <c r="O566" s="57" t="str">
        <f>'Stammdaten Mitarbeitende'!AA566</f>
        <v/>
      </c>
      <c r="P566" s="64" t="str">
        <f>IF($A566="","",'Stammdaten Mitarbeitende'!L566)</f>
        <v/>
      </c>
      <c r="Q566" s="64" t="str">
        <f>IF(OR($A566="",'Stammdaten Mitarbeitende'!J566=""),"",'Stammdaten Mitarbeitende'!J566)</f>
        <v/>
      </c>
      <c r="R566" s="63" t="str">
        <f t="shared" si="238"/>
        <v/>
      </c>
      <c r="S566" s="63" t="str">
        <f t="shared" si="245"/>
        <v/>
      </c>
      <c r="T566" s="19">
        <f t="shared" si="239"/>
        <v>0</v>
      </c>
      <c r="U566" s="19">
        <f t="shared" si="240"/>
        <v>0</v>
      </c>
      <c r="V566" s="19">
        <f t="shared" si="241"/>
        <v>0</v>
      </c>
      <c r="W566" s="19">
        <f t="shared" si="242"/>
        <v>0</v>
      </c>
      <c r="X566" s="19">
        <f t="shared" si="243"/>
        <v>0</v>
      </c>
      <c r="Y566" s="19">
        <f t="shared" si="244"/>
        <v>0</v>
      </c>
      <c r="Z566" s="365">
        <f t="shared" si="246"/>
        <v>0</v>
      </c>
    </row>
    <row r="567" spans="1:26" ht="17.25" hidden="1" customHeight="1" x14ac:dyDescent="0.2">
      <c r="A567" s="131" t="str">
        <f t="shared" si="234"/>
        <v/>
      </c>
      <c r="B567" s="168"/>
      <c r="C567" s="168"/>
      <c r="D567" s="168"/>
      <c r="E567" s="169"/>
      <c r="F567" s="273" t="str">
        <f t="shared" si="235"/>
        <v/>
      </c>
      <c r="G567" s="129"/>
      <c r="H567" s="131" t="str">
        <f t="shared" si="236"/>
        <v/>
      </c>
      <c r="I567" s="168"/>
      <c r="J567" s="168"/>
      <c r="K567" s="168"/>
      <c r="L567" s="169"/>
      <c r="M567" s="273" t="str">
        <f t="shared" si="237"/>
        <v/>
      </c>
      <c r="N567" s="56"/>
      <c r="O567" s="57" t="str">
        <f>'Stammdaten Mitarbeitende'!AA567</f>
        <v/>
      </c>
      <c r="P567" s="64" t="str">
        <f>IF($A567="","",'Stammdaten Mitarbeitende'!L567)</f>
        <v/>
      </c>
      <c r="Q567" s="64" t="str">
        <f>IF(OR($A567="",'Stammdaten Mitarbeitende'!J567=""),"",'Stammdaten Mitarbeitende'!J567)</f>
        <v/>
      </c>
      <c r="R567" s="63" t="str">
        <f t="shared" si="238"/>
        <v/>
      </c>
      <c r="S567" s="63" t="str">
        <f t="shared" si="245"/>
        <v/>
      </c>
      <c r="T567" s="19">
        <f t="shared" si="239"/>
        <v>0</v>
      </c>
      <c r="U567" s="19">
        <f t="shared" si="240"/>
        <v>0</v>
      </c>
      <c r="V567" s="19">
        <f t="shared" si="241"/>
        <v>0</v>
      </c>
      <c r="W567" s="19">
        <f t="shared" si="242"/>
        <v>0</v>
      </c>
      <c r="X567" s="19">
        <f t="shared" si="243"/>
        <v>0</v>
      </c>
      <c r="Y567" s="19">
        <f t="shared" si="244"/>
        <v>0</v>
      </c>
      <c r="Z567" s="365">
        <f t="shared" si="246"/>
        <v>0</v>
      </c>
    </row>
    <row r="568" spans="1:26" ht="17.25" hidden="1" customHeight="1" x14ac:dyDescent="0.2">
      <c r="A568" s="131" t="str">
        <f t="shared" si="234"/>
        <v/>
      </c>
      <c r="B568" s="168"/>
      <c r="C568" s="168"/>
      <c r="D568" s="168"/>
      <c r="E568" s="169"/>
      <c r="F568" s="273" t="str">
        <f t="shared" si="235"/>
        <v/>
      </c>
      <c r="G568" s="129"/>
      <c r="H568" s="131" t="str">
        <f t="shared" si="236"/>
        <v/>
      </c>
      <c r="I568" s="168"/>
      <c r="J568" s="168"/>
      <c r="K568" s="168"/>
      <c r="L568" s="169"/>
      <c r="M568" s="273" t="str">
        <f t="shared" si="237"/>
        <v/>
      </c>
      <c r="N568" s="56"/>
      <c r="O568" s="57" t="str">
        <f>'Stammdaten Mitarbeitende'!AA568</f>
        <v/>
      </c>
      <c r="P568" s="64" t="str">
        <f>IF($A568="","",'Stammdaten Mitarbeitende'!L568)</f>
        <v/>
      </c>
      <c r="Q568" s="64" t="str">
        <f>IF(OR($A568="",'Stammdaten Mitarbeitende'!J568=""),"",'Stammdaten Mitarbeitende'!J568)</f>
        <v/>
      </c>
      <c r="R568" s="63" t="str">
        <f t="shared" si="238"/>
        <v/>
      </c>
      <c r="S568" s="63" t="str">
        <f t="shared" si="245"/>
        <v/>
      </c>
      <c r="T568" s="19">
        <f t="shared" si="239"/>
        <v>0</v>
      </c>
      <c r="U568" s="19">
        <f t="shared" si="240"/>
        <v>0</v>
      </c>
      <c r="V568" s="19">
        <f t="shared" si="241"/>
        <v>0</v>
      </c>
      <c r="W568" s="19">
        <f t="shared" si="242"/>
        <v>0</v>
      </c>
      <c r="X568" s="19">
        <f t="shared" si="243"/>
        <v>0</v>
      </c>
      <c r="Y568" s="19">
        <f t="shared" si="244"/>
        <v>0</v>
      </c>
      <c r="Z568" s="365">
        <f t="shared" si="246"/>
        <v>0</v>
      </c>
    </row>
    <row r="569" spans="1:26" ht="17.25" hidden="1" customHeight="1" x14ac:dyDescent="0.2">
      <c r="A569" s="131" t="str">
        <f t="shared" si="234"/>
        <v/>
      </c>
      <c r="B569" s="168"/>
      <c r="C569" s="168"/>
      <c r="D569" s="168"/>
      <c r="E569" s="169"/>
      <c r="F569" s="273" t="str">
        <f t="shared" si="235"/>
        <v/>
      </c>
      <c r="G569" s="129"/>
      <c r="H569" s="131" t="str">
        <f t="shared" si="236"/>
        <v/>
      </c>
      <c r="I569" s="168"/>
      <c r="J569" s="168"/>
      <c r="K569" s="168"/>
      <c r="L569" s="169"/>
      <c r="M569" s="273" t="str">
        <f t="shared" si="237"/>
        <v/>
      </c>
      <c r="N569" s="56"/>
      <c r="O569" s="57" t="str">
        <f>'Stammdaten Mitarbeitende'!AA569</f>
        <v/>
      </c>
      <c r="P569" s="64" t="str">
        <f>IF($A569="","",'Stammdaten Mitarbeitende'!L569)</f>
        <v/>
      </c>
      <c r="Q569" s="64" t="str">
        <f>IF(OR($A569="",'Stammdaten Mitarbeitende'!J569=""),"",'Stammdaten Mitarbeitende'!J569)</f>
        <v/>
      </c>
      <c r="R569" s="63" t="str">
        <f t="shared" si="238"/>
        <v/>
      </c>
      <c r="S569" s="63" t="str">
        <f t="shared" si="245"/>
        <v/>
      </c>
      <c r="T569" s="19">
        <f t="shared" si="239"/>
        <v>0</v>
      </c>
      <c r="U569" s="19">
        <f t="shared" si="240"/>
        <v>0</v>
      </c>
      <c r="V569" s="19">
        <f t="shared" si="241"/>
        <v>0</v>
      </c>
      <c r="W569" s="19">
        <f t="shared" si="242"/>
        <v>0</v>
      </c>
      <c r="X569" s="19">
        <f t="shared" si="243"/>
        <v>0</v>
      </c>
      <c r="Y569" s="19">
        <f t="shared" si="244"/>
        <v>0</v>
      </c>
      <c r="Z569" s="365">
        <f t="shared" si="246"/>
        <v>0</v>
      </c>
    </row>
    <row r="570" spans="1:26" hidden="1" x14ac:dyDescent="0.2">
      <c r="A570" s="280" t="str">
        <f>Übersetzungstexte!A$230</f>
        <v>Seitentotal</v>
      </c>
      <c r="B570" s="281"/>
      <c r="C570" s="92">
        <f>SUM(C549:C569)</f>
        <v>0</v>
      </c>
      <c r="D570" s="282"/>
      <c r="E570" s="92">
        <f>SUM(E549:E569)</f>
        <v>0</v>
      </c>
      <c r="F570" s="92">
        <f>SUM(F549:F569)</f>
        <v>0</v>
      </c>
      <c r="G570" s="283"/>
      <c r="H570" s="280" t="str">
        <f>Übersetzungstexte!A$230</f>
        <v>Seitentotal</v>
      </c>
      <c r="I570" s="281"/>
      <c r="J570" s="92">
        <f>SUM(J549:J569)</f>
        <v>0</v>
      </c>
      <c r="K570" s="282"/>
      <c r="L570" s="92">
        <f>SUM(L549:L569)</f>
        <v>0</v>
      </c>
      <c r="M570" s="92">
        <f>SUM(M549:M569)</f>
        <v>0</v>
      </c>
      <c r="N570" s="56"/>
      <c r="O570" s="56"/>
      <c r="P570" s="56"/>
      <c r="Q570" s="56"/>
      <c r="R570" s="56"/>
      <c r="S570" s="56"/>
    </row>
    <row r="571" spans="1:26" hidden="1" x14ac:dyDescent="0.2">
      <c r="A571" s="240" t="str">
        <f>'Stammdaten Betrieb &amp; Abteilung'!D$1</f>
        <v xml:space="preserve">  </v>
      </c>
      <c r="B571" s="241"/>
      <c r="F571" s="243"/>
      <c r="G571" s="243"/>
      <c r="H571" s="22" t="str">
        <f>Übersetzungstexte!A$190</f>
        <v>Betrieb / Betriebsabteilung</v>
      </c>
      <c r="I571" s="244" t="str">
        <f>'Stammdaten Betrieb &amp; Abteilung'!D$13</f>
        <v xml:space="preserve"> </v>
      </c>
      <c r="J571" s="49"/>
      <c r="K571" s="22"/>
      <c r="L571" s="49"/>
      <c r="M571" s="49"/>
    </row>
    <row r="572" spans="1:26" hidden="1" x14ac:dyDescent="0.2">
      <c r="A572" s="245" t="str">
        <f>'Stammdaten Betrieb &amp; Abteilung'!D$3</f>
        <v xml:space="preserve"> </v>
      </c>
      <c r="B572" s="246"/>
      <c r="F572" s="247"/>
      <c r="G572" s="247"/>
      <c r="H572" s="46" t="str">
        <f>Übersetzungstexte!A$191</f>
        <v>PLZ/Ort</v>
      </c>
      <c r="I572" s="244" t="str">
        <f>'Stammdaten Betrieb &amp; Abteilung'!D$4</f>
        <v xml:space="preserve"> </v>
      </c>
      <c r="J572" s="49"/>
      <c r="K572" s="22"/>
      <c r="L572" s="248"/>
      <c r="M572" s="248"/>
    </row>
    <row r="573" spans="1:26" hidden="1" x14ac:dyDescent="0.2">
      <c r="A573" s="178"/>
      <c r="B573" s="195"/>
      <c r="C573" s="196"/>
      <c r="D573" s="195"/>
      <c r="E573" s="196"/>
      <c r="F573" s="196"/>
      <c r="G573" s="279"/>
      <c r="H573" s="197"/>
      <c r="I573" s="196"/>
      <c r="J573" s="195"/>
      <c r="K573" s="198"/>
      <c r="L573" s="199"/>
      <c r="M573" s="199"/>
    </row>
    <row r="574" spans="1:26" hidden="1" x14ac:dyDescent="0.2">
      <c r="A574" s="249"/>
      <c r="B574" s="250"/>
      <c r="C574" s="251"/>
      <c r="D574" s="252"/>
      <c r="E574" s="253"/>
      <c r="F574" s="254" t="str">
        <f>CONCATENATE(Übersetzungstexte!A$192," ",TEXT(MONTH(P$3),"00"),".",YEAR(P$3))</f>
        <v>Zeitgleiche Periode des Vorjahres: 01.3799</v>
      </c>
      <c r="G574" s="255"/>
      <c r="H574" s="255"/>
      <c r="I574" s="249"/>
      <c r="J574" s="252"/>
      <c r="K574" s="256"/>
      <c r="L574" s="257"/>
      <c r="M574" s="258" t="str">
        <f>CONCATENATE(Übersetzungstexte!A$211," ",TEXT(MONTH(P$4),"00"),".",YEAR(P$4))</f>
        <v>Zeitgleiche Periode des vorletzten Jahres: 01.3798</v>
      </c>
    </row>
    <row r="575" spans="1:26" hidden="1" x14ac:dyDescent="0.2">
      <c r="A575" s="259">
        <v>1</v>
      </c>
      <c r="B575" s="260">
        <v>2</v>
      </c>
      <c r="C575" s="260">
        <v>3</v>
      </c>
      <c r="D575" s="260">
        <v>4</v>
      </c>
      <c r="E575" s="260">
        <v>5</v>
      </c>
      <c r="F575" s="260">
        <v>6</v>
      </c>
      <c r="G575" s="261"/>
      <c r="H575" s="259">
        <v>1</v>
      </c>
      <c r="I575" s="260">
        <v>2</v>
      </c>
      <c r="J575" s="260">
        <v>3</v>
      </c>
      <c r="K575" s="260">
        <v>4</v>
      </c>
      <c r="L575" s="260">
        <v>5</v>
      </c>
      <c r="M575" s="260">
        <v>6</v>
      </c>
      <c r="N575" s="54"/>
      <c r="O575" s="54"/>
      <c r="P575" s="54"/>
      <c r="Q575" s="54"/>
      <c r="R575" s="54" t="s">
        <v>766</v>
      </c>
      <c r="S575" s="54" t="s">
        <v>5</v>
      </c>
      <c r="T575" s="66" t="s">
        <v>764</v>
      </c>
      <c r="U575" s="66" t="s">
        <v>667</v>
      </c>
      <c r="V575" s="66"/>
      <c r="W575" s="66" t="s">
        <v>764</v>
      </c>
      <c r="X575" s="66" t="s">
        <v>667</v>
      </c>
      <c r="Y575" s="66"/>
    </row>
    <row r="576" spans="1:26" s="134" customFormat="1" hidden="1" x14ac:dyDescent="0.2">
      <c r="A576" s="262" t="str">
        <f>Übersetzungstexte!A$193</f>
        <v/>
      </c>
      <c r="B576" s="263" t="str">
        <f>Übersetzungstexte!A$196</f>
        <v>vertragliche</v>
      </c>
      <c r="C576" s="264" t="str">
        <f>Übersetzungstexte!A$199</f>
        <v>Sollstd. zeitgl.</v>
      </c>
      <c r="D576" s="265" t="str">
        <f>Übersetzungstexte!A$202</f>
        <v>Istzeit</v>
      </c>
      <c r="E576" s="264" t="str">
        <f>Übersetzungstexte!A$205</f>
        <v>Bezahlte/</v>
      </c>
      <c r="F576" s="264" t="str">
        <f>Übersetzungstexte!A$208</f>
        <v>Ausfallstunden</v>
      </c>
      <c r="G576" s="266"/>
      <c r="H576" s="262" t="str">
        <f>Übersetzungstexte!A$212</f>
        <v/>
      </c>
      <c r="I576" s="263" t="str">
        <f>Übersetzungstexte!A$215</f>
        <v>vertragliche</v>
      </c>
      <c r="J576" s="264" t="str">
        <f>Übersetzungstexte!A$218</f>
        <v>Sollstd. zeitgl.</v>
      </c>
      <c r="K576" s="265" t="str">
        <f>Übersetzungstexte!A$221</f>
        <v>Istzeit</v>
      </c>
      <c r="L576" s="264" t="str">
        <f>Übersetzungstexte!A$224</f>
        <v>Bezahlte/</v>
      </c>
      <c r="M576" s="264" t="str">
        <f>Übersetzungstexte!A$227</f>
        <v>Ausfallstunden</v>
      </c>
      <c r="N576" s="55"/>
      <c r="O576" s="55"/>
      <c r="P576" s="84" t="s">
        <v>680</v>
      </c>
      <c r="Q576" s="84" t="s">
        <v>683</v>
      </c>
      <c r="R576" s="61" t="s">
        <v>691</v>
      </c>
      <c r="S576" s="61" t="s">
        <v>691</v>
      </c>
      <c r="T576" s="66" t="s">
        <v>763</v>
      </c>
      <c r="U576" s="66" t="s">
        <v>763</v>
      </c>
      <c r="V576" s="61" t="s">
        <v>691</v>
      </c>
      <c r="W576" s="66" t="s">
        <v>763</v>
      </c>
      <c r="X576" s="66" t="s">
        <v>763</v>
      </c>
      <c r="Y576" s="61" t="s">
        <v>691</v>
      </c>
      <c r="Z576" s="79"/>
    </row>
    <row r="577" spans="1:26" s="134" customFormat="1" hidden="1" x14ac:dyDescent="0.2">
      <c r="A577" s="267" t="str">
        <f>Übersetzungstexte!A$194</f>
        <v/>
      </c>
      <c r="B577" s="263" t="str">
        <f>Übersetzungstexte!A$197</f>
        <v>wöchentliche</v>
      </c>
      <c r="C577" s="264" t="str">
        <f>Übersetzungstexte!A$200</f>
        <v>Periode inkl.</v>
      </c>
      <c r="D577" s="265" t="str">
        <f>Übersetzungstexte!A$203</f>
        <v/>
      </c>
      <c r="E577" s="264" t="str">
        <f>Übersetzungstexte!A$206</f>
        <v>Unbezahlte</v>
      </c>
      <c r="F577" s="264" t="str">
        <f>Übersetzungstexte!A$209</f>
        <v/>
      </c>
      <c r="G577" s="266"/>
      <c r="H577" s="267" t="str">
        <f>Übersetzungstexte!A$213</f>
        <v/>
      </c>
      <c r="I577" s="263" t="str">
        <f>Übersetzungstexte!A$216</f>
        <v>wöchentliche</v>
      </c>
      <c r="J577" s="264" t="str">
        <f>Übersetzungstexte!A$219</f>
        <v>Periode inkl.</v>
      </c>
      <c r="K577" s="265" t="str">
        <f>Übersetzungstexte!A$222</f>
        <v/>
      </c>
      <c r="L577" s="264" t="str">
        <f>Übersetzungstexte!A$225</f>
        <v>Unbezahlte</v>
      </c>
      <c r="M577" s="264" t="str">
        <f>Übersetzungstexte!A$228</f>
        <v/>
      </c>
      <c r="N577" s="55"/>
      <c r="O577" s="55"/>
      <c r="P577" s="61" t="s">
        <v>682</v>
      </c>
      <c r="Q577" s="84" t="s">
        <v>681</v>
      </c>
      <c r="R577" s="61" t="s">
        <v>692</v>
      </c>
      <c r="S577" s="61" t="s">
        <v>692</v>
      </c>
      <c r="T577" s="66" t="s">
        <v>749</v>
      </c>
      <c r="U577" s="66" t="s">
        <v>749</v>
      </c>
      <c r="V577" s="61" t="s">
        <v>692</v>
      </c>
      <c r="W577" s="66" t="s">
        <v>749</v>
      </c>
      <c r="X577" s="66" t="s">
        <v>749</v>
      </c>
      <c r="Y577" s="61" t="s">
        <v>692</v>
      </c>
      <c r="Z577" s="79" t="s">
        <v>52</v>
      </c>
    </row>
    <row r="578" spans="1:26" s="134" customFormat="1" hidden="1" x14ac:dyDescent="0.2">
      <c r="A578" s="268" t="str">
        <f>Übersetzungstexte!A$195</f>
        <v>Name,Vorname</v>
      </c>
      <c r="B578" s="269" t="str">
        <f>Übersetzungstexte!A$198</f>
        <v>Arbeitszeit</v>
      </c>
      <c r="C578" s="270" t="str">
        <f>Übersetzungstexte!A$201</f>
        <v>Vorholzeit</v>
      </c>
      <c r="D578" s="271" t="str">
        <f>Übersetzungstexte!A$204</f>
        <v/>
      </c>
      <c r="E578" s="270" t="str">
        <f>Übersetzungstexte!A$207</f>
        <v>Absenzen</v>
      </c>
      <c r="F578" s="270" t="str">
        <f>Übersetzungstexte!A$210</f>
        <v/>
      </c>
      <c r="G578" s="272"/>
      <c r="H578" s="268" t="str">
        <f>Übersetzungstexte!A$214</f>
        <v>Name,Vorname</v>
      </c>
      <c r="I578" s="269" t="str">
        <f>Übersetzungstexte!A$217</f>
        <v>Arbeitszeit</v>
      </c>
      <c r="J578" s="270" t="str">
        <f>Übersetzungstexte!A$220</f>
        <v>Vorholzeit</v>
      </c>
      <c r="K578" s="271" t="str">
        <f>Übersetzungstexte!A$223</f>
        <v/>
      </c>
      <c r="L578" s="270" t="str">
        <f>Übersetzungstexte!A$226</f>
        <v>Absenzen</v>
      </c>
      <c r="M578" s="270" t="str">
        <f>Übersetzungstexte!A$229</f>
        <v/>
      </c>
      <c r="N578" s="55"/>
      <c r="O578" s="55" t="s">
        <v>711</v>
      </c>
      <c r="P578" s="61" t="s">
        <v>673</v>
      </c>
      <c r="Q578" s="84" t="s">
        <v>661</v>
      </c>
      <c r="R578" s="83">
        <f>P$3</f>
        <v>693598</v>
      </c>
      <c r="S578" s="83">
        <f>P$4</f>
        <v>693233</v>
      </c>
      <c r="T578" s="83" t="s">
        <v>767</v>
      </c>
      <c r="U578" s="83" t="s">
        <v>767</v>
      </c>
      <c r="V578" s="83" t="s">
        <v>767</v>
      </c>
      <c r="W578" s="83" t="s">
        <v>4</v>
      </c>
      <c r="X578" s="83" t="s">
        <v>4</v>
      </c>
      <c r="Y578" s="83" t="s">
        <v>4</v>
      </c>
      <c r="Z578" s="79" t="s">
        <v>53</v>
      </c>
    </row>
    <row r="579" spans="1:26" ht="17.25" hidden="1" customHeight="1" x14ac:dyDescent="0.2">
      <c r="A579" s="131" t="str">
        <f t="shared" ref="A579:A599" si="247">O579</f>
        <v/>
      </c>
      <c r="B579" s="168"/>
      <c r="C579" s="168"/>
      <c r="D579" s="168"/>
      <c r="E579" s="169"/>
      <c r="F579" s="273" t="str">
        <f t="shared" ref="F579:F599" si="248">R579</f>
        <v/>
      </c>
      <c r="G579" s="129"/>
      <c r="H579" s="131" t="str">
        <f t="shared" ref="H579:H599" si="249">O579</f>
        <v/>
      </c>
      <c r="I579" s="168"/>
      <c r="J579" s="168"/>
      <c r="K579" s="168"/>
      <c r="L579" s="169"/>
      <c r="M579" s="273" t="str">
        <f t="shared" ref="M579:M599" si="250">S579</f>
        <v/>
      </c>
      <c r="N579" s="56"/>
      <c r="O579" s="57" t="str">
        <f>'Stammdaten Mitarbeitende'!AA579</f>
        <v/>
      </c>
      <c r="P579" s="64" t="str">
        <f>IF($A579="","",'Stammdaten Mitarbeitende'!L579)</f>
        <v/>
      </c>
      <c r="Q579" s="64" t="str">
        <f>IF(OR($A579="",'Stammdaten Mitarbeitende'!J579=""),"",'Stammdaten Mitarbeitende'!J579)</f>
        <v/>
      </c>
      <c r="R579" s="63" t="str">
        <f t="shared" ref="R579:R599" si="251">IF(OR($A579="",C579="",D579="",E579=""),"",MAX(C579-D579-E579,0))</f>
        <v/>
      </c>
      <c r="S579" s="63" t="str">
        <f>IF(OR($H579="",J579="",K579="",L579=""),"",MAX(J579-K579-L579,0))</f>
        <v/>
      </c>
      <c r="T579" s="19">
        <f t="shared" ref="T579:T599" si="252">IF(OR(F579=""),0,C579)</f>
        <v>0</v>
      </c>
      <c r="U579" s="19">
        <f t="shared" ref="U579:U599" si="253">IF(OR(F579=""),0,E579)</f>
        <v>0</v>
      </c>
      <c r="V579" s="19">
        <f t="shared" ref="V579:V599" si="254">IF(OR(F579&lt;=0,F579=""),0,R579)</f>
        <v>0</v>
      </c>
      <c r="W579" s="19">
        <f t="shared" ref="W579:W599" si="255">IF(OR(M579=""),0,J579)</f>
        <v>0</v>
      </c>
      <c r="X579" s="19">
        <f t="shared" ref="X579:X599" si="256">IF(OR(M579=""),0,L579)</f>
        <v>0</v>
      </c>
      <c r="Y579" s="19">
        <f t="shared" ref="Y579:Y599" si="257">IF(OR(M579&lt;=0,M579=""),0,S579)</f>
        <v>0</v>
      </c>
      <c r="Z579" s="365">
        <f>MAX(P579:Y579)</f>
        <v>0</v>
      </c>
    </row>
    <row r="580" spans="1:26" ht="17.25" hidden="1" customHeight="1" x14ac:dyDescent="0.2">
      <c r="A580" s="131" t="str">
        <f t="shared" si="247"/>
        <v/>
      </c>
      <c r="B580" s="168"/>
      <c r="C580" s="168"/>
      <c r="D580" s="168"/>
      <c r="E580" s="169"/>
      <c r="F580" s="273" t="str">
        <f t="shared" si="248"/>
        <v/>
      </c>
      <c r="G580" s="129"/>
      <c r="H580" s="131" t="str">
        <f t="shared" si="249"/>
        <v/>
      </c>
      <c r="I580" s="168"/>
      <c r="J580" s="168"/>
      <c r="K580" s="168"/>
      <c r="L580" s="169"/>
      <c r="M580" s="273" t="str">
        <f t="shared" si="250"/>
        <v/>
      </c>
      <c r="N580" s="56"/>
      <c r="O580" s="57" t="str">
        <f>'Stammdaten Mitarbeitende'!AA580</f>
        <v/>
      </c>
      <c r="P580" s="64" t="str">
        <f>IF($A580="","",'Stammdaten Mitarbeitende'!L580)</f>
        <v/>
      </c>
      <c r="Q580" s="64" t="str">
        <f>IF(OR($A580="",'Stammdaten Mitarbeitende'!J580=""),"",'Stammdaten Mitarbeitende'!J580)</f>
        <v/>
      </c>
      <c r="R580" s="63" t="str">
        <f t="shared" si="251"/>
        <v/>
      </c>
      <c r="S580" s="63" t="str">
        <f t="shared" ref="S580:S599" si="258">IF(OR($H580="",J580="",K580="",L580=""),"",MAX(J580-K580-L580,0))</f>
        <v/>
      </c>
      <c r="T580" s="19">
        <f t="shared" si="252"/>
        <v>0</v>
      </c>
      <c r="U580" s="19">
        <f t="shared" si="253"/>
        <v>0</v>
      </c>
      <c r="V580" s="19">
        <f t="shared" si="254"/>
        <v>0</v>
      </c>
      <c r="W580" s="19">
        <f t="shared" si="255"/>
        <v>0</v>
      </c>
      <c r="X580" s="19">
        <f t="shared" si="256"/>
        <v>0</v>
      </c>
      <c r="Y580" s="19">
        <f t="shared" si="257"/>
        <v>0</v>
      </c>
      <c r="Z580" s="365">
        <f t="shared" ref="Z580:Z599" si="259">MAX(P580:Y580)</f>
        <v>0</v>
      </c>
    </row>
    <row r="581" spans="1:26" ht="17.25" hidden="1" customHeight="1" x14ac:dyDescent="0.2">
      <c r="A581" s="131" t="str">
        <f t="shared" si="247"/>
        <v/>
      </c>
      <c r="B581" s="168"/>
      <c r="C581" s="168"/>
      <c r="D581" s="168"/>
      <c r="E581" s="169"/>
      <c r="F581" s="273" t="str">
        <f t="shared" si="248"/>
        <v/>
      </c>
      <c r="G581" s="129"/>
      <c r="H581" s="131" t="str">
        <f t="shared" si="249"/>
        <v/>
      </c>
      <c r="I581" s="168"/>
      <c r="J581" s="168"/>
      <c r="K581" s="168"/>
      <c r="L581" s="169"/>
      <c r="M581" s="273" t="str">
        <f t="shared" si="250"/>
        <v/>
      </c>
      <c r="N581" s="56"/>
      <c r="O581" s="57" t="str">
        <f>'Stammdaten Mitarbeitende'!AA581</f>
        <v/>
      </c>
      <c r="P581" s="64" t="str">
        <f>IF($A581="","",'Stammdaten Mitarbeitende'!L581)</f>
        <v/>
      </c>
      <c r="Q581" s="64" t="str">
        <f>IF(OR($A581="",'Stammdaten Mitarbeitende'!J581=""),"",'Stammdaten Mitarbeitende'!J581)</f>
        <v/>
      </c>
      <c r="R581" s="63" t="str">
        <f t="shared" si="251"/>
        <v/>
      </c>
      <c r="S581" s="63" t="str">
        <f t="shared" si="258"/>
        <v/>
      </c>
      <c r="T581" s="19">
        <f t="shared" si="252"/>
        <v>0</v>
      </c>
      <c r="U581" s="19">
        <f t="shared" si="253"/>
        <v>0</v>
      </c>
      <c r="V581" s="19">
        <f t="shared" si="254"/>
        <v>0</v>
      </c>
      <c r="W581" s="19">
        <f t="shared" si="255"/>
        <v>0</v>
      </c>
      <c r="X581" s="19">
        <f t="shared" si="256"/>
        <v>0</v>
      </c>
      <c r="Y581" s="19">
        <f t="shared" si="257"/>
        <v>0</v>
      </c>
      <c r="Z581" s="365">
        <f t="shared" si="259"/>
        <v>0</v>
      </c>
    </row>
    <row r="582" spans="1:26" ht="17.25" hidden="1" customHeight="1" x14ac:dyDescent="0.2">
      <c r="A582" s="131" t="str">
        <f t="shared" si="247"/>
        <v/>
      </c>
      <c r="B582" s="168"/>
      <c r="C582" s="168"/>
      <c r="D582" s="168"/>
      <c r="E582" s="169"/>
      <c r="F582" s="273" t="str">
        <f t="shared" si="248"/>
        <v/>
      </c>
      <c r="G582" s="129"/>
      <c r="H582" s="131" t="str">
        <f t="shared" si="249"/>
        <v/>
      </c>
      <c r="I582" s="168"/>
      <c r="J582" s="168"/>
      <c r="K582" s="168"/>
      <c r="L582" s="169"/>
      <c r="M582" s="273" t="str">
        <f t="shared" si="250"/>
        <v/>
      </c>
      <c r="N582" s="56"/>
      <c r="O582" s="57" t="str">
        <f>'Stammdaten Mitarbeitende'!AA582</f>
        <v/>
      </c>
      <c r="P582" s="64" t="str">
        <f>IF($A582="","",'Stammdaten Mitarbeitende'!L582)</f>
        <v/>
      </c>
      <c r="Q582" s="64" t="str">
        <f>IF(OR($A582="",'Stammdaten Mitarbeitende'!J582=""),"",'Stammdaten Mitarbeitende'!J582)</f>
        <v/>
      </c>
      <c r="R582" s="63" t="str">
        <f t="shared" si="251"/>
        <v/>
      </c>
      <c r="S582" s="63" t="str">
        <f t="shared" si="258"/>
        <v/>
      </c>
      <c r="T582" s="19">
        <f t="shared" si="252"/>
        <v>0</v>
      </c>
      <c r="U582" s="19">
        <f t="shared" si="253"/>
        <v>0</v>
      </c>
      <c r="V582" s="19">
        <f t="shared" si="254"/>
        <v>0</v>
      </c>
      <c r="W582" s="19">
        <f t="shared" si="255"/>
        <v>0</v>
      </c>
      <c r="X582" s="19">
        <f t="shared" si="256"/>
        <v>0</v>
      </c>
      <c r="Y582" s="19">
        <f t="shared" si="257"/>
        <v>0</v>
      </c>
      <c r="Z582" s="365">
        <f t="shared" si="259"/>
        <v>0</v>
      </c>
    </row>
    <row r="583" spans="1:26" ht="17.25" hidden="1" customHeight="1" x14ac:dyDescent="0.2">
      <c r="A583" s="131" t="str">
        <f t="shared" si="247"/>
        <v/>
      </c>
      <c r="B583" s="168"/>
      <c r="C583" s="168"/>
      <c r="D583" s="168"/>
      <c r="E583" s="169"/>
      <c r="F583" s="273" t="str">
        <f t="shared" si="248"/>
        <v/>
      </c>
      <c r="G583" s="129"/>
      <c r="H583" s="131" t="str">
        <f t="shared" si="249"/>
        <v/>
      </c>
      <c r="I583" s="168"/>
      <c r="J583" s="168"/>
      <c r="K583" s="168"/>
      <c r="L583" s="169"/>
      <c r="M583" s="273" t="str">
        <f t="shared" si="250"/>
        <v/>
      </c>
      <c r="N583" s="56"/>
      <c r="O583" s="57" t="str">
        <f>'Stammdaten Mitarbeitende'!AA583</f>
        <v/>
      </c>
      <c r="P583" s="64" t="str">
        <f>IF($A583="","",'Stammdaten Mitarbeitende'!L583)</f>
        <v/>
      </c>
      <c r="Q583" s="64" t="str">
        <f>IF(OR($A583="",'Stammdaten Mitarbeitende'!J583=""),"",'Stammdaten Mitarbeitende'!J583)</f>
        <v/>
      </c>
      <c r="R583" s="63" t="str">
        <f t="shared" si="251"/>
        <v/>
      </c>
      <c r="S583" s="63" t="str">
        <f t="shared" si="258"/>
        <v/>
      </c>
      <c r="T583" s="19">
        <f t="shared" si="252"/>
        <v>0</v>
      </c>
      <c r="U583" s="19">
        <f t="shared" si="253"/>
        <v>0</v>
      </c>
      <c r="V583" s="19">
        <f t="shared" si="254"/>
        <v>0</v>
      </c>
      <c r="W583" s="19">
        <f t="shared" si="255"/>
        <v>0</v>
      </c>
      <c r="X583" s="19">
        <f t="shared" si="256"/>
        <v>0</v>
      </c>
      <c r="Y583" s="19">
        <f t="shared" si="257"/>
        <v>0</v>
      </c>
      <c r="Z583" s="365">
        <f t="shared" si="259"/>
        <v>0</v>
      </c>
    </row>
    <row r="584" spans="1:26" ht="17.25" hidden="1" customHeight="1" x14ac:dyDescent="0.2">
      <c r="A584" s="131" t="str">
        <f t="shared" si="247"/>
        <v/>
      </c>
      <c r="B584" s="168"/>
      <c r="C584" s="168"/>
      <c r="D584" s="168"/>
      <c r="E584" s="169"/>
      <c r="F584" s="273" t="str">
        <f t="shared" si="248"/>
        <v/>
      </c>
      <c r="G584" s="129"/>
      <c r="H584" s="131" t="str">
        <f t="shared" si="249"/>
        <v/>
      </c>
      <c r="I584" s="168"/>
      <c r="J584" s="168"/>
      <c r="K584" s="168"/>
      <c r="L584" s="169"/>
      <c r="M584" s="273" t="str">
        <f t="shared" si="250"/>
        <v/>
      </c>
      <c r="N584" s="56"/>
      <c r="O584" s="57" t="str">
        <f>'Stammdaten Mitarbeitende'!AA584</f>
        <v/>
      </c>
      <c r="P584" s="64" t="str">
        <f>IF($A584="","",'Stammdaten Mitarbeitende'!L584)</f>
        <v/>
      </c>
      <c r="Q584" s="64" t="str">
        <f>IF(OR($A584="",'Stammdaten Mitarbeitende'!J584=""),"",'Stammdaten Mitarbeitende'!J584)</f>
        <v/>
      </c>
      <c r="R584" s="63" t="str">
        <f t="shared" si="251"/>
        <v/>
      </c>
      <c r="S584" s="63" t="str">
        <f t="shared" si="258"/>
        <v/>
      </c>
      <c r="T584" s="19">
        <f t="shared" si="252"/>
        <v>0</v>
      </c>
      <c r="U584" s="19">
        <f t="shared" si="253"/>
        <v>0</v>
      </c>
      <c r="V584" s="19">
        <f t="shared" si="254"/>
        <v>0</v>
      </c>
      <c r="W584" s="19">
        <f t="shared" si="255"/>
        <v>0</v>
      </c>
      <c r="X584" s="19">
        <f t="shared" si="256"/>
        <v>0</v>
      </c>
      <c r="Y584" s="19">
        <f t="shared" si="257"/>
        <v>0</v>
      </c>
      <c r="Z584" s="365">
        <f t="shared" si="259"/>
        <v>0</v>
      </c>
    </row>
    <row r="585" spans="1:26" ht="17.25" hidden="1" customHeight="1" x14ac:dyDescent="0.2">
      <c r="A585" s="131" t="str">
        <f t="shared" si="247"/>
        <v/>
      </c>
      <c r="B585" s="168"/>
      <c r="C585" s="168"/>
      <c r="D585" s="168"/>
      <c r="E585" s="169"/>
      <c r="F585" s="273" t="str">
        <f t="shared" si="248"/>
        <v/>
      </c>
      <c r="G585" s="129"/>
      <c r="H585" s="131" t="str">
        <f t="shared" si="249"/>
        <v/>
      </c>
      <c r="I585" s="168"/>
      <c r="J585" s="168"/>
      <c r="K585" s="168"/>
      <c r="L585" s="169"/>
      <c r="M585" s="273" t="str">
        <f t="shared" si="250"/>
        <v/>
      </c>
      <c r="N585" s="56"/>
      <c r="O585" s="57" t="str">
        <f>'Stammdaten Mitarbeitende'!AA585</f>
        <v/>
      </c>
      <c r="P585" s="64" t="str">
        <f>IF($A585="","",'Stammdaten Mitarbeitende'!L585)</f>
        <v/>
      </c>
      <c r="Q585" s="64" t="str">
        <f>IF(OR($A585="",'Stammdaten Mitarbeitende'!J585=""),"",'Stammdaten Mitarbeitende'!J585)</f>
        <v/>
      </c>
      <c r="R585" s="63" t="str">
        <f t="shared" si="251"/>
        <v/>
      </c>
      <c r="S585" s="63" t="str">
        <f t="shared" si="258"/>
        <v/>
      </c>
      <c r="T585" s="19">
        <f t="shared" si="252"/>
        <v>0</v>
      </c>
      <c r="U585" s="19">
        <f t="shared" si="253"/>
        <v>0</v>
      </c>
      <c r="V585" s="19">
        <f t="shared" si="254"/>
        <v>0</v>
      </c>
      <c r="W585" s="19">
        <f t="shared" si="255"/>
        <v>0</v>
      </c>
      <c r="X585" s="19">
        <f t="shared" si="256"/>
        <v>0</v>
      </c>
      <c r="Y585" s="19">
        <f t="shared" si="257"/>
        <v>0</v>
      </c>
      <c r="Z585" s="365">
        <f t="shared" si="259"/>
        <v>0</v>
      </c>
    </row>
    <row r="586" spans="1:26" ht="17.25" hidden="1" customHeight="1" x14ac:dyDescent="0.2">
      <c r="A586" s="131" t="str">
        <f t="shared" si="247"/>
        <v/>
      </c>
      <c r="B586" s="168"/>
      <c r="C586" s="168"/>
      <c r="D586" s="168"/>
      <c r="E586" s="169"/>
      <c r="F586" s="273" t="str">
        <f t="shared" si="248"/>
        <v/>
      </c>
      <c r="G586" s="129"/>
      <c r="H586" s="131" t="str">
        <f t="shared" si="249"/>
        <v/>
      </c>
      <c r="I586" s="168"/>
      <c r="J586" s="168"/>
      <c r="K586" s="168"/>
      <c r="L586" s="169"/>
      <c r="M586" s="273" t="str">
        <f t="shared" si="250"/>
        <v/>
      </c>
      <c r="N586" s="56"/>
      <c r="O586" s="57" t="str">
        <f>'Stammdaten Mitarbeitende'!AA586</f>
        <v/>
      </c>
      <c r="P586" s="64" t="str">
        <f>IF($A586="","",'Stammdaten Mitarbeitende'!L586)</f>
        <v/>
      </c>
      <c r="Q586" s="64" t="str">
        <f>IF(OR($A586="",'Stammdaten Mitarbeitende'!J586=""),"",'Stammdaten Mitarbeitende'!J586)</f>
        <v/>
      </c>
      <c r="R586" s="63" t="str">
        <f t="shared" si="251"/>
        <v/>
      </c>
      <c r="S586" s="63" t="str">
        <f t="shared" si="258"/>
        <v/>
      </c>
      <c r="T586" s="19">
        <f t="shared" si="252"/>
        <v>0</v>
      </c>
      <c r="U586" s="19">
        <f t="shared" si="253"/>
        <v>0</v>
      </c>
      <c r="V586" s="19">
        <f t="shared" si="254"/>
        <v>0</v>
      </c>
      <c r="W586" s="19">
        <f t="shared" si="255"/>
        <v>0</v>
      </c>
      <c r="X586" s="19">
        <f t="shared" si="256"/>
        <v>0</v>
      </c>
      <c r="Y586" s="19">
        <f t="shared" si="257"/>
        <v>0</v>
      </c>
      <c r="Z586" s="365">
        <f t="shared" si="259"/>
        <v>0</v>
      </c>
    </row>
    <row r="587" spans="1:26" ht="17.25" hidden="1" customHeight="1" x14ac:dyDescent="0.2">
      <c r="A587" s="131" t="str">
        <f t="shared" si="247"/>
        <v/>
      </c>
      <c r="B587" s="168"/>
      <c r="C587" s="168"/>
      <c r="D587" s="168"/>
      <c r="E587" s="169"/>
      <c r="F587" s="273" t="str">
        <f t="shared" si="248"/>
        <v/>
      </c>
      <c r="G587" s="129"/>
      <c r="H587" s="131" t="str">
        <f t="shared" si="249"/>
        <v/>
      </c>
      <c r="I587" s="168"/>
      <c r="J587" s="168"/>
      <c r="K587" s="168"/>
      <c r="L587" s="169"/>
      <c r="M587" s="273" t="str">
        <f t="shared" si="250"/>
        <v/>
      </c>
      <c r="N587" s="56"/>
      <c r="O587" s="57" t="str">
        <f>'Stammdaten Mitarbeitende'!AA587</f>
        <v/>
      </c>
      <c r="P587" s="64" t="str">
        <f>IF($A587="","",'Stammdaten Mitarbeitende'!L587)</f>
        <v/>
      </c>
      <c r="Q587" s="64" t="str">
        <f>IF(OR($A587="",'Stammdaten Mitarbeitende'!J587=""),"",'Stammdaten Mitarbeitende'!J587)</f>
        <v/>
      </c>
      <c r="R587" s="63" t="str">
        <f t="shared" si="251"/>
        <v/>
      </c>
      <c r="S587" s="63" t="str">
        <f t="shared" si="258"/>
        <v/>
      </c>
      <c r="T587" s="19">
        <f t="shared" si="252"/>
        <v>0</v>
      </c>
      <c r="U587" s="19">
        <f t="shared" si="253"/>
        <v>0</v>
      </c>
      <c r="V587" s="19">
        <f t="shared" si="254"/>
        <v>0</v>
      </c>
      <c r="W587" s="19">
        <f t="shared" si="255"/>
        <v>0</v>
      </c>
      <c r="X587" s="19">
        <f t="shared" si="256"/>
        <v>0</v>
      </c>
      <c r="Y587" s="19">
        <f t="shared" si="257"/>
        <v>0</v>
      </c>
      <c r="Z587" s="365">
        <f t="shared" si="259"/>
        <v>0</v>
      </c>
    </row>
    <row r="588" spans="1:26" ht="17.25" hidden="1" customHeight="1" x14ac:dyDescent="0.2">
      <c r="A588" s="131" t="str">
        <f t="shared" si="247"/>
        <v/>
      </c>
      <c r="B588" s="168"/>
      <c r="C588" s="168"/>
      <c r="D588" s="168"/>
      <c r="E588" s="169"/>
      <c r="F588" s="273" t="str">
        <f t="shared" si="248"/>
        <v/>
      </c>
      <c r="G588" s="129"/>
      <c r="H588" s="131" t="str">
        <f t="shared" si="249"/>
        <v/>
      </c>
      <c r="I588" s="168"/>
      <c r="J588" s="168"/>
      <c r="K588" s="168"/>
      <c r="L588" s="169"/>
      <c r="M588" s="273" t="str">
        <f t="shared" si="250"/>
        <v/>
      </c>
      <c r="N588" s="56"/>
      <c r="O588" s="57" t="str">
        <f>'Stammdaten Mitarbeitende'!AA588</f>
        <v/>
      </c>
      <c r="P588" s="64" t="str">
        <f>IF($A588="","",'Stammdaten Mitarbeitende'!L588)</f>
        <v/>
      </c>
      <c r="Q588" s="64" t="str">
        <f>IF(OR($A588="",'Stammdaten Mitarbeitende'!J588=""),"",'Stammdaten Mitarbeitende'!J588)</f>
        <v/>
      </c>
      <c r="R588" s="63" t="str">
        <f t="shared" si="251"/>
        <v/>
      </c>
      <c r="S588" s="63" t="str">
        <f t="shared" si="258"/>
        <v/>
      </c>
      <c r="T588" s="19">
        <f t="shared" si="252"/>
        <v>0</v>
      </c>
      <c r="U588" s="19">
        <f t="shared" si="253"/>
        <v>0</v>
      </c>
      <c r="V588" s="19">
        <f t="shared" si="254"/>
        <v>0</v>
      </c>
      <c r="W588" s="19">
        <f t="shared" si="255"/>
        <v>0</v>
      </c>
      <c r="X588" s="19">
        <f t="shared" si="256"/>
        <v>0</v>
      </c>
      <c r="Y588" s="19">
        <f t="shared" si="257"/>
        <v>0</v>
      </c>
      <c r="Z588" s="365">
        <f t="shared" si="259"/>
        <v>0</v>
      </c>
    </row>
    <row r="589" spans="1:26" ht="17.25" hidden="1" customHeight="1" x14ac:dyDescent="0.2">
      <c r="A589" s="131" t="str">
        <f t="shared" si="247"/>
        <v/>
      </c>
      <c r="B589" s="168"/>
      <c r="C589" s="168"/>
      <c r="D589" s="168"/>
      <c r="E589" s="169"/>
      <c r="F589" s="273" t="str">
        <f t="shared" si="248"/>
        <v/>
      </c>
      <c r="G589" s="129"/>
      <c r="H589" s="131" t="str">
        <f t="shared" si="249"/>
        <v/>
      </c>
      <c r="I589" s="168"/>
      <c r="J589" s="168"/>
      <c r="K589" s="168"/>
      <c r="L589" s="169"/>
      <c r="M589" s="273" t="str">
        <f t="shared" si="250"/>
        <v/>
      </c>
      <c r="N589" s="56"/>
      <c r="O589" s="57" t="str">
        <f>'Stammdaten Mitarbeitende'!AA589</f>
        <v/>
      </c>
      <c r="P589" s="64" t="str">
        <f>IF($A589="","",'Stammdaten Mitarbeitende'!L589)</f>
        <v/>
      </c>
      <c r="Q589" s="64" t="str">
        <f>IF(OR($A589="",'Stammdaten Mitarbeitende'!J589=""),"",'Stammdaten Mitarbeitende'!J589)</f>
        <v/>
      </c>
      <c r="R589" s="63" t="str">
        <f t="shared" si="251"/>
        <v/>
      </c>
      <c r="S589" s="63" t="str">
        <f t="shared" si="258"/>
        <v/>
      </c>
      <c r="T589" s="19">
        <f t="shared" si="252"/>
        <v>0</v>
      </c>
      <c r="U589" s="19">
        <f t="shared" si="253"/>
        <v>0</v>
      </c>
      <c r="V589" s="19">
        <f t="shared" si="254"/>
        <v>0</v>
      </c>
      <c r="W589" s="19">
        <f t="shared" si="255"/>
        <v>0</v>
      </c>
      <c r="X589" s="19">
        <f t="shared" si="256"/>
        <v>0</v>
      </c>
      <c r="Y589" s="19">
        <f t="shared" si="257"/>
        <v>0</v>
      </c>
      <c r="Z589" s="365">
        <f t="shared" si="259"/>
        <v>0</v>
      </c>
    </row>
    <row r="590" spans="1:26" ht="17.25" hidden="1" customHeight="1" x14ac:dyDescent="0.2">
      <c r="A590" s="131" t="str">
        <f t="shared" si="247"/>
        <v/>
      </c>
      <c r="B590" s="168"/>
      <c r="C590" s="168"/>
      <c r="D590" s="168"/>
      <c r="E590" s="169"/>
      <c r="F590" s="273" t="str">
        <f t="shared" si="248"/>
        <v/>
      </c>
      <c r="G590" s="129"/>
      <c r="H590" s="131" t="str">
        <f t="shared" si="249"/>
        <v/>
      </c>
      <c r="I590" s="168"/>
      <c r="J590" s="168"/>
      <c r="K590" s="168"/>
      <c r="L590" s="169"/>
      <c r="M590" s="273" t="str">
        <f t="shared" si="250"/>
        <v/>
      </c>
      <c r="N590" s="56"/>
      <c r="O590" s="57" t="str">
        <f>'Stammdaten Mitarbeitende'!AA590</f>
        <v/>
      </c>
      <c r="P590" s="64" t="str">
        <f>IF($A590="","",'Stammdaten Mitarbeitende'!L590)</f>
        <v/>
      </c>
      <c r="Q590" s="64" t="str">
        <f>IF(OR($A590="",'Stammdaten Mitarbeitende'!J590=""),"",'Stammdaten Mitarbeitende'!J590)</f>
        <v/>
      </c>
      <c r="R590" s="63" t="str">
        <f t="shared" si="251"/>
        <v/>
      </c>
      <c r="S590" s="63" t="str">
        <f t="shared" si="258"/>
        <v/>
      </c>
      <c r="T590" s="19">
        <f t="shared" si="252"/>
        <v>0</v>
      </c>
      <c r="U590" s="19">
        <f t="shared" si="253"/>
        <v>0</v>
      </c>
      <c r="V590" s="19">
        <f t="shared" si="254"/>
        <v>0</v>
      </c>
      <c r="W590" s="19">
        <f t="shared" si="255"/>
        <v>0</v>
      </c>
      <c r="X590" s="19">
        <f t="shared" si="256"/>
        <v>0</v>
      </c>
      <c r="Y590" s="19">
        <f t="shared" si="257"/>
        <v>0</v>
      </c>
      <c r="Z590" s="365">
        <f t="shared" si="259"/>
        <v>0</v>
      </c>
    </row>
    <row r="591" spans="1:26" ht="17.25" hidden="1" customHeight="1" x14ac:dyDescent="0.2">
      <c r="A591" s="131" t="str">
        <f t="shared" si="247"/>
        <v/>
      </c>
      <c r="B591" s="168"/>
      <c r="C591" s="168"/>
      <c r="D591" s="168"/>
      <c r="E591" s="169"/>
      <c r="F591" s="273" t="str">
        <f t="shared" si="248"/>
        <v/>
      </c>
      <c r="G591" s="129"/>
      <c r="H591" s="131" t="str">
        <f t="shared" si="249"/>
        <v/>
      </c>
      <c r="I591" s="168"/>
      <c r="J591" s="168"/>
      <c r="K591" s="168"/>
      <c r="L591" s="169"/>
      <c r="M591" s="273" t="str">
        <f t="shared" si="250"/>
        <v/>
      </c>
      <c r="N591" s="56"/>
      <c r="O591" s="57" t="str">
        <f>'Stammdaten Mitarbeitende'!AA591</f>
        <v/>
      </c>
      <c r="P591" s="64" t="str">
        <f>IF($A591="","",'Stammdaten Mitarbeitende'!L591)</f>
        <v/>
      </c>
      <c r="Q591" s="64" t="str">
        <f>IF(OR($A591="",'Stammdaten Mitarbeitende'!J591=""),"",'Stammdaten Mitarbeitende'!J591)</f>
        <v/>
      </c>
      <c r="R591" s="63" t="str">
        <f t="shared" si="251"/>
        <v/>
      </c>
      <c r="S591" s="63" t="str">
        <f t="shared" si="258"/>
        <v/>
      </c>
      <c r="T591" s="19">
        <f t="shared" si="252"/>
        <v>0</v>
      </c>
      <c r="U591" s="19">
        <f t="shared" si="253"/>
        <v>0</v>
      </c>
      <c r="V591" s="19">
        <f t="shared" si="254"/>
        <v>0</v>
      </c>
      <c r="W591" s="19">
        <f t="shared" si="255"/>
        <v>0</v>
      </c>
      <c r="X591" s="19">
        <f t="shared" si="256"/>
        <v>0</v>
      </c>
      <c r="Y591" s="19">
        <f t="shared" si="257"/>
        <v>0</v>
      </c>
      <c r="Z591" s="365">
        <f t="shared" si="259"/>
        <v>0</v>
      </c>
    </row>
    <row r="592" spans="1:26" ht="17.25" hidden="1" customHeight="1" x14ac:dyDescent="0.2">
      <c r="A592" s="131" t="str">
        <f t="shared" si="247"/>
        <v/>
      </c>
      <c r="B592" s="168"/>
      <c r="C592" s="168"/>
      <c r="D592" s="168"/>
      <c r="E592" s="169"/>
      <c r="F592" s="273" t="str">
        <f t="shared" si="248"/>
        <v/>
      </c>
      <c r="G592" s="129"/>
      <c r="H592" s="131" t="str">
        <f t="shared" si="249"/>
        <v/>
      </c>
      <c r="I592" s="168"/>
      <c r="J592" s="168"/>
      <c r="K592" s="168"/>
      <c r="L592" s="169"/>
      <c r="M592" s="273" t="str">
        <f t="shared" si="250"/>
        <v/>
      </c>
      <c r="N592" s="56"/>
      <c r="O592" s="57" t="str">
        <f>'Stammdaten Mitarbeitende'!AA592</f>
        <v/>
      </c>
      <c r="P592" s="64" t="str">
        <f>IF($A592="","",'Stammdaten Mitarbeitende'!L592)</f>
        <v/>
      </c>
      <c r="Q592" s="64" t="str">
        <f>IF(OR($A592="",'Stammdaten Mitarbeitende'!J592=""),"",'Stammdaten Mitarbeitende'!J592)</f>
        <v/>
      </c>
      <c r="R592" s="63" t="str">
        <f t="shared" si="251"/>
        <v/>
      </c>
      <c r="S592" s="63" t="str">
        <f t="shared" si="258"/>
        <v/>
      </c>
      <c r="T592" s="19">
        <f t="shared" si="252"/>
        <v>0</v>
      </c>
      <c r="U592" s="19">
        <f t="shared" si="253"/>
        <v>0</v>
      </c>
      <c r="V592" s="19">
        <f t="shared" si="254"/>
        <v>0</v>
      </c>
      <c r="W592" s="19">
        <f t="shared" si="255"/>
        <v>0</v>
      </c>
      <c r="X592" s="19">
        <f t="shared" si="256"/>
        <v>0</v>
      </c>
      <c r="Y592" s="19">
        <f t="shared" si="257"/>
        <v>0</v>
      </c>
      <c r="Z592" s="365">
        <f t="shared" si="259"/>
        <v>0</v>
      </c>
    </row>
    <row r="593" spans="1:26" ht="17.25" hidden="1" customHeight="1" x14ac:dyDescent="0.2">
      <c r="A593" s="131" t="str">
        <f t="shared" si="247"/>
        <v/>
      </c>
      <c r="B593" s="168"/>
      <c r="C593" s="168"/>
      <c r="D593" s="168"/>
      <c r="E593" s="169"/>
      <c r="F593" s="273" t="str">
        <f t="shared" si="248"/>
        <v/>
      </c>
      <c r="G593" s="129"/>
      <c r="H593" s="131" t="str">
        <f t="shared" si="249"/>
        <v/>
      </c>
      <c r="I593" s="168"/>
      <c r="J593" s="168"/>
      <c r="K593" s="168"/>
      <c r="L593" s="169"/>
      <c r="M593" s="273" t="str">
        <f t="shared" si="250"/>
        <v/>
      </c>
      <c r="N593" s="56"/>
      <c r="O593" s="57" t="str">
        <f>'Stammdaten Mitarbeitende'!AA593</f>
        <v/>
      </c>
      <c r="P593" s="64" t="str">
        <f>IF($A593="","",'Stammdaten Mitarbeitende'!L593)</f>
        <v/>
      </c>
      <c r="Q593" s="64" t="str">
        <f>IF(OR($A593="",'Stammdaten Mitarbeitende'!J593=""),"",'Stammdaten Mitarbeitende'!J593)</f>
        <v/>
      </c>
      <c r="R593" s="63" t="str">
        <f t="shared" si="251"/>
        <v/>
      </c>
      <c r="S593" s="63" t="str">
        <f t="shared" si="258"/>
        <v/>
      </c>
      <c r="T593" s="19">
        <f t="shared" si="252"/>
        <v>0</v>
      </c>
      <c r="U593" s="19">
        <f t="shared" si="253"/>
        <v>0</v>
      </c>
      <c r="V593" s="19">
        <f t="shared" si="254"/>
        <v>0</v>
      </c>
      <c r="W593" s="19">
        <f t="shared" si="255"/>
        <v>0</v>
      </c>
      <c r="X593" s="19">
        <f t="shared" si="256"/>
        <v>0</v>
      </c>
      <c r="Y593" s="19">
        <f t="shared" si="257"/>
        <v>0</v>
      </c>
      <c r="Z593" s="365">
        <f t="shared" si="259"/>
        <v>0</v>
      </c>
    </row>
    <row r="594" spans="1:26" ht="17.25" hidden="1" customHeight="1" x14ac:dyDescent="0.2">
      <c r="A594" s="131" t="str">
        <f t="shared" si="247"/>
        <v/>
      </c>
      <c r="B594" s="168"/>
      <c r="C594" s="168"/>
      <c r="D594" s="168"/>
      <c r="E594" s="169"/>
      <c r="F594" s="273" t="str">
        <f t="shared" si="248"/>
        <v/>
      </c>
      <c r="G594" s="129"/>
      <c r="H594" s="131" t="str">
        <f t="shared" si="249"/>
        <v/>
      </c>
      <c r="I594" s="168"/>
      <c r="J594" s="168"/>
      <c r="K594" s="168"/>
      <c r="L594" s="169"/>
      <c r="M594" s="273" t="str">
        <f t="shared" si="250"/>
        <v/>
      </c>
      <c r="N594" s="56"/>
      <c r="O594" s="57" t="str">
        <f>'Stammdaten Mitarbeitende'!AA594</f>
        <v/>
      </c>
      <c r="P594" s="64" t="str">
        <f>IF($A594="","",'Stammdaten Mitarbeitende'!L594)</f>
        <v/>
      </c>
      <c r="Q594" s="64" t="str">
        <f>IF(OR($A594="",'Stammdaten Mitarbeitende'!J594=""),"",'Stammdaten Mitarbeitende'!J594)</f>
        <v/>
      </c>
      <c r="R594" s="63" t="str">
        <f t="shared" si="251"/>
        <v/>
      </c>
      <c r="S594" s="63" t="str">
        <f t="shared" si="258"/>
        <v/>
      </c>
      <c r="T594" s="19">
        <f t="shared" si="252"/>
        <v>0</v>
      </c>
      <c r="U594" s="19">
        <f t="shared" si="253"/>
        <v>0</v>
      </c>
      <c r="V594" s="19">
        <f t="shared" si="254"/>
        <v>0</v>
      </c>
      <c r="W594" s="19">
        <f t="shared" si="255"/>
        <v>0</v>
      </c>
      <c r="X594" s="19">
        <f t="shared" si="256"/>
        <v>0</v>
      </c>
      <c r="Y594" s="19">
        <f t="shared" si="257"/>
        <v>0</v>
      </c>
      <c r="Z594" s="365">
        <f t="shared" si="259"/>
        <v>0</v>
      </c>
    </row>
    <row r="595" spans="1:26" ht="17.25" hidden="1" customHeight="1" x14ac:dyDescent="0.2">
      <c r="A595" s="131" t="str">
        <f t="shared" si="247"/>
        <v/>
      </c>
      <c r="B595" s="168"/>
      <c r="C595" s="168"/>
      <c r="D595" s="168"/>
      <c r="E595" s="169"/>
      <c r="F595" s="273" t="str">
        <f t="shared" si="248"/>
        <v/>
      </c>
      <c r="G595" s="129"/>
      <c r="H595" s="131" t="str">
        <f t="shared" si="249"/>
        <v/>
      </c>
      <c r="I595" s="168"/>
      <c r="J595" s="168"/>
      <c r="K595" s="168"/>
      <c r="L595" s="169"/>
      <c r="M595" s="273" t="str">
        <f t="shared" si="250"/>
        <v/>
      </c>
      <c r="N595" s="56"/>
      <c r="O595" s="57" t="str">
        <f>'Stammdaten Mitarbeitende'!AA595</f>
        <v/>
      </c>
      <c r="P595" s="64" t="str">
        <f>IF($A595="","",'Stammdaten Mitarbeitende'!L595)</f>
        <v/>
      </c>
      <c r="Q595" s="64" t="str">
        <f>IF(OR($A595="",'Stammdaten Mitarbeitende'!J595=""),"",'Stammdaten Mitarbeitende'!J595)</f>
        <v/>
      </c>
      <c r="R595" s="63" t="str">
        <f t="shared" si="251"/>
        <v/>
      </c>
      <c r="S595" s="63" t="str">
        <f t="shared" si="258"/>
        <v/>
      </c>
      <c r="T595" s="19">
        <f t="shared" si="252"/>
        <v>0</v>
      </c>
      <c r="U595" s="19">
        <f t="shared" si="253"/>
        <v>0</v>
      </c>
      <c r="V595" s="19">
        <f t="shared" si="254"/>
        <v>0</v>
      </c>
      <c r="W595" s="19">
        <f t="shared" si="255"/>
        <v>0</v>
      </c>
      <c r="X595" s="19">
        <f t="shared" si="256"/>
        <v>0</v>
      </c>
      <c r="Y595" s="19">
        <f t="shared" si="257"/>
        <v>0</v>
      </c>
      <c r="Z595" s="365">
        <f t="shared" si="259"/>
        <v>0</v>
      </c>
    </row>
    <row r="596" spans="1:26" ht="17.25" hidden="1" customHeight="1" x14ac:dyDescent="0.2">
      <c r="A596" s="131" t="str">
        <f t="shared" si="247"/>
        <v/>
      </c>
      <c r="B596" s="168"/>
      <c r="C596" s="168"/>
      <c r="D596" s="168"/>
      <c r="E596" s="169"/>
      <c r="F596" s="273" t="str">
        <f t="shared" si="248"/>
        <v/>
      </c>
      <c r="G596" s="129"/>
      <c r="H596" s="131" t="str">
        <f t="shared" si="249"/>
        <v/>
      </c>
      <c r="I596" s="168"/>
      <c r="J596" s="168"/>
      <c r="K596" s="168"/>
      <c r="L596" s="169"/>
      <c r="M596" s="273" t="str">
        <f t="shared" si="250"/>
        <v/>
      </c>
      <c r="N596" s="56"/>
      <c r="O596" s="57" t="str">
        <f>'Stammdaten Mitarbeitende'!AA596</f>
        <v/>
      </c>
      <c r="P596" s="64" t="str">
        <f>IF($A596="","",'Stammdaten Mitarbeitende'!L596)</f>
        <v/>
      </c>
      <c r="Q596" s="64" t="str">
        <f>IF(OR($A596="",'Stammdaten Mitarbeitende'!J596=""),"",'Stammdaten Mitarbeitende'!J596)</f>
        <v/>
      </c>
      <c r="R596" s="63" t="str">
        <f t="shared" si="251"/>
        <v/>
      </c>
      <c r="S596" s="63" t="str">
        <f t="shared" si="258"/>
        <v/>
      </c>
      <c r="T596" s="19">
        <f t="shared" si="252"/>
        <v>0</v>
      </c>
      <c r="U596" s="19">
        <f t="shared" si="253"/>
        <v>0</v>
      </c>
      <c r="V596" s="19">
        <f t="shared" si="254"/>
        <v>0</v>
      </c>
      <c r="W596" s="19">
        <f t="shared" si="255"/>
        <v>0</v>
      </c>
      <c r="X596" s="19">
        <f t="shared" si="256"/>
        <v>0</v>
      </c>
      <c r="Y596" s="19">
        <f t="shared" si="257"/>
        <v>0</v>
      </c>
      <c r="Z596" s="365">
        <f t="shared" si="259"/>
        <v>0</v>
      </c>
    </row>
    <row r="597" spans="1:26" ht="17.25" hidden="1" customHeight="1" x14ac:dyDescent="0.2">
      <c r="A597" s="131" t="str">
        <f t="shared" si="247"/>
        <v/>
      </c>
      <c r="B597" s="168"/>
      <c r="C597" s="168"/>
      <c r="D597" s="168"/>
      <c r="E597" s="169"/>
      <c r="F597" s="273" t="str">
        <f t="shared" si="248"/>
        <v/>
      </c>
      <c r="G597" s="129"/>
      <c r="H597" s="131" t="str">
        <f t="shared" si="249"/>
        <v/>
      </c>
      <c r="I597" s="168"/>
      <c r="J597" s="168"/>
      <c r="K597" s="168"/>
      <c r="L597" s="169"/>
      <c r="M597" s="273" t="str">
        <f t="shared" si="250"/>
        <v/>
      </c>
      <c r="N597" s="56"/>
      <c r="O597" s="57" t="str">
        <f>'Stammdaten Mitarbeitende'!AA597</f>
        <v/>
      </c>
      <c r="P597" s="64" t="str">
        <f>IF($A597="","",'Stammdaten Mitarbeitende'!L597)</f>
        <v/>
      </c>
      <c r="Q597" s="64" t="str">
        <f>IF(OR($A597="",'Stammdaten Mitarbeitende'!J597=""),"",'Stammdaten Mitarbeitende'!J597)</f>
        <v/>
      </c>
      <c r="R597" s="63" t="str">
        <f t="shared" si="251"/>
        <v/>
      </c>
      <c r="S597" s="63" t="str">
        <f t="shared" si="258"/>
        <v/>
      </c>
      <c r="T597" s="19">
        <f t="shared" si="252"/>
        <v>0</v>
      </c>
      <c r="U597" s="19">
        <f t="shared" si="253"/>
        <v>0</v>
      </c>
      <c r="V597" s="19">
        <f t="shared" si="254"/>
        <v>0</v>
      </c>
      <c r="W597" s="19">
        <f t="shared" si="255"/>
        <v>0</v>
      </c>
      <c r="X597" s="19">
        <f t="shared" si="256"/>
        <v>0</v>
      </c>
      <c r="Y597" s="19">
        <f t="shared" si="257"/>
        <v>0</v>
      </c>
      <c r="Z597" s="365">
        <f t="shared" si="259"/>
        <v>0</v>
      </c>
    </row>
    <row r="598" spans="1:26" ht="17.25" hidden="1" customHeight="1" x14ac:dyDescent="0.2">
      <c r="A598" s="131" t="str">
        <f t="shared" si="247"/>
        <v/>
      </c>
      <c r="B598" s="168"/>
      <c r="C598" s="168"/>
      <c r="D598" s="168"/>
      <c r="E598" s="169"/>
      <c r="F598" s="273" t="str">
        <f t="shared" si="248"/>
        <v/>
      </c>
      <c r="G598" s="129"/>
      <c r="H598" s="131" t="str">
        <f t="shared" si="249"/>
        <v/>
      </c>
      <c r="I598" s="168"/>
      <c r="J598" s="168"/>
      <c r="K598" s="168"/>
      <c r="L598" s="169"/>
      <c r="M598" s="273" t="str">
        <f t="shared" si="250"/>
        <v/>
      </c>
      <c r="N598" s="56"/>
      <c r="O598" s="57" t="str">
        <f>'Stammdaten Mitarbeitende'!AA598</f>
        <v/>
      </c>
      <c r="P598" s="64" t="str">
        <f>IF($A598="","",'Stammdaten Mitarbeitende'!L598)</f>
        <v/>
      </c>
      <c r="Q598" s="64" t="str">
        <f>IF(OR($A598="",'Stammdaten Mitarbeitende'!J598=""),"",'Stammdaten Mitarbeitende'!J598)</f>
        <v/>
      </c>
      <c r="R598" s="63" t="str">
        <f t="shared" si="251"/>
        <v/>
      </c>
      <c r="S598" s="63" t="str">
        <f t="shared" si="258"/>
        <v/>
      </c>
      <c r="T598" s="19">
        <f t="shared" si="252"/>
        <v>0</v>
      </c>
      <c r="U598" s="19">
        <f t="shared" si="253"/>
        <v>0</v>
      </c>
      <c r="V598" s="19">
        <f t="shared" si="254"/>
        <v>0</v>
      </c>
      <c r="W598" s="19">
        <f t="shared" si="255"/>
        <v>0</v>
      </c>
      <c r="X598" s="19">
        <f t="shared" si="256"/>
        <v>0</v>
      </c>
      <c r="Y598" s="19">
        <f t="shared" si="257"/>
        <v>0</v>
      </c>
      <c r="Z598" s="365">
        <f t="shared" si="259"/>
        <v>0</v>
      </c>
    </row>
    <row r="599" spans="1:26" ht="17.25" hidden="1" customHeight="1" x14ac:dyDescent="0.2">
      <c r="A599" s="131" t="str">
        <f t="shared" si="247"/>
        <v/>
      </c>
      <c r="B599" s="168"/>
      <c r="C599" s="168"/>
      <c r="D599" s="168"/>
      <c r="E599" s="169"/>
      <c r="F599" s="273" t="str">
        <f t="shared" si="248"/>
        <v/>
      </c>
      <c r="G599" s="129"/>
      <c r="H599" s="131" t="str">
        <f t="shared" si="249"/>
        <v/>
      </c>
      <c r="I599" s="168"/>
      <c r="J599" s="168"/>
      <c r="K599" s="168"/>
      <c r="L599" s="169"/>
      <c r="M599" s="273" t="str">
        <f t="shared" si="250"/>
        <v/>
      </c>
      <c r="N599" s="56"/>
      <c r="O599" s="57" t="str">
        <f>'Stammdaten Mitarbeitende'!AA599</f>
        <v/>
      </c>
      <c r="P599" s="64" t="str">
        <f>IF($A599="","",'Stammdaten Mitarbeitende'!L599)</f>
        <v/>
      </c>
      <c r="Q599" s="64" t="str">
        <f>IF(OR($A599="",'Stammdaten Mitarbeitende'!J599=""),"",'Stammdaten Mitarbeitende'!J599)</f>
        <v/>
      </c>
      <c r="R599" s="63" t="str">
        <f t="shared" si="251"/>
        <v/>
      </c>
      <c r="S599" s="63" t="str">
        <f t="shared" si="258"/>
        <v/>
      </c>
      <c r="T599" s="19">
        <f t="shared" si="252"/>
        <v>0</v>
      </c>
      <c r="U599" s="19">
        <f t="shared" si="253"/>
        <v>0</v>
      </c>
      <c r="V599" s="19">
        <f t="shared" si="254"/>
        <v>0</v>
      </c>
      <c r="W599" s="19">
        <f t="shared" si="255"/>
        <v>0</v>
      </c>
      <c r="X599" s="19">
        <f t="shared" si="256"/>
        <v>0</v>
      </c>
      <c r="Y599" s="19">
        <f t="shared" si="257"/>
        <v>0</v>
      </c>
      <c r="Z599" s="365">
        <f t="shared" si="259"/>
        <v>0</v>
      </c>
    </row>
    <row r="600" spans="1:26" hidden="1" x14ac:dyDescent="0.2">
      <c r="A600" s="280" t="str">
        <f>Übersetzungstexte!A$230</f>
        <v>Seitentotal</v>
      </c>
      <c r="B600" s="281"/>
      <c r="C600" s="92">
        <f>SUM(C579:C599)</f>
        <v>0</v>
      </c>
      <c r="D600" s="282"/>
      <c r="E600" s="92">
        <f>SUM(E579:E599)</f>
        <v>0</v>
      </c>
      <c r="F600" s="92">
        <f>SUM(F579:F599)</f>
        <v>0</v>
      </c>
      <c r="G600" s="283"/>
      <c r="H600" s="280" t="str">
        <f>Übersetzungstexte!A$230</f>
        <v>Seitentotal</v>
      </c>
      <c r="I600" s="281"/>
      <c r="J600" s="92">
        <f>SUM(J579:J599)</f>
        <v>0</v>
      </c>
      <c r="K600" s="282"/>
      <c r="L600" s="92">
        <f>SUM(L579:L599)</f>
        <v>0</v>
      </c>
      <c r="M600" s="92">
        <f>SUM(M579:M599)</f>
        <v>0</v>
      </c>
      <c r="N600" s="56"/>
      <c r="O600" s="56"/>
      <c r="P600" s="56"/>
      <c r="Q600" s="56"/>
      <c r="R600" s="56"/>
      <c r="S600" s="56"/>
    </row>
    <row r="601" spans="1:26" hidden="1" x14ac:dyDescent="0.2">
      <c r="A601" s="240" t="str">
        <f>'Stammdaten Betrieb &amp; Abteilung'!D$1</f>
        <v xml:space="preserve">  </v>
      </c>
      <c r="B601" s="241"/>
      <c r="F601" s="243"/>
      <c r="G601" s="243"/>
      <c r="H601" s="22" t="str">
        <f>Übersetzungstexte!A$190</f>
        <v>Betrieb / Betriebsabteilung</v>
      </c>
      <c r="I601" s="244" t="str">
        <f>'Stammdaten Betrieb &amp; Abteilung'!D$13</f>
        <v xml:space="preserve"> </v>
      </c>
      <c r="J601" s="49"/>
      <c r="K601" s="22"/>
      <c r="L601" s="49"/>
      <c r="M601" s="49"/>
    </row>
    <row r="602" spans="1:26" hidden="1" x14ac:dyDescent="0.2">
      <c r="A602" s="245" t="str">
        <f>'Stammdaten Betrieb &amp; Abteilung'!D$3</f>
        <v xml:space="preserve"> </v>
      </c>
      <c r="B602" s="246"/>
      <c r="F602" s="247"/>
      <c r="G602" s="247"/>
      <c r="H602" s="46" t="str">
        <f>Übersetzungstexte!A$191</f>
        <v>PLZ/Ort</v>
      </c>
      <c r="I602" s="244" t="str">
        <f>'Stammdaten Betrieb &amp; Abteilung'!D$4</f>
        <v xml:space="preserve"> </v>
      </c>
      <c r="J602" s="49"/>
      <c r="K602" s="22"/>
      <c r="L602" s="248"/>
      <c r="M602" s="248"/>
    </row>
    <row r="603" spans="1:26" hidden="1" x14ac:dyDescent="0.2">
      <c r="A603" s="178"/>
      <c r="B603" s="195"/>
      <c r="C603" s="196"/>
      <c r="D603" s="195"/>
      <c r="E603" s="196"/>
      <c r="F603" s="196"/>
      <c r="G603" s="279"/>
      <c r="H603" s="197"/>
      <c r="I603" s="196"/>
      <c r="J603" s="195"/>
      <c r="K603" s="198"/>
      <c r="L603" s="199"/>
      <c r="M603" s="199"/>
    </row>
    <row r="604" spans="1:26" hidden="1" x14ac:dyDescent="0.2">
      <c r="A604" s="249"/>
      <c r="B604" s="250"/>
      <c r="C604" s="251"/>
      <c r="D604" s="252"/>
      <c r="E604" s="253"/>
      <c r="F604" s="254" t="str">
        <f>CONCATENATE(Übersetzungstexte!A$192," ",TEXT(MONTH(P$3),"00"),".",YEAR(P$3))</f>
        <v>Zeitgleiche Periode des Vorjahres: 01.3799</v>
      </c>
      <c r="G604" s="255"/>
      <c r="H604" s="255"/>
      <c r="I604" s="249"/>
      <c r="J604" s="252"/>
      <c r="K604" s="256"/>
      <c r="L604" s="257"/>
      <c r="M604" s="258" t="str">
        <f>CONCATENATE(Übersetzungstexte!A$211," ",TEXT(MONTH(P$4),"00"),".",YEAR(P$4))</f>
        <v>Zeitgleiche Periode des vorletzten Jahres: 01.3798</v>
      </c>
    </row>
    <row r="605" spans="1:26" hidden="1" x14ac:dyDescent="0.2">
      <c r="A605" s="259">
        <v>1</v>
      </c>
      <c r="B605" s="260">
        <v>2</v>
      </c>
      <c r="C605" s="260">
        <v>3</v>
      </c>
      <c r="D605" s="260">
        <v>4</v>
      </c>
      <c r="E605" s="260">
        <v>5</v>
      </c>
      <c r="F605" s="260">
        <v>6</v>
      </c>
      <c r="G605" s="261"/>
      <c r="H605" s="259">
        <v>1</v>
      </c>
      <c r="I605" s="260">
        <v>2</v>
      </c>
      <c r="J605" s="260">
        <v>3</v>
      </c>
      <c r="K605" s="260">
        <v>4</v>
      </c>
      <c r="L605" s="260">
        <v>5</v>
      </c>
      <c r="M605" s="260">
        <v>6</v>
      </c>
      <c r="N605" s="54"/>
      <c r="O605" s="54"/>
      <c r="P605" s="54"/>
      <c r="Q605" s="54"/>
      <c r="R605" s="54" t="s">
        <v>766</v>
      </c>
      <c r="S605" s="54" t="s">
        <v>5</v>
      </c>
      <c r="T605" s="66" t="s">
        <v>764</v>
      </c>
      <c r="U605" s="66" t="s">
        <v>667</v>
      </c>
      <c r="V605" s="66"/>
      <c r="W605" s="66" t="s">
        <v>764</v>
      </c>
      <c r="X605" s="66" t="s">
        <v>667</v>
      </c>
      <c r="Y605" s="66"/>
    </row>
    <row r="606" spans="1:26" s="134" customFormat="1" hidden="1" x14ac:dyDescent="0.2">
      <c r="A606" s="262" t="str">
        <f>Übersetzungstexte!A$193</f>
        <v/>
      </c>
      <c r="B606" s="263" t="str">
        <f>Übersetzungstexte!A$196</f>
        <v>vertragliche</v>
      </c>
      <c r="C606" s="264" t="str">
        <f>Übersetzungstexte!A$199</f>
        <v>Sollstd. zeitgl.</v>
      </c>
      <c r="D606" s="265" t="str">
        <f>Übersetzungstexte!A$202</f>
        <v>Istzeit</v>
      </c>
      <c r="E606" s="264" t="str">
        <f>Übersetzungstexte!A$205</f>
        <v>Bezahlte/</v>
      </c>
      <c r="F606" s="264" t="str">
        <f>Übersetzungstexte!A$208</f>
        <v>Ausfallstunden</v>
      </c>
      <c r="G606" s="266"/>
      <c r="H606" s="262" t="str">
        <f>Übersetzungstexte!A$212</f>
        <v/>
      </c>
      <c r="I606" s="263" t="str">
        <f>Übersetzungstexte!A$215</f>
        <v>vertragliche</v>
      </c>
      <c r="J606" s="264" t="str">
        <f>Übersetzungstexte!A$218</f>
        <v>Sollstd. zeitgl.</v>
      </c>
      <c r="K606" s="265" t="str">
        <f>Übersetzungstexte!A$221</f>
        <v>Istzeit</v>
      </c>
      <c r="L606" s="264" t="str">
        <f>Übersetzungstexte!A$224</f>
        <v>Bezahlte/</v>
      </c>
      <c r="M606" s="264" t="str">
        <f>Übersetzungstexte!A$227</f>
        <v>Ausfallstunden</v>
      </c>
      <c r="N606" s="55"/>
      <c r="O606" s="55"/>
      <c r="P606" s="84" t="s">
        <v>680</v>
      </c>
      <c r="Q606" s="84" t="s">
        <v>683</v>
      </c>
      <c r="R606" s="61" t="s">
        <v>691</v>
      </c>
      <c r="S606" s="61" t="s">
        <v>691</v>
      </c>
      <c r="T606" s="66" t="s">
        <v>763</v>
      </c>
      <c r="U606" s="66" t="s">
        <v>763</v>
      </c>
      <c r="V606" s="61" t="s">
        <v>691</v>
      </c>
      <c r="W606" s="66" t="s">
        <v>763</v>
      </c>
      <c r="X606" s="66" t="s">
        <v>763</v>
      </c>
      <c r="Y606" s="61" t="s">
        <v>691</v>
      </c>
      <c r="Z606" s="79"/>
    </row>
    <row r="607" spans="1:26" s="134" customFormat="1" hidden="1" x14ac:dyDescent="0.2">
      <c r="A607" s="267" t="str">
        <f>Übersetzungstexte!A$194</f>
        <v/>
      </c>
      <c r="B607" s="263" t="str">
        <f>Übersetzungstexte!A$197</f>
        <v>wöchentliche</v>
      </c>
      <c r="C607" s="264" t="str">
        <f>Übersetzungstexte!A$200</f>
        <v>Periode inkl.</v>
      </c>
      <c r="D607" s="265" t="str">
        <f>Übersetzungstexte!A$203</f>
        <v/>
      </c>
      <c r="E607" s="264" t="str">
        <f>Übersetzungstexte!A$206</f>
        <v>Unbezahlte</v>
      </c>
      <c r="F607" s="264" t="str">
        <f>Übersetzungstexte!A$209</f>
        <v/>
      </c>
      <c r="G607" s="266"/>
      <c r="H607" s="267" t="str">
        <f>Übersetzungstexte!A$213</f>
        <v/>
      </c>
      <c r="I607" s="263" t="str">
        <f>Übersetzungstexte!A$216</f>
        <v>wöchentliche</v>
      </c>
      <c r="J607" s="264" t="str">
        <f>Übersetzungstexte!A$219</f>
        <v>Periode inkl.</v>
      </c>
      <c r="K607" s="265" t="str">
        <f>Übersetzungstexte!A$222</f>
        <v/>
      </c>
      <c r="L607" s="264" t="str">
        <f>Übersetzungstexte!A$225</f>
        <v>Unbezahlte</v>
      </c>
      <c r="M607" s="264" t="str">
        <f>Übersetzungstexte!A$228</f>
        <v/>
      </c>
      <c r="N607" s="55"/>
      <c r="O607" s="55"/>
      <c r="P607" s="61" t="s">
        <v>682</v>
      </c>
      <c r="Q607" s="84" t="s">
        <v>681</v>
      </c>
      <c r="R607" s="61" t="s">
        <v>692</v>
      </c>
      <c r="S607" s="61" t="s">
        <v>692</v>
      </c>
      <c r="T607" s="66" t="s">
        <v>749</v>
      </c>
      <c r="U607" s="66" t="s">
        <v>749</v>
      </c>
      <c r="V607" s="61" t="s">
        <v>692</v>
      </c>
      <c r="W607" s="66" t="s">
        <v>749</v>
      </c>
      <c r="X607" s="66" t="s">
        <v>749</v>
      </c>
      <c r="Y607" s="61" t="s">
        <v>692</v>
      </c>
      <c r="Z607" s="79" t="s">
        <v>52</v>
      </c>
    </row>
    <row r="608" spans="1:26" s="134" customFormat="1" hidden="1" x14ac:dyDescent="0.2">
      <c r="A608" s="268" t="str">
        <f>Übersetzungstexte!A$195</f>
        <v>Name,Vorname</v>
      </c>
      <c r="B608" s="269" t="str">
        <f>Übersetzungstexte!A$198</f>
        <v>Arbeitszeit</v>
      </c>
      <c r="C608" s="270" t="str">
        <f>Übersetzungstexte!A$201</f>
        <v>Vorholzeit</v>
      </c>
      <c r="D608" s="271" t="str">
        <f>Übersetzungstexte!A$204</f>
        <v/>
      </c>
      <c r="E608" s="270" t="str">
        <f>Übersetzungstexte!A$207</f>
        <v>Absenzen</v>
      </c>
      <c r="F608" s="270" t="str">
        <f>Übersetzungstexte!A$210</f>
        <v/>
      </c>
      <c r="G608" s="272"/>
      <c r="H608" s="268" t="str">
        <f>Übersetzungstexte!A$214</f>
        <v>Name,Vorname</v>
      </c>
      <c r="I608" s="269" t="str">
        <f>Übersetzungstexte!A$217</f>
        <v>Arbeitszeit</v>
      </c>
      <c r="J608" s="270" t="str">
        <f>Übersetzungstexte!A$220</f>
        <v>Vorholzeit</v>
      </c>
      <c r="K608" s="271" t="str">
        <f>Übersetzungstexte!A$223</f>
        <v/>
      </c>
      <c r="L608" s="270" t="str">
        <f>Übersetzungstexte!A$226</f>
        <v>Absenzen</v>
      </c>
      <c r="M608" s="270" t="str">
        <f>Übersetzungstexte!A$229</f>
        <v/>
      </c>
      <c r="N608" s="55"/>
      <c r="O608" s="55" t="s">
        <v>711</v>
      </c>
      <c r="P608" s="61" t="s">
        <v>673</v>
      </c>
      <c r="Q608" s="84" t="s">
        <v>661</v>
      </c>
      <c r="R608" s="83">
        <f>P$3</f>
        <v>693598</v>
      </c>
      <c r="S608" s="83">
        <f>P$4</f>
        <v>693233</v>
      </c>
      <c r="T608" s="83" t="s">
        <v>767</v>
      </c>
      <c r="U608" s="83" t="s">
        <v>767</v>
      </c>
      <c r="V608" s="83" t="s">
        <v>767</v>
      </c>
      <c r="W608" s="83" t="s">
        <v>4</v>
      </c>
      <c r="X608" s="83" t="s">
        <v>4</v>
      </c>
      <c r="Y608" s="83" t="s">
        <v>4</v>
      </c>
      <c r="Z608" s="79" t="s">
        <v>53</v>
      </c>
    </row>
    <row r="609" spans="1:26" ht="17.25" hidden="1" customHeight="1" x14ac:dyDescent="0.2">
      <c r="A609" s="131" t="str">
        <f t="shared" ref="A609:A629" si="260">O609</f>
        <v/>
      </c>
      <c r="B609" s="168"/>
      <c r="C609" s="168"/>
      <c r="D609" s="168"/>
      <c r="E609" s="169"/>
      <c r="F609" s="273" t="str">
        <f t="shared" ref="F609:F629" si="261">R609</f>
        <v/>
      </c>
      <c r="G609" s="129"/>
      <c r="H609" s="131" t="str">
        <f t="shared" ref="H609:H629" si="262">O609</f>
        <v/>
      </c>
      <c r="I609" s="168"/>
      <c r="J609" s="168"/>
      <c r="K609" s="168"/>
      <c r="L609" s="169"/>
      <c r="M609" s="273" t="str">
        <f t="shared" ref="M609:M629" si="263">S609</f>
        <v/>
      </c>
      <c r="N609" s="56"/>
      <c r="O609" s="57" t="str">
        <f>'Stammdaten Mitarbeitende'!AA609</f>
        <v/>
      </c>
      <c r="P609" s="64" t="str">
        <f>IF($A609="","",'Stammdaten Mitarbeitende'!L609)</f>
        <v/>
      </c>
      <c r="Q609" s="64" t="str">
        <f>IF(OR($A609="",'Stammdaten Mitarbeitende'!J609=""),"",'Stammdaten Mitarbeitende'!J609)</f>
        <v/>
      </c>
      <c r="R609" s="63" t="str">
        <f t="shared" ref="R609:R629" si="264">IF(OR($A609="",C609="",D609="",E609=""),"",MAX(C609-D609-E609,0))</f>
        <v/>
      </c>
      <c r="S609" s="63" t="str">
        <f>IF(OR($H609="",J609="",K609="",L609=""),"",MAX(J609-K609-L609,0))</f>
        <v/>
      </c>
      <c r="T609" s="19">
        <f t="shared" ref="T609:T629" si="265">IF(OR(F609=""),0,C609)</f>
        <v>0</v>
      </c>
      <c r="U609" s="19">
        <f t="shared" ref="U609:U629" si="266">IF(OR(F609=""),0,E609)</f>
        <v>0</v>
      </c>
      <c r="V609" s="19">
        <f t="shared" ref="V609:V629" si="267">IF(OR(F609&lt;=0,F609=""),0,R609)</f>
        <v>0</v>
      </c>
      <c r="W609" s="19">
        <f t="shared" ref="W609:W629" si="268">IF(OR(M609=""),0,J609)</f>
        <v>0</v>
      </c>
      <c r="X609" s="19">
        <f t="shared" ref="X609:X629" si="269">IF(OR(M609=""),0,L609)</f>
        <v>0</v>
      </c>
      <c r="Y609" s="19">
        <f t="shared" ref="Y609:Y629" si="270">IF(OR(M609&lt;=0,M609=""),0,S609)</f>
        <v>0</v>
      </c>
      <c r="Z609" s="365">
        <f>MAX(P609:Y609)</f>
        <v>0</v>
      </c>
    </row>
    <row r="610" spans="1:26" ht="17.25" hidden="1" customHeight="1" x14ac:dyDescent="0.2">
      <c r="A610" s="131" t="str">
        <f t="shared" si="260"/>
        <v/>
      </c>
      <c r="B610" s="168"/>
      <c r="C610" s="168"/>
      <c r="D610" s="168"/>
      <c r="E610" s="169"/>
      <c r="F610" s="273" t="str">
        <f t="shared" si="261"/>
        <v/>
      </c>
      <c r="G610" s="129"/>
      <c r="H610" s="131" t="str">
        <f t="shared" si="262"/>
        <v/>
      </c>
      <c r="I610" s="168"/>
      <c r="J610" s="168"/>
      <c r="K610" s="168"/>
      <c r="L610" s="169"/>
      <c r="M610" s="273" t="str">
        <f t="shared" si="263"/>
        <v/>
      </c>
      <c r="N610" s="56"/>
      <c r="O610" s="57" t="str">
        <f>'Stammdaten Mitarbeitende'!AA610</f>
        <v/>
      </c>
      <c r="P610" s="64" t="str">
        <f>IF($A610="","",'Stammdaten Mitarbeitende'!L610)</f>
        <v/>
      </c>
      <c r="Q610" s="64" t="str">
        <f>IF(OR($A610="",'Stammdaten Mitarbeitende'!J610=""),"",'Stammdaten Mitarbeitende'!J610)</f>
        <v/>
      </c>
      <c r="R610" s="63" t="str">
        <f t="shared" si="264"/>
        <v/>
      </c>
      <c r="S610" s="63" t="str">
        <f t="shared" ref="S610:S629" si="271">IF(OR($H610="",J610="",K610="",L610=""),"",MAX(J610-K610-L610,0))</f>
        <v/>
      </c>
      <c r="T610" s="19">
        <f t="shared" si="265"/>
        <v>0</v>
      </c>
      <c r="U610" s="19">
        <f t="shared" si="266"/>
        <v>0</v>
      </c>
      <c r="V610" s="19">
        <f t="shared" si="267"/>
        <v>0</v>
      </c>
      <c r="W610" s="19">
        <f t="shared" si="268"/>
        <v>0</v>
      </c>
      <c r="X610" s="19">
        <f t="shared" si="269"/>
        <v>0</v>
      </c>
      <c r="Y610" s="19">
        <f t="shared" si="270"/>
        <v>0</v>
      </c>
      <c r="Z610" s="365">
        <f t="shared" ref="Z610:Z629" si="272">MAX(P610:Y610)</f>
        <v>0</v>
      </c>
    </row>
    <row r="611" spans="1:26" ht="17.25" hidden="1" customHeight="1" x14ac:dyDescent="0.2">
      <c r="A611" s="131" t="str">
        <f t="shared" si="260"/>
        <v/>
      </c>
      <c r="B611" s="168"/>
      <c r="C611" s="168"/>
      <c r="D611" s="168"/>
      <c r="E611" s="169"/>
      <c r="F611" s="273" t="str">
        <f t="shared" si="261"/>
        <v/>
      </c>
      <c r="G611" s="129"/>
      <c r="H611" s="131" t="str">
        <f t="shared" si="262"/>
        <v/>
      </c>
      <c r="I611" s="168"/>
      <c r="J611" s="168"/>
      <c r="K611" s="168"/>
      <c r="L611" s="169"/>
      <c r="M611" s="273" t="str">
        <f t="shared" si="263"/>
        <v/>
      </c>
      <c r="N611" s="56"/>
      <c r="O611" s="57" t="str">
        <f>'Stammdaten Mitarbeitende'!AA611</f>
        <v/>
      </c>
      <c r="P611" s="64" t="str">
        <f>IF($A611="","",'Stammdaten Mitarbeitende'!L611)</f>
        <v/>
      </c>
      <c r="Q611" s="64" t="str">
        <f>IF(OR($A611="",'Stammdaten Mitarbeitende'!J611=""),"",'Stammdaten Mitarbeitende'!J611)</f>
        <v/>
      </c>
      <c r="R611" s="63" t="str">
        <f t="shared" si="264"/>
        <v/>
      </c>
      <c r="S611" s="63" t="str">
        <f t="shared" si="271"/>
        <v/>
      </c>
      <c r="T611" s="19">
        <f t="shared" si="265"/>
        <v>0</v>
      </c>
      <c r="U611" s="19">
        <f t="shared" si="266"/>
        <v>0</v>
      </c>
      <c r="V611" s="19">
        <f t="shared" si="267"/>
        <v>0</v>
      </c>
      <c r="W611" s="19">
        <f t="shared" si="268"/>
        <v>0</v>
      </c>
      <c r="X611" s="19">
        <f t="shared" si="269"/>
        <v>0</v>
      </c>
      <c r="Y611" s="19">
        <f t="shared" si="270"/>
        <v>0</v>
      </c>
      <c r="Z611" s="365">
        <f t="shared" si="272"/>
        <v>0</v>
      </c>
    </row>
    <row r="612" spans="1:26" ht="17.25" hidden="1" customHeight="1" x14ac:dyDescent="0.2">
      <c r="A612" s="131" t="str">
        <f t="shared" si="260"/>
        <v/>
      </c>
      <c r="B612" s="168"/>
      <c r="C612" s="168"/>
      <c r="D612" s="168"/>
      <c r="E612" s="169"/>
      <c r="F612" s="273" t="str">
        <f t="shared" si="261"/>
        <v/>
      </c>
      <c r="G612" s="129"/>
      <c r="H612" s="131" t="str">
        <f t="shared" si="262"/>
        <v/>
      </c>
      <c r="I612" s="168"/>
      <c r="J612" s="168"/>
      <c r="K612" s="168"/>
      <c r="L612" s="169"/>
      <c r="M612" s="273" t="str">
        <f t="shared" si="263"/>
        <v/>
      </c>
      <c r="N612" s="56"/>
      <c r="O612" s="57" t="str">
        <f>'Stammdaten Mitarbeitende'!AA612</f>
        <v/>
      </c>
      <c r="P612" s="64" t="str">
        <f>IF($A612="","",'Stammdaten Mitarbeitende'!L612)</f>
        <v/>
      </c>
      <c r="Q612" s="64" t="str">
        <f>IF(OR($A612="",'Stammdaten Mitarbeitende'!J612=""),"",'Stammdaten Mitarbeitende'!J612)</f>
        <v/>
      </c>
      <c r="R612" s="63" t="str">
        <f t="shared" si="264"/>
        <v/>
      </c>
      <c r="S612" s="63" t="str">
        <f t="shared" si="271"/>
        <v/>
      </c>
      <c r="T612" s="19">
        <f t="shared" si="265"/>
        <v>0</v>
      </c>
      <c r="U612" s="19">
        <f t="shared" si="266"/>
        <v>0</v>
      </c>
      <c r="V612" s="19">
        <f t="shared" si="267"/>
        <v>0</v>
      </c>
      <c r="W612" s="19">
        <f t="shared" si="268"/>
        <v>0</v>
      </c>
      <c r="X612" s="19">
        <f t="shared" si="269"/>
        <v>0</v>
      </c>
      <c r="Y612" s="19">
        <f t="shared" si="270"/>
        <v>0</v>
      </c>
      <c r="Z612" s="365">
        <f t="shared" si="272"/>
        <v>0</v>
      </c>
    </row>
    <row r="613" spans="1:26" ht="17.25" hidden="1" customHeight="1" x14ac:dyDescent="0.2">
      <c r="A613" s="131" t="str">
        <f t="shared" si="260"/>
        <v/>
      </c>
      <c r="B613" s="168"/>
      <c r="C613" s="168"/>
      <c r="D613" s="168"/>
      <c r="E613" s="169"/>
      <c r="F613" s="273" t="str">
        <f t="shared" si="261"/>
        <v/>
      </c>
      <c r="G613" s="129"/>
      <c r="H613" s="131" t="str">
        <f t="shared" si="262"/>
        <v/>
      </c>
      <c r="I613" s="168"/>
      <c r="J613" s="168"/>
      <c r="K613" s="168"/>
      <c r="L613" s="169"/>
      <c r="M613" s="273" t="str">
        <f t="shared" si="263"/>
        <v/>
      </c>
      <c r="N613" s="56"/>
      <c r="O613" s="57" t="str">
        <f>'Stammdaten Mitarbeitende'!AA613</f>
        <v/>
      </c>
      <c r="P613" s="64" t="str">
        <f>IF($A613="","",'Stammdaten Mitarbeitende'!L613)</f>
        <v/>
      </c>
      <c r="Q613" s="64" t="str">
        <f>IF(OR($A613="",'Stammdaten Mitarbeitende'!J613=""),"",'Stammdaten Mitarbeitende'!J613)</f>
        <v/>
      </c>
      <c r="R613" s="63" t="str">
        <f t="shared" si="264"/>
        <v/>
      </c>
      <c r="S613" s="63" t="str">
        <f t="shared" si="271"/>
        <v/>
      </c>
      <c r="T613" s="19">
        <f t="shared" si="265"/>
        <v>0</v>
      </c>
      <c r="U613" s="19">
        <f t="shared" si="266"/>
        <v>0</v>
      </c>
      <c r="V613" s="19">
        <f t="shared" si="267"/>
        <v>0</v>
      </c>
      <c r="W613" s="19">
        <f t="shared" si="268"/>
        <v>0</v>
      </c>
      <c r="X613" s="19">
        <f t="shared" si="269"/>
        <v>0</v>
      </c>
      <c r="Y613" s="19">
        <f t="shared" si="270"/>
        <v>0</v>
      </c>
      <c r="Z613" s="365">
        <f t="shared" si="272"/>
        <v>0</v>
      </c>
    </row>
    <row r="614" spans="1:26" ht="17.25" hidden="1" customHeight="1" x14ac:dyDescent="0.2">
      <c r="A614" s="131" t="str">
        <f t="shared" si="260"/>
        <v/>
      </c>
      <c r="B614" s="168"/>
      <c r="C614" s="168"/>
      <c r="D614" s="168"/>
      <c r="E614" s="169"/>
      <c r="F614" s="273" t="str">
        <f t="shared" si="261"/>
        <v/>
      </c>
      <c r="G614" s="129"/>
      <c r="H614" s="131" t="str">
        <f t="shared" si="262"/>
        <v/>
      </c>
      <c r="I614" s="168"/>
      <c r="J614" s="168"/>
      <c r="K614" s="168"/>
      <c r="L614" s="169"/>
      <c r="M614" s="273" t="str">
        <f t="shared" si="263"/>
        <v/>
      </c>
      <c r="N614" s="56"/>
      <c r="O614" s="57" t="str">
        <f>'Stammdaten Mitarbeitende'!AA614</f>
        <v/>
      </c>
      <c r="P614" s="64" t="str">
        <f>IF($A614="","",'Stammdaten Mitarbeitende'!L614)</f>
        <v/>
      </c>
      <c r="Q614" s="64" t="str">
        <f>IF(OR($A614="",'Stammdaten Mitarbeitende'!J614=""),"",'Stammdaten Mitarbeitende'!J614)</f>
        <v/>
      </c>
      <c r="R614" s="63" t="str">
        <f t="shared" si="264"/>
        <v/>
      </c>
      <c r="S614" s="63" t="str">
        <f t="shared" si="271"/>
        <v/>
      </c>
      <c r="T614" s="19">
        <f t="shared" si="265"/>
        <v>0</v>
      </c>
      <c r="U614" s="19">
        <f t="shared" si="266"/>
        <v>0</v>
      </c>
      <c r="V614" s="19">
        <f t="shared" si="267"/>
        <v>0</v>
      </c>
      <c r="W614" s="19">
        <f t="shared" si="268"/>
        <v>0</v>
      </c>
      <c r="X614" s="19">
        <f t="shared" si="269"/>
        <v>0</v>
      </c>
      <c r="Y614" s="19">
        <f t="shared" si="270"/>
        <v>0</v>
      </c>
      <c r="Z614" s="365">
        <f t="shared" si="272"/>
        <v>0</v>
      </c>
    </row>
    <row r="615" spans="1:26" ht="17.25" hidden="1" customHeight="1" x14ac:dyDescent="0.2">
      <c r="A615" s="131" t="str">
        <f t="shared" si="260"/>
        <v/>
      </c>
      <c r="B615" s="168"/>
      <c r="C615" s="168"/>
      <c r="D615" s="168"/>
      <c r="E615" s="169"/>
      <c r="F615" s="273" t="str">
        <f t="shared" si="261"/>
        <v/>
      </c>
      <c r="G615" s="129"/>
      <c r="H615" s="131" t="str">
        <f t="shared" si="262"/>
        <v/>
      </c>
      <c r="I615" s="168"/>
      <c r="J615" s="168"/>
      <c r="K615" s="168"/>
      <c r="L615" s="169"/>
      <c r="M615" s="273" t="str">
        <f t="shared" si="263"/>
        <v/>
      </c>
      <c r="N615" s="56"/>
      <c r="O615" s="57" t="str">
        <f>'Stammdaten Mitarbeitende'!AA615</f>
        <v/>
      </c>
      <c r="P615" s="64" t="str">
        <f>IF($A615="","",'Stammdaten Mitarbeitende'!L615)</f>
        <v/>
      </c>
      <c r="Q615" s="64" t="str">
        <f>IF(OR($A615="",'Stammdaten Mitarbeitende'!J615=""),"",'Stammdaten Mitarbeitende'!J615)</f>
        <v/>
      </c>
      <c r="R615" s="63" t="str">
        <f t="shared" si="264"/>
        <v/>
      </c>
      <c r="S615" s="63" t="str">
        <f t="shared" si="271"/>
        <v/>
      </c>
      <c r="T615" s="19">
        <f t="shared" si="265"/>
        <v>0</v>
      </c>
      <c r="U615" s="19">
        <f t="shared" si="266"/>
        <v>0</v>
      </c>
      <c r="V615" s="19">
        <f t="shared" si="267"/>
        <v>0</v>
      </c>
      <c r="W615" s="19">
        <f t="shared" si="268"/>
        <v>0</v>
      </c>
      <c r="X615" s="19">
        <f t="shared" si="269"/>
        <v>0</v>
      </c>
      <c r="Y615" s="19">
        <f t="shared" si="270"/>
        <v>0</v>
      </c>
      <c r="Z615" s="365">
        <f t="shared" si="272"/>
        <v>0</v>
      </c>
    </row>
    <row r="616" spans="1:26" ht="17.25" hidden="1" customHeight="1" x14ac:dyDescent="0.2">
      <c r="A616" s="131" t="str">
        <f t="shared" si="260"/>
        <v/>
      </c>
      <c r="B616" s="168"/>
      <c r="C616" s="168"/>
      <c r="D616" s="168"/>
      <c r="E616" s="169"/>
      <c r="F616" s="273" t="str">
        <f t="shared" si="261"/>
        <v/>
      </c>
      <c r="G616" s="129"/>
      <c r="H616" s="131" t="str">
        <f t="shared" si="262"/>
        <v/>
      </c>
      <c r="I616" s="168"/>
      <c r="J616" s="168"/>
      <c r="K616" s="168"/>
      <c r="L616" s="169"/>
      <c r="M616" s="273" t="str">
        <f t="shared" si="263"/>
        <v/>
      </c>
      <c r="N616" s="56"/>
      <c r="O616" s="57" t="str">
        <f>'Stammdaten Mitarbeitende'!AA616</f>
        <v/>
      </c>
      <c r="P616" s="64" t="str">
        <f>IF($A616="","",'Stammdaten Mitarbeitende'!L616)</f>
        <v/>
      </c>
      <c r="Q616" s="64" t="str">
        <f>IF(OR($A616="",'Stammdaten Mitarbeitende'!J616=""),"",'Stammdaten Mitarbeitende'!J616)</f>
        <v/>
      </c>
      <c r="R616" s="63" t="str">
        <f t="shared" si="264"/>
        <v/>
      </c>
      <c r="S616" s="63" t="str">
        <f t="shared" si="271"/>
        <v/>
      </c>
      <c r="T616" s="19">
        <f t="shared" si="265"/>
        <v>0</v>
      </c>
      <c r="U616" s="19">
        <f t="shared" si="266"/>
        <v>0</v>
      </c>
      <c r="V616" s="19">
        <f t="shared" si="267"/>
        <v>0</v>
      </c>
      <c r="W616" s="19">
        <f t="shared" si="268"/>
        <v>0</v>
      </c>
      <c r="X616" s="19">
        <f t="shared" si="269"/>
        <v>0</v>
      </c>
      <c r="Y616" s="19">
        <f t="shared" si="270"/>
        <v>0</v>
      </c>
      <c r="Z616" s="365">
        <f t="shared" si="272"/>
        <v>0</v>
      </c>
    </row>
    <row r="617" spans="1:26" ht="17.25" hidden="1" customHeight="1" x14ac:dyDescent="0.2">
      <c r="A617" s="131" t="str">
        <f t="shared" si="260"/>
        <v/>
      </c>
      <c r="B617" s="168"/>
      <c r="C617" s="168"/>
      <c r="D617" s="168"/>
      <c r="E617" s="169"/>
      <c r="F617" s="273" t="str">
        <f t="shared" si="261"/>
        <v/>
      </c>
      <c r="G617" s="129"/>
      <c r="H617" s="131" t="str">
        <f t="shared" si="262"/>
        <v/>
      </c>
      <c r="I617" s="168"/>
      <c r="J617" s="168"/>
      <c r="K617" s="168"/>
      <c r="L617" s="169"/>
      <c r="M617" s="273" t="str">
        <f t="shared" si="263"/>
        <v/>
      </c>
      <c r="N617" s="56"/>
      <c r="O617" s="57" t="str">
        <f>'Stammdaten Mitarbeitende'!AA617</f>
        <v/>
      </c>
      <c r="P617" s="64" t="str">
        <f>IF($A617="","",'Stammdaten Mitarbeitende'!L617)</f>
        <v/>
      </c>
      <c r="Q617" s="64" t="str">
        <f>IF(OR($A617="",'Stammdaten Mitarbeitende'!J617=""),"",'Stammdaten Mitarbeitende'!J617)</f>
        <v/>
      </c>
      <c r="R617" s="63" t="str">
        <f t="shared" si="264"/>
        <v/>
      </c>
      <c r="S617" s="63" t="str">
        <f t="shared" si="271"/>
        <v/>
      </c>
      <c r="T617" s="19">
        <f t="shared" si="265"/>
        <v>0</v>
      </c>
      <c r="U617" s="19">
        <f t="shared" si="266"/>
        <v>0</v>
      </c>
      <c r="V617" s="19">
        <f t="shared" si="267"/>
        <v>0</v>
      </c>
      <c r="W617" s="19">
        <f t="shared" si="268"/>
        <v>0</v>
      </c>
      <c r="X617" s="19">
        <f t="shared" si="269"/>
        <v>0</v>
      </c>
      <c r="Y617" s="19">
        <f t="shared" si="270"/>
        <v>0</v>
      </c>
      <c r="Z617" s="365">
        <f t="shared" si="272"/>
        <v>0</v>
      </c>
    </row>
    <row r="618" spans="1:26" ht="17.25" hidden="1" customHeight="1" x14ac:dyDescent="0.2">
      <c r="A618" s="131" t="str">
        <f t="shared" si="260"/>
        <v/>
      </c>
      <c r="B618" s="168"/>
      <c r="C618" s="168"/>
      <c r="D618" s="168"/>
      <c r="E618" s="169"/>
      <c r="F618" s="273" t="str">
        <f t="shared" si="261"/>
        <v/>
      </c>
      <c r="G618" s="129"/>
      <c r="H618" s="131" t="str">
        <f t="shared" si="262"/>
        <v/>
      </c>
      <c r="I618" s="168"/>
      <c r="J618" s="168"/>
      <c r="K618" s="168"/>
      <c r="L618" s="169"/>
      <c r="M618" s="273" t="str">
        <f t="shared" si="263"/>
        <v/>
      </c>
      <c r="N618" s="56"/>
      <c r="O618" s="57" t="str">
        <f>'Stammdaten Mitarbeitende'!AA618</f>
        <v/>
      </c>
      <c r="P618" s="64" t="str">
        <f>IF($A618="","",'Stammdaten Mitarbeitende'!L618)</f>
        <v/>
      </c>
      <c r="Q618" s="64" t="str">
        <f>IF(OR($A618="",'Stammdaten Mitarbeitende'!J618=""),"",'Stammdaten Mitarbeitende'!J618)</f>
        <v/>
      </c>
      <c r="R618" s="63" t="str">
        <f t="shared" si="264"/>
        <v/>
      </c>
      <c r="S618" s="63" t="str">
        <f t="shared" si="271"/>
        <v/>
      </c>
      <c r="T618" s="19">
        <f t="shared" si="265"/>
        <v>0</v>
      </c>
      <c r="U618" s="19">
        <f t="shared" si="266"/>
        <v>0</v>
      </c>
      <c r="V618" s="19">
        <f t="shared" si="267"/>
        <v>0</v>
      </c>
      <c r="W618" s="19">
        <f t="shared" si="268"/>
        <v>0</v>
      </c>
      <c r="X618" s="19">
        <f t="shared" si="269"/>
        <v>0</v>
      </c>
      <c r="Y618" s="19">
        <f t="shared" si="270"/>
        <v>0</v>
      </c>
      <c r="Z618" s="365">
        <f t="shared" si="272"/>
        <v>0</v>
      </c>
    </row>
    <row r="619" spans="1:26" ht="17.25" hidden="1" customHeight="1" x14ac:dyDescent="0.2">
      <c r="A619" s="131" t="str">
        <f t="shared" si="260"/>
        <v/>
      </c>
      <c r="B619" s="168"/>
      <c r="C619" s="168"/>
      <c r="D619" s="168"/>
      <c r="E619" s="169"/>
      <c r="F619" s="273" t="str">
        <f t="shared" si="261"/>
        <v/>
      </c>
      <c r="G619" s="129"/>
      <c r="H619" s="131" t="str">
        <f t="shared" si="262"/>
        <v/>
      </c>
      <c r="I619" s="168"/>
      <c r="J619" s="168"/>
      <c r="K619" s="168"/>
      <c r="L619" s="169"/>
      <c r="M619" s="273" t="str">
        <f t="shared" si="263"/>
        <v/>
      </c>
      <c r="N619" s="56"/>
      <c r="O619" s="57" t="str">
        <f>'Stammdaten Mitarbeitende'!AA619</f>
        <v/>
      </c>
      <c r="P619" s="64" t="str">
        <f>IF($A619="","",'Stammdaten Mitarbeitende'!L619)</f>
        <v/>
      </c>
      <c r="Q619" s="64" t="str">
        <f>IF(OR($A619="",'Stammdaten Mitarbeitende'!J619=""),"",'Stammdaten Mitarbeitende'!J619)</f>
        <v/>
      </c>
      <c r="R619" s="63" t="str">
        <f t="shared" si="264"/>
        <v/>
      </c>
      <c r="S619" s="63" t="str">
        <f t="shared" si="271"/>
        <v/>
      </c>
      <c r="T619" s="19">
        <f t="shared" si="265"/>
        <v>0</v>
      </c>
      <c r="U619" s="19">
        <f t="shared" si="266"/>
        <v>0</v>
      </c>
      <c r="V619" s="19">
        <f t="shared" si="267"/>
        <v>0</v>
      </c>
      <c r="W619" s="19">
        <f t="shared" si="268"/>
        <v>0</v>
      </c>
      <c r="X619" s="19">
        <f t="shared" si="269"/>
        <v>0</v>
      </c>
      <c r="Y619" s="19">
        <f t="shared" si="270"/>
        <v>0</v>
      </c>
      <c r="Z619" s="365">
        <f t="shared" si="272"/>
        <v>0</v>
      </c>
    </row>
    <row r="620" spans="1:26" ht="17.25" hidden="1" customHeight="1" x14ac:dyDescent="0.2">
      <c r="A620" s="131" t="str">
        <f t="shared" si="260"/>
        <v/>
      </c>
      <c r="B620" s="168"/>
      <c r="C620" s="168"/>
      <c r="D620" s="168"/>
      <c r="E620" s="169"/>
      <c r="F620" s="273" t="str">
        <f t="shared" si="261"/>
        <v/>
      </c>
      <c r="G620" s="129"/>
      <c r="H620" s="131" t="str">
        <f t="shared" si="262"/>
        <v/>
      </c>
      <c r="I620" s="168"/>
      <c r="J620" s="168"/>
      <c r="K620" s="168"/>
      <c r="L620" s="169"/>
      <c r="M620" s="273" t="str">
        <f t="shared" si="263"/>
        <v/>
      </c>
      <c r="N620" s="56"/>
      <c r="O620" s="57" t="str">
        <f>'Stammdaten Mitarbeitende'!AA620</f>
        <v/>
      </c>
      <c r="P620" s="64" t="str">
        <f>IF($A620="","",'Stammdaten Mitarbeitende'!L620)</f>
        <v/>
      </c>
      <c r="Q620" s="64" t="str">
        <f>IF(OR($A620="",'Stammdaten Mitarbeitende'!J620=""),"",'Stammdaten Mitarbeitende'!J620)</f>
        <v/>
      </c>
      <c r="R620" s="63" t="str">
        <f t="shared" si="264"/>
        <v/>
      </c>
      <c r="S620" s="63" t="str">
        <f t="shared" si="271"/>
        <v/>
      </c>
      <c r="T620" s="19">
        <f t="shared" si="265"/>
        <v>0</v>
      </c>
      <c r="U620" s="19">
        <f t="shared" si="266"/>
        <v>0</v>
      </c>
      <c r="V620" s="19">
        <f t="shared" si="267"/>
        <v>0</v>
      </c>
      <c r="W620" s="19">
        <f t="shared" si="268"/>
        <v>0</v>
      </c>
      <c r="X620" s="19">
        <f t="shared" si="269"/>
        <v>0</v>
      </c>
      <c r="Y620" s="19">
        <f t="shared" si="270"/>
        <v>0</v>
      </c>
      <c r="Z620" s="365">
        <f t="shared" si="272"/>
        <v>0</v>
      </c>
    </row>
    <row r="621" spans="1:26" ht="17.25" hidden="1" customHeight="1" x14ac:dyDescent="0.2">
      <c r="A621" s="131" t="str">
        <f t="shared" si="260"/>
        <v/>
      </c>
      <c r="B621" s="168"/>
      <c r="C621" s="168"/>
      <c r="D621" s="168"/>
      <c r="E621" s="169"/>
      <c r="F621" s="273" t="str">
        <f t="shared" si="261"/>
        <v/>
      </c>
      <c r="G621" s="129"/>
      <c r="H621" s="131" t="str">
        <f t="shared" si="262"/>
        <v/>
      </c>
      <c r="I621" s="168"/>
      <c r="J621" s="168"/>
      <c r="K621" s="168"/>
      <c r="L621" s="169"/>
      <c r="M621" s="273" t="str">
        <f t="shared" si="263"/>
        <v/>
      </c>
      <c r="N621" s="56"/>
      <c r="O621" s="57" t="str">
        <f>'Stammdaten Mitarbeitende'!AA621</f>
        <v/>
      </c>
      <c r="P621" s="64" t="str">
        <f>IF($A621="","",'Stammdaten Mitarbeitende'!L621)</f>
        <v/>
      </c>
      <c r="Q621" s="64" t="str">
        <f>IF(OR($A621="",'Stammdaten Mitarbeitende'!J621=""),"",'Stammdaten Mitarbeitende'!J621)</f>
        <v/>
      </c>
      <c r="R621" s="63" t="str">
        <f t="shared" si="264"/>
        <v/>
      </c>
      <c r="S621" s="63" t="str">
        <f t="shared" si="271"/>
        <v/>
      </c>
      <c r="T621" s="19">
        <f t="shared" si="265"/>
        <v>0</v>
      </c>
      <c r="U621" s="19">
        <f t="shared" si="266"/>
        <v>0</v>
      </c>
      <c r="V621" s="19">
        <f t="shared" si="267"/>
        <v>0</v>
      </c>
      <c r="W621" s="19">
        <f t="shared" si="268"/>
        <v>0</v>
      </c>
      <c r="X621" s="19">
        <f t="shared" si="269"/>
        <v>0</v>
      </c>
      <c r="Y621" s="19">
        <f t="shared" si="270"/>
        <v>0</v>
      </c>
      <c r="Z621" s="365">
        <f t="shared" si="272"/>
        <v>0</v>
      </c>
    </row>
    <row r="622" spans="1:26" ht="17.25" hidden="1" customHeight="1" x14ac:dyDescent="0.2">
      <c r="A622" s="131" t="str">
        <f t="shared" si="260"/>
        <v/>
      </c>
      <c r="B622" s="168"/>
      <c r="C622" s="168"/>
      <c r="D622" s="168"/>
      <c r="E622" s="169"/>
      <c r="F622" s="273" t="str">
        <f t="shared" si="261"/>
        <v/>
      </c>
      <c r="G622" s="129"/>
      <c r="H622" s="131" t="str">
        <f t="shared" si="262"/>
        <v/>
      </c>
      <c r="I622" s="168"/>
      <c r="J622" s="168"/>
      <c r="K622" s="168"/>
      <c r="L622" s="169"/>
      <c r="M622" s="273" t="str">
        <f t="shared" si="263"/>
        <v/>
      </c>
      <c r="N622" s="56"/>
      <c r="O622" s="57" t="str">
        <f>'Stammdaten Mitarbeitende'!AA622</f>
        <v/>
      </c>
      <c r="P622" s="64" t="str">
        <f>IF($A622="","",'Stammdaten Mitarbeitende'!L622)</f>
        <v/>
      </c>
      <c r="Q622" s="64" t="str">
        <f>IF(OR($A622="",'Stammdaten Mitarbeitende'!J622=""),"",'Stammdaten Mitarbeitende'!J622)</f>
        <v/>
      </c>
      <c r="R622" s="63" t="str">
        <f t="shared" si="264"/>
        <v/>
      </c>
      <c r="S622" s="63" t="str">
        <f t="shared" si="271"/>
        <v/>
      </c>
      <c r="T622" s="19">
        <f t="shared" si="265"/>
        <v>0</v>
      </c>
      <c r="U622" s="19">
        <f t="shared" si="266"/>
        <v>0</v>
      </c>
      <c r="V622" s="19">
        <f t="shared" si="267"/>
        <v>0</v>
      </c>
      <c r="W622" s="19">
        <f t="shared" si="268"/>
        <v>0</v>
      </c>
      <c r="X622" s="19">
        <f t="shared" si="269"/>
        <v>0</v>
      </c>
      <c r="Y622" s="19">
        <f t="shared" si="270"/>
        <v>0</v>
      </c>
      <c r="Z622" s="365">
        <f t="shared" si="272"/>
        <v>0</v>
      </c>
    </row>
    <row r="623" spans="1:26" ht="17.25" hidden="1" customHeight="1" x14ac:dyDescent="0.2">
      <c r="A623" s="131" t="str">
        <f t="shared" si="260"/>
        <v/>
      </c>
      <c r="B623" s="168"/>
      <c r="C623" s="168"/>
      <c r="D623" s="168"/>
      <c r="E623" s="169"/>
      <c r="F623" s="273" t="str">
        <f t="shared" si="261"/>
        <v/>
      </c>
      <c r="G623" s="129"/>
      <c r="H623" s="131" t="str">
        <f t="shared" si="262"/>
        <v/>
      </c>
      <c r="I623" s="168"/>
      <c r="J623" s="168"/>
      <c r="K623" s="168"/>
      <c r="L623" s="169"/>
      <c r="M623" s="273" t="str">
        <f t="shared" si="263"/>
        <v/>
      </c>
      <c r="N623" s="56"/>
      <c r="O623" s="57" t="str">
        <f>'Stammdaten Mitarbeitende'!AA623</f>
        <v/>
      </c>
      <c r="P623" s="64" t="str">
        <f>IF($A623="","",'Stammdaten Mitarbeitende'!L623)</f>
        <v/>
      </c>
      <c r="Q623" s="64" t="str">
        <f>IF(OR($A623="",'Stammdaten Mitarbeitende'!J623=""),"",'Stammdaten Mitarbeitende'!J623)</f>
        <v/>
      </c>
      <c r="R623" s="63" t="str">
        <f t="shared" si="264"/>
        <v/>
      </c>
      <c r="S623" s="63" t="str">
        <f t="shared" si="271"/>
        <v/>
      </c>
      <c r="T623" s="19">
        <f t="shared" si="265"/>
        <v>0</v>
      </c>
      <c r="U623" s="19">
        <f t="shared" si="266"/>
        <v>0</v>
      </c>
      <c r="V623" s="19">
        <f t="shared" si="267"/>
        <v>0</v>
      </c>
      <c r="W623" s="19">
        <f t="shared" si="268"/>
        <v>0</v>
      </c>
      <c r="X623" s="19">
        <f t="shared" si="269"/>
        <v>0</v>
      </c>
      <c r="Y623" s="19">
        <f t="shared" si="270"/>
        <v>0</v>
      </c>
      <c r="Z623" s="365">
        <f t="shared" si="272"/>
        <v>0</v>
      </c>
    </row>
    <row r="624" spans="1:26" ht="17.25" hidden="1" customHeight="1" x14ac:dyDescent="0.2">
      <c r="A624" s="131" t="str">
        <f t="shared" si="260"/>
        <v/>
      </c>
      <c r="B624" s="168"/>
      <c r="C624" s="168"/>
      <c r="D624" s="168"/>
      <c r="E624" s="169"/>
      <c r="F624" s="273" t="str">
        <f t="shared" si="261"/>
        <v/>
      </c>
      <c r="G624" s="129"/>
      <c r="H624" s="131" t="str">
        <f t="shared" si="262"/>
        <v/>
      </c>
      <c r="I624" s="168"/>
      <c r="J624" s="168"/>
      <c r="K624" s="168"/>
      <c r="L624" s="169"/>
      <c r="M624" s="273" t="str">
        <f t="shared" si="263"/>
        <v/>
      </c>
      <c r="N624" s="56"/>
      <c r="O624" s="57" t="str">
        <f>'Stammdaten Mitarbeitende'!AA624</f>
        <v/>
      </c>
      <c r="P624" s="64" t="str">
        <f>IF($A624="","",'Stammdaten Mitarbeitende'!L624)</f>
        <v/>
      </c>
      <c r="Q624" s="64" t="str">
        <f>IF(OR($A624="",'Stammdaten Mitarbeitende'!J624=""),"",'Stammdaten Mitarbeitende'!J624)</f>
        <v/>
      </c>
      <c r="R624" s="63" t="str">
        <f t="shared" si="264"/>
        <v/>
      </c>
      <c r="S624" s="63" t="str">
        <f t="shared" si="271"/>
        <v/>
      </c>
      <c r="T624" s="19">
        <f t="shared" si="265"/>
        <v>0</v>
      </c>
      <c r="U624" s="19">
        <f t="shared" si="266"/>
        <v>0</v>
      </c>
      <c r="V624" s="19">
        <f t="shared" si="267"/>
        <v>0</v>
      </c>
      <c r="W624" s="19">
        <f t="shared" si="268"/>
        <v>0</v>
      </c>
      <c r="X624" s="19">
        <f t="shared" si="269"/>
        <v>0</v>
      </c>
      <c r="Y624" s="19">
        <f t="shared" si="270"/>
        <v>0</v>
      </c>
      <c r="Z624" s="365">
        <f t="shared" si="272"/>
        <v>0</v>
      </c>
    </row>
    <row r="625" spans="1:26" ht="17.25" hidden="1" customHeight="1" x14ac:dyDescent="0.2">
      <c r="A625" s="131" t="str">
        <f t="shared" si="260"/>
        <v/>
      </c>
      <c r="B625" s="168"/>
      <c r="C625" s="168"/>
      <c r="D625" s="168"/>
      <c r="E625" s="169"/>
      <c r="F625" s="273" t="str">
        <f t="shared" si="261"/>
        <v/>
      </c>
      <c r="G625" s="129"/>
      <c r="H625" s="131" t="str">
        <f t="shared" si="262"/>
        <v/>
      </c>
      <c r="I625" s="168"/>
      <c r="J625" s="168"/>
      <c r="K625" s="168"/>
      <c r="L625" s="169"/>
      <c r="M625" s="273" t="str">
        <f t="shared" si="263"/>
        <v/>
      </c>
      <c r="N625" s="56"/>
      <c r="O625" s="57" t="str">
        <f>'Stammdaten Mitarbeitende'!AA625</f>
        <v/>
      </c>
      <c r="P625" s="64" t="str">
        <f>IF($A625="","",'Stammdaten Mitarbeitende'!L625)</f>
        <v/>
      </c>
      <c r="Q625" s="64" t="str">
        <f>IF(OR($A625="",'Stammdaten Mitarbeitende'!J625=""),"",'Stammdaten Mitarbeitende'!J625)</f>
        <v/>
      </c>
      <c r="R625" s="63" t="str">
        <f t="shared" si="264"/>
        <v/>
      </c>
      <c r="S625" s="63" t="str">
        <f t="shared" si="271"/>
        <v/>
      </c>
      <c r="T625" s="19">
        <f t="shared" si="265"/>
        <v>0</v>
      </c>
      <c r="U625" s="19">
        <f t="shared" si="266"/>
        <v>0</v>
      </c>
      <c r="V625" s="19">
        <f t="shared" si="267"/>
        <v>0</v>
      </c>
      <c r="W625" s="19">
        <f t="shared" si="268"/>
        <v>0</v>
      </c>
      <c r="X625" s="19">
        <f t="shared" si="269"/>
        <v>0</v>
      </c>
      <c r="Y625" s="19">
        <f t="shared" si="270"/>
        <v>0</v>
      </c>
      <c r="Z625" s="365">
        <f t="shared" si="272"/>
        <v>0</v>
      </c>
    </row>
    <row r="626" spans="1:26" ht="17.25" hidden="1" customHeight="1" x14ac:dyDescent="0.2">
      <c r="A626" s="131" t="str">
        <f t="shared" si="260"/>
        <v/>
      </c>
      <c r="B626" s="168"/>
      <c r="C626" s="168"/>
      <c r="D626" s="168"/>
      <c r="E626" s="169"/>
      <c r="F626" s="273" t="str">
        <f t="shared" si="261"/>
        <v/>
      </c>
      <c r="G626" s="129"/>
      <c r="H626" s="131" t="str">
        <f t="shared" si="262"/>
        <v/>
      </c>
      <c r="I626" s="168"/>
      <c r="J626" s="168"/>
      <c r="K626" s="168"/>
      <c r="L626" s="169"/>
      <c r="M626" s="273" t="str">
        <f t="shared" si="263"/>
        <v/>
      </c>
      <c r="N626" s="56"/>
      <c r="O626" s="57" t="str">
        <f>'Stammdaten Mitarbeitende'!AA626</f>
        <v/>
      </c>
      <c r="P626" s="64" t="str">
        <f>IF($A626="","",'Stammdaten Mitarbeitende'!L626)</f>
        <v/>
      </c>
      <c r="Q626" s="64" t="str">
        <f>IF(OR($A626="",'Stammdaten Mitarbeitende'!J626=""),"",'Stammdaten Mitarbeitende'!J626)</f>
        <v/>
      </c>
      <c r="R626" s="63" t="str">
        <f t="shared" si="264"/>
        <v/>
      </c>
      <c r="S626" s="63" t="str">
        <f t="shared" si="271"/>
        <v/>
      </c>
      <c r="T626" s="19">
        <f t="shared" si="265"/>
        <v>0</v>
      </c>
      <c r="U626" s="19">
        <f t="shared" si="266"/>
        <v>0</v>
      </c>
      <c r="V626" s="19">
        <f t="shared" si="267"/>
        <v>0</v>
      </c>
      <c r="W626" s="19">
        <f t="shared" si="268"/>
        <v>0</v>
      </c>
      <c r="X626" s="19">
        <f t="shared" si="269"/>
        <v>0</v>
      </c>
      <c r="Y626" s="19">
        <f t="shared" si="270"/>
        <v>0</v>
      </c>
      <c r="Z626" s="365">
        <f t="shared" si="272"/>
        <v>0</v>
      </c>
    </row>
    <row r="627" spans="1:26" ht="17.25" hidden="1" customHeight="1" x14ac:dyDescent="0.2">
      <c r="A627" s="131" t="str">
        <f t="shared" si="260"/>
        <v/>
      </c>
      <c r="B627" s="168"/>
      <c r="C627" s="168"/>
      <c r="D627" s="168"/>
      <c r="E627" s="169"/>
      <c r="F627" s="273" t="str">
        <f t="shared" si="261"/>
        <v/>
      </c>
      <c r="G627" s="129"/>
      <c r="H627" s="131" t="str">
        <f t="shared" si="262"/>
        <v/>
      </c>
      <c r="I627" s="168"/>
      <c r="J627" s="168"/>
      <c r="K627" s="168"/>
      <c r="L627" s="169"/>
      <c r="M627" s="273" t="str">
        <f t="shared" si="263"/>
        <v/>
      </c>
      <c r="N627" s="56"/>
      <c r="O627" s="57" t="str">
        <f>'Stammdaten Mitarbeitende'!AA627</f>
        <v/>
      </c>
      <c r="P627" s="64" t="str">
        <f>IF($A627="","",'Stammdaten Mitarbeitende'!L627)</f>
        <v/>
      </c>
      <c r="Q627" s="64" t="str">
        <f>IF(OR($A627="",'Stammdaten Mitarbeitende'!J627=""),"",'Stammdaten Mitarbeitende'!J627)</f>
        <v/>
      </c>
      <c r="R627" s="63" t="str">
        <f t="shared" si="264"/>
        <v/>
      </c>
      <c r="S627" s="63" t="str">
        <f t="shared" si="271"/>
        <v/>
      </c>
      <c r="T627" s="19">
        <f t="shared" si="265"/>
        <v>0</v>
      </c>
      <c r="U627" s="19">
        <f t="shared" si="266"/>
        <v>0</v>
      </c>
      <c r="V627" s="19">
        <f t="shared" si="267"/>
        <v>0</v>
      </c>
      <c r="W627" s="19">
        <f t="shared" si="268"/>
        <v>0</v>
      </c>
      <c r="X627" s="19">
        <f t="shared" si="269"/>
        <v>0</v>
      </c>
      <c r="Y627" s="19">
        <f t="shared" si="270"/>
        <v>0</v>
      </c>
      <c r="Z627" s="365">
        <f t="shared" si="272"/>
        <v>0</v>
      </c>
    </row>
    <row r="628" spans="1:26" ht="17.25" hidden="1" customHeight="1" x14ac:dyDescent="0.2">
      <c r="A628" s="131" t="str">
        <f t="shared" si="260"/>
        <v/>
      </c>
      <c r="B628" s="168"/>
      <c r="C628" s="168"/>
      <c r="D628" s="168"/>
      <c r="E628" s="169"/>
      <c r="F628" s="273" t="str">
        <f t="shared" si="261"/>
        <v/>
      </c>
      <c r="G628" s="129"/>
      <c r="H628" s="131" t="str">
        <f t="shared" si="262"/>
        <v/>
      </c>
      <c r="I628" s="168"/>
      <c r="J628" s="168"/>
      <c r="K628" s="168"/>
      <c r="L628" s="169"/>
      <c r="M628" s="273" t="str">
        <f t="shared" si="263"/>
        <v/>
      </c>
      <c r="N628" s="56"/>
      <c r="O628" s="57" t="str">
        <f>'Stammdaten Mitarbeitende'!AA628</f>
        <v/>
      </c>
      <c r="P628" s="64" t="str">
        <f>IF($A628="","",'Stammdaten Mitarbeitende'!L628)</f>
        <v/>
      </c>
      <c r="Q628" s="64" t="str">
        <f>IF(OR($A628="",'Stammdaten Mitarbeitende'!J628=""),"",'Stammdaten Mitarbeitende'!J628)</f>
        <v/>
      </c>
      <c r="R628" s="63" t="str">
        <f t="shared" si="264"/>
        <v/>
      </c>
      <c r="S628" s="63" t="str">
        <f t="shared" si="271"/>
        <v/>
      </c>
      <c r="T628" s="19">
        <f t="shared" si="265"/>
        <v>0</v>
      </c>
      <c r="U628" s="19">
        <f t="shared" si="266"/>
        <v>0</v>
      </c>
      <c r="V628" s="19">
        <f t="shared" si="267"/>
        <v>0</v>
      </c>
      <c r="W628" s="19">
        <f t="shared" si="268"/>
        <v>0</v>
      </c>
      <c r="X628" s="19">
        <f t="shared" si="269"/>
        <v>0</v>
      </c>
      <c r="Y628" s="19">
        <f t="shared" si="270"/>
        <v>0</v>
      </c>
      <c r="Z628" s="365">
        <f t="shared" si="272"/>
        <v>0</v>
      </c>
    </row>
    <row r="629" spans="1:26" ht="17.25" hidden="1" customHeight="1" x14ac:dyDescent="0.2">
      <c r="A629" s="131" t="str">
        <f t="shared" si="260"/>
        <v/>
      </c>
      <c r="B629" s="168"/>
      <c r="C629" s="168"/>
      <c r="D629" s="168"/>
      <c r="E629" s="169"/>
      <c r="F629" s="273" t="str">
        <f t="shared" si="261"/>
        <v/>
      </c>
      <c r="G629" s="129"/>
      <c r="H629" s="131" t="str">
        <f t="shared" si="262"/>
        <v/>
      </c>
      <c r="I629" s="168"/>
      <c r="J629" s="168"/>
      <c r="K629" s="168"/>
      <c r="L629" s="169"/>
      <c r="M629" s="273" t="str">
        <f t="shared" si="263"/>
        <v/>
      </c>
      <c r="N629" s="56"/>
      <c r="O629" s="57" t="str">
        <f>'Stammdaten Mitarbeitende'!AA629</f>
        <v/>
      </c>
      <c r="P629" s="64" t="str">
        <f>IF($A629="","",'Stammdaten Mitarbeitende'!L629)</f>
        <v/>
      </c>
      <c r="Q629" s="64" t="str">
        <f>IF(OR($A629="",'Stammdaten Mitarbeitende'!J629=""),"",'Stammdaten Mitarbeitende'!J629)</f>
        <v/>
      </c>
      <c r="R629" s="63" t="str">
        <f t="shared" si="264"/>
        <v/>
      </c>
      <c r="S629" s="63" t="str">
        <f t="shared" si="271"/>
        <v/>
      </c>
      <c r="T629" s="19">
        <f t="shared" si="265"/>
        <v>0</v>
      </c>
      <c r="U629" s="19">
        <f t="shared" si="266"/>
        <v>0</v>
      </c>
      <c r="V629" s="19">
        <f t="shared" si="267"/>
        <v>0</v>
      </c>
      <c r="W629" s="19">
        <f t="shared" si="268"/>
        <v>0</v>
      </c>
      <c r="X629" s="19">
        <f t="shared" si="269"/>
        <v>0</v>
      </c>
      <c r="Y629" s="19">
        <f t="shared" si="270"/>
        <v>0</v>
      </c>
      <c r="Z629" s="365">
        <f t="shared" si="272"/>
        <v>0</v>
      </c>
    </row>
    <row r="630" spans="1:26" hidden="1" x14ac:dyDescent="0.2">
      <c r="A630" s="280" t="str">
        <f>Übersetzungstexte!A$230</f>
        <v>Seitentotal</v>
      </c>
      <c r="B630" s="281"/>
      <c r="C630" s="92">
        <f>SUM(C609:C629)</f>
        <v>0</v>
      </c>
      <c r="D630" s="282"/>
      <c r="E630" s="92">
        <f>SUM(E609:E629)</f>
        <v>0</v>
      </c>
      <c r="F630" s="92">
        <f>SUM(F609:F629)</f>
        <v>0</v>
      </c>
      <c r="G630" s="283"/>
      <c r="H630" s="280" t="str">
        <f>Übersetzungstexte!A$230</f>
        <v>Seitentotal</v>
      </c>
      <c r="I630" s="281"/>
      <c r="J630" s="92">
        <f>SUM(J609:J629)</f>
        <v>0</v>
      </c>
      <c r="K630" s="282"/>
      <c r="L630" s="92">
        <f>SUM(L609:L629)</f>
        <v>0</v>
      </c>
      <c r="M630" s="92">
        <f>SUM(M609:M629)</f>
        <v>0</v>
      </c>
      <c r="N630" s="56"/>
      <c r="O630" s="56"/>
      <c r="P630" s="56"/>
      <c r="Q630" s="56"/>
      <c r="R630" s="56"/>
      <c r="S630" s="56"/>
    </row>
    <row r="631" spans="1:26" hidden="1" x14ac:dyDescent="0.2">
      <c r="A631" s="240" t="str">
        <f>'Stammdaten Betrieb &amp; Abteilung'!D$1</f>
        <v xml:space="preserve">  </v>
      </c>
      <c r="B631" s="241"/>
      <c r="F631" s="243"/>
      <c r="G631" s="243"/>
      <c r="H631" s="22" t="str">
        <f>Übersetzungstexte!A$190</f>
        <v>Betrieb / Betriebsabteilung</v>
      </c>
      <c r="I631" s="244" t="str">
        <f>'Stammdaten Betrieb &amp; Abteilung'!D$13</f>
        <v xml:space="preserve"> </v>
      </c>
      <c r="J631" s="49"/>
      <c r="K631" s="22"/>
      <c r="L631" s="49"/>
      <c r="M631" s="49"/>
    </row>
    <row r="632" spans="1:26" hidden="1" x14ac:dyDescent="0.2">
      <c r="A632" s="245" t="str">
        <f>'Stammdaten Betrieb &amp; Abteilung'!D$3</f>
        <v xml:space="preserve"> </v>
      </c>
      <c r="B632" s="246"/>
      <c r="F632" s="247"/>
      <c r="G632" s="247"/>
      <c r="H632" s="46" t="str">
        <f>Übersetzungstexte!A$191</f>
        <v>PLZ/Ort</v>
      </c>
      <c r="I632" s="244" t="str">
        <f>'Stammdaten Betrieb &amp; Abteilung'!D$4</f>
        <v xml:space="preserve"> </v>
      </c>
      <c r="J632" s="49"/>
      <c r="K632" s="22"/>
      <c r="L632" s="248"/>
      <c r="M632" s="248"/>
    </row>
    <row r="633" spans="1:26" hidden="1" x14ac:dyDescent="0.2">
      <c r="A633" s="178"/>
      <c r="B633" s="195"/>
      <c r="C633" s="196"/>
      <c r="D633" s="195"/>
      <c r="E633" s="196"/>
      <c r="F633" s="196"/>
      <c r="G633" s="279"/>
      <c r="H633" s="197"/>
      <c r="I633" s="196"/>
      <c r="J633" s="195"/>
      <c r="K633" s="198"/>
      <c r="L633" s="199"/>
      <c r="M633" s="199"/>
    </row>
    <row r="634" spans="1:26" hidden="1" x14ac:dyDescent="0.2">
      <c r="A634" s="249"/>
      <c r="B634" s="250"/>
      <c r="C634" s="251"/>
      <c r="D634" s="252"/>
      <c r="E634" s="253"/>
      <c r="F634" s="254" t="str">
        <f>CONCATENATE(Übersetzungstexte!A$192," ",TEXT(MONTH(P$3),"00"),".",YEAR(P$3))</f>
        <v>Zeitgleiche Periode des Vorjahres: 01.3799</v>
      </c>
      <c r="G634" s="255"/>
      <c r="H634" s="255"/>
      <c r="I634" s="249"/>
      <c r="J634" s="252"/>
      <c r="K634" s="256"/>
      <c r="L634" s="257"/>
      <c r="M634" s="258" t="str">
        <f>CONCATENATE(Übersetzungstexte!A$211," ",TEXT(MONTH(P$4),"00"),".",YEAR(P$4))</f>
        <v>Zeitgleiche Periode des vorletzten Jahres: 01.3798</v>
      </c>
    </row>
    <row r="635" spans="1:26" hidden="1" x14ac:dyDescent="0.2">
      <c r="A635" s="259">
        <v>1</v>
      </c>
      <c r="B635" s="260">
        <v>2</v>
      </c>
      <c r="C635" s="260">
        <v>3</v>
      </c>
      <c r="D635" s="260">
        <v>4</v>
      </c>
      <c r="E635" s="260">
        <v>5</v>
      </c>
      <c r="F635" s="260">
        <v>6</v>
      </c>
      <c r="G635" s="261"/>
      <c r="H635" s="259">
        <v>1</v>
      </c>
      <c r="I635" s="260">
        <v>2</v>
      </c>
      <c r="J635" s="260">
        <v>3</v>
      </c>
      <c r="K635" s="260">
        <v>4</v>
      </c>
      <c r="L635" s="260">
        <v>5</v>
      </c>
      <c r="M635" s="260">
        <v>6</v>
      </c>
      <c r="N635" s="54"/>
      <c r="O635" s="54"/>
      <c r="P635" s="54"/>
      <c r="Q635" s="54"/>
      <c r="R635" s="54" t="s">
        <v>766</v>
      </c>
      <c r="S635" s="54" t="s">
        <v>5</v>
      </c>
      <c r="T635" s="66" t="s">
        <v>764</v>
      </c>
      <c r="U635" s="66" t="s">
        <v>667</v>
      </c>
      <c r="V635" s="66"/>
      <c r="W635" s="66" t="s">
        <v>764</v>
      </c>
      <c r="X635" s="66" t="s">
        <v>667</v>
      </c>
      <c r="Y635" s="66"/>
    </row>
    <row r="636" spans="1:26" s="134" customFormat="1" hidden="1" x14ac:dyDescent="0.2">
      <c r="A636" s="262" t="str">
        <f>Übersetzungstexte!A$193</f>
        <v/>
      </c>
      <c r="B636" s="263" t="str">
        <f>Übersetzungstexte!A$196</f>
        <v>vertragliche</v>
      </c>
      <c r="C636" s="264" t="str">
        <f>Übersetzungstexte!A$199</f>
        <v>Sollstd. zeitgl.</v>
      </c>
      <c r="D636" s="265" t="str">
        <f>Übersetzungstexte!A$202</f>
        <v>Istzeit</v>
      </c>
      <c r="E636" s="264" t="str">
        <f>Übersetzungstexte!A$205</f>
        <v>Bezahlte/</v>
      </c>
      <c r="F636" s="264" t="str">
        <f>Übersetzungstexte!A$208</f>
        <v>Ausfallstunden</v>
      </c>
      <c r="G636" s="266"/>
      <c r="H636" s="262" t="str">
        <f>Übersetzungstexte!A$212</f>
        <v/>
      </c>
      <c r="I636" s="263" t="str">
        <f>Übersetzungstexte!A$215</f>
        <v>vertragliche</v>
      </c>
      <c r="J636" s="264" t="str">
        <f>Übersetzungstexte!A$218</f>
        <v>Sollstd. zeitgl.</v>
      </c>
      <c r="K636" s="265" t="str">
        <f>Übersetzungstexte!A$221</f>
        <v>Istzeit</v>
      </c>
      <c r="L636" s="264" t="str">
        <f>Übersetzungstexte!A$224</f>
        <v>Bezahlte/</v>
      </c>
      <c r="M636" s="264" t="str">
        <f>Übersetzungstexte!A$227</f>
        <v>Ausfallstunden</v>
      </c>
      <c r="N636" s="55"/>
      <c r="O636" s="55"/>
      <c r="P636" s="84" t="s">
        <v>680</v>
      </c>
      <c r="Q636" s="84" t="s">
        <v>683</v>
      </c>
      <c r="R636" s="61" t="s">
        <v>691</v>
      </c>
      <c r="S636" s="61" t="s">
        <v>691</v>
      </c>
      <c r="T636" s="66" t="s">
        <v>763</v>
      </c>
      <c r="U636" s="66" t="s">
        <v>763</v>
      </c>
      <c r="V636" s="61" t="s">
        <v>691</v>
      </c>
      <c r="W636" s="66" t="s">
        <v>763</v>
      </c>
      <c r="X636" s="66" t="s">
        <v>763</v>
      </c>
      <c r="Y636" s="61" t="s">
        <v>691</v>
      </c>
      <c r="Z636" s="79"/>
    </row>
    <row r="637" spans="1:26" s="134" customFormat="1" hidden="1" x14ac:dyDescent="0.2">
      <c r="A637" s="267" t="str">
        <f>Übersetzungstexte!A$194</f>
        <v/>
      </c>
      <c r="B637" s="263" t="str">
        <f>Übersetzungstexte!A$197</f>
        <v>wöchentliche</v>
      </c>
      <c r="C637" s="264" t="str">
        <f>Übersetzungstexte!A$200</f>
        <v>Periode inkl.</v>
      </c>
      <c r="D637" s="265" t="str">
        <f>Übersetzungstexte!A$203</f>
        <v/>
      </c>
      <c r="E637" s="264" t="str">
        <f>Übersetzungstexte!A$206</f>
        <v>Unbezahlte</v>
      </c>
      <c r="F637" s="264" t="str">
        <f>Übersetzungstexte!A$209</f>
        <v/>
      </c>
      <c r="G637" s="266"/>
      <c r="H637" s="267" t="str">
        <f>Übersetzungstexte!A$213</f>
        <v/>
      </c>
      <c r="I637" s="263" t="str">
        <f>Übersetzungstexte!A$216</f>
        <v>wöchentliche</v>
      </c>
      <c r="J637" s="264" t="str">
        <f>Übersetzungstexte!A$219</f>
        <v>Periode inkl.</v>
      </c>
      <c r="K637" s="265" t="str">
        <f>Übersetzungstexte!A$222</f>
        <v/>
      </c>
      <c r="L637" s="264" t="str">
        <f>Übersetzungstexte!A$225</f>
        <v>Unbezahlte</v>
      </c>
      <c r="M637" s="264" t="str">
        <f>Übersetzungstexte!A$228</f>
        <v/>
      </c>
      <c r="N637" s="55"/>
      <c r="O637" s="55"/>
      <c r="P637" s="61" t="s">
        <v>682</v>
      </c>
      <c r="Q637" s="84" t="s">
        <v>681</v>
      </c>
      <c r="R637" s="61" t="s">
        <v>692</v>
      </c>
      <c r="S637" s="61" t="s">
        <v>692</v>
      </c>
      <c r="T637" s="66" t="s">
        <v>749</v>
      </c>
      <c r="U637" s="66" t="s">
        <v>749</v>
      </c>
      <c r="V637" s="61" t="s">
        <v>692</v>
      </c>
      <c r="W637" s="66" t="s">
        <v>749</v>
      </c>
      <c r="X637" s="66" t="s">
        <v>749</v>
      </c>
      <c r="Y637" s="61" t="s">
        <v>692</v>
      </c>
      <c r="Z637" s="79" t="s">
        <v>52</v>
      </c>
    </row>
    <row r="638" spans="1:26" s="134" customFormat="1" hidden="1" x14ac:dyDescent="0.2">
      <c r="A638" s="268" t="str">
        <f>Übersetzungstexte!A$195</f>
        <v>Name,Vorname</v>
      </c>
      <c r="B638" s="269" t="str">
        <f>Übersetzungstexte!A$198</f>
        <v>Arbeitszeit</v>
      </c>
      <c r="C638" s="270" t="str">
        <f>Übersetzungstexte!A$201</f>
        <v>Vorholzeit</v>
      </c>
      <c r="D638" s="271" t="str">
        <f>Übersetzungstexte!A$204</f>
        <v/>
      </c>
      <c r="E638" s="270" t="str">
        <f>Übersetzungstexte!A$207</f>
        <v>Absenzen</v>
      </c>
      <c r="F638" s="270" t="str">
        <f>Übersetzungstexte!A$210</f>
        <v/>
      </c>
      <c r="G638" s="272"/>
      <c r="H638" s="268" t="str">
        <f>Übersetzungstexte!A$214</f>
        <v>Name,Vorname</v>
      </c>
      <c r="I638" s="269" t="str">
        <f>Übersetzungstexte!A$217</f>
        <v>Arbeitszeit</v>
      </c>
      <c r="J638" s="270" t="str">
        <f>Übersetzungstexte!A$220</f>
        <v>Vorholzeit</v>
      </c>
      <c r="K638" s="271" t="str">
        <f>Übersetzungstexte!A$223</f>
        <v/>
      </c>
      <c r="L638" s="270" t="str">
        <f>Übersetzungstexte!A$226</f>
        <v>Absenzen</v>
      </c>
      <c r="M638" s="270" t="str">
        <f>Übersetzungstexte!A$229</f>
        <v/>
      </c>
      <c r="N638" s="55"/>
      <c r="O638" s="55" t="s">
        <v>711</v>
      </c>
      <c r="P638" s="61" t="s">
        <v>673</v>
      </c>
      <c r="Q638" s="84" t="s">
        <v>661</v>
      </c>
      <c r="R638" s="83">
        <f>P$3</f>
        <v>693598</v>
      </c>
      <c r="S638" s="83">
        <f>P$4</f>
        <v>693233</v>
      </c>
      <c r="T638" s="83" t="s">
        <v>767</v>
      </c>
      <c r="U638" s="83" t="s">
        <v>767</v>
      </c>
      <c r="V638" s="83" t="s">
        <v>767</v>
      </c>
      <c r="W638" s="83" t="s">
        <v>4</v>
      </c>
      <c r="X638" s="83" t="s">
        <v>4</v>
      </c>
      <c r="Y638" s="83" t="s">
        <v>4</v>
      </c>
      <c r="Z638" s="79" t="s">
        <v>53</v>
      </c>
    </row>
    <row r="639" spans="1:26" ht="17.25" hidden="1" customHeight="1" x14ac:dyDescent="0.2">
      <c r="A639" s="131" t="str">
        <f t="shared" ref="A639:A659" si="273">O639</f>
        <v/>
      </c>
      <c r="B639" s="168"/>
      <c r="C639" s="168"/>
      <c r="D639" s="168"/>
      <c r="E639" s="169"/>
      <c r="F639" s="273" t="str">
        <f t="shared" ref="F639:F659" si="274">R639</f>
        <v/>
      </c>
      <c r="G639" s="129"/>
      <c r="H639" s="131" t="str">
        <f t="shared" ref="H639:H659" si="275">O639</f>
        <v/>
      </c>
      <c r="I639" s="168"/>
      <c r="J639" s="168"/>
      <c r="K639" s="168"/>
      <c r="L639" s="169"/>
      <c r="M639" s="273" t="str">
        <f t="shared" ref="M639:M659" si="276">S639</f>
        <v/>
      </c>
      <c r="N639" s="56"/>
      <c r="O639" s="57" t="str">
        <f>'Stammdaten Mitarbeitende'!AA639</f>
        <v/>
      </c>
      <c r="P639" s="64" t="str">
        <f>IF($A639="","",'Stammdaten Mitarbeitende'!L639)</f>
        <v/>
      </c>
      <c r="Q639" s="64" t="str">
        <f>IF(OR($A639="",'Stammdaten Mitarbeitende'!J639=""),"",'Stammdaten Mitarbeitende'!J639)</f>
        <v/>
      </c>
      <c r="R639" s="63" t="str">
        <f t="shared" ref="R639:R659" si="277">IF(OR($A639="",C639="",D639="",E639=""),"",MAX(C639-D639-E639,0))</f>
        <v/>
      </c>
      <c r="S639" s="63" t="str">
        <f>IF(OR($H639="",J639="",K639="",L639=""),"",MAX(J639-K639-L639,0))</f>
        <v/>
      </c>
      <c r="T639" s="19">
        <f t="shared" ref="T639:T659" si="278">IF(OR(F639=""),0,C639)</f>
        <v>0</v>
      </c>
      <c r="U639" s="19">
        <f t="shared" ref="U639:U659" si="279">IF(OR(F639=""),0,E639)</f>
        <v>0</v>
      </c>
      <c r="V639" s="19">
        <f t="shared" ref="V639:V659" si="280">IF(OR(F639&lt;=0,F639=""),0,R639)</f>
        <v>0</v>
      </c>
      <c r="W639" s="19">
        <f t="shared" ref="W639:W659" si="281">IF(OR(M639=""),0,J639)</f>
        <v>0</v>
      </c>
      <c r="X639" s="19">
        <f t="shared" ref="X639:X659" si="282">IF(OR(M639=""),0,L639)</f>
        <v>0</v>
      </c>
      <c r="Y639" s="19">
        <f t="shared" ref="Y639:Y659" si="283">IF(OR(M639&lt;=0,M639=""),0,S639)</f>
        <v>0</v>
      </c>
      <c r="Z639" s="365">
        <f>MAX(P639:Y639)</f>
        <v>0</v>
      </c>
    </row>
    <row r="640" spans="1:26" ht="17.25" hidden="1" customHeight="1" x14ac:dyDescent="0.2">
      <c r="A640" s="131" t="str">
        <f t="shared" si="273"/>
        <v/>
      </c>
      <c r="B640" s="168"/>
      <c r="C640" s="168"/>
      <c r="D640" s="168"/>
      <c r="E640" s="169"/>
      <c r="F640" s="273" t="str">
        <f t="shared" si="274"/>
        <v/>
      </c>
      <c r="G640" s="129"/>
      <c r="H640" s="131" t="str">
        <f t="shared" si="275"/>
        <v/>
      </c>
      <c r="I640" s="168"/>
      <c r="J640" s="168"/>
      <c r="K640" s="168"/>
      <c r="L640" s="169"/>
      <c r="M640" s="273" t="str">
        <f t="shared" si="276"/>
        <v/>
      </c>
      <c r="N640" s="56"/>
      <c r="O640" s="57" t="str">
        <f>'Stammdaten Mitarbeitende'!AA640</f>
        <v/>
      </c>
      <c r="P640" s="64" t="str">
        <f>IF($A640="","",'Stammdaten Mitarbeitende'!L640)</f>
        <v/>
      </c>
      <c r="Q640" s="64" t="str">
        <f>IF(OR($A640="",'Stammdaten Mitarbeitende'!J640=""),"",'Stammdaten Mitarbeitende'!J640)</f>
        <v/>
      </c>
      <c r="R640" s="63" t="str">
        <f t="shared" si="277"/>
        <v/>
      </c>
      <c r="S640" s="63" t="str">
        <f t="shared" ref="S640:S659" si="284">IF(OR($H640="",J640="",K640="",L640=""),"",MAX(J640-K640-L640,0))</f>
        <v/>
      </c>
      <c r="T640" s="19">
        <f t="shared" si="278"/>
        <v>0</v>
      </c>
      <c r="U640" s="19">
        <f t="shared" si="279"/>
        <v>0</v>
      </c>
      <c r="V640" s="19">
        <f t="shared" si="280"/>
        <v>0</v>
      </c>
      <c r="W640" s="19">
        <f t="shared" si="281"/>
        <v>0</v>
      </c>
      <c r="X640" s="19">
        <f t="shared" si="282"/>
        <v>0</v>
      </c>
      <c r="Y640" s="19">
        <f t="shared" si="283"/>
        <v>0</v>
      </c>
      <c r="Z640" s="365">
        <f t="shared" ref="Z640:Z659" si="285">MAX(P640:Y640)</f>
        <v>0</v>
      </c>
    </row>
    <row r="641" spans="1:26" ht="17.25" hidden="1" customHeight="1" x14ac:dyDescent="0.2">
      <c r="A641" s="131" t="str">
        <f t="shared" si="273"/>
        <v/>
      </c>
      <c r="B641" s="168"/>
      <c r="C641" s="168"/>
      <c r="D641" s="168"/>
      <c r="E641" s="169"/>
      <c r="F641" s="273" t="str">
        <f t="shared" si="274"/>
        <v/>
      </c>
      <c r="G641" s="129"/>
      <c r="H641" s="131" t="str">
        <f t="shared" si="275"/>
        <v/>
      </c>
      <c r="I641" s="168"/>
      <c r="J641" s="168"/>
      <c r="K641" s="168"/>
      <c r="L641" s="169"/>
      <c r="M641" s="273" t="str">
        <f t="shared" si="276"/>
        <v/>
      </c>
      <c r="N641" s="56"/>
      <c r="O641" s="57" t="str">
        <f>'Stammdaten Mitarbeitende'!AA641</f>
        <v/>
      </c>
      <c r="P641" s="64" t="str">
        <f>IF($A641="","",'Stammdaten Mitarbeitende'!L641)</f>
        <v/>
      </c>
      <c r="Q641" s="64" t="str">
        <f>IF(OR($A641="",'Stammdaten Mitarbeitende'!J641=""),"",'Stammdaten Mitarbeitende'!J641)</f>
        <v/>
      </c>
      <c r="R641" s="63" t="str">
        <f t="shared" si="277"/>
        <v/>
      </c>
      <c r="S641" s="63" t="str">
        <f t="shared" si="284"/>
        <v/>
      </c>
      <c r="T641" s="19">
        <f t="shared" si="278"/>
        <v>0</v>
      </c>
      <c r="U641" s="19">
        <f t="shared" si="279"/>
        <v>0</v>
      </c>
      <c r="V641" s="19">
        <f t="shared" si="280"/>
        <v>0</v>
      </c>
      <c r="W641" s="19">
        <f t="shared" si="281"/>
        <v>0</v>
      </c>
      <c r="X641" s="19">
        <f t="shared" si="282"/>
        <v>0</v>
      </c>
      <c r="Y641" s="19">
        <f t="shared" si="283"/>
        <v>0</v>
      </c>
      <c r="Z641" s="365">
        <f t="shared" si="285"/>
        <v>0</v>
      </c>
    </row>
    <row r="642" spans="1:26" ht="17.25" hidden="1" customHeight="1" x14ac:dyDescent="0.2">
      <c r="A642" s="131" t="str">
        <f t="shared" si="273"/>
        <v/>
      </c>
      <c r="B642" s="168"/>
      <c r="C642" s="168"/>
      <c r="D642" s="168"/>
      <c r="E642" s="169"/>
      <c r="F642" s="273" t="str">
        <f t="shared" si="274"/>
        <v/>
      </c>
      <c r="G642" s="129"/>
      <c r="H642" s="131" t="str">
        <f t="shared" si="275"/>
        <v/>
      </c>
      <c r="I642" s="168"/>
      <c r="J642" s="168"/>
      <c r="K642" s="168"/>
      <c r="L642" s="169"/>
      <c r="M642" s="273" t="str">
        <f t="shared" si="276"/>
        <v/>
      </c>
      <c r="N642" s="56"/>
      <c r="O642" s="57" t="str">
        <f>'Stammdaten Mitarbeitende'!AA642</f>
        <v/>
      </c>
      <c r="P642" s="64" t="str">
        <f>IF($A642="","",'Stammdaten Mitarbeitende'!L642)</f>
        <v/>
      </c>
      <c r="Q642" s="64" t="str">
        <f>IF(OR($A642="",'Stammdaten Mitarbeitende'!J642=""),"",'Stammdaten Mitarbeitende'!J642)</f>
        <v/>
      </c>
      <c r="R642" s="63" t="str">
        <f t="shared" si="277"/>
        <v/>
      </c>
      <c r="S642" s="63" t="str">
        <f t="shared" si="284"/>
        <v/>
      </c>
      <c r="T642" s="19">
        <f t="shared" si="278"/>
        <v>0</v>
      </c>
      <c r="U642" s="19">
        <f t="shared" si="279"/>
        <v>0</v>
      </c>
      <c r="V642" s="19">
        <f t="shared" si="280"/>
        <v>0</v>
      </c>
      <c r="W642" s="19">
        <f t="shared" si="281"/>
        <v>0</v>
      </c>
      <c r="X642" s="19">
        <f t="shared" si="282"/>
        <v>0</v>
      </c>
      <c r="Y642" s="19">
        <f t="shared" si="283"/>
        <v>0</v>
      </c>
      <c r="Z642" s="365">
        <f t="shared" si="285"/>
        <v>0</v>
      </c>
    </row>
    <row r="643" spans="1:26" ht="17.25" hidden="1" customHeight="1" x14ac:dyDescent="0.2">
      <c r="A643" s="131" t="str">
        <f t="shared" si="273"/>
        <v/>
      </c>
      <c r="B643" s="168"/>
      <c r="C643" s="168"/>
      <c r="D643" s="168"/>
      <c r="E643" s="169"/>
      <c r="F643" s="273" t="str">
        <f t="shared" si="274"/>
        <v/>
      </c>
      <c r="G643" s="129"/>
      <c r="H643" s="131" t="str">
        <f t="shared" si="275"/>
        <v/>
      </c>
      <c r="I643" s="168"/>
      <c r="J643" s="168"/>
      <c r="K643" s="168"/>
      <c r="L643" s="169"/>
      <c r="M643" s="273" t="str">
        <f t="shared" si="276"/>
        <v/>
      </c>
      <c r="N643" s="56"/>
      <c r="O643" s="57" t="str">
        <f>'Stammdaten Mitarbeitende'!AA643</f>
        <v/>
      </c>
      <c r="P643" s="64" t="str">
        <f>IF($A643="","",'Stammdaten Mitarbeitende'!L643)</f>
        <v/>
      </c>
      <c r="Q643" s="64" t="str">
        <f>IF(OR($A643="",'Stammdaten Mitarbeitende'!J643=""),"",'Stammdaten Mitarbeitende'!J643)</f>
        <v/>
      </c>
      <c r="R643" s="63" t="str">
        <f t="shared" si="277"/>
        <v/>
      </c>
      <c r="S643" s="63" t="str">
        <f t="shared" si="284"/>
        <v/>
      </c>
      <c r="T643" s="19">
        <f t="shared" si="278"/>
        <v>0</v>
      </c>
      <c r="U643" s="19">
        <f t="shared" si="279"/>
        <v>0</v>
      </c>
      <c r="V643" s="19">
        <f t="shared" si="280"/>
        <v>0</v>
      </c>
      <c r="W643" s="19">
        <f t="shared" si="281"/>
        <v>0</v>
      </c>
      <c r="X643" s="19">
        <f t="shared" si="282"/>
        <v>0</v>
      </c>
      <c r="Y643" s="19">
        <f t="shared" si="283"/>
        <v>0</v>
      </c>
      <c r="Z643" s="365">
        <f t="shared" si="285"/>
        <v>0</v>
      </c>
    </row>
    <row r="644" spans="1:26" ht="17.25" hidden="1" customHeight="1" x14ac:dyDescent="0.2">
      <c r="A644" s="131" t="str">
        <f t="shared" si="273"/>
        <v/>
      </c>
      <c r="B644" s="168"/>
      <c r="C644" s="168"/>
      <c r="D644" s="168"/>
      <c r="E644" s="169"/>
      <c r="F644" s="273" t="str">
        <f t="shared" si="274"/>
        <v/>
      </c>
      <c r="G644" s="129"/>
      <c r="H644" s="131" t="str">
        <f t="shared" si="275"/>
        <v/>
      </c>
      <c r="I644" s="168"/>
      <c r="J644" s="168"/>
      <c r="K644" s="168"/>
      <c r="L644" s="169"/>
      <c r="M644" s="273" t="str">
        <f t="shared" si="276"/>
        <v/>
      </c>
      <c r="N644" s="56"/>
      <c r="O644" s="57" t="str">
        <f>'Stammdaten Mitarbeitende'!AA644</f>
        <v/>
      </c>
      <c r="P644" s="64" t="str">
        <f>IF($A644="","",'Stammdaten Mitarbeitende'!L644)</f>
        <v/>
      </c>
      <c r="Q644" s="64" t="str">
        <f>IF(OR($A644="",'Stammdaten Mitarbeitende'!J644=""),"",'Stammdaten Mitarbeitende'!J644)</f>
        <v/>
      </c>
      <c r="R644" s="63" t="str">
        <f t="shared" si="277"/>
        <v/>
      </c>
      <c r="S644" s="63" t="str">
        <f t="shared" si="284"/>
        <v/>
      </c>
      <c r="T644" s="19">
        <f t="shared" si="278"/>
        <v>0</v>
      </c>
      <c r="U644" s="19">
        <f t="shared" si="279"/>
        <v>0</v>
      </c>
      <c r="V644" s="19">
        <f t="shared" si="280"/>
        <v>0</v>
      </c>
      <c r="W644" s="19">
        <f t="shared" si="281"/>
        <v>0</v>
      </c>
      <c r="X644" s="19">
        <f t="shared" si="282"/>
        <v>0</v>
      </c>
      <c r="Y644" s="19">
        <f t="shared" si="283"/>
        <v>0</v>
      </c>
      <c r="Z644" s="365">
        <f t="shared" si="285"/>
        <v>0</v>
      </c>
    </row>
    <row r="645" spans="1:26" ht="17.25" hidden="1" customHeight="1" x14ac:dyDescent="0.2">
      <c r="A645" s="131" t="str">
        <f t="shared" si="273"/>
        <v/>
      </c>
      <c r="B645" s="168"/>
      <c r="C645" s="168"/>
      <c r="D645" s="168"/>
      <c r="E645" s="169"/>
      <c r="F645" s="273" t="str">
        <f t="shared" si="274"/>
        <v/>
      </c>
      <c r="G645" s="129"/>
      <c r="H645" s="131" t="str">
        <f t="shared" si="275"/>
        <v/>
      </c>
      <c r="I645" s="168"/>
      <c r="J645" s="168"/>
      <c r="K645" s="168"/>
      <c r="L645" s="169"/>
      <c r="M645" s="273" t="str">
        <f t="shared" si="276"/>
        <v/>
      </c>
      <c r="N645" s="56"/>
      <c r="O645" s="57" t="str">
        <f>'Stammdaten Mitarbeitende'!AA645</f>
        <v/>
      </c>
      <c r="P645" s="64" t="str">
        <f>IF($A645="","",'Stammdaten Mitarbeitende'!L645)</f>
        <v/>
      </c>
      <c r="Q645" s="64" t="str">
        <f>IF(OR($A645="",'Stammdaten Mitarbeitende'!J645=""),"",'Stammdaten Mitarbeitende'!J645)</f>
        <v/>
      </c>
      <c r="R645" s="63" t="str">
        <f t="shared" si="277"/>
        <v/>
      </c>
      <c r="S645" s="63" t="str">
        <f t="shared" si="284"/>
        <v/>
      </c>
      <c r="T645" s="19">
        <f t="shared" si="278"/>
        <v>0</v>
      </c>
      <c r="U645" s="19">
        <f t="shared" si="279"/>
        <v>0</v>
      </c>
      <c r="V645" s="19">
        <f t="shared" si="280"/>
        <v>0</v>
      </c>
      <c r="W645" s="19">
        <f t="shared" si="281"/>
        <v>0</v>
      </c>
      <c r="X645" s="19">
        <f t="shared" si="282"/>
        <v>0</v>
      </c>
      <c r="Y645" s="19">
        <f t="shared" si="283"/>
        <v>0</v>
      </c>
      <c r="Z645" s="365">
        <f t="shared" si="285"/>
        <v>0</v>
      </c>
    </row>
    <row r="646" spans="1:26" ht="17.25" hidden="1" customHeight="1" x14ac:dyDescent="0.2">
      <c r="A646" s="131" t="str">
        <f t="shared" si="273"/>
        <v/>
      </c>
      <c r="B646" s="168"/>
      <c r="C646" s="168"/>
      <c r="D646" s="168"/>
      <c r="E646" s="169"/>
      <c r="F646" s="273" t="str">
        <f t="shared" si="274"/>
        <v/>
      </c>
      <c r="G646" s="129"/>
      <c r="H646" s="131" t="str">
        <f t="shared" si="275"/>
        <v/>
      </c>
      <c r="I646" s="168"/>
      <c r="J646" s="168"/>
      <c r="K646" s="168"/>
      <c r="L646" s="169"/>
      <c r="M646" s="273" t="str">
        <f t="shared" si="276"/>
        <v/>
      </c>
      <c r="N646" s="56"/>
      <c r="O646" s="57" t="str">
        <f>'Stammdaten Mitarbeitende'!AA646</f>
        <v/>
      </c>
      <c r="P646" s="64" t="str">
        <f>IF($A646="","",'Stammdaten Mitarbeitende'!L646)</f>
        <v/>
      </c>
      <c r="Q646" s="64" t="str">
        <f>IF(OR($A646="",'Stammdaten Mitarbeitende'!J646=""),"",'Stammdaten Mitarbeitende'!J646)</f>
        <v/>
      </c>
      <c r="R646" s="63" t="str">
        <f t="shared" si="277"/>
        <v/>
      </c>
      <c r="S646" s="63" t="str">
        <f t="shared" si="284"/>
        <v/>
      </c>
      <c r="T646" s="19">
        <f t="shared" si="278"/>
        <v>0</v>
      </c>
      <c r="U646" s="19">
        <f t="shared" si="279"/>
        <v>0</v>
      </c>
      <c r="V646" s="19">
        <f t="shared" si="280"/>
        <v>0</v>
      </c>
      <c r="W646" s="19">
        <f t="shared" si="281"/>
        <v>0</v>
      </c>
      <c r="X646" s="19">
        <f t="shared" si="282"/>
        <v>0</v>
      </c>
      <c r="Y646" s="19">
        <f t="shared" si="283"/>
        <v>0</v>
      </c>
      <c r="Z646" s="365">
        <f t="shared" si="285"/>
        <v>0</v>
      </c>
    </row>
    <row r="647" spans="1:26" ht="17.25" hidden="1" customHeight="1" x14ac:dyDescent="0.2">
      <c r="A647" s="131" t="str">
        <f t="shared" si="273"/>
        <v/>
      </c>
      <c r="B647" s="168"/>
      <c r="C647" s="168"/>
      <c r="D647" s="168"/>
      <c r="E647" s="169"/>
      <c r="F647" s="273" t="str">
        <f t="shared" si="274"/>
        <v/>
      </c>
      <c r="G647" s="129"/>
      <c r="H647" s="131" t="str">
        <f t="shared" si="275"/>
        <v/>
      </c>
      <c r="I647" s="168"/>
      <c r="J647" s="168"/>
      <c r="K647" s="168"/>
      <c r="L647" s="169"/>
      <c r="M647" s="273" t="str">
        <f t="shared" si="276"/>
        <v/>
      </c>
      <c r="N647" s="56"/>
      <c r="O647" s="57" t="str">
        <f>'Stammdaten Mitarbeitende'!AA647</f>
        <v/>
      </c>
      <c r="P647" s="64" t="str">
        <f>IF($A647="","",'Stammdaten Mitarbeitende'!L647)</f>
        <v/>
      </c>
      <c r="Q647" s="64" t="str">
        <f>IF(OR($A647="",'Stammdaten Mitarbeitende'!J647=""),"",'Stammdaten Mitarbeitende'!J647)</f>
        <v/>
      </c>
      <c r="R647" s="63" t="str">
        <f t="shared" si="277"/>
        <v/>
      </c>
      <c r="S647" s="63" t="str">
        <f t="shared" si="284"/>
        <v/>
      </c>
      <c r="T647" s="19">
        <f t="shared" si="278"/>
        <v>0</v>
      </c>
      <c r="U647" s="19">
        <f t="shared" si="279"/>
        <v>0</v>
      </c>
      <c r="V647" s="19">
        <f t="shared" si="280"/>
        <v>0</v>
      </c>
      <c r="W647" s="19">
        <f t="shared" si="281"/>
        <v>0</v>
      </c>
      <c r="X647" s="19">
        <f t="shared" si="282"/>
        <v>0</v>
      </c>
      <c r="Y647" s="19">
        <f t="shared" si="283"/>
        <v>0</v>
      </c>
      <c r="Z647" s="365">
        <f t="shared" si="285"/>
        <v>0</v>
      </c>
    </row>
    <row r="648" spans="1:26" ht="17.25" hidden="1" customHeight="1" x14ac:dyDescent="0.2">
      <c r="A648" s="131" t="str">
        <f t="shared" si="273"/>
        <v/>
      </c>
      <c r="B648" s="168"/>
      <c r="C648" s="168"/>
      <c r="D648" s="168"/>
      <c r="E648" s="169"/>
      <c r="F648" s="273" t="str">
        <f t="shared" si="274"/>
        <v/>
      </c>
      <c r="G648" s="129"/>
      <c r="H648" s="131" t="str">
        <f t="shared" si="275"/>
        <v/>
      </c>
      <c r="I648" s="168"/>
      <c r="J648" s="168"/>
      <c r="K648" s="168"/>
      <c r="L648" s="169"/>
      <c r="M648" s="273" t="str">
        <f t="shared" si="276"/>
        <v/>
      </c>
      <c r="N648" s="56"/>
      <c r="O648" s="57" t="str">
        <f>'Stammdaten Mitarbeitende'!AA648</f>
        <v/>
      </c>
      <c r="P648" s="64" t="str">
        <f>IF($A648="","",'Stammdaten Mitarbeitende'!L648)</f>
        <v/>
      </c>
      <c r="Q648" s="64" t="str">
        <f>IF(OR($A648="",'Stammdaten Mitarbeitende'!J648=""),"",'Stammdaten Mitarbeitende'!J648)</f>
        <v/>
      </c>
      <c r="R648" s="63" t="str">
        <f t="shared" si="277"/>
        <v/>
      </c>
      <c r="S648" s="63" t="str">
        <f t="shared" si="284"/>
        <v/>
      </c>
      <c r="T648" s="19">
        <f t="shared" si="278"/>
        <v>0</v>
      </c>
      <c r="U648" s="19">
        <f t="shared" si="279"/>
        <v>0</v>
      </c>
      <c r="V648" s="19">
        <f t="shared" si="280"/>
        <v>0</v>
      </c>
      <c r="W648" s="19">
        <f t="shared" si="281"/>
        <v>0</v>
      </c>
      <c r="X648" s="19">
        <f t="shared" si="282"/>
        <v>0</v>
      </c>
      <c r="Y648" s="19">
        <f t="shared" si="283"/>
        <v>0</v>
      </c>
      <c r="Z648" s="365">
        <f t="shared" si="285"/>
        <v>0</v>
      </c>
    </row>
    <row r="649" spans="1:26" ht="17.25" hidden="1" customHeight="1" x14ac:dyDescent="0.2">
      <c r="A649" s="131" t="str">
        <f t="shared" si="273"/>
        <v/>
      </c>
      <c r="B649" s="168"/>
      <c r="C649" s="168"/>
      <c r="D649" s="168"/>
      <c r="E649" s="169"/>
      <c r="F649" s="273" t="str">
        <f t="shared" si="274"/>
        <v/>
      </c>
      <c r="G649" s="129"/>
      <c r="H649" s="131" t="str">
        <f t="shared" si="275"/>
        <v/>
      </c>
      <c r="I649" s="168"/>
      <c r="J649" s="168"/>
      <c r="K649" s="168"/>
      <c r="L649" s="169"/>
      <c r="M649" s="273" t="str">
        <f t="shared" si="276"/>
        <v/>
      </c>
      <c r="N649" s="56"/>
      <c r="O649" s="57" t="str">
        <f>'Stammdaten Mitarbeitende'!AA649</f>
        <v/>
      </c>
      <c r="P649" s="64" t="str">
        <f>IF($A649="","",'Stammdaten Mitarbeitende'!L649)</f>
        <v/>
      </c>
      <c r="Q649" s="64" t="str">
        <f>IF(OR($A649="",'Stammdaten Mitarbeitende'!J649=""),"",'Stammdaten Mitarbeitende'!J649)</f>
        <v/>
      </c>
      <c r="R649" s="63" t="str">
        <f t="shared" si="277"/>
        <v/>
      </c>
      <c r="S649" s="63" t="str">
        <f t="shared" si="284"/>
        <v/>
      </c>
      <c r="T649" s="19">
        <f t="shared" si="278"/>
        <v>0</v>
      </c>
      <c r="U649" s="19">
        <f t="shared" si="279"/>
        <v>0</v>
      </c>
      <c r="V649" s="19">
        <f t="shared" si="280"/>
        <v>0</v>
      </c>
      <c r="W649" s="19">
        <f t="shared" si="281"/>
        <v>0</v>
      </c>
      <c r="X649" s="19">
        <f t="shared" si="282"/>
        <v>0</v>
      </c>
      <c r="Y649" s="19">
        <f t="shared" si="283"/>
        <v>0</v>
      </c>
      <c r="Z649" s="365">
        <f t="shared" si="285"/>
        <v>0</v>
      </c>
    </row>
    <row r="650" spans="1:26" ht="17.25" hidden="1" customHeight="1" x14ac:dyDescent="0.2">
      <c r="A650" s="131" t="str">
        <f t="shared" si="273"/>
        <v/>
      </c>
      <c r="B650" s="168"/>
      <c r="C650" s="168"/>
      <c r="D650" s="168"/>
      <c r="E650" s="169"/>
      <c r="F650" s="273" t="str">
        <f t="shared" si="274"/>
        <v/>
      </c>
      <c r="G650" s="129"/>
      <c r="H650" s="131" t="str">
        <f t="shared" si="275"/>
        <v/>
      </c>
      <c r="I650" s="168"/>
      <c r="J650" s="168"/>
      <c r="K650" s="168"/>
      <c r="L650" s="169"/>
      <c r="M650" s="273" t="str">
        <f t="shared" si="276"/>
        <v/>
      </c>
      <c r="N650" s="56"/>
      <c r="O650" s="57" t="str">
        <f>'Stammdaten Mitarbeitende'!AA650</f>
        <v/>
      </c>
      <c r="P650" s="64" t="str">
        <f>IF($A650="","",'Stammdaten Mitarbeitende'!L650)</f>
        <v/>
      </c>
      <c r="Q650" s="64" t="str">
        <f>IF(OR($A650="",'Stammdaten Mitarbeitende'!J650=""),"",'Stammdaten Mitarbeitende'!J650)</f>
        <v/>
      </c>
      <c r="R650" s="63" t="str">
        <f t="shared" si="277"/>
        <v/>
      </c>
      <c r="S650" s="63" t="str">
        <f t="shared" si="284"/>
        <v/>
      </c>
      <c r="T650" s="19">
        <f t="shared" si="278"/>
        <v>0</v>
      </c>
      <c r="U650" s="19">
        <f t="shared" si="279"/>
        <v>0</v>
      </c>
      <c r="V650" s="19">
        <f t="shared" si="280"/>
        <v>0</v>
      </c>
      <c r="W650" s="19">
        <f t="shared" si="281"/>
        <v>0</v>
      </c>
      <c r="X650" s="19">
        <f t="shared" si="282"/>
        <v>0</v>
      </c>
      <c r="Y650" s="19">
        <f t="shared" si="283"/>
        <v>0</v>
      </c>
      <c r="Z650" s="365">
        <f t="shared" si="285"/>
        <v>0</v>
      </c>
    </row>
    <row r="651" spans="1:26" ht="17.25" hidden="1" customHeight="1" x14ac:dyDescent="0.2">
      <c r="A651" s="131" t="str">
        <f t="shared" si="273"/>
        <v/>
      </c>
      <c r="B651" s="168"/>
      <c r="C651" s="168"/>
      <c r="D651" s="168"/>
      <c r="E651" s="169"/>
      <c r="F651" s="273" t="str">
        <f t="shared" si="274"/>
        <v/>
      </c>
      <c r="G651" s="129"/>
      <c r="H651" s="131" t="str">
        <f t="shared" si="275"/>
        <v/>
      </c>
      <c r="I651" s="168"/>
      <c r="J651" s="168"/>
      <c r="K651" s="168"/>
      <c r="L651" s="169"/>
      <c r="M651" s="273" t="str">
        <f t="shared" si="276"/>
        <v/>
      </c>
      <c r="N651" s="56"/>
      <c r="O651" s="57" t="str">
        <f>'Stammdaten Mitarbeitende'!AA651</f>
        <v/>
      </c>
      <c r="P651" s="64" t="str">
        <f>IF($A651="","",'Stammdaten Mitarbeitende'!L651)</f>
        <v/>
      </c>
      <c r="Q651" s="64" t="str">
        <f>IF(OR($A651="",'Stammdaten Mitarbeitende'!J651=""),"",'Stammdaten Mitarbeitende'!J651)</f>
        <v/>
      </c>
      <c r="R651" s="63" t="str">
        <f t="shared" si="277"/>
        <v/>
      </c>
      <c r="S651" s="63" t="str">
        <f t="shared" si="284"/>
        <v/>
      </c>
      <c r="T651" s="19">
        <f t="shared" si="278"/>
        <v>0</v>
      </c>
      <c r="U651" s="19">
        <f t="shared" si="279"/>
        <v>0</v>
      </c>
      <c r="V651" s="19">
        <f t="shared" si="280"/>
        <v>0</v>
      </c>
      <c r="W651" s="19">
        <f t="shared" si="281"/>
        <v>0</v>
      </c>
      <c r="X651" s="19">
        <f t="shared" si="282"/>
        <v>0</v>
      </c>
      <c r="Y651" s="19">
        <f t="shared" si="283"/>
        <v>0</v>
      </c>
      <c r="Z651" s="365">
        <f t="shared" si="285"/>
        <v>0</v>
      </c>
    </row>
    <row r="652" spans="1:26" ht="17.25" hidden="1" customHeight="1" x14ac:dyDescent="0.2">
      <c r="A652" s="131" t="str">
        <f t="shared" si="273"/>
        <v/>
      </c>
      <c r="B652" s="168"/>
      <c r="C652" s="168"/>
      <c r="D652" s="168"/>
      <c r="E652" s="169"/>
      <c r="F652" s="273" t="str">
        <f t="shared" si="274"/>
        <v/>
      </c>
      <c r="G652" s="129"/>
      <c r="H652" s="131" t="str">
        <f t="shared" si="275"/>
        <v/>
      </c>
      <c r="I652" s="168"/>
      <c r="J652" s="168"/>
      <c r="K652" s="168"/>
      <c r="L652" s="169"/>
      <c r="M652" s="273" t="str">
        <f t="shared" si="276"/>
        <v/>
      </c>
      <c r="N652" s="56"/>
      <c r="O652" s="57" t="str">
        <f>'Stammdaten Mitarbeitende'!AA652</f>
        <v/>
      </c>
      <c r="P652" s="64" t="str">
        <f>IF($A652="","",'Stammdaten Mitarbeitende'!L652)</f>
        <v/>
      </c>
      <c r="Q652" s="64" t="str">
        <f>IF(OR($A652="",'Stammdaten Mitarbeitende'!J652=""),"",'Stammdaten Mitarbeitende'!J652)</f>
        <v/>
      </c>
      <c r="R652" s="63" t="str">
        <f t="shared" si="277"/>
        <v/>
      </c>
      <c r="S652" s="63" t="str">
        <f t="shared" si="284"/>
        <v/>
      </c>
      <c r="T652" s="19">
        <f t="shared" si="278"/>
        <v>0</v>
      </c>
      <c r="U652" s="19">
        <f t="shared" si="279"/>
        <v>0</v>
      </c>
      <c r="V652" s="19">
        <f t="shared" si="280"/>
        <v>0</v>
      </c>
      <c r="W652" s="19">
        <f t="shared" si="281"/>
        <v>0</v>
      </c>
      <c r="X652" s="19">
        <f t="shared" si="282"/>
        <v>0</v>
      </c>
      <c r="Y652" s="19">
        <f t="shared" si="283"/>
        <v>0</v>
      </c>
      <c r="Z652" s="365">
        <f t="shared" si="285"/>
        <v>0</v>
      </c>
    </row>
    <row r="653" spans="1:26" ht="17.25" hidden="1" customHeight="1" x14ac:dyDescent="0.2">
      <c r="A653" s="131" t="str">
        <f t="shared" si="273"/>
        <v/>
      </c>
      <c r="B653" s="168"/>
      <c r="C653" s="168"/>
      <c r="D653" s="168"/>
      <c r="E653" s="169"/>
      <c r="F653" s="273" t="str">
        <f t="shared" si="274"/>
        <v/>
      </c>
      <c r="G653" s="129"/>
      <c r="H653" s="131" t="str">
        <f t="shared" si="275"/>
        <v/>
      </c>
      <c r="I653" s="168"/>
      <c r="J653" s="168"/>
      <c r="K653" s="168"/>
      <c r="L653" s="169"/>
      <c r="M653" s="273" t="str">
        <f t="shared" si="276"/>
        <v/>
      </c>
      <c r="N653" s="56"/>
      <c r="O653" s="57" t="str">
        <f>'Stammdaten Mitarbeitende'!AA653</f>
        <v/>
      </c>
      <c r="P653" s="64" t="str">
        <f>IF($A653="","",'Stammdaten Mitarbeitende'!L653)</f>
        <v/>
      </c>
      <c r="Q653" s="64" t="str">
        <f>IF(OR($A653="",'Stammdaten Mitarbeitende'!J653=""),"",'Stammdaten Mitarbeitende'!J653)</f>
        <v/>
      </c>
      <c r="R653" s="63" t="str">
        <f t="shared" si="277"/>
        <v/>
      </c>
      <c r="S653" s="63" t="str">
        <f t="shared" si="284"/>
        <v/>
      </c>
      <c r="T653" s="19">
        <f t="shared" si="278"/>
        <v>0</v>
      </c>
      <c r="U653" s="19">
        <f t="shared" si="279"/>
        <v>0</v>
      </c>
      <c r="V653" s="19">
        <f t="shared" si="280"/>
        <v>0</v>
      </c>
      <c r="W653" s="19">
        <f t="shared" si="281"/>
        <v>0</v>
      </c>
      <c r="X653" s="19">
        <f t="shared" si="282"/>
        <v>0</v>
      </c>
      <c r="Y653" s="19">
        <f t="shared" si="283"/>
        <v>0</v>
      </c>
      <c r="Z653" s="365">
        <f t="shared" si="285"/>
        <v>0</v>
      </c>
    </row>
    <row r="654" spans="1:26" ht="17.25" hidden="1" customHeight="1" x14ac:dyDescent="0.2">
      <c r="A654" s="131" t="str">
        <f t="shared" si="273"/>
        <v/>
      </c>
      <c r="B654" s="168"/>
      <c r="C654" s="168"/>
      <c r="D654" s="168"/>
      <c r="E654" s="169"/>
      <c r="F654" s="273" t="str">
        <f t="shared" si="274"/>
        <v/>
      </c>
      <c r="G654" s="129"/>
      <c r="H654" s="131" t="str">
        <f t="shared" si="275"/>
        <v/>
      </c>
      <c r="I654" s="168"/>
      <c r="J654" s="168"/>
      <c r="K654" s="168"/>
      <c r="L654" s="169"/>
      <c r="M654" s="273" t="str">
        <f t="shared" si="276"/>
        <v/>
      </c>
      <c r="N654" s="56"/>
      <c r="O654" s="57" t="str">
        <f>'Stammdaten Mitarbeitende'!AA654</f>
        <v/>
      </c>
      <c r="P654" s="64" t="str">
        <f>IF($A654="","",'Stammdaten Mitarbeitende'!L654)</f>
        <v/>
      </c>
      <c r="Q654" s="64" t="str">
        <f>IF(OR($A654="",'Stammdaten Mitarbeitende'!J654=""),"",'Stammdaten Mitarbeitende'!J654)</f>
        <v/>
      </c>
      <c r="R654" s="63" t="str">
        <f t="shared" si="277"/>
        <v/>
      </c>
      <c r="S654" s="63" t="str">
        <f t="shared" si="284"/>
        <v/>
      </c>
      <c r="T654" s="19">
        <f t="shared" si="278"/>
        <v>0</v>
      </c>
      <c r="U654" s="19">
        <f t="shared" si="279"/>
        <v>0</v>
      </c>
      <c r="V654" s="19">
        <f t="shared" si="280"/>
        <v>0</v>
      </c>
      <c r="W654" s="19">
        <f t="shared" si="281"/>
        <v>0</v>
      </c>
      <c r="X654" s="19">
        <f t="shared" si="282"/>
        <v>0</v>
      </c>
      <c r="Y654" s="19">
        <f t="shared" si="283"/>
        <v>0</v>
      </c>
      <c r="Z654" s="365">
        <f t="shared" si="285"/>
        <v>0</v>
      </c>
    </row>
    <row r="655" spans="1:26" ht="17.25" hidden="1" customHeight="1" x14ac:dyDescent="0.2">
      <c r="A655" s="131" t="str">
        <f t="shared" si="273"/>
        <v/>
      </c>
      <c r="B655" s="168"/>
      <c r="C655" s="168"/>
      <c r="D655" s="168"/>
      <c r="E655" s="169"/>
      <c r="F655" s="273" t="str">
        <f t="shared" si="274"/>
        <v/>
      </c>
      <c r="G655" s="129"/>
      <c r="H655" s="131" t="str">
        <f t="shared" si="275"/>
        <v/>
      </c>
      <c r="I655" s="168"/>
      <c r="J655" s="168"/>
      <c r="K655" s="168"/>
      <c r="L655" s="169"/>
      <c r="M655" s="273" t="str">
        <f t="shared" si="276"/>
        <v/>
      </c>
      <c r="N655" s="56"/>
      <c r="O655" s="57" t="str">
        <f>'Stammdaten Mitarbeitende'!AA655</f>
        <v/>
      </c>
      <c r="P655" s="64" t="str">
        <f>IF($A655="","",'Stammdaten Mitarbeitende'!L655)</f>
        <v/>
      </c>
      <c r="Q655" s="64" t="str">
        <f>IF(OR($A655="",'Stammdaten Mitarbeitende'!J655=""),"",'Stammdaten Mitarbeitende'!J655)</f>
        <v/>
      </c>
      <c r="R655" s="63" t="str">
        <f t="shared" si="277"/>
        <v/>
      </c>
      <c r="S655" s="63" t="str">
        <f t="shared" si="284"/>
        <v/>
      </c>
      <c r="T655" s="19">
        <f t="shared" si="278"/>
        <v>0</v>
      </c>
      <c r="U655" s="19">
        <f t="shared" si="279"/>
        <v>0</v>
      </c>
      <c r="V655" s="19">
        <f t="shared" si="280"/>
        <v>0</v>
      </c>
      <c r="W655" s="19">
        <f t="shared" si="281"/>
        <v>0</v>
      </c>
      <c r="X655" s="19">
        <f t="shared" si="282"/>
        <v>0</v>
      </c>
      <c r="Y655" s="19">
        <f t="shared" si="283"/>
        <v>0</v>
      </c>
      <c r="Z655" s="365">
        <f t="shared" si="285"/>
        <v>0</v>
      </c>
    </row>
    <row r="656" spans="1:26" ht="17.25" hidden="1" customHeight="1" x14ac:dyDescent="0.2">
      <c r="A656" s="131" t="str">
        <f t="shared" si="273"/>
        <v/>
      </c>
      <c r="B656" s="168"/>
      <c r="C656" s="168"/>
      <c r="D656" s="168"/>
      <c r="E656" s="169"/>
      <c r="F656" s="273" t="str">
        <f t="shared" si="274"/>
        <v/>
      </c>
      <c r="G656" s="129"/>
      <c r="H656" s="131" t="str">
        <f t="shared" si="275"/>
        <v/>
      </c>
      <c r="I656" s="168"/>
      <c r="J656" s="168"/>
      <c r="K656" s="168"/>
      <c r="L656" s="169"/>
      <c r="M656" s="273" t="str">
        <f t="shared" si="276"/>
        <v/>
      </c>
      <c r="N656" s="56"/>
      <c r="O656" s="57" t="str">
        <f>'Stammdaten Mitarbeitende'!AA656</f>
        <v/>
      </c>
      <c r="P656" s="64" t="str">
        <f>IF($A656="","",'Stammdaten Mitarbeitende'!L656)</f>
        <v/>
      </c>
      <c r="Q656" s="64" t="str">
        <f>IF(OR($A656="",'Stammdaten Mitarbeitende'!J656=""),"",'Stammdaten Mitarbeitende'!J656)</f>
        <v/>
      </c>
      <c r="R656" s="63" t="str">
        <f t="shared" si="277"/>
        <v/>
      </c>
      <c r="S656" s="63" t="str">
        <f t="shared" si="284"/>
        <v/>
      </c>
      <c r="T656" s="19">
        <f t="shared" si="278"/>
        <v>0</v>
      </c>
      <c r="U656" s="19">
        <f t="shared" si="279"/>
        <v>0</v>
      </c>
      <c r="V656" s="19">
        <f t="shared" si="280"/>
        <v>0</v>
      </c>
      <c r="W656" s="19">
        <f t="shared" si="281"/>
        <v>0</v>
      </c>
      <c r="X656" s="19">
        <f t="shared" si="282"/>
        <v>0</v>
      </c>
      <c r="Y656" s="19">
        <f t="shared" si="283"/>
        <v>0</v>
      </c>
      <c r="Z656" s="365">
        <f t="shared" si="285"/>
        <v>0</v>
      </c>
    </row>
    <row r="657" spans="1:26" ht="17.25" hidden="1" customHeight="1" x14ac:dyDescent="0.2">
      <c r="A657" s="131" t="str">
        <f t="shared" si="273"/>
        <v/>
      </c>
      <c r="B657" s="168"/>
      <c r="C657" s="168"/>
      <c r="D657" s="168"/>
      <c r="E657" s="169"/>
      <c r="F657" s="273" t="str">
        <f t="shared" si="274"/>
        <v/>
      </c>
      <c r="G657" s="129"/>
      <c r="H657" s="131" t="str">
        <f t="shared" si="275"/>
        <v/>
      </c>
      <c r="I657" s="168"/>
      <c r="J657" s="168"/>
      <c r="K657" s="168"/>
      <c r="L657" s="169"/>
      <c r="M657" s="273" t="str">
        <f t="shared" si="276"/>
        <v/>
      </c>
      <c r="N657" s="56"/>
      <c r="O657" s="57" t="str">
        <f>'Stammdaten Mitarbeitende'!AA657</f>
        <v/>
      </c>
      <c r="P657" s="64" t="str">
        <f>IF($A657="","",'Stammdaten Mitarbeitende'!L657)</f>
        <v/>
      </c>
      <c r="Q657" s="64" t="str">
        <f>IF(OR($A657="",'Stammdaten Mitarbeitende'!J657=""),"",'Stammdaten Mitarbeitende'!J657)</f>
        <v/>
      </c>
      <c r="R657" s="63" t="str">
        <f t="shared" si="277"/>
        <v/>
      </c>
      <c r="S657" s="63" t="str">
        <f t="shared" si="284"/>
        <v/>
      </c>
      <c r="T657" s="19">
        <f t="shared" si="278"/>
        <v>0</v>
      </c>
      <c r="U657" s="19">
        <f t="shared" si="279"/>
        <v>0</v>
      </c>
      <c r="V657" s="19">
        <f t="shared" si="280"/>
        <v>0</v>
      </c>
      <c r="W657" s="19">
        <f t="shared" si="281"/>
        <v>0</v>
      </c>
      <c r="X657" s="19">
        <f t="shared" si="282"/>
        <v>0</v>
      </c>
      <c r="Y657" s="19">
        <f t="shared" si="283"/>
        <v>0</v>
      </c>
      <c r="Z657" s="365">
        <f t="shared" si="285"/>
        <v>0</v>
      </c>
    </row>
    <row r="658" spans="1:26" ht="17.25" hidden="1" customHeight="1" x14ac:dyDescent="0.2">
      <c r="A658" s="131" t="str">
        <f t="shared" si="273"/>
        <v/>
      </c>
      <c r="B658" s="168"/>
      <c r="C658" s="168"/>
      <c r="D658" s="168"/>
      <c r="E658" s="169"/>
      <c r="F658" s="273" t="str">
        <f t="shared" si="274"/>
        <v/>
      </c>
      <c r="G658" s="129"/>
      <c r="H658" s="131" t="str">
        <f t="shared" si="275"/>
        <v/>
      </c>
      <c r="I658" s="168"/>
      <c r="J658" s="168"/>
      <c r="K658" s="168"/>
      <c r="L658" s="169"/>
      <c r="M658" s="273" t="str">
        <f t="shared" si="276"/>
        <v/>
      </c>
      <c r="N658" s="56"/>
      <c r="O658" s="57" t="str">
        <f>'Stammdaten Mitarbeitende'!AA658</f>
        <v/>
      </c>
      <c r="P658" s="64" t="str">
        <f>IF($A658="","",'Stammdaten Mitarbeitende'!L658)</f>
        <v/>
      </c>
      <c r="Q658" s="64" t="str">
        <f>IF(OR($A658="",'Stammdaten Mitarbeitende'!J658=""),"",'Stammdaten Mitarbeitende'!J658)</f>
        <v/>
      </c>
      <c r="R658" s="63" t="str">
        <f t="shared" si="277"/>
        <v/>
      </c>
      <c r="S658" s="63" t="str">
        <f t="shared" si="284"/>
        <v/>
      </c>
      <c r="T658" s="19">
        <f t="shared" si="278"/>
        <v>0</v>
      </c>
      <c r="U658" s="19">
        <f t="shared" si="279"/>
        <v>0</v>
      </c>
      <c r="V658" s="19">
        <f t="shared" si="280"/>
        <v>0</v>
      </c>
      <c r="W658" s="19">
        <f t="shared" si="281"/>
        <v>0</v>
      </c>
      <c r="X658" s="19">
        <f t="shared" si="282"/>
        <v>0</v>
      </c>
      <c r="Y658" s="19">
        <f t="shared" si="283"/>
        <v>0</v>
      </c>
      <c r="Z658" s="365">
        <f t="shared" si="285"/>
        <v>0</v>
      </c>
    </row>
    <row r="659" spans="1:26" ht="17.25" hidden="1" customHeight="1" x14ac:dyDescent="0.2">
      <c r="A659" s="131" t="str">
        <f t="shared" si="273"/>
        <v/>
      </c>
      <c r="B659" s="168"/>
      <c r="C659" s="168"/>
      <c r="D659" s="168"/>
      <c r="E659" s="169"/>
      <c r="F659" s="273" t="str">
        <f t="shared" si="274"/>
        <v/>
      </c>
      <c r="G659" s="129"/>
      <c r="H659" s="131" t="str">
        <f t="shared" si="275"/>
        <v/>
      </c>
      <c r="I659" s="168"/>
      <c r="J659" s="168"/>
      <c r="K659" s="168"/>
      <c r="L659" s="169"/>
      <c r="M659" s="273" t="str">
        <f t="shared" si="276"/>
        <v/>
      </c>
      <c r="N659" s="56"/>
      <c r="O659" s="57" t="str">
        <f>'Stammdaten Mitarbeitende'!AA659</f>
        <v/>
      </c>
      <c r="P659" s="64" t="str">
        <f>IF($A659="","",'Stammdaten Mitarbeitende'!L659)</f>
        <v/>
      </c>
      <c r="Q659" s="64" t="str">
        <f>IF(OR($A659="",'Stammdaten Mitarbeitende'!J659=""),"",'Stammdaten Mitarbeitende'!J659)</f>
        <v/>
      </c>
      <c r="R659" s="63" t="str">
        <f t="shared" si="277"/>
        <v/>
      </c>
      <c r="S659" s="63" t="str">
        <f t="shared" si="284"/>
        <v/>
      </c>
      <c r="T659" s="19">
        <f t="shared" si="278"/>
        <v>0</v>
      </c>
      <c r="U659" s="19">
        <f t="shared" si="279"/>
        <v>0</v>
      </c>
      <c r="V659" s="19">
        <f t="shared" si="280"/>
        <v>0</v>
      </c>
      <c r="W659" s="19">
        <f t="shared" si="281"/>
        <v>0</v>
      </c>
      <c r="X659" s="19">
        <f t="shared" si="282"/>
        <v>0</v>
      </c>
      <c r="Y659" s="19">
        <f t="shared" si="283"/>
        <v>0</v>
      </c>
      <c r="Z659" s="365">
        <f t="shared" si="285"/>
        <v>0</v>
      </c>
    </row>
    <row r="660" spans="1:26" hidden="1" x14ac:dyDescent="0.2">
      <c r="A660" s="280" t="str">
        <f>Übersetzungstexte!A$230</f>
        <v>Seitentotal</v>
      </c>
      <c r="B660" s="281"/>
      <c r="C660" s="92">
        <f>SUM(C639:C659)</f>
        <v>0</v>
      </c>
      <c r="D660" s="282"/>
      <c r="E660" s="92">
        <f>SUM(E639:E659)</f>
        <v>0</v>
      </c>
      <c r="F660" s="92">
        <f>SUM(F639:F659)</f>
        <v>0</v>
      </c>
      <c r="G660" s="283"/>
      <c r="H660" s="280" t="str">
        <f>Übersetzungstexte!A$230</f>
        <v>Seitentotal</v>
      </c>
      <c r="I660" s="281"/>
      <c r="J660" s="92">
        <f>SUM(J639:J659)</f>
        <v>0</v>
      </c>
      <c r="K660" s="282"/>
      <c r="L660" s="92">
        <f>SUM(L639:L659)</f>
        <v>0</v>
      </c>
      <c r="M660" s="92">
        <f>SUM(M639:M659)</f>
        <v>0</v>
      </c>
      <c r="N660" s="56"/>
      <c r="O660" s="56"/>
      <c r="P660" s="56"/>
      <c r="Q660" s="56"/>
      <c r="R660" s="56"/>
      <c r="S660" s="56"/>
    </row>
    <row r="661" spans="1:26" hidden="1" x14ac:dyDescent="0.2">
      <c r="A661" s="240" t="str">
        <f>'Stammdaten Betrieb &amp; Abteilung'!D$1</f>
        <v xml:space="preserve">  </v>
      </c>
      <c r="B661" s="241"/>
      <c r="F661" s="243"/>
      <c r="G661" s="243"/>
      <c r="H661" s="22" t="str">
        <f>Übersetzungstexte!A$190</f>
        <v>Betrieb / Betriebsabteilung</v>
      </c>
      <c r="I661" s="244" t="str">
        <f>'Stammdaten Betrieb &amp; Abteilung'!D$13</f>
        <v xml:space="preserve"> </v>
      </c>
      <c r="J661" s="49"/>
      <c r="K661" s="22"/>
      <c r="L661" s="49"/>
      <c r="M661" s="49"/>
    </row>
    <row r="662" spans="1:26" hidden="1" x14ac:dyDescent="0.2">
      <c r="A662" s="245" t="str">
        <f>'Stammdaten Betrieb &amp; Abteilung'!D$3</f>
        <v xml:space="preserve"> </v>
      </c>
      <c r="B662" s="246"/>
      <c r="F662" s="247"/>
      <c r="G662" s="247"/>
      <c r="H662" s="46" t="str">
        <f>Übersetzungstexte!A$191</f>
        <v>PLZ/Ort</v>
      </c>
      <c r="I662" s="244" t="str">
        <f>'Stammdaten Betrieb &amp; Abteilung'!D$4</f>
        <v xml:space="preserve"> </v>
      </c>
      <c r="J662" s="49"/>
      <c r="K662" s="22"/>
      <c r="L662" s="248"/>
      <c r="M662" s="248"/>
    </row>
    <row r="663" spans="1:26" hidden="1" x14ac:dyDescent="0.2">
      <c r="A663" s="178"/>
      <c r="B663" s="195"/>
      <c r="C663" s="196"/>
      <c r="D663" s="195"/>
      <c r="E663" s="196"/>
      <c r="F663" s="196"/>
      <c r="G663" s="279"/>
      <c r="H663" s="197"/>
      <c r="I663" s="196"/>
      <c r="J663" s="195"/>
      <c r="K663" s="198"/>
      <c r="L663" s="199"/>
      <c r="M663" s="199"/>
    </row>
    <row r="664" spans="1:26" hidden="1" x14ac:dyDescent="0.2">
      <c r="A664" s="249"/>
      <c r="B664" s="250"/>
      <c r="C664" s="251"/>
      <c r="D664" s="252"/>
      <c r="E664" s="253"/>
      <c r="F664" s="254" t="str">
        <f>CONCATENATE(Übersetzungstexte!A$192," ",TEXT(MONTH(P$3),"00"),".",YEAR(P$3))</f>
        <v>Zeitgleiche Periode des Vorjahres: 01.3799</v>
      </c>
      <c r="G664" s="255"/>
      <c r="H664" s="255"/>
      <c r="I664" s="249"/>
      <c r="J664" s="252"/>
      <c r="K664" s="256"/>
      <c r="L664" s="257"/>
      <c r="M664" s="258" t="str">
        <f>CONCATENATE(Übersetzungstexte!A$211," ",TEXT(MONTH(P$4),"00"),".",YEAR(P$4))</f>
        <v>Zeitgleiche Periode des vorletzten Jahres: 01.3798</v>
      </c>
    </row>
    <row r="665" spans="1:26" hidden="1" x14ac:dyDescent="0.2">
      <c r="A665" s="259">
        <v>1</v>
      </c>
      <c r="B665" s="260">
        <v>2</v>
      </c>
      <c r="C665" s="260">
        <v>3</v>
      </c>
      <c r="D665" s="260">
        <v>4</v>
      </c>
      <c r="E665" s="260">
        <v>5</v>
      </c>
      <c r="F665" s="260">
        <v>6</v>
      </c>
      <c r="G665" s="261"/>
      <c r="H665" s="259">
        <v>1</v>
      </c>
      <c r="I665" s="260">
        <v>2</v>
      </c>
      <c r="J665" s="260">
        <v>3</v>
      </c>
      <c r="K665" s="260">
        <v>4</v>
      </c>
      <c r="L665" s="260">
        <v>5</v>
      </c>
      <c r="M665" s="260">
        <v>6</v>
      </c>
      <c r="N665" s="54"/>
      <c r="O665" s="54"/>
      <c r="P665" s="54"/>
      <c r="Q665" s="54"/>
      <c r="R665" s="54" t="s">
        <v>766</v>
      </c>
      <c r="S665" s="54" t="s">
        <v>5</v>
      </c>
      <c r="T665" s="66" t="s">
        <v>764</v>
      </c>
      <c r="U665" s="66" t="s">
        <v>667</v>
      </c>
      <c r="V665" s="66"/>
      <c r="W665" s="66" t="s">
        <v>764</v>
      </c>
      <c r="X665" s="66" t="s">
        <v>667</v>
      </c>
      <c r="Y665" s="66"/>
    </row>
    <row r="666" spans="1:26" s="134" customFormat="1" hidden="1" x14ac:dyDescent="0.2">
      <c r="A666" s="262" t="str">
        <f>Übersetzungstexte!A$193</f>
        <v/>
      </c>
      <c r="B666" s="263" t="str">
        <f>Übersetzungstexte!A$196</f>
        <v>vertragliche</v>
      </c>
      <c r="C666" s="264" t="str">
        <f>Übersetzungstexte!A$199</f>
        <v>Sollstd. zeitgl.</v>
      </c>
      <c r="D666" s="265" t="str">
        <f>Übersetzungstexte!A$202</f>
        <v>Istzeit</v>
      </c>
      <c r="E666" s="264" t="str">
        <f>Übersetzungstexte!A$205</f>
        <v>Bezahlte/</v>
      </c>
      <c r="F666" s="264" t="str">
        <f>Übersetzungstexte!A$208</f>
        <v>Ausfallstunden</v>
      </c>
      <c r="G666" s="266"/>
      <c r="H666" s="262" t="str">
        <f>Übersetzungstexte!A$212</f>
        <v/>
      </c>
      <c r="I666" s="263" t="str">
        <f>Übersetzungstexte!A$215</f>
        <v>vertragliche</v>
      </c>
      <c r="J666" s="264" t="str">
        <f>Übersetzungstexte!A$218</f>
        <v>Sollstd. zeitgl.</v>
      </c>
      <c r="K666" s="265" t="str">
        <f>Übersetzungstexte!A$221</f>
        <v>Istzeit</v>
      </c>
      <c r="L666" s="264" t="str">
        <f>Übersetzungstexte!A$224</f>
        <v>Bezahlte/</v>
      </c>
      <c r="M666" s="264" t="str">
        <f>Übersetzungstexte!A$227</f>
        <v>Ausfallstunden</v>
      </c>
      <c r="N666" s="55"/>
      <c r="O666" s="55"/>
      <c r="P666" s="84" t="s">
        <v>680</v>
      </c>
      <c r="Q666" s="84" t="s">
        <v>683</v>
      </c>
      <c r="R666" s="61" t="s">
        <v>691</v>
      </c>
      <c r="S666" s="61" t="s">
        <v>691</v>
      </c>
      <c r="T666" s="66" t="s">
        <v>763</v>
      </c>
      <c r="U666" s="66" t="s">
        <v>763</v>
      </c>
      <c r="V666" s="61" t="s">
        <v>691</v>
      </c>
      <c r="W666" s="66" t="s">
        <v>763</v>
      </c>
      <c r="X666" s="66" t="s">
        <v>763</v>
      </c>
      <c r="Y666" s="61" t="s">
        <v>691</v>
      </c>
      <c r="Z666" s="79"/>
    </row>
    <row r="667" spans="1:26" s="134" customFormat="1" hidden="1" x14ac:dyDescent="0.2">
      <c r="A667" s="267" t="str">
        <f>Übersetzungstexte!A$194</f>
        <v/>
      </c>
      <c r="B667" s="263" t="str">
        <f>Übersetzungstexte!A$197</f>
        <v>wöchentliche</v>
      </c>
      <c r="C667" s="264" t="str">
        <f>Übersetzungstexte!A$200</f>
        <v>Periode inkl.</v>
      </c>
      <c r="D667" s="265" t="str">
        <f>Übersetzungstexte!A$203</f>
        <v/>
      </c>
      <c r="E667" s="264" t="str">
        <f>Übersetzungstexte!A$206</f>
        <v>Unbezahlte</v>
      </c>
      <c r="F667" s="264" t="str">
        <f>Übersetzungstexte!A$209</f>
        <v/>
      </c>
      <c r="G667" s="266"/>
      <c r="H667" s="267" t="str">
        <f>Übersetzungstexte!A$213</f>
        <v/>
      </c>
      <c r="I667" s="263" t="str">
        <f>Übersetzungstexte!A$216</f>
        <v>wöchentliche</v>
      </c>
      <c r="J667" s="264" t="str">
        <f>Übersetzungstexte!A$219</f>
        <v>Periode inkl.</v>
      </c>
      <c r="K667" s="265" t="str">
        <f>Übersetzungstexte!A$222</f>
        <v/>
      </c>
      <c r="L667" s="264" t="str">
        <f>Übersetzungstexte!A$225</f>
        <v>Unbezahlte</v>
      </c>
      <c r="M667" s="264" t="str">
        <f>Übersetzungstexte!A$228</f>
        <v/>
      </c>
      <c r="N667" s="55"/>
      <c r="O667" s="55"/>
      <c r="P667" s="61" t="s">
        <v>682</v>
      </c>
      <c r="Q667" s="84" t="s">
        <v>681</v>
      </c>
      <c r="R667" s="61" t="s">
        <v>692</v>
      </c>
      <c r="S667" s="61" t="s">
        <v>692</v>
      </c>
      <c r="T667" s="66" t="s">
        <v>749</v>
      </c>
      <c r="U667" s="66" t="s">
        <v>749</v>
      </c>
      <c r="V667" s="61" t="s">
        <v>692</v>
      </c>
      <c r="W667" s="66" t="s">
        <v>749</v>
      </c>
      <c r="X667" s="66" t="s">
        <v>749</v>
      </c>
      <c r="Y667" s="61" t="s">
        <v>692</v>
      </c>
      <c r="Z667" s="79" t="s">
        <v>52</v>
      </c>
    </row>
    <row r="668" spans="1:26" s="134" customFormat="1" hidden="1" x14ac:dyDescent="0.2">
      <c r="A668" s="268" t="str">
        <f>Übersetzungstexte!A$195</f>
        <v>Name,Vorname</v>
      </c>
      <c r="B668" s="269" t="str">
        <f>Übersetzungstexte!A$198</f>
        <v>Arbeitszeit</v>
      </c>
      <c r="C668" s="270" t="str">
        <f>Übersetzungstexte!A$201</f>
        <v>Vorholzeit</v>
      </c>
      <c r="D668" s="271" t="str">
        <f>Übersetzungstexte!A$204</f>
        <v/>
      </c>
      <c r="E668" s="270" t="str">
        <f>Übersetzungstexte!A$207</f>
        <v>Absenzen</v>
      </c>
      <c r="F668" s="270" t="str">
        <f>Übersetzungstexte!A$210</f>
        <v/>
      </c>
      <c r="G668" s="272"/>
      <c r="H668" s="268" t="str">
        <f>Übersetzungstexte!A$214</f>
        <v>Name,Vorname</v>
      </c>
      <c r="I668" s="269" t="str">
        <f>Übersetzungstexte!A$217</f>
        <v>Arbeitszeit</v>
      </c>
      <c r="J668" s="270" t="str">
        <f>Übersetzungstexte!A$220</f>
        <v>Vorholzeit</v>
      </c>
      <c r="K668" s="271" t="str">
        <f>Übersetzungstexte!A$223</f>
        <v/>
      </c>
      <c r="L668" s="270" t="str">
        <f>Übersetzungstexte!A$226</f>
        <v>Absenzen</v>
      </c>
      <c r="M668" s="270" t="str">
        <f>Übersetzungstexte!A$229</f>
        <v/>
      </c>
      <c r="N668" s="55"/>
      <c r="O668" s="55" t="s">
        <v>711</v>
      </c>
      <c r="P668" s="61" t="s">
        <v>673</v>
      </c>
      <c r="Q668" s="84" t="s">
        <v>661</v>
      </c>
      <c r="R668" s="83">
        <f>P$3</f>
        <v>693598</v>
      </c>
      <c r="S668" s="83">
        <f>P$4</f>
        <v>693233</v>
      </c>
      <c r="T668" s="83" t="s">
        <v>767</v>
      </c>
      <c r="U668" s="83" t="s">
        <v>767</v>
      </c>
      <c r="V668" s="83" t="s">
        <v>767</v>
      </c>
      <c r="W668" s="83" t="s">
        <v>4</v>
      </c>
      <c r="X668" s="83" t="s">
        <v>4</v>
      </c>
      <c r="Y668" s="83" t="s">
        <v>4</v>
      </c>
      <c r="Z668" s="79" t="s">
        <v>53</v>
      </c>
    </row>
    <row r="669" spans="1:26" ht="17.25" hidden="1" customHeight="1" x14ac:dyDescent="0.2">
      <c r="A669" s="131" t="str">
        <f t="shared" ref="A669:A689" si="286">O669</f>
        <v/>
      </c>
      <c r="B669" s="168"/>
      <c r="C669" s="168"/>
      <c r="D669" s="168"/>
      <c r="E669" s="169"/>
      <c r="F669" s="273" t="str">
        <f t="shared" ref="F669:F689" si="287">R669</f>
        <v/>
      </c>
      <c r="G669" s="129"/>
      <c r="H669" s="131" t="str">
        <f t="shared" ref="H669:H689" si="288">O669</f>
        <v/>
      </c>
      <c r="I669" s="168"/>
      <c r="J669" s="168"/>
      <c r="K669" s="168"/>
      <c r="L669" s="169"/>
      <c r="M669" s="273" t="str">
        <f t="shared" ref="M669:M689" si="289">S669</f>
        <v/>
      </c>
      <c r="N669" s="56"/>
      <c r="O669" s="57" t="str">
        <f>'Stammdaten Mitarbeitende'!AA669</f>
        <v/>
      </c>
      <c r="P669" s="64" t="str">
        <f>IF($A669="","",'Stammdaten Mitarbeitende'!L669)</f>
        <v/>
      </c>
      <c r="Q669" s="64" t="str">
        <f>IF(OR($A669="",'Stammdaten Mitarbeitende'!J669=""),"",'Stammdaten Mitarbeitende'!J669)</f>
        <v/>
      </c>
      <c r="R669" s="63" t="str">
        <f t="shared" ref="R669:R689" si="290">IF(OR($A669="",C669="",D669="",E669=""),"",MAX(C669-D669-E669,0))</f>
        <v/>
      </c>
      <c r="S669" s="63" t="str">
        <f>IF(OR($H669="",J669="",K669="",L669=""),"",MAX(J669-K669-L669,0))</f>
        <v/>
      </c>
      <c r="T669" s="19">
        <f t="shared" ref="T669:T689" si="291">IF(OR(F669=""),0,C669)</f>
        <v>0</v>
      </c>
      <c r="U669" s="19">
        <f t="shared" ref="U669:U689" si="292">IF(OR(F669=""),0,E669)</f>
        <v>0</v>
      </c>
      <c r="V669" s="19">
        <f t="shared" ref="V669:V689" si="293">IF(OR(F669&lt;=0,F669=""),0,R669)</f>
        <v>0</v>
      </c>
      <c r="W669" s="19">
        <f t="shared" ref="W669:W689" si="294">IF(OR(M669=""),0,J669)</f>
        <v>0</v>
      </c>
      <c r="X669" s="19">
        <f t="shared" ref="X669:X689" si="295">IF(OR(M669=""),0,L669)</f>
        <v>0</v>
      </c>
      <c r="Y669" s="19">
        <f t="shared" ref="Y669:Y689" si="296">IF(OR(M669&lt;=0,M669=""),0,S669)</f>
        <v>0</v>
      </c>
      <c r="Z669" s="365">
        <f>MAX(P669:Y669)</f>
        <v>0</v>
      </c>
    </row>
    <row r="670" spans="1:26" ht="17.25" hidden="1" customHeight="1" x14ac:dyDescent="0.2">
      <c r="A670" s="131" t="str">
        <f t="shared" si="286"/>
        <v/>
      </c>
      <c r="B670" s="168"/>
      <c r="C670" s="168"/>
      <c r="D670" s="168"/>
      <c r="E670" s="169"/>
      <c r="F670" s="273" t="str">
        <f t="shared" si="287"/>
        <v/>
      </c>
      <c r="G670" s="129"/>
      <c r="H670" s="131" t="str">
        <f t="shared" si="288"/>
        <v/>
      </c>
      <c r="I670" s="168"/>
      <c r="J670" s="168"/>
      <c r="K670" s="168"/>
      <c r="L670" s="169"/>
      <c r="M670" s="273" t="str">
        <f t="shared" si="289"/>
        <v/>
      </c>
      <c r="N670" s="56"/>
      <c r="O670" s="57" t="str">
        <f>'Stammdaten Mitarbeitende'!AA670</f>
        <v/>
      </c>
      <c r="P670" s="64" t="str">
        <f>IF($A670="","",'Stammdaten Mitarbeitende'!L670)</f>
        <v/>
      </c>
      <c r="Q670" s="64" t="str">
        <f>IF(OR($A670="",'Stammdaten Mitarbeitende'!J670=""),"",'Stammdaten Mitarbeitende'!J670)</f>
        <v/>
      </c>
      <c r="R670" s="63" t="str">
        <f t="shared" si="290"/>
        <v/>
      </c>
      <c r="S670" s="63" t="str">
        <f t="shared" ref="S670:S689" si="297">IF(OR($H670="",J670="",K670="",L670=""),"",MAX(J670-K670-L670,0))</f>
        <v/>
      </c>
      <c r="T670" s="19">
        <f t="shared" si="291"/>
        <v>0</v>
      </c>
      <c r="U670" s="19">
        <f t="shared" si="292"/>
        <v>0</v>
      </c>
      <c r="V670" s="19">
        <f t="shared" si="293"/>
        <v>0</v>
      </c>
      <c r="W670" s="19">
        <f t="shared" si="294"/>
        <v>0</v>
      </c>
      <c r="X670" s="19">
        <f t="shared" si="295"/>
        <v>0</v>
      </c>
      <c r="Y670" s="19">
        <f t="shared" si="296"/>
        <v>0</v>
      </c>
      <c r="Z670" s="365">
        <f t="shared" ref="Z670:Z689" si="298">MAX(P670:Y670)</f>
        <v>0</v>
      </c>
    </row>
    <row r="671" spans="1:26" ht="17.25" hidden="1" customHeight="1" x14ac:dyDescent="0.2">
      <c r="A671" s="131" t="str">
        <f t="shared" si="286"/>
        <v/>
      </c>
      <c r="B671" s="168"/>
      <c r="C671" s="168"/>
      <c r="D671" s="168"/>
      <c r="E671" s="169"/>
      <c r="F671" s="273" t="str">
        <f t="shared" si="287"/>
        <v/>
      </c>
      <c r="G671" s="129"/>
      <c r="H671" s="131" t="str">
        <f t="shared" si="288"/>
        <v/>
      </c>
      <c r="I671" s="168"/>
      <c r="J671" s="168"/>
      <c r="K671" s="168"/>
      <c r="L671" s="169"/>
      <c r="M671" s="273" t="str">
        <f t="shared" si="289"/>
        <v/>
      </c>
      <c r="N671" s="56"/>
      <c r="O671" s="57" t="str">
        <f>'Stammdaten Mitarbeitende'!AA671</f>
        <v/>
      </c>
      <c r="P671" s="64" t="str">
        <f>IF($A671="","",'Stammdaten Mitarbeitende'!L671)</f>
        <v/>
      </c>
      <c r="Q671" s="64" t="str">
        <f>IF(OR($A671="",'Stammdaten Mitarbeitende'!J671=""),"",'Stammdaten Mitarbeitende'!J671)</f>
        <v/>
      </c>
      <c r="R671" s="63" t="str">
        <f t="shared" si="290"/>
        <v/>
      </c>
      <c r="S671" s="63" t="str">
        <f t="shared" si="297"/>
        <v/>
      </c>
      <c r="T671" s="19">
        <f t="shared" si="291"/>
        <v>0</v>
      </c>
      <c r="U671" s="19">
        <f t="shared" si="292"/>
        <v>0</v>
      </c>
      <c r="V671" s="19">
        <f t="shared" si="293"/>
        <v>0</v>
      </c>
      <c r="W671" s="19">
        <f t="shared" si="294"/>
        <v>0</v>
      </c>
      <c r="X671" s="19">
        <f t="shared" si="295"/>
        <v>0</v>
      </c>
      <c r="Y671" s="19">
        <f t="shared" si="296"/>
        <v>0</v>
      </c>
      <c r="Z671" s="365">
        <f t="shared" si="298"/>
        <v>0</v>
      </c>
    </row>
    <row r="672" spans="1:26" ht="17.25" hidden="1" customHeight="1" x14ac:dyDescent="0.2">
      <c r="A672" s="131" t="str">
        <f t="shared" si="286"/>
        <v/>
      </c>
      <c r="B672" s="168"/>
      <c r="C672" s="168"/>
      <c r="D672" s="168"/>
      <c r="E672" s="169"/>
      <c r="F672" s="273" t="str">
        <f t="shared" si="287"/>
        <v/>
      </c>
      <c r="G672" s="129"/>
      <c r="H672" s="131" t="str">
        <f t="shared" si="288"/>
        <v/>
      </c>
      <c r="I672" s="168"/>
      <c r="J672" s="168"/>
      <c r="K672" s="168"/>
      <c r="L672" s="169"/>
      <c r="M672" s="273" t="str">
        <f t="shared" si="289"/>
        <v/>
      </c>
      <c r="N672" s="56"/>
      <c r="O672" s="57" t="str">
        <f>'Stammdaten Mitarbeitende'!AA672</f>
        <v/>
      </c>
      <c r="P672" s="64" t="str">
        <f>IF($A672="","",'Stammdaten Mitarbeitende'!L672)</f>
        <v/>
      </c>
      <c r="Q672" s="64" t="str">
        <f>IF(OR($A672="",'Stammdaten Mitarbeitende'!J672=""),"",'Stammdaten Mitarbeitende'!J672)</f>
        <v/>
      </c>
      <c r="R672" s="63" t="str">
        <f t="shared" si="290"/>
        <v/>
      </c>
      <c r="S672" s="63" t="str">
        <f t="shared" si="297"/>
        <v/>
      </c>
      <c r="T672" s="19">
        <f t="shared" si="291"/>
        <v>0</v>
      </c>
      <c r="U672" s="19">
        <f t="shared" si="292"/>
        <v>0</v>
      </c>
      <c r="V672" s="19">
        <f t="shared" si="293"/>
        <v>0</v>
      </c>
      <c r="W672" s="19">
        <f t="shared" si="294"/>
        <v>0</v>
      </c>
      <c r="X672" s="19">
        <f t="shared" si="295"/>
        <v>0</v>
      </c>
      <c r="Y672" s="19">
        <f t="shared" si="296"/>
        <v>0</v>
      </c>
      <c r="Z672" s="365">
        <f t="shared" si="298"/>
        <v>0</v>
      </c>
    </row>
    <row r="673" spans="1:26" ht="17.25" hidden="1" customHeight="1" x14ac:dyDescent="0.2">
      <c r="A673" s="131" t="str">
        <f t="shared" si="286"/>
        <v/>
      </c>
      <c r="B673" s="168"/>
      <c r="C673" s="168"/>
      <c r="D673" s="168"/>
      <c r="E673" s="169"/>
      <c r="F673" s="273" t="str">
        <f t="shared" si="287"/>
        <v/>
      </c>
      <c r="G673" s="129"/>
      <c r="H673" s="131" t="str">
        <f t="shared" si="288"/>
        <v/>
      </c>
      <c r="I673" s="168"/>
      <c r="J673" s="168"/>
      <c r="K673" s="168"/>
      <c r="L673" s="169"/>
      <c r="M673" s="273" t="str">
        <f t="shared" si="289"/>
        <v/>
      </c>
      <c r="N673" s="56"/>
      <c r="O673" s="57" t="str">
        <f>'Stammdaten Mitarbeitende'!AA673</f>
        <v/>
      </c>
      <c r="P673" s="64" t="str">
        <f>IF($A673="","",'Stammdaten Mitarbeitende'!L673)</f>
        <v/>
      </c>
      <c r="Q673" s="64" t="str">
        <f>IF(OR($A673="",'Stammdaten Mitarbeitende'!J673=""),"",'Stammdaten Mitarbeitende'!J673)</f>
        <v/>
      </c>
      <c r="R673" s="63" t="str">
        <f t="shared" si="290"/>
        <v/>
      </c>
      <c r="S673" s="63" t="str">
        <f t="shared" si="297"/>
        <v/>
      </c>
      <c r="T673" s="19">
        <f t="shared" si="291"/>
        <v>0</v>
      </c>
      <c r="U673" s="19">
        <f t="shared" si="292"/>
        <v>0</v>
      </c>
      <c r="V673" s="19">
        <f t="shared" si="293"/>
        <v>0</v>
      </c>
      <c r="W673" s="19">
        <f t="shared" si="294"/>
        <v>0</v>
      </c>
      <c r="X673" s="19">
        <f t="shared" si="295"/>
        <v>0</v>
      </c>
      <c r="Y673" s="19">
        <f t="shared" si="296"/>
        <v>0</v>
      </c>
      <c r="Z673" s="365">
        <f t="shared" si="298"/>
        <v>0</v>
      </c>
    </row>
    <row r="674" spans="1:26" ht="17.25" hidden="1" customHeight="1" x14ac:dyDescent="0.2">
      <c r="A674" s="131" t="str">
        <f t="shared" si="286"/>
        <v/>
      </c>
      <c r="B674" s="168"/>
      <c r="C674" s="168"/>
      <c r="D674" s="168"/>
      <c r="E674" s="169"/>
      <c r="F674" s="273" t="str">
        <f t="shared" si="287"/>
        <v/>
      </c>
      <c r="G674" s="129"/>
      <c r="H674" s="131" t="str">
        <f t="shared" si="288"/>
        <v/>
      </c>
      <c r="I674" s="168"/>
      <c r="J674" s="168"/>
      <c r="K674" s="168"/>
      <c r="L674" s="169"/>
      <c r="M674" s="273" t="str">
        <f t="shared" si="289"/>
        <v/>
      </c>
      <c r="N674" s="56"/>
      <c r="O674" s="57" t="str">
        <f>'Stammdaten Mitarbeitende'!AA674</f>
        <v/>
      </c>
      <c r="P674" s="64" t="str">
        <f>IF($A674="","",'Stammdaten Mitarbeitende'!L674)</f>
        <v/>
      </c>
      <c r="Q674" s="64" t="str">
        <f>IF(OR($A674="",'Stammdaten Mitarbeitende'!J674=""),"",'Stammdaten Mitarbeitende'!J674)</f>
        <v/>
      </c>
      <c r="R674" s="63" t="str">
        <f t="shared" si="290"/>
        <v/>
      </c>
      <c r="S674" s="63" t="str">
        <f t="shared" si="297"/>
        <v/>
      </c>
      <c r="T674" s="19">
        <f t="shared" si="291"/>
        <v>0</v>
      </c>
      <c r="U674" s="19">
        <f t="shared" si="292"/>
        <v>0</v>
      </c>
      <c r="V674" s="19">
        <f t="shared" si="293"/>
        <v>0</v>
      </c>
      <c r="W674" s="19">
        <f t="shared" si="294"/>
        <v>0</v>
      </c>
      <c r="X674" s="19">
        <f t="shared" si="295"/>
        <v>0</v>
      </c>
      <c r="Y674" s="19">
        <f t="shared" si="296"/>
        <v>0</v>
      </c>
      <c r="Z674" s="365">
        <f t="shared" si="298"/>
        <v>0</v>
      </c>
    </row>
    <row r="675" spans="1:26" ht="17.25" hidden="1" customHeight="1" x14ac:dyDescent="0.2">
      <c r="A675" s="131" t="str">
        <f t="shared" si="286"/>
        <v/>
      </c>
      <c r="B675" s="168"/>
      <c r="C675" s="168"/>
      <c r="D675" s="168"/>
      <c r="E675" s="169"/>
      <c r="F675" s="273" t="str">
        <f t="shared" si="287"/>
        <v/>
      </c>
      <c r="G675" s="129"/>
      <c r="H675" s="131" t="str">
        <f t="shared" si="288"/>
        <v/>
      </c>
      <c r="I675" s="168"/>
      <c r="J675" s="168"/>
      <c r="K675" s="168"/>
      <c r="L675" s="169"/>
      <c r="M675" s="273" t="str">
        <f t="shared" si="289"/>
        <v/>
      </c>
      <c r="N675" s="56"/>
      <c r="O675" s="57" t="str">
        <f>'Stammdaten Mitarbeitende'!AA675</f>
        <v/>
      </c>
      <c r="P675" s="64" t="str">
        <f>IF($A675="","",'Stammdaten Mitarbeitende'!L675)</f>
        <v/>
      </c>
      <c r="Q675" s="64" t="str">
        <f>IF(OR($A675="",'Stammdaten Mitarbeitende'!J675=""),"",'Stammdaten Mitarbeitende'!J675)</f>
        <v/>
      </c>
      <c r="R675" s="63" t="str">
        <f t="shared" si="290"/>
        <v/>
      </c>
      <c r="S675" s="63" t="str">
        <f t="shared" si="297"/>
        <v/>
      </c>
      <c r="T675" s="19">
        <f t="shared" si="291"/>
        <v>0</v>
      </c>
      <c r="U675" s="19">
        <f t="shared" si="292"/>
        <v>0</v>
      </c>
      <c r="V675" s="19">
        <f t="shared" si="293"/>
        <v>0</v>
      </c>
      <c r="W675" s="19">
        <f t="shared" si="294"/>
        <v>0</v>
      </c>
      <c r="X675" s="19">
        <f t="shared" si="295"/>
        <v>0</v>
      </c>
      <c r="Y675" s="19">
        <f t="shared" si="296"/>
        <v>0</v>
      </c>
      <c r="Z675" s="365">
        <f t="shared" si="298"/>
        <v>0</v>
      </c>
    </row>
    <row r="676" spans="1:26" ht="17.25" hidden="1" customHeight="1" x14ac:dyDescent="0.2">
      <c r="A676" s="131" t="str">
        <f t="shared" si="286"/>
        <v/>
      </c>
      <c r="B676" s="168"/>
      <c r="C676" s="168"/>
      <c r="D676" s="168"/>
      <c r="E676" s="169"/>
      <c r="F676" s="273" t="str">
        <f t="shared" si="287"/>
        <v/>
      </c>
      <c r="G676" s="129"/>
      <c r="H676" s="131" t="str">
        <f t="shared" si="288"/>
        <v/>
      </c>
      <c r="I676" s="168"/>
      <c r="J676" s="168"/>
      <c r="K676" s="168"/>
      <c r="L676" s="169"/>
      <c r="M676" s="273" t="str">
        <f t="shared" si="289"/>
        <v/>
      </c>
      <c r="N676" s="56"/>
      <c r="O676" s="57" t="str">
        <f>'Stammdaten Mitarbeitende'!AA676</f>
        <v/>
      </c>
      <c r="P676" s="64" t="str">
        <f>IF($A676="","",'Stammdaten Mitarbeitende'!L676)</f>
        <v/>
      </c>
      <c r="Q676" s="64" t="str">
        <f>IF(OR($A676="",'Stammdaten Mitarbeitende'!J676=""),"",'Stammdaten Mitarbeitende'!J676)</f>
        <v/>
      </c>
      <c r="R676" s="63" t="str">
        <f t="shared" si="290"/>
        <v/>
      </c>
      <c r="S676" s="63" t="str">
        <f t="shared" si="297"/>
        <v/>
      </c>
      <c r="T676" s="19">
        <f t="shared" si="291"/>
        <v>0</v>
      </c>
      <c r="U676" s="19">
        <f t="shared" si="292"/>
        <v>0</v>
      </c>
      <c r="V676" s="19">
        <f t="shared" si="293"/>
        <v>0</v>
      </c>
      <c r="W676" s="19">
        <f t="shared" si="294"/>
        <v>0</v>
      </c>
      <c r="X676" s="19">
        <f t="shared" si="295"/>
        <v>0</v>
      </c>
      <c r="Y676" s="19">
        <f t="shared" si="296"/>
        <v>0</v>
      </c>
      <c r="Z676" s="365">
        <f t="shared" si="298"/>
        <v>0</v>
      </c>
    </row>
    <row r="677" spans="1:26" ht="17.25" hidden="1" customHeight="1" x14ac:dyDescent="0.2">
      <c r="A677" s="131" t="str">
        <f t="shared" si="286"/>
        <v/>
      </c>
      <c r="B677" s="168"/>
      <c r="C677" s="168"/>
      <c r="D677" s="168"/>
      <c r="E677" s="169"/>
      <c r="F677" s="273" t="str">
        <f t="shared" si="287"/>
        <v/>
      </c>
      <c r="G677" s="129"/>
      <c r="H677" s="131" t="str">
        <f t="shared" si="288"/>
        <v/>
      </c>
      <c r="I677" s="168"/>
      <c r="J677" s="168"/>
      <c r="K677" s="168"/>
      <c r="L677" s="169"/>
      <c r="M677" s="273" t="str">
        <f t="shared" si="289"/>
        <v/>
      </c>
      <c r="N677" s="56"/>
      <c r="O677" s="57" t="str">
        <f>'Stammdaten Mitarbeitende'!AA677</f>
        <v/>
      </c>
      <c r="P677" s="64" t="str">
        <f>IF($A677="","",'Stammdaten Mitarbeitende'!L677)</f>
        <v/>
      </c>
      <c r="Q677" s="64" t="str">
        <f>IF(OR($A677="",'Stammdaten Mitarbeitende'!J677=""),"",'Stammdaten Mitarbeitende'!J677)</f>
        <v/>
      </c>
      <c r="R677" s="63" t="str">
        <f t="shared" si="290"/>
        <v/>
      </c>
      <c r="S677" s="63" t="str">
        <f t="shared" si="297"/>
        <v/>
      </c>
      <c r="T677" s="19">
        <f t="shared" si="291"/>
        <v>0</v>
      </c>
      <c r="U677" s="19">
        <f t="shared" si="292"/>
        <v>0</v>
      </c>
      <c r="V677" s="19">
        <f t="shared" si="293"/>
        <v>0</v>
      </c>
      <c r="W677" s="19">
        <f t="shared" si="294"/>
        <v>0</v>
      </c>
      <c r="X677" s="19">
        <f t="shared" si="295"/>
        <v>0</v>
      </c>
      <c r="Y677" s="19">
        <f t="shared" si="296"/>
        <v>0</v>
      </c>
      <c r="Z677" s="365">
        <f t="shared" si="298"/>
        <v>0</v>
      </c>
    </row>
    <row r="678" spans="1:26" ht="17.25" hidden="1" customHeight="1" x14ac:dyDescent="0.2">
      <c r="A678" s="131" t="str">
        <f t="shared" si="286"/>
        <v/>
      </c>
      <c r="B678" s="168"/>
      <c r="C678" s="168"/>
      <c r="D678" s="168"/>
      <c r="E678" s="169"/>
      <c r="F678" s="273" t="str">
        <f t="shared" si="287"/>
        <v/>
      </c>
      <c r="G678" s="129"/>
      <c r="H678" s="131" t="str">
        <f t="shared" si="288"/>
        <v/>
      </c>
      <c r="I678" s="168"/>
      <c r="J678" s="168"/>
      <c r="K678" s="168"/>
      <c r="L678" s="169"/>
      <c r="M678" s="273" t="str">
        <f t="shared" si="289"/>
        <v/>
      </c>
      <c r="N678" s="56"/>
      <c r="O678" s="57" t="str">
        <f>'Stammdaten Mitarbeitende'!AA678</f>
        <v/>
      </c>
      <c r="P678" s="64" t="str">
        <f>IF($A678="","",'Stammdaten Mitarbeitende'!L678)</f>
        <v/>
      </c>
      <c r="Q678" s="64" t="str">
        <f>IF(OR($A678="",'Stammdaten Mitarbeitende'!J678=""),"",'Stammdaten Mitarbeitende'!J678)</f>
        <v/>
      </c>
      <c r="R678" s="63" t="str">
        <f t="shared" si="290"/>
        <v/>
      </c>
      <c r="S678" s="63" t="str">
        <f t="shared" si="297"/>
        <v/>
      </c>
      <c r="T678" s="19">
        <f t="shared" si="291"/>
        <v>0</v>
      </c>
      <c r="U678" s="19">
        <f t="shared" si="292"/>
        <v>0</v>
      </c>
      <c r="V678" s="19">
        <f t="shared" si="293"/>
        <v>0</v>
      </c>
      <c r="W678" s="19">
        <f t="shared" si="294"/>
        <v>0</v>
      </c>
      <c r="X678" s="19">
        <f t="shared" si="295"/>
        <v>0</v>
      </c>
      <c r="Y678" s="19">
        <f t="shared" si="296"/>
        <v>0</v>
      </c>
      <c r="Z678" s="365">
        <f t="shared" si="298"/>
        <v>0</v>
      </c>
    </row>
    <row r="679" spans="1:26" ht="17.25" hidden="1" customHeight="1" x14ac:dyDescent="0.2">
      <c r="A679" s="131" t="str">
        <f t="shared" si="286"/>
        <v/>
      </c>
      <c r="B679" s="168"/>
      <c r="C679" s="168"/>
      <c r="D679" s="168"/>
      <c r="E679" s="169"/>
      <c r="F679" s="273" t="str">
        <f t="shared" si="287"/>
        <v/>
      </c>
      <c r="G679" s="129"/>
      <c r="H679" s="131" t="str">
        <f t="shared" si="288"/>
        <v/>
      </c>
      <c r="I679" s="168"/>
      <c r="J679" s="168"/>
      <c r="K679" s="168"/>
      <c r="L679" s="169"/>
      <c r="M679" s="273" t="str">
        <f t="shared" si="289"/>
        <v/>
      </c>
      <c r="N679" s="56"/>
      <c r="O679" s="57" t="str">
        <f>'Stammdaten Mitarbeitende'!AA679</f>
        <v/>
      </c>
      <c r="P679" s="64" t="str">
        <f>IF($A679="","",'Stammdaten Mitarbeitende'!L679)</f>
        <v/>
      </c>
      <c r="Q679" s="64" t="str">
        <f>IF(OR($A679="",'Stammdaten Mitarbeitende'!J679=""),"",'Stammdaten Mitarbeitende'!J679)</f>
        <v/>
      </c>
      <c r="R679" s="63" t="str">
        <f t="shared" si="290"/>
        <v/>
      </c>
      <c r="S679" s="63" t="str">
        <f t="shared" si="297"/>
        <v/>
      </c>
      <c r="T679" s="19">
        <f t="shared" si="291"/>
        <v>0</v>
      </c>
      <c r="U679" s="19">
        <f t="shared" si="292"/>
        <v>0</v>
      </c>
      <c r="V679" s="19">
        <f t="shared" si="293"/>
        <v>0</v>
      </c>
      <c r="W679" s="19">
        <f t="shared" si="294"/>
        <v>0</v>
      </c>
      <c r="X679" s="19">
        <f t="shared" si="295"/>
        <v>0</v>
      </c>
      <c r="Y679" s="19">
        <f t="shared" si="296"/>
        <v>0</v>
      </c>
      <c r="Z679" s="365">
        <f t="shared" si="298"/>
        <v>0</v>
      </c>
    </row>
    <row r="680" spans="1:26" ht="17.25" hidden="1" customHeight="1" x14ac:dyDescent="0.2">
      <c r="A680" s="131" t="str">
        <f t="shared" si="286"/>
        <v/>
      </c>
      <c r="B680" s="168"/>
      <c r="C680" s="168"/>
      <c r="D680" s="168"/>
      <c r="E680" s="169"/>
      <c r="F680" s="273" t="str">
        <f t="shared" si="287"/>
        <v/>
      </c>
      <c r="G680" s="129"/>
      <c r="H680" s="131" t="str">
        <f t="shared" si="288"/>
        <v/>
      </c>
      <c r="I680" s="168"/>
      <c r="J680" s="168"/>
      <c r="K680" s="168"/>
      <c r="L680" s="169"/>
      <c r="M680" s="273" t="str">
        <f t="shared" si="289"/>
        <v/>
      </c>
      <c r="N680" s="56"/>
      <c r="O680" s="57" t="str">
        <f>'Stammdaten Mitarbeitende'!AA680</f>
        <v/>
      </c>
      <c r="P680" s="64" t="str">
        <f>IF($A680="","",'Stammdaten Mitarbeitende'!L680)</f>
        <v/>
      </c>
      <c r="Q680" s="64" t="str">
        <f>IF(OR($A680="",'Stammdaten Mitarbeitende'!J680=""),"",'Stammdaten Mitarbeitende'!J680)</f>
        <v/>
      </c>
      <c r="R680" s="63" t="str">
        <f t="shared" si="290"/>
        <v/>
      </c>
      <c r="S680" s="63" t="str">
        <f t="shared" si="297"/>
        <v/>
      </c>
      <c r="T680" s="19">
        <f t="shared" si="291"/>
        <v>0</v>
      </c>
      <c r="U680" s="19">
        <f t="shared" si="292"/>
        <v>0</v>
      </c>
      <c r="V680" s="19">
        <f t="shared" si="293"/>
        <v>0</v>
      </c>
      <c r="W680" s="19">
        <f t="shared" si="294"/>
        <v>0</v>
      </c>
      <c r="X680" s="19">
        <f t="shared" si="295"/>
        <v>0</v>
      </c>
      <c r="Y680" s="19">
        <f t="shared" si="296"/>
        <v>0</v>
      </c>
      <c r="Z680" s="365">
        <f t="shared" si="298"/>
        <v>0</v>
      </c>
    </row>
    <row r="681" spans="1:26" ht="17.25" hidden="1" customHeight="1" x14ac:dyDescent="0.2">
      <c r="A681" s="131" t="str">
        <f t="shared" si="286"/>
        <v/>
      </c>
      <c r="B681" s="168"/>
      <c r="C681" s="168"/>
      <c r="D681" s="168"/>
      <c r="E681" s="169"/>
      <c r="F681" s="273" t="str">
        <f t="shared" si="287"/>
        <v/>
      </c>
      <c r="G681" s="129"/>
      <c r="H681" s="131" t="str">
        <f t="shared" si="288"/>
        <v/>
      </c>
      <c r="I681" s="168"/>
      <c r="J681" s="168"/>
      <c r="K681" s="168"/>
      <c r="L681" s="169"/>
      <c r="M681" s="273" t="str">
        <f t="shared" si="289"/>
        <v/>
      </c>
      <c r="N681" s="56"/>
      <c r="O681" s="57" t="str">
        <f>'Stammdaten Mitarbeitende'!AA681</f>
        <v/>
      </c>
      <c r="P681" s="64" t="str">
        <f>IF($A681="","",'Stammdaten Mitarbeitende'!L681)</f>
        <v/>
      </c>
      <c r="Q681" s="64" t="str">
        <f>IF(OR($A681="",'Stammdaten Mitarbeitende'!J681=""),"",'Stammdaten Mitarbeitende'!J681)</f>
        <v/>
      </c>
      <c r="R681" s="63" t="str">
        <f t="shared" si="290"/>
        <v/>
      </c>
      <c r="S681" s="63" t="str">
        <f t="shared" si="297"/>
        <v/>
      </c>
      <c r="T681" s="19">
        <f t="shared" si="291"/>
        <v>0</v>
      </c>
      <c r="U681" s="19">
        <f t="shared" si="292"/>
        <v>0</v>
      </c>
      <c r="V681" s="19">
        <f t="shared" si="293"/>
        <v>0</v>
      </c>
      <c r="W681" s="19">
        <f t="shared" si="294"/>
        <v>0</v>
      </c>
      <c r="X681" s="19">
        <f t="shared" si="295"/>
        <v>0</v>
      </c>
      <c r="Y681" s="19">
        <f t="shared" si="296"/>
        <v>0</v>
      </c>
      <c r="Z681" s="365">
        <f t="shared" si="298"/>
        <v>0</v>
      </c>
    </row>
    <row r="682" spans="1:26" ht="17.25" hidden="1" customHeight="1" x14ac:dyDescent="0.2">
      <c r="A682" s="131" t="str">
        <f t="shared" si="286"/>
        <v/>
      </c>
      <c r="B682" s="168"/>
      <c r="C682" s="168"/>
      <c r="D682" s="168"/>
      <c r="E682" s="169"/>
      <c r="F682" s="273" t="str">
        <f t="shared" si="287"/>
        <v/>
      </c>
      <c r="G682" s="129"/>
      <c r="H682" s="131" t="str">
        <f t="shared" si="288"/>
        <v/>
      </c>
      <c r="I682" s="168"/>
      <c r="J682" s="168"/>
      <c r="K682" s="168"/>
      <c r="L682" s="169"/>
      <c r="M682" s="273" t="str">
        <f t="shared" si="289"/>
        <v/>
      </c>
      <c r="N682" s="56"/>
      <c r="O682" s="57" t="str">
        <f>'Stammdaten Mitarbeitende'!AA682</f>
        <v/>
      </c>
      <c r="P682" s="64" t="str">
        <f>IF($A682="","",'Stammdaten Mitarbeitende'!L682)</f>
        <v/>
      </c>
      <c r="Q682" s="64" t="str">
        <f>IF(OR($A682="",'Stammdaten Mitarbeitende'!J682=""),"",'Stammdaten Mitarbeitende'!J682)</f>
        <v/>
      </c>
      <c r="R682" s="63" t="str">
        <f t="shared" si="290"/>
        <v/>
      </c>
      <c r="S682" s="63" t="str">
        <f t="shared" si="297"/>
        <v/>
      </c>
      <c r="T682" s="19">
        <f t="shared" si="291"/>
        <v>0</v>
      </c>
      <c r="U682" s="19">
        <f t="shared" si="292"/>
        <v>0</v>
      </c>
      <c r="V682" s="19">
        <f t="shared" si="293"/>
        <v>0</v>
      </c>
      <c r="W682" s="19">
        <f t="shared" si="294"/>
        <v>0</v>
      </c>
      <c r="X682" s="19">
        <f t="shared" si="295"/>
        <v>0</v>
      </c>
      <c r="Y682" s="19">
        <f t="shared" si="296"/>
        <v>0</v>
      </c>
      <c r="Z682" s="365">
        <f t="shared" si="298"/>
        <v>0</v>
      </c>
    </row>
    <row r="683" spans="1:26" ht="17.25" hidden="1" customHeight="1" x14ac:dyDescent="0.2">
      <c r="A683" s="131" t="str">
        <f t="shared" si="286"/>
        <v/>
      </c>
      <c r="B683" s="168"/>
      <c r="C683" s="168"/>
      <c r="D683" s="168"/>
      <c r="E683" s="169"/>
      <c r="F683" s="273" t="str">
        <f t="shared" si="287"/>
        <v/>
      </c>
      <c r="G683" s="129"/>
      <c r="H683" s="131" t="str">
        <f t="shared" si="288"/>
        <v/>
      </c>
      <c r="I683" s="168"/>
      <c r="J683" s="168"/>
      <c r="K683" s="168"/>
      <c r="L683" s="169"/>
      <c r="M683" s="273" t="str">
        <f t="shared" si="289"/>
        <v/>
      </c>
      <c r="N683" s="56"/>
      <c r="O683" s="57" t="str">
        <f>'Stammdaten Mitarbeitende'!AA683</f>
        <v/>
      </c>
      <c r="P683" s="64" t="str">
        <f>IF($A683="","",'Stammdaten Mitarbeitende'!L683)</f>
        <v/>
      </c>
      <c r="Q683" s="64" t="str">
        <f>IF(OR($A683="",'Stammdaten Mitarbeitende'!J683=""),"",'Stammdaten Mitarbeitende'!J683)</f>
        <v/>
      </c>
      <c r="R683" s="63" t="str">
        <f t="shared" si="290"/>
        <v/>
      </c>
      <c r="S683" s="63" t="str">
        <f t="shared" si="297"/>
        <v/>
      </c>
      <c r="T683" s="19">
        <f t="shared" si="291"/>
        <v>0</v>
      </c>
      <c r="U683" s="19">
        <f t="shared" si="292"/>
        <v>0</v>
      </c>
      <c r="V683" s="19">
        <f t="shared" si="293"/>
        <v>0</v>
      </c>
      <c r="W683" s="19">
        <f t="shared" si="294"/>
        <v>0</v>
      </c>
      <c r="X683" s="19">
        <f t="shared" si="295"/>
        <v>0</v>
      </c>
      <c r="Y683" s="19">
        <f t="shared" si="296"/>
        <v>0</v>
      </c>
      <c r="Z683" s="365">
        <f t="shared" si="298"/>
        <v>0</v>
      </c>
    </row>
    <row r="684" spans="1:26" ht="17.25" hidden="1" customHeight="1" x14ac:dyDescent="0.2">
      <c r="A684" s="131" t="str">
        <f t="shared" si="286"/>
        <v/>
      </c>
      <c r="B684" s="168"/>
      <c r="C684" s="168"/>
      <c r="D684" s="168"/>
      <c r="E684" s="169"/>
      <c r="F684" s="273" t="str">
        <f t="shared" si="287"/>
        <v/>
      </c>
      <c r="G684" s="129"/>
      <c r="H684" s="131" t="str">
        <f t="shared" si="288"/>
        <v/>
      </c>
      <c r="I684" s="168"/>
      <c r="J684" s="168"/>
      <c r="K684" s="168"/>
      <c r="L684" s="169"/>
      <c r="M684" s="273" t="str">
        <f t="shared" si="289"/>
        <v/>
      </c>
      <c r="N684" s="56"/>
      <c r="O684" s="57" t="str">
        <f>'Stammdaten Mitarbeitende'!AA684</f>
        <v/>
      </c>
      <c r="P684" s="64" t="str">
        <f>IF($A684="","",'Stammdaten Mitarbeitende'!L684)</f>
        <v/>
      </c>
      <c r="Q684" s="64" t="str">
        <f>IF(OR($A684="",'Stammdaten Mitarbeitende'!J684=""),"",'Stammdaten Mitarbeitende'!J684)</f>
        <v/>
      </c>
      <c r="R684" s="63" t="str">
        <f t="shared" si="290"/>
        <v/>
      </c>
      <c r="S684" s="63" t="str">
        <f t="shared" si="297"/>
        <v/>
      </c>
      <c r="T684" s="19">
        <f t="shared" si="291"/>
        <v>0</v>
      </c>
      <c r="U684" s="19">
        <f t="shared" si="292"/>
        <v>0</v>
      </c>
      <c r="V684" s="19">
        <f t="shared" si="293"/>
        <v>0</v>
      </c>
      <c r="W684" s="19">
        <f t="shared" si="294"/>
        <v>0</v>
      </c>
      <c r="X684" s="19">
        <f t="shared" si="295"/>
        <v>0</v>
      </c>
      <c r="Y684" s="19">
        <f t="shared" si="296"/>
        <v>0</v>
      </c>
      <c r="Z684" s="365">
        <f t="shared" si="298"/>
        <v>0</v>
      </c>
    </row>
    <row r="685" spans="1:26" ht="17.25" hidden="1" customHeight="1" x14ac:dyDescent="0.2">
      <c r="A685" s="131" t="str">
        <f t="shared" si="286"/>
        <v/>
      </c>
      <c r="B685" s="168"/>
      <c r="C685" s="168"/>
      <c r="D685" s="168"/>
      <c r="E685" s="169"/>
      <c r="F685" s="273" t="str">
        <f t="shared" si="287"/>
        <v/>
      </c>
      <c r="G685" s="129"/>
      <c r="H685" s="131" t="str">
        <f t="shared" si="288"/>
        <v/>
      </c>
      <c r="I685" s="168"/>
      <c r="J685" s="168"/>
      <c r="K685" s="168"/>
      <c r="L685" s="169"/>
      <c r="M685" s="273" t="str">
        <f t="shared" si="289"/>
        <v/>
      </c>
      <c r="N685" s="56"/>
      <c r="O685" s="57" t="str">
        <f>'Stammdaten Mitarbeitende'!AA685</f>
        <v/>
      </c>
      <c r="P685" s="64" t="str">
        <f>IF($A685="","",'Stammdaten Mitarbeitende'!L685)</f>
        <v/>
      </c>
      <c r="Q685" s="64" t="str">
        <f>IF(OR($A685="",'Stammdaten Mitarbeitende'!J685=""),"",'Stammdaten Mitarbeitende'!J685)</f>
        <v/>
      </c>
      <c r="R685" s="63" t="str">
        <f t="shared" si="290"/>
        <v/>
      </c>
      <c r="S685" s="63" t="str">
        <f t="shared" si="297"/>
        <v/>
      </c>
      <c r="T685" s="19">
        <f t="shared" si="291"/>
        <v>0</v>
      </c>
      <c r="U685" s="19">
        <f t="shared" si="292"/>
        <v>0</v>
      </c>
      <c r="V685" s="19">
        <f t="shared" si="293"/>
        <v>0</v>
      </c>
      <c r="W685" s="19">
        <f t="shared" si="294"/>
        <v>0</v>
      </c>
      <c r="X685" s="19">
        <f t="shared" si="295"/>
        <v>0</v>
      </c>
      <c r="Y685" s="19">
        <f t="shared" si="296"/>
        <v>0</v>
      </c>
      <c r="Z685" s="365">
        <f t="shared" si="298"/>
        <v>0</v>
      </c>
    </row>
    <row r="686" spans="1:26" ht="17.25" hidden="1" customHeight="1" x14ac:dyDescent="0.2">
      <c r="A686" s="131" t="str">
        <f t="shared" si="286"/>
        <v/>
      </c>
      <c r="B686" s="168"/>
      <c r="C686" s="168"/>
      <c r="D686" s="168"/>
      <c r="E686" s="169"/>
      <c r="F686" s="273" t="str">
        <f t="shared" si="287"/>
        <v/>
      </c>
      <c r="G686" s="129"/>
      <c r="H686" s="131" t="str">
        <f t="shared" si="288"/>
        <v/>
      </c>
      <c r="I686" s="168"/>
      <c r="J686" s="168"/>
      <c r="K686" s="168"/>
      <c r="L686" s="169"/>
      <c r="M686" s="273" t="str">
        <f t="shared" si="289"/>
        <v/>
      </c>
      <c r="N686" s="56"/>
      <c r="O686" s="57" t="str">
        <f>'Stammdaten Mitarbeitende'!AA686</f>
        <v/>
      </c>
      <c r="P686" s="64" t="str">
        <f>IF($A686="","",'Stammdaten Mitarbeitende'!L686)</f>
        <v/>
      </c>
      <c r="Q686" s="64" t="str">
        <f>IF(OR($A686="",'Stammdaten Mitarbeitende'!J686=""),"",'Stammdaten Mitarbeitende'!J686)</f>
        <v/>
      </c>
      <c r="R686" s="63" t="str">
        <f t="shared" si="290"/>
        <v/>
      </c>
      <c r="S686" s="63" t="str">
        <f t="shared" si="297"/>
        <v/>
      </c>
      <c r="T686" s="19">
        <f t="shared" si="291"/>
        <v>0</v>
      </c>
      <c r="U686" s="19">
        <f t="shared" si="292"/>
        <v>0</v>
      </c>
      <c r="V686" s="19">
        <f t="shared" si="293"/>
        <v>0</v>
      </c>
      <c r="W686" s="19">
        <f t="shared" si="294"/>
        <v>0</v>
      </c>
      <c r="X686" s="19">
        <f t="shared" si="295"/>
        <v>0</v>
      </c>
      <c r="Y686" s="19">
        <f t="shared" si="296"/>
        <v>0</v>
      </c>
      <c r="Z686" s="365">
        <f t="shared" si="298"/>
        <v>0</v>
      </c>
    </row>
    <row r="687" spans="1:26" ht="17.25" hidden="1" customHeight="1" x14ac:dyDescent="0.2">
      <c r="A687" s="131" t="str">
        <f t="shared" si="286"/>
        <v/>
      </c>
      <c r="B687" s="168"/>
      <c r="C687" s="168"/>
      <c r="D687" s="168"/>
      <c r="E687" s="169"/>
      <c r="F687" s="273" t="str">
        <f t="shared" si="287"/>
        <v/>
      </c>
      <c r="G687" s="129"/>
      <c r="H687" s="131" t="str">
        <f t="shared" si="288"/>
        <v/>
      </c>
      <c r="I687" s="168"/>
      <c r="J687" s="168"/>
      <c r="K687" s="168"/>
      <c r="L687" s="169"/>
      <c r="M687" s="273" t="str">
        <f t="shared" si="289"/>
        <v/>
      </c>
      <c r="N687" s="56"/>
      <c r="O687" s="57" t="str">
        <f>'Stammdaten Mitarbeitende'!AA687</f>
        <v/>
      </c>
      <c r="P687" s="64" t="str">
        <f>IF($A687="","",'Stammdaten Mitarbeitende'!L687)</f>
        <v/>
      </c>
      <c r="Q687" s="64" t="str">
        <f>IF(OR($A687="",'Stammdaten Mitarbeitende'!J687=""),"",'Stammdaten Mitarbeitende'!J687)</f>
        <v/>
      </c>
      <c r="R687" s="63" t="str">
        <f t="shared" si="290"/>
        <v/>
      </c>
      <c r="S687" s="63" t="str">
        <f t="shared" si="297"/>
        <v/>
      </c>
      <c r="T687" s="19">
        <f t="shared" si="291"/>
        <v>0</v>
      </c>
      <c r="U687" s="19">
        <f t="shared" si="292"/>
        <v>0</v>
      </c>
      <c r="V687" s="19">
        <f t="shared" si="293"/>
        <v>0</v>
      </c>
      <c r="W687" s="19">
        <f t="shared" si="294"/>
        <v>0</v>
      </c>
      <c r="X687" s="19">
        <f t="shared" si="295"/>
        <v>0</v>
      </c>
      <c r="Y687" s="19">
        <f t="shared" si="296"/>
        <v>0</v>
      </c>
      <c r="Z687" s="365">
        <f t="shared" si="298"/>
        <v>0</v>
      </c>
    </row>
    <row r="688" spans="1:26" ht="17.25" hidden="1" customHeight="1" x14ac:dyDescent="0.2">
      <c r="A688" s="131" t="str">
        <f t="shared" si="286"/>
        <v/>
      </c>
      <c r="B688" s="168"/>
      <c r="C688" s="168"/>
      <c r="D688" s="168"/>
      <c r="E688" s="169"/>
      <c r="F688" s="273" t="str">
        <f t="shared" si="287"/>
        <v/>
      </c>
      <c r="G688" s="129"/>
      <c r="H688" s="131" t="str">
        <f t="shared" si="288"/>
        <v/>
      </c>
      <c r="I688" s="168"/>
      <c r="J688" s="168"/>
      <c r="K688" s="168"/>
      <c r="L688" s="169"/>
      <c r="M688" s="273" t="str">
        <f t="shared" si="289"/>
        <v/>
      </c>
      <c r="N688" s="56"/>
      <c r="O688" s="57" t="str">
        <f>'Stammdaten Mitarbeitende'!AA688</f>
        <v/>
      </c>
      <c r="P688" s="64" t="str">
        <f>IF($A688="","",'Stammdaten Mitarbeitende'!L688)</f>
        <v/>
      </c>
      <c r="Q688" s="64" t="str">
        <f>IF(OR($A688="",'Stammdaten Mitarbeitende'!J688=""),"",'Stammdaten Mitarbeitende'!J688)</f>
        <v/>
      </c>
      <c r="R688" s="63" t="str">
        <f t="shared" si="290"/>
        <v/>
      </c>
      <c r="S688" s="63" t="str">
        <f t="shared" si="297"/>
        <v/>
      </c>
      <c r="T688" s="19">
        <f t="shared" si="291"/>
        <v>0</v>
      </c>
      <c r="U688" s="19">
        <f t="shared" si="292"/>
        <v>0</v>
      </c>
      <c r="V688" s="19">
        <f t="shared" si="293"/>
        <v>0</v>
      </c>
      <c r="W688" s="19">
        <f t="shared" si="294"/>
        <v>0</v>
      </c>
      <c r="X688" s="19">
        <f t="shared" si="295"/>
        <v>0</v>
      </c>
      <c r="Y688" s="19">
        <f t="shared" si="296"/>
        <v>0</v>
      </c>
      <c r="Z688" s="365">
        <f t="shared" si="298"/>
        <v>0</v>
      </c>
    </row>
    <row r="689" spans="1:26" ht="17.25" hidden="1" customHeight="1" x14ac:dyDescent="0.2">
      <c r="A689" s="131" t="str">
        <f t="shared" si="286"/>
        <v/>
      </c>
      <c r="B689" s="168"/>
      <c r="C689" s="168"/>
      <c r="D689" s="168"/>
      <c r="E689" s="169"/>
      <c r="F689" s="273" t="str">
        <f t="shared" si="287"/>
        <v/>
      </c>
      <c r="G689" s="129"/>
      <c r="H689" s="131" t="str">
        <f t="shared" si="288"/>
        <v/>
      </c>
      <c r="I689" s="168"/>
      <c r="J689" s="168"/>
      <c r="K689" s="168"/>
      <c r="L689" s="169"/>
      <c r="M689" s="273" t="str">
        <f t="shared" si="289"/>
        <v/>
      </c>
      <c r="N689" s="56"/>
      <c r="O689" s="57" t="str">
        <f>'Stammdaten Mitarbeitende'!AA689</f>
        <v/>
      </c>
      <c r="P689" s="64" t="str">
        <f>IF($A689="","",'Stammdaten Mitarbeitende'!L689)</f>
        <v/>
      </c>
      <c r="Q689" s="64" t="str">
        <f>IF(OR($A689="",'Stammdaten Mitarbeitende'!J689=""),"",'Stammdaten Mitarbeitende'!J689)</f>
        <v/>
      </c>
      <c r="R689" s="63" t="str">
        <f t="shared" si="290"/>
        <v/>
      </c>
      <c r="S689" s="63" t="str">
        <f t="shared" si="297"/>
        <v/>
      </c>
      <c r="T689" s="19">
        <f t="shared" si="291"/>
        <v>0</v>
      </c>
      <c r="U689" s="19">
        <f t="shared" si="292"/>
        <v>0</v>
      </c>
      <c r="V689" s="19">
        <f t="shared" si="293"/>
        <v>0</v>
      </c>
      <c r="W689" s="19">
        <f t="shared" si="294"/>
        <v>0</v>
      </c>
      <c r="X689" s="19">
        <f t="shared" si="295"/>
        <v>0</v>
      </c>
      <c r="Y689" s="19">
        <f t="shared" si="296"/>
        <v>0</v>
      </c>
      <c r="Z689" s="365">
        <f t="shared" si="298"/>
        <v>0</v>
      </c>
    </row>
    <row r="690" spans="1:26" hidden="1" x14ac:dyDescent="0.2">
      <c r="A690" s="280" t="str">
        <f>Übersetzungstexte!A$230</f>
        <v>Seitentotal</v>
      </c>
      <c r="B690" s="281"/>
      <c r="C690" s="92">
        <f>SUM(C669:C689)</f>
        <v>0</v>
      </c>
      <c r="D690" s="282"/>
      <c r="E690" s="92">
        <f>SUM(E669:E689)</f>
        <v>0</v>
      </c>
      <c r="F690" s="92">
        <f>SUM(F669:F689)</f>
        <v>0</v>
      </c>
      <c r="G690" s="283"/>
      <c r="H690" s="280" t="str">
        <f>Übersetzungstexte!A$230</f>
        <v>Seitentotal</v>
      </c>
      <c r="I690" s="281"/>
      <c r="J690" s="92">
        <f>SUM(J669:J689)</f>
        <v>0</v>
      </c>
      <c r="K690" s="282"/>
      <c r="L690" s="92">
        <f>SUM(L669:L689)</f>
        <v>0</v>
      </c>
      <c r="M690" s="92">
        <f>SUM(M669:M689)</f>
        <v>0</v>
      </c>
      <c r="N690" s="56"/>
      <c r="O690" s="56"/>
      <c r="P690" s="56"/>
      <c r="Q690" s="56"/>
      <c r="R690" s="56"/>
      <c r="S690" s="56"/>
    </row>
    <row r="691" spans="1:26" hidden="1" x14ac:dyDescent="0.2">
      <c r="A691" s="240" t="str">
        <f>'Stammdaten Betrieb &amp; Abteilung'!D$1</f>
        <v xml:space="preserve">  </v>
      </c>
      <c r="B691" s="241"/>
      <c r="F691" s="243"/>
      <c r="G691" s="243"/>
      <c r="H691" s="22" t="str">
        <f>Übersetzungstexte!A$190</f>
        <v>Betrieb / Betriebsabteilung</v>
      </c>
      <c r="I691" s="244" t="str">
        <f>'Stammdaten Betrieb &amp; Abteilung'!D$13</f>
        <v xml:space="preserve"> </v>
      </c>
      <c r="J691" s="49"/>
      <c r="K691" s="22"/>
      <c r="L691" s="49"/>
      <c r="M691" s="49"/>
    </row>
    <row r="692" spans="1:26" hidden="1" x14ac:dyDescent="0.2">
      <c r="A692" s="245" t="str">
        <f>'Stammdaten Betrieb &amp; Abteilung'!D$3</f>
        <v xml:space="preserve"> </v>
      </c>
      <c r="B692" s="246"/>
      <c r="F692" s="247"/>
      <c r="G692" s="247"/>
      <c r="H692" s="46" t="str">
        <f>Übersetzungstexte!A$191</f>
        <v>PLZ/Ort</v>
      </c>
      <c r="I692" s="244" t="str">
        <f>'Stammdaten Betrieb &amp; Abteilung'!D$4</f>
        <v xml:space="preserve"> </v>
      </c>
      <c r="J692" s="49"/>
      <c r="K692" s="22"/>
      <c r="L692" s="248"/>
      <c r="M692" s="248"/>
    </row>
    <row r="693" spans="1:26" hidden="1" x14ac:dyDescent="0.2">
      <c r="A693" s="178"/>
      <c r="B693" s="195"/>
      <c r="C693" s="196"/>
      <c r="D693" s="195"/>
      <c r="E693" s="196"/>
      <c r="F693" s="196"/>
      <c r="G693" s="279"/>
      <c r="H693" s="197"/>
      <c r="I693" s="196"/>
      <c r="J693" s="195"/>
      <c r="K693" s="198"/>
      <c r="L693" s="199"/>
      <c r="M693" s="199"/>
    </row>
    <row r="694" spans="1:26" hidden="1" x14ac:dyDescent="0.2">
      <c r="A694" s="249"/>
      <c r="B694" s="250"/>
      <c r="C694" s="251"/>
      <c r="D694" s="252"/>
      <c r="E694" s="253"/>
      <c r="F694" s="254" t="str">
        <f>CONCATENATE(Übersetzungstexte!A$192," ",TEXT(MONTH(P$3),"00"),".",YEAR(P$3))</f>
        <v>Zeitgleiche Periode des Vorjahres: 01.3799</v>
      </c>
      <c r="G694" s="255"/>
      <c r="H694" s="255"/>
      <c r="I694" s="249"/>
      <c r="J694" s="252"/>
      <c r="K694" s="256"/>
      <c r="L694" s="257"/>
      <c r="M694" s="258" t="str">
        <f>CONCATENATE(Übersetzungstexte!A$211," ",TEXT(MONTH(P$4),"00"),".",YEAR(P$4))</f>
        <v>Zeitgleiche Periode des vorletzten Jahres: 01.3798</v>
      </c>
    </row>
    <row r="695" spans="1:26" hidden="1" x14ac:dyDescent="0.2">
      <c r="A695" s="259">
        <v>1</v>
      </c>
      <c r="B695" s="260">
        <v>2</v>
      </c>
      <c r="C695" s="260">
        <v>3</v>
      </c>
      <c r="D695" s="260">
        <v>4</v>
      </c>
      <c r="E695" s="260">
        <v>5</v>
      </c>
      <c r="F695" s="260">
        <v>6</v>
      </c>
      <c r="G695" s="261"/>
      <c r="H695" s="259">
        <v>1</v>
      </c>
      <c r="I695" s="260">
        <v>2</v>
      </c>
      <c r="J695" s="260">
        <v>3</v>
      </c>
      <c r="K695" s="260">
        <v>4</v>
      </c>
      <c r="L695" s="260">
        <v>5</v>
      </c>
      <c r="M695" s="260">
        <v>6</v>
      </c>
      <c r="N695" s="54"/>
      <c r="O695" s="54"/>
      <c r="P695" s="54"/>
      <c r="Q695" s="54"/>
      <c r="R695" s="54" t="s">
        <v>766</v>
      </c>
      <c r="S695" s="54" t="s">
        <v>5</v>
      </c>
      <c r="T695" s="66" t="s">
        <v>764</v>
      </c>
      <c r="U695" s="66" t="s">
        <v>667</v>
      </c>
      <c r="V695" s="66"/>
      <c r="W695" s="66" t="s">
        <v>764</v>
      </c>
      <c r="X695" s="66" t="s">
        <v>667</v>
      </c>
      <c r="Y695" s="66"/>
    </row>
    <row r="696" spans="1:26" s="134" customFormat="1" hidden="1" x14ac:dyDescent="0.2">
      <c r="A696" s="262" t="str">
        <f>Übersetzungstexte!A$193</f>
        <v/>
      </c>
      <c r="B696" s="263" t="str">
        <f>Übersetzungstexte!A$196</f>
        <v>vertragliche</v>
      </c>
      <c r="C696" s="264" t="str">
        <f>Übersetzungstexte!A$199</f>
        <v>Sollstd. zeitgl.</v>
      </c>
      <c r="D696" s="265" t="str">
        <f>Übersetzungstexte!A$202</f>
        <v>Istzeit</v>
      </c>
      <c r="E696" s="264" t="str">
        <f>Übersetzungstexte!A$205</f>
        <v>Bezahlte/</v>
      </c>
      <c r="F696" s="264" t="str">
        <f>Übersetzungstexte!A$208</f>
        <v>Ausfallstunden</v>
      </c>
      <c r="G696" s="266"/>
      <c r="H696" s="262" t="str">
        <f>Übersetzungstexte!A$212</f>
        <v/>
      </c>
      <c r="I696" s="263" t="str">
        <f>Übersetzungstexte!A$215</f>
        <v>vertragliche</v>
      </c>
      <c r="J696" s="264" t="str">
        <f>Übersetzungstexte!A$218</f>
        <v>Sollstd. zeitgl.</v>
      </c>
      <c r="K696" s="265" t="str">
        <f>Übersetzungstexte!A$221</f>
        <v>Istzeit</v>
      </c>
      <c r="L696" s="264" t="str">
        <f>Übersetzungstexte!A$224</f>
        <v>Bezahlte/</v>
      </c>
      <c r="M696" s="264" t="str">
        <f>Übersetzungstexte!A$227</f>
        <v>Ausfallstunden</v>
      </c>
      <c r="N696" s="55"/>
      <c r="O696" s="55"/>
      <c r="P696" s="84" t="s">
        <v>680</v>
      </c>
      <c r="Q696" s="84" t="s">
        <v>683</v>
      </c>
      <c r="R696" s="61" t="s">
        <v>691</v>
      </c>
      <c r="S696" s="61" t="s">
        <v>691</v>
      </c>
      <c r="T696" s="66" t="s">
        <v>763</v>
      </c>
      <c r="U696" s="66" t="s">
        <v>763</v>
      </c>
      <c r="V696" s="61" t="s">
        <v>691</v>
      </c>
      <c r="W696" s="66" t="s">
        <v>763</v>
      </c>
      <c r="X696" s="66" t="s">
        <v>763</v>
      </c>
      <c r="Y696" s="61" t="s">
        <v>691</v>
      </c>
      <c r="Z696" s="79"/>
    </row>
    <row r="697" spans="1:26" s="134" customFormat="1" hidden="1" x14ac:dyDescent="0.2">
      <c r="A697" s="267" t="str">
        <f>Übersetzungstexte!A$194</f>
        <v/>
      </c>
      <c r="B697" s="263" t="str">
        <f>Übersetzungstexte!A$197</f>
        <v>wöchentliche</v>
      </c>
      <c r="C697" s="264" t="str">
        <f>Übersetzungstexte!A$200</f>
        <v>Periode inkl.</v>
      </c>
      <c r="D697" s="265" t="str">
        <f>Übersetzungstexte!A$203</f>
        <v/>
      </c>
      <c r="E697" s="264" t="str">
        <f>Übersetzungstexte!A$206</f>
        <v>Unbezahlte</v>
      </c>
      <c r="F697" s="264" t="str">
        <f>Übersetzungstexte!A$209</f>
        <v/>
      </c>
      <c r="G697" s="266"/>
      <c r="H697" s="267" t="str">
        <f>Übersetzungstexte!A$213</f>
        <v/>
      </c>
      <c r="I697" s="263" t="str">
        <f>Übersetzungstexte!A$216</f>
        <v>wöchentliche</v>
      </c>
      <c r="J697" s="264" t="str">
        <f>Übersetzungstexte!A$219</f>
        <v>Periode inkl.</v>
      </c>
      <c r="K697" s="265" t="str">
        <f>Übersetzungstexte!A$222</f>
        <v/>
      </c>
      <c r="L697" s="264" t="str">
        <f>Übersetzungstexte!A$225</f>
        <v>Unbezahlte</v>
      </c>
      <c r="M697" s="264" t="str">
        <f>Übersetzungstexte!A$228</f>
        <v/>
      </c>
      <c r="N697" s="55"/>
      <c r="O697" s="55"/>
      <c r="P697" s="61" t="s">
        <v>682</v>
      </c>
      <c r="Q697" s="84" t="s">
        <v>681</v>
      </c>
      <c r="R697" s="61" t="s">
        <v>692</v>
      </c>
      <c r="S697" s="61" t="s">
        <v>692</v>
      </c>
      <c r="T697" s="66" t="s">
        <v>749</v>
      </c>
      <c r="U697" s="66" t="s">
        <v>749</v>
      </c>
      <c r="V697" s="61" t="s">
        <v>692</v>
      </c>
      <c r="W697" s="66" t="s">
        <v>749</v>
      </c>
      <c r="X697" s="66" t="s">
        <v>749</v>
      </c>
      <c r="Y697" s="61" t="s">
        <v>692</v>
      </c>
      <c r="Z697" s="79" t="s">
        <v>52</v>
      </c>
    </row>
    <row r="698" spans="1:26" s="134" customFormat="1" hidden="1" x14ac:dyDescent="0.2">
      <c r="A698" s="268" t="str">
        <f>Übersetzungstexte!A$195</f>
        <v>Name,Vorname</v>
      </c>
      <c r="B698" s="269" t="str">
        <f>Übersetzungstexte!A$198</f>
        <v>Arbeitszeit</v>
      </c>
      <c r="C698" s="270" t="str">
        <f>Übersetzungstexte!A$201</f>
        <v>Vorholzeit</v>
      </c>
      <c r="D698" s="271" t="str">
        <f>Übersetzungstexte!A$204</f>
        <v/>
      </c>
      <c r="E698" s="270" t="str">
        <f>Übersetzungstexte!A$207</f>
        <v>Absenzen</v>
      </c>
      <c r="F698" s="270" t="str">
        <f>Übersetzungstexte!A$210</f>
        <v/>
      </c>
      <c r="G698" s="272"/>
      <c r="H698" s="268" t="str">
        <f>Übersetzungstexte!A$214</f>
        <v>Name,Vorname</v>
      </c>
      <c r="I698" s="269" t="str">
        <f>Übersetzungstexte!A$217</f>
        <v>Arbeitszeit</v>
      </c>
      <c r="J698" s="270" t="str">
        <f>Übersetzungstexte!A$220</f>
        <v>Vorholzeit</v>
      </c>
      <c r="K698" s="271" t="str">
        <f>Übersetzungstexte!A$223</f>
        <v/>
      </c>
      <c r="L698" s="270" t="str">
        <f>Übersetzungstexte!A$226</f>
        <v>Absenzen</v>
      </c>
      <c r="M698" s="270" t="str">
        <f>Übersetzungstexte!A$229</f>
        <v/>
      </c>
      <c r="N698" s="55"/>
      <c r="O698" s="55" t="s">
        <v>711</v>
      </c>
      <c r="P698" s="61" t="s">
        <v>673</v>
      </c>
      <c r="Q698" s="84" t="s">
        <v>661</v>
      </c>
      <c r="R698" s="83">
        <f>P$3</f>
        <v>693598</v>
      </c>
      <c r="S698" s="83">
        <f>P$4</f>
        <v>693233</v>
      </c>
      <c r="T698" s="83" t="s">
        <v>767</v>
      </c>
      <c r="U698" s="83" t="s">
        <v>767</v>
      </c>
      <c r="V698" s="83" t="s">
        <v>767</v>
      </c>
      <c r="W698" s="83" t="s">
        <v>4</v>
      </c>
      <c r="X698" s="83" t="s">
        <v>4</v>
      </c>
      <c r="Y698" s="83" t="s">
        <v>4</v>
      </c>
      <c r="Z698" s="79" t="s">
        <v>53</v>
      </c>
    </row>
    <row r="699" spans="1:26" ht="17.25" hidden="1" customHeight="1" x14ac:dyDescent="0.2">
      <c r="A699" s="131" t="str">
        <f t="shared" ref="A699:A719" si="299">O699</f>
        <v/>
      </c>
      <c r="B699" s="168"/>
      <c r="C699" s="168"/>
      <c r="D699" s="168"/>
      <c r="E699" s="169"/>
      <c r="F699" s="273" t="str">
        <f t="shared" ref="F699:F719" si="300">R699</f>
        <v/>
      </c>
      <c r="G699" s="129"/>
      <c r="H699" s="131" t="str">
        <f t="shared" ref="H699:H719" si="301">O699</f>
        <v/>
      </c>
      <c r="I699" s="168"/>
      <c r="J699" s="168"/>
      <c r="K699" s="168"/>
      <c r="L699" s="169"/>
      <c r="M699" s="273" t="str">
        <f t="shared" ref="M699:M719" si="302">S699</f>
        <v/>
      </c>
      <c r="N699" s="56"/>
      <c r="O699" s="57" t="str">
        <f>'Stammdaten Mitarbeitende'!AA699</f>
        <v/>
      </c>
      <c r="P699" s="64" t="str">
        <f>IF($A699="","",'Stammdaten Mitarbeitende'!L699)</f>
        <v/>
      </c>
      <c r="Q699" s="64" t="str">
        <f>IF(OR($A699="",'Stammdaten Mitarbeitende'!J699=""),"",'Stammdaten Mitarbeitende'!J699)</f>
        <v/>
      </c>
      <c r="R699" s="63" t="str">
        <f t="shared" ref="R699:R719" si="303">IF(OR($A699="",C699="",D699="",E699=""),"",MAX(C699-D699-E699,0))</f>
        <v/>
      </c>
      <c r="S699" s="63" t="str">
        <f>IF(OR($H699="",J699="",K699="",L699=""),"",MAX(J699-K699-L699,0))</f>
        <v/>
      </c>
      <c r="T699" s="19">
        <f t="shared" ref="T699:T719" si="304">IF(OR(F699=""),0,C699)</f>
        <v>0</v>
      </c>
      <c r="U699" s="19">
        <f t="shared" ref="U699:U719" si="305">IF(OR(F699=""),0,E699)</f>
        <v>0</v>
      </c>
      <c r="V699" s="19">
        <f t="shared" ref="V699:V719" si="306">IF(OR(F699&lt;=0,F699=""),0,R699)</f>
        <v>0</v>
      </c>
      <c r="W699" s="19">
        <f t="shared" ref="W699:W719" si="307">IF(OR(M699=""),0,J699)</f>
        <v>0</v>
      </c>
      <c r="X699" s="19">
        <f t="shared" ref="X699:X719" si="308">IF(OR(M699=""),0,L699)</f>
        <v>0</v>
      </c>
      <c r="Y699" s="19">
        <f t="shared" ref="Y699:Y719" si="309">IF(OR(M699&lt;=0,M699=""),0,S699)</f>
        <v>0</v>
      </c>
      <c r="Z699" s="365">
        <f>MAX(P699:Y699)</f>
        <v>0</v>
      </c>
    </row>
    <row r="700" spans="1:26" ht="17.25" hidden="1" customHeight="1" x14ac:dyDescent="0.2">
      <c r="A700" s="131" t="str">
        <f t="shared" si="299"/>
        <v/>
      </c>
      <c r="B700" s="168"/>
      <c r="C700" s="168"/>
      <c r="D700" s="168"/>
      <c r="E700" s="169"/>
      <c r="F700" s="273" t="str">
        <f t="shared" si="300"/>
        <v/>
      </c>
      <c r="G700" s="129"/>
      <c r="H700" s="131" t="str">
        <f t="shared" si="301"/>
        <v/>
      </c>
      <c r="I700" s="168"/>
      <c r="J700" s="168"/>
      <c r="K700" s="168"/>
      <c r="L700" s="169"/>
      <c r="M700" s="273" t="str">
        <f t="shared" si="302"/>
        <v/>
      </c>
      <c r="N700" s="56"/>
      <c r="O700" s="57" t="str">
        <f>'Stammdaten Mitarbeitende'!AA700</f>
        <v/>
      </c>
      <c r="P700" s="64" t="str">
        <f>IF($A700="","",'Stammdaten Mitarbeitende'!L700)</f>
        <v/>
      </c>
      <c r="Q700" s="64" t="str">
        <f>IF(OR($A700="",'Stammdaten Mitarbeitende'!J700=""),"",'Stammdaten Mitarbeitende'!J700)</f>
        <v/>
      </c>
      <c r="R700" s="63" t="str">
        <f t="shared" si="303"/>
        <v/>
      </c>
      <c r="S700" s="63" t="str">
        <f t="shared" ref="S700:S719" si="310">IF(OR($H700="",J700="",K700="",L700=""),"",MAX(J700-K700-L700,0))</f>
        <v/>
      </c>
      <c r="T700" s="19">
        <f t="shared" si="304"/>
        <v>0</v>
      </c>
      <c r="U700" s="19">
        <f t="shared" si="305"/>
        <v>0</v>
      </c>
      <c r="V700" s="19">
        <f t="shared" si="306"/>
        <v>0</v>
      </c>
      <c r="W700" s="19">
        <f t="shared" si="307"/>
        <v>0</v>
      </c>
      <c r="X700" s="19">
        <f t="shared" si="308"/>
        <v>0</v>
      </c>
      <c r="Y700" s="19">
        <f t="shared" si="309"/>
        <v>0</v>
      </c>
      <c r="Z700" s="365">
        <f t="shared" ref="Z700:Z719" si="311">MAX(P700:Y700)</f>
        <v>0</v>
      </c>
    </row>
    <row r="701" spans="1:26" ht="17.25" hidden="1" customHeight="1" x14ac:dyDescent="0.2">
      <c r="A701" s="131" t="str">
        <f t="shared" si="299"/>
        <v/>
      </c>
      <c r="B701" s="168"/>
      <c r="C701" s="168"/>
      <c r="D701" s="168"/>
      <c r="E701" s="169"/>
      <c r="F701" s="273" t="str">
        <f t="shared" si="300"/>
        <v/>
      </c>
      <c r="G701" s="129"/>
      <c r="H701" s="131" t="str">
        <f t="shared" si="301"/>
        <v/>
      </c>
      <c r="I701" s="168"/>
      <c r="J701" s="168"/>
      <c r="K701" s="168"/>
      <c r="L701" s="169"/>
      <c r="M701" s="273" t="str">
        <f t="shared" si="302"/>
        <v/>
      </c>
      <c r="N701" s="56"/>
      <c r="O701" s="57" t="str">
        <f>'Stammdaten Mitarbeitende'!AA701</f>
        <v/>
      </c>
      <c r="P701" s="64" t="str">
        <f>IF($A701="","",'Stammdaten Mitarbeitende'!L701)</f>
        <v/>
      </c>
      <c r="Q701" s="64" t="str">
        <f>IF(OR($A701="",'Stammdaten Mitarbeitende'!J701=""),"",'Stammdaten Mitarbeitende'!J701)</f>
        <v/>
      </c>
      <c r="R701" s="63" t="str">
        <f t="shared" si="303"/>
        <v/>
      </c>
      <c r="S701" s="63" t="str">
        <f t="shared" si="310"/>
        <v/>
      </c>
      <c r="T701" s="19">
        <f t="shared" si="304"/>
        <v>0</v>
      </c>
      <c r="U701" s="19">
        <f t="shared" si="305"/>
        <v>0</v>
      </c>
      <c r="V701" s="19">
        <f t="shared" si="306"/>
        <v>0</v>
      </c>
      <c r="W701" s="19">
        <f t="shared" si="307"/>
        <v>0</v>
      </c>
      <c r="X701" s="19">
        <f t="shared" si="308"/>
        <v>0</v>
      </c>
      <c r="Y701" s="19">
        <f t="shared" si="309"/>
        <v>0</v>
      </c>
      <c r="Z701" s="365">
        <f t="shared" si="311"/>
        <v>0</v>
      </c>
    </row>
    <row r="702" spans="1:26" ht="17.25" hidden="1" customHeight="1" x14ac:dyDescent="0.2">
      <c r="A702" s="131" t="str">
        <f t="shared" si="299"/>
        <v/>
      </c>
      <c r="B702" s="168"/>
      <c r="C702" s="168"/>
      <c r="D702" s="168"/>
      <c r="E702" s="169"/>
      <c r="F702" s="273" t="str">
        <f t="shared" si="300"/>
        <v/>
      </c>
      <c r="G702" s="129"/>
      <c r="H702" s="131" t="str">
        <f t="shared" si="301"/>
        <v/>
      </c>
      <c r="I702" s="168"/>
      <c r="J702" s="168"/>
      <c r="K702" s="168"/>
      <c r="L702" s="169"/>
      <c r="M702" s="273" t="str">
        <f t="shared" si="302"/>
        <v/>
      </c>
      <c r="N702" s="56"/>
      <c r="O702" s="57" t="str">
        <f>'Stammdaten Mitarbeitende'!AA702</f>
        <v/>
      </c>
      <c r="P702" s="64" t="str">
        <f>IF($A702="","",'Stammdaten Mitarbeitende'!L702)</f>
        <v/>
      </c>
      <c r="Q702" s="64" t="str">
        <f>IF(OR($A702="",'Stammdaten Mitarbeitende'!J702=""),"",'Stammdaten Mitarbeitende'!J702)</f>
        <v/>
      </c>
      <c r="R702" s="63" t="str">
        <f t="shared" si="303"/>
        <v/>
      </c>
      <c r="S702" s="63" t="str">
        <f t="shared" si="310"/>
        <v/>
      </c>
      <c r="T702" s="19">
        <f t="shared" si="304"/>
        <v>0</v>
      </c>
      <c r="U702" s="19">
        <f t="shared" si="305"/>
        <v>0</v>
      </c>
      <c r="V702" s="19">
        <f t="shared" si="306"/>
        <v>0</v>
      </c>
      <c r="W702" s="19">
        <f t="shared" si="307"/>
        <v>0</v>
      </c>
      <c r="X702" s="19">
        <f t="shared" si="308"/>
        <v>0</v>
      </c>
      <c r="Y702" s="19">
        <f t="shared" si="309"/>
        <v>0</v>
      </c>
      <c r="Z702" s="365">
        <f t="shared" si="311"/>
        <v>0</v>
      </c>
    </row>
    <row r="703" spans="1:26" ht="17.25" hidden="1" customHeight="1" x14ac:dyDescent="0.2">
      <c r="A703" s="131" t="str">
        <f t="shared" si="299"/>
        <v/>
      </c>
      <c r="B703" s="168"/>
      <c r="C703" s="168"/>
      <c r="D703" s="168"/>
      <c r="E703" s="169"/>
      <c r="F703" s="273" t="str">
        <f t="shared" si="300"/>
        <v/>
      </c>
      <c r="G703" s="129"/>
      <c r="H703" s="131" t="str">
        <f t="shared" si="301"/>
        <v/>
      </c>
      <c r="I703" s="168"/>
      <c r="J703" s="168"/>
      <c r="K703" s="168"/>
      <c r="L703" s="169"/>
      <c r="M703" s="273" t="str">
        <f t="shared" si="302"/>
        <v/>
      </c>
      <c r="N703" s="56"/>
      <c r="O703" s="57" t="str">
        <f>'Stammdaten Mitarbeitende'!AA703</f>
        <v/>
      </c>
      <c r="P703" s="64" t="str">
        <f>IF($A703="","",'Stammdaten Mitarbeitende'!L703)</f>
        <v/>
      </c>
      <c r="Q703" s="64" t="str">
        <f>IF(OR($A703="",'Stammdaten Mitarbeitende'!J703=""),"",'Stammdaten Mitarbeitende'!J703)</f>
        <v/>
      </c>
      <c r="R703" s="63" t="str">
        <f t="shared" si="303"/>
        <v/>
      </c>
      <c r="S703" s="63" t="str">
        <f t="shared" si="310"/>
        <v/>
      </c>
      <c r="T703" s="19">
        <f t="shared" si="304"/>
        <v>0</v>
      </c>
      <c r="U703" s="19">
        <f t="shared" si="305"/>
        <v>0</v>
      </c>
      <c r="V703" s="19">
        <f t="shared" si="306"/>
        <v>0</v>
      </c>
      <c r="W703" s="19">
        <f t="shared" si="307"/>
        <v>0</v>
      </c>
      <c r="X703" s="19">
        <f t="shared" si="308"/>
        <v>0</v>
      </c>
      <c r="Y703" s="19">
        <f t="shared" si="309"/>
        <v>0</v>
      </c>
      <c r="Z703" s="365">
        <f t="shared" si="311"/>
        <v>0</v>
      </c>
    </row>
    <row r="704" spans="1:26" ht="17.25" hidden="1" customHeight="1" x14ac:dyDescent="0.2">
      <c r="A704" s="131" t="str">
        <f t="shared" si="299"/>
        <v/>
      </c>
      <c r="B704" s="168"/>
      <c r="C704" s="168"/>
      <c r="D704" s="168"/>
      <c r="E704" s="169"/>
      <c r="F704" s="273" t="str">
        <f t="shared" si="300"/>
        <v/>
      </c>
      <c r="G704" s="129"/>
      <c r="H704" s="131" t="str">
        <f t="shared" si="301"/>
        <v/>
      </c>
      <c r="I704" s="168"/>
      <c r="J704" s="168"/>
      <c r="K704" s="168"/>
      <c r="L704" s="169"/>
      <c r="M704" s="273" t="str">
        <f t="shared" si="302"/>
        <v/>
      </c>
      <c r="N704" s="56"/>
      <c r="O704" s="57" t="str">
        <f>'Stammdaten Mitarbeitende'!AA704</f>
        <v/>
      </c>
      <c r="P704" s="64" t="str">
        <f>IF($A704="","",'Stammdaten Mitarbeitende'!L704)</f>
        <v/>
      </c>
      <c r="Q704" s="64" t="str">
        <f>IF(OR($A704="",'Stammdaten Mitarbeitende'!J704=""),"",'Stammdaten Mitarbeitende'!J704)</f>
        <v/>
      </c>
      <c r="R704" s="63" t="str">
        <f t="shared" si="303"/>
        <v/>
      </c>
      <c r="S704" s="63" t="str">
        <f t="shared" si="310"/>
        <v/>
      </c>
      <c r="T704" s="19">
        <f t="shared" si="304"/>
        <v>0</v>
      </c>
      <c r="U704" s="19">
        <f t="shared" si="305"/>
        <v>0</v>
      </c>
      <c r="V704" s="19">
        <f t="shared" si="306"/>
        <v>0</v>
      </c>
      <c r="W704" s="19">
        <f t="shared" si="307"/>
        <v>0</v>
      </c>
      <c r="X704" s="19">
        <f t="shared" si="308"/>
        <v>0</v>
      </c>
      <c r="Y704" s="19">
        <f t="shared" si="309"/>
        <v>0</v>
      </c>
      <c r="Z704" s="365">
        <f t="shared" si="311"/>
        <v>0</v>
      </c>
    </row>
    <row r="705" spans="1:26" ht="17.25" hidden="1" customHeight="1" x14ac:dyDescent="0.2">
      <c r="A705" s="131" t="str">
        <f t="shared" si="299"/>
        <v/>
      </c>
      <c r="B705" s="168"/>
      <c r="C705" s="168"/>
      <c r="D705" s="168"/>
      <c r="E705" s="169"/>
      <c r="F705" s="273" t="str">
        <f t="shared" si="300"/>
        <v/>
      </c>
      <c r="G705" s="129"/>
      <c r="H705" s="131" t="str">
        <f t="shared" si="301"/>
        <v/>
      </c>
      <c r="I705" s="168"/>
      <c r="J705" s="168"/>
      <c r="K705" s="168"/>
      <c r="L705" s="169"/>
      <c r="M705" s="273" t="str">
        <f t="shared" si="302"/>
        <v/>
      </c>
      <c r="N705" s="56"/>
      <c r="O705" s="57" t="str">
        <f>'Stammdaten Mitarbeitende'!AA705</f>
        <v/>
      </c>
      <c r="P705" s="64" t="str">
        <f>IF($A705="","",'Stammdaten Mitarbeitende'!L705)</f>
        <v/>
      </c>
      <c r="Q705" s="64" t="str">
        <f>IF(OR($A705="",'Stammdaten Mitarbeitende'!J705=""),"",'Stammdaten Mitarbeitende'!J705)</f>
        <v/>
      </c>
      <c r="R705" s="63" t="str">
        <f t="shared" si="303"/>
        <v/>
      </c>
      <c r="S705" s="63" t="str">
        <f t="shared" si="310"/>
        <v/>
      </c>
      <c r="T705" s="19">
        <f t="shared" si="304"/>
        <v>0</v>
      </c>
      <c r="U705" s="19">
        <f t="shared" si="305"/>
        <v>0</v>
      </c>
      <c r="V705" s="19">
        <f t="shared" si="306"/>
        <v>0</v>
      </c>
      <c r="W705" s="19">
        <f t="shared" si="307"/>
        <v>0</v>
      </c>
      <c r="X705" s="19">
        <f t="shared" si="308"/>
        <v>0</v>
      </c>
      <c r="Y705" s="19">
        <f t="shared" si="309"/>
        <v>0</v>
      </c>
      <c r="Z705" s="365">
        <f t="shared" si="311"/>
        <v>0</v>
      </c>
    </row>
    <row r="706" spans="1:26" ht="17.25" hidden="1" customHeight="1" x14ac:dyDescent="0.2">
      <c r="A706" s="131" t="str">
        <f t="shared" si="299"/>
        <v/>
      </c>
      <c r="B706" s="168"/>
      <c r="C706" s="168"/>
      <c r="D706" s="168"/>
      <c r="E706" s="169"/>
      <c r="F706" s="273" t="str">
        <f t="shared" si="300"/>
        <v/>
      </c>
      <c r="G706" s="129"/>
      <c r="H706" s="131" t="str">
        <f t="shared" si="301"/>
        <v/>
      </c>
      <c r="I706" s="168"/>
      <c r="J706" s="168"/>
      <c r="K706" s="168"/>
      <c r="L706" s="169"/>
      <c r="M706" s="273" t="str">
        <f t="shared" si="302"/>
        <v/>
      </c>
      <c r="N706" s="56"/>
      <c r="O706" s="57" t="str">
        <f>'Stammdaten Mitarbeitende'!AA706</f>
        <v/>
      </c>
      <c r="P706" s="64" t="str">
        <f>IF($A706="","",'Stammdaten Mitarbeitende'!L706)</f>
        <v/>
      </c>
      <c r="Q706" s="64" t="str">
        <f>IF(OR($A706="",'Stammdaten Mitarbeitende'!J706=""),"",'Stammdaten Mitarbeitende'!J706)</f>
        <v/>
      </c>
      <c r="R706" s="63" t="str">
        <f t="shared" si="303"/>
        <v/>
      </c>
      <c r="S706" s="63" t="str">
        <f t="shared" si="310"/>
        <v/>
      </c>
      <c r="T706" s="19">
        <f t="shared" si="304"/>
        <v>0</v>
      </c>
      <c r="U706" s="19">
        <f t="shared" si="305"/>
        <v>0</v>
      </c>
      <c r="V706" s="19">
        <f t="shared" si="306"/>
        <v>0</v>
      </c>
      <c r="W706" s="19">
        <f t="shared" si="307"/>
        <v>0</v>
      </c>
      <c r="X706" s="19">
        <f t="shared" si="308"/>
        <v>0</v>
      </c>
      <c r="Y706" s="19">
        <f t="shared" si="309"/>
        <v>0</v>
      </c>
      <c r="Z706" s="365">
        <f t="shared" si="311"/>
        <v>0</v>
      </c>
    </row>
    <row r="707" spans="1:26" ht="17.25" hidden="1" customHeight="1" x14ac:dyDescent="0.2">
      <c r="A707" s="131" t="str">
        <f t="shared" si="299"/>
        <v/>
      </c>
      <c r="B707" s="168"/>
      <c r="C707" s="168"/>
      <c r="D707" s="168"/>
      <c r="E707" s="169"/>
      <c r="F707" s="273" t="str">
        <f t="shared" si="300"/>
        <v/>
      </c>
      <c r="G707" s="129"/>
      <c r="H707" s="131" t="str">
        <f t="shared" si="301"/>
        <v/>
      </c>
      <c r="I707" s="168"/>
      <c r="J707" s="168"/>
      <c r="K707" s="168"/>
      <c r="L707" s="169"/>
      <c r="M707" s="273" t="str">
        <f t="shared" si="302"/>
        <v/>
      </c>
      <c r="N707" s="56"/>
      <c r="O707" s="57" t="str">
        <f>'Stammdaten Mitarbeitende'!AA707</f>
        <v/>
      </c>
      <c r="P707" s="64" t="str">
        <f>IF($A707="","",'Stammdaten Mitarbeitende'!L707)</f>
        <v/>
      </c>
      <c r="Q707" s="64" t="str">
        <f>IF(OR($A707="",'Stammdaten Mitarbeitende'!J707=""),"",'Stammdaten Mitarbeitende'!J707)</f>
        <v/>
      </c>
      <c r="R707" s="63" t="str">
        <f t="shared" si="303"/>
        <v/>
      </c>
      <c r="S707" s="63" t="str">
        <f t="shared" si="310"/>
        <v/>
      </c>
      <c r="T707" s="19">
        <f t="shared" si="304"/>
        <v>0</v>
      </c>
      <c r="U707" s="19">
        <f t="shared" si="305"/>
        <v>0</v>
      </c>
      <c r="V707" s="19">
        <f t="shared" si="306"/>
        <v>0</v>
      </c>
      <c r="W707" s="19">
        <f t="shared" si="307"/>
        <v>0</v>
      </c>
      <c r="X707" s="19">
        <f t="shared" si="308"/>
        <v>0</v>
      </c>
      <c r="Y707" s="19">
        <f t="shared" si="309"/>
        <v>0</v>
      </c>
      <c r="Z707" s="365">
        <f t="shared" si="311"/>
        <v>0</v>
      </c>
    </row>
    <row r="708" spans="1:26" ht="17.25" hidden="1" customHeight="1" x14ac:dyDescent="0.2">
      <c r="A708" s="131" t="str">
        <f t="shared" si="299"/>
        <v/>
      </c>
      <c r="B708" s="168"/>
      <c r="C708" s="168"/>
      <c r="D708" s="168"/>
      <c r="E708" s="169"/>
      <c r="F708" s="273" t="str">
        <f t="shared" si="300"/>
        <v/>
      </c>
      <c r="G708" s="129"/>
      <c r="H708" s="131" t="str">
        <f t="shared" si="301"/>
        <v/>
      </c>
      <c r="I708" s="168"/>
      <c r="J708" s="168"/>
      <c r="K708" s="168"/>
      <c r="L708" s="169"/>
      <c r="M708" s="273" t="str">
        <f t="shared" si="302"/>
        <v/>
      </c>
      <c r="N708" s="56"/>
      <c r="O708" s="57" t="str">
        <f>'Stammdaten Mitarbeitende'!AA708</f>
        <v/>
      </c>
      <c r="P708" s="64" t="str">
        <f>IF($A708="","",'Stammdaten Mitarbeitende'!L708)</f>
        <v/>
      </c>
      <c r="Q708" s="64" t="str">
        <f>IF(OR($A708="",'Stammdaten Mitarbeitende'!J708=""),"",'Stammdaten Mitarbeitende'!J708)</f>
        <v/>
      </c>
      <c r="R708" s="63" t="str">
        <f t="shared" si="303"/>
        <v/>
      </c>
      <c r="S708" s="63" t="str">
        <f t="shared" si="310"/>
        <v/>
      </c>
      <c r="T708" s="19">
        <f t="shared" si="304"/>
        <v>0</v>
      </c>
      <c r="U708" s="19">
        <f t="shared" si="305"/>
        <v>0</v>
      </c>
      <c r="V708" s="19">
        <f t="shared" si="306"/>
        <v>0</v>
      </c>
      <c r="W708" s="19">
        <f t="shared" si="307"/>
        <v>0</v>
      </c>
      <c r="X708" s="19">
        <f t="shared" si="308"/>
        <v>0</v>
      </c>
      <c r="Y708" s="19">
        <f t="shared" si="309"/>
        <v>0</v>
      </c>
      <c r="Z708" s="365">
        <f t="shared" si="311"/>
        <v>0</v>
      </c>
    </row>
    <row r="709" spans="1:26" ht="17.25" hidden="1" customHeight="1" x14ac:dyDescent="0.2">
      <c r="A709" s="131" t="str">
        <f t="shared" si="299"/>
        <v/>
      </c>
      <c r="B709" s="168"/>
      <c r="C709" s="168"/>
      <c r="D709" s="168"/>
      <c r="E709" s="169"/>
      <c r="F709" s="273" t="str">
        <f t="shared" si="300"/>
        <v/>
      </c>
      <c r="G709" s="129"/>
      <c r="H709" s="131" t="str">
        <f t="shared" si="301"/>
        <v/>
      </c>
      <c r="I709" s="168"/>
      <c r="J709" s="168"/>
      <c r="K709" s="168"/>
      <c r="L709" s="169"/>
      <c r="M709" s="273" t="str">
        <f t="shared" si="302"/>
        <v/>
      </c>
      <c r="N709" s="56"/>
      <c r="O709" s="57" t="str">
        <f>'Stammdaten Mitarbeitende'!AA709</f>
        <v/>
      </c>
      <c r="P709" s="64" t="str">
        <f>IF($A709="","",'Stammdaten Mitarbeitende'!L709)</f>
        <v/>
      </c>
      <c r="Q709" s="64" t="str">
        <f>IF(OR($A709="",'Stammdaten Mitarbeitende'!J709=""),"",'Stammdaten Mitarbeitende'!J709)</f>
        <v/>
      </c>
      <c r="R709" s="63" t="str">
        <f t="shared" si="303"/>
        <v/>
      </c>
      <c r="S709" s="63" t="str">
        <f t="shared" si="310"/>
        <v/>
      </c>
      <c r="T709" s="19">
        <f t="shared" si="304"/>
        <v>0</v>
      </c>
      <c r="U709" s="19">
        <f t="shared" si="305"/>
        <v>0</v>
      </c>
      <c r="V709" s="19">
        <f t="shared" si="306"/>
        <v>0</v>
      </c>
      <c r="W709" s="19">
        <f t="shared" si="307"/>
        <v>0</v>
      </c>
      <c r="X709" s="19">
        <f t="shared" si="308"/>
        <v>0</v>
      </c>
      <c r="Y709" s="19">
        <f t="shared" si="309"/>
        <v>0</v>
      </c>
      <c r="Z709" s="365">
        <f t="shared" si="311"/>
        <v>0</v>
      </c>
    </row>
    <row r="710" spans="1:26" ht="17.25" hidden="1" customHeight="1" x14ac:dyDescent="0.2">
      <c r="A710" s="131" t="str">
        <f t="shared" si="299"/>
        <v/>
      </c>
      <c r="B710" s="168"/>
      <c r="C710" s="168"/>
      <c r="D710" s="168"/>
      <c r="E710" s="169"/>
      <c r="F710" s="273" t="str">
        <f t="shared" si="300"/>
        <v/>
      </c>
      <c r="G710" s="129"/>
      <c r="H710" s="131" t="str">
        <f t="shared" si="301"/>
        <v/>
      </c>
      <c r="I710" s="168"/>
      <c r="J710" s="168"/>
      <c r="K710" s="168"/>
      <c r="L710" s="169"/>
      <c r="M710" s="273" t="str">
        <f t="shared" si="302"/>
        <v/>
      </c>
      <c r="N710" s="56"/>
      <c r="O710" s="57" t="str">
        <f>'Stammdaten Mitarbeitende'!AA710</f>
        <v/>
      </c>
      <c r="P710" s="64" t="str">
        <f>IF($A710="","",'Stammdaten Mitarbeitende'!L710)</f>
        <v/>
      </c>
      <c r="Q710" s="64" t="str">
        <f>IF(OR($A710="",'Stammdaten Mitarbeitende'!J710=""),"",'Stammdaten Mitarbeitende'!J710)</f>
        <v/>
      </c>
      <c r="R710" s="63" t="str">
        <f t="shared" si="303"/>
        <v/>
      </c>
      <c r="S710" s="63" t="str">
        <f t="shared" si="310"/>
        <v/>
      </c>
      <c r="T710" s="19">
        <f t="shared" si="304"/>
        <v>0</v>
      </c>
      <c r="U710" s="19">
        <f t="shared" si="305"/>
        <v>0</v>
      </c>
      <c r="V710" s="19">
        <f t="shared" si="306"/>
        <v>0</v>
      </c>
      <c r="W710" s="19">
        <f t="shared" si="307"/>
        <v>0</v>
      </c>
      <c r="X710" s="19">
        <f t="shared" si="308"/>
        <v>0</v>
      </c>
      <c r="Y710" s="19">
        <f t="shared" si="309"/>
        <v>0</v>
      </c>
      <c r="Z710" s="365">
        <f t="shared" si="311"/>
        <v>0</v>
      </c>
    </row>
    <row r="711" spans="1:26" ht="17.25" hidden="1" customHeight="1" x14ac:dyDescent="0.2">
      <c r="A711" s="131" t="str">
        <f t="shared" si="299"/>
        <v/>
      </c>
      <c r="B711" s="168"/>
      <c r="C711" s="168"/>
      <c r="D711" s="168"/>
      <c r="E711" s="169"/>
      <c r="F711" s="273" t="str">
        <f t="shared" si="300"/>
        <v/>
      </c>
      <c r="G711" s="129"/>
      <c r="H711" s="131" t="str">
        <f t="shared" si="301"/>
        <v/>
      </c>
      <c r="I711" s="168"/>
      <c r="J711" s="168"/>
      <c r="K711" s="168"/>
      <c r="L711" s="169"/>
      <c r="M711" s="273" t="str">
        <f t="shared" si="302"/>
        <v/>
      </c>
      <c r="N711" s="56"/>
      <c r="O711" s="57" t="str">
        <f>'Stammdaten Mitarbeitende'!AA711</f>
        <v/>
      </c>
      <c r="P711" s="64" t="str">
        <f>IF($A711="","",'Stammdaten Mitarbeitende'!L711)</f>
        <v/>
      </c>
      <c r="Q711" s="64" t="str">
        <f>IF(OR($A711="",'Stammdaten Mitarbeitende'!J711=""),"",'Stammdaten Mitarbeitende'!J711)</f>
        <v/>
      </c>
      <c r="R711" s="63" t="str">
        <f t="shared" si="303"/>
        <v/>
      </c>
      <c r="S711" s="63" t="str">
        <f t="shared" si="310"/>
        <v/>
      </c>
      <c r="T711" s="19">
        <f t="shared" si="304"/>
        <v>0</v>
      </c>
      <c r="U711" s="19">
        <f t="shared" si="305"/>
        <v>0</v>
      </c>
      <c r="V711" s="19">
        <f t="shared" si="306"/>
        <v>0</v>
      </c>
      <c r="W711" s="19">
        <f t="shared" si="307"/>
        <v>0</v>
      </c>
      <c r="X711" s="19">
        <f t="shared" si="308"/>
        <v>0</v>
      </c>
      <c r="Y711" s="19">
        <f t="shared" si="309"/>
        <v>0</v>
      </c>
      <c r="Z711" s="365">
        <f t="shared" si="311"/>
        <v>0</v>
      </c>
    </row>
    <row r="712" spans="1:26" ht="17.25" hidden="1" customHeight="1" x14ac:dyDescent="0.2">
      <c r="A712" s="131" t="str">
        <f t="shared" si="299"/>
        <v/>
      </c>
      <c r="B712" s="168"/>
      <c r="C712" s="168"/>
      <c r="D712" s="168"/>
      <c r="E712" s="169"/>
      <c r="F712" s="273" t="str">
        <f t="shared" si="300"/>
        <v/>
      </c>
      <c r="G712" s="129"/>
      <c r="H712" s="131" t="str">
        <f t="shared" si="301"/>
        <v/>
      </c>
      <c r="I712" s="168"/>
      <c r="J712" s="168"/>
      <c r="K712" s="168"/>
      <c r="L712" s="169"/>
      <c r="M712" s="273" t="str">
        <f t="shared" si="302"/>
        <v/>
      </c>
      <c r="N712" s="56"/>
      <c r="O712" s="57" t="str">
        <f>'Stammdaten Mitarbeitende'!AA712</f>
        <v/>
      </c>
      <c r="P712" s="64" t="str">
        <f>IF($A712="","",'Stammdaten Mitarbeitende'!L712)</f>
        <v/>
      </c>
      <c r="Q712" s="64" t="str">
        <f>IF(OR($A712="",'Stammdaten Mitarbeitende'!J712=""),"",'Stammdaten Mitarbeitende'!J712)</f>
        <v/>
      </c>
      <c r="R712" s="63" t="str">
        <f t="shared" si="303"/>
        <v/>
      </c>
      <c r="S712" s="63" t="str">
        <f t="shared" si="310"/>
        <v/>
      </c>
      <c r="T712" s="19">
        <f t="shared" si="304"/>
        <v>0</v>
      </c>
      <c r="U712" s="19">
        <f t="shared" si="305"/>
        <v>0</v>
      </c>
      <c r="V712" s="19">
        <f t="shared" si="306"/>
        <v>0</v>
      </c>
      <c r="W712" s="19">
        <f t="shared" si="307"/>
        <v>0</v>
      </c>
      <c r="X712" s="19">
        <f t="shared" si="308"/>
        <v>0</v>
      </c>
      <c r="Y712" s="19">
        <f t="shared" si="309"/>
        <v>0</v>
      </c>
      <c r="Z712" s="365">
        <f t="shared" si="311"/>
        <v>0</v>
      </c>
    </row>
    <row r="713" spans="1:26" ht="17.25" hidden="1" customHeight="1" x14ac:dyDescent="0.2">
      <c r="A713" s="131" t="str">
        <f t="shared" si="299"/>
        <v/>
      </c>
      <c r="B713" s="168"/>
      <c r="C713" s="168"/>
      <c r="D713" s="168"/>
      <c r="E713" s="169"/>
      <c r="F713" s="273" t="str">
        <f t="shared" si="300"/>
        <v/>
      </c>
      <c r="G713" s="129"/>
      <c r="H713" s="131" t="str">
        <f t="shared" si="301"/>
        <v/>
      </c>
      <c r="I713" s="168"/>
      <c r="J713" s="168"/>
      <c r="K713" s="168"/>
      <c r="L713" s="169"/>
      <c r="M713" s="273" t="str">
        <f t="shared" si="302"/>
        <v/>
      </c>
      <c r="N713" s="56"/>
      <c r="O713" s="57" t="str">
        <f>'Stammdaten Mitarbeitende'!AA713</f>
        <v/>
      </c>
      <c r="P713" s="64" t="str">
        <f>IF($A713="","",'Stammdaten Mitarbeitende'!L713)</f>
        <v/>
      </c>
      <c r="Q713" s="64" t="str">
        <f>IF(OR($A713="",'Stammdaten Mitarbeitende'!J713=""),"",'Stammdaten Mitarbeitende'!J713)</f>
        <v/>
      </c>
      <c r="R713" s="63" t="str">
        <f t="shared" si="303"/>
        <v/>
      </c>
      <c r="S713" s="63" t="str">
        <f t="shared" si="310"/>
        <v/>
      </c>
      <c r="T713" s="19">
        <f t="shared" si="304"/>
        <v>0</v>
      </c>
      <c r="U713" s="19">
        <f t="shared" si="305"/>
        <v>0</v>
      </c>
      <c r="V713" s="19">
        <f t="shared" si="306"/>
        <v>0</v>
      </c>
      <c r="W713" s="19">
        <f t="shared" si="307"/>
        <v>0</v>
      </c>
      <c r="X713" s="19">
        <f t="shared" si="308"/>
        <v>0</v>
      </c>
      <c r="Y713" s="19">
        <f t="shared" si="309"/>
        <v>0</v>
      </c>
      <c r="Z713" s="365">
        <f t="shared" si="311"/>
        <v>0</v>
      </c>
    </row>
    <row r="714" spans="1:26" ht="17.25" hidden="1" customHeight="1" x14ac:dyDescent="0.2">
      <c r="A714" s="131" t="str">
        <f t="shared" si="299"/>
        <v/>
      </c>
      <c r="B714" s="168"/>
      <c r="C714" s="168"/>
      <c r="D714" s="168"/>
      <c r="E714" s="169"/>
      <c r="F714" s="273" t="str">
        <f t="shared" si="300"/>
        <v/>
      </c>
      <c r="G714" s="129"/>
      <c r="H714" s="131" t="str">
        <f t="shared" si="301"/>
        <v/>
      </c>
      <c r="I714" s="168"/>
      <c r="J714" s="168"/>
      <c r="K714" s="168"/>
      <c r="L714" s="169"/>
      <c r="M714" s="273" t="str">
        <f t="shared" si="302"/>
        <v/>
      </c>
      <c r="N714" s="56"/>
      <c r="O714" s="57" t="str">
        <f>'Stammdaten Mitarbeitende'!AA714</f>
        <v/>
      </c>
      <c r="P714" s="64" t="str">
        <f>IF($A714="","",'Stammdaten Mitarbeitende'!L714)</f>
        <v/>
      </c>
      <c r="Q714" s="64" t="str">
        <f>IF(OR($A714="",'Stammdaten Mitarbeitende'!J714=""),"",'Stammdaten Mitarbeitende'!J714)</f>
        <v/>
      </c>
      <c r="R714" s="63" t="str">
        <f t="shared" si="303"/>
        <v/>
      </c>
      <c r="S714" s="63" t="str">
        <f t="shared" si="310"/>
        <v/>
      </c>
      <c r="T714" s="19">
        <f t="shared" si="304"/>
        <v>0</v>
      </c>
      <c r="U714" s="19">
        <f t="shared" si="305"/>
        <v>0</v>
      </c>
      <c r="V714" s="19">
        <f t="shared" si="306"/>
        <v>0</v>
      </c>
      <c r="W714" s="19">
        <f t="shared" si="307"/>
        <v>0</v>
      </c>
      <c r="X714" s="19">
        <f t="shared" si="308"/>
        <v>0</v>
      </c>
      <c r="Y714" s="19">
        <f t="shared" si="309"/>
        <v>0</v>
      </c>
      <c r="Z714" s="365">
        <f t="shared" si="311"/>
        <v>0</v>
      </c>
    </row>
    <row r="715" spans="1:26" ht="17.25" hidden="1" customHeight="1" x14ac:dyDescent="0.2">
      <c r="A715" s="131" t="str">
        <f t="shared" si="299"/>
        <v/>
      </c>
      <c r="B715" s="168"/>
      <c r="C715" s="168"/>
      <c r="D715" s="168"/>
      <c r="E715" s="169"/>
      <c r="F715" s="273" t="str">
        <f t="shared" si="300"/>
        <v/>
      </c>
      <c r="G715" s="129"/>
      <c r="H715" s="131" t="str">
        <f t="shared" si="301"/>
        <v/>
      </c>
      <c r="I715" s="168"/>
      <c r="J715" s="168"/>
      <c r="K715" s="168"/>
      <c r="L715" s="169"/>
      <c r="M715" s="273" t="str">
        <f t="shared" si="302"/>
        <v/>
      </c>
      <c r="N715" s="56"/>
      <c r="O715" s="57" t="str">
        <f>'Stammdaten Mitarbeitende'!AA715</f>
        <v/>
      </c>
      <c r="P715" s="64" t="str">
        <f>IF($A715="","",'Stammdaten Mitarbeitende'!L715)</f>
        <v/>
      </c>
      <c r="Q715" s="64" t="str">
        <f>IF(OR($A715="",'Stammdaten Mitarbeitende'!J715=""),"",'Stammdaten Mitarbeitende'!J715)</f>
        <v/>
      </c>
      <c r="R715" s="63" t="str">
        <f t="shared" si="303"/>
        <v/>
      </c>
      <c r="S715" s="63" t="str">
        <f t="shared" si="310"/>
        <v/>
      </c>
      <c r="T715" s="19">
        <f t="shared" si="304"/>
        <v>0</v>
      </c>
      <c r="U715" s="19">
        <f t="shared" si="305"/>
        <v>0</v>
      </c>
      <c r="V715" s="19">
        <f t="shared" si="306"/>
        <v>0</v>
      </c>
      <c r="W715" s="19">
        <f t="shared" si="307"/>
        <v>0</v>
      </c>
      <c r="X715" s="19">
        <f t="shared" si="308"/>
        <v>0</v>
      </c>
      <c r="Y715" s="19">
        <f t="shared" si="309"/>
        <v>0</v>
      </c>
      <c r="Z715" s="365">
        <f t="shared" si="311"/>
        <v>0</v>
      </c>
    </row>
    <row r="716" spans="1:26" ht="17.25" hidden="1" customHeight="1" x14ac:dyDescent="0.2">
      <c r="A716" s="131" t="str">
        <f t="shared" si="299"/>
        <v/>
      </c>
      <c r="B716" s="168"/>
      <c r="C716" s="168"/>
      <c r="D716" s="168"/>
      <c r="E716" s="169"/>
      <c r="F716" s="273" t="str">
        <f t="shared" si="300"/>
        <v/>
      </c>
      <c r="G716" s="129"/>
      <c r="H716" s="131" t="str">
        <f t="shared" si="301"/>
        <v/>
      </c>
      <c r="I716" s="168"/>
      <c r="J716" s="168"/>
      <c r="K716" s="168"/>
      <c r="L716" s="169"/>
      <c r="M716" s="273" t="str">
        <f t="shared" si="302"/>
        <v/>
      </c>
      <c r="N716" s="56"/>
      <c r="O716" s="57" t="str">
        <f>'Stammdaten Mitarbeitende'!AA716</f>
        <v/>
      </c>
      <c r="P716" s="64" t="str">
        <f>IF($A716="","",'Stammdaten Mitarbeitende'!L716)</f>
        <v/>
      </c>
      <c r="Q716" s="64" t="str">
        <f>IF(OR($A716="",'Stammdaten Mitarbeitende'!J716=""),"",'Stammdaten Mitarbeitende'!J716)</f>
        <v/>
      </c>
      <c r="R716" s="63" t="str">
        <f t="shared" si="303"/>
        <v/>
      </c>
      <c r="S716" s="63" t="str">
        <f t="shared" si="310"/>
        <v/>
      </c>
      <c r="T716" s="19">
        <f t="shared" si="304"/>
        <v>0</v>
      </c>
      <c r="U716" s="19">
        <f t="shared" si="305"/>
        <v>0</v>
      </c>
      <c r="V716" s="19">
        <f t="shared" si="306"/>
        <v>0</v>
      </c>
      <c r="W716" s="19">
        <f t="shared" si="307"/>
        <v>0</v>
      </c>
      <c r="X716" s="19">
        <f t="shared" si="308"/>
        <v>0</v>
      </c>
      <c r="Y716" s="19">
        <f t="shared" si="309"/>
        <v>0</v>
      </c>
      <c r="Z716" s="365">
        <f t="shared" si="311"/>
        <v>0</v>
      </c>
    </row>
    <row r="717" spans="1:26" ht="17.25" hidden="1" customHeight="1" x14ac:dyDescent="0.2">
      <c r="A717" s="131" t="str">
        <f t="shared" si="299"/>
        <v/>
      </c>
      <c r="B717" s="168"/>
      <c r="C717" s="168"/>
      <c r="D717" s="168"/>
      <c r="E717" s="169"/>
      <c r="F717" s="273" t="str">
        <f t="shared" si="300"/>
        <v/>
      </c>
      <c r="G717" s="129"/>
      <c r="H717" s="131" t="str">
        <f t="shared" si="301"/>
        <v/>
      </c>
      <c r="I717" s="168"/>
      <c r="J717" s="168"/>
      <c r="K717" s="168"/>
      <c r="L717" s="169"/>
      <c r="M717" s="273" t="str">
        <f t="shared" si="302"/>
        <v/>
      </c>
      <c r="N717" s="56"/>
      <c r="O717" s="57" t="str">
        <f>'Stammdaten Mitarbeitende'!AA717</f>
        <v/>
      </c>
      <c r="P717" s="64" t="str">
        <f>IF($A717="","",'Stammdaten Mitarbeitende'!L717)</f>
        <v/>
      </c>
      <c r="Q717" s="64" t="str">
        <f>IF(OR($A717="",'Stammdaten Mitarbeitende'!J717=""),"",'Stammdaten Mitarbeitende'!J717)</f>
        <v/>
      </c>
      <c r="R717" s="63" t="str">
        <f t="shared" si="303"/>
        <v/>
      </c>
      <c r="S717" s="63" t="str">
        <f t="shared" si="310"/>
        <v/>
      </c>
      <c r="T717" s="19">
        <f t="shared" si="304"/>
        <v>0</v>
      </c>
      <c r="U717" s="19">
        <f t="shared" si="305"/>
        <v>0</v>
      </c>
      <c r="V717" s="19">
        <f t="shared" si="306"/>
        <v>0</v>
      </c>
      <c r="W717" s="19">
        <f t="shared" si="307"/>
        <v>0</v>
      </c>
      <c r="X717" s="19">
        <f t="shared" si="308"/>
        <v>0</v>
      </c>
      <c r="Y717" s="19">
        <f t="shared" si="309"/>
        <v>0</v>
      </c>
      <c r="Z717" s="365">
        <f t="shared" si="311"/>
        <v>0</v>
      </c>
    </row>
    <row r="718" spans="1:26" ht="17.25" hidden="1" customHeight="1" x14ac:dyDescent="0.2">
      <c r="A718" s="131" t="str">
        <f t="shared" si="299"/>
        <v/>
      </c>
      <c r="B718" s="168"/>
      <c r="C718" s="168"/>
      <c r="D718" s="168"/>
      <c r="E718" s="169"/>
      <c r="F718" s="273" t="str">
        <f t="shared" si="300"/>
        <v/>
      </c>
      <c r="G718" s="129"/>
      <c r="H718" s="131" t="str">
        <f t="shared" si="301"/>
        <v/>
      </c>
      <c r="I718" s="168"/>
      <c r="J718" s="168"/>
      <c r="K718" s="168"/>
      <c r="L718" s="169"/>
      <c r="M718" s="273" t="str">
        <f t="shared" si="302"/>
        <v/>
      </c>
      <c r="N718" s="56"/>
      <c r="O718" s="57" t="str">
        <f>'Stammdaten Mitarbeitende'!AA718</f>
        <v/>
      </c>
      <c r="P718" s="64" t="str">
        <f>IF($A718="","",'Stammdaten Mitarbeitende'!L718)</f>
        <v/>
      </c>
      <c r="Q718" s="64" t="str">
        <f>IF(OR($A718="",'Stammdaten Mitarbeitende'!J718=""),"",'Stammdaten Mitarbeitende'!J718)</f>
        <v/>
      </c>
      <c r="R718" s="63" t="str">
        <f t="shared" si="303"/>
        <v/>
      </c>
      <c r="S718" s="63" t="str">
        <f t="shared" si="310"/>
        <v/>
      </c>
      <c r="T718" s="19">
        <f t="shared" si="304"/>
        <v>0</v>
      </c>
      <c r="U718" s="19">
        <f t="shared" si="305"/>
        <v>0</v>
      </c>
      <c r="V718" s="19">
        <f t="shared" si="306"/>
        <v>0</v>
      </c>
      <c r="W718" s="19">
        <f t="shared" si="307"/>
        <v>0</v>
      </c>
      <c r="X718" s="19">
        <f t="shared" si="308"/>
        <v>0</v>
      </c>
      <c r="Y718" s="19">
        <f t="shared" si="309"/>
        <v>0</v>
      </c>
      <c r="Z718" s="365">
        <f t="shared" si="311"/>
        <v>0</v>
      </c>
    </row>
    <row r="719" spans="1:26" ht="17.25" hidden="1" customHeight="1" x14ac:dyDescent="0.2">
      <c r="A719" s="131" t="str">
        <f t="shared" si="299"/>
        <v/>
      </c>
      <c r="B719" s="168"/>
      <c r="C719" s="168"/>
      <c r="D719" s="168"/>
      <c r="E719" s="169"/>
      <c r="F719" s="273" t="str">
        <f t="shared" si="300"/>
        <v/>
      </c>
      <c r="G719" s="129"/>
      <c r="H719" s="131" t="str">
        <f t="shared" si="301"/>
        <v/>
      </c>
      <c r="I719" s="168"/>
      <c r="J719" s="168"/>
      <c r="K719" s="168"/>
      <c r="L719" s="169"/>
      <c r="M719" s="273" t="str">
        <f t="shared" si="302"/>
        <v/>
      </c>
      <c r="N719" s="56"/>
      <c r="O719" s="57" t="str">
        <f>'Stammdaten Mitarbeitende'!AA719</f>
        <v/>
      </c>
      <c r="P719" s="64" t="str">
        <f>IF($A719="","",'Stammdaten Mitarbeitende'!L719)</f>
        <v/>
      </c>
      <c r="Q719" s="64" t="str">
        <f>IF(OR($A719="",'Stammdaten Mitarbeitende'!J719=""),"",'Stammdaten Mitarbeitende'!J719)</f>
        <v/>
      </c>
      <c r="R719" s="63" t="str">
        <f t="shared" si="303"/>
        <v/>
      </c>
      <c r="S719" s="63" t="str">
        <f t="shared" si="310"/>
        <v/>
      </c>
      <c r="T719" s="19">
        <f t="shared" si="304"/>
        <v>0</v>
      </c>
      <c r="U719" s="19">
        <f t="shared" si="305"/>
        <v>0</v>
      </c>
      <c r="V719" s="19">
        <f t="shared" si="306"/>
        <v>0</v>
      </c>
      <c r="W719" s="19">
        <f t="shared" si="307"/>
        <v>0</v>
      </c>
      <c r="X719" s="19">
        <f t="shared" si="308"/>
        <v>0</v>
      </c>
      <c r="Y719" s="19">
        <f t="shared" si="309"/>
        <v>0</v>
      </c>
      <c r="Z719" s="365">
        <f t="shared" si="311"/>
        <v>0</v>
      </c>
    </row>
    <row r="720" spans="1:26" hidden="1" x14ac:dyDescent="0.2">
      <c r="A720" s="280" t="str">
        <f>Übersetzungstexte!A$230</f>
        <v>Seitentotal</v>
      </c>
      <c r="B720" s="281"/>
      <c r="C720" s="92">
        <f>SUM(C699:C719)</f>
        <v>0</v>
      </c>
      <c r="D720" s="282"/>
      <c r="E720" s="92">
        <f>SUM(E699:E719)</f>
        <v>0</v>
      </c>
      <c r="F720" s="92">
        <f>SUM(F699:F719)</f>
        <v>0</v>
      </c>
      <c r="G720" s="283"/>
      <c r="H720" s="280" t="str">
        <f>Übersetzungstexte!A$230</f>
        <v>Seitentotal</v>
      </c>
      <c r="I720" s="281"/>
      <c r="J720" s="92">
        <f>SUM(J699:J719)</f>
        <v>0</v>
      </c>
      <c r="K720" s="282"/>
      <c r="L720" s="92">
        <f>SUM(L699:L719)</f>
        <v>0</v>
      </c>
      <c r="M720" s="92">
        <f>SUM(M699:M719)</f>
        <v>0</v>
      </c>
      <c r="N720" s="56"/>
      <c r="O720" s="56"/>
      <c r="P720" s="56"/>
      <c r="Q720" s="56"/>
      <c r="R720" s="56"/>
      <c r="S720" s="56"/>
    </row>
    <row r="721" spans="1:26" hidden="1" x14ac:dyDescent="0.2">
      <c r="A721" s="240" t="str">
        <f>'Stammdaten Betrieb &amp; Abteilung'!D$1</f>
        <v xml:space="preserve">  </v>
      </c>
      <c r="B721" s="241"/>
      <c r="F721" s="243"/>
      <c r="G721" s="243"/>
      <c r="H721" s="22" t="str">
        <f>Übersetzungstexte!A$190</f>
        <v>Betrieb / Betriebsabteilung</v>
      </c>
      <c r="I721" s="244" t="str">
        <f>'Stammdaten Betrieb &amp; Abteilung'!D$13</f>
        <v xml:space="preserve"> </v>
      </c>
      <c r="J721" s="49"/>
      <c r="K721" s="22"/>
      <c r="L721" s="49"/>
      <c r="M721" s="49"/>
    </row>
    <row r="722" spans="1:26" hidden="1" x14ac:dyDescent="0.2">
      <c r="A722" s="245" t="str">
        <f>'Stammdaten Betrieb &amp; Abteilung'!D$3</f>
        <v xml:space="preserve"> </v>
      </c>
      <c r="B722" s="246"/>
      <c r="F722" s="247"/>
      <c r="G722" s="247"/>
      <c r="H722" s="46" t="str">
        <f>Übersetzungstexte!A$191</f>
        <v>PLZ/Ort</v>
      </c>
      <c r="I722" s="244" t="str">
        <f>'Stammdaten Betrieb &amp; Abteilung'!D$4</f>
        <v xml:space="preserve"> </v>
      </c>
      <c r="J722" s="49"/>
      <c r="K722" s="22"/>
      <c r="L722" s="248"/>
      <c r="M722" s="248"/>
    </row>
    <row r="723" spans="1:26" hidden="1" x14ac:dyDescent="0.2">
      <c r="A723" s="178"/>
      <c r="B723" s="195"/>
      <c r="C723" s="196"/>
      <c r="D723" s="195"/>
      <c r="E723" s="196"/>
      <c r="F723" s="196"/>
      <c r="G723" s="279"/>
      <c r="H723" s="197"/>
      <c r="I723" s="196"/>
      <c r="J723" s="195"/>
      <c r="K723" s="198"/>
      <c r="L723" s="199"/>
      <c r="M723" s="199"/>
    </row>
    <row r="724" spans="1:26" hidden="1" x14ac:dyDescent="0.2">
      <c r="A724" s="249"/>
      <c r="B724" s="250"/>
      <c r="C724" s="251"/>
      <c r="D724" s="252"/>
      <c r="E724" s="253"/>
      <c r="F724" s="254" t="str">
        <f>CONCATENATE(Übersetzungstexte!A$192," ",TEXT(MONTH(P$3),"00"),".",YEAR(P$3))</f>
        <v>Zeitgleiche Periode des Vorjahres: 01.3799</v>
      </c>
      <c r="G724" s="255"/>
      <c r="H724" s="255"/>
      <c r="I724" s="249"/>
      <c r="J724" s="252"/>
      <c r="K724" s="256"/>
      <c r="L724" s="257"/>
      <c r="M724" s="258" t="str">
        <f>CONCATENATE(Übersetzungstexte!A$211," ",TEXT(MONTH(P$4),"00"),".",YEAR(P$4))</f>
        <v>Zeitgleiche Periode des vorletzten Jahres: 01.3798</v>
      </c>
    </row>
    <row r="725" spans="1:26" hidden="1" x14ac:dyDescent="0.2">
      <c r="A725" s="259">
        <v>1</v>
      </c>
      <c r="B725" s="260">
        <v>2</v>
      </c>
      <c r="C725" s="260">
        <v>3</v>
      </c>
      <c r="D725" s="260">
        <v>4</v>
      </c>
      <c r="E725" s="260">
        <v>5</v>
      </c>
      <c r="F725" s="260">
        <v>6</v>
      </c>
      <c r="G725" s="261"/>
      <c r="H725" s="259">
        <v>1</v>
      </c>
      <c r="I725" s="260">
        <v>2</v>
      </c>
      <c r="J725" s="260">
        <v>3</v>
      </c>
      <c r="K725" s="260">
        <v>4</v>
      </c>
      <c r="L725" s="260">
        <v>5</v>
      </c>
      <c r="M725" s="260">
        <v>6</v>
      </c>
      <c r="N725" s="54"/>
      <c r="O725" s="54"/>
      <c r="P725" s="54"/>
      <c r="Q725" s="54"/>
      <c r="R725" s="54" t="s">
        <v>766</v>
      </c>
      <c r="S725" s="54" t="s">
        <v>5</v>
      </c>
      <c r="T725" s="66" t="s">
        <v>764</v>
      </c>
      <c r="U725" s="66" t="s">
        <v>667</v>
      </c>
      <c r="V725" s="66"/>
      <c r="W725" s="66" t="s">
        <v>764</v>
      </c>
      <c r="X725" s="66" t="s">
        <v>667</v>
      </c>
      <c r="Y725" s="66"/>
    </row>
    <row r="726" spans="1:26" s="134" customFormat="1" hidden="1" x14ac:dyDescent="0.2">
      <c r="A726" s="262" t="str">
        <f>Übersetzungstexte!A$193</f>
        <v/>
      </c>
      <c r="B726" s="263" t="str">
        <f>Übersetzungstexte!A$196</f>
        <v>vertragliche</v>
      </c>
      <c r="C726" s="264" t="str">
        <f>Übersetzungstexte!A$199</f>
        <v>Sollstd. zeitgl.</v>
      </c>
      <c r="D726" s="265" t="str">
        <f>Übersetzungstexte!A$202</f>
        <v>Istzeit</v>
      </c>
      <c r="E726" s="264" t="str">
        <f>Übersetzungstexte!A$205</f>
        <v>Bezahlte/</v>
      </c>
      <c r="F726" s="264" t="str">
        <f>Übersetzungstexte!A$208</f>
        <v>Ausfallstunden</v>
      </c>
      <c r="G726" s="266"/>
      <c r="H726" s="262" t="str">
        <f>Übersetzungstexte!A$212</f>
        <v/>
      </c>
      <c r="I726" s="263" t="str">
        <f>Übersetzungstexte!A$215</f>
        <v>vertragliche</v>
      </c>
      <c r="J726" s="264" t="str">
        <f>Übersetzungstexte!A$218</f>
        <v>Sollstd. zeitgl.</v>
      </c>
      <c r="K726" s="265" t="str">
        <f>Übersetzungstexte!A$221</f>
        <v>Istzeit</v>
      </c>
      <c r="L726" s="264" t="str">
        <f>Übersetzungstexte!A$224</f>
        <v>Bezahlte/</v>
      </c>
      <c r="M726" s="264" t="str">
        <f>Übersetzungstexte!A$227</f>
        <v>Ausfallstunden</v>
      </c>
      <c r="N726" s="55"/>
      <c r="O726" s="55"/>
      <c r="P726" s="84" t="s">
        <v>680</v>
      </c>
      <c r="Q726" s="84" t="s">
        <v>683</v>
      </c>
      <c r="R726" s="61" t="s">
        <v>691</v>
      </c>
      <c r="S726" s="61" t="s">
        <v>691</v>
      </c>
      <c r="T726" s="66" t="s">
        <v>763</v>
      </c>
      <c r="U726" s="66" t="s">
        <v>763</v>
      </c>
      <c r="V726" s="61" t="s">
        <v>691</v>
      </c>
      <c r="W726" s="66" t="s">
        <v>763</v>
      </c>
      <c r="X726" s="66" t="s">
        <v>763</v>
      </c>
      <c r="Y726" s="61" t="s">
        <v>691</v>
      </c>
      <c r="Z726" s="79"/>
    </row>
    <row r="727" spans="1:26" s="134" customFormat="1" hidden="1" x14ac:dyDescent="0.2">
      <c r="A727" s="267" t="str">
        <f>Übersetzungstexte!A$194</f>
        <v/>
      </c>
      <c r="B727" s="263" t="str">
        <f>Übersetzungstexte!A$197</f>
        <v>wöchentliche</v>
      </c>
      <c r="C727" s="264" t="str">
        <f>Übersetzungstexte!A$200</f>
        <v>Periode inkl.</v>
      </c>
      <c r="D727" s="265" t="str">
        <f>Übersetzungstexte!A$203</f>
        <v/>
      </c>
      <c r="E727" s="264" t="str">
        <f>Übersetzungstexte!A$206</f>
        <v>Unbezahlte</v>
      </c>
      <c r="F727" s="264" t="str">
        <f>Übersetzungstexte!A$209</f>
        <v/>
      </c>
      <c r="G727" s="266"/>
      <c r="H727" s="267" t="str">
        <f>Übersetzungstexte!A$213</f>
        <v/>
      </c>
      <c r="I727" s="263" t="str">
        <f>Übersetzungstexte!A$216</f>
        <v>wöchentliche</v>
      </c>
      <c r="J727" s="264" t="str">
        <f>Übersetzungstexte!A$219</f>
        <v>Periode inkl.</v>
      </c>
      <c r="K727" s="265" t="str">
        <f>Übersetzungstexte!A$222</f>
        <v/>
      </c>
      <c r="L727" s="264" t="str">
        <f>Übersetzungstexte!A$225</f>
        <v>Unbezahlte</v>
      </c>
      <c r="M727" s="264" t="str">
        <f>Übersetzungstexte!A$228</f>
        <v/>
      </c>
      <c r="N727" s="55"/>
      <c r="O727" s="55"/>
      <c r="P727" s="61" t="s">
        <v>682</v>
      </c>
      <c r="Q727" s="84" t="s">
        <v>681</v>
      </c>
      <c r="R727" s="61" t="s">
        <v>692</v>
      </c>
      <c r="S727" s="61" t="s">
        <v>692</v>
      </c>
      <c r="T727" s="66" t="s">
        <v>749</v>
      </c>
      <c r="U727" s="66" t="s">
        <v>749</v>
      </c>
      <c r="V727" s="61" t="s">
        <v>692</v>
      </c>
      <c r="W727" s="66" t="s">
        <v>749</v>
      </c>
      <c r="X727" s="66" t="s">
        <v>749</v>
      </c>
      <c r="Y727" s="61" t="s">
        <v>692</v>
      </c>
      <c r="Z727" s="79" t="s">
        <v>52</v>
      </c>
    </row>
    <row r="728" spans="1:26" s="134" customFormat="1" hidden="1" x14ac:dyDescent="0.2">
      <c r="A728" s="268" t="str">
        <f>Übersetzungstexte!A$195</f>
        <v>Name,Vorname</v>
      </c>
      <c r="B728" s="269" t="str">
        <f>Übersetzungstexte!A$198</f>
        <v>Arbeitszeit</v>
      </c>
      <c r="C728" s="270" t="str">
        <f>Übersetzungstexte!A$201</f>
        <v>Vorholzeit</v>
      </c>
      <c r="D728" s="271" t="str">
        <f>Übersetzungstexte!A$204</f>
        <v/>
      </c>
      <c r="E728" s="270" t="str">
        <f>Übersetzungstexte!A$207</f>
        <v>Absenzen</v>
      </c>
      <c r="F728" s="270" t="str">
        <f>Übersetzungstexte!A$210</f>
        <v/>
      </c>
      <c r="G728" s="272"/>
      <c r="H728" s="268" t="str">
        <f>Übersetzungstexte!A$214</f>
        <v>Name,Vorname</v>
      </c>
      <c r="I728" s="269" t="str">
        <f>Übersetzungstexte!A$217</f>
        <v>Arbeitszeit</v>
      </c>
      <c r="J728" s="270" t="str">
        <f>Übersetzungstexte!A$220</f>
        <v>Vorholzeit</v>
      </c>
      <c r="K728" s="271" t="str">
        <f>Übersetzungstexte!A$223</f>
        <v/>
      </c>
      <c r="L728" s="270" t="str">
        <f>Übersetzungstexte!A$226</f>
        <v>Absenzen</v>
      </c>
      <c r="M728" s="270" t="str">
        <f>Übersetzungstexte!A$229</f>
        <v/>
      </c>
      <c r="N728" s="55"/>
      <c r="O728" s="55" t="s">
        <v>711</v>
      </c>
      <c r="P728" s="61" t="s">
        <v>673</v>
      </c>
      <c r="Q728" s="84" t="s">
        <v>661</v>
      </c>
      <c r="R728" s="83">
        <f>P$3</f>
        <v>693598</v>
      </c>
      <c r="S728" s="83">
        <f>P$4</f>
        <v>693233</v>
      </c>
      <c r="T728" s="83" t="s">
        <v>767</v>
      </c>
      <c r="U728" s="83" t="s">
        <v>767</v>
      </c>
      <c r="V728" s="83" t="s">
        <v>767</v>
      </c>
      <c r="W728" s="83" t="s">
        <v>4</v>
      </c>
      <c r="X728" s="83" t="s">
        <v>4</v>
      </c>
      <c r="Y728" s="83" t="s">
        <v>4</v>
      </c>
      <c r="Z728" s="79" t="s">
        <v>53</v>
      </c>
    </row>
    <row r="729" spans="1:26" ht="17.25" hidden="1" customHeight="1" x14ac:dyDescent="0.2">
      <c r="A729" s="131" t="str">
        <f t="shared" ref="A729:A749" si="312">O729</f>
        <v/>
      </c>
      <c r="B729" s="168"/>
      <c r="C729" s="168"/>
      <c r="D729" s="168"/>
      <c r="E729" s="169"/>
      <c r="F729" s="273" t="str">
        <f t="shared" ref="F729:F749" si="313">R729</f>
        <v/>
      </c>
      <c r="G729" s="129"/>
      <c r="H729" s="131" t="str">
        <f t="shared" ref="H729:H749" si="314">O729</f>
        <v/>
      </c>
      <c r="I729" s="168"/>
      <c r="J729" s="168"/>
      <c r="K729" s="168"/>
      <c r="L729" s="169"/>
      <c r="M729" s="273" t="str">
        <f t="shared" ref="M729:M749" si="315">S729</f>
        <v/>
      </c>
      <c r="N729" s="56"/>
      <c r="O729" s="57" t="str">
        <f>'Stammdaten Mitarbeitende'!AA729</f>
        <v/>
      </c>
      <c r="P729" s="64" t="str">
        <f>IF($A729="","",'Stammdaten Mitarbeitende'!L729)</f>
        <v/>
      </c>
      <c r="Q729" s="64" t="str">
        <f>IF(OR($A729="",'Stammdaten Mitarbeitende'!J729=""),"",'Stammdaten Mitarbeitende'!J729)</f>
        <v/>
      </c>
      <c r="R729" s="63" t="str">
        <f t="shared" ref="R729:R749" si="316">IF(OR($A729="",C729="",D729="",E729=""),"",MAX(C729-D729-E729,0))</f>
        <v/>
      </c>
      <c r="S729" s="63" t="str">
        <f>IF(OR($H729="",J729="",K729="",L729=""),"",MAX(J729-K729-L729,0))</f>
        <v/>
      </c>
      <c r="T729" s="19">
        <f t="shared" ref="T729:T749" si="317">IF(OR(F729=""),0,C729)</f>
        <v>0</v>
      </c>
      <c r="U729" s="19">
        <f t="shared" ref="U729:U749" si="318">IF(OR(F729=""),0,E729)</f>
        <v>0</v>
      </c>
      <c r="V729" s="19">
        <f t="shared" ref="V729:V749" si="319">IF(OR(F729&lt;=0,F729=""),0,R729)</f>
        <v>0</v>
      </c>
      <c r="W729" s="19">
        <f t="shared" ref="W729:W749" si="320">IF(OR(M729=""),0,J729)</f>
        <v>0</v>
      </c>
      <c r="X729" s="19">
        <f t="shared" ref="X729:X749" si="321">IF(OR(M729=""),0,L729)</f>
        <v>0</v>
      </c>
      <c r="Y729" s="19">
        <f t="shared" ref="Y729:Y749" si="322">IF(OR(M729&lt;=0,M729=""),0,S729)</f>
        <v>0</v>
      </c>
      <c r="Z729" s="365">
        <f>MAX(P729:Y729)</f>
        <v>0</v>
      </c>
    </row>
    <row r="730" spans="1:26" ht="17.25" hidden="1" customHeight="1" x14ac:dyDescent="0.2">
      <c r="A730" s="131" t="str">
        <f t="shared" si="312"/>
        <v/>
      </c>
      <c r="B730" s="168"/>
      <c r="C730" s="168"/>
      <c r="D730" s="168"/>
      <c r="E730" s="169"/>
      <c r="F730" s="273" t="str">
        <f t="shared" si="313"/>
        <v/>
      </c>
      <c r="G730" s="129"/>
      <c r="H730" s="131" t="str">
        <f t="shared" si="314"/>
        <v/>
      </c>
      <c r="I730" s="168"/>
      <c r="J730" s="168"/>
      <c r="K730" s="168"/>
      <c r="L730" s="169"/>
      <c r="M730" s="273" t="str">
        <f t="shared" si="315"/>
        <v/>
      </c>
      <c r="N730" s="56"/>
      <c r="O730" s="57" t="str">
        <f>'Stammdaten Mitarbeitende'!AA730</f>
        <v/>
      </c>
      <c r="P730" s="64" t="str">
        <f>IF($A730="","",'Stammdaten Mitarbeitende'!L730)</f>
        <v/>
      </c>
      <c r="Q730" s="64" t="str">
        <f>IF(OR($A730="",'Stammdaten Mitarbeitende'!J730=""),"",'Stammdaten Mitarbeitende'!J730)</f>
        <v/>
      </c>
      <c r="R730" s="63" t="str">
        <f t="shared" si="316"/>
        <v/>
      </c>
      <c r="S730" s="63" t="str">
        <f t="shared" ref="S730:S749" si="323">IF(OR($H730="",J730="",K730="",L730=""),"",MAX(J730-K730-L730,0))</f>
        <v/>
      </c>
      <c r="T730" s="19">
        <f t="shared" si="317"/>
        <v>0</v>
      </c>
      <c r="U730" s="19">
        <f t="shared" si="318"/>
        <v>0</v>
      </c>
      <c r="V730" s="19">
        <f t="shared" si="319"/>
        <v>0</v>
      </c>
      <c r="W730" s="19">
        <f t="shared" si="320"/>
        <v>0</v>
      </c>
      <c r="X730" s="19">
        <f t="shared" si="321"/>
        <v>0</v>
      </c>
      <c r="Y730" s="19">
        <f t="shared" si="322"/>
        <v>0</v>
      </c>
      <c r="Z730" s="365">
        <f t="shared" ref="Z730:Z749" si="324">MAX(P730:Y730)</f>
        <v>0</v>
      </c>
    </row>
    <row r="731" spans="1:26" ht="17.25" hidden="1" customHeight="1" x14ac:dyDescent="0.2">
      <c r="A731" s="131" t="str">
        <f t="shared" si="312"/>
        <v/>
      </c>
      <c r="B731" s="168"/>
      <c r="C731" s="168"/>
      <c r="D731" s="168"/>
      <c r="E731" s="169"/>
      <c r="F731" s="273" t="str">
        <f t="shared" si="313"/>
        <v/>
      </c>
      <c r="G731" s="129"/>
      <c r="H731" s="131" t="str">
        <f t="shared" si="314"/>
        <v/>
      </c>
      <c r="I731" s="168"/>
      <c r="J731" s="168"/>
      <c r="K731" s="168"/>
      <c r="L731" s="169"/>
      <c r="M731" s="273" t="str">
        <f t="shared" si="315"/>
        <v/>
      </c>
      <c r="N731" s="56"/>
      <c r="O731" s="57" t="str">
        <f>'Stammdaten Mitarbeitende'!AA731</f>
        <v/>
      </c>
      <c r="P731" s="64" t="str">
        <f>IF($A731="","",'Stammdaten Mitarbeitende'!L731)</f>
        <v/>
      </c>
      <c r="Q731" s="64" t="str">
        <f>IF(OR($A731="",'Stammdaten Mitarbeitende'!J731=""),"",'Stammdaten Mitarbeitende'!J731)</f>
        <v/>
      </c>
      <c r="R731" s="63" t="str">
        <f t="shared" si="316"/>
        <v/>
      </c>
      <c r="S731" s="63" t="str">
        <f t="shared" si="323"/>
        <v/>
      </c>
      <c r="T731" s="19">
        <f t="shared" si="317"/>
        <v>0</v>
      </c>
      <c r="U731" s="19">
        <f t="shared" si="318"/>
        <v>0</v>
      </c>
      <c r="V731" s="19">
        <f t="shared" si="319"/>
        <v>0</v>
      </c>
      <c r="W731" s="19">
        <f t="shared" si="320"/>
        <v>0</v>
      </c>
      <c r="X731" s="19">
        <f t="shared" si="321"/>
        <v>0</v>
      </c>
      <c r="Y731" s="19">
        <f t="shared" si="322"/>
        <v>0</v>
      </c>
      <c r="Z731" s="365">
        <f t="shared" si="324"/>
        <v>0</v>
      </c>
    </row>
    <row r="732" spans="1:26" ht="17.25" hidden="1" customHeight="1" x14ac:dyDescent="0.2">
      <c r="A732" s="131" t="str">
        <f t="shared" si="312"/>
        <v/>
      </c>
      <c r="B732" s="168"/>
      <c r="C732" s="168"/>
      <c r="D732" s="168"/>
      <c r="E732" s="169"/>
      <c r="F732" s="273" t="str">
        <f t="shared" si="313"/>
        <v/>
      </c>
      <c r="G732" s="129"/>
      <c r="H732" s="131" t="str">
        <f t="shared" si="314"/>
        <v/>
      </c>
      <c r="I732" s="168"/>
      <c r="J732" s="168"/>
      <c r="K732" s="168"/>
      <c r="L732" s="169"/>
      <c r="M732" s="273" t="str">
        <f t="shared" si="315"/>
        <v/>
      </c>
      <c r="N732" s="56"/>
      <c r="O732" s="57" t="str">
        <f>'Stammdaten Mitarbeitende'!AA732</f>
        <v/>
      </c>
      <c r="P732" s="64" t="str">
        <f>IF($A732="","",'Stammdaten Mitarbeitende'!L732)</f>
        <v/>
      </c>
      <c r="Q732" s="64" t="str">
        <f>IF(OR($A732="",'Stammdaten Mitarbeitende'!J732=""),"",'Stammdaten Mitarbeitende'!J732)</f>
        <v/>
      </c>
      <c r="R732" s="63" t="str">
        <f t="shared" si="316"/>
        <v/>
      </c>
      <c r="S732" s="63" t="str">
        <f t="shared" si="323"/>
        <v/>
      </c>
      <c r="T732" s="19">
        <f t="shared" si="317"/>
        <v>0</v>
      </c>
      <c r="U732" s="19">
        <f t="shared" si="318"/>
        <v>0</v>
      </c>
      <c r="V732" s="19">
        <f t="shared" si="319"/>
        <v>0</v>
      </c>
      <c r="W732" s="19">
        <f t="shared" si="320"/>
        <v>0</v>
      </c>
      <c r="X732" s="19">
        <f t="shared" si="321"/>
        <v>0</v>
      </c>
      <c r="Y732" s="19">
        <f t="shared" si="322"/>
        <v>0</v>
      </c>
      <c r="Z732" s="365">
        <f t="shared" si="324"/>
        <v>0</v>
      </c>
    </row>
    <row r="733" spans="1:26" ht="17.25" hidden="1" customHeight="1" x14ac:dyDescent="0.2">
      <c r="A733" s="131" t="str">
        <f t="shared" si="312"/>
        <v/>
      </c>
      <c r="B733" s="168"/>
      <c r="C733" s="168"/>
      <c r="D733" s="168"/>
      <c r="E733" s="169"/>
      <c r="F733" s="273" t="str">
        <f t="shared" si="313"/>
        <v/>
      </c>
      <c r="G733" s="129"/>
      <c r="H733" s="131" t="str">
        <f t="shared" si="314"/>
        <v/>
      </c>
      <c r="I733" s="168"/>
      <c r="J733" s="168"/>
      <c r="K733" s="168"/>
      <c r="L733" s="169"/>
      <c r="M733" s="273" t="str">
        <f t="shared" si="315"/>
        <v/>
      </c>
      <c r="N733" s="56"/>
      <c r="O733" s="57" t="str">
        <f>'Stammdaten Mitarbeitende'!AA733</f>
        <v/>
      </c>
      <c r="P733" s="64" t="str">
        <f>IF($A733="","",'Stammdaten Mitarbeitende'!L733)</f>
        <v/>
      </c>
      <c r="Q733" s="64" t="str">
        <f>IF(OR($A733="",'Stammdaten Mitarbeitende'!J733=""),"",'Stammdaten Mitarbeitende'!J733)</f>
        <v/>
      </c>
      <c r="R733" s="63" t="str">
        <f t="shared" si="316"/>
        <v/>
      </c>
      <c r="S733" s="63" t="str">
        <f t="shared" si="323"/>
        <v/>
      </c>
      <c r="T733" s="19">
        <f t="shared" si="317"/>
        <v>0</v>
      </c>
      <c r="U733" s="19">
        <f t="shared" si="318"/>
        <v>0</v>
      </c>
      <c r="V733" s="19">
        <f t="shared" si="319"/>
        <v>0</v>
      </c>
      <c r="W733" s="19">
        <f t="shared" si="320"/>
        <v>0</v>
      </c>
      <c r="X733" s="19">
        <f t="shared" si="321"/>
        <v>0</v>
      </c>
      <c r="Y733" s="19">
        <f t="shared" si="322"/>
        <v>0</v>
      </c>
      <c r="Z733" s="365">
        <f t="shared" si="324"/>
        <v>0</v>
      </c>
    </row>
    <row r="734" spans="1:26" ht="17.25" hidden="1" customHeight="1" x14ac:dyDescent="0.2">
      <c r="A734" s="131" t="str">
        <f t="shared" si="312"/>
        <v/>
      </c>
      <c r="B734" s="168"/>
      <c r="C734" s="168"/>
      <c r="D734" s="168"/>
      <c r="E734" s="169"/>
      <c r="F734" s="273" t="str">
        <f t="shared" si="313"/>
        <v/>
      </c>
      <c r="G734" s="129"/>
      <c r="H734" s="131" t="str">
        <f t="shared" si="314"/>
        <v/>
      </c>
      <c r="I734" s="168"/>
      <c r="J734" s="168"/>
      <c r="K734" s="168"/>
      <c r="L734" s="169"/>
      <c r="M734" s="273" t="str">
        <f t="shared" si="315"/>
        <v/>
      </c>
      <c r="N734" s="56"/>
      <c r="O734" s="57" t="str">
        <f>'Stammdaten Mitarbeitende'!AA734</f>
        <v/>
      </c>
      <c r="P734" s="64" t="str">
        <f>IF($A734="","",'Stammdaten Mitarbeitende'!L734)</f>
        <v/>
      </c>
      <c r="Q734" s="64" t="str">
        <f>IF(OR($A734="",'Stammdaten Mitarbeitende'!J734=""),"",'Stammdaten Mitarbeitende'!J734)</f>
        <v/>
      </c>
      <c r="R734" s="63" t="str">
        <f t="shared" si="316"/>
        <v/>
      </c>
      <c r="S734" s="63" t="str">
        <f t="shared" si="323"/>
        <v/>
      </c>
      <c r="T734" s="19">
        <f t="shared" si="317"/>
        <v>0</v>
      </c>
      <c r="U734" s="19">
        <f t="shared" si="318"/>
        <v>0</v>
      </c>
      <c r="V734" s="19">
        <f t="shared" si="319"/>
        <v>0</v>
      </c>
      <c r="W734" s="19">
        <f t="shared" si="320"/>
        <v>0</v>
      </c>
      <c r="X734" s="19">
        <f t="shared" si="321"/>
        <v>0</v>
      </c>
      <c r="Y734" s="19">
        <f t="shared" si="322"/>
        <v>0</v>
      </c>
      <c r="Z734" s="365">
        <f t="shared" si="324"/>
        <v>0</v>
      </c>
    </row>
    <row r="735" spans="1:26" ht="17.25" hidden="1" customHeight="1" x14ac:dyDescent="0.2">
      <c r="A735" s="131" t="str">
        <f t="shared" si="312"/>
        <v/>
      </c>
      <c r="B735" s="168"/>
      <c r="C735" s="168"/>
      <c r="D735" s="168"/>
      <c r="E735" s="169"/>
      <c r="F735" s="273" t="str">
        <f t="shared" si="313"/>
        <v/>
      </c>
      <c r="G735" s="129"/>
      <c r="H735" s="131" t="str">
        <f t="shared" si="314"/>
        <v/>
      </c>
      <c r="I735" s="168"/>
      <c r="J735" s="168"/>
      <c r="K735" s="168"/>
      <c r="L735" s="169"/>
      <c r="M735" s="273" t="str">
        <f t="shared" si="315"/>
        <v/>
      </c>
      <c r="N735" s="56"/>
      <c r="O735" s="57" t="str">
        <f>'Stammdaten Mitarbeitende'!AA735</f>
        <v/>
      </c>
      <c r="P735" s="64" t="str">
        <f>IF($A735="","",'Stammdaten Mitarbeitende'!L735)</f>
        <v/>
      </c>
      <c r="Q735" s="64" t="str">
        <f>IF(OR($A735="",'Stammdaten Mitarbeitende'!J735=""),"",'Stammdaten Mitarbeitende'!J735)</f>
        <v/>
      </c>
      <c r="R735" s="63" t="str">
        <f t="shared" si="316"/>
        <v/>
      </c>
      <c r="S735" s="63" t="str">
        <f t="shared" si="323"/>
        <v/>
      </c>
      <c r="T735" s="19">
        <f t="shared" si="317"/>
        <v>0</v>
      </c>
      <c r="U735" s="19">
        <f t="shared" si="318"/>
        <v>0</v>
      </c>
      <c r="V735" s="19">
        <f t="shared" si="319"/>
        <v>0</v>
      </c>
      <c r="W735" s="19">
        <f t="shared" si="320"/>
        <v>0</v>
      </c>
      <c r="X735" s="19">
        <f t="shared" si="321"/>
        <v>0</v>
      </c>
      <c r="Y735" s="19">
        <f t="shared" si="322"/>
        <v>0</v>
      </c>
      <c r="Z735" s="365">
        <f t="shared" si="324"/>
        <v>0</v>
      </c>
    </row>
    <row r="736" spans="1:26" ht="17.25" hidden="1" customHeight="1" x14ac:dyDescent="0.2">
      <c r="A736" s="131" t="str">
        <f t="shared" si="312"/>
        <v/>
      </c>
      <c r="B736" s="168"/>
      <c r="C736" s="168"/>
      <c r="D736" s="168"/>
      <c r="E736" s="169"/>
      <c r="F736" s="273" t="str">
        <f t="shared" si="313"/>
        <v/>
      </c>
      <c r="G736" s="129"/>
      <c r="H736" s="131" t="str">
        <f t="shared" si="314"/>
        <v/>
      </c>
      <c r="I736" s="168"/>
      <c r="J736" s="168"/>
      <c r="K736" s="168"/>
      <c r="L736" s="169"/>
      <c r="M736" s="273" t="str">
        <f t="shared" si="315"/>
        <v/>
      </c>
      <c r="N736" s="56"/>
      <c r="O736" s="57" t="str">
        <f>'Stammdaten Mitarbeitende'!AA736</f>
        <v/>
      </c>
      <c r="P736" s="64" t="str">
        <f>IF($A736="","",'Stammdaten Mitarbeitende'!L736)</f>
        <v/>
      </c>
      <c r="Q736" s="64" t="str">
        <f>IF(OR($A736="",'Stammdaten Mitarbeitende'!J736=""),"",'Stammdaten Mitarbeitende'!J736)</f>
        <v/>
      </c>
      <c r="R736" s="63" t="str">
        <f t="shared" si="316"/>
        <v/>
      </c>
      <c r="S736" s="63" t="str">
        <f t="shared" si="323"/>
        <v/>
      </c>
      <c r="T736" s="19">
        <f t="shared" si="317"/>
        <v>0</v>
      </c>
      <c r="U736" s="19">
        <f t="shared" si="318"/>
        <v>0</v>
      </c>
      <c r="V736" s="19">
        <f t="shared" si="319"/>
        <v>0</v>
      </c>
      <c r="W736" s="19">
        <f t="shared" si="320"/>
        <v>0</v>
      </c>
      <c r="X736" s="19">
        <f t="shared" si="321"/>
        <v>0</v>
      </c>
      <c r="Y736" s="19">
        <f t="shared" si="322"/>
        <v>0</v>
      </c>
      <c r="Z736" s="365">
        <f t="shared" si="324"/>
        <v>0</v>
      </c>
    </row>
    <row r="737" spans="1:26" ht="17.25" hidden="1" customHeight="1" x14ac:dyDescent="0.2">
      <c r="A737" s="131" t="str">
        <f t="shared" si="312"/>
        <v/>
      </c>
      <c r="B737" s="168"/>
      <c r="C737" s="168"/>
      <c r="D737" s="168"/>
      <c r="E737" s="169"/>
      <c r="F737" s="273" t="str">
        <f t="shared" si="313"/>
        <v/>
      </c>
      <c r="G737" s="129"/>
      <c r="H737" s="131" t="str">
        <f t="shared" si="314"/>
        <v/>
      </c>
      <c r="I737" s="168"/>
      <c r="J737" s="168"/>
      <c r="K737" s="168"/>
      <c r="L737" s="169"/>
      <c r="M737" s="273" t="str">
        <f t="shared" si="315"/>
        <v/>
      </c>
      <c r="N737" s="56"/>
      <c r="O737" s="57" t="str">
        <f>'Stammdaten Mitarbeitende'!AA737</f>
        <v/>
      </c>
      <c r="P737" s="64" t="str">
        <f>IF($A737="","",'Stammdaten Mitarbeitende'!L737)</f>
        <v/>
      </c>
      <c r="Q737" s="64" t="str">
        <f>IF(OR($A737="",'Stammdaten Mitarbeitende'!J737=""),"",'Stammdaten Mitarbeitende'!J737)</f>
        <v/>
      </c>
      <c r="R737" s="63" t="str">
        <f t="shared" si="316"/>
        <v/>
      </c>
      <c r="S737" s="63" t="str">
        <f t="shared" si="323"/>
        <v/>
      </c>
      <c r="T737" s="19">
        <f t="shared" si="317"/>
        <v>0</v>
      </c>
      <c r="U737" s="19">
        <f t="shared" si="318"/>
        <v>0</v>
      </c>
      <c r="V737" s="19">
        <f t="shared" si="319"/>
        <v>0</v>
      </c>
      <c r="W737" s="19">
        <f t="shared" si="320"/>
        <v>0</v>
      </c>
      <c r="X737" s="19">
        <f t="shared" si="321"/>
        <v>0</v>
      </c>
      <c r="Y737" s="19">
        <f t="shared" si="322"/>
        <v>0</v>
      </c>
      <c r="Z737" s="365">
        <f t="shared" si="324"/>
        <v>0</v>
      </c>
    </row>
    <row r="738" spans="1:26" ht="17.25" hidden="1" customHeight="1" x14ac:dyDescent="0.2">
      <c r="A738" s="131" t="str">
        <f t="shared" si="312"/>
        <v/>
      </c>
      <c r="B738" s="168"/>
      <c r="C738" s="168"/>
      <c r="D738" s="168"/>
      <c r="E738" s="169"/>
      <c r="F738" s="273" t="str">
        <f t="shared" si="313"/>
        <v/>
      </c>
      <c r="G738" s="129"/>
      <c r="H738" s="131" t="str">
        <f t="shared" si="314"/>
        <v/>
      </c>
      <c r="I738" s="168"/>
      <c r="J738" s="168"/>
      <c r="K738" s="168"/>
      <c r="L738" s="169"/>
      <c r="M738" s="273" t="str">
        <f t="shared" si="315"/>
        <v/>
      </c>
      <c r="N738" s="56"/>
      <c r="O738" s="57" t="str">
        <f>'Stammdaten Mitarbeitende'!AA738</f>
        <v/>
      </c>
      <c r="P738" s="64" t="str">
        <f>IF($A738="","",'Stammdaten Mitarbeitende'!L738)</f>
        <v/>
      </c>
      <c r="Q738" s="64" t="str">
        <f>IF(OR($A738="",'Stammdaten Mitarbeitende'!J738=""),"",'Stammdaten Mitarbeitende'!J738)</f>
        <v/>
      </c>
      <c r="R738" s="63" t="str">
        <f t="shared" si="316"/>
        <v/>
      </c>
      <c r="S738" s="63" t="str">
        <f t="shared" si="323"/>
        <v/>
      </c>
      <c r="T738" s="19">
        <f t="shared" si="317"/>
        <v>0</v>
      </c>
      <c r="U738" s="19">
        <f t="shared" si="318"/>
        <v>0</v>
      </c>
      <c r="V738" s="19">
        <f t="shared" si="319"/>
        <v>0</v>
      </c>
      <c r="W738" s="19">
        <f t="shared" si="320"/>
        <v>0</v>
      </c>
      <c r="X738" s="19">
        <f t="shared" si="321"/>
        <v>0</v>
      </c>
      <c r="Y738" s="19">
        <f t="shared" si="322"/>
        <v>0</v>
      </c>
      <c r="Z738" s="365">
        <f t="shared" si="324"/>
        <v>0</v>
      </c>
    </row>
    <row r="739" spans="1:26" ht="17.25" hidden="1" customHeight="1" x14ac:dyDescent="0.2">
      <c r="A739" s="131" t="str">
        <f t="shared" si="312"/>
        <v/>
      </c>
      <c r="B739" s="168"/>
      <c r="C739" s="168"/>
      <c r="D739" s="168"/>
      <c r="E739" s="169"/>
      <c r="F739" s="273" t="str">
        <f t="shared" si="313"/>
        <v/>
      </c>
      <c r="G739" s="129"/>
      <c r="H739" s="131" t="str">
        <f t="shared" si="314"/>
        <v/>
      </c>
      <c r="I739" s="168"/>
      <c r="J739" s="168"/>
      <c r="K739" s="168"/>
      <c r="L739" s="169"/>
      <c r="M739" s="273" t="str">
        <f t="shared" si="315"/>
        <v/>
      </c>
      <c r="N739" s="56"/>
      <c r="O739" s="57" t="str">
        <f>'Stammdaten Mitarbeitende'!AA739</f>
        <v/>
      </c>
      <c r="P739" s="64" t="str">
        <f>IF($A739="","",'Stammdaten Mitarbeitende'!L739)</f>
        <v/>
      </c>
      <c r="Q739" s="64" t="str">
        <f>IF(OR($A739="",'Stammdaten Mitarbeitende'!J739=""),"",'Stammdaten Mitarbeitende'!J739)</f>
        <v/>
      </c>
      <c r="R739" s="63" t="str">
        <f t="shared" si="316"/>
        <v/>
      </c>
      <c r="S739" s="63" t="str">
        <f t="shared" si="323"/>
        <v/>
      </c>
      <c r="T739" s="19">
        <f t="shared" si="317"/>
        <v>0</v>
      </c>
      <c r="U739" s="19">
        <f t="shared" si="318"/>
        <v>0</v>
      </c>
      <c r="V739" s="19">
        <f t="shared" si="319"/>
        <v>0</v>
      </c>
      <c r="W739" s="19">
        <f t="shared" si="320"/>
        <v>0</v>
      </c>
      <c r="X739" s="19">
        <f t="shared" si="321"/>
        <v>0</v>
      </c>
      <c r="Y739" s="19">
        <f t="shared" si="322"/>
        <v>0</v>
      </c>
      <c r="Z739" s="365">
        <f t="shared" si="324"/>
        <v>0</v>
      </c>
    </row>
    <row r="740" spans="1:26" ht="17.25" hidden="1" customHeight="1" x14ac:dyDescent="0.2">
      <c r="A740" s="131" t="str">
        <f t="shared" si="312"/>
        <v/>
      </c>
      <c r="B740" s="168"/>
      <c r="C740" s="168"/>
      <c r="D740" s="168"/>
      <c r="E740" s="169"/>
      <c r="F740" s="273" t="str">
        <f t="shared" si="313"/>
        <v/>
      </c>
      <c r="G740" s="129"/>
      <c r="H740" s="131" t="str">
        <f t="shared" si="314"/>
        <v/>
      </c>
      <c r="I740" s="168"/>
      <c r="J740" s="168"/>
      <c r="K740" s="168"/>
      <c r="L740" s="169"/>
      <c r="M740" s="273" t="str">
        <f t="shared" si="315"/>
        <v/>
      </c>
      <c r="N740" s="56"/>
      <c r="O740" s="57" t="str">
        <f>'Stammdaten Mitarbeitende'!AA740</f>
        <v/>
      </c>
      <c r="P740" s="64" t="str">
        <f>IF($A740="","",'Stammdaten Mitarbeitende'!L740)</f>
        <v/>
      </c>
      <c r="Q740" s="64" t="str">
        <f>IF(OR($A740="",'Stammdaten Mitarbeitende'!J740=""),"",'Stammdaten Mitarbeitende'!J740)</f>
        <v/>
      </c>
      <c r="R740" s="63" t="str">
        <f t="shared" si="316"/>
        <v/>
      </c>
      <c r="S740" s="63" t="str">
        <f t="shared" si="323"/>
        <v/>
      </c>
      <c r="T740" s="19">
        <f t="shared" si="317"/>
        <v>0</v>
      </c>
      <c r="U740" s="19">
        <f t="shared" si="318"/>
        <v>0</v>
      </c>
      <c r="V740" s="19">
        <f t="shared" si="319"/>
        <v>0</v>
      </c>
      <c r="W740" s="19">
        <f t="shared" si="320"/>
        <v>0</v>
      </c>
      <c r="X740" s="19">
        <f t="shared" si="321"/>
        <v>0</v>
      </c>
      <c r="Y740" s="19">
        <f t="shared" si="322"/>
        <v>0</v>
      </c>
      <c r="Z740" s="365">
        <f t="shared" si="324"/>
        <v>0</v>
      </c>
    </row>
    <row r="741" spans="1:26" ht="17.25" hidden="1" customHeight="1" x14ac:dyDescent="0.2">
      <c r="A741" s="131" t="str">
        <f t="shared" si="312"/>
        <v/>
      </c>
      <c r="B741" s="168"/>
      <c r="C741" s="168"/>
      <c r="D741" s="168"/>
      <c r="E741" s="169"/>
      <c r="F741" s="273" t="str">
        <f t="shared" si="313"/>
        <v/>
      </c>
      <c r="G741" s="129"/>
      <c r="H741" s="131" t="str">
        <f t="shared" si="314"/>
        <v/>
      </c>
      <c r="I741" s="168"/>
      <c r="J741" s="168"/>
      <c r="K741" s="168"/>
      <c r="L741" s="169"/>
      <c r="M741" s="273" t="str">
        <f t="shared" si="315"/>
        <v/>
      </c>
      <c r="N741" s="56"/>
      <c r="O741" s="57" t="str">
        <f>'Stammdaten Mitarbeitende'!AA741</f>
        <v/>
      </c>
      <c r="P741" s="64" t="str">
        <f>IF($A741="","",'Stammdaten Mitarbeitende'!L741)</f>
        <v/>
      </c>
      <c r="Q741" s="64" t="str">
        <f>IF(OR($A741="",'Stammdaten Mitarbeitende'!J741=""),"",'Stammdaten Mitarbeitende'!J741)</f>
        <v/>
      </c>
      <c r="R741" s="63" t="str">
        <f t="shared" si="316"/>
        <v/>
      </c>
      <c r="S741" s="63" t="str">
        <f t="shared" si="323"/>
        <v/>
      </c>
      <c r="T741" s="19">
        <f t="shared" si="317"/>
        <v>0</v>
      </c>
      <c r="U741" s="19">
        <f t="shared" si="318"/>
        <v>0</v>
      </c>
      <c r="V741" s="19">
        <f t="shared" si="319"/>
        <v>0</v>
      </c>
      <c r="W741" s="19">
        <f t="shared" si="320"/>
        <v>0</v>
      </c>
      <c r="X741" s="19">
        <f t="shared" si="321"/>
        <v>0</v>
      </c>
      <c r="Y741" s="19">
        <f t="shared" si="322"/>
        <v>0</v>
      </c>
      <c r="Z741" s="365">
        <f t="shared" si="324"/>
        <v>0</v>
      </c>
    </row>
    <row r="742" spans="1:26" ht="17.25" hidden="1" customHeight="1" x14ac:dyDescent="0.2">
      <c r="A742" s="131" t="str">
        <f t="shared" si="312"/>
        <v/>
      </c>
      <c r="B742" s="168"/>
      <c r="C742" s="168"/>
      <c r="D742" s="168"/>
      <c r="E742" s="169"/>
      <c r="F742" s="273" t="str">
        <f t="shared" si="313"/>
        <v/>
      </c>
      <c r="G742" s="129"/>
      <c r="H742" s="131" t="str">
        <f t="shared" si="314"/>
        <v/>
      </c>
      <c r="I742" s="168"/>
      <c r="J742" s="168"/>
      <c r="K742" s="168"/>
      <c r="L742" s="169"/>
      <c r="M742" s="273" t="str">
        <f t="shared" si="315"/>
        <v/>
      </c>
      <c r="N742" s="56"/>
      <c r="O742" s="57" t="str">
        <f>'Stammdaten Mitarbeitende'!AA742</f>
        <v/>
      </c>
      <c r="P742" s="64" t="str">
        <f>IF($A742="","",'Stammdaten Mitarbeitende'!L742)</f>
        <v/>
      </c>
      <c r="Q742" s="64" t="str">
        <f>IF(OR($A742="",'Stammdaten Mitarbeitende'!J742=""),"",'Stammdaten Mitarbeitende'!J742)</f>
        <v/>
      </c>
      <c r="R742" s="63" t="str">
        <f t="shared" si="316"/>
        <v/>
      </c>
      <c r="S742" s="63" t="str">
        <f t="shared" si="323"/>
        <v/>
      </c>
      <c r="T742" s="19">
        <f t="shared" si="317"/>
        <v>0</v>
      </c>
      <c r="U742" s="19">
        <f t="shared" si="318"/>
        <v>0</v>
      </c>
      <c r="V742" s="19">
        <f t="shared" si="319"/>
        <v>0</v>
      </c>
      <c r="W742" s="19">
        <f t="shared" si="320"/>
        <v>0</v>
      </c>
      <c r="X742" s="19">
        <f t="shared" si="321"/>
        <v>0</v>
      </c>
      <c r="Y742" s="19">
        <f t="shared" si="322"/>
        <v>0</v>
      </c>
      <c r="Z742" s="365">
        <f t="shared" si="324"/>
        <v>0</v>
      </c>
    </row>
    <row r="743" spans="1:26" ht="17.25" hidden="1" customHeight="1" x14ac:dyDescent="0.2">
      <c r="A743" s="131" t="str">
        <f t="shared" si="312"/>
        <v/>
      </c>
      <c r="B743" s="168"/>
      <c r="C743" s="168"/>
      <c r="D743" s="168"/>
      <c r="E743" s="169"/>
      <c r="F743" s="273" t="str">
        <f t="shared" si="313"/>
        <v/>
      </c>
      <c r="G743" s="129"/>
      <c r="H743" s="131" t="str">
        <f t="shared" si="314"/>
        <v/>
      </c>
      <c r="I743" s="168"/>
      <c r="J743" s="168"/>
      <c r="K743" s="168"/>
      <c r="L743" s="169"/>
      <c r="M743" s="273" t="str">
        <f t="shared" si="315"/>
        <v/>
      </c>
      <c r="N743" s="56"/>
      <c r="O743" s="57" t="str">
        <f>'Stammdaten Mitarbeitende'!AA743</f>
        <v/>
      </c>
      <c r="P743" s="64" t="str">
        <f>IF($A743="","",'Stammdaten Mitarbeitende'!L743)</f>
        <v/>
      </c>
      <c r="Q743" s="64" t="str">
        <f>IF(OR($A743="",'Stammdaten Mitarbeitende'!J743=""),"",'Stammdaten Mitarbeitende'!J743)</f>
        <v/>
      </c>
      <c r="R743" s="63" t="str">
        <f t="shared" si="316"/>
        <v/>
      </c>
      <c r="S743" s="63" t="str">
        <f t="shared" si="323"/>
        <v/>
      </c>
      <c r="T743" s="19">
        <f t="shared" si="317"/>
        <v>0</v>
      </c>
      <c r="U743" s="19">
        <f t="shared" si="318"/>
        <v>0</v>
      </c>
      <c r="V743" s="19">
        <f t="shared" si="319"/>
        <v>0</v>
      </c>
      <c r="W743" s="19">
        <f t="shared" si="320"/>
        <v>0</v>
      </c>
      <c r="X743" s="19">
        <f t="shared" si="321"/>
        <v>0</v>
      </c>
      <c r="Y743" s="19">
        <f t="shared" si="322"/>
        <v>0</v>
      </c>
      <c r="Z743" s="365">
        <f t="shared" si="324"/>
        <v>0</v>
      </c>
    </row>
    <row r="744" spans="1:26" ht="17.25" hidden="1" customHeight="1" x14ac:dyDescent="0.2">
      <c r="A744" s="131" t="str">
        <f t="shared" si="312"/>
        <v/>
      </c>
      <c r="B744" s="168"/>
      <c r="C744" s="168"/>
      <c r="D744" s="168"/>
      <c r="E744" s="169"/>
      <c r="F744" s="273" t="str">
        <f t="shared" si="313"/>
        <v/>
      </c>
      <c r="G744" s="129"/>
      <c r="H744" s="131" t="str">
        <f t="shared" si="314"/>
        <v/>
      </c>
      <c r="I744" s="168"/>
      <c r="J744" s="168"/>
      <c r="K744" s="168"/>
      <c r="L744" s="169"/>
      <c r="M744" s="273" t="str">
        <f t="shared" si="315"/>
        <v/>
      </c>
      <c r="N744" s="56"/>
      <c r="O744" s="57" t="str">
        <f>'Stammdaten Mitarbeitende'!AA744</f>
        <v/>
      </c>
      <c r="P744" s="64" t="str">
        <f>IF($A744="","",'Stammdaten Mitarbeitende'!L744)</f>
        <v/>
      </c>
      <c r="Q744" s="64" t="str">
        <f>IF(OR($A744="",'Stammdaten Mitarbeitende'!J744=""),"",'Stammdaten Mitarbeitende'!J744)</f>
        <v/>
      </c>
      <c r="R744" s="63" t="str">
        <f t="shared" si="316"/>
        <v/>
      </c>
      <c r="S744" s="63" t="str">
        <f t="shared" si="323"/>
        <v/>
      </c>
      <c r="T744" s="19">
        <f t="shared" si="317"/>
        <v>0</v>
      </c>
      <c r="U744" s="19">
        <f t="shared" si="318"/>
        <v>0</v>
      </c>
      <c r="V744" s="19">
        <f t="shared" si="319"/>
        <v>0</v>
      </c>
      <c r="W744" s="19">
        <f t="shared" si="320"/>
        <v>0</v>
      </c>
      <c r="X744" s="19">
        <f t="shared" si="321"/>
        <v>0</v>
      </c>
      <c r="Y744" s="19">
        <f t="shared" si="322"/>
        <v>0</v>
      </c>
      <c r="Z744" s="365">
        <f t="shared" si="324"/>
        <v>0</v>
      </c>
    </row>
    <row r="745" spans="1:26" ht="17.25" hidden="1" customHeight="1" x14ac:dyDescent="0.2">
      <c r="A745" s="131" t="str">
        <f t="shared" si="312"/>
        <v/>
      </c>
      <c r="B745" s="168"/>
      <c r="C745" s="168"/>
      <c r="D745" s="168"/>
      <c r="E745" s="169"/>
      <c r="F745" s="273" t="str">
        <f t="shared" si="313"/>
        <v/>
      </c>
      <c r="G745" s="129"/>
      <c r="H745" s="131" t="str">
        <f t="shared" si="314"/>
        <v/>
      </c>
      <c r="I745" s="168"/>
      <c r="J745" s="168"/>
      <c r="K745" s="168"/>
      <c r="L745" s="169"/>
      <c r="M745" s="273" t="str">
        <f t="shared" si="315"/>
        <v/>
      </c>
      <c r="N745" s="56"/>
      <c r="O745" s="57" t="str">
        <f>'Stammdaten Mitarbeitende'!AA745</f>
        <v/>
      </c>
      <c r="P745" s="64" t="str">
        <f>IF($A745="","",'Stammdaten Mitarbeitende'!L745)</f>
        <v/>
      </c>
      <c r="Q745" s="64" t="str">
        <f>IF(OR($A745="",'Stammdaten Mitarbeitende'!J745=""),"",'Stammdaten Mitarbeitende'!J745)</f>
        <v/>
      </c>
      <c r="R745" s="63" t="str">
        <f t="shared" si="316"/>
        <v/>
      </c>
      <c r="S745" s="63" t="str">
        <f t="shared" si="323"/>
        <v/>
      </c>
      <c r="T745" s="19">
        <f t="shared" si="317"/>
        <v>0</v>
      </c>
      <c r="U745" s="19">
        <f t="shared" si="318"/>
        <v>0</v>
      </c>
      <c r="V745" s="19">
        <f t="shared" si="319"/>
        <v>0</v>
      </c>
      <c r="W745" s="19">
        <f t="shared" si="320"/>
        <v>0</v>
      </c>
      <c r="X745" s="19">
        <f t="shared" si="321"/>
        <v>0</v>
      </c>
      <c r="Y745" s="19">
        <f t="shared" si="322"/>
        <v>0</v>
      </c>
      <c r="Z745" s="365">
        <f t="shared" si="324"/>
        <v>0</v>
      </c>
    </row>
    <row r="746" spans="1:26" ht="17.25" hidden="1" customHeight="1" x14ac:dyDescent="0.2">
      <c r="A746" s="131" t="str">
        <f t="shared" si="312"/>
        <v/>
      </c>
      <c r="B746" s="168"/>
      <c r="C746" s="168"/>
      <c r="D746" s="168"/>
      <c r="E746" s="169"/>
      <c r="F746" s="273" t="str">
        <f t="shared" si="313"/>
        <v/>
      </c>
      <c r="G746" s="129"/>
      <c r="H746" s="131" t="str">
        <f t="shared" si="314"/>
        <v/>
      </c>
      <c r="I746" s="168"/>
      <c r="J746" s="168"/>
      <c r="K746" s="168"/>
      <c r="L746" s="169"/>
      <c r="M746" s="273" t="str">
        <f t="shared" si="315"/>
        <v/>
      </c>
      <c r="N746" s="56"/>
      <c r="O746" s="57" t="str">
        <f>'Stammdaten Mitarbeitende'!AA746</f>
        <v/>
      </c>
      <c r="P746" s="64" t="str">
        <f>IF($A746="","",'Stammdaten Mitarbeitende'!L746)</f>
        <v/>
      </c>
      <c r="Q746" s="64" t="str">
        <f>IF(OR($A746="",'Stammdaten Mitarbeitende'!J746=""),"",'Stammdaten Mitarbeitende'!J746)</f>
        <v/>
      </c>
      <c r="R746" s="63" t="str">
        <f t="shared" si="316"/>
        <v/>
      </c>
      <c r="S746" s="63" t="str">
        <f t="shared" si="323"/>
        <v/>
      </c>
      <c r="T746" s="19">
        <f t="shared" si="317"/>
        <v>0</v>
      </c>
      <c r="U746" s="19">
        <f t="shared" si="318"/>
        <v>0</v>
      </c>
      <c r="V746" s="19">
        <f t="shared" si="319"/>
        <v>0</v>
      </c>
      <c r="W746" s="19">
        <f t="shared" si="320"/>
        <v>0</v>
      </c>
      <c r="X746" s="19">
        <f t="shared" si="321"/>
        <v>0</v>
      </c>
      <c r="Y746" s="19">
        <f t="shared" si="322"/>
        <v>0</v>
      </c>
      <c r="Z746" s="365">
        <f t="shared" si="324"/>
        <v>0</v>
      </c>
    </row>
    <row r="747" spans="1:26" ht="17.25" hidden="1" customHeight="1" x14ac:dyDescent="0.2">
      <c r="A747" s="131" t="str">
        <f t="shared" si="312"/>
        <v/>
      </c>
      <c r="B747" s="168"/>
      <c r="C747" s="168"/>
      <c r="D747" s="168"/>
      <c r="E747" s="169"/>
      <c r="F747" s="273" t="str">
        <f t="shared" si="313"/>
        <v/>
      </c>
      <c r="G747" s="129"/>
      <c r="H747" s="131" t="str">
        <f t="shared" si="314"/>
        <v/>
      </c>
      <c r="I747" s="168"/>
      <c r="J747" s="168"/>
      <c r="K747" s="168"/>
      <c r="L747" s="169"/>
      <c r="M747" s="273" t="str">
        <f t="shared" si="315"/>
        <v/>
      </c>
      <c r="N747" s="56"/>
      <c r="O747" s="57" t="str">
        <f>'Stammdaten Mitarbeitende'!AA747</f>
        <v/>
      </c>
      <c r="P747" s="64" t="str">
        <f>IF($A747="","",'Stammdaten Mitarbeitende'!L747)</f>
        <v/>
      </c>
      <c r="Q747" s="64" t="str">
        <f>IF(OR($A747="",'Stammdaten Mitarbeitende'!J747=""),"",'Stammdaten Mitarbeitende'!J747)</f>
        <v/>
      </c>
      <c r="R747" s="63" t="str">
        <f t="shared" si="316"/>
        <v/>
      </c>
      <c r="S747" s="63" t="str">
        <f t="shared" si="323"/>
        <v/>
      </c>
      <c r="T747" s="19">
        <f t="shared" si="317"/>
        <v>0</v>
      </c>
      <c r="U747" s="19">
        <f t="shared" si="318"/>
        <v>0</v>
      </c>
      <c r="V747" s="19">
        <f t="shared" si="319"/>
        <v>0</v>
      </c>
      <c r="W747" s="19">
        <f t="shared" si="320"/>
        <v>0</v>
      </c>
      <c r="X747" s="19">
        <f t="shared" si="321"/>
        <v>0</v>
      </c>
      <c r="Y747" s="19">
        <f t="shared" si="322"/>
        <v>0</v>
      </c>
      <c r="Z747" s="365">
        <f t="shared" si="324"/>
        <v>0</v>
      </c>
    </row>
    <row r="748" spans="1:26" ht="17.25" hidden="1" customHeight="1" x14ac:dyDescent="0.2">
      <c r="A748" s="131" t="str">
        <f t="shared" si="312"/>
        <v/>
      </c>
      <c r="B748" s="168"/>
      <c r="C748" s="168"/>
      <c r="D748" s="168"/>
      <c r="E748" s="169"/>
      <c r="F748" s="273" t="str">
        <f t="shared" si="313"/>
        <v/>
      </c>
      <c r="G748" s="129"/>
      <c r="H748" s="131" t="str">
        <f t="shared" si="314"/>
        <v/>
      </c>
      <c r="I748" s="168"/>
      <c r="J748" s="168"/>
      <c r="K748" s="168"/>
      <c r="L748" s="169"/>
      <c r="M748" s="273" t="str">
        <f t="shared" si="315"/>
        <v/>
      </c>
      <c r="N748" s="56"/>
      <c r="O748" s="57" t="str">
        <f>'Stammdaten Mitarbeitende'!AA748</f>
        <v/>
      </c>
      <c r="P748" s="64" t="str">
        <f>IF($A748="","",'Stammdaten Mitarbeitende'!L748)</f>
        <v/>
      </c>
      <c r="Q748" s="64" t="str">
        <f>IF(OR($A748="",'Stammdaten Mitarbeitende'!J748=""),"",'Stammdaten Mitarbeitende'!J748)</f>
        <v/>
      </c>
      <c r="R748" s="63" t="str">
        <f t="shared" si="316"/>
        <v/>
      </c>
      <c r="S748" s="63" t="str">
        <f t="shared" si="323"/>
        <v/>
      </c>
      <c r="T748" s="19">
        <f t="shared" si="317"/>
        <v>0</v>
      </c>
      <c r="U748" s="19">
        <f t="shared" si="318"/>
        <v>0</v>
      </c>
      <c r="V748" s="19">
        <f t="shared" si="319"/>
        <v>0</v>
      </c>
      <c r="W748" s="19">
        <f t="shared" si="320"/>
        <v>0</v>
      </c>
      <c r="X748" s="19">
        <f t="shared" si="321"/>
        <v>0</v>
      </c>
      <c r="Y748" s="19">
        <f t="shared" si="322"/>
        <v>0</v>
      </c>
      <c r="Z748" s="365">
        <f t="shared" si="324"/>
        <v>0</v>
      </c>
    </row>
    <row r="749" spans="1:26" ht="17.25" hidden="1" customHeight="1" x14ac:dyDescent="0.2">
      <c r="A749" s="131" t="str">
        <f t="shared" si="312"/>
        <v/>
      </c>
      <c r="B749" s="168"/>
      <c r="C749" s="168"/>
      <c r="D749" s="168"/>
      <c r="E749" s="169"/>
      <c r="F749" s="273" t="str">
        <f t="shared" si="313"/>
        <v/>
      </c>
      <c r="G749" s="129"/>
      <c r="H749" s="131" t="str">
        <f t="shared" si="314"/>
        <v/>
      </c>
      <c r="I749" s="168"/>
      <c r="J749" s="168"/>
      <c r="K749" s="168"/>
      <c r="L749" s="169"/>
      <c r="M749" s="273" t="str">
        <f t="shared" si="315"/>
        <v/>
      </c>
      <c r="N749" s="56"/>
      <c r="O749" s="57" t="str">
        <f>'Stammdaten Mitarbeitende'!AA749</f>
        <v/>
      </c>
      <c r="P749" s="64" t="str">
        <f>IF($A749="","",'Stammdaten Mitarbeitende'!L749)</f>
        <v/>
      </c>
      <c r="Q749" s="64" t="str">
        <f>IF(OR($A749="",'Stammdaten Mitarbeitende'!J749=""),"",'Stammdaten Mitarbeitende'!J749)</f>
        <v/>
      </c>
      <c r="R749" s="63" t="str">
        <f t="shared" si="316"/>
        <v/>
      </c>
      <c r="S749" s="63" t="str">
        <f t="shared" si="323"/>
        <v/>
      </c>
      <c r="T749" s="19">
        <f t="shared" si="317"/>
        <v>0</v>
      </c>
      <c r="U749" s="19">
        <f t="shared" si="318"/>
        <v>0</v>
      </c>
      <c r="V749" s="19">
        <f t="shared" si="319"/>
        <v>0</v>
      </c>
      <c r="W749" s="19">
        <f t="shared" si="320"/>
        <v>0</v>
      </c>
      <c r="X749" s="19">
        <f t="shared" si="321"/>
        <v>0</v>
      </c>
      <c r="Y749" s="19">
        <f t="shared" si="322"/>
        <v>0</v>
      </c>
      <c r="Z749" s="365">
        <f t="shared" si="324"/>
        <v>0</v>
      </c>
    </row>
    <row r="750" spans="1:26" hidden="1" x14ac:dyDescent="0.2">
      <c r="A750" s="280" t="str">
        <f>Übersetzungstexte!A$230</f>
        <v>Seitentotal</v>
      </c>
      <c r="B750" s="281"/>
      <c r="C750" s="92">
        <f>SUM(C729:C749)</f>
        <v>0</v>
      </c>
      <c r="D750" s="282"/>
      <c r="E750" s="92">
        <f>SUM(E729:E749)</f>
        <v>0</v>
      </c>
      <c r="F750" s="92">
        <f>SUM(F729:F749)</f>
        <v>0</v>
      </c>
      <c r="G750" s="283"/>
      <c r="H750" s="280" t="str">
        <f>Übersetzungstexte!A$230</f>
        <v>Seitentotal</v>
      </c>
      <c r="I750" s="281"/>
      <c r="J750" s="92">
        <f>SUM(J729:J749)</f>
        <v>0</v>
      </c>
      <c r="K750" s="282"/>
      <c r="L750" s="92">
        <f>SUM(L729:L749)</f>
        <v>0</v>
      </c>
      <c r="M750" s="92">
        <f>SUM(M729:M749)</f>
        <v>0</v>
      </c>
      <c r="N750" s="56"/>
      <c r="O750" s="56"/>
      <c r="P750" s="56"/>
      <c r="Q750" s="56"/>
      <c r="R750" s="56"/>
      <c r="S750" s="56"/>
    </row>
    <row r="751" spans="1:26" hidden="1" x14ac:dyDescent="0.2">
      <c r="A751" s="240" t="str">
        <f>'Stammdaten Betrieb &amp; Abteilung'!D$1</f>
        <v xml:space="preserve">  </v>
      </c>
      <c r="B751" s="241"/>
      <c r="F751" s="243"/>
      <c r="G751" s="243"/>
      <c r="H751" s="22" t="str">
        <f>Übersetzungstexte!A$190</f>
        <v>Betrieb / Betriebsabteilung</v>
      </c>
      <c r="I751" s="244" t="str">
        <f>'Stammdaten Betrieb &amp; Abteilung'!D$13</f>
        <v xml:space="preserve"> </v>
      </c>
      <c r="J751" s="49"/>
      <c r="K751" s="22"/>
      <c r="L751" s="49"/>
      <c r="M751" s="49"/>
    </row>
    <row r="752" spans="1:26" hidden="1" x14ac:dyDescent="0.2">
      <c r="A752" s="245" t="str">
        <f>'Stammdaten Betrieb &amp; Abteilung'!D$3</f>
        <v xml:space="preserve"> </v>
      </c>
      <c r="B752" s="246"/>
      <c r="F752" s="247"/>
      <c r="G752" s="247"/>
      <c r="H752" s="46" t="str">
        <f>Übersetzungstexte!A$191</f>
        <v>PLZ/Ort</v>
      </c>
      <c r="I752" s="244" t="str">
        <f>'Stammdaten Betrieb &amp; Abteilung'!D$4</f>
        <v xml:space="preserve"> </v>
      </c>
      <c r="J752" s="49"/>
      <c r="K752" s="22"/>
      <c r="L752" s="248"/>
      <c r="M752" s="248"/>
    </row>
    <row r="753" spans="1:26" hidden="1" x14ac:dyDescent="0.2">
      <c r="A753" s="178"/>
      <c r="B753" s="195"/>
      <c r="C753" s="196"/>
      <c r="D753" s="195"/>
      <c r="E753" s="196"/>
      <c r="F753" s="196"/>
      <c r="G753" s="279"/>
      <c r="H753" s="197"/>
      <c r="I753" s="196"/>
      <c r="J753" s="195"/>
      <c r="K753" s="198"/>
      <c r="L753" s="199"/>
      <c r="M753" s="199"/>
    </row>
    <row r="754" spans="1:26" hidden="1" x14ac:dyDescent="0.2">
      <c r="A754" s="249"/>
      <c r="B754" s="250"/>
      <c r="C754" s="251"/>
      <c r="D754" s="252"/>
      <c r="E754" s="253"/>
      <c r="F754" s="254" t="str">
        <f>CONCATENATE(Übersetzungstexte!A$192," ",TEXT(MONTH(P$3),"00"),".",YEAR(P$3))</f>
        <v>Zeitgleiche Periode des Vorjahres: 01.3799</v>
      </c>
      <c r="G754" s="255"/>
      <c r="H754" s="255"/>
      <c r="I754" s="249"/>
      <c r="J754" s="252"/>
      <c r="K754" s="256"/>
      <c r="L754" s="257"/>
      <c r="M754" s="258" t="str">
        <f>CONCATENATE(Übersetzungstexte!A$211," ",TEXT(MONTH(P$4),"00"),".",YEAR(P$4))</f>
        <v>Zeitgleiche Periode des vorletzten Jahres: 01.3798</v>
      </c>
    </row>
    <row r="755" spans="1:26" hidden="1" x14ac:dyDescent="0.2">
      <c r="A755" s="259">
        <v>1</v>
      </c>
      <c r="B755" s="260">
        <v>2</v>
      </c>
      <c r="C755" s="260">
        <v>3</v>
      </c>
      <c r="D755" s="260">
        <v>4</v>
      </c>
      <c r="E755" s="260">
        <v>5</v>
      </c>
      <c r="F755" s="260">
        <v>6</v>
      </c>
      <c r="G755" s="261"/>
      <c r="H755" s="259">
        <v>1</v>
      </c>
      <c r="I755" s="260">
        <v>2</v>
      </c>
      <c r="J755" s="260">
        <v>3</v>
      </c>
      <c r="K755" s="260">
        <v>4</v>
      </c>
      <c r="L755" s="260">
        <v>5</v>
      </c>
      <c r="M755" s="260">
        <v>6</v>
      </c>
      <c r="N755" s="54"/>
      <c r="O755" s="54"/>
      <c r="P755" s="54"/>
      <c r="Q755" s="54"/>
      <c r="R755" s="54" t="s">
        <v>766</v>
      </c>
      <c r="S755" s="54" t="s">
        <v>5</v>
      </c>
      <c r="T755" s="66" t="s">
        <v>764</v>
      </c>
      <c r="U755" s="66" t="s">
        <v>667</v>
      </c>
      <c r="V755" s="66"/>
      <c r="W755" s="66" t="s">
        <v>764</v>
      </c>
      <c r="X755" s="66" t="s">
        <v>667</v>
      </c>
      <c r="Y755" s="66"/>
    </row>
    <row r="756" spans="1:26" s="134" customFormat="1" hidden="1" x14ac:dyDescent="0.2">
      <c r="A756" s="262" t="str">
        <f>Übersetzungstexte!A$193</f>
        <v/>
      </c>
      <c r="B756" s="263" t="str">
        <f>Übersetzungstexte!A$196</f>
        <v>vertragliche</v>
      </c>
      <c r="C756" s="264" t="str">
        <f>Übersetzungstexte!A$199</f>
        <v>Sollstd. zeitgl.</v>
      </c>
      <c r="D756" s="265" t="str">
        <f>Übersetzungstexte!A$202</f>
        <v>Istzeit</v>
      </c>
      <c r="E756" s="264" t="str">
        <f>Übersetzungstexte!A$205</f>
        <v>Bezahlte/</v>
      </c>
      <c r="F756" s="264" t="str">
        <f>Übersetzungstexte!A$208</f>
        <v>Ausfallstunden</v>
      </c>
      <c r="G756" s="266"/>
      <c r="H756" s="262" t="str">
        <f>Übersetzungstexte!A$212</f>
        <v/>
      </c>
      <c r="I756" s="263" t="str">
        <f>Übersetzungstexte!A$215</f>
        <v>vertragliche</v>
      </c>
      <c r="J756" s="264" t="str">
        <f>Übersetzungstexte!A$218</f>
        <v>Sollstd. zeitgl.</v>
      </c>
      <c r="K756" s="265" t="str">
        <f>Übersetzungstexte!A$221</f>
        <v>Istzeit</v>
      </c>
      <c r="L756" s="264" t="str">
        <f>Übersetzungstexte!A$224</f>
        <v>Bezahlte/</v>
      </c>
      <c r="M756" s="264" t="str">
        <f>Übersetzungstexte!A$227</f>
        <v>Ausfallstunden</v>
      </c>
      <c r="N756" s="55"/>
      <c r="O756" s="55"/>
      <c r="P756" s="84" t="s">
        <v>680</v>
      </c>
      <c r="Q756" s="84" t="s">
        <v>683</v>
      </c>
      <c r="R756" s="61" t="s">
        <v>691</v>
      </c>
      <c r="S756" s="61" t="s">
        <v>691</v>
      </c>
      <c r="T756" s="66" t="s">
        <v>763</v>
      </c>
      <c r="U756" s="66" t="s">
        <v>763</v>
      </c>
      <c r="V756" s="61" t="s">
        <v>691</v>
      </c>
      <c r="W756" s="66" t="s">
        <v>763</v>
      </c>
      <c r="X756" s="66" t="s">
        <v>763</v>
      </c>
      <c r="Y756" s="61" t="s">
        <v>691</v>
      </c>
      <c r="Z756" s="79"/>
    </row>
    <row r="757" spans="1:26" s="134" customFormat="1" hidden="1" x14ac:dyDescent="0.2">
      <c r="A757" s="267" t="str">
        <f>Übersetzungstexte!A$194</f>
        <v/>
      </c>
      <c r="B757" s="263" t="str">
        <f>Übersetzungstexte!A$197</f>
        <v>wöchentliche</v>
      </c>
      <c r="C757" s="264" t="str">
        <f>Übersetzungstexte!A$200</f>
        <v>Periode inkl.</v>
      </c>
      <c r="D757" s="265" t="str">
        <f>Übersetzungstexte!A$203</f>
        <v/>
      </c>
      <c r="E757" s="264" t="str">
        <f>Übersetzungstexte!A$206</f>
        <v>Unbezahlte</v>
      </c>
      <c r="F757" s="264" t="str">
        <f>Übersetzungstexte!A$209</f>
        <v/>
      </c>
      <c r="G757" s="266"/>
      <c r="H757" s="267" t="str">
        <f>Übersetzungstexte!A$213</f>
        <v/>
      </c>
      <c r="I757" s="263" t="str">
        <f>Übersetzungstexte!A$216</f>
        <v>wöchentliche</v>
      </c>
      <c r="J757" s="264" t="str">
        <f>Übersetzungstexte!A$219</f>
        <v>Periode inkl.</v>
      </c>
      <c r="K757" s="265" t="str">
        <f>Übersetzungstexte!A$222</f>
        <v/>
      </c>
      <c r="L757" s="264" t="str">
        <f>Übersetzungstexte!A$225</f>
        <v>Unbezahlte</v>
      </c>
      <c r="M757" s="264" t="str">
        <f>Übersetzungstexte!A$228</f>
        <v/>
      </c>
      <c r="N757" s="55"/>
      <c r="O757" s="55"/>
      <c r="P757" s="61" t="s">
        <v>682</v>
      </c>
      <c r="Q757" s="84" t="s">
        <v>681</v>
      </c>
      <c r="R757" s="61" t="s">
        <v>692</v>
      </c>
      <c r="S757" s="61" t="s">
        <v>692</v>
      </c>
      <c r="T757" s="66" t="s">
        <v>749</v>
      </c>
      <c r="U757" s="66" t="s">
        <v>749</v>
      </c>
      <c r="V757" s="61" t="s">
        <v>692</v>
      </c>
      <c r="W757" s="66" t="s">
        <v>749</v>
      </c>
      <c r="X757" s="66" t="s">
        <v>749</v>
      </c>
      <c r="Y757" s="61" t="s">
        <v>692</v>
      </c>
      <c r="Z757" s="79" t="s">
        <v>52</v>
      </c>
    </row>
    <row r="758" spans="1:26" s="134" customFormat="1" hidden="1" x14ac:dyDescent="0.2">
      <c r="A758" s="268" t="str">
        <f>Übersetzungstexte!A$195</f>
        <v>Name,Vorname</v>
      </c>
      <c r="B758" s="269" t="str">
        <f>Übersetzungstexte!A$198</f>
        <v>Arbeitszeit</v>
      </c>
      <c r="C758" s="270" t="str">
        <f>Übersetzungstexte!A$201</f>
        <v>Vorholzeit</v>
      </c>
      <c r="D758" s="271" t="str">
        <f>Übersetzungstexte!A$204</f>
        <v/>
      </c>
      <c r="E758" s="270" t="str">
        <f>Übersetzungstexte!A$207</f>
        <v>Absenzen</v>
      </c>
      <c r="F758" s="270" t="str">
        <f>Übersetzungstexte!A$210</f>
        <v/>
      </c>
      <c r="G758" s="272"/>
      <c r="H758" s="268" t="str">
        <f>Übersetzungstexte!A$214</f>
        <v>Name,Vorname</v>
      </c>
      <c r="I758" s="269" t="str">
        <f>Übersetzungstexte!A$217</f>
        <v>Arbeitszeit</v>
      </c>
      <c r="J758" s="270" t="str">
        <f>Übersetzungstexte!A$220</f>
        <v>Vorholzeit</v>
      </c>
      <c r="K758" s="271" t="str">
        <f>Übersetzungstexte!A$223</f>
        <v/>
      </c>
      <c r="L758" s="270" t="str">
        <f>Übersetzungstexte!A$226</f>
        <v>Absenzen</v>
      </c>
      <c r="M758" s="270" t="str">
        <f>Übersetzungstexte!A$229</f>
        <v/>
      </c>
      <c r="N758" s="55"/>
      <c r="O758" s="55" t="s">
        <v>711</v>
      </c>
      <c r="P758" s="61" t="s">
        <v>673</v>
      </c>
      <c r="Q758" s="84" t="s">
        <v>661</v>
      </c>
      <c r="R758" s="83">
        <f>P$3</f>
        <v>693598</v>
      </c>
      <c r="S758" s="83">
        <f>P$4</f>
        <v>693233</v>
      </c>
      <c r="T758" s="83" t="s">
        <v>767</v>
      </c>
      <c r="U758" s="83" t="s">
        <v>767</v>
      </c>
      <c r="V758" s="83" t="s">
        <v>767</v>
      </c>
      <c r="W758" s="83" t="s">
        <v>4</v>
      </c>
      <c r="X758" s="83" t="s">
        <v>4</v>
      </c>
      <c r="Y758" s="83" t="s">
        <v>4</v>
      </c>
      <c r="Z758" s="79" t="s">
        <v>53</v>
      </c>
    </row>
    <row r="759" spans="1:26" ht="17.25" hidden="1" customHeight="1" x14ac:dyDescent="0.2">
      <c r="A759" s="131" t="str">
        <f t="shared" ref="A759:A779" si="325">O759</f>
        <v/>
      </c>
      <c r="B759" s="168"/>
      <c r="C759" s="168"/>
      <c r="D759" s="168"/>
      <c r="E759" s="169"/>
      <c r="F759" s="273" t="str">
        <f t="shared" ref="F759:F779" si="326">R759</f>
        <v/>
      </c>
      <c r="G759" s="129"/>
      <c r="H759" s="131" t="str">
        <f t="shared" ref="H759:H779" si="327">O759</f>
        <v/>
      </c>
      <c r="I759" s="168"/>
      <c r="J759" s="168"/>
      <c r="K759" s="168"/>
      <c r="L759" s="169"/>
      <c r="M759" s="273" t="str">
        <f t="shared" ref="M759:M779" si="328">S759</f>
        <v/>
      </c>
      <c r="N759" s="56"/>
      <c r="O759" s="57" t="str">
        <f>'Stammdaten Mitarbeitende'!AA759</f>
        <v/>
      </c>
      <c r="P759" s="64" t="str">
        <f>IF($A759="","",'Stammdaten Mitarbeitende'!L759)</f>
        <v/>
      </c>
      <c r="Q759" s="64" t="str">
        <f>IF(OR($A759="",'Stammdaten Mitarbeitende'!J759=""),"",'Stammdaten Mitarbeitende'!J759)</f>
        <v/>
      </c>
      <c r="R759" s="63" t="str">
        <f t="shared" ref="R759:R779" si="329">IF(OR($A759="",C759="",D759="",E759=""),"",MAX(C759-D759-E759,0))</f>
        <v/>
      </c>
      <c r="S759" s="63" t="str">
        <f>IF(OR($H759="",J759="",K759="",L759=""),"",MAX(J759-K759-L759,0))</f>
        <v/>
      </c>
      <c r="T759" s="19">
        <f t="shared" ref="T759:T779" si="330">IF(OR(F759=""),0,C759)</f>
        <v>0</v>
      </c>
      <c r="U759" s="19">
        <f t="shared" ref="U759:U779" si="331">IF(OR(F759=""),0,E759)</f>
        <v>0</v>
      </c>
      <c r="V759" s="19">
        <f t="shared" ref="V759:V779" si="332">IF(OR(F759&lt;=0,F759=""),0,R759)</f>
        <v>0</v>
      </c>
      <c r="W759" s="19">
        <f t="shared" ref="W759:W779" si="333">IF(OR(M759=""),0,J759)</f>
        <v>0</v>
      </c>
      <c r="X759" s="19">
        <f t="shared" ref="X759:X779" si="334">IF(OR(M759=""),0,L759)</f>
        <v>0</v>
      </c>
      <c r="Y759" s="19">
        <f t="shared" ref="Y759:Y779" si="335">IF(OR(M759&lt;=0,M759=""),0,S759)</f>
        <v>0</v>
      </c>
      <c r="Z759" s="365">
        <f>MAX(P759:Y759)</f>
        <v>0</v>
      </c>
    </row>
    <row r="760" spans="1:26" ht="17.25" hidden="1" customHeight="1" x14ac:dyDescent="0.2">
      <c r="A760" s="131" t="str">
        <f t="shared" si="325"/>
        <v/>
      </c>
      <c r="B760" s="168"/>
      <c r="C760" s="168"/>
      <c r="D760" s="168"/>
      <c r="E760" s="169"/>
      <c r="F760" s="273" t="str">
        <f t="shared" si="326"/>
        <v/>
      </c>
      <c r="G760" s="129"/>
      <c r="H760" s="131" t="str">
        <f t="shared" si="327"/>
        <v/>
      </c>
      <c r="I760" s="168"/>
      <c r="J760" s="168"/>
      <c r="K760" s="168"/>
      <c r="L760" s="169"/>
      <c r="M760" s="273" t="str">
        <f t="shared" si="328"/>
        <v/>
      </c>
      <c r="N760" s="56"/>
      <c r="O760" s="57" t="str">
        <f>'Stammdaten Mitarbeitende'!AA760</f>
        <v/>
      </c>
      <c r="P760" s="64" t="str">
        <f>IF($A760="","",'Stammdaten Mitarbeitende'!L760)</f>
        <v/>
      </c>
      <c r="Q760" s="64" t="str">
        <f>IF(OR($A760="",'Stammdaten Mitarbeitende'!J760=""),"",'Stammdaten Mitarbeitende'!J760)</f>
        <v/>
      </c>
      <c r="R760" s="63" t="str">
        <f t="shared" si="329"/>
        <v/>
      </c>
      <c r="S760" s="63" t="str">
        <f t="shared" ref="S760:S779" si="336">IF(OR($H760="",J760="",K760="",L760=""),"",MAX(J760-K760-L760,0))</f>
        <v/>
      </c>
      <c r="T760" s="19">
        <f t="shared" si="330"/>
        <v>0</v>
      </c>
      <c r="U760" s="19">
        <f t="shared" si="331"/>
        <v>0</v>
      </c>
      <c r="V760" s="19">
        <f t="shared" si="332"/>
        <v>0</v>
      </c>
      <c r="W760" s="19">
        <f t="shared" si="333"/>
        <v>0</v>
      </c>
      <c r="X760" s="19">
        <f t="shared" si="334"/>
        <v>0</v>
      </c>
      <c r="Y760" s="19">
        <f t="shared" si="335"/>
        <v>0</v>
      </c>
      <c r="Z760" s="365">
        <f t="shared" ref="Z760:Z779" si="337">MAX(P760:Y760)</f>
        <v>0</v>
      </c>
    </row>
    <row r="761" spans="1:26" ht="17.25" hidden="1" customHeight="1" x14ac:dyDescent="0.2">
      <c r="A761" s="131" t="str">
        <f t="shared" si="325"/>
        <v/>
      </c>
      <c r="B761" s="168"/>
      <c r="C761" s="168"/>
      <c r="D761" s="168"/>
      <c r="E761" s="169"/>
      <c r="F761" s="273" t="str">
        <f t="shared" si="326"/>
        <v/>
      </c>
      <c r="G761" s="129"/>
      <c r="H761" s="131" t="str">
        <f t="shared" si="327"/>
        <v/>
      </c>
      <c r="I761" s="168"/>
      <c r="J761" s="168"/>
      <c r="K761" s="168"/>
      <c r="L761" s="169"/>
      <c r="M761" s="273" t="str">
        <f t="shared" si="328"/>
        <v/>
      </c>
      <c r="N761" s="56"/>
      <c r="O761" s="57" t="str">
        <f>'Stammdaten Mitarbeitende'!AA761</f>
        <v/>
      </c>
      <c r="P761" s="64" t="str">
        <f>IF($A761="","",'Stammdaten Mitarbeitende'!L761)</f>
        <v/>
      </c>
      <c r="Q761" s="64" t="str">
        <f>IF(OR($A761="",'Stammdaten Mitarbeitende'!J761=""),"",'Stammdaten Mitarbeitende'!J761)</f>
        <v/>
      </c>
      <c r="R761" s="63" t="str">
        <f t="shared" si="329"/>
        <v/>
      </c>
      <c r="S761" s="63" t="str">
        <f t="shared" si="336"/>
        <v/>
      </c>
      <c r="T761" s="19">
        <f t="shared" si="330"/>
        <v>0</v>
      </c>
      <c r="U761" s="19">
        <f t="shared" si="331"/>
        <v>0</v>
      </c>
      <c r="V761" s="19">
        <f t="shared" si="332"/>
        <v>0</v>
      </c>
      <c r="W761" s="19">
        <f t="shared" si="333"/>
        <v>0</v>
      </c>
      <c r="X761" s="19">
        <f t="shared" si="334"/>
        <v>0</v>
      </c>
      <c r="Y761" s="19">
        <f t="shared" si="335"/>
        <v>0</v>
      </c>
      <c r="Z761" s="365">
        <f t="shared" si="337"/>
        <v>0</v>
      </c>
    </row>
    <row r="762" spans="1:26" ht="17.25" hidden="1" customHeight="1" x14ac:dyDescent="0.2">
      <c r="A762" s="131" t="str">
        <f t="shared" si="325"/>
        <v/>
      </c>
      <c r="B762" s="168"/>
      <c r="C762" s="168"/>
      <c r="D762" s="168"/>
      <c r="E762" s="169"/>
      <c r="F762" s="273" t="str">
        <f t="shared" si="326"/>
        <v/>
      </c>
      <c r="G762" s="129"/>
      <c r="H762" s="131" t="str">
        <f t="shared" si="327"/>
        <v/>
      </c>
      <c r="I762" s="168"/>
      <c r="J762" s="168"/>
      <c r="K762" s="168"/>
      <c r="L762" s="169"/>
      <c r="M762" s="273" t="str">
        <f t="shared" si="328"/>
        <v/>
      </c>
      <c r="N762" s="56"/>
      <c r="O762" s="57" t="str">
        <f>'Stammdaten Mitarbeitende'!AA762</f>
        <v/>
      </c>
      <c r="P762" s="64" t="str">
        <f>IF($A762="","",'Stammdaten Mitarbeitende'!L762)</f>
        <v/>
      </c>
      <c r="Q762" s="64" t="str">
        <f>IF(OR($A762="",'Stammdaten Mitarbeitende'!J762=""),"",'Stammdaten Mitarbeitende'!J762)</f>
        <v/>
      </c>
      <c r="R762" s="63" t="str">
        <f t="shared" si="329"/>
        <v/>
      </c>
      <c r="S762" s="63" t="str">
        <f t="shared" si="336"/>
        <v/>
      </c>
      <c r="T762" s="19">
        <f t="shared" si="330"/>
        <v>0</v>
      </c>
      <c r="U762" s="19">
        <f t="shared" si="331"/>
        <v>0</v>
      </c>
      <c r="V762" s="19">
        <f t="shared" si="332"/>
        <v>0</v>
      </c>
      <c r="W762" s="19">
        <f t="shared" si="333"/>
        <v>0</v>
      </c>
      <c r="X762" s="19">
        <f t="shared" si="334"/>
        <v>0</v>
      </c>
      <c r="Y762" s="19">
        <f t="shared" si="335"/>
        <v>0</v>
      </c>
      <c r="Z762" s="365">
        <f t="shared" si="337"/>
        <v>0</v>
      </c>
    </row>
    <row r="763" spans="1:26" ht="17.25" hidden="1" customHeight="1" x14ac:dyDescent="0.2">
      <c r="A763" s="131" t="str">
        <f t="shared" si="325"/>
        <v/>
      </c>
      <c r="B763" s="168"/>
      <c r="C763" s="168"/>
      <c r="D763" s="168"/>
      <c r="E763" s="169"/>
      <c r="F763" s="273" t="str">
        <f t="shared" si="326"/>
        <v/>
      </c>
      <c r="G763" s="129"/>
      <c r="H763" s="131" t="str">
        <f t="shared" si="327"/>
        <v/>
      </c>
      <c r="I763" s="168"/>
      <c r="J763" s="168"/>
      <c r="K763" s="168"/>
      <c r="L763" s="169"/>
      <c r="M763" s="273" t="str">
        <f t="shared" si="328"/>
        <v/>
      </c>
      <c r="N763" s="56"/>
      <c r="O763" s="57" t="str">
        <f>'Stammdaten Mitarbeitende'!AA763</f>
        <v/>
      </c>
      <c r="P763" s="64" t="str">
        <f>IF($A763="","",'Stammdaten Mitarbeitende'!L763)</f>
        <v/>
      </c>
      <c r="Q763" s="64" t="str">
        <f>IF(OR($A763="",'Stammdaten Mitarbeitende'!J763=""),"",'Stammdaten Mitarbeitende'!J763)</f>
        <v/>
      </c>
      <c r="R763" s="63" t="str">
        <f t="shared" si="329"/>
        <v/>
      </c>
      <c r="S763" s="63" t="str">
        <f t="shared" si="336"/>
        <v/>
      </c>
      <c r="T763" s="19">
        <f t="shared" si="330"/>
        <v>0</v>
      </c>
      <c r="U763" s="19">
        <f t="shared" si="331"/>
        <v>0</v>
      </c>
      <c r="V763" s="19">
        <f t="shared" si="332"/>
        <v>0</v>
      </c>
      <c r="W763" s="19">
        <f t="shared" si="333"/>
        <v>0</v>
      </c>
      <c r="X763" s="19">
        <f t="shared" si="334"/>
        <v>0</v>
      </c>
      <c r="Y763" s="19">
        <f t="shared" si="335"/>
        <v>0</v>
      </c>
      <c r="Z763" s="365">
        <f t="shared" si="337"/>
        <v>0</v>
      </c>
    </row>
    <row r="764" spans="1:26" ht="17.25" hidden="1" customHeight="1" x14ac:dyDescent="0.2">
      <c r="A764" s="131" t="str">
        <f t="shared" si="325"/>
        <v/>
      </c>
      <c r="B764" s="168"/>
      <c r="C764" s="168"/>
      <c r="D764" s="168"/>
      <c r="E764" s="169"/>
      <c r="F764" s="273" t="str">
        <f t="shared" si="326"/>
        <v/>
      </c>
      <c r="G764" s="129"/>
      <c r="H764" s="131" t="str">
        <f t="shared" si="327"/>
        <v/>
      </c>
      <c r="I764" s="168"/>
      <c r="J764" s="168"/>
      <c r="K764" s="168"/>
      <c r="L764" s="169"/>
      <c r="M764" s="273" t="str">
        <f t="shared" si="328"/>
        <v/>
      </c>
      <c r="N764" s="56"/>
      <c r="O764" s="57" t="str">
        <f>'Stammdaten Mitarbeitende'!AA764</f>
        <v/>
      </c>
      <c r="P764" s="64" t="str">
        <f>IF($A764="","",'Stammdaten Mitarbeitende'!L764)</f>
        <v/>
      </c>
      <c r="Q764" s="64" t="str">
        <f>IF(OR($A764="",'Stammdaten Mitarbeitende'!J764=""),"",'Stammdaten Mitarbeitende'!J764)</f>
        <v/>
      </c>
      <c r="R764" s="63" t="str">
        <f t="shared" si="329"/>
        <v/>
      </c>
      <c r="S764" s="63" t="str">
        <f t="shared" si="336"/>
        <v/>
      </c>
      <c r="T764" s="19">
        <f t="shared" si="330"/>
        <v>0</v>
      </c>
      <c r="U764" s="19">
        <f t="shared" si="331"/>
        <v>0</v>
      </c>
      <c r="V764" s="19">
        <f t="shared" si="332"/>
        <v>0</v>
      </c>
      <c r="W764" s="19">
        <f t="shared" si="333"/>
        <v>0</v>
      </c>
      <c r="X764" s="19">
        <f t="shared" si="334"/>
        <v>0</v>
      </c>
      <c r="Y764" s="19">
        <f t="shared" si="335"/>
        <v>0</v>
      </c>
      <c r="Z764" s="365">
        <f t="shared" si="337"/>
        <v>0</v>
      </c>
    </row>
    <row r="765" spans="1:26" ht="17.25" hidden="1" customHeight="1" x14ac:dyDescent="0.2">
      <c r="A765" s="131" t="str">
        <f t="shared" si="325"/>
        <v/>
      </c>
      <c r="B765" s="168"/>
      <c r="C765" s="168"/>
      <c r="D765" s="168"/>
      <c r="E765" s="169"/>
      <c r="F765" s="273" t="str">
        <f t="shared" si="326"/>
        <v/>
      </c>
      <c r="G765" s="129"/>
      <c r="H765" s="131" t="str">
        <f t="shared" si="327"/>
        <v/>
      </c>
      <c r="I765" s="168"/>
      <c r="J765" s="168"/>
      <c r="K765" s="168"/>
      <c r="L765" s="169"/>
      <c r="M765" s="273" t="str">
        <f t="shared" si="328"/>
        <v/>
      </c>
      <c r="N765" s="56"/>
      <c r="O765" s="57" t="str">
        <f>'Stammdaten Mitarbeitende'!AA765</f>
        <v/>
      </c>
      <c r="P765" s="64" t="str">
        <f>IF($A765="","",'Stammdaten Mitarbeitende'!L765)</f>
        <v/>
      </c>
      <c r="Q765" s="64" t="str">
        <f>IF(OR($A765="",'Stammdaten Mitarbeitende'!J765=""),"",'Stammdaten Mitarbeitende'!J765)</f>
        <v/>
      </c>
      <c r="R765" s="63" t="str">
        <f t="shared" si="329"/>
        <v/>
      </c>
      <c r="S765" s="63" t="str">
        <f t="shared" si="336"/>
        <v/>
      </c>
      <c r="T765" s="19">
        <f t="shared" si="330"/>
        <v>0</v>
      </c>
      <c r="U765" s="19">
        <f t="shared" si="331"/>
        <v>0</v>
      </c>
      <c r="V765" s="19">
        <f t="shared" si="332"/>
        <v>0</v>
      </c>
      <c r="W765" s="19">
        <f t="shared" si="333"/>
        <v>0</v>
      </c>
      <c r="X765" s="19">
        <f t="shared" si="334"/>
        <v>0</v>
      </c>
      <c r="Y765" s="19">
        <f t="shared" si="335"/>
        <v>0</v>
      </c>
      <c r="Z765" s="365">
        <f t="shared" si="337"/>
        <v>0</v>
      </c>
    </row>
    <row r="766" spans="1:26" ht="17.25" hidden="1" customHeight="1" x14ac:dyDescent="0.2">
      <c r="A766" s="131" t="str">
        <f t="shared" si="325"/>
        <v/>
      </c>
      <c r="B766" s="168"/>
      <c r="C766" s="168"/>
      <c r="D766" s="168"/>
      <c r="E766" s="169"/>
      <c r="F766" s="273" t="str">
        <f t="shared" si="326"/>
        <v/>
      </c>
      <c r="G766" s="129"/>
      <c r="H766" s="131" t="str">
        <f t="shared" si="327"/>
        <v/>
      </c>
      <c r="I766" s="168"/>
      <c r="J766" s="168"/>
      <c r="K766" s="168"/>
      <c r="L766" s="169"/>
      <c r="M766" s="273" t="str">
        <f t="shared" si="328"/>
        <v/>
      </c>
      <c r="N766" s="56"/>
      <c r="O766" s="57" t="str">
        <f>'Stammdaten Mitarbeitende'!AA766</f>
        <v/>
      </c>
      <c r="P766" s="64" t="str">
        <f>IF($A766="","",'Stammdaten Mitarbeitende'!L766)</f>
        <v/>
      </c>
      <c r="Q766" s="64" t="str">
        <f>IF(OR($A766="",'Stammdaten Mitarbeitende'!J766=""),"",'Stammdaten Mitarbeitende'!J766)</f>
        <v/>
      </c>
      <c r="R766" s="63" t="str">
        <f t="shared" si="329"/>
        <v/>
      </c>
      <c r="S766" s="63" t="str">
        <f t="shared" si="336"/>
        <v/>
      </c>
      <c r="T766" s="19">
        <f t="shared" si="330"/>
        <v>0</v>
      </c>
      <c r="U766" s="19">
        <f t="shared" si="331"/>
        <v>0</v>
      </c>
      <c r="V766" s="19">
        <f t="shared" si="332"/>
        <v>0</v>
      </c>
      <c r="W766" s="19">
        <f t="shared" si="333"/>
        <v>0</v>
      </c>
      <c r="X766" s="19">
        <f t="shared" si="334"/>
        <v>0</v>
      </c>
      <c r="Y766" s="19">
        <f t="shared" si="335"/>
        <v>0</v>
      </c>
      <c r="Z766" s="365">
        <f t="shared" si="337"/>
        <v>0</v>
      </c>
    </row>
    <row r="767" spans="1:26" ht="17.25" hidden="1" customHeight="1" x14ac:dyDescent="0.2">
      <c r="A767" s="131" t="str">
        <f t="shared" si="325"/>
        <v/>
      </c>
      <c r="B767" s="168"/>
      <c r="C767" s="168"/>
      <c r="D767" s="168"/>
      <c r="E767" s="169"/>
      <c r="F767" s="273" t="str">
        <f t="shared" si="326"/>
        <v/>
      </c>
      <c r="G767" s="129"/>
      <c r="H767" s="131" t="str">
        <f t="shared" si="327"/>
        <v/>
      </c>
      <c r="I767" s="168"/>
      <c r="J767" s="168"/>
      <c r="K767" s="168"/>
      <c r="L767" s="169"/>
      <c r="M767" s="273" t="str">
        <f t="shared" si="328"/>
        <v/>
      </c>
      <c r="N767" s="56"/>
      <c r="O767" s="57" t="str">
        <f>'Stammdaten Mitarbeitende'!AA767</f>
        <v/>
      </c>
      <c r="P767" s="64" t="str">
        <f>IF($A767="","",'Stammdaten Mitarbeitende'!L767)</f>
        <v/>
      </c>
      <c r="Q767" s="64" t="str">
        <f>IF(OR($A767="",'Stammdaten Mitarbeitende'!J767=""),"",'Stammdaten Mitarbeitende'!J767)</f>
        <v/>
      </c>
      <c r="R767" s="63" t="str">
        <f t="shared" si="329"/>
        <v/>
      </c>
      <c r="S767" s="63" t="str">
        <f t="shared" si="336"/>
        <v/>
      </c>
      <c r="T767" s="19">
        <f t="shared" si="330"/>
        <v>0</v>
      </c>
      <c r="U767" s="19">
        <f t="shared" si="331"/>
        <v>0</v>
      </c>
      <c r="V767" s="19">
        <f t="shared" si="332"/>
        <v>0</v>
      </c>
      <c r="W767" s="19">
        <f t="shared" si="333"/>
        <v>0</v>
      </c>
      <c r="X767" s="19">
        <f t="shared" si="334"/>
        <v>0</v>
      </c>
      <c r="Y767" s="19">
        <f t="shared" si="335"/>
        <v>0</v>
      </c>
      <c r="Z767" s="365">
        <f t="shared" si="337"/>
        <v>0</v>
      </c>
    </row>
    <row r="768" spans="1:26" ht="17.25" hidden="1" customHeight="1" x14ac:dyDescent="0.2">
      <c r="A768" s="131" t="str">
        <f t="shared" si="325"/>
        <v/>
      </c>
      <c r="B768" s="168"/>
      <c r="C768" s="168"/>
      <c r="D768" s="168"/>
      <c r="E768" s="169"/>
      <c r="F768" s="273" t="str">
        <f t="shared" si="326"/>
        <v/>
      </c>
      <c r="G768" s="129"/>
      <c r="H768" s="131" t="str">
        <f t="shared" si="327"/>
        <v/>
      </c>
      <c r="I768" s="168"/>
      <c r="J768" s="168"/>
      <c r="K768" s="168"/>
      <c r="L768" s="169"/>
      <c r="M768" s="273" t="str">
        <f t="shared" si="328"/>
        <v/>
      </c>
      <c r="N768" s="56"/>
      <c r="O768" s="57" t="str">
        <f>'Stammdaten Mitarbeitende'!AA768</f>
        <v/>
      </c>
      <c r="P768" s="64" t="str">
        <f>IF($A768="","",'Stammdaten Mitarbeitende'!L768)</f>
        <v/>
      </c>
      <c r="Q768" s="64" t="str">
        <f>IF(OR($A768="",'Stammdaten Mitarbeitende'!J768=""),"",'Stammdaten Mitarbeitende'!J768)</f>
        <v/>
      </c>
      <c r="R768" s="63" t="str">
        <f t="shared" si="329"/>
        <v/>
      </c>
      <c r="S768" s="63" t="str">
        <f t="shared" si="336"/>
        <v/>
      </c>
      <c r="T768" s="19">
        <f t="shared" si="330"/>
        <v>0</v>
      </c>
      <c r="U768" s="19">
        <f t="shared" si="331"/>
        <v>0</v>
      </c>
      <c r="V768" s="19">
        <f t="shared" si="332"/>
        <v>0</v>
      </c>
      <c r="W768" s="19">
        <f t="shared" si="333"/>
        <v>0</v>
      </c>
      <c r="X768" s="19">
        <f t="shared" si="334"/>
        <v>0</v>
      </c>
      <c r="Y768" s="19">
        <f t="shared" si="335"/>
        <v>0</v>
      </c>
      <c r="Z768" s="365">
        <f t="shared" si="337"/>
        <v>0</v>
      </c>
    </row>
    <row r="769" spans="1:26" ht="17.25" hidden="1" customHeight="1" x14ac:dyDescent="0.2">
      <c r="A769" s="131" t="str">
        <f t="shared" si="325"/>
        <v/>
      </c>
      <c r="B769" s="168"/>
      <c r="C769" s="168"/>
      <c r="D769" s="168"/>
      <c r="E769" s="169"/>
      <c r="F769" s="273" t="str">
        <f t="shared" si="326"/>
        <v/>
      </c>
      <c r="G769" s="129"/>
      <c r="H769" s="131" t="str">
        <f t="shared" si="327"/>
        <v/>
      </c>
      <c r="I769" s="168"/>
      <c r="J769" s="168"/>
      <c r="K769" s="168"/>
      <c r="L769" s="169"/>
      <c r="M769" s="273" t="str">
        <f t="shared" si="328"/>
        <v/>
      </c>
      <c r="N769" s="56"/>
      <c r="O769" s="57" t="str">
        <f>'Stammdaten Mitarbeitende'!AA769</f>
        <v/>
      </c>
      <c r="P769" s="64" t="str">
        <f>IF($A769="","",'Stammdaten Mitarbeitende'!L769)</f>
        <v/>
      </c>
      <c r="Q769" s="64" t="str">
        <f>IF(OR($A769="",'Stammdaten Mitarbeitende'!J769=""),"",'Stammdaten Mitarbeitende'!J769)</f>
        <v/>
      </c>
      <c r="R769" s="63" t="str">
        <f t="shared" si="329"/>
        <v/>
      </c>
      <c r="S769" s="63" t="str">
        <f t="shared" si="336"/>
        <v/>
      </c>
      <c r="T769" s="19">
        <f t="shared" si="330"/>
        <v>0</v>
      </c>
      <c r="U769" s="19">
        <f t="shared" si="331"/>
        <v>0</v>
      </c>
      <c r="V769" s="19">
        <f t="shared" si="332"/>
        <v>0</v>
      </c>
      <c r="W769" s="19">
        <f t="shared" si="333"/>
        <v>0</v>
      </c>
      <c r="X769" s="19">
        <f t="shared" si="334"/>
        <v>0</v>
      </c>
      <c r="Y769" s="19">
        <f t="shared" si="335"/>
        <v>0</v>
      </c>
      <c r="Z769" s="365">
        <f t="shared" si="337"/>
        <v>0</v>
      </c>
    </row>
    <row r="770" spans="1:26" ht="17.25" hidden="1" customHeight="1" x14ac:dyDescent="0.2">
      <c r="A770" s="131" t="str">
        <f t="shared" si="325"/>
        <v/>
      </c>
      <c r="B770" s="168"/>
      <c r="C770" s="168"/>
      <c r="D770" s="168"/>
      <c r="E770" s="169"/>
      <c r="F770" s="273" t="str">
        <f t="shared" si="326"/>
        <v/>
      </c>
      <c r="G770" s="129"/>
      <c r="H770" s="131" t="str">
        <f t="shared" si="327"/>
        <v/>
      </c>
      <c r="I770" s="168"/>
      <c r="J770" s="168"/>
      <c r="K770" s="168"/>
      <c r="L770" s="169"/>
      <c r="M770" s="273" t="str">
        <f t="shared" si="328"/>
        <v/>
      </c>
      <c r="N770" s="56"/>
      <c r="O770" s="57" t="str">
        <f>'Stammdaten Mitarbeitende'!AA770</f>
        <v/>
      </c>
      <c r="P770" s="64" t="str">
        <f>IF($A770="","",'Stammdaten Mitarbeitende'!L770)</f>
        <v/>
      </c>
      <c r="Q770" s="64" t="str">
        <f>IF(OR($A770="",'Stammdaten Mitarbeitende'!J770=""),"",'Stammdaten Mitarbeitende'!J770)</f>
        <v/>
      </c>
      <c r="R770" s="63" t="str">
        <f t="shared" si="329"/>
        <v/>
      </c>
      <c r="S770" s="63" t="str">
        <f t="shared" si="336"/>
        <v/>
      </c>
      <c r="T770" s="19">
        <f t="shared" si="330"/>
        <v>0</v>
      </c>
      <c r="U770" s="19">
        <f t="shared" si="331"/>
        <v>0</v>
      </c>
      <c r="V770" s="19">
        <f t="shared" si="332"/>
        <v>0</v>
      </c>
      <c r="W770" s="19">
        <f t="shared" si="333"/>
        <v>0</v>
      </c>
      <c r="X770" s="19">
        <f t="shared" si="334"/>
        <v>0</v>
      </c>
      <c r="Y770" s="19">
        <f t="shared" si="335"/>
        <v>0</v>
      </c>
      <c r="Z770" s="365">
        <f t="shared" si="337"/>
        <v>0</v>
      </c>
    </row>
    <row r="771" spans="1:26" ht="17.25" hidden="1" customHeight="1" x14ac:dyDescent="0.2">
      <c r="A771" s="131" t="str">
        <f t="shared" si="325"/>
        <v/>
      </c>
      <c r="B771" s="168"/>
      <c r="C771" s="168"/>
      <c r="D771" s="168"/>
      <c r="E771" s="169"/>
      <c r="F771" s="273" t="str">
        <f t="shared" si="326"/>
        <v/>
      </c>
      <c r="G771" s="129"/>
      <c r="H771" s="131" t="str">
        <f t="shared" si="327"/>
        <v/>
      </c>
      <c r="I771" s="168"/>
      <c r="J771" s="168"/>
      <c r="K771" s="168"/>
      <c r="L771" s="169"/>
      <c r="M771" s="273" t="str">
        <f t="shared" si="328"/>
        <v/>
      </c>
      <c r="N771" s="56"/>
      <c r="O771" s="57" t="str">
        <f>'Stammdaten Mitarbeitende'!AA771</f>
        <v/>
      </c>
      <c r="P771" s="64" t="str">
        <f>IF($A771="","",'Stammdaten Mitarbeitende'!L771)</f>
        <v/>
      </c>
      <c r="Q771" s="64" t="str">
        <f>IF(OR($A771="",'Stammdaten Mitarbeitende'!J771=""),"",'Stammdaten Mitarbeitende'!J771)</f>
        <v/>
      </c>
      <c r="R771" s="63" t="str">
        <f t="shared" si="329"/>
        <v/>
      </c>
      <c r="S771" s="63" t="str">
        <f t="shared" si="336"/>
        <v/>
      </c>
      <c r="T771" s="19">
        <f t="shared" si="330"/>
        <v>0</v>
      </c>
      <c r="U771" s="19">
        <f t="shared" si="331"/>
        <v>0</v>
      </c>
      <c r="V771" s="19">
        <f t="shared" si="332"/>
        <v>0</v>
      </c>
      <c r="W771" s="19">
        <f t="shared" si="333"/>
        <v>0</v>
      </c>
      <c r="X771" s="19">
        <f t="shared" si="334"/>
        <v>0</v>
      </c>
      <c r="Y771" s="19">
        <f t="shared" si="335"/>
        <v>0</v>
      </c>
      <c r="Z771" s="365">
        <f t="shared" si="337"/>
        <v>0</v>
      </c>
    </row>
    <row r="772" spans="1:26" ht="17.25" hidden="1" customHeight="1" x14ac:dyDescent="0.2">
      <c r="A772" s="131" t="str">
        <f t="shared" si="325"/>
        <v/>
      </c>
      <c r="B772" s="168"/>
      <c r="C772" s="168"/>
      <c r="D772" s="168"/>
      <c r="E772" s="169"/>
      <c r="F772" s="273" t="str">
        <f t="shared" si="326"/>
        <v/>
      </c>
      <c r="G772" s="129"/>
      <c r="H772" s="131" t="str">
        <f t="shared" si="327"/>
        <v/>
      </c>
      <c r="I772" s="168"/>
      <c r="J772" s="168"/>
      <c r="K772" s="168"/>
      <c r="L772" s="169"/>
      <c r="M772" s="273" t="str">
        <f t="shared" si="328"/>
        <v/>
      </c>
      <c r="N772" s="56"/>
      <c r="O772" s="57" t="str">
        <f>'Stammdaten Mitarbeitende'!AA772</f>
        <v/>
      </c>
      <c r="P772" s="64" t="str">
        <f>IF($A772="","",'Stammdaten Mitarbeitende'!L772)</f>
        <v/>
      </c>
      <c r="Q772" s="64" t="str">
        <f>IF(OR($A772="",'Stammdaten Mitarbeitende'!J772=""),"",'Stammdaten Mitarbeitende'!J772)</f>
        <v/>
      </c>
      <c r="R772" s="63" t="str">
        <f t="shared" si="329"/>
        <v/>
      </c>
      <c r="S772" s="63" t="str">
        <f t="shared" si="336"/>
        <v/>
      </c>
      <c r="T772" s="19">
        <f t="shared" si="330"/>
        <v>0</v>
      </c>
      <c r="U772" s="19">
        <f t="shared" si="331"/>
        <v>0</v>
      </c>
      <c r="V772" s="19">
        <f t="shared" si="332"/>
        <v>0</v>
      </c>
      <c r="W772" s="19">
        <f t="shared" si="333"/>
        <v>0</v>
      </c>
      <c r="X772" s="19">
        <f t="shared" si="334"/>
        <v>0</v>
      </c>
      <c r="Y772" s="19">
        <f t="shared" si="335"/>
        <v>0</v>
      </c>
      <c r="Z772" s="365">
        <f t="shared" si="337"/>
        <v>0</v>
      </c>
    </row>
    <row r="773" spans="1:26" ht="17.25" hidden="1" customHeight="1" x14ac:dyDescent="0.2">
      <c r="A773" s="131" t="str">
        <f t="shared" si="325"/>
        <v/>
      </c>
      <c r="B773" s="168"/>
      <c r="C773" s="168"/>
      <c r="D773" s="168"/>
      <c r="E773" s="169"/>
      <c r="F773" s="273" t="str">
        <f t="shared" si="326"/>
        <v/>
      </c>
      <c r="G773" s="129"/>
      <c r="H773" s="131" t="str">
        <f t="shared" si="327"/>
        <v/>
      </c>
      <c r="I773" s="168"/>
      <c r="J773" s="168"/>
      <c r="K773" s="168"/>
      <c r="L773" s="169"/>
      <c r="M773" s="273" t="str">
        <f t="shared" si="328"/>
        <v/>
      </c>
      <c r="N773" s="56"/>
      <c r="O773" s="57" t="str">
        <f>'Stammdaten Mitarbeitende'!AA773</f>
        <v/>
      </c>
      <c r="P773" s="64" t="str">
        <f>IF($A773="","",'Stammdaten Mitarbeitende'!L773)</f>
        <v/>
      </c>
      <c r="Q773" s="64" t="str">
        <f>IF(OR($A773="",'Stammdaten Mitarbeitende'!J773=""),"",'Stammdaten Mitarbeitende'!J773)</f>
        <v/>
      </c>
      <c r="R773" s="63" t="str">
        <f t="shared" si="329"/>
        <v/>
      </c>
      <c r="S773" s="63" t="str">
        <f t="shared" si="336"/>
        <v/>
      </c>
      <c r="T773" s="19">
        <f t="shared" si="330"/>
        <v>0</v>
      </c>
      <c r="U773" s="19">
        <f t="shared" si="331"/>
        <v>0</v>
      </c>
      <c r="V773" s="19">
        <f t="shared" si="332"/>
        <v>0</v>
      </c>
      <c r="W773" s="19">
        <f t="shared" si="333"/>
        <v>0</v>
      </c>
      <c r="X773" s="19">
        <f t="shared" si="334"/>
        <v>0</v>
      </c>
      <c r="Y773" s="19">
        <f t="shared" si="335"/>
        <v>0</v>
      </c>
      <c r="Z773" s="365">
        <f t="shared" si="337"/>
        <v>0</v>
      </c>
    </row>
    <row r="774" spans="1:26" ht="17.25" hidden="1" customHeight="1" x14ac:dyDescent="0.2">
      <c r="A774" s="131" t="str">
        <f t="shared" si="325"/>
        <v/>
      </c>
      <c r="B774" s="168"/>
      <c r="C774" s="168"/>
      <c r="D774" s="168"/>
      <c r="E774" s="169"/>
      <c r="F774" s="273" t="str">
        <f t="shared" si="326"/>
        <v/>
      </c>
      <c r="G774" s="129"/>
      <c r="H774" s="131" t="str">
        <f t="shared" si="327"/>
        <v/>
      </c>
      <c r="I774" s="168"/>
      <c r="J774" s="168"/>
      <c r="K774" s="168"/>
      <c r="L774" s="169"/>
      <c r="M774" s="273" t="str">
        <f t="shared" si="328"/>
        <v/>
      </c>
      <c r="N774" s="56"/>
      <c r="O774" s="57" t="str">
        <f>'Stammdaten Mitarbeitende'!AA774</f>
        <v/>
      </c>
      <c r="P774" s="64" t="str">
        <f>IF($A774="","",'Stammdaten Mitarbeitende'!L774)</f>
        <v/>
      </c>
      <c r="Q774" s="64" t="str">
        <f>IF(OR($A774="",'Stammdaten Mitarbeitende'!J774=""),"",'Stammdaten Mitarbeitende'!J774)</f>
        <v/>
      </c>
      <c r="R774" s="63" t="str">
        <f t="shared" si="329"/>
        <v/>
      </c>
      <c r="S774" s="63" t="str">
        <f t="shared" si="336"/>
        <v/>
      </c>
      <c r="T774" s="19">
        <f t="shared" si="330"/>
        <v>0</v>
      </c>
      <c r="U774" s="19">
        <f t="shared" si="331"/>
        <v>0</v>
      </c>
      <c r="V774" s="19">
        <f t="shared" si="332"/>
        <v>0</v>
      </c>
      <c r="W774" s="19">
        <f t="shared" si="333"/>
        <v>0</v>
      </c>
      <c r="X774" s="19">
        <f t="shared" si="334"/>
        <v>0</v>
      </c>
      <c r="Y774" s="19">
        <f t="shared" si="335"/>
        <v>0</v>
      </c>
      <c r="Z774" s="365">
        <f t="shared" si="337"/>
        <v>0</v>
      </c>
    </row>
    <row r="775" spans="1:26" ht="17.25" hidden="1" customHeight="1" x14ac:dyDescent="0.2">
      <c r="A775" s="131" t="str">
        <f t="shared" si="325"/>
        <v/>
      </c>
      <c r="B775" s="168"/>
      <c r="C775" s="168"/>
      <c r="D775" s="168"/>
      <c r="E775" s="169"/>
      <c r="F775" s="273" t="str">
        <f t="shared" si="326"/>
        <v/>
      </c>
      <c r="G775" s="129"/>
      <c r="H775" s="131" t="str">
        <f t="shared" si="327"/>
        <v/>
      </c>
      <c r="I775" s="168"/>
      <c r="J775" s="168"/>
      <c r="K775" s="168"/>
      <c r="L775" s="169"/>
      <c r="M775" s="273" t="str">
        <f t="shared" si="328"/>
        <v/>
      </c>
      <c r="N775" s="56"/>
      <c r="O775" s="57" t="str">
        <f>'Stammdaten Mitarbeitende'!AA775</f>
        <v/>
      </c>
      <c r="P775" s="64" t="str">
        <f>IF($A775="","",'Stammdaten Mitarbeitende'!L775)</f>
        <v/>
      </c>
      <c r="Q775" s="64" t="str">
        <f>IF(OR($A775="",'Stammdaten Mitarbeitende'!J775=""),"",'Stammdaten Mitarbeitende'!J775)</f>
        <v/>
      </c>
      <c r="R775" s="63" t="str">
        <f t="shared" si="329"/>
        <v/>
      </c>
      <c r="S775" s="63" t="str">
        <f t="shared" si="336"/>
        <v/>
      </c>
      <c r="T775" s="19">
        <f t="shared" si="330"/>
        <v>0</v>
      </c>
      <c r="U775" s="19">
        <f t="shared" si="331"/>
        <v>0</v>
      </c>
      <c r="V775" s="19">
        <f t="shared" si="332"/>
        <v>0</v>
      </c>
      <c r="W775" s="19">
        <f t="shared" si="333"/>
        <v>0</v>
      </c>
      <c r="X775" s="19">
        <f t="shared" si="334"/>
        <v>0</v>
      </c>
      <c r="Y775" s="19">
        <f t="shared" si="335"/>
        <v>0</v>
      </c>
      <c r="Z775" s="365">
        <f t="shared" si="337"/>
        <v>0</v>
      </c>
    </row>
    <row r="776" spans="1:26" ht="17.25" hidden="1" customHeight="1" x14ac:dyDescent="0.2">
      <c r="A776" s="131" t="str">
        <f t="shared" si="325"/>
        <v/>
      </c>
      <c r="B776" s="168"/>
      <c r="C776" s="168"/>
      <c r="D776" s="168"/>
      <c r="E776" s="169"/>
      <c r="F776" s="273" t="str">
        <f t="shared" si="326"/>
        <v/>
      </c>
      <c r="G776" s="129"/>
      <c r="H776" s="131" t="str">
        <f t="shared" si="327"/>
        <v/>
      </c>
      <c r="I776" s="168"/>
      <c r="J776" s="168"/>
      <c r="K776" s="168"/>
      <c r="L776" s="169"/>
      <c r="M776" s="273" t="str">
        <f t="shared" si="328"/>
        <v/>
      </c>
      <c r="N776" s="56"/>
      <c r="O776" s="57" t="str">
        <f>'Stammdaten Mitarbeitende'!AA776</f>
        <v/>
      </c>
      <c r="P776" s="64" t="str">
        <f>IF($A776="","",'Stammdaten Mitarbeitende'!L776)</f>
        <v/>
      </c>
      <c r="Q776" s="64" t="str">
        <f>IF(OR($A776="",'Stammdaten Mitarbeitende'!J776=""),"",'Stammdaten Mitarbeitende'!J776)</f>
        <v/>
      </c>
      <c r="R776" s="63" t="str">
        <f t="shared" si="329"/>
        <v/>
      </c>
      <c r="S776" s="63" t="str">
        <f t="shared" si="336"/>
        <v/>
      </c>
      <c r="T776" s="19">
        <f t="shared" si="330"/>
        <v>0</v>
      </c>
      <c r="U776" s="19">
        <f t="shared" si="331"/>
        <v>0</v>
      </c>
      <c r="V776" s="19">
        <f t="shared" si="332"/>
        <v>0</v>
      </c>
      <c r="W776" s="19">
        <f t="shared" si="333"/>
        <v>0</v>
      </c>
      <c r="X776" s="19">
        <f t="shared" si="334"/>
        <v>0</v>
      </c>
      <c r="Y776" s="19">
        <f t="shared" si="335"/>
        <v>0</v>
      </c>
      <c r="Z776" s="365">
        <f t="shared" si="337"/>
        <v>0</v>
      </c>
    </row>
    <row r="777" spans="1:26" ht="17.25" hidden="1" customHeight="1" x14ac:dyDescent="0.2">
      <c r="A777" s="131" t="str">
        <f t="shared" si="325"/>
        <v/>
      </c>
      <c r="B777" s="168"/>
      <c r="C777" s="168"/>
      <c r="D777" s="168"/>
      <c r="E777" s="169"/>
      <c r="F777" s="273" t="str">
        <f t="shared" si="326"/>
        <v/>
      </c>
      <c r="G777" s="129"/>
      <c r="H777" s="131" t="str">
        <f t="shared" si="327"/>
        <v/>
      </c>
      <c r="I777" s="168"/>
      <c r="J777" s="168"/>
      <c r="K777" s="168"/>
      <c r="L777" s="169"/>
      <c r="M777" s="273" t="str">
        <f t="shared" si="328"/>
        <v/>
      </c>
      <c r="N777" s="56"/>
      <c r="O777" s="57" t="str">
        <f>'Stammdaten Mitarbeitende'!AA777</f>
        <v/>
      </c>
      <c r="P777" s="64" t="str">
        <f>IF($A777="","",'Stammdaten Mitarbeitende'!L777)</f>
        <v/>
      </c>
      <c r="Q777" s="64" t="str">
        <f>IF(OR($A777="",'Stammdaten Mitarbeitende'!J777=""),"",'Stammdaten Mitarbeitende'!J777)</f>
        <v/>
      </c>
      <c r="R777" s="63" t="str">
        <f t="shared" si="329"/>
        <v/>
      </c>
      <c r="S777" s="63" t="str">
        <f t="shared" si="336"/>
        <v/>
      </c>
      <c r="T777" s="19">
        <f t="shared" si="330"/>
        <v>0</v>
      </c>
      <c r="U777" s="19">
        <f t="shared" si="331"/>
        <v>0</v>
      </c>
      <c r="V777" s="19">
        <f t="shared" si="332"/>
        <v>0</v>
      </c>
      <c r="W777" s="19">
        <f t="shared" si="333"/>
        <v>0</v>
      </c>
      <c r="X777" s="19">
        <f t="shared" si="334"/>
        <v>0</v>
      </c>
      <c r="Y777" s="19">
        <f t="shared" si="335"/>
        <v>0</v>
      </c>
      <c r="Z777" s="365">
        <f t="shared" si="337"/>
        <v>0</v>
      </c>
    </row>
    <row r="778" spans="1:26" ht="17.25" hidden="1" customHeight="1" x14ac:dyDescent="0.2">
      <c r="A778" s="131" t="str">
        <f t="shared" si="325"/>
        <v/>
      </c>
      <c r="B778" s="168"/>
      <c r="C778" s="168"/>
      <c r="D778" s="168"/>
      <c r="E778" s="169"/>
      <c r="F778" s="273" t="str">
        <f t="shared" si="326"/>
        <v/>
      </c>
      <c r="G778" s="129"/>
      <c r="H778" s="131" t="str">
        <f t="shared" si="327"/>
        <v/>
      </c>
      <c r="I778" s="168"/>
      <c r="J778" s="168"/>
      <c r="K778" s="168"/>
      <c r="L778" s="169"/>
      <c r="M778" s="273" t="str">
        <f t="shared" si="328"/>
        <v/>
      </c>
      <c r="N778" s="56"/>
      <c r="O778" s="57" t="str">
        <f>'Stammdaten Mitarbeitende'!AA778</f>
        <v/>
      </c>
      <c r="P778" s="64" t="str">
        <f>IF($A778="","",'Stammdaten Mitarbeitende'!L778)</f>
        <v/>
      </c>
      <c r="Q778" s="64" t="str">
        <f>IF(OR($A778="",'Stammdaten Mitarbeitende'!J778=""),"",'Stammdaten Mitarbeitende'!J778)</f>
        <v/>
      </c>
      <c r="R778" s="63" t="str">
        <f t="shared" si="329"/>
        <v/>
      </c>
      <c r="S778" s="63" t="str">
        <f t="shared" si="336"/>
        <v/>
      </c>
      <c r="T778" s="19">
        <f t="shared" si="330"/>
        <v>0</v>
      </c>
      <c r="U778" s="19">
        <f t="shared" si="331"/>
        <v>0</v>
      </c>
      <c r="V778" s="19">
        <f t="shared" si="332"/>
        <v>0</v>
      </c>
      <c r="W778" s="19">
        <f t="shared" si="333"/>
        <v>0</v>
      </c>
      <c r="X778" s="19">
        <f t="shared" si="334"/>
        <v>0</v>
      </c>
      <c r="Y778" s="19">
        <f t="shared" si="335"/>
        <v>0</v>
      </c>
      <c r="Z778" s="365">
        <f t="shared" si="337"/>
        <v>0</v>
      </c>
    </row>
    <row r="779" spans="1:26" ht="17.25" hidden="1" customHeight="1" x14ac:dyDescent="0.2">
      <c r="A779" s="131" t="str">
        <f t="shared" si="325"/>
        <v/>
      </c>
      <c r="B779" s="168"/>
      <c r="C779" s="168"/>
      <c r="D779" s="168"/>
      <c r="E779" s="169"/>
      <c r="F779" s="273" t="str">
        <f t="shared" si="326"/>
        <v/>
      </c>
      <c r="G779" s="129"/>
      <c r="H779" s="131" t="str">
        <f t="shared" si="327"/>
        <v/>
      </c>
      <c r="I779" s="168"/>
      <c r="J779" s="168"/>
      <c r="K779" s="168"/>
      <c r="L779" s="169"/>
      <c r="M779" s="273" t="str">
        <f t="shared" si="328"/>
        <v/>
      </c>
      <c r="N779" s="56"/>
      <c r="O779" s="57" t="str">
        <f>'Stammdaten Mitarbeitende'!AA779</f>
        <v/>
      </c>
      <c r="P779" s="64" t="str">
        <f>IF($A779="","",'Stammdaten Mitarbeitende'!L779)</f>
        <v/>
      </c>
      <c r="Q779" s="64" t="str">
        <f>IF(OR($A779="",'Stammdaten Mitarbeitende'!J779=""),"",'Stammdaten Mitarbeitende'!J779)</f>
        <v/>
      </c>
      <c r="R779" s="63" t="str">
        <f t="shared" si="329"/>
        <v/>
      </c>
      <c r="S779" s="63" t="str">
        <f t="shared" si="336"/>
        <v/>
      </c>
      <c r="T779" s="19">
        <f t="shared" si="330"/>
        <v>0</v>
      </c>
      <c r="U779" s="19">
        <f t="shared" si="331"/>
        <v>0</v>
      </c>
      <c r="V779" s="19">
        <f t="shared" si="332"/>
        <v>0</v>
      </c>
      <c r="W779" s="19">
        <f t="shared" si="333"/>
        <v>0</v>
      </c>
      <c r="X779" s="19">
        <f t="shared" si="334"/>
        <v>0</v>
      </c>
      <c r="Y779" s="19">
        <f t="shared" si="335"/>
        <v>0</v>
      </c>
      <c r="Z779" s="365">
        <f t="shared" si="337"/>
        <v>0</v>
      </c>
    </row>
    <row r="780" spans="1:26" hidden="1" x14ac:dyDescent="0.2">
      <c r="A780" s="280" t="str">
        <f>Übersetzungstexte!A$230</f>
        <v>Seitentotal</v>
      </c>
      <c r="B780" s="281"/>
      <c r="C780" s="92">
        <f>SUM(C759:C779)</f>
        <v>0</v>
      </c>
      <c r="D780" s="282"/>
      <c r="E780" s="92">
        <f>SUM(E759:E779)</f>
        <v>0</v>
      </c>
      <c r="F780" s="92">
        <f>SUM(F759:F779)</f>
        <v>0</v>
      </c>
      <c r="G780" s="283"/>
      <c r="H780" s="280" t="str">
        <f>Übersetzungstexte!A$230</f>
        <v>Seitentotal</v>
      </c>
      <c r="I780" s="281"/>
      <c r="J780" s="92">
        <f>SUM(J759:J779)</f>
        <v>0</v>
      </c>
      <c r="K780" s="282"/>
      <c r="L780" s="92">
        <f>SUM(L759:L779)</f>
        <v>0</v>
      </c>
      <c r="M780" s="92">
        <f>SUM(M759:M779)</f>
        <v>0</v>
      </c>
      <c r="N780" s="56"/>
      <c r="O780" s="56"/>
      <c r="P780" s="56"/>
      <c r="Q780" s="56"/>
      <c r="R780" s="56"/>
      <c r="S780" s="56"/>
    </row>
    <row r="781" spans="1:26" hidden="1" x14ac:dyDescent="0.2">
      <c r="A781" s="240" t="str">
        <f>'Stammdaten Betrieb &amp; Abteilung'!D$1</f>
        <v xml:space="preserve">  </v>
      </c>
      <c r="B781" s="241"/>
      <c r="F781" s="243"/>
      <c r="G781" s="243"/>
      <c r="H781" s="22" t="str">
        <f>Übersetzungstexte!A$190</f>
        <v>Betrieb / Betriebsabteilung</v>
      </c>
      <c r="I781" s="244" t="str">
        <f>'Stammdaten Betrieb &amp; Abteilung'!D$13</f>
        <v xml:space="preserve"> </v>
      </c>
      <c r="J781" s="49"/>
      <c r="K781" s="22"/>
      <c r="L781" s="49"/>
      <c r="M781" s="49"/>
    </row>
    <row r="782" spans="1:26" hidden="1" x14ac:dyDescent="0.2">
      <c r="A782" s="245" t="str">
        <f>'Stammdaten Betrieb &amp; Abteilung'!D$3</f>
        <v xml:space="preserve"> </v>
      </c>
      <c r="B782" s="246"/>
      <c r="F782" s="247"/>
      <c r="G782" s="247"/>
      <c r="H782" s="46" t="str">
        <f>Übersetzungstexte!A$191</f>
        <v>PLZ/Ort</v>
      </c>
      <c r="I782" s="244" t="str">
        <f>'Stammdaten Betrieb &amp; Abteilung'!D$4</f>
        <v xml:space="preserve"> </v>
      </c>
      <c r="J782" s="49"/>
      <c r="K782" s="22"/>
      <c r="L782" s="248"/>
      <c r="M782" s="248"/>
    </row>
    <row r="783" spans="1:26" hidden="1" x14ac:dyDescent="0.2">
      <c r="A783" s="178"/>
      <c r="B783" s="195"/>
      <c r="C783" s="196"/>
      <c r="D783" s="195"/>
      <c r="E783" s="196"/>
      <c r="F783" s="196"/>
      <c r="G783" s="279"/>
      <c r="H783" s="197"/>
      <c r="I783" s="196"/>
      <c r="J783" s="195"/>
      <c r="K783" s="198"/>
      <c r="L783" s="199"/>
      <c r="M783" s="199"/>
    </row>
    <row r="784" spans="1:26" hidden="1" x14ac:dyDescent="0.2">
      <c r="A784" s="249"/>
      <c r="B784" s="250"/>
      <c r="C784" s="251"/>
      <c r="D784" s="252"/>
      <c r="E784" s="253"/>
      <c r="F784" s="254" t="str">
        <f>CONCATENATE(Übersetzungstexte!A$192," ",TEXT(MONTH(P$3),"00"),".",YEAR(P$3))</f>
        <v>Zeitgleiche Periode des Vorjahres: 01.3799</v>
      </c>
      <c r="G784" s="255"/>
      <c r="H784" s="255"/>
      <c r="I784" s="249"/>
      <c r="J784" s="252"/>
      <c r="K784" s="256"/>
      <c r="L784" s="257"/>
      <c r="M784" s="258" t="str">
        <f>CONCATENATE(Übersetzungstexte!A$211," ",TEXT(MONTH(P$4),"00"),".",YEAR(P$4))</f>
        <v>Zeitgleiche Periode des vorletzten Jahres: 01.3798</v>
      </c>
    </row>
    <row r="785" spans="1:26" hidden="1" x14ac:dyDescent="0.2">
      <c r="A785" s="259">
        <v>1</v>
      </c>
      <c r="B785" s="260">
        <v>2</v>
      </c>
      <c r="C785" s="260">
        <v>3</v>
      </c>
      <c r="D785" s="260">
        <v>4</v>
      </c>
      <c r="E785" s="260">
        <v>5</v>
      </c>
      <c r="F785" s="260">
        <v>6</v>
      </c>
      <c r="G785" s="261"/>
      <c r="H785" s="259">
        <v>1</v>
      </c>
      <c r="I785" s="260">
        <v>2</v>
      </c>
      <c r="J785" s="260">
        <v>3</v>
      </c>
      <c r="K785" s="260">
        <v>4</v>
      </c>
      <c r="L785" s="260">
        <v>5</v>
      </c>
      <c r="M785" s="260">
        <v>6</v>
      </c>
      <c r="N785" s="54"/>
      <c r="O785" s="54"/>
      <c r="P785" s="54"/>
      <c r="Q785" s="54"/>
      <c r="R785" s="54" t="s">
        <v>766</v>
      </c>
      <c r="S785" s="54" t="s">
        <v>5</v>
      </c>
      <c r="T785" s="66" t="s">
        <v>764</v>
      </c>
      <c r="U785" s="66" t="s">
        <v>667</v>
      </c>
      <c r="V785" s="66"/>
      <c r="W785" s="66" t="s">
        <v>764</v>
      </c>
      <c r="X785" s="66" t="s">
        <v>667</v>
      </c>
      <c r="Y785" s="66"/>
    </row>
    <row r="786" spans="1:26" s="134" customFormat="1" hidden="1" x14ac:dyDescent="0.2">
      <c r="A786" s="262" t="str">
        <f>Übersetzungstexte!A$193</f>
        <v/>
      </c>
      <c r="B786" s="263" t="str">
        <f>Übersetzungstexte!A$196</f>
        <v>vertragliche</v>
      </c>
      <c r="C786" s="264" t="str">
        <f>Übersetzungstexte!A$199</f>
        <v>Sollstd. zeitgl.</v>
      </c>
      <c r="D786" s="265" t="str">
        <f>Übersetzungstexte!A$202</f>
        <v>Istzeit</v>
      </c>
      <c r="E786" s="264" t="str">
        <f>Übersetzungstexte!A$205</f>
        <v>Bezahlte/</v>
      </c>
      <c r="F786" s="264" t="str">
        <f>Übersetzungstexte!A$208</f>
        <v>Ausfallstunden</v>
      </c>
      <c r="G786" s="266"/>
      <c r="H786" s="262" t="str">
        <f>Übersetzungstexte!A$212</f>
        <v/>
      </c>
      <c r="I786" s="263" t="str">
        <f>Übersetzungstexte!A$215</f>
        <v>vertragliche</v>
      </c>
      <c r="J786" s="264" t="str">
        <f>Übersetzungstexte!A$218</f>
        <v>Sollstd. zeitgl.</v>
      </c>
      <c r="K786" s="265" t="str">
        <f>Übersetzungstexte!A$221</f>
        <v>Istzeit</v>
      </c>
      <c r="L786" s="264" t="str">
        <f>Übersetzungstexte!A$224</f>
        <v>Bezahlte/</v>
      </c>
      <c r="M786" s="264" t="str">
        <f>Übersetzungstexte!A$227</f>
        <v>Ausfallstunden</v>
      </c>
      <c r="N786" s="55"/>
      <c r="O786" s="55"/>
      <c r="P786" s="84" t="s">
        <v>680</v>
      </c>
      <c r="Q786" s="84" t="s">
        <v>683</v>
      </c>
      <c r="R786" s="61" t="s">
        <v>691</v>
      </c>
      <c r="S786" s="61" t="s">
        <v>691</v>
      </c>
      <c r="T786" s="66" t="s">
        <v>763</v>
      </c>
      <c r="U786" s="66" t="s">
        <v>763</v>
      </c>
      <c r="V786" s="61" t="s">
        <v>691</v>
      </c>
      <c r="W786" s="66" t="s">
        <v>763</v>
      </c>
      <c r="X786" s="66" t="s">
        <v>763</v>
      </c>
      <c r="Y786" s="61" t="s">
        <v>691</v>
      </c>
      <c r="Z786" s="79"/>
    </row>
    <row r="787" spans="1:26" s="134" customFormat="1" hidden="1" x14ac:dyDescent="0.2">
      <c r="A787" s="267" t="str">
        <f>Übersetzungstexte!A$194</f>
        <v/>
      </c>
      <c r="B787" s="263" t="str">
        <f>Übersetzungstexte!A$197</f>
        <v>wöchentliche</v>
      </c>
      <c r="C787" s="264" t="str">
        <f>Übersetzungstexte!A$200</f>
        <v>Periode inkl.</v>
      </c>
      <c r="D787" s="265" t="str">
        <f>Übersetzungstexte!A$203</f>
        <v/>
      </c>
      <c r="E787" s="264" t="str">
        <f>Übersetzungstexte!A$206</f>
        <v>Unbezahlte</v>
      </c>
      <c r="F787" s="264" t="str">
        <f>Übersetzungstexte!A$209</f>
        <v/>
      </c>
      <c r="G787" s="266"/>
      <c r="H787" s="267" t="str">
        <f>Übersetzungstexte!A$213</f>
        <v/>
      </c>
      <c r="I787" s="263" t="str">
        <f>Übersetzungstexte!A$216</f>
        <v>wöchentliche</v>
      </c>
      <c r="J787" s="264" t="str">
        <f>Übersetzungstexte!A$219</f>
        <v>Periode inkl.</v>
      </c>
      <c r="K787" s="265" t="str">
        <f>Übersetzungstexte!A$222</f>
        <v/>
      </c>
      <c r="L787" s="264" t="str">
        <f>Übersetzungstexte!A$225</f>
        <v>Unbezahlte</v>
      </c>
      <c r="M787" s="264" t="str">
        <f>Übersetzungstexte!A$228</f>
        <v/>
      </c>
      <c r="N787" s="55"/>
      <c r="O787" s="55"/>
      <c r="P787" s="61" t="s">
        <v>682</v>
      </c>
      <c r="Q787" s="84" t="s">
        <v>681</v>
      </c>
      <c r="R787" s="61" t="s">
        <v>692</v>
      </c>
      <c r="S787" s="61" t="s">
        <v>692</v>
      </c>
      <c r="T787" s="66" t="s">
        <v>749</v>
      </c>
      <c r="U787" s="66" t="s">
        <v>749</v>
      </c>
      <c r="V787" s="61" t="s">
        <v>692</v>
      </c>
      <c r="W787" s="66" t="s">
        <v>749</v>
      </c>
      <c r="X787" s="66" t="s">
        <v>749</v>
      </c>
      <c r="Y787" s="61" t="s">
        <v>692</v>
      </c>
      <c r="Z787" s="79" t="s">
        <v>52</v>
      </c>
    </row>
    <row r="788" spans="1:26" s="134" customFormat="1" hidden="1" x14ac:dyDescent="0.2">
      <c r="A788" s="268" t="str">
        <f>Übersetzungstexte!A$195</f>
        <v>Name,Vorname</v>
      </c>
      <c r="B788" s="269" t="str">
        <f>Übersetzungstexte!A$198</f>
        <v>Arbeitszeit</v>
      </c>
      <c r="C788" s="270" t="str">
        <f>Übersetzungstexte!A$201</f>
        <v>Vorholzeit</v>
      </c>
      <c r="D788" s="271" t="str">
        <f>Übersetzungstexte!A$204</f>
        <v/>
      </c>
      <c r="E788" s="270" t="str">
        <f>Übersetzungstexte!A$207</f>
        <v>Absenzen</v>
      </c>
      <c r="F788" s="270" t="str">
        <f>Übersetzungstexte!A$210</f>
        <v/>
      </c>
      <c r="G788" s="272"/>
      <c r="H788" s="268" t="str">
        <f>Übersetzungstexte!A$214</f>
        <v>Name,Vorname</v>
      </c>
      <c r="I788" s="269" t="str">
        <f>Übersetzungstexte!A$217</f>
        <v>Arbeitszeit</v>
      </c>
      <c r="J788" s="270" t="str">
        <f>Übersetzungstexte!A$220</f>
        <v>Vorholzeit</v>
      </c>
      <c r="K788" s="271" t="str">
        <f>Übersetzungstexte!A$223</f>
        <v/>
      </c>
      <c r="L788" s="270" t="str">
        <f>Übersetzungstexte!A$226</f>
        <v>Absenzen</v>
      </c>
      <c r="M788" s="270" t="str">
        <f>Übersetzungstexte!A$229</f>
        <v/>
      </c>
      <c r="N788" s="55"/>
      <c r="O788" s="55" t="s">
        <v>711</v>
      </c>
      <c r="P788" s="61" t="s">
        <v>673</v>
      </c>
      <c r="Q788" s="84" t="s">
        <v>661</v>
      </c>
      <c r="R788" s="83">
        <f>P$3</f>
        <v>693598</v>
      </c>
      <c r="S788" s="83">
        <f>P$4</f>
        <v>693233</v>
      </c>
      <c r="T788" s="83" t="s">
        <v>767</v>
      </c>
      <c r="U788" s="83" t="s">
        <v>767</v>
      </c>
      <c r="V788" s="83" t="s">
        <v>767</v>
      </c>
      <c r="W788" s="83" t="s">
        <v>4</v>
      </c>
      <c r="X788" s="83" t="s">
        <v>4</v>
      </c>
      <c r="Y788" s="83" t="s">
        <v>4</v>
      </c>
      <c r="Z788" s="79" t="s">
        <v>53</v>
      </c>
    </row>
    <row r="789" spans="1:26" ht="17.25" hidden="1" customHeight="1" x14ac:dyDescent="0.2">
      <c r="A789" s="131" t="str">
        <f t="shared" ref="A789:A809" si="338">O789</f>
        <v/>
      </c>
      <c r="B789" s="168"/>
      <c r="C789" s="168"/>
      <c r="D789" s="168"/>
      <c r="E789" s="169"/>
      <c r="F789" s="273" t="str">
        <f t="shared" ref="F789:F809" si="339">R789</f>
        <v/>
      </c>
      <c r="G789" s="129"/>
      <c r="H789" s="131" t="str">
        <f t="shared" ref="H789:H809" si="340">O789</f>
        <v/>
      </c>
      <c r="I789" s="168"/>
      <c r="J789" s="168"/>
      <c r="K789" s="168"/>
      <c r="L789" s="169"/>
      <c r="M789" s="273" t="str">
        <f t="shared" ref="M789:M809" si="341">S789</f>
        <v/>
      </c>
      <c r="N789" s="56"/>
      <c r="O789" s="57" t="str">
        <f>'Stammdaten Mitarbeitende'!AA789</f>
        <v/>
      </c>
      <c r="P789" s="64" t="str">
        <f>IF($A789="","",'Stammdaten Mitarbeitende'!L789)</f>
        <v/>
      </c>
      <c r="Q789" s="64" t="str">
        <f>IF(OR($A789="",'Stammdaten Mitarbeitende'!J789=""),"",'Stammdaten Mitarbeitende'!J789)</f>
        <v/>
      </c>
      <c r="R789" s="63" t="str">
        <f t="shared" ref="R789:R809" si="342">IF(OR($A789="",C789="",D789="",E789=""),"",MAX(C789-D789-E789,0))</f>
        <v/>
      </c>
      <c r="S789" s="63" t="str">
        <f>IF(OR($H789="",J789="",K789="",L789=""),"",MAX(J789-K789-L789,0))</f>
        <v/>
      </c>
      <c r="T789" s="19">
        <f t="shared" ref="T789:T809" si="343">IF(OR(F789=""),0,C789)</f>
        <v>0</v>
      </c>
      <c r="U789" s="19">
        <f t="shared" ref="U789:U809" si="344">IF(OR(F789=""),0,E789)</f>
        <v>0</v>
      </c>
      <c r="V789" s="19">
        <f t="shared" ref="V789:V809" si="345">IF(OR(F789&lt;=0,F789=""),0,R789)</f>
        <v>0</v>
      </c>
      <c r="W789" s="19">
        <f t="shared" ref="W789:W809" si="346">IF(OR(M789=""),0,J789)</f>
        <v>0</v>
      </c>
      <c r="X789" s="19">
        <f t="shared" ref="X789:X809" si="347">IF(OR(M789=""),0,L789)</f>
        <v>0</v>
      </c>
      <c r="Y789" s="19">
        <f t="shared" ref="Y789:Y809" si="348">IF(OR(M789&lt;=0,M789=""),0,S789)</f>
        <v>0</v>
      </c>
      <c r="Z789" s="365">
        <f>MAX(P789:Y789)</f>
        <v>0</v>
      </c>
    </row>
    <row r="790" spans="1:26" ht="17.25" hidden="1" customHeight="1" x14ac:dyDescent="0.2">
      <c r="A790" s="131" t="str">
        <f t="shared" si="338"/>
        <v/>
      </c>
      <c r="B790" s="168"/>
      <c r="C790" s="168"/>
      <c r="D790" s="168"/>
      <c r="E790" s="169"/>
      <c r="F790" s="273" t="str">
        <f t="shared" si="339"/>
        <v/>
      </c>
      <c r="G790" s="129"/>
      <c r="H790" s="131" t="str">
        <f t="shared" si="340"/>
        <v/>
      </c>
      <c r="I790" s="168"/>
      <c r="J790" s="168"/>
      <c r="K790" s="168"/>
      <c r="L790" s="169"/>
      <c r="M790" s="273" t="str">
        <f t="shared" si="341"/>
        <v/>
      </c>
      <c r="N790" s="56"/>
      <c r="O790" s="57" t="str">
        <f>'Stammdaten Mitarbeitende'!AA790</f>
        <v/>
      </c>
      <c r="P790" s="64" t="str">
        <f>IF($A790="","",'Stammdaten Mitarbeitende'!L790)</f>
        <v/>
      </c>
      <c r="Q790" s="64" t="str">
        <f>IF(OR($A790="",'Stammdaten Mitarbeitende'!J790=""),"",'Stammdaten Mitarbeitende'!J790)</f>
        <v/>
      </c>
      <c r="R790" s="63" t="str">
        <f t="shared" si="342"/>
        <v/>
      </c>
      <c r="S790" s="63" t="str">
        <f t="shared" ref="S790:S809" si="349">IF(OR($H790="",J790="",K790="",L790=""),"",MAX(J790-K790-L790,0))</f>
        <v/>
      </c>
      <c r="T790" s="19">
        <f t="shared" si="343"/>
        <v>0</v>
      </c>
      <c r="U790" s="19">
        <f t="shared" si="344"/>
        <v>0</v>
      </c>
      <c r="V790" s="19">
        <f t="shared" si="345"/>
        <v>0</v>
      </c>
      <c r="W790" s="19">
        <f t="shared" si="346"/>
        <v>0</v>
      </c>
      <c r="X790" s="19">
        <f t="shared" si="347"/>
        <v>0</v>
      </c>
      <c r="Y790" s="19">
        <f t="shared" si="348"/>
        <v>0</v>
      </c>
      <c r="Z790" s="365">
        <f t="shared" ref="Z790:Z809" si="350">MAX(P790:Y790)</f>
        <v>0</v>
      </c>
    </row>
    <row r="791" spans="1:26" ht="17.25" hidden="1" customHeight="1" x14ac:dyDescent="0.2">
      <c r="A791" s="131" t="str">
        <f t="shared" si="338"/>
        <v/>
      </c>
      <c r="B791" s="168"/>
      <c r="C791" s="168"/>
      <c r="D791" s="168"/>
      <c r="E791" s="169"/>
      <c r="F791" s="273" t="str">
        <f t="shared" si="339"/>
        <v/>
      </c>
      <c r="G791" s="129"/>
      <c r="H791" s="131" t="str">
        <f t="shared" si="340"/>
        <v/>
      </c>
      <c r="I791" s="168"/>
      <c r="J791" s="168"/>
      <c r="K791" s="168"/>
      <c r="L791" s="169"/>
      <c r="M791" s="273" t="str">
        <f t="shared" si="341"/>
        <v/>
      </c>
      <c r="N791" s="56"/>
      <c r="O791" s="57" t="str">
        <f>'Stammdaten Mitarbeitende'!AA791</f>
        <v/>
      </c>
      <c r="P791" s="64" t="str">
        <f>IF($A791="","",'Stammdaten Mitarbeitende'!L791)</f>
        <v/>
      </c>
      <c r="Q791" s="64" t="str">
        <f>IF(OR($A791="",'Stammdaten Mitarbeitende'!J791=""),"",'Stammdaten Mitarbeitende'!J791)</f>
        <v/>
      </c>
      <c r="R791" s="63" t="str">
        <f t="shared" si="342"/>
        <v/>
      </c>
      <c r="S791" s="63" t="str">
        <f t="shared" si="349"/>
        <v/>
      </c>
      <c r="T791" s="19">
        <f t="shared" si="343"/>
        <v>0</v>
      </c>
      <c r="U791" s="19">
        <f t="shared" si="344"/>
        <v>0</v>
      </c>
      <c r="V791" s="19">
        <f t="shared" si="345"/>
        <v>0</v>
      </c>
      <c r="W791" s="19">
        <f t="shared" si="346"/>
        <v>0</v>
      </c>
      <c r="X791" s="19">
        <f t="shared" si="347"/>
        <v>0</v>
      </c>
      <c r="Y791" s="19">
        <f t="shared" si="348"/>
        <v>0</v>
      </c>
      <c r="Z791" s="365">
        <f t="shared" si="350"/>
        <v>0</v>
      </c>
    </row>
    <row r="792" spans="1:26" ht="17.25" hidden="1" customHeight="1" x14ac:dyDescent="0.2">
      <c r="A792" s="131" t="str">
        <f t="shared" si="338"/>
        <v/>
      </c>
      <c r="B792" s="168"/>
      <c r="C792" s="168"/>
      <c r="D792" s="168"/>
      <c r="E792" s="169"/>
      <c r="F792" s="273" t="str">
        <f t="shared" si="339"/>
        <v/>
      </c>
      <c r="G792" s="129"/>
      <c r="H792" s="131" t="str">
        <f t="shared" si="340"/>
        <v/>
      </c>
      <c r="I792" s="168"/>
      <c r="J792" s="168"/>
      <c r="K792" s="168"/>
      <c r="L792" s="169"/>
      <c r="M792" s="273" t="str">
        <f t="shared" si="341"/>
        <v/>
      </c>
      <c r="N792" s="56"/>
      <c r="O792" s="57" t="str">
        <f>'Stammdaten Mitarbeitende'!AA792</f>
        <v/>
      </c>
      <c r="P792" s="64" t="str">
        <f>IF($A792="","",'Stammdaten Mitarbeitende'!L792)</f>
        <v/>
      </c>
      <c r="Q792" s="64" t="str">
        <f>IF(OR($A792="",'Stammdaten Mitarbeitende'!J792=""),"",'Stammdaten Mitarbeitende'!J792)</f>
        <v/>
      </c>
      <c r="R792" s="63" t="str">
        <f t="shared" si="342"/>
        <v/>
      </c>
      <c r="S792" s="63" t="str">
        <f t="shared" si="349"/>
        <v/>
      </c>
      <c r="T792" s="19">
        <f t="shared" si="343"/>
        <v>0</v>
      </c>
      <c r="U792" s="19">
        <f t="shared" si="344"/>
        <v>0</v>
      </c>
      <c r="V792" s="19">
        <f t="shared" si="345"/>
        <v>0</v>
      </c>
      <c r="W792" s="19">
        <f t="shared" si="346"/>
        <v>0</v>
      </c>
      <c r="X792" s="19">
        <f t="shared" si="347"/>
        <v>0</v>
      </c>
      <c r="Y792" s="19">
        <f t="shared" si="348"/>
        <v>0</v>
      </c>
      <c r="Z792" s="365">
        <f t="shared" si="350"/>
        <v>0</v>
      </c>
    </row>
    <row r="793" spans="1:26" ht="17.25" hidden="1" customHeight="1" x14ac:dyDescent="0.2">
      <c r="A793" s="131" t="str">
        <f t="shared" si="338"/>
        <v/>
      </c>
      <c r="B793" s="168"/>
      <c r="C793" s="168"/>
      <c r="D793" s="168"/>
      <c r="E793" s="169"/>
      <c r="F793" s="273" t="str">
        <f t="shared" si="339"/>
        <v/>
      </c>
      <c r="G793" s="129"/>
      <c r="H793" s="131" t="str">
        <f t="shared" si="340"/>
        <v/>
      </c>
      <c r="I793" s="168"/>
      <c r="J793" s="168"/>
      <c r="K793" s="168"/>
      <c r="L793" s="169"/>
      <c r="M793" s="273" t="str">
        <f t="shared" si="341"/>
        <v/>
      </c>
      <c r="N793" s="56"/>
      <c r="O793" s="57" t="str">
        <f>'Stammdaten Mitarbeitende'!AA793</f>
        <v/>
      </c>
      <c r="P793" s="64" t="str">
        <f>IF($A793="","",'Stammdaten Mitarbeitende'!L793)</f>
        <v/>
      </c>
      <c r="Q793" s="64" t="str">
        <f>IF(OR($A793="",'Stammdaten Mitarbeitende'!J793=""),"",'Stammdaten Mitarbeitende'!J793)</f>
        <v/>
      </c>
      <c r="R793" s="63" t="str">
        <f t="shared" si="342"/>
        <v/>
      </c>
      <c r="S793" s="63" t="str">
        <f t="shared" si="349"/>
        <v/>
      </c>
      <c r="T793" s="19">
        <f t="shared" si="343"/>
        <v>0</v>
      </c>
      <c r="U793" s="19">
        <f t="shared" si="344"/>
        <v>0</v>
      </c>
      <c r="V793" s="19">
        <f t="shared" si="345"/>
        <v>0</v>
      </c>
      <c r="W793" s="19">
        <f t="shared" si="346"/>
        <v>0</v>
      </c>
      <c r="X793" s="19">
        <f t="shared" si="347"/>
        <v>0</v>
      </c>
      <c r="Y793" s="19">
        <f t="shared" si="348"/>
        <v>0</v>
      </c>
      <c r="Z793" s="365">
        <f t="shared" si="350"/>
        <v>0</v>
      </c>
    </row>
    <row r="794" spans="1:26" ht="17.25" hidden="1" customHeight="1" x14ac:dyDescent="0.2">
      <c r="A794" s="131" t="str">
        <f t="shared" si="338"/>
        <v/>
      </c>
      <c r="B794" s="168"/>
      <c r="C794" s="168"/>
      <c r="D794" s="168"/>
      <c r="E794" s="169"/>
      <c r="F794" s="273" t="str">
        <f t="shared" si="339"/>
        <v/>
      </c>
      <c r="G794" s="129"/>
      <c r="H794" s="131" t="str">
        <f t="shared" si="340"/>
        <v/>
      </c>
      <c r="I794" s="168"/>
      <c r="J794" s="168"/>
      <c r="K794" s="168"/>
      <c r="L794" s="169"/>
      <c r="M794" s="273" t="str">
        <f t="shared" si="341"/>
        <v/>
      </c>
      <c r="N794" s="56"/>
      <c r="O794" s="57" t="str">
        <f>'Stammdaten Mitarbeitende'!AA794</f>
        <v/>
      </c>
      <c r="P794" s="64" t="str">
        <f>IF($A794="","",'Stammdaten Mitarbeitende'!L794)</f>
        <v/>
      </c>
      <c r="Q794" s="64" t="str">
        <f>IF(OR($A794="",'Stammdaten Mitarbeitende'!J794=""),"",'Stammdaten Mitarbeitende'!J794)</f>
        <v/>
      </c>
      <c r="R794" s="63" t="str">
        <f t="shared" si="342"/>
        <v/>
      </c>
      <c r="S794" s="63" t="str">
        <f t="shared" si="349"/>
        <v/>
      </c>
      <c r="T794" s="19">
        <f t="shared" si="343"/>
        <v>0</v>
      </c>
      <c r="U794" s="19">
        <f t="shared" si="344"/>
        <v>0</v>
      </c>
      <c r="V794" s="19">
        <f t="shared" si="345"/>
        <v>0</v>
      </c>
      <c r="W794" s="19">
        <f t="shared" si="346"/>
        <v>0</v>
      </c>
      <c r="X794" s="19">
        <f t="shared" si="347"/>
        <v>0</v>
      </c>
      <c r="Y794" s="19">
        <f t="shared" si="348"/>
        <v>0</v>
      </c>
      <c r="Z794" s="365">
        <f t="shared" si="350"/>
        <v>0</v>
      </c>
    </row>
    <row r="795" spans="1:26" ht="17.25" hidden="1" customHeight="1" x14ac:dyDescent="0.2">
      <c r="A795" s="131" t="str">
        <f t="shared" si="338"/>
        <v/>
      </c>
      <c r="B795" s="168"/>
      <c r="C795" s="168"/>
      <c r="D795" s="168"/>
      <c r="E795" s="169"/>
      <c r="F795" s="273" t="str">
        <f t="shared" si="339"/>
        <v/>
      </c>
      <c r="G795" s="129"/>
      <c r="H795" s="131" t="str">
        <f t="shared" si="340"/>
        <v/>
      </c>
      <c r="I795" s="168"/>
      <c r="J795" s="168"/>
      <c r="K795" s="168"/>
      <c r="L795" s="169"/>
      <c r="M795" s="273" t="str">
        <f t="shared" si="341"/>
        <v/>
      </c>
      <c r="N795" s="56"/>
      <c r="O795" s="57" t="str">
        <f>'Stammdaten Mitarbeitende'!AA795</f>
        <v/>
      </c>
      <c r="P795" s="64" t="str">
        <f>IF($A795="","",'Stammdaten Mitarbeitende'!L795)</f>
        <v/>
      </c>
      <c r="Q795" s="64" t="str">
        <f>IF(OR($A795="",'Stammdaten Mitarbeitende'!J795=""),"",'Stammdaten Mitarbeitende'!J795)</f>
        <v/>
      </c>
      <c r="R795" s="63" t="str">
        <f t="shared" si="342"/>
        <v/>
      </c>
      <c r="S795" s="63" t="str">
        <f t="shared" si="349"/>
        <v/>
      </c>
      <c r="T795" s="19">
        <f t="shared" si="343"/>
        <v>0</v>
      </c>
      <c r="U795" s="19">
        <f t="shared" si="344"/>
        <v>0</v>
      </c>
      <c r="V795" s="19">
        <f t="shared" si="345"/>
        <v>0</v>
      </c>
      <c r="W795" s="19">
        <f t="shared" si="346"/>
        <v>0</v>
      </c>
      <c r="X795" s="19">
        <f t="shared" si="347"/>
        <v>0</v>
      </c>
      <c r="Y795" s="19">
        <f t="shared" si="348"/>
        <v>0</v>
      </c>
      <c r="Z795" s="365">
        <f t="shared" si="350"/>
        <v>0</v>
      </c>
    </row>
    <row r="796" spans="1:26" ht="17.25" hidden="1" customHeight="1" x14ac:dyDescent="0.2">
      <c r="A796" s="131" t="str">
        <f t="shared" si="338"/>
        <v/>
      </c>
      <c r="B796" s="168"/>
      <c r="C796" s="168"/>
      <c r="D796" s="168"/>
      <c r="E796" s="169"/>
      <c r="F796" s="273" t="str">
        <f t="shared" si="339"/>
        <v/>
      </c>
      <c r="G796" s="129"/>
      <c r="H796" s="131" t="str">
        <f t="shared" si="340"/>
        <v/>
      </c>
      <c r="I796" s="168"/>
      <c r="J796" s="168"/>
      <c r="K796" s="168"/>
      <c r="L796" s="169"/>
      <c r="M796" s="273" t="str">
        <f t="shared" si="341"/>
        <v/>
      </c>
      <c r="N796" s="56"/>
      <c r="O796" s="57" t="str">
        <f>'Stammdaten Mitarbeitende'!AA796</f>
        <v/>
      </c>
      <c r="P796" s="64" t="str">
        <f>IF($A796="","",'Stammdaten Mitarbeitende'!L796)</f>
        <v/>
      </c>
      <c r="Q796" s="64" t="str">
        <f>IF(OR($A796="",'Stammdaten Mitarbeitende'!J796=""),"",'Stammdaten Mitarbeitende'!J796)</f>
        <v/>
      </c>
      <c r="R796" s="63" t="str">
        <f t="shared" si="342"/>
        <v/>
      </c>
      <c r="S796" s="63" t="str">
        <f t="shared" si="349"/>
        <v/>
      </c>
      <c r="T796" s="19">
        <f t="shared" si="343"/>
        <v>0</v>
      </c>
      <c r="U796" s="19">
        <f t="shared" si="344"/>
        <v>0</v>
      </c>
      <c r="V796" s="19">
        <f t="shared" si="345"/>
        <v>0</v>
      </c>
      <c r="W796" s="19">
        <f t="shared" si="346"/>
        <v>0</v>
      </c>
      <c r="X796" s="19">
        <f t="shared" si="347"/>
        <v>0</v>
      </c>
      <c r="Y796" s="19">
        <f t="shared" si="348"/>
        <v>0</v>
      </c>
      <c r="Z796" s="365">
        <f t="shared" si="350"/>
        <v>0</v>
      </c>
    </row>
    <row r="797" spans="1:26" ht="17.25" hidden="1" customHeight="1" x14ac:dyDescent="0.2">
      <c r="A797" s="131" t="str">
        <f t="shared" si="338"/>
        <v/>
      </c>
      <c r="B797" s="168"/>
      <c r="C797" s="168"/>
      <c r="D797" s="168"/>
      <c r="E797" s="169"/>
      <c r="F797" s="273" t="str">
        <f t="shared" si="339"/>
        <v/>
      </c>
      <c r="G797" s="129"/>
      <c r="H797" s="131" t="str">
        <f t="shared" si="340"/>
        <v/>
      </c>
      <c r="I797" s="168"/>
      <c r="J797" s="168"/>
      <c r="K797" s="168"/>
      <c r="L797" s="169"/>
      <c r="M797" s="273" t="str">
        <f t="shared" si="341"/>
        <v/>
      </c>
      <c r="N797" s="56"/>
      <c r="O797" s="57" t="str">
        <f>'Stammdaten Mitarbeitende'!AA797</f>
        <v/>
      </c>
      <c r="P797" s="64" t="str">
        <f>IF($A797="","",'Stammdaten Mitarbeitende'!L797)</f>
        <v/>
      </c>
      <c r="Q797" s="64" t="str">
        <f>IF(OR($A797="",'Stammdaten Mitarbeitende'!J797=""),"",'Stammdaten Mitarbeitende'!J797)</f>
        <v/>
      </c>
      <c r="R797" s="63" t="str">
        <f t="shared" si="342"/>
        <v/>
      </c>
      <c r="S797" s="63" t="str">
        <f t="shared" si="349"/>
        <v/>
      </c>
      <c r="T797" s="19">
        <f t="shared" si="343"/>
        <v>0</v>
      </c>
      <c r="U797" s="19">
        <f t="shared" si="344"/>
        <v>0</v>
      </c>
      <c r="V797" s="19">
        <f t="shared" si="345"/>
        <v>0</v>
      </c>
      <c r="W797" s="19">
        <f t="shared" si="346"/>
        <v>0</v>
      </c>
      <c r="X797" s="19">
        <f t="shared" si="347"/>
        <v>0</v>
      </c>
      <c r="Y797" s="19">
        <f t="shared" si="348"/>
        <v>0</v>
      </c>
      <c r="Z797" s="365">
        <f t="shared" si="350"/>
        <v>0</v>
      </c>
    </row>
    <row r="798" spans="1:26" ht="17.25" hidden="1" customHeight="1" x14ac:dyDescent="0.2">
      <c r="A798" s="131" t="str">
        <f t="shared" si="338"/>
        <v/>
      </c>
      <c r="B798" s="168"/>
      <c r="C798" s="168"/>
      <c r="D798" s="168"/>
      <c r="E798" s="169"/>
      <c r="F798" s="273" t="str">
        <f t="shared" si="339"/>
        <v/>
      </c>
      <c r="G798" s="129"/>
      <c r="H798" s="131" t="str">
        <f t="shared" si="340"/>
        <v/>
      </c>
      <c r="I798" s="168"/>
      <c r="J798" s="168"/>
      <c r="K798" s="168"/>
      <c r="L798" s="169"/>
      <c r="M798" s="273" t="str">
        <f t="shared" si="341"/>
        <v/>
      </c>
      <c r="N798" s="56"/>
      <c r="O798" s="57" t="str">
        <f>'Stammdaten Mitarbeitende'!AA798</f>
        <v/>
      </c>
      <c r="P798" s="64" t="str">
        <f>IF($A798="","",'Stammdaten Mitarbeitende'!L798)</f>
        <v/>
      </c>
      <c r="Q798" s="64" t="str">
        <f>IF(OR($A798="",'Stammdaten Mitarbeitende'!J798=""),"",'Stammdaten Mitarbeitende'!J798)</f>
        <v/>
      </c>
      <c r="R798" s="63" t="str">
        <f t="shared" si="342"/>
        <v/>
      </c>
      <c r="S798" s="63" t="str">
        <f t="shared" si="349"/>
        <v/>
      </c>
      <c r="T798" s="19">
        <f t="shared" si="343"/>
        <v>0</v>
      </c>
      <c r="U798" s="19">
        <f t="shared" si="344"/>
        <v>0</v>
      </c>
      <c r="V798" s="19">
        <f t="shared" si="345"/>
        <v>0</v>
      </c>
      <c r="W798" s="19">
        <f t="shared" si="346"/>
        <v>0</v>
      </c>
      <c r="X798" s="19">
        <f t="shared" si="347"/>
        <v>0</v>
      </c>
      <c r="Y798" s="19">
        <f t="shared" si="348"/>
        <v>0</v>
      </c>
      <c r="Z798" s="365">
        <f t="shared" si="350"/>
        <v>0</v>
      </c>
    </row>
    <row r="799" spans="1:26" ht="17.25" hidden="1" customHeight="1" x14ac:dyDescent="0.2">
      <c r="A799" s="131" t="str">
        <f t="shared" si="338"/>
        <v/>
      </c>
      <c r="B799" s="168"/>
      <c r="C799" s="168"/>
      <c r="D799" s="168"/>
      <c r="E799" s="169"/>
      <c r="F799" s="273" t="str">
        <f t="shared" si="339"/>
        <v/>
      </c>
      <c r="G799" s="129"/>
      <c r="H799" s="131" t="str">
        <f t="shared" si="340"/>
        <v/>
      </c>
      <c r="I799" s="168"/>
      <c r="J799" s="168"/>
      <c r="K799" s="168"/>
      <c r="L799" s="169"/>
      <c r="M799" s="273" t="str">
        <f t="shared" si="341"/>
        <v/>
      </c>
      <c r="N799" s="56"/>
      <c r="O799" s="57" t="str">
        <f>'Stammdaten Mitarbeitende'!AA799</f>
        <v/>
      </c>
      <c r="P799" s="64" t="str">
        <f>IF($A799="","",'Stammdaten Mitarbeitende'!L799)</f>
        <v/>
      </c>
      <c r="Q799" s="64" t="str">
        <f>IF(OR($A799="",'Stammdaten Mitarbeitende'!J799=""),"",'Stammdaten Mitarbeitende'!J799)</f>
        <v/>
      </c>
      <c r="R799" s="63" t="str">
        <f t="shared" si="342"/>
        <v/>
      </c>
      <c r="S799" s="63" t="str">
        <f t="shared" si="349"/>
        <v/>
      </c>
      <c r="T799" s="19">
        <f t="shared" si="343"/>
        <v>0</v>
      </c>
      <c r="U799" s="19">
        <f t="shared" si="344"/>
        <v>0</v>
      </c>
      <c r="V799" s="19">
        <f t="shared" si="345"/>
        <v>0</v>
      </c>
      <c r="W799" s="19">
        <f t="shared" si="346"/>
        <v>0</v>
      </c>
      <c r="X799" s="19">
        <f t="shared" si="347"/>
        <v>0</v>
      </c>
      <c r="Y799" s="19">
        <f t="shared" si="348"/>
        <v>0</v>
      </c>
      <c r="Z799" s="365">
        <f t="shared" si="350"/>
        <v>0</v>
      </c>
    </row>
    <row r="800" spans="1:26" ht="17.25" hidden="1" customHeight="1" x14ac:dyDescent="0.2">
      <c r="A800" s="131" t="str">
        <f t="shared" si="338"/>
        <v/>
      </c>
      <c r="B800" s="168"/>
      <c r="C800" s="168"/>
      <c r="D800" s="168"/>
      <c r="E800" s="169"/>
      <c r="F800" s="273" t="str">
        <f t="shared" si="339"/>
        <v/>
      </c>
      <c r="G800" s="129"/>
      <c r="H800" s="131" t="str">
        <f t="shared" si="340"/>
        <v/>
      </c>
      <c r="I800" s="168"/>
      <c r="J800" s="168"/>
      <c r="K800" s="168"/>
      <c r="L800" s="169"/>
      <c r="M800" s="273" t="str">
        <f t="shared" si="341"/>
        <v/>
      </c>
      <c r="N800" s="56"/>
      <c r="O800" s="57" t="str">
        <f>'Stammdaten Mitarbeitende'!AA800</f>
        <v/>
      </c>
      <c r="P800" s="64" t="str">
        <f>IF($A800="","",'Stammdaten Mitarbeitende'!L800)</f>
        <v/>
      </c>
      <c r="Q800" s="64" t="str">
        <f>IF(OR($A800="",'Stammdaten Mitarbeitende'!J800=""),"",'Stammdaten Mitarbeitende'!J800)</f>
        <v/>
      </c>
      <c r="R800" s="63" t="str">
        <f t="shared" si="342"/>
        <v/>
      </c>
      <c r="S800" s="63" t="str">
        <f t="shared" si="349"/>
        <v/>
      </c>
      <c r="T800" s="19">
        <f t="shared" si="343"/>
        <v>0</v>
      </c>
      <c r="U800" s="19">
        <f t="shared" si="344"/>
        <v>0</v>
      </c>
      <c r="V800" s="19">
        <f t="shared" si="345"/>
        <v>0</v>
      </c>
      <c r="W800" s="19">
        <f t="shared" si="346"/>
        <v>0</v>
      </c>
      <c r="X800" s="19">
        <f t="shared" si="347"/>
        <v>0</v>
      </c>
      <c r="Y800" s="19">
        <f t="shared" si="348"/>
        <v>0</v>
      </c>
      <c r="Z800" s="365">
        <f t="shared" si="350"/>
        <v>0</v>
      </c>
    </row>
    <row r="801" spans="1:26" ht="17.25" hidden="1" customHeight="1" x14ac:dyDescent="0.2">
      <c r="A801" s="131" t="str">
        <f t="shared" si="338"/>
        <v/>
      </c>
      <c r="B801" s="168"/>
      <c r="C801" s="168"/>
      <c r="D801" s="168"/>
      <c r="E801" s="169"/>
      <c r="F801" s="273" t="str">
        <f t="shared" si="339"/>
        <v/>
      </c>
      <c r="G801" s="129"/>
      <c r="H801" s="131" t="str">
        <f t="shared" si="340"/>
        <v/>
      </c>
      <c r="I801" s="168"/>
      <c r="J801" s="168"/>
      <c r="K801" s="168"/>
      <c r="L801" s="169"/>
      <c r="M801" s="273" t="str">
        <f t="shared" si="341"/>
        <v/>
      </c>
      <c r="N801" s="56"/>
      <c r="O801" s="57" t="str">
        <f>'Stammdaten Mitarbeitende'!AA801</f>
        <v/>
      </c>
      <c r="P801" s="64" t="str">
        <f>IF($A801="","",'Stammdaten Mitarbeitende'!L801)</f>
        <v/>
      </c>
      <c r="Q801" s="64" t="str">
        <f>IF(OR($A801="",'Stammdaten Mitarbeitende'!J801=""),"",'Stammdaten Mitarbeitende'!J801)</f>
        <v/>
      </c>
      <c r="R801" s="63" t="str">
        <f t="shared" si="342"/>
        <v/>
      </c>
      <c r="S801" s="63" t="str">
        <f t="shared" si="349"/>
        <v/>
      </c>
      <c r="T801" s="19">
        <f t="shared" si="343"/>
        <v>0</v>
      </c>
      <c r="U801" s="19">
        <f t="shared" si="344"/>
        <v>0</v>
      </c>
      <c r="V801" s="19">
        <f t="shared" si="345"/>
        <v>0</v>
      </c>
      <c r="W801" s="19">
        <f t="shared" si="346"/>
        <v>0</v>
      </c>
      <c r="X801" s="19">
        <f t="shared" si="347"/>
        <v>0</v>
      </c>
      <c r="Y801" s="19">
        <f t="shared" si="348"/>
        <v>0</v>
      </c>
      <c r="Z801" s="365">
        <f t="shared" si="350"/>
        <v>0</v>
      </c>
    </row>
    <row r="802" spans="1:26" ht="17.25" hidden="1" customHeight="1" x14ac:dyDescent="0.2">
      <c r="A802" s="131" t="str">
        <f t="shared" si="338"/>
        <v/>
      </c>
      <c r="B802" s="168"/>
      <c r="C802" s="168"/>
      <c r="D802" s="168"/>
      <c r="E802" s="169"/>
      <c r="F802" s="273" t="str">
        <f t="shared" si="339"/>
        <v/>
      </c>
      <c r="G802" s="129"/>
      <c r="H802" s="131" t="str">
        <f t="shared" si="340"/>
        <v/>
      </c>
      <c r="I802" s="168"/>
      <c r="J802" s="168"/>
      <c r="K802" s="168"/>
      <c r="L802" s="169"/>
      <c r="M802" s="273" t="str">
        <f t="shared" si="341"/>
        <v/>
      </c>
      <c r="N802" s="56"/>
      <c r="O802" s="57" t="str">
        <f>'Stammdaten Mitarbeitende'!AA802</f>
        <v/>
      </c>
      <c r="P802" s="64" t="str">
        <f>IF($A802="","",'Stammdaten Mitarbeitende'!L802)</f>
        <v/>
      </c>
      <c r="Q802" s="64" t="str">
        <f>IF(OR($A802="",'Stammdaten Mitarbeitende'!J802=""),"",'Stammdaten Mitarbeitende'!J802)</f>
        <v/>
      </c>
      <c r="R802" s="63" t="str">
        <f t="shared" si="342"/>
        <v/>
      </c>
      <c r="S802" s="63" t="str">
        <f t="shared" si="349"/>
        <v/>
      </c>
      <c r="T802" s="19">
        <f t="shared" si="343"/>
        <v>0</v>
      </c>
      <c r="U802" s="19">
        <f t="shared" si="344"/>
        <v>0</v>
      </c>
      <c r="V802" s="19">
        <f t="shared" si="345"/>
        <v>0</v>
      </c>
      <c r="W802" s="19">
        <f t="shared" si="346"/>
        <v>0</v>
      </c>
      <c r="X802" s="19">
        <f t="shared" si="347"/>
        <v>0</v>
      </c>
      <c r="Y802" s="19">
        <f t="shared" si="348"/>
        <v>0</v>
      </c>
      <c r="Z802" s="365">
        <f t="shared" si="350"/>
        <v>0</v>
      </c>
    </row>
    <row r="803" spans="1:26" ht="17.25" hidden="1" customHeight="1" x14ac:dyDescent="0.2">
      <c r="A803" s="131" t="str">
        <f t="shared" si="338"/>
        <v/>
      </c>
      <c r="B803" s="168"/>
      <c r="C803" s="168"/>
      <c r="D803" s="168"/>
      <c r="E803" s="169"/>
      <c r="F803" s="273" t="str">
        <f t="shared" si="339"/>
        <v/>
      </c>
      <c r="G803" s="129"/>
      <c r="H803" s="131" t="str">
        <f t="shared" si="340"/>
        <v/>
      </c>
      <c r="I803" s="168"/>
      <c r="J803" s="168"/>
      <c r="K803" s="168"/>
      <c r="L803" s="169"/>
      <c r="M803" s="273" t="str">
        <f t="shared" si="341"/>
        <v/>
      </c>
      <c r="N803" s="56"/>
      <c r="O803" s="57" t="str">
        <f>'Stammdaten Mitarbeitende'!AA803</f>
        <v/>
      </c>
      <c r="P803" s="64" t="str">
        <f>IF($A803="","",'Stammdaten Mitarbeitende'!L803)</f>
        <v/>
      </c>
      <c r="Q803" s="64" t="str">
        <f>IF(OR($A803="",'Stammdaten Mitarbeitende'!J803=""),"",'Stammdaten Mitarbeitende'!J803)</f>
        <v/>
      </c>
      <c r="R803" s="63" t="str">
        <f t="shared" si="342"/>
        <v/>
      </c>
      <c r="S803" s="63" t="str">
        <f t="shared" si="349"/>
        <v/>
      </c>
      <c r="T803" s="19">
        <f t="shared" si="343"/>
        <v>0</v>
      </c>
      <c r="U803" s="19">
        <f t="shared" si="344"/>
        <v>0</v>
      </c>
      <c r="V803" s="19">
        <f t="shared" si="345"/>
        <v>0</v>
      </c>
      <c r="W803" s="19">
        <f t="shared" si="346"/>
        <v>0</v>
      </c>
      <c r="X803" s="19">
        <f t="shared" si="347"/>
        <v>0</v>
      </c>
      <c r="Y803" s="19">
        <f t="shared" si="348"/>
        <v>0</v>
      </c>
      <c r="Z803" s="365">
        <f t="shared" si="350"/>
        <v>0</v>
      </c>
    </row>
    <row r="804" spans="1:26" ht="17.25" hidden="1" customHeight="1" x14ac:dyDescent="0.2">
      <c r="A804" s="131" t="str">
        <f t="shared" si="338"/>
        <v/>
      </c>
      <c r="B804" s="168"/>
      <c r="C804" s="168"/>
      <c r="D804" s="168"/>
      <c r="E804" s="169"/>
      <c r="F804" s="273" t="str">
        <f t="shared" si="339"/>
        <v/>
      </c>
      <c r="G804" s="129"/>
      <c r="H804" s="131" t="str">
        <f t="shared" si="340"/>
        <v/>
      </c>
      <c r="I804" s="168"/>
      <c r="J804" s="168"/>
      <c r="K804" s="168"/>
      <c r="L804" s="169"/>
      <c r="M804" s="273" t="str">
        <f t="shared" si="341"/>
        <v/>
      </c>
      <c r="N804" s="56"/>
      <c r="O804" s="57" t="str">
        <f>'Stammdaten Mitarbeitende'!AA804</f>
        <v/>
      </c>
      <c r="P804" s="64" t="str">
        <f>IF($A804="","",'Stammdaten Mitarbeitende'!L804)</f>
        <v/>
      </c>
      <c r="Q804" s="64" t="str">
        <f>IF(OR($A804="",'Stammdaten Mitarbeitende'!J804=""),"",'Stammdaten Mitarbeitende'!J804)</f>
        <v/>
      </c>
      <c r="R804" s="63" t="str">
        <f t="shared" si="342"/>
        <v/>
      </c>
      <c r="S804" s="63" t="str">
        <f t="shared" si="349"/>
        <v/>
      </c>
      <c r="T804" s="19">
        <f t="shared" si="343"/>
        <v>0</v>
      </c>
      <c r="U804" s="19">
        <f t="shared" si="344"/>
        <v>0</v>
      </c>
      <c r="V804" s="19">
        <f t="shared" si="345"/>
        <v>0</v>
      </c>
      <c r="W804" s="19">
        <f t="shared" si="346"/>
        <v>0</v>
      </c>
      <c r="X804" s="19">
        <f t="shared" si="347"/>
        <v>0</v>
      </c>
      <c r="Y804" s="19">
        <f t="shared" si="348"/>
        <v>0</v>
      </c>
      <c r="Z804" s="365">
        <f t="shared" si="350"/>
        <v>0</v>
      </c>
    </row>
    <row r="805" spans="1:26" ht="17.25" hidden="1" customHeight="1" x14ac:dyDescent="0.2">
      <c r="A805" s="131" t="str">
        <f t="shared" si="338"/>
        <v/>
      </c>
      <c r="B805" s="168"/>
      <c r="C805" s="168"/>
      <c r="D805" s="168"/>
      <c r="E805" s="169"/>
      <c r="F805" s="273" t="str">
        <f t="shared" si="339"/>
        <v/>
      </c>
      <c r="G805" s="129"/>
      <c r="H805" s="131" t="str">
        <f t="shared" si="340"/>
        <v/>
      </c>
      <c r="I805" s="168"/>
      <c r="J805" s="168"/>
      <c r="K805" s="168"/>
      <c r="L805" s="169"/>
      <c r="M805" s="273" t="str">
        <f t="shared" si="341"/>
        <v/>
      </c>
      <c r="N805" s="56"/>
      <c r="O805" s="57" t="str">
        <f>'Stammdaten Mitarbeitende'!AA805</f>
        <v/>
      </c>
      <c r="P805" s="64" t="str">
        <f>IF($A805="","",'Stammdaten Mitarbeitende'!L805)</f>
        <v/>
      </c>
      <c r="Q805" s="64" t="str">
        <f>IF(OR($A805="",'Stammdaten Mitarbeitende'!J805=""),"",'Stammdaten Mitarbeitende'!J805)</f>
        <v/>
      </c>
      <c r="R805" s="63" t="str">
        <f t="shared" si="342"/>
        <v/>
      </c>
      <c r="S805" s="63" t="str">
        <f t="shared" si="349"/>
        <v/>
      </c>
      <c r="T805" s="19">
        <f t="shared" si="343"/>
        <v>0</v>
      </c>
      <c r="U805" s="19">
        <f t="shared" si="344"/>
        <v>0</v>
      </c>
      <c r="V805" s="19">
        <f t="shared" si="345"/>
        <v>0</v>
      </c>
      <c r="W805" s="19">
        <f t="shared" si="346"/>
        <v>0</v>
      </c>
      <c r="X805" s="19">
        <f t="shared" si="347"/>
        <v>0</v>
      </c>
      <c r="Y805" s="19">
        <f t="shared" si="348"/>
        <v>0</v>
      </c>
      <c r="Z805" s="365">
        <f t="shared" si="350"/>
        <v>0</v>
      </c>
    </row>
    <row r="806" spans="1:26" ht="17.25" hidden="1" customHeight="1" x14ac:dyDescent="0.2">
      <c r="A806" s="131" t="str">
        <f t="shared" si="338"/>
        <v/>
      </c>
      <c r="B806" s="168"/>
      <c r="C806" s="168"/>
      <c r="D806" s="168"/>
      <c r="E806" s="169"/>
      <c r="F806" s="273" t="str">
        <f t="shared" si="339"/>
        <v/>
      </c>
      <c r="G806" s="129"/>
      <c r="H806" s="131" t="str">
        <f t="shared" si="340"/>
        <v/>
      </c>
      <c r="I806" s="168"/>
      <c r="J806" s="168"/>
      <c r="K806" s="168"/>
      <c r="L806" s="169"/>
      <c r="M806" s="273" t="str">
        <f t="shared" si="341"/>
        <v/>
      </c>
      <c r="N806" s="56"/>
      <c r="O806" s="57" t="str">
        <f>'Stammdaten Mitarbeitende'!AA806</f>
        <v/>
      </c>
      <c r="P806" s="64" t="str">
        <f>IF($A806="","",'Stammdaten Mitarbeitende'!L806)</f>
        <v/>
      </c>
      <c r="Q806" s="64" t="str">
        <f>IF(OR($A806="",'Stammdaten Mitarbeitende'!J806=""),"",'Stammdaten Mitarbeitende'!J806)</f>
        <v/>
      </c>
      <c r="R806" s="63" t="str">
        <f t="shared" si="342"/>
        <v/>
      </c>
      <c r="S806" s="63" t="str">
        <f t="shared" si="349"/>
        <v/>
      </c>
      <c r="T806" s="19">
        <f t="shared" si="343"/>
        <v>0</v>
      </c>
      <c r="U806" s="19">
        <f t="shared" si="344"/>
        <v>0</v>
      </c>
      <c r="V806" s="19">
        <f t="shared" si="345"/>
        <v>0</v>
      </c>
      <c r="W806" s="19">
        <f t="shared" si="346"/>
        <v>0</v>
      </c>
      <c r="X806" s="19">
        <f t="shared" si="347"/>
        <v>0</v>
      </c>
      <c r="Y806" s="19">
        <f t="shared" si="348"/>
        <v>0</v>
      </c>
      <c r="Z806" s="365">
        <f t="shared" si="350"/>
        <v>0</v>
      </c>
    </row>
    <row r="807" spans="1:26" ht="17.25" hidden="1" customHeight="1" x14ac:dyDescent="0.2">
      <c r="A807" s="131" t="str">
        <f t="shared" si="338"/>
        <v/>
      </c>
      <c r="B807" s="168"/>
      <c r="C807" s="168"/>
      <c r="D807" s="168"/>
      <c r="E807" s="169"/>
      <c r="F807" s="273" t="str">
        <f t="shared" si="339"/>
        <v/>
      </c>
      <c r="G807" s="129"/>
      <c r="H807" s="131" t="str">
        <f t="shared" si="340"/>
        <v/>
      </c>
      <c r="I807" s="168"/>
      <c r="J807" s="168"/>
      <c r="K807" s="168"/>
      <c r="L807" s="169"/>
      <c r="M807" s="273" t="str">
        <f t="shared" si="341"/>
        <v/>
      </c>
      <c r="N807" s="56"/>
      <c r="O807" s="57" t="str">
        <f>'Stammdaten Mitarbeitende'!AA807</f>
        <v/>
      </c>
      <c r="P807" s="64" t="str">
        <f>IF($A807="","",'Stammdaten Mitarbeitende'!L807)</f>
        <v/>
      </c>
      <c r="Q807" s="64" t="str">
        <f>IF(OR($A807="",'Stammdaten Mitarbeitende'!J807=""),"",'Stammdaten Mitarbeitende'!J807)</f>
        <v/>
      </c>
      <c r="R807" s="63" t="str">
        <f t="shared" si="342"/>
        <v/>
      </c>
      <c r="S807" s="63" t="str">
        <f t="shared" si="349"/>
        <v/>
      </c>
      <c r="T807" s="19">
        <f t="shared" si="343"/>
        <v>0</v>
      </c>
      <c r="U807" s="19">
        <f t="shared" si="344"/>
        <v>0</v>
      </c>
      <c r="V807" s="19">
        <f t="shared" si="345"/>
        <v>0</v>
      </c>
      <c r="W807" s="19">
        <f t="shared" si="346"/>
        <v>0</v>
      </c>
      <c r="X807" s="19">
        <f t="shared" si="347"/>
        <v>0</v>
      </c>
      <c r="Y807" s="19">
        <f t="shared" si="348"/>
        <v>0</v>
      </c>
      <c r="Z807" s="365">
        <f t="shared" si="350"/>
        <v>0</v>
      </c>
    </row>
    <row r="808" spans="1:26" ht="17.25" hidden="1" customHeight="1" x14ac:dyDescent="0.2">
      <c r="A808" s="131" t="str">
        <f t="shared" si="338"/>
        <v/>
      </c>
      <c r="B808" s="168"/>
      <c r="C808" s="168"/>
      <c r="D808" s="168"/>
      <c r="E808" s="169"/>
      <c r="F808" s="273" t="str">
        <f t="shared" si="339"/>
        <v/>
      </c>
      <c r="G808" s="129"/>
      <c r="H808" s="131" t="str">
        <f t="shared" si="340"/>
        <v/>
      </c>
      <c r="I808" s="168"/>
      <c r="J808" s="168"/>
      <c r="K808" s="168"/>
      <c r="L808" s="169"/>
      <c r="M808" s="273" t="str">
        <f t="shared" si="341"/>
        <v/>
      </c>
      <c r="N808" s="56"/>
      <c r="O808" s="57" t="str">
        <f>'Stammdaten Mitarbeitende'!AA808</f>
        <v/>
      </c>
      <c r="P808" s="64" t="str">
        <f>IF($A808="","",'Stammdaten Mitarbeitende'!L808)</f>
        <v/>
      </c>
      <c r="Q808" s="64" t="str">
        <f>IF(OR($A808="",'Stammdaten Mitarbeitende'!J808=""),"",'Stammdaten Mitarbeitende'!J808)</f>
        <v/>
      </c>
      <c r="R808" s="63" t="str">
        <f t="shared" si="342"/>
        <v/>
      </c>
      <c r="S808" s="63" t="str">
        <f t="shared" si="349"/>
        <v/>
      </c>
      <c r="T808" s="19">
        <f t="shared" si="343"/>
        <v>0</v>
      </c>
      <c r="U808" s="19">
        <f t="shared" si="344"/>
        <v>0</v>
      </c>
      <c r="V808" s="19">
        <f t="shared" si="345"/>
        <v>0</v>
      </c>
      <c r="W808" s="19">
        <f t="shared" si="346"/>
        <v>0</v>
      </c>
      <c r="X808" s="19">
        <f t="shared" si="347"/>
        <v>0</v>
      </c>
      <c r="Y808" s="19">
        <f t="shared" si="348"/>
        <v>0</v>
      </c>
      <c r="Z808" s="365">
        <f t="shared" si="350"/>
        <v>0</v>
      </c>
    </row>
    <row r="809" spans="1:26" ht="17.25" hidden="1" customHeight="1" x14ac:dyDescent="0.2">
      <c r="A809" s="131" t="str">
        <f t="shared" si="338"/>
        <v/>
      </c>
      <c r="B809" s="168"/>
      <c r="C809" s="168"/>
      <c r="D809" s="168"/>
      <c r="E809" s="169"/>
      <c r="F809" s="273" t="str">
        <f t="shared" si="339"/>
        <v/>
      </c>
      <c r="G809" s="129"/>
      <c r="H809" s="131" t="str">
        <f t="shared" si="340"/>
        <v/>
      </c>
      <c r="I809" s="168"/>
      <c r="J809" s="168"/>
      <c r="K809" s="168"/>
      <c r="L809" s="169"/>
      <c r="M809" s="273" t="str">
        <f t="shared" si="341"/>
        <v/>
      </c>
      <c r="N809" s="56"/>
      <c r="O809" s="57" t="str">
        <f>'Stammdaten Mitarbeitende'!AA809</f>
        <v/>
      </c>
      <c r="P809" s="64" t="str">
        <f>IF($A809="","",'Stammdaten Mitarbeitende'!L809)</f>
        <v/>
      </c>
      <c r="Q809" s="64" t="str">
        <f>IF(OR($A809="",'Stammdaten Mitarbeitende'!J809=""),"",'Stammdaten Mitarbeitende'!J809)</f>
        <v/>
      </c>
      <c r="R809" s="63" t="str">
        <f t="shared" si="342"/>
        <v/>
      </c>
      <c r="S809" s="63" t="str">
        <f t="shared" si="349"/>
        <v/>
      </c>
      <c r="T809" s="19">
        <f t="shared" si="343"/>
        <v>0</v>
      </c>
      <c r="U809" s="19">
        <f t="shared" si="344"/>
        <v>0</v>
      </c>
      <c r="V809" s="19">
        <f t="shared" si="345"/>
        <v>0</v>
      </c>
      <c r="W809" s="19">
        <f t="shared" si="346"/>
        <v>0</v>
      </c>
      <c r="X809" s="19">
        <f t="shared" si="347"/>
        <v>0</v>
      </c>
      <c r="Y809" s="19">
        <f t="shared" si="348"/>
        <v>0</v>
      </c>
      <c r="Z809" s="365">
        <f t="shared" si="350"/>
        <v>0</v>
      </c>
    </row>
    <row r="810" spans="1:26" hidden="1" x14ac:dyDescent="0.2">
      <c r="A810" s="280" t="str">
        <f>Übersetzungstexte!A$230</f>
        <v>Seitentotal</v>
      </c>
      <c r="B810" s="281"/>
      <c r="C810" s="92">
        <f>SUM(C789:C809)</f>
        <v>0</v>
      </c>
      <c r="D810" s="282"/>
      <c r="E810" s="92">
        <f>SUM(E789:E809)</f>
        <v>0</v>
      </c>
      <c r="F810" s="92">
        <f>SUM(F789:F809)</f>
        <v>0</v>
      </c>
      <c r="G810" s="283"/>
      <c r="H810" s="280" t="str">
        <f>Übersetzungstexte!A$230</f>
        <v>Seitentotal</v>
      </c>
      <c r="I810" s="281"/>
      <c r="J810" s="92">
        <f>SUM(J789:J809)</f>
        <v>0</v>
      </c>
      <c r="K810" s="282"/>
      <c r="L810" s="92">
        <f>SUM(L789:L809)</f>
        <v>0</v>
      </c>
      <c r="M810" s="92">
        <f>SUM(M789:M809)</f>
        <v>0</v>
      </c>
      <c r="N810" s="56"/>
      <c r="O810" s="56"/>
      <c r="P810" s="56"/>
      <c r="Q810" s="56"/>
      <c r="R810" s="56"/>
      <c r="S810" s="56"/>
    </row>
    <row r="811" spans="1:26" hidden="1" x14ac:dyDescent="0.2">
      <c r="A811" s="240" t="str">
        <f>'Stammdaten Betrieb &amp; Abteilung'!D$1</f>
        <v xml:space="preserve">  </v>
      </c>
      <c r="B811" s="241"/>
      <c r="F811" s="243"/>
      <c r="G811" s="243"/>
      <c r="H811" s="22" t="str">
        <f>Übersetzungstexte!A$190</f>
        <v>Betrieb / Betriebsabteilung</v>
      </c>
      <c r="I811" s="244" t="str">
        <f>'Stammdaten Betrieb &amp; Abteilung'!D$13</f>
        <v xml:space="preserve"> </v>
      </c>
      <c r="J811" s="49"/>
      <c r="K811" s="22"/>
      <c r="L811" s="49"/>
      <c r="M811" s="49"/>
    </row>
    <row r="812" spans="1:26" hidden="1" x14ac:dyDescent="0.2">
      <c r="A812" s="245" t="str">
        <f>'Stammdaten Betrieb &amp; Abteilung'!D$3</f>
        <v xml:space="preserve"> </v>
      </c>
      <c r="B812" s="246"/>
      <c r="F812" s="247"/>
      <c r="G812" s="247"/>
      <c r="H812" s="46" t="str">
        <f>Übersetzungstexte!A$191</f>
        <v>PLZ/Ort</v>
      </c>
      <c r="I812" s="244" t="str">
        <f>'Stammdaten Betrieb &amp; Abteilung'!D$4</f>
        <v xml:space="preserve"> </v>
      </c>
      <c r="J812" s="49"/>
      <c r="K812" s="22"/>
      <c r="L812" s="248"/>
      <c r="M812" s="248"/>
    </row>
    <row r="813" spans="1:26" hidden="1" x14ac:dyDescent="0.2">
      <c r="A813" s="178"/>
      <c r="B813" s="195"/>
      <c r="C813" s="196"/>
      <c r="D813" s="195"/>
      <c r="E813" s="196"/>
      <c r="F813" s="196"/>
      <c r="G813" s="279"/>
      <c r="H813" s="197"/>
      <c r="I813" s="196"/>
      <c r="J813" s="195"/>
      <c r="K813" s="198"/>
      <c r="L813" s="199"/>
      <c r="M813" s="199"/>
    </row>
    <row r="814" spans="1:26" hidden="1" x14ac:dyDescent="0.2">
      <c r="A814" s="249"/>
      <c r="B814" s="250"/>
      <c r="C814" s="251"/>
      <c r="D814" s="252"/>
      <c r="E814" s="253"/>
      <c r="F814" s="254" t="str">
        <f>CONCATENATE(Übersetzungstexte!A$192," ",TEXT(MONTH(P$3),"00"),".",YEAR(P$3))</f>
        <v>Zeitgleiche Periode des Vorjahres: 01.3799</v>
      </c>
      <c r="G814" s="255"/>
      <c r="H814" s="255"/>
      <c r="I814" s="249"/>
      <c r="J814" s="252"/>
      <c r="K814" s="256"/>
      <c r="L814" s="257"/>
      <c r="M814" s="258" t="str">
        <f>CONCATENATE(Übersetzungstexte!A$211," ",TEXT(MONTH(P$4),"00"),".",YEAR(P$4))</f>
        <v>Zeitgleiche Periode des vorletzten Jahres: 01.3798</v>
      </c>
    </row>
    <row r="815" spans="1:26" hidden="1" x14ac:dyDescent="0.2">
      <c r="A815" s="259">
        <v>1</v>
      </c>
      <c r="B815" s="260">
        <v>2</v>
      </c>
      <c r="C815" s="260">
        <v>3</v>
      </c>
      <c r="D815" s="260">
        <v>4</v>
      </c>
      <c r="E815" s="260">
        <v>5</v>
      </c>
      <c r="F815" s="260">
        <v>6</v>
      </c>
      <c r="G815" s="261"/>
      <c r="H815" s="259">
        <v>1</v>
      </c>
      <c r="I815" s="260">
        <v>2</v>
      </c>
      <c r="J815" s="260">
        <v>3</v>
      </c>
      <c r="K815" s="260">
        <v>4</v>
      </c>
      <c r="L815" s="260">
        <v>5</v>
      </c>
      <c r="M815" s="260">
        <v>6</v>
      </c>
      <c r="N815" s="54"/>
      <c r="O815" s="54"/>
      <c r="P815" s="54"/>
      <c r="Q815" s="54"/>
      <c r="R815" s="54" t="s">
        <v>766</v>
      </c>
      <c r="S815" s="54" t="s">
        <v>5</v>
      </c>
      <c r="T815" s="66" t="s">
        <v>764</v>
      </c>
      <c r="U815" s="66" t="s">
        <v>667</v>
      </c>
      <c r="V815" s="66"/>
      <c r="W815" s="66" t="s">
        <v>764</v>
      </c>
      <c r="X815" s="66" t="s">
        <v>667</v>
      </c>
      <c r="Y815" s="66"/>
    </row>
    <row r="816" spans="1:26" s="134" customFormat="1" hidden="1" x14ac:dyDescent="0.2">
      <c r="A816" s="262" t="str">
        <f>Übersetzungstexte!A$193</f>
        <v/>
      </c>
      <c r="B816" s="263" t="str">
        <f>Übersetzungstexte!A$196</f>
        <v>vertragliche</v>
      </c>
      <c r="C816" s="264" t="str">
        <f>Übersetzungstexte!A$199</f>
        <v>Sollstd. zeitgl.</v>
      </c>
      <c r="D816" s="265" t="str">
        <f>Übersetzungstexte!A$202</f>
        <v>Istzeit</v>
      </c>
      <c r="E816" s="264" t="str">
        <f>Übersetzungstexte!A$205</f>
        <v>Bezahlte/</v>
      </c>
      <c r="F816" s="264" t="str">
        <f>Übersetzungstexte!A$208</f>
        <v>Ausfallstunden</v>
      </c>
      <c r="G816" s="266"/>
      <c r="H816" s="262" t="str">
        <f>Übersetzungstexte!A$212</f>
        <v/>
      </c>
      <c r="I816" s="263" t="str">
        <f>Übersetzungstexte!A$215</f>
        <v>vertragliche</v>
      </c>
      <c r="J816" s="264" t="str">
        <f>Übersetzungstexte!A$218</f>
        <v>Sollstd. zeitgl.</v>
      </c>
      <c r="K816" s="265" t="str">
        <f>Übersetzungstexte!A$221</f>
        <v>Istzeit</v>
      </c>
      <c r="L816" s="264" t="str">
        <f>Übersetzungstexte!A$224</f>
        <v>Bezahlte/</v>
      </c>
      <c r="M816" s="264" t="str">
        <f>Übersetzungstexte!A$227</f>
        <v>Ausfallstunden</v>
      </c>
      <c r="N816" s="55"/>
      <c r="O816" s="55"/>
      <c r="P816" s="84" t="s">
        <v>680</v>
      </c>
      <c r="Q816" s="84" t="s">
        <v>683</v>
      </c>
      <c r="R816" s="61" t="s">
        <v>691</v>
      </c>
      <c r="S816" s="61" t="s">
        <v>691</v>
      </c>
      <c r="T816" s="66" t="s">
        <v>763</v>
      </c>
      <c r="U816" s="66" t="s">
        <v>763</v>
      </c>
      <c r="V816" s="61" t="s">
        <v>691</v>
      </c>
      <c r="W816" s="66" t="s">
        <v>763</v>
      </c>
      <c r="X816" s="66" t="s">
        <v>763</v>
      </c>
      <c r="Y816" s="61" t="s">
        <v>691</v>
      </c>
      <c r="Z816" s="79"/>
    </row>
    <row r="817" spans="1:26" s="134" customFormat="1" hidden="1" x14ac:dyDescent="0.2">
      <c r="A817" s="267" t="str">
        <f>Übersetzungstexte!A$194</f>
        <v/>
      </c>
      <c r="B817" s="263" t="str">
        <f>Übersetzungstexte!A$197</f>
        <v>wöchentliche</v>
      </c>
      <c r="C817" s="264" t="str">
        <f>Übersetzungstexte!A$200</f>
        <v>Periode inkl.</v>
      </c>
      <c r="D817" s="265" t="str">
        <f>Übersetzungstexte!A$203</f>
        <v/>
      </c>
      <c r="E817" s="264" t="str">
        <f>Übersetzungstexte!A$206</f>
        <v>Unbezahlte</v>
      </c>
      <c r="F817" s="264" t="str">
        <f>Übersetzungstexte!A$209</f>
        <v/>
      </c>
      <c r="G817" s="266"/>
      <c r="H817" s="267" t="str">
        <f>Übersetzungstexte!A$213</f>
        <v/>
      </c>
      <c r="I817" s="263" t="str">
        <f>Übersetzungstexte!A$216</f>
        <v>wöchentliche</v>
      </c>
      <c r="J817" s="264" t="str">
        <f>Übersetzungstexte!A$219</f>
        <v>Periode inkl.</v>
      </c>
      <c r="K817" s="265" t="str">
        <f>Übersetzungstexte!A$222</f>
        <v/>
      </c>
      <c r="L817" s="264" t="str">
        <f>Übersetzungstexte!A$225</f>
        <v>Unbezahlte</v>
      </c>
      <c r="M817" s="264" t="str">
        <f>Übersetzungstexte!A$228</f>
        <v/>
      </c>
      <c r="N817" s="55"/>
      <c r="O817" s="55"/>
      <c r="P817" s="61" t="s">
        <v>682</v>
      </c>
      <c r="Q817" s="84" t="s">
        <v>681</v>
      </c>
      <c r="R817" s="61" t="s">
        <v>692</v>
      </c>
      <c r="S817" s="61" t="s">
        <v>692</v>
      </c>
      <c r="T817" s="66" t="s">
        <v>749</v>
      </c>
      <c r="U817" s="66" t="s">
        <v>749</v>
      </c>
      <c r="V817" s="61" t="s">
        <v>692</v>
      </c>
      <c r="W817" s="66" t="s">
        <v>749</v>
      </c>
      <c r="X817" s="66" t="s">
        <v>749</v>
      </c>
      <c r="Y817" s="61" t="s">
        <v>692</v>
      </c>
      <c r="Z817" s="79" t="s">
        <v>52</v>
      </c>
    </row>
    <row r="818" spans="1:26" s="134" customFormat="1" hidden="1" x14ac:dyDescent="0.2">
      <c r="A818" s="268" t="str">
        <f>Übersetzungstexte!A$195</f>
        <v>Name,Vorname</v>
      </c>
      <c r="B818" s="269" t="str">
        <f>Übersetzungstexte!A$198</f>
        <v>Arbeitszeit</v>
      </c>
      <c r="C818" s="270" t="str">
        <f>Übersetzungstexte!A$201</f>
        <v>Vorholzeit</v>
      </c>
      <c r="D818" s="271" t="str">
        <f>Übersetzungstexte!A$204</f>
        <v/>
      </c>
      <c r="E818" s="270" t="str">
        <f>Übersetzungstexte!A$207</f>
        <v>Absenzen</v>
      </c>
      <c r="F818" s="270" t="str">
        <f>Übersetzungstexte!A$210</f>
        <v/>
      </c>
      <c r="G818" s="272"/>
      <c r="H818" s="268" t="str">
        <f>Übersetzungstexte!A$214</f>
        <v>Name,Vorname</v>
      </c>
      <c r="I818" s="269" t="str">
        <f>Übersetzungstexte!A$217</f>
        <v>Arbeitszeit</v>
      </c>
      <c r="J818" s="270" t="str">
        <f>Übersetzungstexte!A$220</f>
        <v>Vorholzeit</v>
      </c>
      <c r="K818" s="271" t="str">
        <f>Übersetzungstexte!A$223</f>
        <v/>
      </c>
      <c r="L818" s="270" t="str">
        <f>Übersetzungstexte!A$226</f>
        <v>Absenzen</v>
      </c>
      <c r="M818" s="270" t="str">
        <f>Übersetzungstexte!A$229</f>
        <v/>
      </c>
      <c r="N818" s="55"/>
      <c r="O818" s="55" t="s">
        <v>711</v>
      </c>
      <c r="P818" s="61" t="s">
        <v>673</v>
      </c>
      <c r="Q818" s="84" t="s">
        <v>661</v>
      </c>
      <c r="R818" s="83">
        <f>P$3</f>
        <v>693598</v>
      </c>
      <c r="S818" s="83">
        <f>P$4</f>
        <v>693233</v>
      </c>
      <c r="T818" s="83" t="s">
        <v>767</v>
      </c>
      <c r="U818" s="83" t="s">
        <v>767</v>
      </c>
      <c r="V818" s="83" t="s">
        <v>767</v>
      </c>
      <c r="W818" s="83" t="s">
        <v>4</v>
      </c>
      <c r="X818" s="83" t="s">
        <v>4</v>
      </c>
      <c r="Y818" s="83" t="s">
        <v>4</v>
      </c>
      <c r="Z818" s="79" t="s">
        <v>53</v>
      </c>
    </row>
    <row r="819" spans="1:26" ht="17.25" hidden="1" customHeight="1" x14ac:dyDescent="0.2">
      <c r="A819" s="131" t="str">
        <f t="shared" ref="A819:A839" si="351">O819</f>
        <v/>
      </c>
      <c r="B819" s="168"/>
      <c r="C819" s="168"/>
      <c r="D819" s="168"/>
      <c r="E819" s="169"/>
      <c r="F819" s="273" t="str">
        <f t="shared" ref="F819:F839" si="352">R819</f>
        <v/>
      </c>
      <c r="G819" s="129"/>
      <c r="H819" s="131" t="str">
        <f t="shared" ref="H819:H839" si="353">O819</f>
        <v/>
      </c>
      <c r="I819" s="168"/>
      <c r="J819" s="168"/>
      <c r="K819" s="168"/>
      <c r="L819" s="169"/>
      <c r="M819" s="273" t="str">
        <f t="shared" ref="M819:M839" si="354">S819</f>
        <v/>
      </c>
      <c r="N819" s="56"/>
      <c r="O819" s="57" t="str">
        <f>'Stammdaten Mitarbeitende'!AA819</f>
        <v/>
      </c>
      <c r="P819" s="64" t="str">
        <f>IF($A819="","",'Stammdaten Mitarbeitende'!L819)</f>
        <v/>
      </c>
      <c r="Q819" s="64" t="str">
        <f>IF(OR($A819="",'Stammdaten Mitarbeitende'!J819=""),"",'Stammdaten Mitarbeitende'!J819)</f>
        <v/>
      </c>
      <c r="R819" s="63" t="str">
        <f t="shared" ref="R819:R839" si="355">IF(OR($A819="",C819="",D819="",E819=""),"",MAX(C819-D819-E819,0))</f>
        <v/>
      </c>
      <c r="S819" s="63" t="str">
        <f>IF(OR($H819="",J819="",K819="",L819=""),"",MAX(J819-K819-L819,0))</f>
        <v/>
      </c>
      <c r="T819" s="19">
        <f t="shared" ref="T819:T839" si="356">IF(OR(F819=""),0,C819)</f>
        <v>0</v>
      </c>
      <c r="U819" s="19">
        <f t="shared" ref="U819:U839" si="357">IF(OR(F819=""),0,E819)</f>
        <v>0</v>
      </c>
      <c r="V819" s="19">
        <f t="shared" ref="V819:V839" si="358">IF(OR(F819&lt;=0,F819=""),0,R819)</f>
        <v>0</v>
      </c>
      <c r="W819" s="19">
        <f t="shared" ref="W819:W839" si="359">IF(OR(M819=""),0,J819)</f>
        <v>0</v>
      </c>
      <c r="X819" s="19">
        <f t="shared" ref="X819:X839" si="360">IF(OR(M819=""),0,L819)</f>
        <v>0</v>
      </c>
      <c r="Y819" s="19">
        <f t="shared" ref="Y819:Y839" si="361">IF(OR(M819&lt;=0,M819=""),0,S819)</f>
        <v>0</v>
      </c>
      <c r="Z819" s="365">
        <f>MAX(P819:Y819)</f>
        <v>0</v>
      </c>
    </row>
    <row r="820" spans="1:26" ht="17.25" hidden="1" customHeight="1" x14ac:dyDescent="0.2">
      <c r="A820" s="131" t="str">
        <f t="shared" si="351"/>
        <v/>
      </c>
      <c r="B820" s="168"/>
      <c r="C820" s="168"/>
      <c r="D820" s="168"/>
      <c r="E820" s="169"/>
      <c r="F820" s="273" t="str">
        <f t="shared" si="352"/>
        <v/>
      </c>
      <c r="G820" s="129"/>
      <c r="H820" s="131" t="str">
        <f t="shared" si="353"/>
        <v/>
      </c>
      <c r="I820" s="168"/>
      <c r="J820" s="168"/>
      <c r="K820" s="168"/>
      <c r="L820" s="169"/>
      <c r="M820" s="273" t="str">
        <f t="shared" si="354"/>
        <v/>
      </c>
      <c r="N820" s="56"/>
      <c r="O820" s="57" t="str">
        <f>'Stammdaten Mitarbeitende'!AA820</f>
        <v/>
      </c>
      <c r="P820" s="64" t="str">
        <f>IF($A820="","",'Stammdaten Mitarbeitende'!L820)</f>
        <v/>
      </c>
      <c r="Q820" s="64" t="str">
        <f>IF(OR($A820="",'Stammdaten Mitarbeitende'!J820=""),"",'Stammdaten Mitarbeitende'!J820)</f>
        <v/>
      </c>
      <c r="R820" s="63" t="str">
        <f t="shared" si="355"/>
        <v/>
      </c>
      <c r="S820" s="63" t="str">
        <f t="shared" ref="S820:S839" si="362">IF(OR($H820="",J820="",K820="",L820=""),"",MAX(J820-K820-L820,0))</f>
        <v/>
      </c>
      <c r="T820" s="19">
        <f t="shared" si="356"/>
        <v>0</v>
      </c>
      <c r="U820" s="19">
        <f t="shared" si="357"/>
        <v>0</v>
      </c>
      <c r="V820" s="19">
        <f t="shared" si="358"/>
        <v>0</v>
      </c>
      <c r="W820" s="19">
        <f t="shared" si="359"/>
        <v>0</v>
      </c>
      <c r="X820" s="19">
        <f t="shared" si="360"/>
        <v>0</v>
      </c>
      <c r="Y820" s="19">
        <f t="shared" si="361"/>
        <v>0</v>
      </c>
      <c r="Z820" s="365">
        <f t="shared" ref="Z820:Z839" si="363">MAX(P820:Y820)</f>
        <v>0</v>
      </c>
    </row>
    <row r="821" spans="1:26" ht="17.25" hidden="1" customHeight="1" x14ac:dyDescent="0.2">
      <c r="A821" s="131" t="str">
        <f t="shared" si="351"/>
        <v/>
      </c>
      <c r="B821" s="168"/>
      <c r="C821" s="168"/>
      <c r="D821" s="168"/>
      <c r="E821" s="169"/>
      <c r="F821" s="273" t="str">
        <f t="shared" si="352"/>
        <v/>
      </c>
      <c r="G821" s="129"/>
      <c r="H821" s="131" t="str">
        <f t="shared" si="353"/>
        <v/>
      </c>
      <c r="I821" s="168"/>
      <c r="J821" s="168"/>
      <c r="K821" s="168"/>
      <c r="L821" s="169"/>
      <c r="M821" s="273" t="str">
        <f t="shared" si="354"/>
        <v/>
      </c>
      <c r="N821" s="56"/>
      <c r="O821" s="57" t="str">
        <f>'Stammdaten Mitarbeitende'!AA821</f>
        <v/>
      </c>
      <c r="P821" s="64" t="str">
        <f>IF($A821="","",'Stammdaten Mitarbeitende'!L821)</f>
        <v/>
      </c>
      <c r="Q821" s="64" t="str">
        <f>IF(OR($A821="",'Stammdaten Mitarbeitende'!J821=""),"",'Stammdaten Mitarbeitende'!J821)</f>
        <v/>
      </c>
      <c r="R821" s="63" t="str">
        <f t="shared" si="355"/>
        <v/>
      </c>
      <c r="S821" s="63" t="str">
        <f t="shared" si="362"/>
        <v/>
      </c>
      <c r="T821" s="19">
        <f t="shared" si="356"/>
        <v>0</v>
      </c>
      <c r="U821" s="19">
        <f t="shared" si="357"/>
        <v>0</v>
      </c>
      <c r="V821" s="19">
        <f t="shared" si="358"/>
        <v>0</v>
      </c>
      <c r="W821" s="19">
        <f t="shared" si="359"/>
        <v>0</v>
      </c>
      <c r="X821" s="19">
        <f t="shared" si="360"/>
        <v>0</v>
      </c>
      <c r="Y821" s="19">
        <f t="shared" si="361"/>
        <v>0</v>
      </c>
      <c r="Z821" s="365">
        <f t="shared" si="363"/>
        <v>0</v>
      </c>
    </row>
    <row r="822" spans="1:26" ht="17.25" hidden="1" customHeight="1" x14ac:dyDescent="0.2">
      <c r="A822" s="131" t="str">
        <f t="shared" si="351"/>
        <v/>
      </c>
      <c r="B822" s="168"/>
      <c r="C822" s="168"/>
      <c r="D822" s="168"/>
      <c r="E822" s="169"/>
      <c r="F822" s="273" t="str">
        <f t="shared" si="352"/>
        <v/>
      </c>
      <c r="G822" s="129"/>
      <c r="H822" s="131" t="str">
        <f t="shared" si="353"/>
        <v/>
      </c>
      <c r="I822" s="168"/>
      <c r="J822" s="168"/>
      <c r="K822" s="168"/>
      <c r="L822" s="169"/>
      <c r="M822" s="273" t="str">
        <f t="shared" si="354"/>
        <v/>
      </c>
      <c r="N822" s="56"/>
      <c r="O822" s="57" t="str">
        <f>'Stammdaten Mitarbeitende'!AA822</f>
        <v/>
      </c>
      <c r="P822" s="64" t="str">
        <f>IF($A822="","",'Stammdaten Mitarbeitende'!L822)</f>
        <v/>
      </c>
      <c r="Q822" s="64" t="str">
        <f>IF(OR($A822="",'Stammdaten Mitarbeitende'!J822=""),"",'Stammdaten Mitarbeitende'!J822)</f>
        <v/>
      </c>
      <c r="R822" s="63" t="str">
        <f t="shared" si="355"/>
        <v/>
      </c>
      <c r="S822" s="63" t="str">
        <f t="shared" si="362"/>
        <v/>
      </c>
      <c r="T822" s="19">
        <f t="shared" si="356"/>
        <v>0</v>
      </c>
      <c r="U822" s="19">
        <f t="shared" si="357"/>
        <v>0</v>
      </c>
      <c r="V822" s="19">
        <f t="shared" si="358"/>
        <v>0</v>
      </c>
      <c r="W822" s="19">
        <f t="shared" si="359"/>
        <v>0</v>
      </c>
      <c r="X822" s="19">
        <f t="shared" si="360"/>
        <v>0</v>
      </c>
      <c r="Y822" s="19">
        <f t="shared" si="361"/>
        <v>0</v>
      </c>
      <c r="Z822" s="365">
        <f t="shared" si="363"/>
        <v>0</v>
      </c>
    </row>
    <row r="823" spans="1:26" ht="17.25" hidden="1" customHeight="1" x14ac:dyDescent="0.2">
      <c r="A823" s="131" t="str">
        <f t="shared" si="351"/>
        <v/>
      </c>
      <c r="B823" s="168"/>
      <c r="C823" s="168"/>
      <c r="D823" s="168"/>
      <c r="E823" s="169"/>
      <c r="F823" s="273" t="str">
        <f t="shared" si="352"/>
        <v/>
      </c>
      <c r="G823" s="129"/>
      <c r="H823" s="131" t="str">
        <f t="shared" si="353"/>
        <v/>
      </c>
      <c r="I823" s="168"/>
      <c r="J823" s="168"/>
      <c r="K823" s="168"/>
      <c r="L823" s="169"/>
      <c r="M823" s="273" t="str">
        <f t="shared" si="354"/>
        <v/>
      </c>
      <c r="N823" s="56"/>
      <c r="O823" s="57" t="str">
        <f>'Stammdaten Mitarbeitende'!AA823</f>
        <v/>
      </c>
      <c r="P823" s="64" t="str">
        <f>IF($A823="","",'Stammdaten Mitarbeitende'!L823)</f>
        <v/>
      </c>
      <c r="Q823" s="64" t="str">
        <f>IF(OR($A823="",'Stammdaten Mitarbeitende'!J823=""),"",'Stammdaten Mitarbeitende'!J823)</f>
        <v/>
      </c>
      <c r="R823" s="63" t="str">
        <f t="shared" si="355"/>
        <v/>
      </c>
      <c r="S823" s="63" t="str">
        <f t="shared" si="362"/>
        <v/>
      </c>
      <c r="T823" s="19">
        <f t="shared" si="356"/>
        <v>0</v>
      </c>
      <c r="U823" s="19">
        <f t="shared" si="357"/>
        <v>0</v>
      </c>
      <c r="V823" s="19">
        <f t="shared" si="358"/>
        <v>0</v>
      </c>
      <c r="W823" s="19">
        <f t="shared" si="359"/>
        <v>0</v>
      </c>
      <c r="X823" s="19">
        <f t="shared" si="360"/>
        <v>0</v>
      </c>
      <c r="Y823" s="19">
        <f t="shared" si="361"/>
        <v>0</v>
      </c>
      <c r="Z823" s="365">
        <f t="shared" si="363"/>
        <v>0</v>
      </c>
    </row>
    <row r="824" spans="1:26" ht="17.25" hidden="1" customHeight="1" x14ac:dyDescent="0.2">
      <c r="A824" s="131" t="str">
        <f t="shared" si="351"/>
        <v/>
      </c>
      <c r="B824" s="168"/>
      <c r="C824" s="168"/>
      <c r="D824" s="168"/>
      <c r="E824" s="169"/>
      <c r="F824" s="273" t="str">
        <f t="shared" si="352"/>
        <v/>
      </c>
      <c r="G824" s="129"/>
      <c r="H824" s="131" t="str">
        <f t="shared" si="353"/>
        <v/>
      </c>
      <c r="I824" s="168"/>
      <c r="J824" s="168"/>
      <c r="K824" s="168"/>
      <c r="L824" s="169"/>
      <c r="M824" s="273" t="str">
        <f t="shared" si="354"/>
        <v/>
      </c>
      <c r="N824" s="56"/>
      <c r="O824" s="57" t="str">
        <f>'Stammdaten Mitarbeitende'!AA824</f>
        <v/>
      </c>
      <c r="P824" s="64" t="str">
        <f>IF($A824="","",'Stammdaten Mitarbeitende'!L824)</f>
        <v/>
      </c>
      <c r="Q824" s="64" t="str">
        <f>IF(OR($A824="",'Stammdaten Mitarbeitende'!J824=""),"",'Stammdaten Mitarbeitende'!J824)</f>
        <v/>
      </c>
      <c r="R824" s="63" t="str">
        <f t="shared" si="355"/>
        <v/>
      </c>
      <c r="S824" s="63" t="str">
        <f t="shared" si="362"/>
        <v/>
      </c>
      <c r="T824" s="19">
        <f t="shared" si="356"/>
        <v>0</v>
      </c>
      <c r="U824" s="19">
        <f t="shared" si="357"/>
        <v>0</v>
      </c>
      <c r="V824" s="19">
        <f t="shared" si="358"/>
        <v>0</v>
      </c>
      <c r="W824" s="19">
        <f t="shared" si="359"/>
        <v>0</v>
      </c>
      <c r="X824" s="19">
        <f t="shared" si="360"/>
        <v>0</v>
      </c>
      <c r="Y824" s="19">
        <f t="shared" si="361"/>
        <v>0</v>
      </c>
      <c r="Z824" s="365">
        <f t="shared" si="363"/>
        <v>0</v>
      </c>
    </row>
    <row r="825" spans="1:26" ht="17.25" hidden="1" customHeight="1" x14ac:dyDescent="0.2">
      <c r="A825" s="131" t="str">
        <f t="shared" si="351"/>
        <v/>
      </c>
      <c r="B825" s="168"/>
      <c r="C825" s="168"/>
      <c r="D825" s="168"/>
      <c r="E825" s="169"/>
      <c r="F825" s="273" t="str">
        <f t="shared" si="352"/>
        <v/>
      </c>
      <c r="G825" s="129"/>
      <c r="H825" s="131" t="str">
        <f t="shared" si="353"/>
        <v/>
      </c>
      <c r="I825" s="168"/>
      <c r="J825" s="168"/>
      <c r="K825" s="168"/>
      <c r="L825" s="169"/>
      <c r="M825" s="273" t="str">
        <f t="shared" si="354"/>
        <v/>
      </c>
      <c r="N825" s="56"/>
      <c r="O825" s="57" t="str">
        <f>'Stammdaten Mitarbeitende'!AA825</f>
        <v/>
      </c>
      <c r="P825" s="64" t="str">
        <f>IF($A825="","",'Stammdaten Mitarbeitende'!L825)</f>
        <v/>
      </c>
      <c r="Q825" s="64" t="str">
        <f>IF(OR($A825="",'Stammdaten Mitarbeitende'!J825=""),"",'Stammdaten Mitarbeitende'!J825)</f>
        <v/>
      </c>
      <c r="R825" s="63" t="str">
        <f t="shared" si="355"/>
        <v/>
      </c>
      <c r="S825" s="63" t="str">
        <f t="shared" si="362"/>
        <v/>
      </c>
      <c r="T825" s="19">
        <f t="shared" si="356"/>
        <v>0</v>
      </c>
      <c r="U825" s="19">
        <f t="shared" si="357"/>
        <v>0</v>
      </c>
      <c r="V825" s="19">
        <f t="shared" si="358"/>
        <v>0</v>
      </c>
      <c r="W825" s="19">
        <f t="shared" si="359"/>
        <v>0</v>
      </c>
      <c r="X825" s="19">
        <f t="shared" si="360"/>
        <v>0</v>
      </c>
      <c r="Y825" s="19">
        <f t="shared" si="361"/>
        <v>0</v>
      </c>
      <c r="Z825" s="365">
        <f t="shared" si="363"/>
        <v>0</v>
      </c>
    </row>
    <row r="826" spans="1:26" ht="17.25" hidden="1" customHeight="1" x14ac:dyDescent="0.2">
      <c r="A826" s="131" t="str">
        <f t="shared" si="351"/>
        <v/>
      </c>
      <c r="B826" s="168"/>
      <c r="C826" s="168"/>
      <c r="D826" s="168"/>
      <c r="E826" s="169"/>
      <c r="F826" s="273" t="str">
        <f t="shared" si="352"/>
        <v/>
      </c>
      <c r="G826" s="129"/>
      <c r="H826" s="131" t="str">
        <f t="shared" si="353"/>
        <v/>
      </c>
      <c r="I826" s="168"/>
      <c r="J826" s="168"/>
      <c r="K826" s="168"/>
      <c r="L826" s="169"/>
      <c r="M826" s="273" t="str">
        <f t="shared" si="354"/>
        <v/>
      </c>
      <c r="N826" s="56"/>
      <c r="O826" s="57" t="str">
        <f>'Stammdaten Mitarbeitende'!AA826</f>
        <v/>
      </c>
      <c r="P826" s="64" t="str">
        <f>IF($A826="","",'Stammdaten Mitarbeitende'!L826)</f>
        <v/>
      </c>
      <c r="Q826" s="64" t="str">
        <f>IF(OR($A826="",'Stammdaten Mitarbeitende'!J826=""),"",'Stammdaten Mitarbeitende'!J826)</f>
        <v/>
      </c>
      <c r="R826" s="63" t="str">
        <f t="shared" si="355"/>
        <v/>
      </c>
      <c r="S826" s="63" t="str">
        <f t="shared" si="362"/>
        <v/>
      </c>
      <c r="T826" s="19">
        <f t="shared" si="356"/>
        <v>0</v>
      </c>
      <c r="U826" s="19">
        <f t="shared" si="357"/>
        <v>0</v>
      </c>
      <c r="V826" s="19">
        <f t="shared" si="358"/>
        <v>0</v>
      </c>
      <c r="W826" s="19">
        <f t="shared" si="359"/>
        <v>0</v>
      </c>
      <c r="X826" s="19">
        <f t="shared" si="360"/>
        <v>0</v>
      </c>
      <c r="Y826" s="19">
        <f t="shared" si="361"/>
        <v>0</v>
      </c>
      <c r="Z826" s="365">
        <f t="shared" si="363"/>
        <v>0</v>
      </c>
    </row>
    <row r="827" spans="1:26" ht="17.25" hidden="1" customHeight="1" x14ac:dyDescent="0.2">
      <c r="A827" s="131" t="str">
        <f t="shared" si="351"/>
        <v/>
      </c>
      <c r="B827" s="168"/>
      <c r="C827" s="168"/>
      <c r="D827" s="168"/>
      <c r="E827" s="169"/>
      <c r="F827" s="273" t="str">
        <f t="shared" si="352"/>
        <v/>
      </c>
      <c r="G827" s="129"/>
      <c r="H827" s="131" t="str">
        <f t="shared" si="353"/>
        <v/>
      </c>
      <c r="I827" s="168"/>
      <c r="J827" s="168"/>
      <c r="K827" s="168"/>
      <c r="L827" s="169"/>
      <c r="M827" s="273" t="str">
        <f t="shared" si="354"/>
        <v/>
      </c>
      <c r="N827" s="56"/>
      <c r="O827" s="57" t="str">
        <f>'Stammdaten Mitarbeitende'!AA827</f>
        <v/>
      </c>
      <c r="P827" s="64" t="str">
        <f>IF($A827="","",'Stammdaten Mitarbeitende'!L827)</f>
        <v/>
      </c>
      <c r="Q827" s="64" t="str">
        <f>IF(OR($A827="",'Stammdaten Mitarbeitende'!J827=""),"",'Stammdaten Mitarbeitende'!J827)</f>
        <v/>
      </c>
      <c r="R827" s="63" t="str">
        <f t="shared" si="355"/>
        <v/>
      </c>
      <c r="S827" s="63" t="str">
        <f t="shared" si="362"/>
        <v/>
      </c>
      <c r="T827" s="19">
        <f t="shared" si="356"/>
        <v>0</v>
      </c>
      <c r="U827" s="19">
        <f t="shared" si="357"/>
        <v>0</v>
      </c>
      <c r="V827" s="19">
        <f t="shared" si="358"/>
        <v>0</v>
      </c>
      <c r="W827" s="19">
        <f t="shared" si="359"/>
        <v>0</v>
      </c>
      <c r="X827" s="19">
        <f t="shared" si="360"/>
        <v>0</v>
      </c>
      <c r="Y827" s="19">
        <f t="shared" si="361"/>
        <v>0</v>
      </c>
      <c r="Z827" s="365">
        <f t="shared" si="363"/>
        <v>0</v>
      </c>
    </row>
    <row r="828" spans="1:26" ht="17.25" hidden="1" customHeight="1" x14ac:dyDescent="0.2">
      <c r="A828" s="131" t="str">
        <f t="shared" si="351"/>
        <v/>
      </c>
      <c r="B828" s="168"/>
      <c r="C828" s="168"/>
      <c r="D828" s="168"/>
      <c r="E828" s="169"/>
      <c r="F828" s="273" t="str">
        <f t="shared" si="352"/>
        <v/>
      </c>
      <c r="G828" s="129"/>
      <c r="H828" s="131" t="str">
        <f t="shared" si="353"/>
        <v/>
      </c>
      <c r="I828" s="168"/>
      <c r="J828" s="168"/>
      <c r="K828" s="168"/>
      <c r="L828" s="169"/>
      <c r="M828" s="273" t="str">
        <f t="shared" si="354"/>
        <v/>
      </c>
      <c r="N828" s="56"/>
      <c r="O828" s="57" t="str">
        <f>'Stammdaten Mitarbeitende'!AA828</f>
        <v/>
      </c>
      <c r="P828" s="64" t="str">
        <f>IF($A828="","",'Stammdaten Mitarbeitende'!L828)</f>
        <v/>
      </c>
      <c r="Q828" s="64" t="str">
        <f>IF(OR($A828="",'Stammdaten Mitarbeitende'!J828=""),"",'Stammdaten Mitarbeitende'!J828)</f>
        <v/>
      </c>
      <c r="R828" s="63" t="str">
        <f t="shared" si="355"/>
        <v/>
      </c>
      <c r="S828" s="63" t="str">
        <f t="shared" si="362"/>
        <v/>
      </c>
      <c r="T828" s="19">
        <f t="shared" si="356"/>
        <v>0</v>
      </c>
      <c r="U828" s="19">
        <f t="shared" si="357"/>
        <v>0</v>
      </c>
      <c r="V828" s="19">
        <f t="shared" si="358"/>
        <v>0</v>
      </c>
      <c r="W828" s="19">
        <f t="shared" si="359"/>
        <v>0</v>
      </c>
      <c r="X828" s="19">
        <f t="shared" si="360"/>
        <v>0</v>
      </c>
      <c r="Y828" s="19">
        <f t="shared" si="361"/>
        <v>0</v>
      </c>
      <c r="Z828" s="365">
        <f t="shared" si="363"/>
        <v>0</v>
      </c>
    </row>
    <row r="829" spans="1:26" ht="17.25" hidden="1" customHeight="1" x14ac:dyDescent="0.2">
      <c r="A829" s="131" t="str">
        <f t="shared" si="351"/>
        <v/>
      </c>
      <c r="B829" s="168"/>
      <c r="C829" s="168"/>
      <c r="D829" s="168"/>
      <c r="E829" s="169"/>
      <c r="F829" s="273" t="str">
        <f t="shared" si="352"/>
        <v/>
      </c>
      <c r="G829" s="129"/>
      <c r="H829" s="131" t="str">
        <f t="shared" si="353"/>
        <v/>
      </c>
      <c r="I829" s="168"/>
      <c r="J829" s="168"/>
      <c r="K829" s="168"/>
      <c r="L829" s="169"/>
      <c r="M829" s="273" t="str">
        <f t="shared" si="354"/>
        <v/>
      </c>
      <c r="N829" s="56"/>
      <c r="O829" s="57" t="str">
        <f>'Stammdaten Mitarbeitende'!AA829</f>
        <v/>
      </c>
      <c r="P829" s="64" t="str">
        <f>IF($A829="","",'Stammdaten Mitarbeitende'!L829)</f>
        <v/>
      </c>
      <c r="Q829" s="64" t="str">
        <f>IF(OR($A829="",'Stammdaten Mitarbeitende'!J829=""),"",'Stammdaten Mitarbeitende'!J829)</f>
        <v/>
      </c>
      <c r="R829" s="63" t="str">
        <f t="shared" si="355"/>
        <v/>
      </c>
      <c r="S829" s="63" t="str">
        <f t="shared" si="362"/>
        <v/>
      </c>
      <c r="T829" s="19">
        <f t="shared" si="356"/>
        <v>0</v>
      </c>
      <c r="U829" s="19">
        <f t="shared" si="357"/>
        <v>0</v>
      </c>
      <c r="V829" s="19">
        <f t="shared" si="358"/>
        <v>0</v>
      </c>
      <c r="W829" s="19">
        <f t="shared" si="359"/>
        <v>0</v>
      </c>
      <c r="X829" s="19">
        <f t="shared" si="360"/>
        <v>0</v>
      </c>
      <c r="Y829" s="19">
        <f t="shared" si="361"/>
        <v>0</v>
      </c>
      <c r="Z829" s="365">
        <f t="shared" si="363"/>
        <v>0</v>
      </c>
    </row>
    <row r="830" spans="1:26" ht="17.25" hidden="1" customHeight="1" x14ac:dyDescent="0.2">
      <c r="A830" s="131" t="str">
        <f t="shared" si="351"/>
        <v/>
      </c>
      <c r="B830" s="168"/>
      <c r="C830" s="168"/>
      <c r="D830" s="168"/>
      <c r="E830" s="169"/>
      <c r="F830" s="273" t="str">
        <f t="shared" si="352"/>
        <v/>
      </c>
      <c r="G830" s="129"/>
      <c r="H830" s="131" t="str">
        <f t="shared" si="353"/>
        <v/>
      </c>
      <c r="I830" s="168"/>
      <c r="J830" s="168"/>
      <c r="K830" s="168"/>
      <c r="L830" s="169"/>
      <c r="M830" s="273" t="str">
        <f t="shared" si="354"/>
        <v/>
      </c>
      <c r="N830" s="56"/>
      <c r="O830" s="57" t="str">
        <f>'Stammdaten Mitarbeitende'!AA830</f>
        <v/>
      </c>
      <c r="P830" s="64" t="str">
        <f>IF($A830="","",'Stammdaten Mitarbeitende'!L830)</f>
        <v/>
      </c>
      <c r="Q830" s="64" t="str">
        <f>IF(OR($A830="",'Stammdaten Mitarbeitende'!J830=""),"",'Stammdaten Mitarbeitende'!J830)</f>
        <v/>
      </c>
      <c r="R830" s="63" t="str">
        <f t="shared" si="355"/>
        <v/>
      </c>
      <c r="S830" s="63" t="str">
        <f t="shared" si="362"/>
        <v/>
      </c>
      <c r="T830" s="19">
        <f t="shared" si="356"/>
        <v>0</v>
      </c>
      <c r="U830" s="19">
        <f t="shared" si="357"/>
        <v>0</v>
      </c>
      <c r="V830" s="19">
        <f t="shared" si="358"/>
        <v>0</v>
      </c>
      <c r="W830" s="19">
        <f t="shared" si="359"/>
        <v>0</v>
      </c>
      <c r="X830" s="19">
        <f t="shared" si="360"/>
        <v>0</v>
      </c>
      <c r="Y830" s="19">
        <f t="shared" si="361"/>
        <v>0</v>
      </c>
      <c r="Z830" s="365">
        <f t="shared" si="363"/>
        <v>0</v>
      </c>
    </row>
    <row r="831" spans="1:26" ht="17.25" hidden="1" customHeight="1" x14ac:dyDescent="0.2">
      <c r="A831" s="131" t="str">
        <f t="shared" si="351"/>
        <v/>
      </c>
      <c r="B831" s="168"/>
      <c r="C831" s="168"/>
      <c r="D831" s="168"/>
      <c r="E831" s="169"/>
      <c r="F831" s="273" t="str">
        <f t="shared" si="352"/>
        <v/>
      </c>
      <c r="G831" s="129"/>
      <c r="H831" s="131" t="str">
        <f t="shared" si="353"/>
        <v/>
      </c>
      <c r="I831" s="168"/>
      <c r="J831" s="168"/>
      <c r="K831" s="168"/>
      <c r="L831" s="169"/>
      <c r="M831" s="273" t="str">
        <f t="shared" si="354"/>
        <v/>
      </c>
      <c r="N831" s="56"/>
      <c r="O831" s="57" t="str">
        <f>'Stammdaten Mitarbeitende'!AA831</f>
        <v/>
      </c>
      <c r="P831" s="64" t="str">
        <f>IF($A831="","",'Stammdaten Mitarbeitende'!L831)</f>
        <v/>
      </c>
      <c r="Q831" s="64" t="str">
        <f>IF(OR($A831="",'Stammdaten Mitarbeitende'!J831=""),"",'Stammdaten Mitarbeitende'!J831)</f>
        <v/>
      </c>
      <c r="R831" s="63" t="str">
        <f t="shared" si="355"/>
        <v/>
      </c>
      <c r="S831" s="63" t="str">
        <f t="shared" si="362"/>
        <v/>
      </c>
      <c r="T831" s="19">
        <f t="shared" si="356"/>
        <v>0</v>
      </c>
      <c r="U831" s="19">
        <f t="shared" si="357"/>
        <v>0</v>
      </c>
      <c r="V831" s="19">
        <f t="shared" si="358"/>
        <v>0</v>
      </c>
      <c r="W831" s="19">
        <f t="shared" si="359"/>
        <v>0</v>
      </c>
      <c r="X831" s="19">
        <f t="shared" si="360"/>
        <v>0</v>
      </c>
      <c r="Y831" s="19">
        <f t="shared" si="361"/>
        <v>0</v>
      </c>
      <c r="Z831" s="365">
        <f t="shared" si="363"/>
        <v>0</v>
      </c>
    </row>
    <row r="832" spans="1:26" ht="17.25" hidden="1" customHeight="1" x14ac:dyDescent="0.2">
      <c r="A832" s="131" t="str">
        <f t="shared" si="351"/>
        <v/>
      </c>
      <c r="B832" s="168"/>
      <c r="C832" s="168"/>
      <c r="D832" s="168"/>
      <c r="E832" s="169"/>
      <c r="F832" s="273" t="str">
        <f t="shared" si="352"/>
        <v/>
      </c>
      <c r="G832" s="129"/>
      <c r="H832" s="131" t="str">
        <f t="shared" si="353"/>
        <v/>
      </c>
      <c r="I832" s="168"/>
      <c r="J832" s="168"/>
      <c r="K832" s="168"/>
      <c r="L832" s="169"/>
      <c r="M832" s="273" t="str">
        <f t="shared" si="354"/>
        <v/>
      </c>
      <c r="N832" s="56"/>
      <c r="O832" s="57" t="str">
        <f>'Stammdaten Mitarbeitende'!AA832</f>
        <v/>
      </c>
      <c r="P832" s="64" t="str">
        <f>IF($A832="","",'Stammdaten Mitarbeitende'!L832)</f>
        <v/>
      </c>
      <c r="Q832" s="64" t="str">
        <f>IF(OR($A832="",'Stammdaten Mitarbeitende'!J832=""),"",'Stammdaten Mitarbeitende'!J832)</f>
        <v/>
      </c>
      <c r="R832" s="63" t="str">
        <f t="shared" si="355"/>
        <v/>
      </c>
      <c r="S832" s="63" t="str">
        <f t="shared" si="362"/>
        <v/>
      </c>
      <c r="T832" s="19">
        <f t="shared" si="356"/>
        <v>0</v>
      </c>
      <c r="U832" s="19">
        <f t="shared" si="357"/>
        <v>0</v>
      </c>
      <c r="V832" s="19">
        <f t="shared" si="358"/>
        <v>0</v>
      </c>
      <c r="W832" s="19">
        <f t="shared" si="359"/>
        <v>0</v>
      </c>
      <c r="X832" s="19">
        <f t="shared" si="360"/>
        <v>0</v>
      </c>
      <c r="Y832" s="19">
        <f t="shared" si="361"/>
        <v>0</v>
      </c>
      <c r="Z832" s="365">
        <f t="shared" si="363"/>
        <v>0</v>
      </c>
    </row>
    <row r="833" spans="1:26" ht="17.25" hidden="1" customHeight="1" x14ac:dyDescent="0.2">
      <c r="A833" s="131" t="str">
        <f t="shared" si="351"/>
        <v/>
      </c>
      <c r="B833" s="168"/>
      <c r="C833" s="168"/>
      <c r="D833" s="168"/>
      <c r="E833" s="169"/>
      <c r="F833" s="273" t="str">
        <f t="shared" si="352"/>
        <v/>
      </c>
      <c r="G833" s="129"/>
      <c r="H833" s="131" t="str">
        <f t="shared" si="353"/>
        <v/>
      </c>
      <c r="I833" s="168"/>
      <c r="J833" s="168"/>
      <c r="K833" s="168"/>
      <c r="L833" s="169"/>
      <c r="M833" s="273" t="str">
        <f t="shared" si="354"/>
        <v/>
      </c>
      <c r="N833" s="56"/>
      <c r="O833" s="57" t="str">
        <f>'Stammdaten Mitarbeitende'!AA833</f>
        <v/>
      </c>
      <c r="P833" s="64" t="str">
        <f>IF($A833="","",'Stammdaten Mitarbeitende'!L833)</f>
        <v/>
      </c>
      <c r="Q833" s="64" t="str">
        <f>IF(OR($A833="",'Stammdaten Mitarbeitende'!J833=""),"",'Stammdaten Mitarbeitende'!J833)</f>
        <v/>
      </c>
      <c r="R833" s="63" t="str">
        <f t="shared" si="355"/>
        <v/>
      </c>
      <c r="S833" s="63" t="str">
        <f t="shared" si="362"/>
        <v/>
      </c>
      <c r="T833" s="19">
        <f t="shared" si="356"/>
        <v>0</v>
      </c>
      <c r="U833" s="19">
        <f t="shared" si="357"/>
        <v>0</v>
      </c>
      <c r="V833" s="19">
        <f t="shared" si="358"/>
        <v>0</v>
      </c>
      <c r="W833" s="19">
        <f t="shared" si="359"/>
        <v>0</v>
      </c>
      <c r="X833" s="19">
        <f t="shared" si="360"/>
        <v>0</v>
      </c>
      <c r="Y833" s="19">
        <f t="shared" si="361"/>
        <v>0</v>
      </c>
      <c r="Z833" s="365">
        <f t="shared" si="363"/>
        <v>0</v>
      </c>
    </row>
    <row r="834" spans="1:26" ht="17.25" hidden="1" customHeight="1" x14ac:dyDescent="0.2">
      <c r="A834" s="131" t="str">
        <f t="shared" si="351"/>
        <v/>
      </c>
      <c r="B834" s="168"/>
      <c r="C834" s="168"/>
      <c r="D834" s="168"/>
      <c r="E834" s="169"/>
      <c r="F834" s="273" t="str">
        <f t="shared" si="352"/>
        <v/>
      </c>
      <c r="G834" s="129"/>
      <c r="H834" s="131" t="str">
        <f t="shared" si="353"/>
        <v/>
      </c>
      <c r="I834" s="168"/>
      <c r="J834" s="168"/>
      <c r="K834" s="168"/>
      <c r="L834" s="169"/>
      <c r="M834" s="273" t="str">
        <f t="shared" si="354"/>
        <v/>
      </c>
      <c r="N834" s="56"/>
      <c r="O834" s="57" t="str">
        <f>'Stammdaten Mitarbeitende'!AA834</f>
        <v/>
      </c>
      <c r="P834" s="64" t="str">
        <f>IF($A834="","",'Stammdaten Mitarbeitende'!L834)</f>
        <v/>
      </c>
      <c r="Q834" s="64" t="str">
        <f>IF(OR($A834="",'Stammdaten Mitarbeitende'!J834=""),"",'Stammdaten Mitarbeitende'!J834)</f>
        <v/>
      </c>
      <c r="R834" s="63" t="str">
        <f t="shared" si="355"/>
        <v/>
      </c>
      <c r="S834" s="63" t="str">
        <f t="shared" si="362"/>
        <v/>
      </c>
      <c r="T834" s="19">
        <f t="shared" si="356"/>
        <v>0</v>
      </c>
      <c r="U834" s="19">
        <f t="shared" si="357"/>
        <v>0</v>
      </c>
      <c r="V834" s="19">
        <f t="shared" si="358"/>
        <v>0</v>
      </c>
      <c r="W834" s="19">
        <f t="shared" si="359"/>
        <v>0</v>
      </c>
      <c r="X834" s="19">
        <f t="shared" si="360"/>
        <v>0</v>
      </c>
      <c r="Y834" s="19">
        <f t="shared" si="361"/>
        <v>0</v>
      </c>
      <c r="Z834" s="365">
        <f t="shared" si="363"/>
        <v>0</v>
      </c>
    </row>
    <row r="835" spans="1:26" ht="17.25" hidden="1" customHeight="1" x14ac:dyDescent="0.2">
      <c r="A835" s="131" t="str">
        <f t="shared" si="351"/>
        <v/>
      </c>
      <c r="B835" s="168"/>
      <c r="C835" s="168"/>
      <c r="D835" s="168"/>
      <c r="E835" s="169"/>
      <c r="F835" s="273" t="str">
        <f t="shared" si="352"/>
        <v/>
      </c>
      <c r="G835" s="129"/>
      <c r="H835" s="131" t="str">
        <f t="shared" si="353"/>
        <v/>
      </c>
      <c r="I835" s="168"/>
      <c r="J835" s="168"/>
      <c r="K835" s="168"/>
      <c r="L835" s="169"/>
      <c r="M835" s="273" t="str">
        <f t="shared" si="354"/>
        <v/>
      </c>
      <c r="N835" s="56"/>
      <c r="O835" s="57" t="str">
        <f>'Stammdaten Mitarbeitende'!AA835</f>
        <v/>
      </c>
      <c r="P835" s="64" t="str">
        <f>IF($A835="","",'Stammdaten Mitarbeitende'!L835)</f>
        <v/>
      </c>
      <c r="Q835" s="64" t="str">
        <f>IF(OR($A835="",'Stammdaten Mitarbeitende'!J835=""),"",'Stammdaten Mitarbeitende'!J835)</f>
        <v/>
      </c>
      <c r="R835" s="63" t="str">
        <f t="shared" si="355"/>
        <v/>
      </c>
      <c r="S835" s="63" t="str">
        <f t="shared" si="362"/>
        <v/>
      </c>
      <c r="T835" s="19">
        <f t="shared" si="356"/>
        <v>0</v>
      </c>
      <c r="U835" s="19">
        <f t="shared" si="357"/>
        <v>0</v>
      </c>
      <c r="V835" s="19">
        <f t="shared" si="358"/>
        <v>0</v>
      </c>
      <c r="W835" s="19">
        <f t="shared" si="359"/>
        <v>0</v>
      </c>
      <c r="X835" s="19">
        <f t="shared" si="360"/>
        <v>0</v>
      </c>
      <c r="Y835" s="19">
        <f t="shared" si="361"/>
        <v>0</v>
      </c>
      <c r="Z835" s="365">
        <f t="shared" si="363"/>
        <v>0</v>
      </c>
    </row>
    <row r="836" spans="1:26" ht="17.25" hidden="1" customHeight="1" x14ac:dyDescent="0.2">
      <c r="A836" s="131" t="str">
        <f t="shared" si="351"/>
        <v/>
      </c>
      <c r="B836" s="168"/>
      <c r="C836" s="168"/>
      <c r="D836" s="168"/>
      <c r="E836" s="169"/>
      <c r="F836" s="273" t="str">
        <f t="shared" si="352"/>
        <v/>
      </c>
      <c r="G836" s="129"/>
      <c r="H836" s="131" t="str">
        <f t="shared" si="353"/>
        <v/>
      </c>
      <c r="I836" s="168"/>
      <c r="J836" s="168"/>
      <c r="K836" s="168"/>
      <c r="L836" s="169"/>
      <c r="M836" s="273" t="str">
        <f t="shared" si="354"/>
        <v/>
      </c>
      <c r="N836" s="56"/>
      <c r="O836" s="57" t="str">
        <f>'Stammdaten Mitarbeitende'!AA836</f>
        <v/>
      </c>
      <c r="P836" s="64" t="str">
        <f>IF($A836="","",'Stammdaten Mitarbeitende'!L836)</f>
        <v/>
      </c>
      <c r="Q836" s="64" t="str">
        <f>IF(OR($A836="",'Stammdaten Mitarbeitende'!J836=""),"",'Stammdaten Mitarbeitende'!J836)</f>
        <v/>
      </c>
      <c r="R836" s="63" t="str">
        <f t="shared" si="355"/>
        <v/>
      </c>
      <c r="S836" s="63" t="str">
        <f t="shared" si="362"/>
        <v/>
      </c>
      <c r="T836" s="19">
        <f t="shared" si="356"/>
        <v>0</v>
      </c>
      <c r="U836" s="19">
        <f t="shared" si="357"/>
        <v>0</v>
      </c>
      <c r="V836" s="19">
        <f t="shared" si="358"/>
        <v>0</v>
      </c>
      <c r="W836" s="19">
        <f t="shared" si="359"/>
        <v>0</v>
      </c>
      <c r="X836" s="19">
        <f t="shared" si="360"/>
        <v>0</v>
      </c>
      <c r="Y836" s="19">
        <f t="shared" si="361"/>
        <v>0</v>
      </c>
      <c r="Z836" s="365">
        <f t="shared" si="363"/>
        <v>0</v>
      </c>
    </row>
    <row r="837" spans="1:26" ht="17.25" hidden="1" customHeight="1" x14ac:dyDescent="0.2">
      <c r="A837" s="131" t="str">
        <f t="shared" si="351"/>
        <v/>
      </c>
      <c r="B837" s="168"/>
      <c r="C837" s="168"/>
      <c r="D837" s="168"/>
      <c r="E837" s="169"/>
      <c r="F837" s="273" t="str">
        <f t="shared" si="352"/>
        <v/>
      </c>
      <c r="G837" s="129"/>
      <c r="H837" s="131" t="str">
        <f t="shared" si="353"/>
        <v/>
      </c>
      <c r="I837" s="168"/>
      <c r="J837" s="168"/>
      <c r="K837" s="168"/>
      <c r="L837" s="169"/>
      <c r="M837" s="273" t="str">
        <f t="shared" si="354"/>
        <v/>
      </c>
      <c r="N837" s="56"/>
      <c r="O837" s="57" t="str">
        <f>'Stammdaten Mitarbeitende'!AA837</f>
        <v/>
      </c>
      <c r="P837" s="64" t="str">
        <f>IF($A837="","",'Stammdaten Mitarbeitende'!L837)</f>
        <v/>
      </c>
      <c r="Q837" s="64" t="str">
        <f>IF(OR($A837="",'Stammdaten Mitarbeitende'!J837=""),"",'Stammdaten Mitarbeitende'!J837)</f>
        <v/>
      </c>
      <c r="R837" s="63" t="str">
        <f t="shared" si="355"/>
        <v/>
      </c>
      <c r="S837" s="63" t="str">
        <f t="shared" si="362"/>
        <v/>
      </c>
      <c r="T837" s="19">
        <f t="shared" si="356"/>
        <v>0</v>
      </c>
      <c r="U837" s="19">
        <f t="shared" si="357"/>
        <v>0</v>
      </c>
      <c r="V837" s="19">
        <f t="shared" si="358"/>
        <v>0</v>
      </c>
      <c r="W837" s="19">
        <f t="shared" si="359"/>
        <v>0</v>
      </c>
      <c r="X837" s="19">
        <f t="shared" si="360"/>
        <v>0</v>
      </c>
      <c r="Y837" s="19">
        <f t="shared" si="361"/>
        <v>0</v>
      </c>
      <c r="Z837" s="365">
        <f t="shared" si="363"/>
        <v>0</v>
      </c>
    </row>
    <row r="838" spans="1:26" ht="17.25" hidden="1" customHeight="1" x14ac:dyDescent="0.2">
      <c r="A838" s="131" t="str">
        <f t="shared" si="351"/>
        <v/>
      </c>
      <c r="B838" s="168"/>
      <c r="C838" s="168"/>
      <c r="D838" s="168"/>
      <c r="E838" s="169"/>
      <c r="F838" s="273" t="str">
        <f t="shared" si="352"/>
        <v/>
      </c>
      <c r="G838" s="129"/>
      <c r="H838" s="131" t="str">
        <f t="shared" si="353"/>
        <v/>
      </c>
      <c r="I838" s="168"/>
      <c r="J838" s="168"/>
      <c r="K838" s="168"/>
      <c r="L838" s="169"/>
      <c r="M838" s="273" t="str">
        <f t="shared" si="354"/>
        <v/>
      </c>
      <c r="N838" s="56"/>
      <c r="O838" s="57" t="str">
        <f>'Stammdaten Mitarbeitende'!AA838</f>
        <v/>
      </c>
      <c r="P838" s="64" t="str">
        <f>IF($A838="","",'Stammdaten Mitarbeitende'!L838)</f>
        <v/>
      </c>
      <c r="Q838" s="64" t="str">
        <f>IF(OR($A838="",'Stammdaten Mitarbeitende'!J838=""),"",'Stammdaten Mitarbeitende'!J838)</f>
        <v/>
      </c>
      <c r="R838" s="63" t="str">
        <f t="shared" si="355"/>
        <v/>
      </c>
      <c r="S838" s="63" t="str">
        <f t="shared" si="362"/>
        <v/>
      </c>
      <c r="T838" s="19">
        <f t="shared" si="356"/>
        <v>0</v>
      </c>
      <c r="U838" s="19">
        <f t="shared" si="357"/>
        <v>0</v>
      </c>
      <c r="V838" s="19">
        <f t="shared" si="358"/>
        <v>0</v>
      </c>
      <c r="W838" s="19">
        <f t="shared" si="359"/>
        <v>0</v>
      </c>
      <c r="X838" s="19">
        <f t="shared" si="360"/>
        <v>0</v>
      </c>
      <c r="Y838" s="19">
        <f t="shared" si="361"/>
        <v>0</v>
      </c>
      <c r="Z838" s="365">
        <f t="shared" si="363"/>
        <v>0</v>
      </c>
    </row>
    <row r="839" spans="1:26" ht="17.25" hidden="1" customHeight="1" x14ac:dyDescent="0.2">
      <c r="A839" s="131" t="str">
        <f t="shared" si="351"/>
        <v/>
      </c>
      <c r="B839" s="168"/>
      <c r="C839" s="168"/>
      <c r="D839" s="168"/>
      <c r="E839" s="169"/>
      <c r="F839" s="273" t="str">
        <f t="shared" si="352"/>
        <v/>
      </c>
      <c r="G839" s="129"/>
      <c r="H839" s="131" t="str">
        <f t="shared" si="353"/>
        <v/>
      </c>
      <c r="I839" s="168"/>
      <c r="J839" s="168"/>
      <c r="K839" s="168"/>
      <c r="L839" s="169"/>
      <c r="M839" s="273" t="str">
        <f t="shared" si="354"/>
        <v/>
      </c>
      <c r="N839" s="56"/>
      <c r="O839" s="57" t="str">
        <f>'Stammdaten Mitarbeitende'!AA839</f>
        <v/>
      </c>
      <c r="P839" s="64" t="str">
        <f>IF($A839="","",'Stammdaten Mitarbeitende'!L839)</f>
        <v/>
      </c>
      <c r="Q839" s="64" t="str">
        <f>IF(OR($A839="",'Stammdaten Mitarbeitende'!J839=""),"",'Stammdaten Mitarbeitende'!J839)</f>
        <v/>
      </c>
      <c r="R839" s="63" t="str">
        <f t="shared" si="355"/>
        <v/>
      </c>
      <c r="S839" s="63" t="str">
        <f t="shared" si="362"/>
        <v/>
      </c>
      <c r="T839" s="19">
        <f t="shared" si="356"/>
        <v>0</v>
      </c>
      <c r="U839" s="19">
        <f t="shared" si="357"/>
        <v>0</v>
      </c>
      <c r="V839" s="19">
        <f t="shared" si="358"/>
        <v>0</v>
      </c>
      <c r="W839" s="19">
        <f t="shared" si="359"/>
        <v>0</v>
      </c>
      <c r="X839" s="19">
        <f t="shared" si="360"/>
        <v>0</v>
      </c>
      <c r="Y839" s="19">
        <f t="shared" si="361"/>
        <v>0</v>
      </c>
      <c r="Z839" s="365">
        <f t="shared" si="363"/>
        <v>0</v>
      </c>
    </row>
    <row r="840" spans="1:26" hidden="1" x14ac:dyDescent="0.2">
      <c r="A840" s="280" t="str">
        <f>Übersetzungstexte!A$230</f>
        <v>Seitentotal</v>
      </c>
      <c r="B840" s="281"/>
      <c r="C840" s="92">
        <f>SUM(C819:C839)</f>
        <v>0</v>
      </c>
      <c r="D840" s="282"/>
      <c r="E840" s="92">
        <f>SUM(E819:E839)</f>
        <v>0</v>
      </c>
      <c r="F840" s="92">
        <f>SUM(F819:F839)</f>
        <v>0</v>
      </c>
      <c r="G840" s="283"/>
      <c r="H840" s="280" t="str">
        <f>Übersetzungstexte!A$230</f>
        <v>Seitentotal</v>
      </c>
      <c r="I840" s="281"/>
      <c r="J840" s="92">
        <f>SUM(J819:J839)</f>
        <v>0</v>
      </c>
      <c r="K840" s="282"/>
      <c r="L840" s="92">
        <f>SUM(L819:L839)</f>
        <v>0</v>
      </c>
      <c r="M840" s="92">
        <f>SUM(M819:M839)</f>
        <v>0</v>
      </c>
      <c r="N840" s="56"/>
      <c r="O840" s="56"/>
      <c r="P840" s="56"/>
      <c r="Q840" s="56"/>
      <c r="R840" s="56"/>
      <c r="S840" s="56"/>
    </row>
    <row r="841" spans="1:26" hidden="1" x14ac:dyDescent="0.2">
      <c r="A841" s="240" t="str">
        <f>'Stammdaten Betrieb &amp; Abteilung'!D$1</f>
        <v xml:space="preserve">  </v>
      </c>
      <c r="B841" s="241"/>
      <c r="F841" s="243"/>
      <c r="G841" s="243"/>
      <c r="H841" s="22" t="str">
        <f>Übersetzungstexte!A$190</f>
        <v>Betrieb / Betriebsabteilung</v>
      </c>
      <c r="I841" s="244" t="str">
        <f>'Stammdaten Betrieb &amp; Abteilung'!D$13</f>
        <v xml:space="preserve"> </v>
      </c>
      <c r="J841" s="49"/>
      <c r="K841" s="22"/>
      <c r="L841" s="49"/>
      <c r="M841" s="49"/>
    </row>
    <row r="842" spans="1:26" hidden="1" x14ac:dyDescent="0.2">
      <c r="A842" s="245" t="str">
        <f>'Stammdaten Betrieb &amp; Abteilung'!D$3</f>
        <v xml:space="preserve"> </v>
      </c>
      <c r="B842" s="246"/>
      <c r="F842" s="247"/>
      <c r="G842" s="247"/>
      <c r="H842" s="46" t="str">
        <f>Übersetzungstexte!A$191</f>
        <v>PLZ/Ort</v>
      </c>
      <c r="I842" s="244" t="str">
        <f>'Stammdaten Betrieb &amp; Abteilung'!D$4</f>
        <v xml:space="preserve"> </v>
      </c>
      <c r="J842" s="49"/>
      <c r="K842" s="22"/>
      <c r="L842" s="248"/>
      <c r="M842" s="248"/>
    </row>
    <row r="843" spans="1:26" hidden="1" x14ac:dyDescent="0.2">
      <c r="A843" s="178"/>
      <c r="B843" s="195"/>
      <c r="C843" s="196"/>
      <c r="D843" s="195"/>
      <c r="E843" s="196"/>
      <c r="F843" s="196"/>
      <c r="G843" s="279"/>
      <c r="H843" s="197"/>
      <c r="I843" s="196"/>
      <c r="J843" s="195"/>
      <c r="K843" s="198"/>
      <c r="L843" s="199"/>
      <c r="M843" s="199"/>
    </row>
    <row r="844" spans="1:26" hidden="1" x14ac:dyDescent="0.2">
      <c r="A844" s="249"/>
      <c r="B844" s="250"/>
      <c r="C844" s="251"/>
      <c r="D844" s="252"/>
      <c r="E844" s="253"/>
      <c r="F844" s="254" t="str">
        <f>CONCATENATE(Übersetzungstexte!A$192," ",TEXT(MONTH(P$3),"00"),".",YEAR(P$3))</f>
        <v>Zeitgleiche Periode des Vorjahres: 01.3799</v>
      </c>
      <c r="G844" s="255"/>
      <c r="H844" s="255"/>
      <c r="I844" s="249"/>
      <c r="J844" s="252"/>
      <c r="K844" s="256"/>
      <c r="L844" s="257"/>
      <c r="M844" s="258" t="str">
        <f>CONCATENATE(Übersetzungstexte!A$211," ",TEXT(MONTH(P$4),"00"),".",YEAR(P$4))</f>
        <v>Zeitgleiche Periode des vorletzten Jahres: 01.3798</v>
      </c>
    </row>
    <row r="845" spans="1:26" hidden="1" x14ac:dyDescent="0.2">
      <c r="A845" s="259">
        <v>1</v>
      </c>
      <c r="B845" s="260">
        <v>2</v>
      </c>
      <c r="C845" s="260">
        <v>3</v>
      </c>
      <c r="D845" s="260">
        <v>4</v>
      </c>
      <c r="E845" s="260">
        <v>5</v>
      </c>
      <c r="F845" s="260">
        <v>6</v>
      </c>
      <c r="G845" s="261"/>
      <c r="H845" s="259">
        <v>1</v>
      </c>
      <c r="I845" s="260">
        <v>2</v>
      </c>
      <c r="J845" s="260">
        <v>3</v>
      </c>
      <c r="K845" s="260">
        <v>4</v>
      </c>
      <c r="L845" s="260">
        <v>5</v>
      </c>
      <c r="M845" s="260">
        <v>6</v>
      </c>
      <c r="N845" s="54"/>
      <c r="O845" s="54"/>
      <c r="P845" s="54"/>
      <c r="Q845" s="54"/>
      <c r="R845" s="54" t="s">
        <v>766</v>
      </c>
      <c r="S845" s="54" t="s">
        <v>5</v>
      </c>
      <c r="T845" s="66" t="s">
        <v>764</v>
      </c>
      <c r="U845" s="66" t="s">
        <v>667</v>
      </c>
      <c r="V845" s="66"/>
      <c r="W845" s="66" t="s">
        <v>764</v>
      </c>
      <c r="X845" s="66" t="s">
        <v>667</v>
      </c>
      <c r="Y845" s="66"/>
    </row>
    <row r="846" spans="1:26" s="134" customFormat="1" hidden="1" x14ac:dyDescent="0.2">
      <c r="A846" s="262" t="str">
        <f>Übersetzungstexte!A$193</f>
        <v/>
      </c>
      <c r="B846" s="263" t="str">
        <f>Übersetzungstexte!A$196</f>
        <v>vertragliche</v>
      </c>
      <c r="C846" s="264" t="str">
        <f>Übersetzungstexte!A$199</f>
        <v>Sollstd. zeitgl.</v>
      </c>
      <c r="D846" s="265" t="str">
        <f>Übersetzungstexte!A$202</f>
        <v>Istzeit</v>
      </c>
      <c r="E846" s="264" t="str">
        <f>Übersetzungstexte!A$205</f>
        <v>Bezahlte/</v>
      </c>
      <c r="F846" s="264" t="str">
        <f>Übersetzungstexte!A$208</f>
        <v>Ausfallstunden</v>
      </c>
      <c r="G846" s="266"/>
      <c r="H846" s="262" t="str">
        <f>Übersetzungstexte!A$212</f>
        <v/>
      </c>
      <c r="I846" s="263" t="str">
        <f>Übersetzungstexte!A$215</f>
        <v>vertragliche</v>
      </c>
      <c r="J846" s="264" t="str">
        <f>Übersetzungstexte!A$218</f>
        <v>Sollstd. zeitgl.</v>
      </c>
      <c r="K846" s="265" t="str">
        <f>Übersetzungstexte!A$221</f>
        <v>Istzeit</v>
      </c>
      <c r="L846" s="264" t="str">
        <f>Übersetzungstexte!A$224</f>
        <v>Bezahlte/</v>
      </c>
      <c r="M846" s="264" t="str">
        <f>Übersetzungstexte!A$227</f>
        <v>Ausfallstunden</v>
      </c>
      <c r="N846" s="55"/>
      <c r="O846" s="55"/>
      <c r="P846" s="84" t="s">
        <v>680</v>
      </c>
      <c r="Q846" s="84" t="s">
        <v>683</v>
      </c>
      <c r="R846" s="61" t="s">
        <v>691</v>
      </c>
      <c r="S846" s="61" t="s">
        <v>691</v>
      </c>
      <c r="T846" s="66" t="s">
        <v>763</v>
      </c>
      <c r="U846" s="66" t="s">
        <v>763</v>
      </c>
      <c r="V846" s="61" t="s">
        <v>691</v>
      </c>
      <c r="W846" s="66" t="s">
        <v>763</v>
      </c>
      <c r="X846" s="66" t="s">
        <v>763</v>
      </c>
      <c r="Y846" s="61" t="s">
        <v>691</v>
      </c>
      <c r="Z846" s="79"/>
    </row>
    <row r="847" spans="1:26" s="134" customFormat="1" hidden="1" x14ac:dyDescent="0.2">
      <c r="A847" s="267" t="str">
        <f>Übersetzungstexte!A$194</f>
        <v/>
      </c>
      <c r="B847" s="263" t="str">
        <f>Übersetzungstexte!A$197</f>
        <v>wöchentliche</v>
      </c>
      <c r="C847" s="264" t="str">
        <f>Übersetzungstexte!A$200</f>
        <v>Periode inkl.</v>
      </c>
      <c r="D847" s="265" t="str">
        <f>Übersetzungstexte!A$203</f>
        <v/>
      </c>
      <c r="E847" s="264" t="str">
        <f>Übersetzungstexte!A$206</f>
        <v>Unbezahlte</v>
      </c>
      <c r="F847" s="264" t="str">
        <f>Übersetzungstexte!A$209</f>
        <v/>
      </c>
      <c r="G847" s="266"/>
      <c r="H847" s="267" t="str">
        <f>Übersetzungstexte!A$213</f>
        <v/>
      </c>
      <c r="I847" s="263" t="str">
        <f>Übersetzungstexte!A$216</f>
        <v>wöchentliche</v>
      </c>
      <c r="J847" s="264" t="str">
        <f>Übersetzungstexte!A$219</f>
        <v>Periode inkl.</v>
      </c>
      <c r="K847" s="265" t="str">
        <f>Übersetzungstexte!A$222</f>
        <v/>
      </c>
      <c r="L847" s="264" t="str">
        <f>Übersetzungstexte!A$225</f>
        <v>Unbezahlte</v>
      </c>
      <c r="M847" s="264" t="str">
        <f>Übersetzungstexte!A$228</f>
        <v/>
      </c>
      <c r="N847" s="55"/>
      <c r="O847" s="55"/>
      <c r="P847" s="61" t="s">
        <v>682</v>
      </c>
      <c r="Q847" s="84" t="s">
        <v>681</v>
      </c>
      <c r="R847" s="61" t="s">
        <v>692</v>
      </c>
      <c r="S847" s="61" t="s">
        <v>692</v>
      </c>
      <c r="T847" s="66" t="s">
        <v>749</v>
      </c>
      <c r="U847" s="66" t="s">
        <v>749</v>
      </c>
      <c r="V847" s="61" t="s">
        <v>692</v>
      </c>
      <c r="W847" s="66" t="s">
        <v>749</v>
      </c>
      <c r="X847" s="66" t="s">
        <v>749</v>
      </c>
      <c r="Y847" s="61" t="s">
        <v>692</v>
      </c>
      <c r="Z847" s="79" t="s">
        <v>52</v>
      </c>
    </row>
    <row r="848" spans="1:26" s="134" customFormat="1" hidden="1" x14ac:dyDescent="0.2">
      <c r="A848" s="268" t="str">
        <f>Übersetzungstexte!A$195</f>
        <v>Name,Vorname</v>
      </c>
      <c r="B848" s="269" t="str">
        <f>Übersetzungstexte!A$198</f>
        <v>Arbeitszeit</v>
      </c>
      <c r="C848" s="270" t="str">
        <f>Übersetzungstexte!A$201</f>
        <v>Vorholzeit</v>
      </c>
      <c r="D848" s="271" t="str">
        <f>Übersetzungstexte!A$204</f>
        <v/>
      </c>
      <c r="E848" s="270" t="str">
        <f>Übersetzungstexte!A$207</f>
        <v>Absenzen</v>
      </c>
      <c r="F848" s="270" t="str">
        <f>Übersetzungstexte!A$210</f>
        <v/>
      </c>
      <c r="G848" s="272"/>
      <c r="H848" s="268" t="str">
        <f>Übersetzungstexte!A$214</f>
        <v>Name,Vorname</v>
      </c>
      <c r="I848" s="269" t="str">
        <f>Übersetzungstexte!A$217</f>
        <v>Arbeitszeit</v>
      </c>
      <c r="J848" s="270" t="str">
        <f>Übersetzungstexte!A$220</f>
        <v>Vorholzeit</v>
      </c>
      <c r="K848" s="271" t="str">
        <f>Übersetzungstexte!A$223</f>
        <v/>
      </c>
      <c r="L848" s="270" t="str">
        <f>Übersetzungstexte!A$226</f>
        <v>Absenzen</v>
      </c>
      <c r="M848" s="270" t="str">
        <f>Übersetzungstexte!A$229</f>
        <v/>
      </c>
      <c r="N848" s="55"/>
      <c r="O848" s="55" t="s">
        <v>711</v>
      </c>
      <c r="P848" s="61" t="s">
        <v>673</v>
      </c>
      <c r="Q848" s="84" t="s">
        <v>661</v>
      </c>
      <c r="R848" s="83">
        <f>P$3</f>
        <v>693598</v>
      </c>
      <c r="S848" s="83">
        <f>P$4</f>
        <v>693233</v>
      </c>
      <c r="T848" s="83" t="s">
        <v>767</v>
      </c>
      <c r="U848" s="83" t="s">
        <v>767</v>
      </c>
      <c r="V848" s="83" t="s">
        <v>767</v>
      </c>
      <c r="W848" s="83" t="s">
        <v>4</v>
      </c>
      <c r="X848" s="83" t="s">
        <v>4</v>
      </c>
      <c r="Y848" s="83" t="s">
        <v>4</v>
      </c>
      <c r="Z848" s="79" t="s">
        <v>53</v>
      </c>
    </row>
    <row r="849" spans="1:26" ht="17.25" hidden="1" customHeight="1" x14ac:dyDescent="0.2">
      <c r="A849" s="131" t="str">
        <f t="shared" ref="A849:A869" si="364">O849</f>
        <v/>
      </c>
      <c r="B849" s="168"/>
      <c r="C849" s="168"/>
      <c r="D849" s="168"/>
      <c r="E849" s="169"/>
      <c r="F849" s="273" t="str">
        <f t="shared" ref="F849:F869" si="365">R849</f>
        <v/>
      </c>
      <c r="G849" s="129"/>
      <c r="H849" s="131" t="str">
        <f t="shared" ref="H849:H869" si="366">O849</f>
        <v/>
      </c>
      <c r="I849" s="168"/>
      <c r="J849" s="168"/>
      <c r="K849" s="168"/>
      <c r="L849" s="169"/>
      <c r="M849" s="273" t="str">
        <f t="shared" ref="M849:M869" si="367">S849</f>
        <v/>
      </c>
      <c r="N849" s="56"/>
      <c r="O849" s="57" t="str">
        <f>'Stammdaten Mitarbeitende'!AA849</f>
        <v/>
      </c>
      <c r="P849" s="64" t="str">
        <f>IF($A849="","",'Stammdaten Mitarbeitende'!L849)</f>
        <v/>
      </c>
      <c r="Q849" s="64" t="str">
        <f>IF(OR($A849="",'Stammdaten Mitarbeitende'!J849=""),"",'Stammdaten Mitarbeitende'!J849)</f>
        <v/>
      </c>
      <c r="R849" s="63" t="str">
        <f t="shared" ref="R849:R869" si="368">IF(OR($A849="",C849="",D849="",E849=""),"",MAX(C849-D849-E849,0))</f>
        <v/>
      </c>
      <c r="S849" s="63" t="str">
        <f>IF(OR($H849="",J849="",K849="",L849=""),"",MAX(J849-K849-L849,0))</f>
        <v/>
      </c>
      <c r="T849" s="19">
        <f t="shared" ref="T849:T869" si="369">IF(OR(F849=""),0,C849)</f>
        <v>0</v>
      </c>
      <c r="U849" s="19">
        <f t="shared" ref="U849:U869" si="370">IF(OR(F849=""),0,E849)</f>
        <v>0</v>
      </c>
      <c r="V849" s="19">
        <f t="shared" ref="V849:V869" si="371">IF(OR(F849&lt;=0,F849=""),0,R849)</f>
        <v>0</v>
      </c>
      <c r="W849" s="19">
        <f t="shared" ref="W849:W869" si="372">IF(OR(M849=""),0,J849)</f>
        <v>0</v>
      </c>
      <c r="X849" s="19">
        <f t="shared" ref="X849:X869" si="373">IF(OR(M849=""),0,L849)</f>
        <v>0</v>
      </c>
      <c r="Y849" s="19">
        <f t="shared" ref="Y849:Y869" si="374">IF(OR(M849&lt;=0,M849=""),0,S849)</f>
        <v>0</v>
      </c>
      <c r="Z849" s="365">
        <f>MAX(P849:Y849)</f>
        <v>0</v>
      </c>
    </row>
    <row r="850" spans="1:26" ht="17.25" hidden="1" customHeight="1" x14ac:dyDescent="0.2">
      <c r="A850" s="131" t="str">
        <f t="shared" si="364"/>
        <v/>
      </c>
      <c r="B850" s="168"/>
      <c r="C850" s="168"/>
      <c r="D850" s="168"/>
      <c r="E850" s="169"/>
      <c r="F850" s="273" t="str">
        <f t="shared" si="365"/>
        <v/>
      </c>
      <c r="G850" s="129"/>
      <c r="H850" s="131" t="str">
        <f t="shared" si="366"/>
        <v/>
      </c>
      <c r="I850" s="168"/>
      <c r="J850" s="168"/>
      <c r="K850" s="168"/>
      <c r="L850" s="169"/>
      <c r="M850" s="273" t="str">
        <f t="shared" si="367"/>
        <v/>
      </c>
      <c r="N850" s="56"/>
      <c r="O850" s="57" t="str">
        <f>'Stammdaten Mitarbeitende'!AA850</f>
        <v/>
      </c>
      <c r="P850" s="64" t="str">
        <f>IF($A850="","",'Stammdaten Mitarbeitende'!L850)</f>
        <v/>
      </c>
      <c r="Q850" s="64" t="str">
        <f>IF(OR($A850="",'Stammdaten Mitarbeitende'!J850=""),"",'Stammdaten Mitarbeitende'!J850)</f>
        <v/>
      </c>
      <c r="R850" s="63" t="str">
        <f t="shared" si="368"/>
        <v/>
      </c>
      <c r="S850" s="63" t="str">
        <f t="shared" ref="S850:S869" si="375">IF(OR($H850="",J850="",K850="",L850=""),"",MAX(J850-K850-L850,0))</f>
        <v/>
      </c>
      <c r="T850" s="19">
        <f t="shared" si="369"/>
        <v>0</v>
      </c>
      <c r="U850" s="19">
        <f t="shared" si="370"/>
        <v>0</v>
      </c>
      <c r="V850" s="19">
        <f t="shared" si="371"/>
        <v>0</v>
      </c>
      <c r="W850" s="19">
        <f t="shared" si="372"/>
        <v>0</v>
      </c>
      <c r="X850" s="19">
        <f t="shared" si="373"/>
        <v>0</v>
      </c>
      <c r="Y850" s="19">
        <f t="shared" si="374"/>
        <v>0</v>
      </c>
      <c r="Z850" s="365">
        <f t="shared" ref="Z850:Z869" si="376">MAX(P850:Y850)</f>
        <v>0</v>
      </c>
    </row>
    <row r="851" spans="1:26" ht="17.25" hidden="1" customHeight="1" x14ac:dyDescent="0.2">
      <c r="A851" s="131" t="str">
        <f t="shared" si="364"/>
        <v/>
      </c>
      <c r="B851" s="168"/>
      <c r="C851" s="168"/>
      <c r="D851" s="168"/>
      <c r="E851" s="169"/>
      <c r="F851" s="273" t="str">
        <f t="shared" si="365"/>
        <v/>
      </c>
      <c r="G851" s="129"/>
      <c r="H851" s="131" t="str">
        <f t="shared" si="366"/>
        <v/>
      </c>
      <c r="I851" s="168"/>
      <c r="J851" s="168"/>
      <c r="K851" s="168"/>
      <c r="L851" s="169"/>
      <c r="M851" s="273" t="str">
        <f t="shared" si="367"/>
        <v/>
      </c>
      <c r="N851" s="56"/>
      <c r="O851" s="57" t="str">
        <f>'Stammdaten Mitarbeitende'!AA851</f>
        <v/>
      </c>
      <c r="P851" s="64" t="str">
        <f>IF($A851="","",'Stammdaten Mitarbeitende'!L851)</f>
        <v/>
      </c>
      <c r="Q851" s="64" t="str">
        <f>IF(OR($A851="",'Stammdaten Mitarbeitende'!J851=""),"",'Stammdaten Mitarbeitende'!J851)</f>
        <v/>
      </c>
      <c r="R851" s="63" t="str">
        <f t="shared" si="368"/>
        <v/>
      </c>
      <c r="S851" s="63" t="str">
        <f t="shared" si="375"/>
        <v/>
      </c>
      <c r="T851" s="19">
        <f t="shared" si="369"/>
        <v>0</v>
      </c>
      <c r="U851" s="19">
        <f t="shared" si="370"/>
        <v>0</v>
      </c>
      <c r="V851" s="19">
        <f t="shared" si="371"/>
        <v>0</v>
      </c>
      <c r="W851" s="19">
        <f t="shared" si="372"/>
        <v>0</v>
      </c>
      <c r="X851" s="19">
        <f t="shared" si="373"/>
        <v>0</v>
      </c>
      <c r="Y851" s="19">
        <f t="shared" si="374"/>
        <v>0</v>
      </c>
      <c r="Z851" s="365">
        <f t="shared" si="376"/>
        <v>0</v>
      </c>
    </row>
    <row r="852" spans="1:26" ht="17.25" hidden="1" customHeight="1" x14ac:dyDescent="0.2">
      <c r="A852" s="131" t="str">
        <f t="shared" si="364"/>
        <v/>
      </c>
      <c r="B852" s="168"/>
      <c r="C852" s="168"/>
      <c r="D852" s="168"/>
      <c r="E852" s="169"/>
      <c r="F852" s="273" t="str">
        <f t="shared" si="365"/>
        <v/>
      </c>
      <c r="G852" s="129"/>
      <c r="H852" s="131" t="str">
        <f t="shared" si="366"/>
        <v/>
      </c>
      <c r="I852" s="168"/>
      <c r="J852" s="168"/>
      <c r="K852" s="168"/>
      <c r="L852" s="169"/>
      <c r="M852" s="273" t="str">
        <f t="shared" si="367"/>
        <v/>
      </c>
      <c r="N852" s="56"/>
      <c r="O852" s="57" t="str">
        <f>'Stammdaten Mitarbeitende'!AA852</f>
        <v/>
      </c>
      <c r="P852" s="64" t="str">
        <f>IF($A852="","",'Stammdaten Mitarbeitende'!L852)</f>
        <v/>
      </c>
      <c r="Q852" s="64" t="str">
        <f>IF(OR($A852="",'Stammdaten Mitarbeitende'!J852=""),"",'Stammdaten Mitarbeitende'!J852)</f>
        <v/>
      </c>
      <c r="R852" s="63" t="str">
        <f t="shared" si="368"/>
        <v/>
      </c>
      <c r="S852" s="63" t="str">
        <f t="shared" si="375"/>
        <v/>
      </c>
      <c r="T852" s="19">
        <f t="shared" si="369"/>
        <v>0</v>
      </c>
      <c r="U852" s="19">
        <f t="shared" si="370"/>
        <v>0</v>
      </c>
      <c r="V852" s="19">
        <f t="shared" si="371"/>
        <v>0</v>
      </c>
      <c r="W852" s="19">
        <f t="shared" si="372"/>
        <v>0</v>
      </c>
      <c r="X852" s="19">
        <f t="shared" si="373"/>
        <v>0</v>
      </c>
      <c r="Y852" s="19">
        <f t="shared" si="374"/>
        <v>0</v>
      </c>
      <c r="Z852" s="365">
        <f t="shared" si="376"/>
        <v>0</v>
      </c>
    </row>
    <row r="853" spans="1:26" ht="17.25" hidden="1" customHeight="1" x14ac:dyDescent="0.2">
      <c r="A853" s="131" t="str">
        <f t="shared" si="364"/>
        <v/>
      </c>
      <c r="B853" s="168"/>
      <c r="C853" s="168"/>
      <c r="D853" s="168"/>
      <c r="E853" s="169"/>
      <c r="F853" s="273" t="str">
        <f t="shared" si="365"/>
        <v/>
      </c>
      <c r="G853" s="129"/>
      <c r="H853" s="131" t="str">
        <f t="shared" si="366"/>
        <v/>
      </c>
      <c r="I853" s="168"/>
      <c r="J853" s="168"/>
      <c r="K853" s="168"/>
      <c r="L853" s="169"/>
      <c r="M853" s="273" t="str">
        <f t="shared" si="367"/>
        <v/>
      </c>
      <c r="N853" s="56"/>
      <c r="O853" s="57" t="str">
        <f>'Stammdaten Mitarbeitende'!AA853</f>
        <v/>
      </c>
      <c r="P853" s="64" t="str">
        <f>IF($A853="","",'Stammdaten Mitarbeitende'!L853)</f>
        <v/>
      </c>
      <c r="Q853" s="64" t="str">
        <f>IF(OR($A853="",'Stammdaten Mitarbeitende'!J853=""),"",'Stammdaten Mitarbeitende'!J853)</f>
        <v/>
      </c>
      <c r="R853" s="63" t="str">
        <f t="shared" si="368"/>
        <v/>
      </c>
      <c r="S853" s="63" t="str">
        <f t="shared" si="375"/>
        <v/>
      </c>
      <c r="T853" s="19">
        <f t="shared" si="369"/>
        <v>0</v>
      </c>
      <c r="U853" s="19">
        <f t="shared" si="370"/>
        <v>0</v>
      </c>
      <c r="V853" s="19">
        <f t="shared" si="371"/>
        <v>0</v>
      </c>
      <c r="W853" s="19">
        <f t="shared" si="372"/>
        <v>0</v>
      </c>
      <c r="X853" s="19">
        <f t="shared" si="373"/>
        <v>0</v>
      </c>
      <c r="Y853" s="19">
        <f t="shared" si="374"/>
        <v>0</v>
      </c>
      <c r="Z853" s="365">
        <f t="shared" si="376"/>
        <v>0</v>
      </c>
    </row>
    <row r="854" spans="1:26" ht="17.25" hidden="1" customHeight="1" x14ac:dyDescent="0.2">
      <c r="A854" s="131" t="str">
        <f t="shared" si="364"/>
        <v/>
      </c>
      <c r="B854" s="168"/>
      <c r="C854" s="168"/>
      <c r="D854" s="168"/>
      <c r="E854" s="169"/>
      <c r="F854" s="273" t="str">
        <f t="shared" si="365"/>
        <v/>
      </c>
      <c r="G854" s="129"/>
      <c r="H854" s="131" t="str">
        <f t="shared" si="366"/>
        <v/>
      </c>
      <c r="I854" s="168"/>
      <c r="J854" s="168"/>
      <c r="K854" s="168"/>
      <c r="L854" s="169"/>
      <c r="M854" s="273" t="str">
        <f t="shared" si="367"/>
        <v/>
      </c>
      <c r="N854" s="56"/>
      <c r="O854" s="57" t="str">
        <f>'Stammdaten Mitarbeitende'!AA854</f>
        <v/>
      </c>
      <c r="P854" s="64" t="str">
        <f>IF($A854="","",'Stammdaten Mitarbeitende'!L854)</f>
        <v/>
      </c>
      <c r="Q854" s="64" t="str">
        <f>IF(OR($A854="",'Stammdaten Mitarbeitende'!J854=""),"",'Stammdaten Mitarbeitende'!J854)</f>
        <v/>
      </c>
      <c r="R854" s="63" t="str">
        <f t="shared" si="368"/>
        <v/>
      </c>
      <c r="S854" s="63" t="str">
        <f t="shared" si="375"/>
        <v/>
      </c>
      <c r="T854" s="19">
        <f t="shared" si="369"/>
        <v>0</v>
      </c>
      <c r="U854" s="19">
        <f t="shared" si="370"/>
        <v>0</v>
      </c>
      <c r="V854" s="19">
        <f t="shared" si="371"/>
        <v>0</v>
      </c>
      <c r="W854" s="19">
        <f t="shared" si="372"/>
        <v>0</v>
      </c>
      <c r="X854" s="19">
        <f t="shared" si="373"/>
        <v>0</v>
      </c>
      <c r="Y854" s="19">
        <f t="shared" si="374"/>
        <v>0</v>
      </c>
      <c r="Z854" s="365">
        <f t="shared" si="376"/>
        <v>0</v>
      </c>
    </row>
    <row r="855" spans="1:26" ht="17.25" hidden="1" customHeight="1" x14ac:dyDescent="0.2">
      <c r="A855" s="131" t="str">
        <f t="shared" si="364"/>
        <v/>
      </c>
      <c r="B855" s="168"/>
      <c r="C855" s="168"/>
      <c r="D855" s="168"/>
      <c r="E855" s="169"/>
      <c r="F855" s="273" t="str">
        <f t="shared" si="365"/>
        <v/>
      </c>
      <c r="G855" s="129"/>
      <c r="H855" s="131" t="str">
        <f t="shared" si="366"/>
        <v/>
      </c>
      <c r="I855" s="168"/>
      <c r="J855" s="168"/>
      <c r="K855" s="168"/>
      <c r="L855" s="169"/>
      <c r="M855" s="273" t="str">
        <f t="shared" si="367"/>
        <v/>
      </c>
      <c r="N855" s="56"/>
      <c r="O855" s="57" t="str">
        <f>'Stammdaten Mitarbeitende'!AA855</f>
        <v/>
      </c>
      <c r="P855" s="64" t="str">
        <f>IF($A855="","",'Stammdaten Mitarbeitende'!L855)</f>
        <v/>
      </c>
      <c r="Q855" s="64" t="str">
        <f>IF(OR($A855="",'Stammdaten Mitarbeitende'!J855=""),"",'Stammdaten Mitarbeitende'!J855)</f>
        <v/>
      </c>
      <c r="R855" s="63" t="str">
        <f t="shared" si="368"/>
        <v/>
      </c>
      <c r="S855" s="63" t="str">
        <f t="shared" si="375"/>
        <v/>
      </c>
      <c r="T855" s="19">
        <f t="shared" si="369"/>
        <v>0</v>
      </c>
      <c r="U855" s="19">
        <f t="shared" si="370"/>
        <v>0</v>
      </c>
      <c r="V855" s="19">
        <f t="shared" si="371"/>
        <v>0</v>
      </c>
      <c r="W855" s="19">
        <f t="shared" si="372"/>
        <v>0</v>
      </c>
      <c r="X855" s="19">
        <f t="shared" si="373"/>
        <v>0</v>
      </c>
      <c r="Y855" s="19">
        <f t="shared" si="374"/>
        <v>0</v>
      </c>
      <c r="Z855" s="365">
        <f t="shared" si="376"/>
        <v>0</v>
      </c>
    </row>
    <row r="856" spans="1:26" ht="17.25" hidden="1" customHeight="1" x14ac:dyDescent="0.2">
      <c r="A856" s="131" t="str">
        <f t="shared" si="364"/>
        <v/>
      </c>
      <c r="B856" s="168"/>
      <c r="C856" s="168"/>
      <c r="D856" s="168"/>
      <c r="E856" s="169"/>
      <c r="F856" s="273" t="str">
        <f t="shared" si="365"/>
        <v/>
      </c>
      <c r="G856" s="129"/>
      <c r="H856" s="131" t="str">
        <f t="shared" si="366"/>
        <v/>
      </c>
      <c r="I856" s="168"/>
      <c r="J856" s="168"/>
      <c r="K856" s="168"/>
      <c r="L856" s="169"/>
      <c r="M856" s="273" t="str">
        <f t="shared" si="367"/>
        <v/>
      </c>
      <c r="N856" s="56"/>
      <c r="O856" s="57" t="str">
        <f>'Stammdaten Mitarbeitende'!AA856</f>
        <v/>
      </c>
      <c r="P856" s="64" t="str">
        <f>IF($A856="","",'Stammdaten Mitarbeitende'!L856)</f>
        <v/>
      </c>
      <c r="Q856" s="64" t="str">
        <f>IF(OR($A856="",'Stammdaten Mitarbeitende'!J856=""),"",'Stammdaten Mitarbeitende'!J856)</f>
        <v/>
      </c>
      <c r="R856" s="63" t="str">
        <f t="shared" si="368"/>
        <v/>
      </c>
      <c r="S856" s="63" t="str">
        <f t="shared" si="375"/>
        <v/>
      </c>
      <c r="T856" s="19">
        <f t="shared" si="369"/>
        <v>0</v>
      </c>
      <c r="U856" s="19">
        <f t="shared" si="370"/>
        <v>0</v>
      </c>
      <c r="V856" s="19">
        <f t="shared" si="371"/>
        <v>0</v>
      </c>
      <c r="W856" s="19">
        <f t="shared" si="372"/>
        <v>0</v>
      </c>
      <c r="X856" s="19">
        <f t="shared" si="373"/>
        <v>0</v>
      </c>
      <c r="Y856" s="19">
        <f t="shared" si="374"/>
        <v>0</v>
      </c>
      <c r="Z856" s="365">
        <f t="shared" si="376"/>
        <v>0</v>
      </c>
    </row>
    <row r="857" spans="1:26" ht="17.25" hidden="1" customHeight="1" x14ac:dyDescent="0.2">
      <c r="A857" s="131" t="str">
        <f t="shared" si="364"/>
        <v/>
      </c>
      <c r="B857" s="168"/>
      <c r="C857" s="168"/>
      <c r="D857" s="168"/>
      <c r="E857" s="169"/>
      <c r="F857" s="273" t="str">
        <f t="shared" si="365"/>
        <v/>
      </c>
      <c r="G857" s="129"/>
      <c r="H857" s="131" t="str">
        <f t="shared" si="366"/>
        <v/>
      </c>
      <c r="I857" s="168"/>
      <c r="J857" s="168"/>
      <c r="K857" s="168"/>
      <c r="L857" s="169"/>
      <c r="M857" s="273" t="str">
        <f t="shared" si="367"/>
        <v/>
      </c>
      <c r="N857" s="56"/>
      <c r="O857" s="57" t="str">
        <f>'Stammdaten Mitarbeitende'!AA857</f>
        <v/>
      </c>
      <c r="P857" s="64" t="str">
        <f>IF($A857="","",'Stammdaten Mitarbeitende'!L857)</f>
        <v/>
      </c>
      <c r="Q857" s="64" t="str">
        <f>IF(OR($A857="",'Stammdaten Mitarbeitende'!J857=""),"",'Stammdaten Mitarbeitende'!J857)</f>
        <v/>
      </c>
      <c r="R857" s="63" t="str">
        <f t="shared" si="368"/>
        <v/>
      </c>
      <c r="S857" s="63" t="str">
        <f t="shared" si="375"/>
        <v/>
      </c>
      <c r="T857" s="19">
        <f t="shared" si="369"/>
        <v>0</v>
      </c>
      <c r="U857" s="19">
        <f t="shared" si="370"/>
        <v>0</v>
      </c>
      <c r="V857" s="19">
        <f t="shared" si="371"/>
        <v>0</v>
      </c>
      <c r="W857" s="19">
        <f t="shared" si="372"/>
        <v>0</v>
      </c>
      <c r="X857" s="19">
        <f t="shared" si="373"/>
        <v>0</v>
      </c>
      <c r="Y857" s="19">
        <f t="shared" si="374"/>
        <v>0</v>
      </c>
      <c r="Z857" s="365">
        <f t="shared" si="376"/>
        <v>0</v>
      </c>
    </row>
    <row r="858" spans="1:26" ht="17.25" hidden="1" customHeight="1" x14ac:dyDescent="0.2">
      <c r="A858" s="131" t="str">
        <f t="shared" si="364"/>
        <v/>
      </c>
      <c r="B858" s="168"/>
      <c r="C858" s="168"/>
      <c r="D858" s="168"/>
      <c r="E858" s="169"/>
      <c r="F858" s="273" t="str">
        <f t="shared" si="365"/>
        <v/>
      </c>
      <c r="G858" s="129"/>
      <c r="H858" s="131" t="str">
        <f t="shared" si="366"/>
        <v/>
      </c>
      <c r="I858" s="168"/>
      <c r="J858" s="168"/>
      <c r="K858" s="168"/>
      <c r="L858" s="169"/>
      <c r="M858" s="273" t="str">
        <f t="shared" si="367"/>
        <v/>
      </c>
      <c r="N858" s="56"/>
      <c r="O858" s="57" t="str">
        <f>'Stammdaten Mitarbeitende'!AA858</f>
        <v/>
      </c>
      <c r="P858" s="64" t="str">
        <f>IF($A858="","",'Stammdaten Mitarbeitende'!L858)</f>
        <v/>
      </c>
      <c r="Q858" s="64" t="str">
        <f>IF(OR($A858="",'Stammdaten Mitarbeitende'!J858=""),"",'Stammdaten Mitarbeitende'!J858)</f>
        <v/>
      </c>
      <c r="R858" s="63" t="str">
        <f t="shared" si="368"/>
        <v/>
      </c>
      <c r="S858" s="63" t="str">
        <f t="shared" si="375"/>
        <v/>
      </c>
      <c r="T858" s="19">
        <f t="shared" si="369"/>
        <v>0</v>
      </c>
      <c r="U858" s="19">
        <f t="shared" si="370"/>
        <v>0</v>
      </c>
      <c r="V858" s="19">
        <f t="shared" si="371"/>
        <v>0</v>
      </c>
      <c r="W858" s="19">
        <f t="shared" si="372"/>
        <v>0</v>
      </c>
      <c r="X858" s="19">
        <f t="shared" si="373"/>
        <v>0</v>
      </c>
      <c r="Y858" s="19">
        <f t="shared" si="374"/>
        <v>0</v>
      </c>
      <c r="Z858" s="365">
        <f t="shared" si="376"/>
        <v>0</v>
      </c>
    </row>
    <row r="859" spans="1:26" ht="17.25" hidden="1" customHeight="1" x14ac:dyDescent="0.2">
      <c r="A859" s="131" t="str">
        <f t="shared" si="364"/>
        <v/>
      </c>
      <c r="B859" s="168"/>
      <c r="C859" s="168"/>
      <c r="D859" s="168"/>
      <c r="E859" s="169"/>
      <c r="F859" s="273" t="str">
        <f t="shared" si="365"/>
        <v/>
      </c>
      <c r="G859" s="129"/>
      <c r="H859" s="131" t="str">
        <f t="shared" si="366"/>
        <v/>
      </c>
      <c r="I859" s="168"/>
      <c r="J859" s="168"/>
      <c r="K859" s="168"/>
      <c r="L859" s="169"/>
      <c r="M859" s="273" t="str">
        <f t="shared" si="367"/>
        <v/>
      </c>
      <c r="N859" s="56"/>
      <c r="O859" s="57" t="str">
        <f>'Stammdaten Mitarbeitende'!AA859</f>
        <v/>
      </c>
      <c r="P859" s="64" t="str">
        <f>IF($A859="","",'Stammdaten Mitarbeitende'!L859)</f>
        <v/>
      </c>
      <c r="Q859" s="64" t="str">
        <f>IF(OR($A859="",'Stammdaten Mitarbeitende'!J859=""),"",'Stammdaten Mitarbeitende'!J859)</f>
        <v/>
      </c>
      <c r="R859" s="63" t="str">
        <f t="shared" si="368"/>
        <v/>
      </c>
      <c r="S859" s="63" t="str">
        <f t="shared" si="375"/>
        <v/>
      </c>
      <c r="T859" s="19">
        <f t="shared" si="369"/>
        <v>0</v>
      </c>
      <c r="U859" s="19">
        <f t="shared" si="370"/>
        <v>0</v>
      </c>
      <c r="V859" s="19">
        <f t="shared" si="371"/>
        <v>0</v>
      </c>
      <c r="W859" s="19">
        <f t="shared" si="372"/>
        <v>0</v>
      </c>
      <c r="X859" s="19">
        <f t="shared" si="373"/>
        <v>0</v>
      </c>
      <c r="Y859" s="19">
        <f t="shared" si="374"/>
        <v>0</v>
      </c>
      <c r="Z859" s="365">
        <f t="shared" si="376"/>
        <v>0</v>
      </c>
    </row>
    <row r="860" spans="1:26" ht="17.25" hidden="1" customHeight="1" x14ac:dyDescent="0.2">
      <c r="A860" s="131" t="str">
        <f t="shared" si="364"/>
        <v/>
      </c>
      <c r="B860" s="168"/>
      <c r="C860" s="168"/>
      <c r="D860" s="168"/>
      <c r="E860" s="169"/>
      <c r="F860" s="273" t="str">
        <f t="shared" si="365"/>
        <v/>
      </c>
      <c r="G860" s="129"/>
      <c r="H860" s="131" t="str">
        <f t="shared" si="366"/>
        <v/>
      </c>
      <c r="I860" s="168"/>
      <c r="J860" s="168"/>
      <c r="K860" s="168"/>
      <c r="L860" s="169"/>
      <c r="M860" s="273" t="str">
        <f t="shared" si="367"/>
        <v/>
      </c>
      <c r="N860" s="56"/>
      <c r="O860" s="57" t="str">
        <f>'Stammdaten Mitarbeitende'!AA860</f>
        <v/>
      </c>
      <c r="P860" s="64" t="str">
        <f>IF($A860="","",'Stammdaten Mitarbeitende'!L860)</f>
        <v/>
      </c>
      <c r="Q860" s="64" t="str">
        <f>IF(OR($A860="",'Stammdaten Mitarbeitende'!J860=""),"",'Stammdaten Mitarbeitende'!J860)</f>
        <v/>
      </c>
      <c r="R860" s="63" t="str">
        <f t="shared" si="368"/>
        <v/>
      </c>
      <c r="S860" s="63" t="str">
        <f t="shared" si="375"/>
        <v/>
      </c>
      <c r="T860" s="19">
        <f t="shared" si="369"/>
        <v>0</v>
      </c>
      <c r="U860" s="19">
        <f t="shared" si="370"/>
        <v>0</v>
      </c>
      <c r="V860" s="19">
        <f t="shared" si="371"/>
        <v>0</v>
      </c>
      <c r="W860" s="19">
        <f t="shared" si="372"/>
        <v>0</v>
      </c>
      <c r="X860" s="19">
        <f t="shared" si="373"/>
        <v>0</v>
      </c>
      <c r="Y860" s="19">
        <f t="shared" si="374"/>
        <v>0</v>
      </c>
      <c r="Z860" s="365">
        <f t="shared" si="376"/>
        <v>0</v>
      </c>
    </row>
    <row r="861" spans="1:26" ht="17.25" hidden="1" customHeight="1" x14ac:dyDescent="0.2">
      <c r="A861" s="131" t="str">
        <f t="shared" si="364"/>
        <v/>
      </c>
      <c r="B861" s="168"/>
      <c r="C861" s="168"/>
      <c r="D861" s="168"/>
      <c r="E861" s="169"/>
      <c r="F861" s="273" t="str">
        <f t="shared" si="365"/>
        <v/>
      </c>
      <c r="G861" s="129"/>
      <c r="H861" s="131" t="str">
        <f t="shared" si="366"/>
        <v/>
      </c>
      <c r="I861" s="168"/>
      <c r="J861" s="168"/>
      <c r="K861" s="168"/>
      <c r="L861" s="169"/>
      <c r="M861" s="273" t="str">
        <f t="shared" si="367"/>
        <v/>
      </c>
      <c r="N861" s="56"/>
      <c r="O861" s="57" t="str">
        <f>'Stammdaten Mitarbeitende'!AA861</f>
        <v/>
      </c>
      <c r="P861" s="64" t="str">
        <f>IF($A861="","",'Stammdaten Mitarbeitende'!L861)</f>
        <v/>
      </c>
      <c r="Q861" s="64" t="str">
        <f>IF(OR($A861="",'Stammdaten Mitarbeitende'!J861=""),"",'Stammdaten Mitarbeitende'!J861)</f>
        <v/>
      </c>
      <c r="R861" s="63" t="str">
        <f t="shared" si="368"/>
        <v/>
      </c>
      <c r="S861" s="63" t="str">
        <f t="shared" si="375"/>
        <v/>
      </c>
      <c r="T861" s="19">
        <f t="shared" si="369"/>
        <v>0</v>
      </c>
      <c r="U861" s="19">
        <f t="shared" si="370"/>
        <v>0</v>
      </c>
      <c r="V861" s="19">
        <f t="shared" si="371"/>
        <v>0</v>
      </c>
      <c r="W861" s="19">
        <f t="shared" si="372"/>
        <v>0</v>
      </c>
      <c r="X861" s="19">
        <f t="shared" si="373"/>
        <v>0</v>
      </c>
      <c r="Y861" s="19">
        <f t="shared" si="374"/>
        <v>0</v>
      </c>
      <c r="Z861" s="365">
        <f t="shared" si="376"/>
        <v>0</v>
      </c>
    </row>
    <row r="862" spans="1:26" ht="17.25" hidden="1" customHeight="1" x14ac:dyDescent="0.2">
      <c r="A862" s="131" t="str">
        <f t="shared" si="364"/>
        <v/>
      </c>
      <c r="B862" s="168"/>
      <c r="C862" s="168"/>
      <c r="D862" s="168"/>
      <c r="E862" s="169"/>
      <c r="F862" s="273" t="str">
        <f t="shared" si="365"/>
        <v/>
      </c>
      <c r="G862" s="129"/>
      <c r="H862" s="131" t="str">
        <f t="shared" si="366"/>
        <v/>
      </c>
      <c r="I862" s="168"/>
      <c r="J862" s="168"/>
      <c r="K862" s="168"/>
      <c r="L862" s="169"/>
      <c r="M862" s="273" t="str">
        <f t="shared" si="367"/>
        <v/>
      </c>
      <c r="N862" s="56"/>
      <c r="O862" s="57" t="str">
        <f>'Stammdaten Mitarbeitende'!AA862</f>
        <v/>
      </c>
      <c r="P862" s="64" t="str">
        <f>IF($A862="","",'Stammdaten Mitarbeitende'!L862)</f>
        <v/>
      </c>
      <c r="Q862" s="64" t="str">
        <f>IF(OR($A862="",'Stammdaten Mitarbeitende'!J862=""),"",'Stammdaten Mitarbeitende'!J862)</f>
        <v/>
      </c>
      <c r="R862" s="63" t="str">
        <f t="shared" si="368"/>
        <v/>
      </c>
      <c r="S862" s="63" t="str">
        <f t="shared" si="375"/>
        <v/>
      </c>
      <c r="T862" s="19">
        <f t="shared" si="369"/>
        <v>0</v>
      </c>
      <c r="U862" s="19">
        <f t="shared" si="370"/>
        <v>0</v>
      </c>
      <c r="V862" s="19">
        <f t="shared" si="371"/>
        <v>0</v>
      </c>
      <c r="W862" s="19">
        <f t="shared" si="372"/>
        <v>0</v>
      </c>
      <c r="X862" s="19">
        <f t="shared" si="373"/>
        <v>0</v>
      </c>
      <c r="Y862" s="19">
        <f t="shared" si="374"/>
        <v>0</v>
      </c>
      <c r="Z862" s="365">
        <f t="shared" si="376"/>
        <v>0</v>
      </c>
    </row>
    <row r="863" spans="1:26" ht="17.25" hidden="1" customHeight="1" x14ac:dyDescent="0.2">
      <c r="A863" s="131" t="str">
        <f t="shared" si="364"/>
        <v/>
      </c>
      <c r="B863" s="168"/>
      <c r="C863" s="168"/>
      <c r="D863" s="168"/>
      <c r="E863" s="169"/>
      <c r="F863" s="273" t="str">
        <f t="shared" si="365"/>
        <v/>
      </c>
      <c r="G863" s="129"/>
      <c r="H863" s="131" t="str">
        <f t="shared" si="366"/>
        <v/>
      </c>
      <c r="I863" s="168"/>
      <c r="J863" s="168"/>
      <c r="K863" s="168"/>
      <c r="L863" s="169"/>
      <c r="M863" s="273" t="str">
        <f t="shared" si="367"/>
        <v/>
      </c>
      <c r="N863" s="56"/>
      <c r="O863" s="57" t="str">
        <f>'Stammdaten Mitarbeitende'!AA863</f>
        <v/>
      </c>
      <c r="P863" s="64" t="str">
        <f>IF($A863="","",'Stammdaten Mitarbeitende'!L863)</f>
        <v/>
      </c>
      <c r="Q863" s="64" t="str">
        <f>IF(OR($A863="",'Stammdaten Mitarbeitende'!J863=""),"",'Stammdaten Mitarbeitende'!J863)</f>
        <v/>
      </c>
      <c r="R863" s="63" t="str">
        <f t="shared" si="368"/>
        <v/>
      </c>
      <c r="S863" s="63" t="str">
        <f t="shared" si="375"/>
        <v/>
      </c>
      <c r="T863" s="19">
        <f t="shared" si="369"/>
        <v>0</v>
      </c>
      <c r="U863" s="19">
        <f t="shared" si="370"/>
        <v>0</v>
      </c>
      <c r="V863" s="19">
        <f t="shared" si="371"/>
        <v>0</v>
      </c>
      <c r="W863" s="19">
        <f t="shared" si="372"/>
        <v>0</v>
      </c>
      <c r="X863" s="19">
        <f t="shared" si="373"/>
        <v>0</v>
      </c>
      <c r="Y863" s="19">
        <f t="shared" si="374"/>
        <v>0</v>
      </c>
      <c r="Z863" s="365">
        <f t="shared" si="376"/>
        <v>0</v>
      </c>
    </row>
    <row r="864" spans="1:26" ht="17.25" hidden="1" customHeight="1" x14ac:dyDescent="0.2">
      <c r="A864" s="131" t="str">
        <f t="shared" si="364"/>
        <v/>
      </c>
      <c r="B864" s="168"/>
      <c r="C864" s="168"/>
      <c r="D864" s="168"/>
      <c r="E864" s="169"/>
      <c r="F864" s="273" t="str">
        <f t="shared" si="365"/>
        <v/>
      </c>
      <c r="G864" s="129"/>
      <c r="H864" s="131" t="str">
        <f t="shared" si="366"/>
        <v/>
      </c>
      <c r="I864" s="168"/>
      <c r="J864" s="168"/>
      <c r="K864" s="168"/>
      <c r="L864" s="169"/>
      <c r="M864" s="273" t="str">
        <f t="shared" si="367"/>
        <v/>
      </c>
      <c r="N864" s="56"/>
      <c r="O864" s="57" t="str">
        <f>'Stammdaten Mitarbeitende'!AA864</f>
        <v/>
      </c>
      <c r="P864" s="64" t="str">
        <f>IF($A864="","",'Stammdaten Mitarbeitende'!L864)</f>
        <v/>
      </c>
      <c r="Q864" s="64" t="str">
        <f>IF(OR($A864="",'Stammdaten Mitarbeitende'!J864=""),"",'Stammdaten Mitarbeitende'!J864)</f>
        <v/>
      </c>
      <c r="R864" s="63" t="str">
        <f t="shared" si="368"/>
        <v/>
      </c>
      <c r="S864" s="63" t="str">
        <f t="shared" si="375"/>
        <v/>
      </c>
      <c r="T864" s="19">
        <f t="shared" si="369"/>
        <v>0</v>
      </c>
      <c r="U864" s="19">
        <f t="shared" si="370"/>
        <v>0</v>
      </c>
      <c r="V864" s="19">
        <f t="shared" si="371"/>
        <v>0</v>
      </c>
      <c r="W864" s="19">
        <f t="shared" si="372"/>
        <v>0</v>
      </c>
      <c r="X864" s="19">
        <f t="shared" si="373"/>
        <v>0</v>
      </c>
      <c r="Y864" s="19">
        <f t="shared" si="374"/>
        <v>0</v>
      </c>
      <c r="Z864" s="365">
        <f t="shared" si="376"/>
        <v>0</v>
      </c>
    </row>
    <row r="865" spans="1:26" ht="17.25" hidden="1" customHeight="1" x14ac:dyDescent="0.2">
      <c r="A865" s="131" t="str">
        <f t="shared" si="364"/>
        <v/>
      </c>
      <c r="B865" s="168"/>
      <c r="C865" s="168"/>
      <c r="D865" s="168"/>
      <c r="E865" s="169"/>
      <c r="F865" s="273" t="str">
        <f t="shared" si="365"/>
        <v/>
      </c>
      <c r="G865" s="129"/>
      <c r="H865" s="131" t="str">
        <f t="shared" si="366"/>
        <v/>
      </c>
      <c r="I865" s="168"/>
      <c r="J865" s="168"/>
      <c r="K865" s="168"/>
      <c r="L865" s="169"/>
      <c r="M865" s="273" t="str">
        <f t="shared" si="367"/>
        <v/>
      </c>
      <c r="N865" s="56"/>
      <c r="O865" s="57" t="str">
        <f>'Stammdaten Mitarbeitende'!AA865</f>
        <v/>
      </c>
      <c r="P865" s="64" t="str">
        <f>IF($A865="","",'Stammdaten Mitarbeitende'!L865)</f>
        <v/>
      </c>
      <c r="Q865" s="64" t="str">
        <f>IF(OR($A865="",'Stammdaten Mitarbeitende'!J865=""),"",'Stammdaten Mitarbeitende'!J865)</f>
        <v/>
      </c>
      <c r="R865" s="63" t="str">
        <f t="shared" si="368"/>
        <v/>
      </c>
      <c r="S865" s="63" t="str">
        <f t="shared" si="375"/>
        <v/>
      </c>
      <c r="T865" s="19">
        <f t="shared" si="369"/>
        <v>0</v>
      </c>
      <c r="U865" s="19">
        <f t="shared" si="370"/>
        <v>0</v>
      </c>
      <c r="V865" s="19">
        <f t="shared" si="371"/>
        <v>0</v>
      </c>
      <c r="W865" s="19">
        <f t="shared" si="372"/>
        <v>0</v>
      </c>
      <c r="X865" s="19">
        <f t="shared" si="373"/>
        <v>0</v>
      </c>
      <c r="Y865" s="19">
        <f t="shared" si="374"/>
        <v>0</v>
      </c>
      <c r="Z865" s="365">
        <f t="shared" si="376"/>
        <v>0</v>
      </c>
    </row>
    <row r="866" spans="1:26" ht="17.25" hidden="1" customHeight="1" x14ac:dyDescent="0.2">
      <c r="A866" s="131" t="str">
        <f t="shared" si="364"/>
        <v/>
      </c>
      <c r="B866" s="168"/>
      <c r="C866" s="168"/>
      <c r="D866" s="168"/>
      <c r="E866" s="169"/>
      <c r="F866" s="273" t="str">
        <f t="shared" si="365"/>
        <v/>
      </c>
      <c r="G866" s="129"/>
      <c r="H866" s="131" t="str">
        <f t="shared" si="366"/>
        <v/>
      </c>
      <c r="I866" s="168"/>
      <c r="J866" s="168"/>
      <c r="K866" s="168"/>
      <c r="L866" s="169"/>
      <c r="M866" s="273" t="str">
        <f t="shared" si="367"/>
        <v/>
      </c>
      <c r="N866" s="56"/>
      <c r="O866" s="57" t="str">
        <f>'Stammdaten Mitarbeitende'!AA866</f>
        <v/>
      </c>
      <c r="P866" s="64" t="str">
        <f>IF($A866="","",'Stammdaten Mitarbeitende'!L866)</f>
        <v/>
      </c>
      <c r="Q866" s="64" t="str">
        <f>IF(OR($A866="",'Stammdaten Mitarbeitende'!J866=""),"",'Stammdaten Mitarbeitende'!J866)</f>
        <v/>
      </c>
      <c r="R866" s="63" t="str">
        <f t="shared" si="368"/>
        <v/>
      </c>
      <c r="S866" s="63" t="str">
        <f t="shared" si="375"/>
        <v/>
      </c>
      <c r="T866" s="19">
        <f t="shared" si="369"/>
        <v>0</v>
      </c>
      <c r="U866" s="19">
        <f t="shared" si="370"/>
        <v>0</v>
      </c>
      <c r="V866" s="19">
        <f t="shared" si="371"/>
        <v>0</v>
      </c>
      <c r="W866" s="19">
        <f t="shared" si="372"/>
        <v>0</v>
      </c>
      <c r="X866" s="19">
        <f t="shared" si="373"/>
        <v>0</v>
      </c>
      <c r="Y866" s="19">
        <f t="shared" si="374"/>
        <v>0</v>
      </c>
      <c r="Z866" s="365">
        <f t="shared" si="376"/>
        <v>0</v>
      </c>
    </row>
    <row r="867" spans="1:26" ht="17.25" hidden="1" customHeight="1" x14ac:dyDescent="0.2">
      <c r="A867" s="131" t="str">
        <f t="shared" si="364"/>
        <v/>
      </c>
      <c r="B867" s="168"/>
      <c r="C867" s="168"/>
      <c r="D867" s="168"/>
      <c r="E867" s="169"/>
      <c r="F867" s="273" t="str">
        <f t="shared" si="365"/>
        <v/>
      </c>
      <c r="G867" s="129"/>
      <c r="H867" s="131" t="str">
        <f t="shared" si="366"/>
        <v/>
      </c>
      <c r="I867" s="168"/>
      <c r="J867" s="168"/>
      <c r="K867" s="168"/>
      <c r="L867" s="169"/>
      <c r="M867" s="273" t="str">
        <f t="shared" si="367"/>
        <v/>
      </c>
      <c r="N867" s="56"/>
      <c r="O867" s="57" t="str">
        <f>'Stammdaten Mitarbeitende'!AA867</f>
        <v/>
      </c>
      <c r="P867" s="64" t="str">
        <f>IF($A867="","",'Stammdaten Mitarbeitende'!L867)</f>
        <v/>
      </c>
      <c r="Q867" s="64" t="str">
        <f>IF(OR($A867="",'Stammdaten Mitarbeitende'!J867=""),"",'Stammdaten Mitarbeitende'!J867)</f>
        <v/>
      </c>
      <c r="R867" s="63" t="str">
        <f t="shared" si="368"/>
        <v/>
      </c>
      <c r="S867" s="63" t="str">
        <f t="shared" si="375"/>
        <v/>
      </c>
      <c r="T867" s="19">
        <f t="shared" si="369"/>
        <v>0</v>
      </c>
      <c r="U867" s="19">
        <f t="shared" si="370"/>
        <v>0</v>
      </c>
      <c r="V867" s="19">
        <f t="shared" si="371"/>
        <v>0</v>
      </c>
      <c r="W867" s="19">
        <f t="shared" si="372"/>
        <v>0</v>
      </c>
      <c r="X867" s="19">
        <f t="shared" si="373"/>
        <v>0</v>
      </c>
      <c r="Y867" s="19">
        <f t="shared" si="374"/>
        <v>0</v>
      </c>
      <c r="Z867" s="365">
        <f t="shared" si="376"/>
        <v>0</v>
      </c>
    </row>
    <row r="868" spans="1:26" ht="17.25" hidden="1" customHeight="1" x14ac:dyDescent="0.2">
      <c r="A868" s="131" t="str">
        <f t="shared" si="364"/>
        <v/>
      </c>
      <c r="B868" s="168"/>
      <c r="C868" s="168"/>
      <c r="D868" s="168"/>
      <c r="E868" s="169"/>
      <c r="F868" s="273" t="str">
        <f t="shared" si="365"/>
        <v/>
      </c>
      <c r="G868" s="129"/>
      <c r="H868" s="131" t="str">
        <f t="shared" si="366"/>
        <v/>
      </c>
      <c r="I868" s="168"/>
      <c r="J868" s="168"/>
      <c r="K868" s="168"/>
      <c r="L868" s="169"/>
      <c r="M868" s="273" t="str">
        <f t="shared" si="367"/>
        <v/>
      </c>
      <c r="N868" s="56"/>
      <c r="O868" s="57" t="str">
        <f>'Stammdaten Mitarbeitende'!AA868</f>
        <v/>
      </c>
      <c r="P868" s="64" t="str">
        <f>IF($A868="","",'Stammdaten Mitarbeitende'!L868)</f>
        <v/>
      </c>
      <c r="Q868" s="64" t="str">
        <f>IF(OR($A868="",'Stammdaten Mitarbeitende'!J868=""),"",'Stammdaten Mitarbeitende'!J868)</f>
        <v/>
      </c>
      <c r="R868" s="63" t="str">
        <f t="shared" si="368"/>
        <v/>
      </c>
      <c r="S868" s="63" t="str">
        <f t="shared" si="375"/>
        <v/>
      </c>
      <c r="T868" s="19">
        <f t="shared" si="369"/>
        <v>0</v>
      </c>
      <c r="U868" s="19">
        <f t="shared" si="370"/>
        <v>0</v>
      </c>
      <c r="V868" s="19">
        <f t="shared" si="371"/>
        <v>0</v>
      </c>
      <c r="W868" s="19">
        <f t="shared" si="372"/>
        <v>0</v>
      </c>
      <c r="X868" s="19">
        <f t="shared" si="373"/>
        <v>0</v>
      </c>
      <c r="Y868" s="19">
        <f t="shared" si="374"/>
        <v>0</v>
      </c>
      <c r="Z868" s="365">
        <f t="shared" si="376"/>
        <v>0</v>
      </c>
    </row>
    <row r="869" spans="1:26" ht="17.25" hidden="1" customHeight="1" x14ac:dyDescent="0.2">
      <c r="A869" s="131" t="str">
        <f t="shared" si="364"/>
        <v/>
      </c>
      <c r="B869" s="168"/>
      <c r="C869" s="168"/>
      <c r="D869" s="168"/>
      <c r="E869" s="169"/>
      <c r="F869" s="273" t="str">
        <f t="shared" si="365"/>
        <v/>
      </c>
      <c r="G869" s="129"/>
      <c r="H869" s="131" t="str">
        <f t="shared" si="366"/>
        <v/>
      </c>
      <c r="I869" s="168"/>
      <c r="J869" s="168"/>
      <c r="K869" s="168"/>
      <c r="L869" s="169"/>
      <c r="M869" s="273" t="str">
        <f t="shared" si="367"/>
        <v/>
      </c>
      <c r="N869" s="56"/>
      <c r="O869" s="57" t="str">
        <f>'Stammdaten Mitarbeitende'!AA869</f>
        <v/>
      </c>
      <c r="P869" s="64" t="str">
        <f>IF($A869="","",'Stammdaten Mitarbeitende'!L869)</f>
        <v/>
      </c>
      <c r="Q869" s="64" t="str">
        <f>IF(OR($A869="",'Stammdaten Mitarbeitende'!J869=""),"",'Stammdaten Mitarbeitende'!J869)</f>
        <v/>
      </c>
      <c r="R869" s="63" t="str">
        <f t="shared" si="368"/>
        <v/>
      </c>
      <c r="S869" s="63" t="str">
        <f t="shared" si="375"/>
        <v/>
      </c>
      <c r="T869" s="19">
        <f t="shared" si="369"/>
        <v>0</v>
      </c>
      <c r="U869" s="19">
        <f t="shared" si="370"/>
        <v>0</v>
      </c>
      <c r="V869" s="19">
        <f t="shared" si="371"/>
        <v>0</v>
      </c>
      <c r="W869" s="19">
        <f t="shared" si="372"/>
        <v>0</v>
      </c>
      <c r="X869" s="19">
        <f t="shared" si="373"/>
        <v>0</v>
      </c>
      <c r="Y869" s="19">
        <f t="shared" si="374"/>
        <v>0</v>
      </c>
      <c r="Z869" s="365">
        <f t="shared" si="376"/>
        <v>0</v>
      </c>
    </row>
    <row r="870" spans="1:26" hidden="1" x14ac:dyDescent="0.2">
      <c r="A870" s="280" t="str">
        <f>Übersetzungstexte!A$230</f>
        <v>Seitentotal</v>
      </c>
      <c r="B870" s="281"/>
      <c r="C870" s="92">
        <f>SUM(C849:C869)</f>
        <v>0</v>
      </c>
      <c r="D870" s="282"/>
      <c r="E870" s="92">
        <f>SUM(E849:E869)</f>
        <v>0</v>
      </c>
      <c r="F870" s="92">
        <f>SUM(F849:F869)</f>
        <v>0</v>
      </c>
      <c r="G870" s="283"/>
      <c r="H870" s="280" t="str">
        <f>Übersetzungstexte!A$230</f>
        <v>Seitentotal</v>
      </c>
      <c r="I870" s="281"/>
      <c r="J870" s="92">
        <f>SUM(J849:J869)</f>
        <v>0</v>
      </c>
      <c r="K870" s="282"/>
      <c r="L870" s="92">
        <f>SUM(L849:L869)</f>
        <v>0</v>
      </c>
      <c r="M870" s="92">
        <f>SUM(M849:M869)</f>
        <v>0</v>
      </c>
      <c r="N870" s="56"/>
      <c r="O870" s="56"/>
      <c r="P870" s="56"/>
      <c r="Q870" s="56"/>
      <c r="R870" s="56"/>
      <c r="S870" s="56"/>
    </row>
    <row r="871" spans="1:26" hidden="1" x14ac:dyDescent="0.2">
      <c r="A871" s="240" t="str">
        <f>'Stammdaten Betrieb &amp; Abteilung'!D$1</f>
        <v xml:space="preserve">  </v>
      </c>
      <c r="B871" s="241"/>
      <c r="F871" s="243"/>
      <c r="G871" s="243"/>
      <c r="H871" s="22" t="str">
        <f>Übersetzungstexte!A$190</f>
        <v>Betrieb / Betriebsabteilung</v>
      </c>
      <c r="I871" s="244" t="str">
        <f>'Stammdaten Betrieb &amp; Abteilung'!D$13</f>
        <v xml:space="preserve"> </v>
      </c>
      <c r="J871" s="49"/>
      <c r="K871" s="22"/>
      <c r="L871" s="49"/>
      <c r="M871" s="49"/>
    </row>
    <row r="872" spans="1:26" hidden="1" x14ac:dyDescent="0.2">
      <c r="A872" s="245" t="str">
        <f>'Stammdaten Betrieb &amp; Abteilung'!D$3</f>
        <v xml:space="preserve"> </v>
      </c>
      <c r="B872" s="246"/>
      <c r="F872" s="247"/>
      <c r="G872" s="247"/>
      <c r="H872" s="46" t="str">
        <f>Übersetzungstexte!A$191</f>
        <v>PLZ/Ort</v>
      </c>
      <c r="I872" s="244" t="str">
        <f>'Stammdaten Betrieb &amp; Abteilung'!D$4</f>
        <v xml:space="preserve"> </v>
      </c>
      <c r="J872" s="49"/>
      <c r="K872" s="22"/>
      <c r="L872" s="248"/>
      <c r="M872" s="248"/>
    </row>
    <row r="873" spans="1:26" hidden="1" x14ac:dyDescent="0.2">
      <c r="A873" s="178"/>
      <c r="B873" s="195"/>
      <c r="C873" s="196"/>
      <c r="D873" s="195"/>
      <c r="E873" s="196"/>
      <c r="F873" s="196"/>
      <c r="G873" s="279"/>
      <c r="H873" s="197"/>
      <c r="I873" s="196"/>
      <c r="J873" s="195"/>
      <c r="K873" s="198"/>
      <c r="L873" s="199"/>
      <c r="M873" s="199"/>
    </row>
    <row r="874" spans="1:26" hidden="1" x14ac:dyDescent="0.2">
      <c r="A874" s="249"/>
      <c r="B874" s="250"/>
      <c r="C874" s="251"/>
      <c r="D874" s="252"/>
      <c r="E874" s="253"/>
      <c r="F874" s="254" t="str">
        <f>CONCATENATE(Übersetzungstexte!A$192," ",TEXT(MONTH(P$3),"00"),".",YEAR(P$3))</f>
        <v>Zeitgleiche Periode des Vorjahres: 01.3799</v>
      </c>
      <c r="G874" s="255"/>
      <c r="H874" s="255"/>
      <c r="I874" s="249"/>
      <c r="J874" s="252"/>
      <c r="K874" s="256"/>
      <c r="L874" s="257"/>
      <c r="M874" s="258" t="str">
        <f>CONCATENATE(Übersetzungstexte!A$211," ",TEXT(MONTH(P$4),"00"),".",YEAR(P$4))</f>
        <v>Zeitgleiche Periode des vorletzten Jahres: 01.3798</v>
      </c>
    </row>
    <row r="875" spans="1:26" hidden="1" x14ac:dyDescent="0.2">
      <c r="A875" s="259">
        <v>1</v>
      </c>
      <c r="B875" s="260">
        <v>2</v>
      </c>
      <c r="C875" s="260">
        <v>3</v>
      </c>
      <c r="D875" s="260">
        <v>4</v>
      </c>
      <c r="E875" s="260">
        <v>5</v>
      </c>
      <c r="F875" s="260">
        <v>6</v>
      </c>
      <c r="G875" s="261"/>
      <c r="H875" s="259">
        <v>1</v>
      </c>
      <c r="I875" s="260">
        <v>2</v>
      </c>
      <c r="J875" s="260">
        <v>3</v>
      </c>
      <c r="K875" s="260">
        <v>4</v>
      </c>
      <c r="L875" s="260">
        <v>5</v>
      </c>
      <c r="M875" s="260">
        <v>6</v>
      </c>
      <c r="N875" s="54"/>
      <c r="O875" s="54"/>
      <c r="P875" s="54"/>
      <c r="Q875" s="54"/>
      <c r="R875" s="54" t="s">
        <v>766</v>
      </c>
      <c r="S875" s="54" t="s">
        <v>5</v>
      </c>
      <c r="T875" s="66" t="s">
        <v>764</v>
      </c>
      <c r="U875" s="66" t="s">
        <v>667</v>
      </c>
      <c r="V875" s="66"/>
      <c r="W875" s="66" t="s">
        <v>764</v>
      </c>
      <c r="X875" s="66" t="s">
        <v>667</v>
      </c>
      <c r="Y875" s="66"/>
    </row>
    <row r="876" spans="1:26" s="134" customFormat="1" hidden="1" x14ac:dyDescent="0.2">
      <c r="A876" s="262" t="str">
        <f>Übersetzungstexte!A$193</f>
        <v/>
      </c>
      <c r="B876" s="263" t="str">
        <f>Übersetzungstexte!A$196</f>
        <v>vertragliche</v>
      </c>
      <c r="C876" s="264" t="str">
        <f>Übersetzungstexte!A$199</f>
        <v>Sollstd. zeitgl.</v>
      </c>
      <c r="D876" s="265" t="str">
        <f>Übersetzungstexte!A$202</f>
        <v>Istzeit</v>
      </c>
      <c r="E876" s="264" t="str">
        <f>Übersetzungstexte!A$205</f>
        <v>Bezahlte/</v>
      </c>
      <c r="F876" s="264" t="str">
        <f>Übersetzungstexte!A$208</f>
        <v>Ausfallstunden</v>
      </c>
      <c r="G876" s="266"/>
      <c r="H876" s="262" t="str">
        <f>Übersetzungstexte!A$212</f>
        <v/>
      </c>
      <c r="I876" s="263" t="str">
        <f>Übersetzungstexte!A$215</f>
        <v>vertragliche</v>
      </c>
      <c r="J876" s="264" t="str">
        <f>Übersetzungstexte!A$218</f>
        <v>Sollstd. zeitgl.</v>
      </c>
      <c r="K876" s="265" t="str">
        <f>Übersetzungstexte!A$221</f>
        <v>Istzeit</v>
      </c>
      <c r="L876" s="264" t="str">
        <f>Übersetzungstexte!A$224</f>
        <v>Bezahlte/</v>
      </c>
      <c r="M876" s="264" t="str">
        <f>Übersetzungstexte!A$227</f>
        <v>Ausfallstunden</v>
      </c>
      <c r="N876" s="55"/>
      <c r="O876" s="55"/>
      <c r="P876" s="84" t="s">
        <v>680</v>
      </c>
      <c r="Q876" s="84" t="s">
        <v>683</v>
      </c>
      <c r="R876" s="61" t="s">
        <v>691</v>
      </c>
      <c r="S876" s="61" t="s">
        <v>691</v>
      </c>
      <c r="T876" s="66" t="s">
        <v>763</v>
      </c>
      <c r="U876" s="66" t="s">
        <v>763</v>
      </c>
      <c r="V876" s="61" t="s">
        <v>691</v>
      </c>
      <c r="W876" s="66" t="s">
        <v>763</v>
      </c>
      <c r="X876" s="66" t="s">
        <v>763</v>
      </c>
      <c r="Y876" s="61" t="s">
        <v>691</v>
      </c>
      <c r="Z876" s="79"/>
    </row>
    <row r="877" spans="1:26" s="134" customFormat="1" hidden="1" x14ac:dyDescent="0.2">
      <c r="A877" s="267" t="str">
        <f>Übersetzungstexte!A$194</f>
        <v/>
      </c>
      <c r="B877" s="263" t="str">
        <f>Übersetzungstexte!A$197</f>
        <v>wöchentliche</v>
      </c>
      <c r="C877" s="264" t="str">
        <f>Übersetzungstexte!A$200</f>
        <v>Periode inkl.</v>
      </c>
      <c r="D877" s="265" t="str">
        <f>Übersetzungstexte!A$203</f>
        <v/>
      </c>
      <c r="E877" s="264" t="str">
        <f>Übersetzungstexte!A$206</f>
        <v>Unbezahlte</v>
      </c>
      <c r="F877" s="264" t="str">
        <f>Übersetzungstexte!A$209</f>
        <v/>
      </c>
      <c r="G877" s="266"/>
      <c r="H877" s="267" t="str">
        <f>Übersetzungstexte!A$213</f>
        <v/>
      </c>
      <c r="I877" s="263" t="str">
        <f>Übersetzungstexte!A$216</f>
        <v>wöchentliche</v>
      </c>
      <c r="J877" s="264" t="str">
        <f>Übersetzungstexte!A$219</f>
        <v>Periode inkl.</v>
      </c>
      <c r="K877" s="265" t="str">
        <f>Übersetzungstexte!A$222</f>
        <v/>
      </c>
      <c r="L877" s="264" t="str">
        <f>Übersetzungstexte!A$225</f>
        <v>Unbezahlte</v>
      </c>
      <c r="M877" s="264" t="str">
        <f>Übersetzungstexte!A$228</f>
        <v/>
      </c>
      <c r="N877" s="55"/>
      <c r="O877" s="55"/>
      <c r="P877" s="61" t="s">
        <v>682</v>
      </c>
      <c r="Q877" s="84" t="s">
        <v>681</v>
      </c>
      <c r="R877" s="61" t="s">
        <v>692</v>
      </c>
      <c r="S877" s="61" t="s">
        <v>692</v>
      </c>
      <c r="T877" s="66" t="s">
        <v>749</v>
      </c>
      <c r="U877" s="66" t="s">
        <v>749</v>
      </c>
      <c r="V877" s="61" t="s">
        <v>692</v>
      </c>
      <c r="W877" s="66" t="s">
        <v>749</v>
      </c>
      <c r="X877" s="66" t="s">
        <v>749</v>
      </c>
      <c r="Y877" s="61" t="s">
        <v>692</v>
      </c>
      <c r="Z877" s="79" t="s">
        <v>52</v>
      </c>
    </row>
    <row r="878" spans="1:26" s="134" customFormat="1" hidden="1" x14ac:dyDescent="0.2">
      <c r="A878" s="268" t="str">
        <f>Übersetzungstexte!A$195</f>
        <v>Name,Vorname</v>
      </c>
      <c r="B878" s="269" t="str">
        <f>Übersetzungstexte!A$198</f>
        <v>Arbeitszeit</v>
      </c>
      <c r="C878" s="270" t="str">
        <f>Übersetzungstexte!A$201</f>
        <v>Vorholzeit</v>
      </c>
      <c r="D878" s="271" t="str">
        <f>Übersetzungstexte!A$204</f>
        <v/>
      </c>
      <c r="E878" s="270" t="str">
        <f>Übersetzungstexte!A$207</f>
        <v>Absenzen</v>
      </c>
      <c r="F878" s="270" t="str">
        <f>Übersetzungstexte!A$210</f>
        <v/>
      </c>
      <c r="G878" s="272"/>
      <c r="H878" s="268" t="str">
        <f>Übersetzungstexte!A$214</f>
        <v>Name,Vorname</v>
      </c>
      <c r="I878" s="269" t="str">
        <f>Übersetzungstexte!A$217</f>
        <v>Arbeitszeit</v>
      </c>
      <c r="J878" s="270" t="str">
        <f>Übersetzungstexte!A$220</f>
        <v>Vorholzeit</v>
      </c>
      <c r="K878" s="271" t="str">
        <f>Übersetzungstexte!A$223</f>
        <v/>
      </c>
      <c r="L878" s="270" t="str">
        <f>Übersetzungstexte!A$226</f>
        <v>Absenzen</v>
      </c>
      <c r="M878" s="270" t="str">
        <f>Übersetzungstexte!A$229</f>
        <v/>
      </c>
      <c r="N878" s="55"/>
      <c r="O878" s="55" t="s">
        <v>711</v>
      </c>
      <c r="P878" s="61" t="s">
        <v>673</v>
      </c>
      <c r="Q878" s="84" t="s">
        <v>661</v>
      </c>
      <c r="R878" s="83">
        <f>P$3</f>
        <v>693598</v>
      </c>
      <c r="S878" s="83">
        <f>P$4</f>
        <v>693233</v>
      </c>
      <c r="T878" s="83" t="s">
        <v>767</v>
      </c>
      <c r="U878" s="83" t="s">
        <v>767</v>
      </c>
      <c r="V878" s="83" t="s">
        <v>767</v>
      </c>
      <c r="W878" s="83" t="s">
        <v>4</v>
      </c>
      <c r="X878" s="83" t="s">
        <v>4</v>
      </c>
      <c r="Y878" s="83" t="s">
        <v>4</v>
      </c>
      <c r="Z878" s="79" t="s">
        <v>53</v>
      </c>
    </row>
    <row r="879" spans="1:26" ht="17.25" hidden="1" customHeight="1" x14ac:dyDescent="0.2">
      <c r="A879" s="131" t="str">
        <f t="shared" ref="A879:A899" si="377">O879</f>
        <v/>
      </c>
      <c r="B879" s="168"/>
      <c r="C879" s="168"/>
      <c r="D879" s="168"/>
      <c r="E879" s="169"/>
      <c r="F879" s="273" t="str">
        <f t="shared" ref="F879:F899" si="378">R879</f>
        <v/>
      </c>
      <c r="G879" s="129"/>
      <c r="H879" s="131" t="str">
        <f t="shared" ref="H879:H899" si="379">O879</f>
        <v/>
      </c>
      <c r="I879" s="168"/>
      <c r="J879" s="168"/>
      <c r="K879" s="168"/>
      <c r="L879" s="169"/>
      <c r="M879" s="273" t="str">
        <f t="shared" ref="M879:M899" si="380">S879</f>
        <v/>
      </c>
      <c r="N879" s="56"/>
      <c r="O879" s="57" t="str">
        <f>'Stammdaten Mitarbeitende'!AA879</f>
        <v/>
      </c>
      <c r="P879" s="64" t="str">
        <f>IF($A879="","",'Stammdaten Mitarbeitende'!L879)</f>
        <v/>
      </c>
      <c r="Q879" s="64" t="str">
        <f>IF(OR($A879="",'Stammdaten Mitarbeitende'!J879=""),"",'Stammdaten Mitarbeitende'!J879)</f>
        <v/>
      </c>
      <c r="R879" s="63" t="str">
        <f t="shared" ref="R879:R899" si="381">IF(OR($A879="",C879="",D879="",E879=""),"",MAX(C879-D879-E879,0))</f>
        <v/>
      </c>
      <c r="S879" s="63" t="str">
        <f>IF(OR($H879="",J879="",K879="",L879=""),"",MAX(J879-K879-L879,0))</f>
        <v/>
      </c>
      <c r="T879" s="19">
        <f t="shared" ref="T879:T899" si="382">IF(OR(F879=""),0,C879)</f>
        <v>0</v>
      </c>
      <c r="U879" s="19">
        <f t="shared" ref="U879:U899" si="383">IF(OR(F879=""),0,E879)</f>
        <v>0</v>
      </c>
      <c r="V879" s="19">
        <f t="shared" ref="V879:V899" si="384">IF(OR(F879&lt;=0,F879=""),0,R879)</f>
        <v>0</v>
      </c>
      <c r="W879" s="19">
        <f t="shared" ref="W879:W899" si="385">IF(OR(M879=""),0,J879)</f>
        <v>0</v>
      </c>
      <c r="X879" s="19">
        <f t="shared" ref="X879:X899" si="386">IF(OR(M879=""),0,L879)</f>
        <v>0</v>
      </c>
      <c r="Y879" s="19">
        <f t="shared" ref="Y879:Y899" si="387">IF(OR(M879&lt;=0,M879=""),0,S879)</f>
        <v>0</v>
      </c>
      <c r="Z879" s="365">
        <f>MAX(P879:Y879)</f>
        <v>0</v>
      </c>
    </row>
    <row r="880" spans="1:26" ht="17.25" hidden="1" customHeight="1" x14ac:dyDescent="0.2">
      <c r="A880" s="131" t="str">
        <f t="shared" si="377"/>
        <v/>
      </c>
      <c r="B880" s="168"/>
      <c r="C880" s="168"/>
      <c r="D880" s="168"/>
      <c r="E880" s="169"/>
      <c r="F880" s="273" t="str">
        <f t="shared" si="378"/>
        <v/>
      </c>
      <c r="G880" s="129"/>
      <c r="H880" s="131" t="str">
        <f t="shared" si="379"/>
        <v/>
      </c>
      <c r="I880" s="168"/>
      <c r="J880" s="168"/>
      <c r="K880" s="168"/>
      <c r="L880" s="169"/>
      <c r="M880" s="273" t="str">
        <f t="shared" si="380"/>
        <v/>
      </c>
      <c r="N880" s="56"/>
      <c r="O880" s="57" t="str">
        <f>'Stammdaten Mitarbeitende'!AA880</f>
        <v/>
      </c>
      <c r="P880" s="64" t="str">
        <f>IF($A880="","",'Stammdaten Mitarbeitende'!L880)</f>
        <v/>
      </c>
      <c r="Q880" s="64" t="str">
        <f>IF(OR($A880="",'Stammdaten Mitarbeitende'!J880=""),"",'Stammdaten Mitarbeitende'!J880)</f>
        <v/>
      </c>
      <c r="R880" s="63" t="str">
        <f t="shared" si="381"/>
        <v/>
      </c>
      <c r="S880" s="63" t="str">
        <f t="shared" ref="S880:S899" si="388">IF(OR($H880="",J880="",K880="",L880=""),"",MAX(J880-K880-L880,0))</f>
        <v/>
      </c>
      <c r="T880" s="19">
        <f t="shared" si="382"/>
        <v>0</v>
      </c>
      <c r="U880" s="19">
        <f t="shared" si="383"/>
        <v>0</v>
      </c>
      <c r="V880" s="19">
        <f t="shared" si="384"/>
        <v>0</v>
      </c>
      <c r="W880" s="19">
        <f t="shared" si="385"/>
        <v>0</v>
      </c>
      <c r="X880" s="19">
        <f t="shared" si="386"/>
        <v>0</v>
      </c>
      <c r="Y880" s="19">
        <f t="shared" si="387"/>
        <v>0</v>
      </c>
      <c r="Z880" s="365">
        <f t="shared" ref="Z880:Z899" si="389">MAX(P880:Y880)</f>
        <v>0</v>
      </c>
    </row>
    <row r="881" spans="1:26" ht="17.25" hidden="1" customHeight="1" x14ac:dyDescent="0.2">
      <c r="A881" s="131" t="str">
        <f t="shared" si="377"/>
        <v/>
      </c>
      <c r="B881" s="168"/>
      <c r="C881" s="168"/>
      <c r="D881" s="168"/>
      <c r="E881" s="169"/>
      <c r="F881" s="273" t="str">
        <f t="shared" si="378"/>
        <v/>
      </c>
      <c r="G881" s="129"/>
      <c r="H881" s="131" t="str">
        <f t="shared" si="379"/>
        <v/>
      </c>
      <c r="I881" s="168"/>
      <c r="J881" s="168"/>
      <c r="K881" s="168"/>
      <c r="L881" s="169"/>
      <c r="M881" s="273" t="str">
        <f t="shared" si="380"/>
        <v/>
      </c>
      <c r="N881" s="56"/>
      <c r="O881" s="57" t="str">
        <f>'Stammdaten Mitarbeitende'!AA881</f>
        <v/>
      </c>
      <c r="P881" s="64" t="str">
        <f>IF($A881="","",'Stammdaten Mitarbeitende'!L881)</f>
        <v/>
      </c>
      <c r="Q881" s="64" t="str">
        <f>IF(OR($A881="",'Stammdaten Mitarbeitende'!J881=""),"",'Stammdaten Mitarbeitende'!J881)</f>
        <v/>
      </c>
      <c r="R881" s="63" t="str">
        <f t="shared" si="381"/>
        <v/>
      </c>
      <c r="S881" s="63" t="str">
        <f t="shared" si="388"/>
        <v/>
      </c>
      <c r="T881" s="19">
        <f t="shared" si="382"/>
        <v>0</v>
      </c>
      <c r="U881" s="19">
        <f t="shared" si="383"/>
        <v>0</v>
      </c>
      <c r="V881" s="19">
        <f t="shared" si="384"/>
        <v>0</v>
      </c>
      <c r="W881" s="19">
        <f t="shared" si="385"/>
        <v>0</v>
      </c>
      <c r="X881" s="19">
        <f t="shared" si="386"/>
        <v>0</v>
      </c>
      <c r="Y881" s="19">
        <f t="shared" si="387"/>
        <v>0</v>
      </c>
      <c r="Z881" s="365">
        <f t="shared" si="389"/>
        <v>0</v>
      </c>
    </row>
    <row r="882" spans="1:26" ht="17.25" hidden="1" customHeight="1" x14ac:dyDescent="0.2">
      <c r="A882" s="131" t="str">
        <f t="shared" si="377"/>
        <v/>
      </c>
      <c r="B882" s="168"/>
      <c r="C882" s="168"/>
      <c r="D882" s="168"/>
      <c r="E882" s="169"/>
      <c r="F882" s="273" t="str">
        <f t="shared" si="378"/>
        <v/>
      </c>
      <c r="G882" s="129"/>
      <c r="H882" s="131" t="str">
        <f t="shared" si="379"/>
        <v/>
      </c>
      <c r="I882" s="168"/>
      <c r="J882" s="168"/>
      <c r="K882" s="168"/>
      <c r="L882" s="169"/>
      <c r="M882" s="273" t="str">
        <f t="shared" si="380"/>
        <v/>
      </c>
      <c r="N882" s="56"/>
      <c r="O882" s="57" t="str">
        <f>'Stammdaten Mitarbeitende'!AA882</f>
        <v/>
      </c>
      <c r="P882" s="64" t="str">
        <f>IF($A882="","",'Stammdaten Mitarbeitende'!L882)</f>
        <v/>
      </c>
      <c r="Q882" s="64" t="str">
        <f>IF(OR($A882="",'Stammdaten Mitarbeitende'!J882=""),"",'Stammdaten Mitarbeitende'!J882)</f>
        <v/>
      </c>
      <c r="R882" s="63" t="str">
        <f t="shared" si="381"/>
        <v/>
      </c>
      <c r="S882" s="63" t="str">
        <f t="shared" si="388"/>
        <v/>
      </c>
      <c r="T882" s="19">
        <f t="shared" si="382"/>
        <v>0</v>
      </c>
      <c r="U882" s="19">
        <f t="shared" si="383"/>
        <v>0</v>
      </c>
      <c r="V882" s="19">
        <f t="shared" si="384"/>
        <v>0</v>
      </c>
      <c r="W882" s="19">
        <f t="shared" si="385"/>
        <v>0</v>
      </c>
      <c r="X882" s="19">
        <f t="shared" si="386"/>
        <v>0</v>
      </c>
      <c r="Y882" s="19">
        <f t="shared" si="387"/>
        <v>0</v>
      </c>
      <c r="Z882" s="365">
        <f t="shared" si="389"/>
        <v>0</v>
      </c>
    </row>
    <row r="883" spans="1:26" ht="17.25" hidden="1" customHeight="1" x14ac:dyDescent="0.2">
      <c r="A883" s="131" t="str">
        <f t="shared" si="377"/>
        <v/>
      </c>
      <c r="B883" s="168"/>
      <c r="C883" s="168"/>
      <c r="D883" s="168"/>
      <c r="E883" s="169"/>
      <c r="F883" s="273" t="str">
        <f t="shared" si="378"/>
        <v/>
      </c>
      <c r="G883" s="129"/>
      <c r="H883" s="131" t="str">
        <f t="shared" si="379"/>
        <v/>
      </c>
      <c r="I883" s="168"/>
      <c r="J883" s="168"/>
      <c r="K883" s="168"/>
      <c r="L883" s="169"/>
      <c r="M883" s="273" t="str">
        <f t="shared" si="380"/>
        <v/>
      </c>
      <c r="N883" s="56"/>
      <c r="O883" s="57" t="str">
        <f>'Stammdaten Mitarbeitende'!AA883</f>
        <v/>
      </c>
      <c r="P883" s="64" t="str">
        <f>IF($A883="","",'Stammdaten Mitarbeitende'!L883)</f>
        <v/>
      </c>
      <c r="Q883" s="64" t="str">
        <f>IF(OR($A883="",'Stammdaten Mitarbeitende'!J883=""),"",'Stammdaten Mitarbeitende'!J883)</f>
        <v/>
      </c>
      <c r="R883" s="63" t="str">
        <f t="shared" si="381"/>
        <v/>
      </c>
      <c r="S883" s="63" t="str">
        <f t="shared" si="388"/>
        <v/>
      </c>
      <c r="T883" s="19">
        <f t="shared" si="382"/>
        <v>0</v>
      </c>
      <c r="U883" s="19">
        <f t="shared" si="383"/>
        <v>0</v>
      </c>
      <c r="V883" s="19">
        <f t="shared" si="384"/>
        <v>0</v>
      </c>
      <c r="W883" s="19">
        <f t="shared" si="385"/>
        <v>0</v>
      </c>
      <c r="X883" s="19">
        <f t="shared" si="386"/>
        <v>0</v>
      </c>
      <c r="Y883" s="19">
        <f t="shared" si="387"/>
        <v>0</v>
      </c>
      <c r="Z883" s="365">
        <f t="shared" si="389"/>
        <v>0</v>
      </c>
    </row>
    <row r="884" spans="1:26" ht="17.25" hidden="1" customHeight="1" x14ac:dyDescent="0.2">
      <c r="A884" s="131" t="str">
        <f t="shared" si="377"/>
        <v/>
      </c>
      <c r="B884" s="168"/>
      <c r="C884" s="168"/>
      <c r="D884" s="168"/>
      <c r="E884" s="169"/>
      <c r="F884" s="273" t="str">
        <f t="shared" si="378"/>
        <v/>
      </c>
      <c r="G884" s="129"/>
      <c r="H884" s="131" t="str">
        <f t="shared" si="379"/>
        <v/>
      </c>
      <c r="I884" s="168"/>
      <c r="J884" s="168"/>
      <c r="K884" s="168"/>
      <c r="L884" s="169"/>
      <c r="M884" s="273" t="str">
        <f t="shared" si="380"/>
        <v/>
      </c>
      <c r="N884" s="56"/>
      <c r="O884" s="57" t="str">
        <f>'Stammdaten Mitarbeitende'!AA884</f>
        <v/>
      </c>
      <c r="P884" s="64" t="str">
        <f>IF($A884="","",'Stammdaten Mitarbeitende'!L884)</f>
        <v/>
      </c>
      <c r="Q884" s="64" t="str">
        <f>IF(OR($A884="",'Stammdaten Mitarbeitende'!J884=""),"",'Stammdaten Mitarbeitende'!J884)</f>
        <v/>
      </c>
      <c r="R884" s="63" t="str">
        <f t="shared" si="381"/>
        <v/>
      </c>
      <c r="S884" s="63" t="str">
        <f t="shared" si="388"/>
        <v/>
      </c>
      <c r="T884" s="19">
        <f t="shared" si="382"/>
        <v>0</v>
      </c>
      <c r="U884" s="19">
        <f t="shared" si="383"/>
        <v>0</v>
      </c>
      <c r="V884" s="19">
        <f t="shared" si="384"/>
        <v>0</v>
      </c>
      <c r="W884" s="19">
        <f t="shared" si="385"/>
        <v>0</v>
      </c>
      <c r="X884" s="19">
        <f t="shared" si="386"/>
        <v>0</v>
      </c>
      <c r="Y884" s="19">
        <f t="shared" si="387"/>
        <v>0</v>
      </c>
      <c r="Z884" s="365">
        <f t="shared" si="389"/>
        <v>0</v>
      </c>
    </row>
    <row r="885" spans="1:26" ht="17.25" hidden="1" customHeight="1" x14ac:dyDescent="0.2">
      <c r="A885" s="131" t="str">
        <f t="shared" si="377"/>
        <v/>
      </c>
      <c r="B885" s="168"/>
      <c r="C885" s="168"/>
      <c r="D885" s="168"/>
      <c r="E885" s="169"/>
      <c r="F885" s="273" t="str">
        <f t="shared" si="378"/>
        <v/>
      </c>
      <c r="G885" s="129"/>
      <c r="H885" s="131" t="str">
        <f t="shared" si="379"/>
        <v/>
      </c>
      <c r="I885" s="168"/>
      <c r="J885" s="168"/>
      <c r="K885" s="168"/>
      <c r="L885" s="169"/>
      <c r="M885" s="273" t="str">
        <f t="shared" si="380"/>
        <v/>
      </c>
      <c r="N885" s="56"/>
      <c r="O885" s="57" t="str">
        <f>'Stammdaten Mitarbeitende'!AA885</f>
        <v/>
      </c>
      <c r="P885" s="64" t="str">
        <f>IF($A885="","",'Stammdaten Mitarbeitende'!L885)</f>
        <v/>
      </c>
      <c r="Q885" s="64" t="str">
        <f>IF(OR($A885="",'Stammdaten Mitarbeitende'!J885=""),"",'Stammdaten Mitarbeitende'!J885)</f>
        <v/>
      </c>
      <c r="R885" s="63" t="str">
        <f t="shared" si="381"/>
        <v/>
      </c>
      <c r="S885" s="63" t="str">
        <f t="shared" si="388"/>
        <v/>
      </c>
      <c r="T885" s="19">
        <f t="shared" si="382"/>
        <v>0</v>
      </c>
      <c r="U885" s="19">
        <f t="shared" si="383"/>
        <v>0</v>
      </c>
      <c r="V885" s="19">
        <f t="shared" si="384"/>
        <v>0</v>
      </c>
      <c r="W885" s="19">
        <f t="shared" si="385"/>
        <v>0</v>
      </c>
      <c r="X885" s="19">
        <f t="shared" si="386"/>
        <v>0</v>
      </c>
      <c r="Y885" s="19">
        <f t="shared" si="387"/>
        <v>0</v>
      </c>
      <c r="Z885" s="365">
        <f t="shared" si="389"/>
        <v>0</v>
      </c>
    </row>
    <row r="886" spans="1:26" ht="17.25" hidden="1" customHeight="1" x14ac:dyDescent="0.2">
      <c r="A886" s="131" t="str">
        <f t="shared" si="377"/>
        <v/>
      </c>
      <c r="B886" s="168"/>
      <c r="C886" s="168"/>
      <c r="D886" s="168"/>
      <c r="E886" s="169"/>
      <c r="F886" s="273" t="str">
        <f t="shared" si="378"/>
        <v/>
      </c>
      <c r="G886" s="129"/>
      <c r="H886" s="131" t="str">
        <f t="shared" si="379"/>
        <v/>
      </c>
      <c r="I886" s="168"/>
      <c r="J886" s="168"/>
      <c r="K886" s="168"/>
      <c r="L886" s="169"/>
      <c r="M886" s="273" t="str">
        <f t="shared" si="380"/>
        <v/>
      </c>
      <c r="N886" s="56"/>
      <c r="O886" s="57" t="str">
        <f>'Stammdaten Mitarbeitende'!AA886</f>
        <v/>
      </c>
      <c r="P886" s="64" t="str">
        <f>IF($A886="","",'Stammdaten Mitarbeitende'!L886)</f>
        <v/>
      </c>
      <c r="Q886" s="64" t="str">
        <f>IF(OR($A886="",'Stammdaten Mitarbeitende'!J886=""),"",'Stammdaten Mitarbeitende'!J886)</f>
        <v/>
      </c>
      <c r="R886" s="63" t="str">
        <f t="shared" si="381"/>
        <v/>
      </c>
      <c r="S886" s="63" t="str">
        <f t="shared" si="388"/>
        <v/>
      </c>
      <c r="T886" s="19">
        <f t="shared" si="382"/>
        <v>0</v>
      </c>
      <c r="U886" s="19">
        <f t="shared" si="383"/>
        <v>0</v>
      </c>
      <c r="V886" s="19">
        <f t="shared" si="384"/>
        <v>0</v>
      </c>
      <c r="W886" s="19">
        <f t="shared" si="385"/>
        <v>0</v>
      </c>
      <c r="X886" s="19">
        <f t="shared" si="386"/>
        <v>0</v>
      </c>
      <c r="Y886" s="19">
        <f t="shared" si="387"/>
        <v>0</v>
      </c>
      <c r="Z886" s="365">
        <f t="shared" si="389"/>
        <v>0</v>
      </c>
    </row>
    <row r="887" spans="1:26" ht="17.25" hidden="1" customHeight="1" x14ac:dyDescent="0.2">
      <c r="A887" s="131" t="str">
        <f t="shared" si="377"/>
        <v/>
      </c>
      <c r="B887" s="168"/>
      <c r="C887" s="168"/>
      <c r="D887" s="168"/>
      <c r="E887" s="169"/>
      <c r="F887" s="273" t="str">
        <f t="shared" si="378"/>
        <v/>
      </c>
      <c r="G887" s="129"/>
      <c r="H887" s="131" t="str">
        <f t="shared" si="379"/>
        <v/>
      </c>
      <c r="I887" s="168"/>
      <c r="J887" s="168"/>
      <c r="K887" s="168"/>
      <c r="L887" s="169"/>
      <c r="M887" s="273" t="str">
        <f t="shared" si="380"/>
        <v/>
      </c>
      <c r="N887" s="56"/>
      <c r="O887" s="57" t="str">
        <f>'Stammdaten Mitarbeitende'!AA887</f>
        <v/>
      </c>
      <c r="P887" s="64" t="str">
        <f>IF($A887="","",'Stammdaten Mitarbeitende'!L887)</f>
        <v/>
      </c>
      <c r="Q887" s="64" t="str">
        <f>IF(OR($A887="",'Stammdaten Mitarbeitende'!J887=""),"",'Stammdaten Mitarbeitende'!J887)</f>
        <v/>
      </c>
      <c r="R887" s="63" t="str">
        <f t="shared" si="381"/>
        <v/>
      </c>
      <c r="S887" s="63" t="str">
        <f t="shared" si="388"/>
        <v/>
      </c>
      <c r="T887" s="19">
        <f t="shared" si="382"/>
        <v>0</v>
      </c>
      <c r="U887" s="19">
        <f t="shared" si="383"/>
        <v>0</v>
      </c>
      <c r="V887" s="19">
        <f t="shared" si="384"/>
        <v>0</v>
      </c>
      <c r="W887" s="19">
        <f t="shared" si="385"/>
        <v>0</v>
      </c>
      <c r="X887" s="19">
        <f t="shared" si="386"/>
        <v>0</v>
      </c>
      <c r="Y887" s="19">
        <f t="shared" si="387"/>
        <v>0</v>
      </c>
      <c r="Z887" s="365">
        <f t="shared" si="389"/>
        <v>0</v>
      </c>
    </row>
    <row r="888" spans="1:26" ht="17.25" hidden="1" customHeight="1" x14ac:dyDescent="0.2">
      <c r="A888" s="131" t="str">
        <f t="shared" si="377"/>
        <v/>
      </c>
      <c r="B888" s="168"/>
      <c r="C888" s="168"/>
      <c r="D888" s="168"/>
      <c r="E888" s="169"/>
      <c r="F888" s="273" t="str">
        <f t="shared" si="378"/>
        <v/>
      </c>
      <c r="G888" s="129"/>
      <c r="H888" s="131" t="str">
        <f t="shared" si="379"/>
        <v/>
      </c>
      <c r="I888" s="168"/>
      <c r="J888" s="168"/>
      <c r="K888" s="168"/>
      <c r="L888" s="169"/>
      <c r="M888" s="273" t="str">
        <f t="shared" si="380"/>
        <v/>
      </c>
      <c r="N888" s="56"/>
      <c r="O888" s="57" t="str">
        <f>'Stammdaten Mitarbeitende'!AA888</f>
        <v/>
      </c>
      <c r="P888" s="64" t="str">
        <f>IF($A888="","",'Stammdaten Mitarbeitende'!L888)</f>
        <v/>
      </c>
      <c r="Q888" s="64" t="str">
        <f>IF(OR($A888="",'Stammdaten Mitarbeitende'!J888=""),"",'Stammdaten Mitarbeitende'!J888)</f>
        <v/>
      </c>
      <c r="R888" s="63" t="str">
        <f t="shared" si="381"/>
        <v/>
      </c>
      <c r="S888" s="63" t="str">
        <f t="shared" si="388"/>
        <v/>
      </c>
      <c r="T888" s="19">
        <f t="shared" si="382"/>
        <v>0</v>
      </c>
      <c r="U888" s="19">
        <f t="shared" si="383"/>
        <v>0</v>
      </c>
      <c r="V888" s="19">
        <f t="shared" si="384"/>
        <v>0</v>
      </c>
      <c r="W888" s="19">
        <f t="shared" si="385"/>
        <v>0</v>
      </c>
      <c r="X888" s="19">
        <f t="shared" si="386"/>
        <v>0</v>
      </c>
      <c r="Y888" s="19">
        <f t="shared" si="387"/>
        <v>0</v>
      </c>
      <c r="Z888" s="365">
        <f t="shared" si="389"/>
        <v>0</v>
      </c>
    </row>
    <row r="889" spans="1:26" ht="17.25" hidden="1" customHeight="1" x14ac:dyDescent="0.2">
      <c r="A889" s="131" t="str">
        <f t="shared" si="377"/>
        <v/>
      </c>
      <c r="B889" s="168"/>
      <c r="C889" s="168"/>
      <c r="D889" s="168"/>
      <c r="E889" s="169"/>
      <c r="F889" s="273" t="str">
        <f t="shared" si="378"/>
        <v/>
      </c>
      <c r="G889" s="129"/>
      <c r="H889" s="131" t="str">
        <f t="shared" si="379"/>
        <v/>
      </c>
      <c r="I889" s="168"/>
      <c r="J889" s="168"/>
      <c r="K889" s="168"/>
      <c r="L889" s="169"/>
      <c r="M889" s="273" t="str">
        <f t="shared" si="380"/>
        <v/>
      </c>
      <c r="N889" s="56"/>
      <c r="O889" s="57" t="str">
        <f>'Stammdaten Mitarbeitende'!AA889</f>
        <v/>
      </c>
      <c r="P889" s="64" t="str">
        <f>IF($A889="","",'Stammdaten Mitarbeitende'!L889)</f>
        <v/>
      </c>
      <c r="Q889" s="64" t="str">
        <f>IF(OR($A889="",'Stammdaten Mitarbeitende'!J889=""),"",'Stammdaten Mitarbeitende'!J889)</f>
        <v/>
      </c>
      <c r="R889" s="63" t="str">
        <f t="shared" si="381"/>
        <v/>
      </c>
      <c r="S889" s="63" t="str">
        <f t="shared" si="388"/>
        <v/>
      </c>
      <c r="T889" s="19">
        <f t="shared" si="382"/>
        <v>0</v>
      </c>
      <c r="U889" s="19">
        <f t="shared" si="383"/>
        <v>0</v>
      </c>
      <c r="V889" s="19">
        <f t="shared" si="384"/>
        <v>0</v>
      </c>
      <c r="W889" s="19">
        <f t="shared" si="385"/>
        <v>0</v>
      </c>
      <c r="X889" s="19">
        <f t="shared" si="386"/>
        <v>0</v>
      </c>
      <c r="Y889" s="19">
        <f t="shared" si="387"/>
        <v>0</v>
      </c>
      <c r="Z889" s="365">
        <f t="shared" si="389"/>
        <v>0</v>
      </c>
    </row>
    <row r="890" spans="1:26" ht="17.25" hidden="1" customHeight="1" x14ac:dyDescent="0.2">
      <c r="A890" s="131" t="str">
        <f t="shared" si="377"/>
        <v/>
      </c>
      <c r="B890" s="168"/>
      <c r="C890" s="168"/>
      <c r="D890" s="168"/>
      <c r="E890" s="169"/>
      <c r="F890" s="273" t="str">
        <f t="shared" si="378"/>
        <v/>
      </c>
      <c r="G890" s="129"/>
      <c r="H890" s="131" t="str">
        <f t="shared" si="379"/>
        <v/>
      </c>
      <c r="I890" s="168"/>
      <c r="J890" s="168"/>
      <c r="K890" s="168"/>
      <c r="L890" s="169"/>
      <c r="M890" s="273" t="str">
        <f t="shared" si="380"/>
        <v/>
      </c>
      <c r="N890" s="56"/>
      <c r="O890" s="57" t="str">
        <f>'Stammdaten Mitarbeitende'!AA890</f>
        <v/>
      </c>
      <c r="P890" s="64" t="str">
        <f>IF($A890="","",'Stammdaten Mitarbeitende'!L890)</f>
        <v/>
      </c>
      <c r="Q890" s="64" t="str">
        <f>IF(OR($A890="",'Stammdaten Mitarbeitende'!J890=""),"",'Stammdaten Mitarbeitende'!J890)</f>
        <v/>
      </c>
      <c r="R890" s="63" t="str">
        <f t="shared" si="381"/>
        <v/>
      </c>
      <c r="S890" s="63" t="str">
        <f t="shared" si="388"/>
        <v/>
      </c>
      <c r="T890" s="19">
        <f t="shared" si="382"/>
        <v>0</v>
      </c>
      <c r="U890" s="19">
        <f t="shared" si="383"/>
        <v>0</v>
      </c>
      <c r="V890" s="19">
        <f t="shared" si="384"/>
        <v>0</v>
      </c>
      <c r="W890" s="19">
        <f t="shared" si="385"/>
        <v>0</v>
      </c>
      <c r="X890" s="19">
        <f t="shared" si="386"/>
        <v>0</v>
      </c>
      <c r="Y890" s="19">
        <f t="shared" si="387"/>
        <v>0</v>
      </c>
      <c r="Z890" s="365">
        <f t="shared" si="389"/>
        <v>0</v>
      </c>
    </row>
    <row r="891" spans="1:26" ht="17.25" hidden="1" customHeight="1" x14ac:dyDescent="0.2">
      <c r="A891" s="131" t="str">
        <f t="shared" si="377"/>
        <v/>
      </c>
      <c r="B891" s="168"/>
      <c r="C891" s="168"/>
      <c r="D891" s="168"/>
      <c r="E891" s="169"/>
      <c r="F891" s="273" t="str">
        <f t="shared" si="378"/>
        <v/>
      </c>
      <c r="G891" s="129"/>
      <c r="H891" s="131" t="str">
        <f t="shared" si="379"/>
        <v/>
      </c>
      <c r="I891" s="168"/>
      <c r="J891" s="168"/>
      <c r="K891" s="168"/>
      <c r="L891" s="169"/>
      <c r="M891" s="273" t="str">
        <f t="shared" si="380"/>
        <v/>
      </c>
      <c r="N891" s="56"/>
      <c r="O891" s="57" t="str">
        <f>'Stammdaten Mitarbeitende'!AA891</f>
        <v/>
      </c>
      <c r="P891" s="64" t="str">
        <f>IF($A891="","",'Stammdaten Mitarbeitende'!L891)</f>
        <v/>
      </c>
      <c r="Q891" s="64" t="str">
        <f>IF(OR($A891="",'Stammdaten Mitarbeitende'!J891=""),"",'Stammdaten Mitarbeitende'!J891)</f>
        <v/>
      </c>
      <c r="R891" s="63" t="str">
        <f t="shared" si="381"/>
        <v/>
      </c>
      <c r="S891" s="63" t="str">
        <f t="shared" si="388"/>
        <v/>
      </c>
      <c r="T891" s="19">
        <f t="shared" si="382"/>
        <v>0</v>
      </c>
      <c r="U891" s="19">
        <f t="shared" si="383"/>
        <v>0</v>
      </c>
      <c r="V891" s="19">
        <f t="shared" si="384"/>
        <v>0</v>
      </c>
      <c r="W891" s="19">
        <f t="shared" si="385"/>
        <v>0</v>
      </c>
      <c r="X891" s="19">
        <f t="shared" si="386"/>
        <v>0</v>
      </c>
      <c r="Y891" s="19">
        <f t="shared" si="387"/>
        <v>0</v>
      </c>
      <c r="Z891" s="365">
        <f t="shared" si="389"/>
        <v>0</v>
      </c>
    </row>
    <row r="892" spans="1:26" ht="17.25" hidden="1" customHeight="1" x14ac:dyDescent="0.2">
      <c r="A892" s="131" t="str">
        <f t="shared" si="377"/>
        <v/>
      </c>
      <c r="B892" s="168"/>
      <c r="C892" s="168"/>
      <c r="D892" s="168"/>
      <c r="E892" s="169"/>
      <c r="F892" s="273" t="str">
        <f t="shared" si="378"/>
        <v/>
      </c>
      <c r="G892" s="129"/>
      <c r="H892" s="131" t="str">
        <f t="shared" si="379"/>
        <v/>
      </c>
      <c r="I892" s="168"/>
      <c r="J892" s="168"/>
      <c r="K892" s="168"/>
      <c r="L892" s="169"/>
      <c r="M892" s="273" t="str">
        <f t="shared" si="380"/>
        <v/>
      </c>
      <c r="N892" s="56"/>
      <c r="O892" s="57" t="str">
        <f>'Stammdaten Mitarbeitende'!AA892</f>
        <v/>
      </c>
      <c r="P892" s="64" t="str">
        <f>IF($A892="","",'Stammdaten Mitarbeitende'!L892)</f>
        <v/>
      </c>
      <c r="Q892" s="64" t="str">
        <f>IF(OR($A892="",'Stammdaten Mitarbeitende'!J892=""),"",'Stammdaten Mitarbeitende'!J892)</f>
        <v/>
      </c>
      <c r="R892" s="63" t="str">
        <f t="shared" si="381"/>
        <v/>
      </c>
      <c r="S892" s="63" t="str">
        <f t="shared" si="388"/>
        <v/>
      </c>
      <c r="T892" s="19">
        <f t="shared" si="382"/>
        <v>0</v>
      </c>
      <c r="U892" s="19">
        <f t="shared" si="383"/>
        <v>0</v>
      </c>
      <c r="V892" s="19">
        <f t="shared" si="384"/>
        <v>0</v>
      </c>
      <c r="W892" s="19">
        <f t="shared" si="385"/>
        <v>0</v>
      </c>
      <c r="X892" s="19">
        <f t="shared" si="386"/>
        <v>0</v>
      </c>
      <c r="Y892" s="19">
        <f t="shared" si="387"/>
        <v>0</v>
      </c>
      <c r="Z892" s="365">
        <f t="shared" si="389"/>
        <v>0</v>
      </c>
    </row>
    <row r="893" spans="1:26" ht="17.25" hidden="1" customHeight="1" x14ac:dyDescent="0.2">
      <c r="A893" s="131" t="str">
        <f t="shared" si="377"/>
        <v/>
      </c>
      <c r="B893" s="168"/>
      <c r="C893" s="168"/>
      <c r="D893" s="168"/>
      <c r="E893" s="169"/>
      <c r="F893" s="273" t="str">
        <f t="shared" si="378"/>
        <v/>
      </c>
      <c r="G893" s="129"/>
      <c r="H893" s="131" t="str">
        <f t="shared" si="379"/>
        <v/>
      </c>
      <c r="I893" s="168"/>
      <c r="J893" s="168"/>
      <c r="K893" s="168"/>
      <c r="L893" s="169"/>
      <c r="M893" s="273" t="str">
        <f t="shared" si="380"/>
        <v/>
      </c>
      <c r="N893" s="56"/>
      <c r="O893" s="57" t="str">
        <f>'Stammdaten Mitarbeitende'!AA893</f>
        <v/>
      </c>
      <c r="P893" s="64" t="str">
        <f>IF($A893="","",'Stammdaten Mitarbeitende'!L893)</f>
        <v/>
      </c>
      <c r="Q893" s="64" t="str">
        <f>IF(OR($A893="",'Stammdaten Mitarbeitende'!J893=""),"",'Stammdaten Mitarbeitende'!J893)</f>
        <v/>
      </c>
      <c r="R893" s="63" t="str">
        <f t="shared" si="381"/>
        <v/>
      </c>
      <c r="S893" s="63" t="str">
        <f t="shared" si="388"/>
        <v/>
      </c>
      <c r="T893" s="19">
        <f t="shared" si="382"/>
        <v>0</v>
      </c>
      <c r="U893" s="19">
        <f t="shared" si="383"/>
        <v>0</v>
      </c>
      <c r="V893" s="19">
        <f t="shared" si="384"/>
        <v>0</v>
      </c>
      <c r="W893" s="19">
        <f t="shared" si="385"/>
        <v>0</v>
      </c>
      <c r="X893" s="19">
        <f t="shared" si="386"/>
        <v>0</v>
      </c>
      <c r="Y893" s="19">
        <f t="shared" si="387"/>
        <v>0</v>
      </c>
      <c r="Z893" s="365">
        <f t="shared" si="389"/>
        <v>0</v>
      </c>
    </row>
    <row r="894" spans="1:26" ht="17.25" hidden="1" customHeight="1" x14ac:dyDescent="0.2">
      <c r="A894" s="131" t="str">
        <f t="shared" si="377"/>
        <v/>
      </c>
      <c r="B894" s="168"/>
      <c r="C894" s="168"/>
      <c r="D894" s="168"/>
      <c r="E894" s="169"/>
      <c r="F894" s="273" t="str">
        <f t="shared" si="378"/>
        <v/>
      </c>
      <c r="G894" s="129"/>
      <c r="H894" s="131" t="str">
        <f t="shared" si="379"/>
        <v/>
      </c>
      <c r="I894" s="168"/>
      <c r="J894" s="168"/>
      <c r="K894" s="168"/>
      <c r="L894" s="169"/>
      <c r="M894" s="273" t="str">
        <f t="shared" si="380"/>
        <v/>
      </c>
      <c r="N894" s="56"/>
      <c r="O894" s="57" t="str">
        <f>'Stammdaten Mitarbeitende'!AA894</f>
        <v/>
      </c>
      <c r="P894" s="64" t="str">
        <f>IF($A894="","",'Stammdaten Mitarbeitende'!L894)</f>
        <v/>
      </c>
      <c r="Q894" s="64" t="str">
        <f>IF(OR($A894="",'Stammdaten Mitarbeitende'!J894=""),"",'Stammdaten Mitarbeitende'!J894)</f>
        <v/>
      </c>
      <c r="R894" s="63" t="str">
        <f t="shared" si="381"/>
        <v/>
      </c>
      <c r="S894" s="63" t="str">
        <f t="shared" si="388"/>
        <v/>
      </c>
      <c r="T894" s="19">
        <f t="shared" si="382"/>
        <v>0</v>
      </c>
      <c r="U894" s="19">
        <f t="shared" si="383"/>
        <v>0</v>
      </c>
      <c r="V894" s="19">
        <f t="shared" si="384"/>
        <v>0</v>
      </c>
      <c r="W894" s="19">
        <f t="shared" si="385"/>
        <v>0</v>
      </c>
      <c r="X894" s="19">
        <f t="shared" si="386"/>
        <v>0</v>
      </c>
      <c r="Y894" s="19">
        <f t="shared" si="387"/>
        <v>0</v>
      </c>
      <c r="Z894" s="365">
        <f t="shared" si="389"/>
        <v>0</v>
      </c>
    </row>
    <row r="895" spans="1:26" ht="17.25" hidden="1" customHeight="1" x14ac:dyDescent="0.2">
      <c r="A895" s="131" t="str">
        <f t="shared" si="377"/>
        <v/>
      </c>
      <c r="B895" s="168"/>
      <c r="C895" s="168"/>
      <c r="D895" s="168"/>
      <c r="E895" s="169"/>
      <c r="F895" s="273" t="str">
        <f t="shared" si="378"/>
        <v/>
      </c>
      <c r="G895" s="129"/>
      <c r="H895" s="131" t="str">
        <f t="shared" si="379"/>
        <v/>
      </c>
      <c r="I895" s="168"/>
      <c r="J895" s="168"/>
      <c r="K895" s="168"/>
      <c r="L895" s="169"/>
      <c r="M895" s="273" t="str">
        <f t="shared" si="380"/>
        <v/>
      </c>
      <c r="N895" s="56"/>
      <c r="O895" s="57" t="str">
        <f>'Stammdaten Mitarbeitende'!AA895</f>
        <v/>
      </c>
      <c r="P895" s="64" t="str">
        <f>IF($A895="","",'Stammdaten Mitarbeitende'!L895)</f>
        <v/>
      </c>
      <c r="Q895" s="64" t="str">
        <f>IF(OR($A895="",'Stammdaten Mitarbeitende'!J895=""),"",'Stammdaten Mitarbeitende'!J895)</f>
        <v/>
      </c>
      <c r="R895" s="63" t="str">
        <f t="shared" si="381"/>
        <v/>
      </c>
      <c r="S895" s="63" t="str">
        <f t="shared" si="388"/>
        <v/>
      </c>
      <c r="T895" s="19">
        <f t="shared" si="382"/>
        <v>0</v>
      </c>
      <c r="U895" s="19">
        <f t="shared" si="383"/>
        <v>0</v>
      </c>
      <c r="V895" s="19">
        <f t="shared" si="384"/>
        <v>0</v>
      </c>
      <c r="W895" s="19">
        <f t="shared" si="385"/>
        <v>0</v>
      </c>
      <c r="X895" s="19">
        <f t="shared" si="386"/>
        <v>0</v>
      </c>
      <c r="Y895" s="19">
        <f t="shared" si="387"/>
        <v>0</v>
      </c>
      <c r="Z895" s="365">
        <f t="shared" si="389"/>
        <v>0</v>
      </c>
    </row>
    <row r="896" spans="1:26" ht="17.25" hidden="1" customHeight="1" x14ac:dyDescent="0.2">
      <c r="A896" s="131" t="str">
        <f t="shared" si="377"/>
        <v/>
      </c>
      <c r="B896" s="168"/>
      <c r="C896" s="168"/>
      <c r="D896" s="168"/>
      <c r="E896" s="169"/>
      <c r="F896" s="273" t="str">
        <f t="shared" si="378"/>
        <v/>
      </c>
      <c r="G896" s="129"/>
      <c r="H896" s="131" t="str">
        <f t="shared" si="379"/>
        <v/>
      </c>
      <c r="I896" s="168"/>
      <c r="J896" s="168"/>
      <c r="K896" s="168"/>
      <c r="L896" s="169"/>
      <c r="M896" s="273" t="str">
        <f t="shared" si="380"/>
        <v/>
      </c>
      <c r="N896" s="56"/>
      <c r="O896" s="57" t="str">
        <f>'Stammdaten Mitarbeitende'!AA896</f>
        <v/>
      </c>
      <c r="P896" s="64" t="str">
        <f>IF($A896="","",'Stammdaten Mitarbeitende'!L896)</f>
        <v/>
      </c>
      <c r="Q896" s="64" t="str">
        <f>IF(OR($A896="",'Stammdaten Mitarbeitende'!J896=""),"",'Stammdaten Mitarbeitende'!J896)</f>
        <v/>
      </c>
      <c r="R896" s="63" t="str">
        <f t="shared" si="381"/>
        <v/>
      </c>
      <c r="S896" s="63" t="str">
        <f t="shared" si="388"/>
        <v/>
      </c>
      <c r="T896" s="19">
        <f t="shared" si="382"/>
        <v>0</v>
      </c>
      <c r="U896" s="19">
        <f t="shared" si="383"/>
        <v>0</v>
      </c>
      <c r="V896" s="19">
        <f t="shared" si="384"/>
        <v>0</v>
      </c>
      <c r="W896" s="19">
        <f t="shared" si="385"/>
        <v>0</v>
      </c>
      <c r="X896" s="19">
        <f t="shared" si="386"/>
        <v>0</v>
      </c>
      <c r="Y896" s="19">
        <f t="shared" si="387"/>
        <v>0</v>
      </c>
      <c r="Z896" s="365">
        <f t="shared" si="389"/>
        <v>0</v>
      </c>
    </row>
    <row r="897" spans="1:26" ht="17.25" hidden="1" customHeight="1" x14ac:dyDescent="0.2">
      <c r="A897" s="131" t="str">
        <f t="shared" si="377"/>
        <v/>
      </c>
      <c r="B897" s="168"/>
      <c r="C897" s="168"/>
      <c r="D897" s="168"/>
      <c r="E897" s="169"/>
      <c r="F897" s="273" t="str">
        <f t="shared" si="378"/>
        <v/>
      </c>
      <c r="G897" s="129"/>
      <c r="H897" s="131" t="str">
        <f t="shared" si="379"/>
        <v/>
      </c>
      <c r="I897" s="168"/>
      <c r="J897" s="168"/>
      <c r="K897" s="168"/>
      <c r="L897" s="169"/>
      <c r="M897" s="273" t="str">
        <f t="shared" si="380"/>
        <v/>
      </c>
      <c r="N897" s="56"/>
      <c r="O897" s="57" t="str">
        <f>'Stammdaten Mitarbeitende'!AA897</f>
        <v/>
      </c>
      <c r="P897" s="64" t="str">
        <f>IF($A897="","",'Stammdaten Mitarbeitende'!L897)</f>
        <v/>
      </c>
      <c r="Q897" s="64" t="str">
        <f>IF(OR($A897="",'Stammdaten Mitarbeitende'!J897=""),"",'Stammdaten Mitarbeitende'!J897)</f>
        <v/>
      </c>
      <c r="R897" s="63" t="str">
        <f t="shared" si="381"/>
        <v/>
      </c>
      <c r="S897" s="63" t="str">
        <f t="shared" si="388"/>
        <v/>
      </c>
      <c r="T897" s="19">
        <f t="shared" si="382"/>
        <v>0</v>
      </c>
      <c r="U897" s="19">
        <f t="shared" si="383"/>
        <v>0</v>
      </c>
      <c r="V897" s="19">
        <f t="shared" si="384"/>
        <v>0</v>
      </c>
      <c r="W897" s="19">
        <f t="shared" si="385"/>
        <v>0</v>
      </c>
      <c r="X897" s="19">
        <f t="shared" si="386"/>
        <v>0</v>
      </c>
      <c r="Y897" s="19">
        <f t="shared" si="387"/>
        <v>0</v>
      </c>
      <c r="Z897" s="365">
        <f t="shared" si="389"/>
        <v>0</v>
      </c>
    </row>
    <row r="898" spans="1:26" ht="17.25" hidden="1" customHeight="1" x14ac:dyDescent="0.2">
      <c r="A898" s="131" t="str">
        <f t="shared" si="377"/>
        <v/>
      </c>
      <c r="B898" s="168"/>
      <c r="C898" s="168"/>
      <c r="D898" s="168"/>
      <c r="E898" s="169"/>
      <c r="F898" s="273" t="str">
        <f t="shared" si="378"/>
        <v/>
      </c>
      <c r="G898" s="129"/>
      <c r="H898" s="131" t="str">
        <f t="shared" si="379"/>
        <v/>
      </c>
      <c r="I898" s="168"/>
      <c r="J898" s="168"/>
      <c r="K898" s="168"/>
      <c r="L898" s="169"/>
      <c r="M898" s="273" t="str">
        <f t="shared" si="380"/>
        <v/>
      </c>
      <c r="N898" s="56"/>
      <c r="O898" s="57" t="str">
        <f>'Stammdaten Mitarbeitende'!AA898</f>
        <v/>
      </c>
      <c r="P898" s="64" t="str">
        <f>IF($A898="","",'Stammdaten Mitarbeitende'!L898)</f>
        <v/>
      </c>
      <c r="Q898" s="64" t="str">
        <f>IF(OR($A898="",'Stammdaten Mitarbeitende'!J898=""),"",'Stammdaten Mitarbeitende'!J898)</f>
        <v/>
      </c>
      <c r="R898" s="63" t="str">
        <f t="shared" si="381"/>
        <v/>
      </c>
      <c r="S898" s="63" t="str">
        <f t="shared" si="388"/>
        <v/>
      </c>
      <c r="T898" s="19">
        <f t="shared" si="382"/>
        <v>0</v>
      </c>
      <c r="U898" s="19">
        <f t="shared" si="383"/>
        <v>0</v>
      </c>
      <c r="V898" s="19">
        <f t="shared" si="384"/>
        <v>0</v>
      </c>
      <c r="W898" s="19">
        <f t="shared" si="385"/>
        <v>0</v>
      </c>
      <c r="X898" s="19">
        <f t="shared" si="386"/>
        <v>0</v>
      </c>
      <c r="Y898" s="19">
        <f t="shared" si="387"/>
        <v>0</v>
      </c>
      <c r="Z898" s="365">
        <f t="shared" si="389"/>
        <v>0</v>
      </c>
    </row>
    <row r="899" spans="1:26" ht="17.25" hidden="1" customHeight="1" x14ac:dyDescent="0.2">
      <c r="A899" s="131" t="str">
        <f t="shared" si="377"/>
        <v/>
      </c>
      <c r="B899" s="168"/>
      <c r="C899" s="168"/>
      <c r="D899" s="168"/>
      <c r="E899" s="169"/>
      <c r="F899" s="273" t="str">
        <f t="shared" si="378"/>
        <v/>
      </c>
      <c r="G899" s="129"/>
      <c r="H899" s="131" t="str">
        <f t="shared" si="379"/>
        <v/>
      </c>
      <c r="I899" s="168"/>
      <c r="J899" s="168"/>
      <c r="K899" s="168"/>
      <c r="L899" s="169"/>
      <c r="M899" s="273" t="str">
        <f t="shared" si="380"/>
        <v/>
      </c>
      <c r="N899" s="56"/>
      <c r="O899" s="57" t="str">
        <f>'Stammdaten Mitarbeitende'!AA899</f>
        <v/>
      </c>
      <c r="P899" s="64" t="str">
        <f>IF($A899="","",'Stammdaten Mitarbeitende'!L899)</f>
        <v/>
      </c>
      <c r="Q899" s="64" t="str">
        <f>IF(OR($A899="",'Stammdaten Mitarbeitende'!J899=""),"",'Stammdaten Mitarbeitende'!J899)</f>
        <v/>
      </c>
      <c r="R899" s="63" t="str">
        <f t="shared" si="381"/>
        <v/>
      </c>
      <c r="S899" s="63" t="str">
        <f t="shared" si="388"/>
        <v/>
      </c>
      <c r="T899" s="19">
        <f t="shared" si="382"/>
        <v>0</v>
      </c>
      <c r="U899" s="19">
        <f t="shared" si="383"/>
        <v>0</v>
      </c>
      <c r="V899" s="19">
        <f t="shared" si="384"/>
        <v>0</v>
      </c>
      <c r="W899" s="19">
        <f t="shared" si="385"/>
        <v>0</v>
      </c>
      <c r="X899" s="19">
        <f t="shared" si="386"/>
        <v>0</v>
      </c>
      <c r="Y899" s="19">
        <f t="shared" si="387"/>
        <v>0</v>
      </c>
      <c r="Z899" s="365">
        <f t="shared" si="389"/>
        <v>0</v>
      </c>
    </row>
    <row r="900" spans="1:26" hidden="1" x14ac:dyDescent="0.2">
      <c r="A900" s="280" t="str">
        <f>Übersetzungstexte!A$230</f>
        <v>Seitentotal</v>
      </c>
      <c r="B900" s="281"/>
      <c r="C900" s="92">
        <f>SUM(C879:C899)</f>
        <v>0</v>
      </c>
      <c r="D900" s="282"/>
      <c r="E900" s="92">
        <f>SUM(E879:E899)</f>
        <v>0</v>
      </c>
      <c r="F900" s="92">
        <f>SUM(F879:F899)</f>
        <v>0</v>
      </c>
      <c r="G900" s="283"/>
      <c r="H900" s="280" t="str">
        <f>Übersetzungstexte!A$230</f>
        <v>Seitentotal</v>
      </c>
      <c r="I900" s="281"/>
      <c r="J900" s="92">
        <f>SUM(J879:J899)</f>
        <v>0</v>
      </c>
      <c r="K900" s="282"/>
      <c r="L900" s="92">
        <f>SUM(L879:L899)</f>
        <v>0</v>
      </c>
      <c r="M900" s="92">
        <f>SUM(M879:M899)</f>
        <v>0</v>
      </c>
      <c r="N900" s="56"/>
      <c r="O900" s="56"/>
      <c r="P900" s="56"/>
      <c r="Q900" s="56"/>
      <c r="R900" s="56"/>
      <c r="S900" s="56"/>
    </row>
    <row r="901" spans="1:26" hidden="1" x14ac:dyDescent="0.2">
      <c r="A901" s="240" t="str">
        <f>'Stammdaten Betrieb &amp; Abteilung'!D$1</f>
        <v xml:space="preserve">  </v>
      </c>
      <c r="B901" s="241"/>
      <c r="F901" s="243"/>
      <c r="G901" s="243"/>
      <c r="H901" s="22" t="str">
        <f>Übersetzungstexte!A$190</f>
        <v>Betrieb / Betriebsabteilung</v>
      </c>
      <c r="I901" s="244" t="str">
        <f>'Stammdaten Betrieb &amp; Abteilung'!D$13</f>
        <v xml:space="preserve"> </v>
      </c>
      <c r="J901" s="49"/>
      <c r="K901" s="22"/>
      <c r="L901" s="49"/>
      <c r="M901" s="49"/>
    </row>
    <row r="902" spans="1:26" hidden="1" x14ac:dyDescent="0.2">
      <c r="A902" s="245" t="str">
        <f>'Stammdaten Betrieb &amp; Abteilung'!D$3</f>
        <v xml:space="preserve"> </v>
      </c>
      <c r="B902" s="246"/>
      <c r="F902" s="247"/>
      <c r="G902" s="247"/>
      <c r="H902" s="46" t="str">
        <f>Übersetzungstexte!A$191</f>
        <v>PLZ/Ort</v>
      </c>
      <c r="I902" s="244" t="str">
        <f>'Stammdaten Betrieb &amp; Abteilung'!D$4</f>
        <v xml:space="preserve"> </v>
      </c>
      <c r="J902" s="49"/>
      <c r="K902" s="22"/>
      <c r="L902" s="248"/>
      <c r="M902" s="248"/>
    </row>
    <row r="903" spans="1:26" hidden="1" x14ac:dyDescent="0.2">
      <c r="A903" s="178"/>
      <c r="B903" s="195"/>
      <c r="C903" s="196"/>
      <c r="D903" s="195"/>
      <c r="E903" s="196"/>
      <c r="F903" s="196"/>
      <c r="G903" s="279"/>
      <c r="H903" s="197"/>
      <c r="I903" s="196"/>
      <c r="J903" s="195"/>
      <c r="K903" s="198"/>
      <c r="L903" s="199"/>
      <c r="M903" s="199"/>
    </row>
    <row r="904" spans="1:26" hidden="1" x14ac:dyDescent="0.2">
      <c r="A904" s="249"/>
      <c r="B904" s="250"/>
      <c r="C904" s="251"/>
      <c r="D904" s="252"/>
      <c r="E904" s="253"/>
      <c r="F904" s="254" t="str">
        <f>CONCATENATE(Übersetzungstexte!A$192," ",TEXT(MONTH(P$3),"00"),".",YEAR(P$3))</f>
        <v>Zeitgleiche Periode des Vorjahres: 01.3799</v>
      </c>
      <c r="G904" s="255"/>
      <c r="H904" s="255"/>
      <c r="I904" s="249"/>
      <c r="J904" s="252"/>
      <c r="K904" s="256"/>
      <c r="L904" s="257"/>
      <c r="M904" s="258" t="str">
        <f>CONCATENATE(Übersetzungstexte!A$211," ",TEXT(MONTH(P$4),"00"),".",YEAR(P$4))</f>
        <v>Zeitgleiche Periode des vorletzten Jahres: 01.3798</v>
      </c>
    </row>
    <row r="905" spans="1:26" hidden="1" x14ac:dyDescent="0.2">
      <c r="A905" s="259">
        <v>1</v>
      </c>
      <c r="B905" s="260">
        <v>2</v>
      </c>
      <c r="C905" s="260">
        <v>3</v>
      </c>
      <c r="D905" s="260">
        <v>4</v>
      </c>
      <c r="E905" s="260">
        <v>5</v>
      </c>
      <c r="F905" s="260">
        <v>6</v>
      </c>
      <c r="G905" s="261"/>
      <c r="H905" s="259">
        <v>1</v>
      </c>
      <c r="I905" s="260">
        <v>2</v>
      </c>
      <c r="J905" s="260">
        <v>3</v>
      </c>
      <c r="K905" s="260">
        <v>4</v>
      </c>
      <c r="L905" s="260">
        <v>5</v>
      </c>
      <c r="M905" s="260">
        <v>6</v>
      </c>
      <c r="N905" s="54"/>
      <c r="O905" s="54"/>
      <c r="P905" s="54"/>
      <c r="Q905" s="54"/>
      <c r="R905" s="54" t="s">
        <v>766</v>
      </c>
      <c r="S905" s="54" t="s">
        <v>5</v>
      </c>
      <c r="T905" s="66" t="s">
        <v>764</v>
      </c>
      <c r="U905" s="66" t="s">
        <v>667</v>
      </c>
      <c r="V905" s="66"/>
      <c r="W905" s="66" t="s">
        <v>764</v>
      </c>
      <c r="X905" s="66" t="s">
        <v>667</v>
      </c>
      <c r="Y905" s="66"/>
    </row>
    <row r="906" spans="1:26" s="134" customFormat="1" hidden="1" x14ac:dyDescent="0.2">
      <c r="A906" s="262" t="str">
        <f>Übersetzungstexte!A$193</f>
        <v/>
      </c>
      <c r="B906" s="263" t="str">
        <f>Übersetzungstexte!A$196</f>
        <v>vertragliche</v>
      </c>
      <c r="C906" s="264" t="str">
        <f>Übersetzungstexte!A$199</f>
        <v>Sollstd. zeitgl.</v>
      </c>
      <c r="D906" s="265" t="str">
        <f>Übersetzungstexte!A$202</f>
        <v>Istzeit</v>
      </c>
      <c r="E906" s="264" t="str">
        <f>Übersetzungstexte!A$205</f>
        <v>Bezahlte/</v>
      </c>
      <c r="F906" s="264" t="str">
        <f>Übersetzungstexte!A$208</f>
        <v>Ausfallstunden</v>
      </c>
      <c r="G906" s="266"/>
      <c r="H906" s="262" t="str">
        <f>Übersetzungstexte!A$212</f>
        <v/>
      </c>
      <c r="I906" s="263" t="str">
        <f>Übersetzungstexte!A$215</f>
        <v>vertragliche</v>
      </c>
      <c r="J906" s="264" t="str">
        <f>Übersetzungstexte!A$218</f>
        <v>Sollstd. zeitgl.</v>
      </c>
      <c r="K906" s="265" t="str">
        <f>Übersetzungstexte!A$221</f>
        <v>Istzeit</v>
      </c>
      <c r="L906" s="264" t="str">
        <f>Übersetzungstexte!A$224</f>
        <v>Bezahlte/</v>
      </c>
      <c r="M906" s="264" t="str">
        <f>Übersetzungstexte!A$227</f>
        <v>Ausfallstunden</v>
      </c>
      <c r="N906" s="55"/>
      <c r="O906" s="55"/>
      <c r="P906" s="84" t="s">
        <v>680</v>
      </c>
      <c r="Q906" s="84" t="s">
        <v>683</v>
      </c>
      <c r="R906" s="61" t="s">
        <v>691</v>
      </c>
      <c r="S906" s="61" t="s">
        <v>691</v>
      </c>
      <c r="T906" s="66" t="s">
        <v>763</v>
      </c>
      <c r="U906" s="66" t="s">
        <v>763</v>
      </c>
      <c r="V906" s="61" t="s">
        <v>691</v>
      </c>
      <c r="W906" s="66" t="s">
        <v>763</v>
      </c>
      <c r="X906" s="66" t="s">
        <v>763</v>
      </c>
      <c r="Y906" s="61" t="s">
        <v>691</v>
      </c>
      <c r="Z906" s="79"/>
    </row>
    <row r="907" spans="1:26" s="134" customFormat="1" hidden="1" x14ac:dyDescent="0.2">
      <c r="A907" s="267" t="str">
        <f>Übersetzungstexte!A$194</f>
        <v/>
      </c>
      <c r="B907" s="263" t="str">
        <f>Übersetzungstexte!A$197</f>
        <v>wöchentliche</v>
      </c>
      <c r="C907" s="264" t="str">
        <f>Übersetzungstexte!A$200</f>
        <v>Periode inkl.</v>
      </c>
      <c r="D907" s="265" t="str">
        <f>Übersetzungstexte!A$203</f>
        <v/>
      </c>
      <c r="E907" s="264" t="str">
        <f>Übersetzungstexte!A$206</f>
        <v>Unbezahlte</v>
      </c>
      <c r="F907" s="264" t="str">
        <f>Übersetzungstexte!A$209</f>
        <v/>
      </c>
      <c r="G907" s="266"/>
      <c r="H907" s="267" t="str">
        <f>Übersetzungstexte!A$213</f>
        <v/>
      </c>
      <c r="I907" s="263" t="str">
        <f>Übersetzungstexte!A$216</f>
        <v>wöchentliche</v>
      </c>
      <c r="J907" s="264" t="str">
        <f>Übersetzungstexte!A$219</f>
        <v>Periode inkl.</v>
      </c>
      <c r="K907" s="265" t="str">
        <f>Übersetzungstexte!A$222</f>
        <v/>
      </c>
      <c r="L907" s="264" t="str">
        <f>Übersetzungstexte!A$225</f>
        <v>Unbezahlte</v>
      </c>
      <c r="M907" s="264" t="str">
        <f>Übersetzungstexte!A$228</f>
        <v/>
      </c>
      <c r="N907" s="55"/>
      <c r="O907" s="55"/>
      <c r="P907" s="61" t="s">
        <v>682</v>
      </c>
      <c r="Q907" s="84" t="s">
        <v>681</v>
      </c>
      <c r="R907" s="61" t="s">
        <v>692</v>
      </c>
      <c r="S907" s="61" t="s">
        <v>692</v>
      </c>
      <c r="T907" s="66" t="s">
        <v>749</v>
      </c>
      <c r="U907" s="66" t="s">
        <v>749</v>
      </c>
      <c r="V907" s="61" t="s">
        <v>692</v>
      </c>
      <c r="W907" s="66" t="s">
        <v>749</v>
      </c>
      <c r="X907" s="66" t="s">
        <v>749</v>
      </c>
      <c r="Y907" s="61" t="s">
        <v>692</v>
      </c>
      <c r="Z907" s="79" t="s">
        <v>52</v>
      </c>
    </row>
    <row r="908" spans="1:26" s="134" customFormat="1" hidden="1" x14ac:dyDescent="0.2">
      <c r="A908" s="268" t="str">
        <f>Übersetzungstexte!A$195</f>
        <v>Name,Vorname</v>
      </c>
      <c r="B908" s="269" t="str">
        <f>Übersetzungstexte!A$198</f>
        <v>Arbeitszeit</v>
      </c>
      <c r="C908" s="270" t="str">
        <f>Übersetzungstexte!A$201</f>
        <v>Vorholzeit</v>
      </c>
      <c r="D908" s="271" t="str">
        <f>Übersetzungstexte!A$204</f>
        <v/>
      </c>
      <c r="E908" s="270" t="str">
        <f>Übersetzungstexte!A$207</f>
        <v>Absenzen</v>
      </c>
      <c r="F908" s="270" t="str">
        <f>Übersetzungstexte!A$210</f>
        <v/>
      </c>
      <c r="G908" s="272"/>
      <c r="H908" s="268" t="str">
        <f>Übersetzungstexte!A$214</f>
        <v>Name,Vorname</v>
      </c>
      <c r="I908" s="269" t="str">
        <f>Übersetzungstexte!A$217</f>
        <v>Arbeitszeit</v>
      </c>
      <c r="J908" s="270" t="str">
        <f>Übersetzungstexte!A$220</f>
        <v>Vorholzeit</v>
      </c>
      <c r="K908" s="271" t="str">
        <f>Übersetzungstexte!A$223</f>
        <v/>
      </c>
      <c r="L908" s="270" t="str">
        <f>Übersetzungstexte!A$226</f>
        <v>Absenzen</v>
      </c>
      <c r="M908" s="270" t="str">
        <f>Übersetzungstexte!A$229</f>
        <v/>
      </c>
      <c r="N908" s="55"/>
      <c r="O908" s="55" t="s">
        <v>711</v>
      </c>
      <c r="P908" s="61" t="s">
        <v>673</v>
      </c>
      <c r="Q908" s="84" t="s">
        <v>661</v>
      </c>
      <c r="R908" s="83">
        <f>P$3</f>
        <v>693598</v>
      </c>
      <c r="S908" s="83">
        <f>P$4</f>
        <v>693233</v>
      </c>
      <c r="T908" s="83" t="s">
        <v>767</v>
      </c>
      <c r="U908" s="83" t="s">
        <v>767</v>
      </c>
      <c r="V908" s="83" t="s">
        <v>767</v>
      </c>
      <c r="W908" s="83" t="s">
        <v>4</v>
      </c>
      <c r="X908" s="83" t="s">
        <v>4</v>
      </c>
      <c r="Y908" s="83" t="s">
        <v>4</v>
      </c>
      <c r="Z908" s="79" t="s">
        <v>53</v>
      </c>
    </row>
    <row r="909" spans="1:26" ht="17.25" hidden="1" customHeight="1" x14ac:dyDescent="0.2">
      <c r="A909" s="131" t="str">
        <f t="shared" ref="A909:A929" si="390">O909</f>
        <v/>
      </c>
      <c r="B909" s="168"/>
      <c r="C909" s="168"/>
      <c r="D909" s="168"/>
      <c r="E909" s="169"/>
      <c r="F909" s="273" t="str">
        <f t="shared" ref="F909:F929" si="391">R909</f>
        <v/>
      </c>
      <c r="G909" s="129"/>
      <c r="H909" s="131" t="str">
        <f t="shared" ref="H909:H929" si="392">O909</f>
        <v/>
      </c>
      <c r="I909" s="168"/>
      <c r="J909" s="168"/>
      <c r="K909" s="168"/>
      <c r="L909" s="169"/>
      <c r="M909" s="273" t="str">
        <f t="shared" ref="M909:M929" si="393">S909</f>
        <v/>
      </c>
      <c r="N909" s="56"/>
      <c r="O909" s="57" t="str">
        <f>'Stammdaten Mitarbeitende'!AA909</f>
        <v/>
      </c>
      <c r="P909" s="64" t="str">
        <f>IF($A909="","",'Stammdaten Mitarbeitende'!L909)</f>
        <v/>
      </c>
      <c r="Q909" s="64" t="str">
        <f>IF(OR($A909="",'Stammdaten Mitarbeitende'!J909=""),"",'Stammdaten Mitarbeitende'!J909)</f>
        <v/>
      </c>
      <c r="R909" s="63" t="str">
        <f t="shared" ref="R909:R929" si="394">IF(OR($A909="",C909="",D909="",E909=""),"",MAX(C909-D909-E909,0))</f>
        <v/>
      </c>
      <c r="S909" s="63" t="str">
        <f>IF(OR($H909="",J909="",K909="",L909=""),"",MAX(J909-K909-L909,0))</f>
        <v/>
      </c>
      <c r="T909" s="19">
        <f t="shared" ref="T909:T929" si="395">IF(OR(F909=""),0,C909)</f>
        <v>0</v>
      </c>
      <c r="U909" s="19">
        <f t="shared" ref="U909:U929" si="396">IF(OR(F909=""),0,E909)</f>
        <v>0</v>
      </c>
      <c r="V909" s="19">
        <f t="shared" ref="V909:V929" si="397">IF(OR(F909&lt;=0,F909=""),0,R909)</f>
        <v>0</v>
      </c>
      <c r="W909" s="19">
        <f t="shared" ref="W909:W929" si="398">IF(OR(M909=""),0,J909)</f>
        <v>0</v>
      </c>
      <c r="X909" s="19">
        <f t="shared" ref="X909:X929" si="399">IF(OR(M909=""),0,L909)</f>
        <v>0</v>
      </c>
      <c r="Y909" s="19">
        <f t="shared" ref="Y909:Y929" si="400">IF(OR(M909&lt;=0,M909=""),0,S909)</f>
        <v>0</v>
      </c>
      <c r="Z909" s="365">
        <f>MAX(P909:Y909)</f>
        <v>0</v>
      </c>
    </row>
    <row r="910" spans="1:26" ht="17.25" hidden="1" customHeight="1" x14ac:dyDescent="0.2">
      <c r="A910" s="131" t="str">
        <f t="shared" si="390"/>
        <v/>
      </c>
      <c r="B910" s="168"/>
      <c r="C910" s="168"/>
      <c r="D910" s="168"/>
      <c r="E910" s="169"/>
      <c r="F910" s="273" t="str">
        <f t="shared" si="391"/>
        <v/>
      </c>
      <c r="G910" s="129"/>
      <c r="H910" s="131" t="str">
        <f t="shared" si="392"/>
        <v/>
      </c>
      <c r="I910" s="168"/>
      <c r="J910" s="168"/>
      <c r="K910" s="168"/>
      <c r="L910" s="169"/>
      <c r="M910" s="273" t="str">
        <f t="shared" si="393"/>
        <v/>
      </c>
      <c r="N910" s="56"/>
      <c r="O910" s="57" t="str">
        <f>'Stammdaten Mitarbeitende'!AA910</f>
        <v/>
      </c>
      <c r="P910" s="64" t="str">
        <f>IF($A910="","",'Stammdaten Mitarbeitende'!L910)</f>
        <v/>
      </c>
      <c r="Q910" s="64" t="str">
        <f>IF(OR($A910="",'Stammdaten Mitarbeitende'!J910=""),"",'Stammdaten Mitarbeitende'!J910)</f>
        <v/>
      </c>
      <c r="R910" s="63" t="str">
        <f t="shared" si="394"/>
        <v/>
      </c>
      <c r="S910" s="63" t="str">
        <f t="shared" ref="S910:S929" si="401">IF(OR($H910="",J910="",K910="",L910=""),"",MAX(J910-K910-L910,0))</f>
        <v/>
      </c>
      <c r="T910" s="19">
        <f t="shared" si="395"/>
        <v>0</v>
      </c>
      <c r="U910" s="19">
        <f t="shared" si="396"/>
        <v>0</v>
      </c>
      <c r="V910" s="19">
        <f t="shared" si="397"/>
        <v>0</v>
      </c>
      <c r="W910" s="19">
        <f t="shared" si="398"/>
        <v>0</v>
      </c>
      <c r="X910" s="19">
        <f t="shared" si="399"/>
        <v>0</v>
      </c>
      <c r="Y910" s="19">
        <f t="shared" si="400"/>
        <v>0</v>
      </c>
      <c r="Z910" s="365">
        <f t="shared" ref="Z910:Z929" si="402">MAX(P910:Y910)</f>
        <v>0</v>
      </c>
    </row>
    <row r="911" spans="1:26" ht="17.25" hidden="1" customHeight="1" x14ac:dyDescent="0.2">
      <c r="A911" s="131" t="str">
        <f t="shared" si="390"/>
        <v/>
      </c>
      <c r="B911" s="168"/>
      <c r="C911" s="168"/>
      <c r="D911" s="168"/>
      <c r="E911" s="169"/>
      <c r="F911" s="273" t="str">
        <f t="shared" si="391"/>
        <v/>
      </c>
      <c r="G911" s="129"/>
      <c r="H911" s="131" t="str">
        <f t="shared" si="392"/>
        <v/>
      </c>
      <c r="I911" s="168"/>
      <c r="J911" s="168"/>
      <c r="K911" s="168"/>
      <c r="L911" s="169"/>
      <c r="M911" s="273" t="str">
        <f t="shared" si="393"/>
        <v/>
      </c>
      <c r="N911" s="56"/>
      <c r="O911" s="57" t="str">
        <f>'Stammdaten Mitarbeitende'!AA911</f>
        <v/>
      </c>
      <c r="P911" s="64" t="str">
        <f>IF($A911="","",'Stammdaten Mitarbeitende'!L911)</f>
        <v/>
      </c>
      <c r="Q911" s="64" t="str">
        <f>IF(OR($A911="",'Stammdaten Mitarbeitende'!J911=""),"",'Stammdaten Mitarbeitende'!J911)</f>
        <v/>
      </c>
      <c r="R911" s="63" t="str">
        <f t="shared" si="394"/>
        <v/>
      </c>
      <c r="S911" s="63" t="str">
        <f t="shared" si="401"/>
        <v/>
      </c>
      <c r="T911" s="19">
        <f t="shared" si="395"/>
        <v>0</v>
      </c>
      <c r="U911" s="19">
        <f t="shared" si="396"/>
        <v>0</v>
      </c>
      <c r="V911" s="19">
        <f t="shared" si="397"/>
        <v>0</v>
      </c>
      <c r="W911" s="19">
        <f t="shared" si="398"/>
        <v>0</v>
      </c>
      <c r="X911" s="19">
        <f t="shared" si="399"/>
        <v>0</v>
      </c>
      <c r="Y911" s="19">
        <f t="shared" si="400"/>
        <v>0</v>
      </c>
      <c r="Z911" s="365">
        <f t="shared" si="402"/>
        <v>0</v>
      </c>
    </row>
    <row r="912" spans="1:26" ht="17.25" hidden="1" customHeight="1" x14ac:dyDescent="0.2">
      <c r="A912" s="131" t="str">
        <f t="shared" si="390"/>
        <v/>
      </c>
      <c r="B912" s="168"/>
      <c r="C912" s="168"/>
      <c r="D912" s="168"/>
      <c r="E912" s="169"/>
      <c r="F912" s="273" t="str">
        <f t="shared" si="391"/>
        <v/>
      </c>
      <c r="G912" s="129"/>
      <c r="H912" s="131" t="str">
        <f t="shared" si="392"/>
        <v/>
      </c>
      <c r="I912" s="168"/>
      <c r="J912" s="168"/>
      <c r="K912" s="168"/>
      <c r="L912" s="169"/>
      <c r="M912" s="273" t="str">
        <f t="shared" si="393"/>
        <v/>
      </c>
      <c r="N912" s="56"/>
      <c r="O912" s="57" t="str">
        <f>'Stammdaten Mitarbeitende'!AA912</f>
        <v/>
      </c>
      <c r="P912" s="64" t="str">
        <f>IF($A912="","",'Stammdaten Mitarbeitende'!L912)</f>
        <v/>
      </c>
      <c r="Q912" s="64" t="str">
        <f>IF(OR($A912="",'Stammdaten Mitarbeitende'!J912=""),"",'Stammdaten Mitarbeitende'!J912)</f>
        <v/>
      </c>
      <c r="R912" s="63" t="str">
        <f t="shared" si="394"/>
        <v/>
      </c>
      <c r="S912" s="63" t="str">
        <f t="shared" si="401"/>
        <v/>
      </c>
      <c r="T912" s="19">
        <f t="shared" si="395"/>
        <v>0</v>
      </c>
      <c r="U912" s="19">
        <f t="shared" si="396"/>
        <v>0</v>
      </c>
      <c r="V912" s="19">
        <f t="shared" si="397"/>
        <v>0</v>
      </c>
      <c r="W912" s="19">
        <f t="shared" si="398"/>
        <v>0</v>
      </c>
      <c r="X912" s="19">
        <f t="shared" si="399"/>
        <v>0</v>
      </c>
      <c r="Y912" s="19">
        <f t="shared" si="400"/>
        <v>0</v>
      </c>
      <c r="Z912" s="365">
        <f t="shared" si="402"/>
        <v>0</v>
      </c>
    </row>
    <row r="913" spans="1:26" ht="17.25" hidden="1" customHeight="1" x14ac:dyDescent="0.2">
      <c r="A913" s="131" t="str">
        <f t="shared" si="390"/>
        <v/>
      </c>
      <c r="B913" s="168"/>
      <c r="C913" s="168"/>
      <c r="D913" s="168"/>
      <c r="E913" s="169"/>
      <c r="F913" s="273" t="str">
        <f t="shared" si="391"/>
        <v/>
      </c>
      <c r="G913" s="129"/>
      <c r="H913" s="131" t="str">
        <f t="shared" si="392"/>
        <v/>
      </c>
      <c r="I913" s="168"/>
      <c r="J913" s="168"/>
      <c r="K913" s="168"/>
      <c r="L913" s="169"/>
      <c r="M913" s="273" t="str">
        <f t="shared" si="393"/>
        <v/>
      </c>
      <c r="N913" s="56"/>
      <c r="O913" s="57" t="str">
        <f>'Stammdaten Mitarbeitende'!AA913</f>
        <v/>
      </c>
      <c r="P913" s="64" t="str">
        <f>IF($A913="","",'Stammdaten Mitarbeitende'!L913)</f>
        <v/>
      </c>
      <c r="Q913" s="64" t="str">
        <f>IF(OR($A913="",'Stammdaten Mitarbeitende'!J913=""),"",'Stammdaten Mitarbeitende'!J913)</f>
        <v/>
      </c>
      <c r="R913" s="63" t="str">
        <f t="shared" si="394"/>
        <v/>
      </c>
      <c r="S913" s="63" t="str">
        <f t="shared" si="401"/>
        <v/>
      </c>
      <c r="T913" s="19">
        <f t="shared" si="395"/>
        <v>0</v>
      </c>
      <c r="U913" s="19">
        <f t="shared" si="396"/>
        <v>0</v>
      </c>
      <c r="V913" s="19">
        <f t="shared" si="397"/>
        <v>0</v>
      </c>
      <c r="W913" s="19">
        <f t="shared" si="398"/>
        <v>0</v>
      </c>
      <c r="X913" s="19">
        <f t="shared" si="399"/>
        <v>0</v>
      </c>
      <c r="Y913" s="19">
        <f t="shared" si="400"/>
        <v>0</v>
      </c>
      <c r="Z913" s="365">
        <f t="shared" si="402"/>
        <v>0</v>
      </c>
    </row>
    <row r="914" spans="1:26" ht="17.25" hidden="1" customHeight="1" x14ac:dyDescent="0.2">
      <c r="A914" s="131" t="str">
        <f t="shared" si="390"/>
        <v/>
      </c>
      <c r="B914" s="168"/>
      <c r="C914" s="168"/>
      <c r="D914" s="168"/>
      <c r="E914" s="169"/>
      <c r="F914" s="273" t="str">
        <f t="shared" si="391"/>
        <v/>
      </c>
      <c r="G914" s="129"/>
      <c r="H914" s="131" t="str">
        <f t="shared" si="392"/>
        <v/>
      </c>
      <c r="I914" s="168"/>
      <c r="J914" s="168"/>
      <c r="K914" s="168"/>
      <c r="L914" s="169"/>
      <c r="M914" s="273" t="str">
        <f t="shared" si="393"/>
        <v/>
      </c>
      <c r="N914" s="56"/>
      <c r="O914" s="57" t="str">
        <f>'Stammdaten Mitarbeitende'!AA914</f>
        <v/>
      </c>
      <c r="P914" s="64" t="str">
        <f>IF($A914="","",'Stammdaten Mitarbeitende'!L914)</f>
        <v/>
      </c>
      <c r="Q914" s="64" t="str">
        <f>IF(OR($A914="",'Stammdaten Mitarbeitende'!J914=""),"",'Stammdaten Mitarbeitende'!J914)</f>
        <v/>
      </c>
      <c r="R914" s="63" t="str">
        <f t="shared" si="394"/>
        <v/>
      </c>
      <c r="S914" s="63" t="str">
        <f t="shared" si="401"/>
        <v/>
      </c>
      <c r="T914" s="19">
        <f t="shared" si="395"/>
        <v>0</v>
      </c>
      <c r="U914" s="19">
        <f t="shared" si="396"/>
        <v>0</v>
      </c>
      <c r="V914" s="19">
        <f t="shared" si="397"/>
        <v>0</v>
      </c>
      <c r="W914" s="19">
        <f t="shared" si="398"/>
        <v>0</v>
      </c>
      <c r="X914" s="19">
        <f t="shared" si="399"/>
        <v>0</v>
      </c>
      <c r="Y914" s="19">
        <f t="shared" si="400"/>
        <v>0</v>
      </c>
      <c r="Z914" s="365">
        <f t="shared" si="402"/>
        <v>0</v>
      </c>
    </row>
    <row r="915" spans="1:26" ht="17.25" hidden="1" customHeight="1" x14ac:dyDescent="0.2">
      <c r="A915" s="131" t="str">
        <f t="shared" si="390"/>
        <v/>
      </c>
      <c r="B915" s="168"/>
      <c r="C915" s="168"/>
      <c r="D915" s="168"/>
      <c r="E915" s="169"/>
      <c r="F915" s="273" t="str">
        <f t="shared" si="391"/>
        <v/>
      </c>
      <c r="G915" s="129"/>
      <c r="H915" s="131" t="str">
        <f t="shared" si="392"/>
        <v/>
      </c>
      <c r="I915" s="168"/>
      <c r="J915" s="168"/>
      <c r="K915" s="168"/>
      <c r="L915" s="169"/>
      <c r="M915" s="273" t="str">
        <f t="shared" si="393"/>
        <v/>
      </c>
      <c r="N915" s="56"/>
      <c r="O915" s="57" t="str">
        <f>'Stammdaten Mitarbeitende'!AA915</f>
        <v/>
      </c>
      <c r="P915" s="64" t="str">
        <f>IF($A915="","",'Stammdaten Mitarbeitende'!L915)</f>
        <v/>
      </c>
      <c r="Q915" s="64" t="str">
        <f>IF(OR($A915="",'Stammdaten Mitarbeitende'!J915=""),"",'Stammdaten Mitarbeitende'!J915)</f>
        <v/>
      </c>
      <c r="R915" s="63" t="str">
        <f t="shared" si="394"/>
        <v/>
      </c>
      <c r="S915" s="63" t="str">
        <f t="shared" si="401"/>
        <v/>
      </c>
      <c r="T915" s="19">
        <f t="shared" si="395"/>
        <v>0</v>
      </c>
      <c r="U915" s="19">
        <f t="shared" si="396"/>
        <v>0</v>
      </c>
      <c r="V915" s="19">
        <f t="shared" si="397"/>
        <v>0</v>
      </c>
      <c r="W915" s="19">
        <f t="shared" si="398"/>
        <v>0</v>
      </c>
      <c r="X915" s="19">
        <f t="shared" si="399"/>
        <v>0</v>
      </c>
      <c r="Y915" s="19">
        <f t="shared" si="400"/>
        <v>0</v>
      </c>
      <c r="Z915" s="365">
        <f t="shared" si="402"/>
        <v>0</v>
      </c>
    </row>
    <row r="916" spans="1:26" ht="17.25" hidden="1" customHeight="1" x14ac:dyDescent="0.2">
      <c r="A916" s="131" t="str">
        <f t="shared" si="390"/>
        <v/>
      </c>
      <c r="B916" s="168"/>
      <c r="C916" s="168"/>
      <c r="D916" s="168"/>
      <c r="E916" s="169"/>
      <c r="F916" s="273" t="str">
        <f t="shared" si="391"/>
        <v/>
      </c>
      <c r="G916" s="129"/>
      <c r="H916" s="131" t="str">
        <f t="shared" si="392"/>
        <v/>
      </c>
      <c r="I916" s="168"/>
      <c r="J916" s="168"/>
      <c r="K916" s="168"/>
      <c r="L916" s="169"/>
      <c r="M916" s="273" t="str">
        <f t="shared" si="393"/>
        <v/>
      </c>
      <c r="N916" s="56"/>
      <c r="O916" s="57" t="str">
        <f>'Stammdaten Mitarbeitende'!AA916</f>
        <v/>
      </c>
      <c r="P916" s="64" t="str">
        <f>IF($A916="","",'Stammdaten Mitarbeitende'!L916)</f>
        <v/>
      </c>
      <c r="Q916" s="64" t="str">
        <f>IF(OR($A916="",'Stammdaten Mitarbeitende'!J916=""),"",'Stammdaten Mitarbeitende'!J916)</f>
        <v/>
      </c>
      <c r="R916" s="63" t="str">
        <f t="shared" si="394"/>
        <v/>
      </c>
      <c r="S916" s="63" t="str">
        <f t="shared" si="401"/>
        <v/>
      </c>
      <c r="T916" s="19">
        <f t="shared" si="395"/>
        <v>0</v>
      </c>
      <c r="U916" s="19">
        <f t="shared" si="396"/>
        <v>0</v>
      </c>
      <c r="V916" s="19">
        <f t="shared" si="397"/>
        <v>0</v>
      </c>
      <c r="W916" s="19">
        <f t="shared" si="398"/>
        <v>0</v>
      </c>
      <c r="X916" s="19">
        <f t="shared" si="399"/>
        <v>0</v>
      </c>
      <c r="Y916" s="19">
        <f t="shared" si="400"/>
        <v>0</v>
      </c>
      <c r="Z916" s="365">
        <f t="shared" si="402"/>
        <v>0</v>
      </c>
    </row>
    <row r="917" spans="1:26" ht="17.25" hidden="1" customHeight="1" x14ac:dyDescent="0.2">
      <c r="A917" s="131" t="str">
        <f t="shared" si="390"/>
        <v/>
      </c>
      <c r="B917" s="168"/>
      <c r="C917" s="168"/>
      <c r="D917" s="168"/>
      <c r="E917" s="169"/>
      <c r="F917" s="273" t="str">
        <f t="shared" si="391"/>
        <v/>
      </c>
      <c r="G917" s="129"/>
      <c r="H917" s="131" t="str">
        <f t="shared" si="392"/>
        <v/>
      </c>
      <c r="I917" s="168"/>
      <c r="J917" s="168"/>
      <c r="K917" s="168"/>
      <c r="L917" s="169"/>
      <c r="M917" s="273" t="str">
        <f t="shared" si="393"/>
        <v/>
      </c>
      <c r="N917" s="56"/>
      <c r="O917" s="57" t="str">
        <f>'Stammdaten Mitarbeitende'!AA917</f>
        <v/>
      </c>
      <c r="P917" s="64" t="str">
        <f>IF($A917="","",'Stammdaten Mitarbeitende'!L917)</f>
        <v/>
      </c>
      <c r="Q917" s="64" t="str">
        <f>IF(OR($A917="",'Stammdaten Mitarbeitende'!J917=""),"",'Stammdaten Mitarbeitende'!J917)</f>
        <v/>
      </c>
      <c r="R917" s="63" t="str">
        <f t="shared" si="394"/>
        <v/>
      </c>
      <c r="S917" s="63" t="str">
        <f t="shared" si="401"/>
        <v/>
      </c>
      <c r="T917" s="19">
        <f t="shared" si="395"/>
        <v>0</v>
      </c>
      <c r="U917" s="19">
        <f t="shared" si="396"/>
        <v>0</v>
      </c>
      <c r="V917" s="19">
        <f t="shared" si="397"/>
        <v>0</v>
      </c>
      <c r="W917" s="19">
        <f t="shared" si="398"/>
        <v>0</v>
      </c>
      <c r="X917" s="19">
        <f t="shared" si="399"/>
        <v>0</v>
      </c>
      <c r="Y917" s="19">
        <f t="shared" si="400"/>
        <v>0</v>
      </c>
      <c r="Z917" s="365">
        <f t="shared" si="402"/>
        <v>0</v>
      </c>
    </row>
    <row r="918" spans="1:26" ht="17.25" hidden="1" customHeight="1" x14ac:dyDescent="0.2">
      <c r="A918" s="131" t="str">
        <f t="shared" si="390"/>
        <v/>
      </c>
      <c r="B918" s="168"/>
      <c r="C918" s="168"/>
      <c r="D918" s="168"/>
      <c r="E918" s="169"/>
      <c r="F918" s="273" t="str">
        <f t="shared" si="391"/>
        <v/>
      </c>
      <c r="G918" s="129"/>
      <c r="H918" s="131" t="str">
        <f t="shared" si="392"/>
        <v/>
      </c>
      <c r="I918" s="168"/>
      <c r="J918" s="168"/>
      <c r="K918" s="168"/>
      <c r="L918" s="169"/>
      <c r="M918" s="273" t="str">
        <f t="shared" si="393"/>
        <v/>
      </c>
      <c r="N918" s="56"/>
      <c r="O918" s="57" t="str">
        <f>'Stammdaten Mitarbeitende'!AA918</f>
        <v/>
      </c>
      <c r="P918" s="64" t="str">
        <f>IF($A918="","",'Stammdaten Mitarbeitende'!L918)</f>
        <v/>
      </c>
      <c r="Q918" s="64" t="str">
        <f>IF(OR($A918="",'Stammdaten Mitarbeitende'!J918=""),"",'Stammdaten Mitarbeitende'!J918)</f>
        <v/>
      </c>
      <c r="R918" s="63" t="str">
        <f t="shared" si="394"/>
        <v/>
      </c>
      <c r="S918" s="63" t="str">
        <f t="shared" si="401"/>
        <v/>
      </c>
      <c r="T918" s="19">
        <f t="shared" si="395"/>
        <v>0</v>
      </c>
      <c r="U918" s="19">
        <f t="shared" si="396"/>
        <v>0</v>
      </c>
      <c r="V918" s="19">
        <f t="shared" si="397"/>
        <v>0</v>
      </c>
      <c r="W918" s="19">
        <f t="shared" si="398"/>
        <v>0</v>
      </c>
      <c r="X918" s="19">
        <f t="shared" si="399"/>
        <v>0</v>
      </c>
      <c r="Y918" s="19">
        <f t="shared" si="400"/>
        <v>0</v>
      </c>
      <c r="Z918" s="365">
        <f t="shared" si="402"/>
        <v>0</v>
      </c>
    </row>
    <row r="919" spans="1:26" ht="17.25" hidden="1" customHeight="1" x14ac:dyDescent="0.2">
      <c r="A919" s="131" t="str">
        <f t="shared" si="390"/>
        <v/>
      </c>
      <c r="B919" s="168"/>
      <c r="C919" s="168"/>
      <c r="D919" s="168"/>
      <c r="E919" s="169"/>
      <c r="F919" s="273" t="str">
        <f t="shared" si="391"/>
        <v/>
      </c>
      <c r="G919" s="129"/>
      <c r="H919" s="131" t="str">
        <f t="shared" si="392"/>
        <v/>
      </c>
      <c r="I919" s="168"/>
      <c r="J919" s="168"/>
      <c r="K919" s="168"/>
      <c r="L919" s="169"/>
      <c r="M919" s="273" t="str">
        <f t="shared" si="393"/>
        <v/>
      </c>
      <c r="N919" s="56"/>
      <c r="O919" s="57" t="str">
        <f>'Stammdaten Mitarbeitende'!AA919</f>
        <v/>
      </c>
      <c r="P919" s="64" t="str">
        <f>IF($A919="","",'Stammdaten Mitarbeitende'!L919)</f>
        <v/>
      </c>
      <c r="Q919" s="64" t="str">
        <f>IF(OR($A919="",'Stammdaten Mitarbeitende'!J919=""),"",'Stammdaten Mitarbeitende'!J919)</f>
        <v/>
      </c>
      <c r="R919" s="63" t="str">
        <f t="shared" si="394"/>
        <v/>
      </c>
      <c r="S919" s="63" t="str">
        <f t="shared" si="401"/>
        <v/>
      </c>
      <c r="T919" s="19">
        <f t="shared" si="395"/>
        <v>0</v>
      </c>
      <c r="U919" s="19">
        <f t="shared" si="396"/>
        <v>0</v>
      </c>
      <c r="V919" s="19">
        <f t="shared" si="397"/>
        <v>0</v>
      </c>
      <c r="W919" s="19">
        <f t="shared" si="398"/>
        <v>0</v>
      </c>
      <c r="X919" s="19">
        <f t="shared" si="399"/>
        <v>0</v>
      </c>
      <c r="Y919" s="19">
        <f t="shared" si="400"/>
        <v>0</v>
      </c>
      <c r="Z919" s="365">
        <f t="shared" si="402"/>
        <v>0</v>
      </c>
    </row>
    <row r="920" spans="1:26" ht="17.25" hidden="1" customHeight="1" x14ac:dyDescent="0.2">
      <c r="A920" s="131" t="str">
        <f t="shared" si="390"/>
        <v/>
      </c>
      <c r="B920" s="168"/>
      <c r="C920" s="168"/>
      <c r="D920" s="168"/>
      <c r="E920" s="169"/>
      <c r="F920" s="273" t="str">
        <f t="shared" si="391"/>
        <v/>
      </c>
      <c r="G920" s="129"/>
      <c r="H920" s="131" t="str">
        <f t="shared" si="392"/>
        <v/>
      </c>
      <c r="I920" s="168"/>
      <c r="J920" s="168"/>
      <c r="K920" s="168"/>
      <c r="L920" s="169"/>
      <c r="M920" s="273" t="str">
        <f t="shared" si="393"/>
        <v/>
      </c>
      <c r="N920" s="56"/>
      <c r="O920" s="57" t="str">
        <f>'Stammdaten Mitarbeitende'!AA920</f>
        <v/>
      </c>
      <c r="P920" s="64" t="str">
        <f>IF($A920="","",'Stammdaten Mitarbeitende'!L920)</f>
        <v/>
      </c>
      <c r="Q920" s="64" t="str">
        <f>IF(OR($A920="",'Stammdaten Mitarbeitende'!J920=""),"",'Stammdaten Mitarbeitende'!J920)</f>
        <v/>
      </c>
      <c r="R920" s="63" t="str">
        <f t="shared" si="394"/>
        <v/>
      </c>
      <c r="S920" s="63" t="str">
        <f t="shared" si="401"/>
        <v/>
      </c>
      <c r="T920" s="19">
        <f t="shared" si="395"/>
        <v>0</v>
      </c>
      <c r="U920" s="19">
        <f t="shared" si="396"/>
        <v>0</v>
      </c>
      <c r="V920" s="19">
        <f t="shared" si="397"/>
        <v>0</v>
      </c>
      <c r="W920" s="19">
        <f t="shared" si="398"/>
        <v>0</v>
      </c>
      <c r="X920" s="19">
        <f t="shared" si="399"/>
        <v>0</v>
      </c>
      <c r="Y920" s="19">
        <f t="shared" si="400"/>
        <v>0</v>
      </c>
      <c r="Z920" s="365">
        <f t="shared" si="402"/>
        <v>0</v>
      </c>
    </row>
    <row r="921" spans="1:26" ht="17.25" hidden="1" customHeight="1" x14ac:dyDescent="0.2">
      <c r="A921" s="131" t="str">
        <f t="shared" si="390"/>
        <v/>
      </c>
      <c r="B921" s="168"/>
      <c r="C921" s="168"/>
      <c r="D921" s="168"/>
      <c r="E921" s="169"/>
      <c r="F921" s="273" t="str">
        <f t="shared" si="391"/>
        <v/>
      </c>
      <c r="G921" s="129"/>
      <c r="H921" s="131" t="str">
        <f t="shared" si="392"/>
        <v/>
      </c>
      <c r="I921" s="168"/>
      <c r="J921" s="168"/>
      <c r="K921" s="168"/>
      <c r="L921" s="169"/>
      <c r="M921" s="273" t="str">
        <f t="shared" si="393"/>
        <v/>
      </c>
      <c r="N921" s="56"/>
      <c r="O921" s="57" t="str">
        <f>'Stammdaten Mitarbeitende'!AA921</f>
        <v/>
      </c>
      <c r="P921" s="64" t="str">
        <f>IF($A921="","",'Stammdaten Mitarbeitende'!L921)</f>
        <v/>
      </c>
      <c r="Q921" s="64" t="str">
        <f>IF(OR($A921="",'Stammdaten Mitarbeitende'!J921=""),"",'Stammdaten Mitarbeitende'!J921)</f>
        <v/>
      </c>
      <c r="R921" s="63" t="str">
        <f t="shared" si="394"/>
        <v/>
      </c>
      <c r="S921" s="63" t="str">
        <f t="shared" si="401"/>
        <v/>
      </c>
      <c r="T921" s="19">
        <f t="shared" si="395"/>
        <v>0</v>
      </c>
      <c r="U921" s="19">
        <f t="shared" si="396"/>
        <v>0</v>
      </c>
      <c r="V921" s="19">
        <f t="shared" si="397"/>
        <v>0</v>
      </c>
      <c r="W921" s="19">
        <f t="shared" si="398"/>
        <v>0</v>
      </c>
      <c r="X921" s="19">
        <f t="shared" si="399"/>
        <v>0</v>
      </c>
      <c r="Y921" s="19">
        <f t="shared" si="400"/>
        <v>0</v>
      </c>
      <c r="Z921" s="365">
        <f t="shared" si="402"/>
        <v>0</v>
      </c>
    </row>
    <row r="922" spans="1:26" ht="17.25" hidden="1" customHeight="1" x14ac:dyDescent="0.2">
      <c r="A922" s="131" t="str">
        <f t="shared" si="390"/>
        <v/>
      </c>
      <c r="B922" s="168"/>
      <c r="C922" s="168"/>
      <c r="D922" s="168"/>
      <c r="E922" s="169"/>
      <c r="F922" s="273" t="str">
        <f t="shared" si="391"/>
        <v/>
      </c>
      <c r="G922" s="129"/>
      <c r="H922" s="131" t="str">
        <f t="shared" si="392"/>
        <v/>
      </c>
      <c r="I922" s="168"/>
      <c r="J922" s="168"/>
      <c r="K922" s="168"/>
      <c r="L922" s="169"/>
      <c r="M922" s="273" t="str">
        <f t="shared" si="393"/>
        <v/>
      </c>
      <c r="N922" s="56"/>
      <c r="O922" s="57" t="str">
        <f>'Stammdaten Mitarbeitende'!AA922</f>
        <v/>
      </c>
      <c r="P922" s="64" t="str">
        <f>IF($A922="","",'Stammdaten Mitarbeitende'!L922)</f>
        <v/>
      </c>
      <c r="Q922" s="64" t="str">
        <f>IF(OR($A922="",'Stammdaten Mitarbeitende'!J922=""),"",'Stammdaten Mitarbeitende'!J922)</f>
        <v/>
      </c>
      <c r="R922" s="63" t="str">
        <f t="shared" si="394"/>
        <v/>
      </c>
      <c r="S922" s="63" t="str">
        <f t="shared" si="401"/>
        <v/>
      </c>
      <c r="T922" s="19">
        <f t="shared" si="395"/>
        <v>0</v>
      </c>
      <c r="U922" s="19">
        <f t="shared" si="396"/>
        <v>0</v>
      </c>
      <c r="V922" s="19">
        <f t="shared" si="397"/>
        <v>0</v>
      </c>
      <c r="W922" s="19">
        <f t="shared" si="398"/>
        <v>0</v>
      </c>
      <c r="X922" s="19">
        <f t="shared" si="399"/>
        <v>0</v>
      </c>
      <c r="Y922" s="19">
        <f t="shared" si="400"/>
        <v>0</v>
      </c>
      <c r="Z922" s="365">
        <f t="shared" si="402"/>
        <v>0</v>
      </c>
    </row>
    <row r="923" spans="1:26" ht="17.25" hidden="1" customHeight="1" x14ac:dyDescent="0.2">
      <c r="A923" s="131" t="str">
        <f t="shared" si="390"/>
        <v/>
      </c>
      <c r="B923" s="168"/>
      <c r="C923" s="168"/>
      <c r="D923" s="168"/>
      <c r="E923" s="169"/>
      <c r="F923" s="273" t="str">
        <f t="shared" si="391"/>
        <v/>
      </c>
      <c r="G923" s="129"/>
      <c r="H923" s="131" t="str">
        <f t="shared" si="392"/>
        <v/>
      </c>
      <c r="I923" s="168"/>
      <c r="J923" s="168"/>
      <c r="K923" s="168"/>
      <c r="L923" s="169"/>
      <c r="M923" s="273" t="str">
        <f t="shared" si="393"/>
        <v/>
      </c>
      <c r="N923" s="56"/>
      <c r="O923" s="57" t="str">
        <f>'Stammdaten Mitarbeitende'!AA923</f>
        <v/>
      </c>
      <c r="P923" s="64" t="str">
        <f>IF($A923="","",'Stammdaten Mitarbeitende'!L923)</f>
        <v/>
      </c>
      <c r="Q923" s="64" t="str">
        <f>IF(OR($A923="",'Stammdaten Mitarbeitende'!J923=""),"",'Stammdaten Mitarbeitende'!J923)</f>
        <v/>
      </c>
      <c r="R923" s="63" t="str">
        <f t="shared" si="394"/>
        <v/>
      </c>
      <c r="S923" s="63" t="str">
        <f t="shared" si="401"/>
        <v/>
      </c>
      <c r="T923" s="19">
        <f t="shared" si="395"/>
        <v>0</v>
      </c>
      <c r="U923" s="19">
        <f t="shared" si="396"/>
        <v>0</v>
      </c>
      <c r="V923" s="19">
        <f t="shared" si="397"/>
        <v>0</v>
      </c>
      <c r="W923" s="19">
        <f t="shared" si="398"/>
        <v>0</v>
      </c>
      <c r="X923" s="19">
        <f t="shared" si="399"/>
        <v>0</v>
      </c>
      <c r="Y923" s="19">
        <f t="shared" si="400"/>
        <v>0</v>
      </c>
      <c r="Z923" s="365">
        <f t="shared" si="402"/>
        <v>0</v>
      </c>
    </row>
    <row r="924" spans="1:26" ht="17.25" hidden="1" customHeight="1" x14ac:dyDescent="0.2">
      <c r="A924" s="131" t="str">
        <f t="shared" si="390"/>
        <v/>
      </c>
      <c r="B924" s="168"/>
      <c r="C924" s="168"/>
      <c r="D924" s="168"/>
      <c r="E924" s="169"/>
      <c r="F924" s="273" t="str">
        <f t="shared" si="391"/>
        <v/>
      </c>
      <c r="G924" s="129"/>
      <c r="H924" s="131" t="str">
        <f t="shared" si="392"/>
        <v/>
      </c>
      <c r="I924" s="168"/>
      <c r="J924" s="168"/>
      <c r="K924" s="168"/>
      <c r="L924" s="169"/>
      <c r="M924" s="273" t="str">
        <f t="shared" si="393"/>
        <v/>
      </c>
      <c r="N924" s="56"/>
      <c r="O924" s="57" t="str">
        <f>'Stammdaten Mitarbeitende'!AA924</f>
        <v/>
      </c>
      <c r="P924" s="64" t="str">
        <f>IF($A924="","",'Stammdaten Mitarbeitende'!L924)</f>
        <v/>
      </c>
      <c r="Q924" s="64" t="str">
        <f>IF(OR($A924="",'Stammdaten Mitarbeitende'!J924=""),"",'Stammdaten Mitarbeitende'!J924)</f>
        <v/>
      </c>
      <c r="R924" s="63" t="str">
        <f t="shared" si="394"/>
        <v/>
      </c>
      <c r="S924" s="63" t="str">
        <f t="shared" si="401"/>
        <v/>
      </c>
      <c r="T924" s="19">
        <f t="shared" si="395"/>
        <v>0</v>
      </c>
      <c r="U924" s="19">
        <f t="shared" si="396"/>
        <v>0</v>
      </c>
      <c r="V924" s="19">
        <f t="shared" si="397"/>
        <v>0</v>
      </c>
      <c r="W924" s="19">
        <f t="shared" si="398"/>
        <v>0</v>
      </c>
      <c r="X924" s="19">
        <f t="shared" si="399"/>
        <v>0</v>
      </c>
      <c r="Y924" s="19">
        <f t="shared" si="400"/>
        <v>0</v>
      </c>
      <c r="Z924" s="365">
        <f t="shared" si="402"/>
        <v>0</v>
      </c>
    </row>
    <row r="925" spans="1:26" ht="17.25" hidden="1" customHeight="1" x14ac:dyDescent="0.2">
      <c r="A925" s="131" t="str">
        <f t="shared" si="390"/>
        <v/>
      </c>
      <c r="B925" s="168"/>
      <c r="C925" s="168"/>
      <c r="D925" s="168"/>
      <c r="E925" s="169"/>
      <c r="F925" s="273" t="str">
        <f t="shared" si="391"/>
        <v/>
      </c>
      <c r="G925" s="129"/>
      <c r="H925" s="131" t="str">
        <f t="shared" si="392"/>
        <v/>
      </c>
      <c r="I925" s="168"/>
      <c r="J925" s="168"/>
      <c r="K925" s="168"/>
      <c r="L925" s="169"/>
      <c r="M925" s="273" t="str">
        <f t="shared" si="393"/>
        <v/>
      </c>
      <c r="N925" s="56"/>
      <c r="O925" s="57" t="str">
        <f>'Stammdaten Mitarbeitende'!AA925</f>
        <v/>
      </c>
      <c r="P925" s="64" t="str">
        <f>IF($A925="","",'Stammdaten Mitarbeitende'!L925)</f>
        <v/>
      </c>
      <c r="Q925" s="64" t="str">
        <f>IF(OR($A925="",'Stammdaten Mitarbeitende'!J925=""),"",'Stammdaten Mitarbeitende'!J925)</f>
        <v/>
      </c>
      <c r="R925" s="63" t="str">
        <f t="shared" si="394"/>
        <v/>
      </c>
      <c r="S925" s="63" t="str">
        <f t="shared" si="401"/>
        <v/>
      </c>
      <c r="T925" s="19">
        <f t="shared" si="395"/>
        <v>0</v>
      </c>
      <c r="U925" s="19">
        <f t="shared" si="396"/>
        <v>0</v>
      </c>
      <c r="V925" s="19">
        <f t="shared" si="397"/>
        <v>0</v>
      </c>
      <c r="W925" s="19">
        <f t="shared" si="398"/>
        <v>0</v>
      </c>
      <c r="X925" s="19">
        <f t="shared" si="399"/>
        <v>0</v>
      </c>
      <c r="Y925" s="19">
        <f t="shared" si="400"/>
        <v>0</v>
      </c>
      <c r="Z925" s="365">
        <f t="shared" si="402"/>
        <v>0</v>
      </c>
    </row>
    <row r="926" spans="1:26" ht="17.25" hidden="1" customHeight="1" x14ac:dyDescent="0.2">
      <c r="A926" s="131" t="str">
        <f t="shared" si="390"/>
        <v/>
      </c>
      <c r="B926" s="168"/>
      <c r="C926" s="168"/>
      <c r="D926" s="168"/>
      <c r="E926" s="169"/>
      <c r="F926" s="273" t="str">
        <f t="shared" si="391"/>
        <v/>
      </c>
      <c r="G926" s="129"/>
      <c r="H926" s="131" t="str">
        <f t="shared" si="392"/>
        <v/>
      </c>
      <c r="I926" s="168"/>
      <c r="J926" s="168"/>
      <c r="K926" s="168"/>
      <c r="L926" s="169"/>
      <c r="M926" s="273" t="str">
        <f t="shared" si="393"/>
        <v/>
      </c>
      <c r="N926" s="56"/>
      <c r="O926" s="57" t="str">
        <f>'Stammdaten Mitarbeitende'!AA926</f>
        <v/>
      </c>
      <c r="P926" s="64" t="str">
        <f>IF($A926="","",'Stammdaten Mitarbeitende'!L926)</f>
        <v/>
      </c>
      <c r="Q926" s="64" t="str">
        <f>IF(OR($A926="",'Stammdaten Mitarbeitende'!J926=""),"",'Stammdaten Mitarbeitende'!J926)</f>
        <v/>
      </c>
      <c r="R926" s="63" t="str">
        <f t="shared" si="394"/>
        <v/>
      </c>
      <c r="S926" s="63" t="str">
        <f t="shared" si="401"/>
        <v/>
      </c>
      <c r="T926" s="19">
        <f t="shared" si="395"/>
        <v>0</v>
      </c>
      <c r="U926" s="19">
        <f t="shared" si="396"/>
        <v>0</v>
      </c>
      <c r="V926" s="19">
        <f t="shared" si="397"/>
        <v>0</v>
      </c>
      <c r="W926" s="19">
        <f t="shared" si="398"/>
        <v>0</v>
      </c>
      <c r="X926" s="19">
        <f t="shared" si="399"/>
        <v>0</v>
      </c>
      <c r="Y926" s="19">
        <f t="shared" si="400"/>
        <v>0</v>
      </c>
      <c r="Z926" s="365">
        <f t="shared" si="402"/>
        <v>0</v>
      </c>
    </row>
    <row r="927" spans="1:26" ht="17.25" hidden="1" customHeight="1" x14ac:dyDescent="0.2">
      <c r="A927" s="131" t="str">
        <f t="shared" si="390"/>
        <v/>
      </c>
      <c r="B927" s="168"/>
      <c r="C927" s="168"/>
      <c r="D927" s="168"/>
      <c r="E927" s="169"/>
      <c r="F927" s="273" t="str">
        <f t="shared" si="391"/>
        <v/>
      </c>
      <c r="G927" s="129"/>
      <c r="H927" s="131" t="str">
        <f t="shared" si="392"/>
        <v/>
      </c>
      <c r="I927" s="168"/>
      <c r="J927" s="168"/>
      <c r="K927" s="168"/>
      <c r="L927" s="169"/>
      <c r="M927" s="273" t="str">
        <f t="shared" si="393"/>
        <v/>
      </c>
      <c r="N927" s="56"/>
      <c r="O927" s="57" t="str">
        <f>'Stammdaten Mitarbeitende'!AA927</f>
        <v/>
      </c>
      <c r="P927" s="64" t="str">
        <f>IF($A927="","",'Stammdaten Mitarbeitende'!L927)</f>
        <v/>
      </c>
      <c r="Q927" s="64" t="str">
        <f>IF(OR($A927="",'Stammdaten Mitarbeitende'!J927=""),"",'Stammdaten Mitarbeitende'!J927)</f>
        <v/>
      </c>
      <c r="R927" s="63" t="str">
        <f t="shared" si="394"/>
        <v/>
      </c>
      <c r="S927" s="63" t="str">
        <f t="shared" si="401"/>
        <v/>
      </c>
      <c r="T927" s="19">
        <f t="shared" si="395"/>
        <v>0</v>
      </c>
      <c r="U927" s="19">
        <f t="shared" si="396"/>
        <v>0</v>
      </c>
      <c r="V927" s="19">
        <f t="shared" si="397"/>
        <v>0</v>
      </c>
      <c r="W927" s="19">
        <f t="shared" si="398"/>
        <v>0</v>
      </c>
      <c r="X927" s="19">
        <f t="shared" si="399"/>
        <v>0</v>
      </c>
      <c r="Y927" s="19">
        <f t="shared" si="400"/>
        <v>0</v>
      </c>
      <c r="Z927" s="365">
        <f t="shared" si="402"/>
        <v>0</v>
      </c>
    </row>
    <row r="928" spans="1:26" ht="17.25" hidden="1" customHeight="1" x14ac:dyDescent="0.2">
      <c r="A928" s="131" t="str">
        <f t="shared" si="390"/>
        <v/>
      </c>
      <c r="B928" s="168"/>
      <c r="C928" s="168"/>
      <c r="D928" s="168"/>
      <c r="E928" s="169"/>
      <c r="F928" s="273" t="str">
        <f t="shared" si="391"/>
        <v/>
      </c>
      <c r="G928" s="129"/>
      <c r="H928" s="131" t="str">
        <f t="shared" si="392"/>
        <v/>
      </c>
      <c r="I928" s="168"/>
      <c r="J928" s="168"/>
      <c r="K928" s="168"/>
      <c r="L928" s="169"/>
      <c r="M928" s="273" t="str">
        <f t="shared" si="393"/>
        <v/>
      </c>
      <c r="N928" s="56"/>
      <c r="O928" s="57" t="str">
        <f>'Stammdaten Mitarbeitende'!AA928</f>
        <v/>
      </c>
      <c r="P928" s="64" t="str">
        <f>IF($A928="","",'Stammdaten Mitarbeitende'!L928)</f>
        <v/>
      </c>
      <c r="Q928" s="64" t="str">
        <f>IF(OR($A928="",'Stammdaten Mitarbeitende'!J928=""),"",'Stammdaten Mitarbeitende'!J928)</f>
        <v/>
      </c>
      <c r="R928" s="63" t="str">
        <f t="shared" si="394"/>
        <v/>
      </c>
      <c r="S928" s="63" t="str">
        <f t="shared" si="401"/>
        <v/>
      </c>
      <c r="T928" s="19">
        <f t="shared" si="395"/>
        <v>0</v>
      </c>
      <c r="U928" s="19">
        <f t="shared" si="396"/>
        <v>0</v>
      </c>
      <c r="V928" s="19">
        <f t="shared" si="397"/>
        <v>0</v>
      </c>
      <c r="W928" s="19">
        <f t="shared" si="398"/>
        <v>0</v>
      </c>
      <c r="X928" s="19">
        <f t="shared" si="399"/>
        <v>0</v>
      </c>
      <c r="Y928" s="19">
        <f t="shared" si="400"/>
        <v>0</v>
      </c>
      <c r="Z928" s="365">
        <f t="shared" si="402"/>
        <v>0</v>
      </c>
    </row>
    <row r="929" spans="1:26" ht="17.25" hidden="1" customHeight="1" x14ac:dyDescent="0.2">
      <c r="A929" s="131" t="str">
        <f t="shared" si="390"/>
        <v/>
      </c>
      <c r="B929" s="168"/>
      <c r="C929" s="168"/>
      <c r="D929" s="168"/>
      <c r="E929" s="169"/>
      <c r="F929" s="273" t="str">
        <f t="shared" si="391"/>
        <v/>
      </c>
      <c r="G929" s="129"/>
      <c r="H929" s="131" t="str">
        <f t="shared" si="392"/>
        <v/>
      </c>
      <c r="I929" s="168"/>
      <c r="J929" s="168"/>
      <c r="K929" s="168"/>
      <c r="L929" s="169"/>
      <c r="M929" s="273" t="str">
        <f t="shared" si="393"/>
        <v/>
      </c>
      <c r="N929" s="56"/>
      <c r="O929" s="57" t="str">
        <f>'Stammdaten Mitarbeitende'!AA929</f>
        <v/>
      </c>
      <c r="P929" s="64" t="str">
        <f>IF($A929="","",'Stammdaten Mitarbeitende'!L929)</f>
        <v/>
      </c>
      <c r="Q929" s="64" t="str">
        <f>IF(OR($A929="",'Stammdaten Mitarbeitende'!J929=""),"",'Stammdaten Mitarbeitende'!J929)</f>
        <v/>
      </c>
      <c r="R929" s="63" t="str">
        <f t="shared" si="394"/>
        <v/>
      </c>
      <c r="S929" s="63" t="str">
        <f t="shared" si="401"/>
        <v/>
      </c>
      <c r="T929" s="19">
        <f t="shared" si="395"/>
        <v>0</v>
      </c>
      <c r="U929" s="19">
        <f t="shared" si="396"/>
        <v>0</v>
      </c>
      <c r="V929" s="19">
        <f t="shared" si="397"/>
        <v>0</v>
      </c>
      <c r="W929" s="19">
        <f t="shared" si="398"/>
        <v>0</v>
      </c>
      <c r="X929" s="19">
        <f t="shared" si="399"/>
        <v>0</v>
      </c>
      <c r="Y929" s="19">
        <f t="shared" si="400"/>
        <v>0</v>
      </c>
      <c r="Z929" s="365">
        <f t="shared" si="402"/>
        <v>0</v>
      </c>
    </row>
    <row r="930" spans="1:26" hidden="1" x14ac:dyDescent="0.2">
      <c r="A930" s="280" t="str">
        <f>Übersetzungstexte!A$230</f>
        <v>Seitentotal</v>
      </c>
      <c r="B930" s="281"/>
      <c r="C930" s="92">
        <f>SUM(C909:C929)</f>
        <v>0</v>
      </c>
      <c r="D930" s="282"/>
      <c r="E930" s="92">
        <f>SUM(E909:E929)</f>
        <v>0</v>
      </c>
      <c r="F930" s="92">
        <f>SUM(F909:F929)</f>
        <v>0</v>
      </c>
      <c r="G930" s="283"/>
      <c r="H930" s="280" t="str">
        <f>Übersetzungstexte!A$230</f>
        <v>Seitentotal</v>
      </c>
      <c r="I930" s="281"/>
      <c r="J930" s="92">
        <f>SUM(J909:J929)</f>
        <v>0</v>
      </c>
      <c r="K930" s="282"/>
      <c r="L930" s="92">
        <f>SUM(L909:L929)</f>
        <v>0</v>
      </c>
      <c r="M930" s="92">
        <f>SUM(M909:M929)</f>
        <v>0</v>
      </c>
      <c r="N930" s="56"/>
      <c r="O930" s="56"/>
      <c r="P930" s="56"/>
      <c r="Q930" s="56"/>
      <c r="R930" s="56"/>
      <c r="S930" s="56"/>
    </row>
    <row r="931" spans="1:26" hidden="1" x14ac:dyDescent="0.2">
      <c r="A931" s="240" t="str">
        <f>'Stammdaten Betrieb &amp; Abteilung'!D$1</f>
        <v xml:space="preserve">  </v>
      </c>
      <c r="B931" s="241"/>
      <c r="F931" s="243"/>
      <c r="G931" s="243"/>
      <c r="H931" s="22" t="str">
        <f>Übersetzungstexte!A$190</f>
        <v>Betrieb / Betriebsabteilung</v>
      </c>
      <c r="I931" s="244" t="str">
        <f>'Stammdaten Betrieb &amp; Abteilung'!D$13</f>
        <v xml:space="preserve"> </v>
      </c>
      <c r="J931" s="49"/>
      <c r="K931" s="22"/>
      <c r="L931" s="49"/>
      <c r="M931" s="49"/>
    </row>
    <row r="932" spans="1:26" hidden="1" x14ac:dyDescent="0.2">
      <c r="A932" s="245" t="str">
        <f>'Stammdaten Betrieb &amp; Abteilung'!D$3</f>
        <v xml:space="preserve"> </v>
      </c>
      <c r="B932" s="246"/>
      <c r="F932" s="247"/>
      <c r="G932" s="247"/>
      <c r="H932" s="46" t="str">
        <f>Übersetzungstexte!A$191</f>
        <v>PLZ/Ort</v>
      </c>
      <c r="I932" s="244" t="str">
        <f>'Stammdaten Betrieb &amp; Abteilung'!D$4</f>
        <v xml:space="preserve"> </v>
      </c>
      <c r="J932" s="49"/>
      <c r="K932" s="22"/>
      <c r="L932" s="248"/>
      <c r="M932" s="248"/>
    </row>
    <row r="933" spans="1:26" hidden="1" x14ac:dyDescent="0.2">
      <c r="A933" s="178"/>
      <c r="B933" s="195"/>
      <c r="C933" s="196"/>
      <c r="D933" s="195"/>
      <c r="E933" s="196"/>
      <c r="F933" s="196"/>
      <c r="G933" s="279"/>
      <c r="H933" s="197"/>
      <c r="I933" s="196"/>
      <c r="J933" s="195"/>
      <c r="K933" s="198"/>
      <c r="L933" s="199"/>
      <c r="M933" s="199"/>
    </row>
    <row r="934" spans="1:26" hidden="1" x14ac:dyDescent="0.2">
      <c r="A934" s="249"/>
      <c r="B934" s="250"/>
      <c r="C934" s="251"/>
      <c r="D934" s="252"/>
      <c r="E934" s="253"/>
      <c r="F934" s="254" t="str">
        <f>CONCATENATE(Übersetzungstexte!A$192," ",TEXT(MONTH(P$3),"00"),".",YEAR(P$3))</f>
        <v>Zeitgleiche Periode des Vorjahres: 01.3799</v>
      </c>
      <c r="G934" s="255"/>
      <c r="H934" s="255"/>
      <c r="I934" s="249"/>
      <c r="J934" s="252"/>
      <c r="K934" s="256"/>
      <c r="L934" s="257"/>
      <c r="M934" s="258" t="str">
        <f>CONCATENATE(Übersetzungstexte!A$211," ",TEXT(MONTH(P$4),"00"),".",YEAR(P$4))</f>
        <v>Zeitgleiche Periode des vorletzten Jahres: 01.3798</v>
      </c>
    </row>
    <row r="935" spans="1:26" hidden="1" x14ac:dyDescent="0.2">
      <c r="A935" s="259">
        <v>1</v>
      </c>
      <c r="B935" s="260">
        <v>2</v>
      </c>
      <c r="C935" s="260">
        <v>3</v>
      </c>
      <c r="D935" s="260">
        <v>4</v>
      </c>
      <c r="E935" s="260">
        <v>5</v>
      </c>
      <c r="F935" s="260">
        <v>6</v>
      </c>
      <c r="G935" s="261"/>
      <c r="H935" s="259">
        <v>1</v>
      </c>
      <c r="I935" s="260">
        <v>2</v>
      </c>
      <c r="J935" s="260">
        <v>3</v>
      </c>
      <c r="K935" s="260">
        <v>4</v>
      </c>
      <c r="L935" s="260">
        <v>5</v>
      </c>
      <c r="M935" s="260">
        <v>6</v>
      </c>
      <c r="N935" s="54"/>
      <c r="O935" s="54"/>
      <c r="P935" s="54"/>
      <c r="Q935" s="54"/>
      <c r="R935" s="54" t="s">
        <v>766</v>
      </c>
      <c r="S935" s="54" t="s">
        <v>5</v>
      </c>
      <c r="T935" s="66" t="s">
        <v>764</v>
      </c>
      <c r="U935" s="66" t="s">
        <v>667</v>
      </c>
      <c r="V935" s="66"/>
      <c r="W935" s="66" t="s">
        <v>764</v>
      </c>
      <c r="X935" s="66" t="s">
        <v>667</v>
      </c>
      <c r="Y935" s="66"/>
    </row>
    <row r="936" spans="1:26" s="134" customFormat="1" hidden="1" x14ac:dyDescent="0.2">
      <c r="A936" s="262" t="str">
        <f>Übersetzungstexte!A$193</f>
        <v/>
      </c>
      <c r="B936" s="263" t="str">
        <f>Übersetzungstexte!A$196</f>
        <v>vertragliche</v>
      </c>
      <c r="C936" s="264" t="str">
        <f>Übersetzungstexte!A$199</f>
        <v>Sollstd. zeitgl.</v>
      </c>
      <c r="D936" s="265" t="str">
        <f>Übersetzungstexte!A$202</f>
        <v>Istzeit</v>
      </c>
      <c r="E936" s="264" t="str">
        <f>Übersetzungstexte!A$205</f>
        <v>Bezahlte/</v>
      </c>
      <c r="F936" s="264" t="str">
        <f>Übersetzungstexte!A$208</f>
        <v>Ausfallstunden</v>
      </c>
      <c r="G936" s="266"/>
      <c r="H936" s="262" t="str">
        <f>Übersetzungstexte!A$212</f>
        <v/>
      </c>
      <c r="I936" s="263" t="str">
        <f>Übersetzungstexte!A$215</f>
        <v>vertragliche</v>
      </c>
      <c r="J936" s="264" t="str">
        <f>Übersetzungstexte!A$218</f>
        <v>Sollstd. zeitgl.</v>
      </c>
      <c r="K936" s="265" t="str">
        <f>Übersetzungstexte!A$221</f>
        <v>Istzeit</v>
      </c>
      <c r="L936" s="264" t="str">
        <f>Übersetzungstexte!A$224</f>
        <v>Bezahlte/</v>
      </c>
      <c r="M936" s="264" t="str">
        <f>Übersetzungstexte!A$227</f>
        <v>Ausfallstunden</v>
      </c>
      <c r="N936" s="55"/>
      <c r="O936" s="55"/>
      <c r="P936" s="84" t="s">
        <v>680</v>
      </c>
      <c r="Q936" s="84" t="s">
        <v>683</v>
      </c>
      <c r="R936" s="61" t="s">
        <v>691</v>
      </c>
      <c r="S936" s="61" t="s">
        <v>691</v>
      </c>
      <c r="T936" s="66" t="s">
        <v>763</v>
      </c>
      <c r="U936" s="66" t="s">
        <v>763</v>
      </c>
      <c r="V936" s="61" t="s">
        <v>691</v>
      </c>
      <c r="W936" s="66" t="s">
        <v>763</v>
      </c>
      <c r="X936" s="66" t="s">
        <v>763</v>
      </c>
      <c r="Y936" s="61" t="s">
        <v>691</v>
      </c>
      <c r="Z936" s="79"/>
    </row>
    <row r="937" spans="1:26" s="134" customFormat="1" hidden="1" x14ac:dyDescent="0.2">
      <c r="A937" s="267" t="str">
        <f>Übersetzungstexte!A$194</f>
        <v/>
      </c>
      <c r="B937" s="263" t="str">
        <f>Übersetzungstexte!A$197</f>
        <v>wöchentliche</v>
      </c>
      <c r="C937" s="264" t="str">
        <f>Übersetzungstexte!A$200</f>
        <v>Periode inkl.</v>
      </c>
      <c r="D937" s="265" t="str">
        <f>Übersetzungstexte!A$203</f>
        <v/>
      </c>
      <c r="E937" s="264" t="str">
        <f>Übersetzungstexte!A$206</f>
        <v>Unbezahlte</v>
      </c>
      <c r="F937" s="264" t="str">
        <f>Übersetzungstexte!A$209</f>
        <v/>
      </c>
      <c r="G937" s="266"/>
      <c r="H937" s="267" t="str">
        <f>Übersetzungstexte!A$213</f>
        <v/>
      </c>
      <c r="I937" s="263" t="str">
        <f>Übersetzungstexte!A$216</f>
        <v>wöchentliche</v>
      </c>
      <c r="J937" s="264" t="str">
        <f>Übersetzungstexte!A$219</f>
        <v>Periode inkl.</v>
      </c>
      <c r="K937" s="265" t="str">
        <f>Übersetzungstexte!A$222</f>
        <v/>
      </c>
      <c r="L937" s="264" t="str">
        <f>Übersetzungstexte!A$225</f>
        <v>Unbezahlte</v>
      </c>
      <c r="M937" s="264" t="str">
        <f>Übersetzungstexte!A$228</f>
        <v/>
      </c>
      <c r="N937" s="55"/>
      <c r="O937" s="55"/>
      <c r="P937" s="61" t="s">
        <v>682</v>
      </c>
      <c r="Q937" s="84" t="s">
        <v>681</v>
      </c>
      <c r="R937" s="61" t="s">
        <v>692</v>
      </c>
      <c r="S937" s="61" t="s">
        <v>692</v>
      </c>
      <c r="T937" s="66" t="s">
        <v>749</v>
      </c>
      <c r="U937" s="66" t="s">
        <v>749</v>
      </c>
      <c r="V937" s="61" t="s">
        <v>692</v>
      </c>
      <c r="W937" s="66" t="s">
        <v>749</v>
      </c>
      <c r="X937" s="66" t="s">
        <v>749</v>
      </c>
      <c r="Y937" s="61" t="s">
        <v>692</v>
      </c>
      <c r="Z937" s="79" t="s">
        <v>52</v>
      </c>
    </row>
    <row r="938" spans="1:26" s="134" customFormat="1" hidden="1" x14ac:dyDescent="0.2">
      <c r="A938" s="268" t="str">
        <f>Übersetzungstexte!A$195</f>
        <v>Name,Vorname</v>
      </c>
      <c r="B938" s="269" t="str">
        <f>Übersetzungstexte!A$198</f>
        <v>Arbeitszeit</v>
      </c>
      <c r="C938" s="270" t="str">
        <f>Übersetzungstexte!A$201</f>
        <v>Vorholzeit</v>
      </c>
      <c r="D938" s="271" t="str">
        <f>Übersetzungstexte!A$204</f>
        <v/>
      </c>
      <c r="E938" s="270" t="str">
        <f>Übersetzungstexte!A$207</f>
        <v>Absenzen</v>
      </c>
      <c r="F938" s="270" t="str">
        <f>Übersetzungstexte!A$210</f>
        <v/>
      </c>
      <c r="G938" s="272"/>
      <c r="H938" s="268" t="str">
        <f>Übersetzungstexte!A$214</f>
        <v>Name,Vorname</v>
      </c>
      <c r="I938" s="269" t="str">
        <f>Übersetzungstexte!A$217</f>
        <v>Arbeitszeit</v>
      </c>
      <c r="J938" s="270" t="str">
        <f>Übersetzungstexte!A$220</f>
        <v>Vorholzeit</v>
      </c>
      <c r="K938" s="271" t="str">
        <f>Übersetzungstexte!A$223</f>
        <v/>
      </c>
      <c r="L938" s="270" t="str">
        <f>Übersetzungstexte!A$226</f>
        <v>Absenzen</v>
      </c>
      <c r="M938" s="270" t="str">
        <f>Übersetzungstexte!A$229</f>
        <v/>
      </c>
      <c r="N938" s="55"/>
      <c r="O938" s="55" t="s">
        <v>711</v>
      </c>
      <c r="P938" s="61" t="s">
        <v>673</v>
      </c>
      <c r="Q938" s="84" t="s">
        <v>661</v>
      </c>
      <c r="R938" s="83">
        <f>P$3</f>
        <v>693598</v>
      </c>
      <c r="S938" s="83">
        <f>P$4</f>
        <v>693233</v>
      </c>
      <c r="T938" s="83" t="s">
        <v>767</v>
      </c>
      <c r="U938" s="83" t="s">
        <v>767</v>
      </c>
      <c r="V938" s="83" t="s">
        <v>767</v>
      </c>
      <c r="W938" s="83" t="s">
        <v>4</v>
      </c>
      <c r="X938" s="83" t="s">
        <v>4</v>
      </c>
      <c r="Y938" s="83" t="s">
        <v>4</v>
      </c>
      <c r="Z938" s="79" t="s">
        <v>53</v>
      </c>
    </row>
    <row r="939" spans="1:26" ht="17.25" hidden="1" customHeight="1" x14ac:dyDescent="0.2">
      <c r="A939" s="131" t="str">
        <f t="shared" ref="A939:A959" si="403">O939</f>
        <v/>
      </c>
      <c r="B939" s="168"/>
      <c r="C939" s="168"/>
      <c r="D939" s="168"/>
      <c r="E939" s="169"/>
      <c r="F939" s="273" t="str">
        <f t="shared" ref="F939:F959" si="404">R939</f>
        <v/>
      </c>
      <c r="G939" s="129"/>
      <c r="H939" s="131" t="str">
        <f t="shared" ref="H939:H959" si="405">O939</f>
        <v/>
      </c>
      <c r="I939" s="168"/>
      <c r="J939" s="168"/>
      <c r="K939" s="168"/>
      <c r="L939" s="169"/>
      <c r="M939" s="273" t="str">
        <f t="shared" ref="M939:M959" si="406">S939</f>
        <v/>
      </c>
      <c r="N939" s="56"/>
      <c r="O939" s="57" t="str">
        <f>'Stammdaten Mitarbeitende'!AA939</f>
        <v/>
      </c>
      <c r="P939" s="64" t="str">
        <f>IF($A939="","",'Stammdaten Mitarbeitende'!L939)</f>
        <v/>
      </c>
      <c r="Q939" s="64" t="str">
        <f>IF(OR($A939="",'Stammdaten Mitarbeitende'!J939=""),"",'Stammdaten Mitarbeitende'!J939)</f>
        <v/>
      </c>
      <c r="R939" s="63" t="str">
        <f t="shared" ref="R939:R959" si="407">IF(OR($A939="",C939="",D939="",E939=""),"",MAX(C939-D939-E939,0))</f>
        <v/>
      </c>
      <c r="S939" s="63" t="str">
        <f>IF(OR($H939="",J939="",K939="",L939=""),"",MAX(J939-K939-L939,0))</f>
        <v/>
      </c>
      <c r="T939" s="19">
        <f t="shared" ref="T939:T959" si="408">IF(OR(F939=""),0,C939)</f>
        <v>0</v>
      </c>
      <c r="U939" s="19">
        <f t="shared" ref="U939:U959" si="409">IF(OR(F939=""),0,E939)</f>
        <v>0</v>
      </c>
      <c r="V939" s="19">
        <f t="shared" ref="V939:V959" si="410">IF(OR(F939&lt;=0,F939=""),0,R939)</f>
        <v>0</v>
      </c>
      <c r="W939" s="19">
        <f t="shared" ref="W939:W959" si="411">IF(OR(M939=""),0,J939)</f>
        <v>0</v>
      </c>
      <c r="X939" s="19">
        <f t="shared" ref="X939:X959" si="412">IF(OR(M939=""),0,L939)</f>
        <v>0</v>
      </c>
      <c r="Y939" s="19">
        <f t="shared" ref="Y939:Y959" si="413">IF(OR(M939&lt;=0,M939=""),0,S939)</f>
        <v>0</v>
      </c>
      <c r="Z939" s="365">
        <f>MAX(P939:Y939)</f>
        <v>0</v>
      </c>
    </row>
    <row r="940" spans="1:26" ht="17.25" hidden="1" customHeight="1" x14ac:dyDescent="0.2">
      <c r="A940" s="131" t="str">
        <f t="shared" si="403"/>
        <v/>
      </c>
      <c r="B940" s="168"/>
      <c r="C940" s="168"/>
      <c r="D940" s="168"/>
      <c r="E940" s="169"/>
      <c r="F940" s="273" t="str">
        <f t="shared" si="404"/>
        <v/>
      </c>
      <c r="G940" s="129"/>
      <c r="H940" s="131" t="str">
        <f t="shared" si="405"/>
        <v/>
      </c>
      <c r="I940" s="168"/>
      <c r="J940" s="168"/>
      <c r="K940" s="168"/>
      <c r="L940" s="169"/>
      <c r="M940" s="273" t="str">
        <f t="shared" si="406"/>
        <v/>
      </c>
      <c r="N940" s="56"/>
      <c r="O940" s="57" t="str">
        <f>'Stammdaten Mitarbeitende'!AA940</f>
        <v/>
      </c>
      <c r="P940" s="64" t="str">
        <f>IF($A940="","",'Stammdaten Mitarbeitende'!L940)</f>
        <v/>
      </c>
      <c r="Q940" s="64" t="str">
        <f>IF(OR($A940="",'Stammdaten Mitarbeitende'!J940=""),"",'Stammdaten Mitarbeitende'!J940)</f>
        <v/>
      </c>
      <c r="R940" s="63" t="str">
        <f t="shared" si="407"/>
        <v/>
      </c>
      <c r="S940" s="63" t="str">
        <f t="shared" ref="S940:S959" si="414">IF(OR($H940="",J940="",K940="",L940=""),"",MAX(J940-K940-L940,0))</f>
        <v/>
      </c>
      <c r="T940" s="19">
        <f t="shared" si="408"/>
        <v>0</v>
      </c>
      <c r="U940" s="19">
        <f t="shared" si="409"/>
        <v>0</v>
      </c>
      <c r="V940" s="19">
        <f t="shared" si="410"/>
        <v>0</v>
      </c>
      <c r="W940" s="19">
        <f t="shared" si="411"/>
        <v>0</v>
      </c>
      <c r="X940" s="19">
        <f t="shared" si="412"/>
        <v>0</v>
      </c>
      <c r="Y940" s="19">
        <f t="shared" si="413"/>
        <v>0</v>
      </c>
      <c r="Z940" s="365">
        <f t="shared" ref="Z940:Z959" si="415">MAX(P940:Y940)</f>
        <v>0</v>
      </c>
    </row>
    <row r="941" spans="1:26" ht="17.25" hidden="1" customHeight="1" x14ac:dyDescent="0.2">
      <c r="A941" s="131" t="str">
        <f t="shared" si="403"/>
        <v/>
      </c>
      <c r="B941" s="168"/>
      <c r="C941" s="168"/>
      <c r="D941" s="168"/>
      <c r="E941" s="169"/>
      <c r="F941" s="273" t="str">
        <f t="shared" si="404"/>
        <v/>
      </c>
      <c r="G941" s="129"/>
      <c r="H941" s="131" t="str">
        <f t="shared" si="405"/>
        <v/>
      </c>
      <c r="I941" s="168"/>
      <c r="J941" s="168"/>
      <c r="K941" s="168"/>
      <c r="L941" s="169"/>
      <c r="M941" s="273" t="str">
        <f t="shared" si="406"/>
        <v/>
      </c>
      <c r="N941" s="56"/>
      <c r="O941" s="57" t="str">
        <f>'Stammdaten Mitarbeitende'!AA941</f>
        <v/>
      </c>
      <c r="P941" s="64" t="str">
        <f>IF($A941="","",'Stammdaten Mitarbeitende'!L941)</f>
        <v/>
      </c>
      <c r="Q941" s="64" t="str">
        <f>IF(OR($A941="",'Stammdaten Mitarbeitende'!J941=""),"",'Stammdaten Mitarbeitende'!J941)</f>
        <v/>
      </c>
      <c r="R941" s="63" t="str">
        <f t="shared" si="407"/>
        <v/>
      </c>
      <c r="S941" s="63" t="str">
        <f t="shared" si="414"/>
        <v/>
      </c>
      <c r="T941" s="19">
        <f t="shared" si="408"/>
        <v>0</v>
      </c>
      <c r="U941" s="19">
        <f t="shared" si="409"/>
        <v>0</v>
      </c>
      <c r="V941" s="19">
        <f t="shared" si="410"/>
        <v>0</v>
      </c>
      <c r="W941" s="19">
        <f t="shared" si="411"/>
        <v>0</v>
      </c>
      <c r="X941" s="19">
        <f t="shared" si="412"/>
        <v>0</v>
      </c>
      <c r="Y941" s="19">
        <f t="shared" si="413"/>
        <v>0</v>
      </c>
      <c r="Z941" s="365">
        <f t="shared" si="415"/>
        <v>0</v>
      </c>
    </row>
    <row r="942" spans="1:26" ht="17.25" hidden="1" customHeight="1" x14ac:dyDescent="0.2">
      <c r="A942" s="131" t="str">
        <f t="shared" si="403"/>
        <v/>
      </c>
      <c r="B942" s="168"/>
      <c r="C942" s="168"/>
      <c r="D942" s="168"/>
      <c r="E942" s="169"/>
      <c r="F942" s="273" t="str">
        <f t="shared" si="404"/>
        <v/>
      </c>
      <c r="G942" s="129"/>
      <c r="H942" s="131" t="str">
        <f t="shared" si="405"/>
        <v/>
      </c>
      <c r="I942" s="168"/>
      <c r="J942" s="168"/>
      <c r="K942" s="168"/>
      <c r="L942" s="169"/>
      <c r="M942" s="273" t="str">
        <f t="shared" si="406"/>
        <v/>
      </c>
      <c r="N942" s="56"/>
      <c r="O942" s="57" t="str">
        <f>'Stammdaten Mitarbeitende'!AA942</f>
        <v/>
      </c>
      <c r="P942" s="64" t="str">
        <f>IF($A942="","",'Stammdaten Mitarbeitende'!L942)</f>
        <v/>
      </c>
      <c r="Q942" s="64" t="str">
        <f>IF(OR($A942="",'Stammdaten Mitarbeitende'!J942=""),"",'Stammdaten Mitarbeitende'!J942)</f>
        <v/>
      </c>
      <c r="R942" s="63" t="str">
        <f t="shared" si="407"/>
        <v/>
      </c>
      <c r="S942" s="63" t="str">
        <f t="shared" si="414"/>
        <v/>
      </c>
      <c r="T942" s="19">
        <f t="shared" si="408"/>
        <v>0</v>
      </c>
      <c r="U942" s="19">
        <f t="shared" si="409"/>
        <v>0</v>
      </c>
      <c r="V942" s="19">
        <f t="shared" si="410"/>
        <v>0</v>
      </c>
      <c r="W942" s="19">
        <f t="shared" si="411"/>
        <v>0</v>
      </c>
      <c r="X942" s="19">
        <f t="shared" si="412"/>
        <v>0</v>
      </c>
      <c r="Y942" s="19">
        <f t="shared" si="413"/>
        <v>0</v>
      </c>
      <c r="Z942" s="365">
        <f t="shared" si="415"/>
        <v>0</v>
      </c>
    </row>
    <row r="943" spans="1:26" ht="17.25" hidden="1" customHeight="1" x14ac:dyDescent="0.2">
      <c r="A943" s="131" t="str">
        <f t="shared" si="403"/>
        <v/>
      </c>
      <c r="B943" s="168"/>
      <c r="C943" s="168"/>
      <c r="D943" s="168"/>
      <c r="E943" s="169"/>
      <c r="F943" s="273" t="str">
        <f t="shared" si="404"/>
        <v/>
      </c>
      <c r="G943" s="129"/>
      <c r="H943" s="131" t="str">
        <f t="shared" si="405"/>
        <v/>
      </c>
      <c r="I943" s="168"/>
      <c r="J943" s="168"/>
      <c r="K943" s="168"/>
      <c r="L943" s="169"/>
      <c r="M943" s="273" t="str">
        <f t="shared" si="406"/>
        <v/>
      </c>
      <c r="N943" s="56"/>
      <c r="O943" s="57" t="str">
        <f>'Stammdaten Mitarbeitende'!AA943</f>
        <v/>
      </c>
      <c r="P943" s="64" t="str">
        <f>IF($A943="","",'Stammdaten Mitarbeitende'!L943)</f>
        <v/>
      </c>
      <c r="Q943" s="64" t="str">
        <f>IF(OR($A943="",'Stammdaten Mitarbeitende'!J943=""),"",'Stammdaten Mitarbeitende'!J943)</f>
        <v/>
      </c>
      <c r="R943" s="63" t="str">
        <f t="shared" si="407"/>
        <v/>
      </c>
      <c r="S943" s="63" t="str">
        <f t="shared" si="414"/>
        <v/>
      </c>
      <c r="T943" s="19">
        <f t="shared" si="408"/>
        <v>0</v>
      </c>
      <c r="U943" s="19">
        <f t="shared" si="409"/>
        <v>0</v>
      </c>
      <c r="V943" s="19">
        <f t="shared" si="410"/>
        <v>0</v>
      </c>
      <c r="W943" s="19">
        <f t="shared" si="411"/>
        <v>0</v>
      </c>
      <c r="X943" s="19">
        <f t="shared" si="412"/>
        <v>0</v>
      </c>
      <c r="Y943" s="19">
        <f t="shared" si="413"/>
        <v>0</v>
      </c>
      <c r="Z943" s="365">
        <f t="shared" si="415"/>
        <v>0</v>
      </c>
    </row>
    <row r="944" spans="1:26" ht="17.25" hidden="1" customHeight="1" x14ac:dyDescent="0.2">
      <c r="A944" s="131" t="str">
        <f t="shared" si="403"/>
        <v/>
      </c>
      <c r="B944" s="168"/>
      <c r="C944" s="168"/>
      <c r="D944" s="168"/>
      <c r="E944" s="169"/>
      <c r="F944" s="273" t="str">
        <f t="shared" si="404"/>
        <v/>
      </c>
      <c r="G944" s="129"/>
      <c r="H944" s="131" t="str">
        <f t="shared" si="405"/>
        <v/>
      </c>
      <c r="I944" s="168"/>
      <c r="J944" s="168"/>
      <c r="K944" s="168"/>
      <c r="L944" s="169"/>
      <c r="M944" s="273" t="str">
        <f t="shared" si="406"/>
        <v/>
      </c>
      <c r="N944" s="56"/>
      <c r="O944" s="57" t="str">
        <f>'Stammdaten Mitarbeitende'!AA944</f>
        <v/>
      </c>
      <c r="P944" s="64" t="str">
        <f>IF($A944="","",'Stammdaten Mitarbeitende'!L944)</f>
        <v/>
      </c>
      <c r="Q944" s="64" t="str">
        <f>IF(OR($A944="",'Stammdaten Mitarbeitende'!J944=""),"",'Stammdaten Mitarbeitende'!J944)</f>
        <v/>
      </c>
      <c r="R944" s="63" t="str">
        <f t="shared" si="407"/>
        <v/>
      </c>
      <c r="S944" s="63" t="str">
        <f t="shared" si="414"/>
        <v/>
      </c>
      <c r="T944" s="19">
        <f t="shared" si="408"/>
        <v>0</v>
      </c>
      <c r="U944" s="19">
        <f t="shared" si="409"/>
        <v>0</v>
      </c>
      <c r="V944" s="19">
        <f t="shared" si="410"/>
        <v>0</v>
      </c>
      <c r="W944" s="19">
        <f t="shared" si="411"/>
        <v>0</v>
      </c>
      <c r="X944" s="19">
        <f t="shared" si="412"/>
        <v>0</v>
      </c>
      <c r="Y944" s="19">
        <f t="shared" si="413"/>
        <v>0</v>
      </c>
      <c r="Z944" s="365">
        <f t="shared" si="415"/>
        <v>0</v>
      </c>
    </row>
    <row r="945" spans="1:26" ht="17.25" hidden="1" customHeight="1" x14ac:dyDescent="0.2">
      <c r="A945" s="131" t="str">
        <f t="shared" si="403"/>
        <v/>
      </c>
      <c r="B945" s="168"/>
      <c r="C945" s="168"/>
      <c r="D945" s="168"/>
      <c r="E945" s="169"/>
      <c r="F945" s="273" t="str">
        <f t="shared" si="404"/>
        <v/>
      </c>
      <c r="G945" s="129"/>
      <c r="H945" s="131" t="str">
        <f t="shared" si="405"/>
        <v/>
      </c>
      <c r="I945" s="168"/>
      <c r="J945" s="168"/>
      <c r="K945" s="168"/>
      <c r="L945" s="169"/>
      <c r="M945" s="273" t="str">
        <f t="shared" si="406"/>
        <v/>
      </c>
      <c r="N945" s="56"/>
      <c r="O945" s="57" t="str">
        <f>'Stammdaten Mitarbeitende'!AA945</f>
        <v/>
      </c>
      <c r="P945" s="64" t="str">
        <f>IF($A945="","",'Stammdaten Mitarbeitende'!L945)</f>
        <v/>
      </c>
      <c r="Q945" s="64" t="str">
        <f>IF(OR($A945="",'Stammdaten Mitarbeitende'!J945=""),"",'Stammdaten Mitarbeitende'!J945)</f>
        <v/>
      </c>
      <c r="R945" s="63" t="str">
        <f t="shared" si="407"/>
        <v/>
      </c>
      <c r="S945" s="63" t="str">
        <f t="shared" si="414"/>
        <v/>
      </c>
      <c r="T945" s="19">
        <f t="shared" si="408"/>
        <v>0</v>
      </c>
      <c r="U945" s="19">
        <f t="shared" si="409"/>
        <v>0</v>
      </c>
      <c r="V945" s="19">
        <f t="shared" si="410"/>
        <v>0</v>
      </c>
      <c r="W945" s="19">
        <f t="shared" si="411"/>
        <v>0</v>
      </c>
      <c r="X945" s="19">
        <f t="shared" si="412"/>
        <v>0</v>
      </c>
      <c r="Y945" s="19">
        <f t="shared" si="413"/>
        <v>0</v>
      </c>
      <c r="Z945" s="365">
        <f t="shared" si="415"/>
        <v>0</v>
      </c>
    </row>
    <row r="946" spans="1:26" ht="17.25" hidden="1" customHeight="1" x14ac:dyDescent="0.2">
      <c r="A946" s="131" t="str">
        <f t="shared" si="403"/>
        <v/>
      </c>
      <c r="B946" s="168"/>
      <c r="C946" s="168"/>
      <c r="D946" s="168"/>
      <c r="E946" s="169"/>
      <c r="F946" s="273" t="str">
        <f t="shared" si="404"/>
        <v/>
      </c>
      <c r="G946" s="129"/>
      <c r="H946" s="131" t="str">
        <f t="shared" si="405"/>
        <v/>
      </c>
      <c r="I946" s="168"/>
      <c r="J946" s="168"/>
      <c r="K946" s="168"/>
      <c r="L946" s="169"/>
      <c r="M946" s="273" t="str">
        <f t="shared" si="406"/>
        <v/>
      </c>
      <c r="N946" s="56"/>
      <c r="O946" s="57" t="str">
        <f>'Stammdaten Mitarbeitende'!AA946</f>
        <v/>
      </c>
      <c r="P946" s="64" t="str">
        <f>IF($A946="","",'Stammdaten Mitarbeitende'!L946)</f>
        <v/>
      </c>
      <c r="Q946" s="64" t="str">
        <f>IF(OR($A946="",'Stammdaten Mitarbeitende'!J946=""),"",'Stammdaten Mitarbeitende'!J946)</f>
        <v/>
      </c>
      <c r="R946" s="63" t="str">
        <f t="shared" si="407"/>
        <v/>
      </c>
      <c r="S946" s="63" t="str">
        <f t="shared" si="414"/>
        <v/>
      </c>
      <c r="T946" s="19">
        <f t="shared" si="408"/>
        <v>0</v>
      </c>
      <c r="U946" s="19">
        <f t="shared" si="409"/>
        <v>0</v>
      </c>
      <c r="V946" s="19">
        <f t="shared" si="410"/>
        <v>0</v>
      </c>
      <c r="W946" s="19">
        <f t="shared" si="411"/>
        <v>0</v>
      </c>
      <c r="X946" s="19">
        <f t="shared" si="412"/>
        <v>0</v>
      </c>
      <c r="Y946" s="19">
        <f t="shared" si="413"/>
        <v>0</v>
      </c>
      <c r="Z946" s="365">
        <f t="shared" si="415"/>
        <v>0</v>
      </c>
    </row>
    <row r="947" spans="1:26" ht="17.25" hidden="1" customHeight="1" x14ac:dyDescent="0.2">
      <c r="A947" s="131" t="str">
        <f t="shared" si="403"/>
        <v/>
      </c>
      <c r="B947" s="168"/>
      <c r="C947" s="168"/>
      <c r="D947" s="168"/>
      <c r="E947" s="169"/>
      <c r="F947" s="273" t="str">
        <f t="shared" si="404"/>
        <v/>
      </c>
      <c r="G947" s="129"/>
      <c r="H947" s="131" t="str">
        <f t="shared" si="405"/>
        <v/>
      </c>
      <c r="I947" s="168"/>
      <c r="J947" s="168"/>
      <c r="K947" s="168"/>
      <c r="L947" s="169"/>
      <c r="M947" s="273" t="str">
        <f t="shared" si="406"/>
        <v/>
      </c>
      <c r="N947" s="56"/>
      <c r="O947" s="57" t="str">
        <f>'Stammdaten Mitarbeitende'!AA947</f>
        <v/>
      </c>
      <c r="P947" s="64" t="str">
        <f>IF($A947="","",'Stammdaten Mitarbeitende'!L947)</f>
        <v/>
      </c>
      <c r="Q947" s="64" t="str">
        <f>IF(OR($A947="",'Stammdaten Mitarbeitende'!J947=""),"",'Stammdaten Mitarbeitende'!J947)</f>
        <v/>
      </c>
      <c r="R947" s="63" t="str">
        <f t="shared" si="407"/>
        <v/>
      </c>
      <c r="S947" s="63" t="str">
        <f t="shared" si="414"/>
        <v/>
      </c>
      <c r="T947" s="19">
        <f t="shared" si="408"/>
        <v>0</v>
      </c>
      <c r="U947" s="19">
        <f t="shared" si="409"/>
        <v>0</v>
      </c>
      <c r="V947" s="19">
        <f t="shared" si="410"/>
        <v>0</v>
      </c>
      <c r="W947" s="19">
        <f t="shared" si="411"/>
        <v>0</v>
      </c>
      <c r="X947" s="19">
        <f t="shared" si="412"/>
        <v>0</v>
      </c>
      <c r="Y947" s="19">
        <f t="shared" si="413"/>
        <v>0</v>
      </c>
      <c r="Z947" s="365">
        <f t="shared" si="415"/>
        <v>0</v>
      </c>
    </row>
    <row r="948" spans="1:26" ht="17.25" hidden="1" customHeight="1" x14ac:dyDescent="0.2">
      <c r="A948" s="131" t="str">
        <f t="shared" si="403"/>
        <v/>
      </c>
      <c r="B948" s="168"/>
      <c r="C948" s="168"/>
      <c r="D948" s="168"/>
      <c r="E948" s="169"/>
      <c r="F948" s="273" t="str">
        <f t="shared" si="404"/>
        <v/>
      </c>
      <c r="G948" s="129"/>
      <c r="H948" s="131" t="str">
        <f t="shared" si="405"/>
        <v/>
      </c>
      <c r="I948" s="168"/>
      <c r="J948" s="168"/>
      <c r="K948" s="168"/>
      <c r="L948" s="169"/>
      <c r="M948" s="273" t="str">
        <f t="shared" si="406"/>
        <v/>
      </c>
      <c r="N948" s="56"/>
      <c r="O948" s="57" t="str">
        <f>'Stammdaten Mitarbeitende'!AA948</f>
        <v/>
      </c>
      <c r="P948" s="64" t="str">
        <f>IF($A948="","",'Stammdaten Mitarbeitende'!L948)</f>
        <v/>
      </c>
      <c r="Q948" s="64" t="str">
        <f>IF(OR($A948="",'Stammdaten Mitarbeitende'!J948=""),"",'Stammdaten Mitarbeitende'!J948)</f>
        <v/>
      </c>
      <c r="R948" s="63" t="str">
        <f t="shared" si="407"/>
        <v/>
      </c>
      <c r="S948" s="63" t="str">
        <f t="shared" si="414"/>
        <v/>
      </c>
      <c r="T948" s="19">
        <f t="shared" si="408"/>
        <v>0</v>
      </c>
      <c r="U948" s="19">
        <f t="shared" si="409"/>
        <v>0</v>
      </c>
      <c r="V948" s="19">
        <f t="shared" si="410"/>
        <v>0</v>
      </c>
      <c r="W948" s="19">
        <f t="shared" si="411"/>
        <v>0</v>
      </c>
      <c r="X948" s="19">
        <f t="shared" si="412"/>
        <v>0</v>
      </c>
      <c r="Y948" s="19">
        <f t="shared" si="413"/>
        <v>0</v>
      </c>
      <c r="Z948" s="365">
        <f t="shared" si="415"/>
        <v>0</v>
      </c>
    </row>
    <row r="949" spans="1:26" ht="17.25" hidden="1" customHeight="1" x14ac:dyDescent="0.2">
      <c r="A949" s="131" t="str">
        <f t="shared" si="403"/>
        <v/>
      </c>
      <c r="B949" s="168"/>
      <c r="C949" s="168"/>
      <c r="D949" s="168"/>
      <c r="E949" s="169"/>
      <c r="F949" s="273" t="str">
        <f t="shared" si="404"/>
        <v/>
      </c>
      <c r="G949" s="129"/>
      <c r="H949" s="131" t="str">
        <f t="shared" si="405"/>
        <v/>
      </c>
      <c r="I949" s="168"/>
      <c r="J949" s="168"/>
      <c r="K949" s="168"/>
      <c r="L949" s="169"/>
      <c r="M949" s="273" t="str">
        <f t="shared" si="406"/>
        <v/>
      </c>
      <c r="N949" s="56"/>
      <c r="O949" s="57" t="str">
        <f>'Stammdaten Mitarbeitende'!AA949</f>
        <v/>
      </c>
      <c r="P949" s="64" t="str">
        <f>IF($A949="","",'Stammdaten Mitarbeitende'!L949)</f>
        <v/>
      </c>
      <c r="Q949" s="64" t="str">
        <f>IF(OR($A949="",'Stammdaten Mitarbeitende'!J949=""),"",'Stammdaten Mitarbeitende'!J949)</f>
        <v/>
      </c>
      <c r="R949" s="63" t="str">
        <f t="shared" si="407"/>
        <v/>
      </c>
      <c r="S949" s="63" t="str">
        <f t="shared" si="414"/>
        <v/>
      </c>
      <c r="T949" s="19">
        <f t="shared" si="408"/>
        <v>0</v>
      </c>
      <c r="U949" s="19">
        <f t="shared" si="409"/>
        <v>0</v>
      </c>
      <c r="V949" s="19">
        <f t="shared" si="410"/>
        <v>0</v>
      </c>
      <c r="W949" s="19">
        <f t="shared" si="411"/>
        <v>0</v>
      </c>
      <c r="X949" s="19">
        <f t="shared" si="412"/>
        <v>0</v>
      </c>
      <c r="Y949" s="19">
        <f t="shared" si="413"/>
        <v>0</v>
      </c>
      <c r="Z949" s="365">
        <f t="shared" si="415"/>
        <v>0</v>
      </c>
    </row>
    <row r="950" spans="1:26" ht="17.25" hidden="1" customHeight="1" x14ac:dyDescent="0.2">
      <c r="A950" s="131" t="str">
        <f t="shared" si="403"/>
        <v/>
      </c>
      <c r="B950" s="168"/>
      <c r="C950" s="168"/>
      <c r="D950" s="168"/>
      <c r="E950" s="169"/>
      <c r="F950" s="273" t="str">
        <f t="shared" si="404"/>
        <v/>
      </c>
      <c r="G950" s="129"/>
      <c r="H950" s="131" t="str">
        <f t="shared" si="405"/>
        <v/>
      </c>
      <c r="I950" s="168"/>
      <c r="J950" s="168"/>
      <c r="K950" s="168"/>
      <c r="L950" s="169"/>
      <c r="M950" s="273" t="str">
        <f t="shared" si="406"/>
        <v/>
      </c>
      <c r="N950" s="56"/>
      <c r="O950" s="57" t="str">
        <f>'Stammdaten Mitarbeitende'!AA950</f>
        <v/>
      </c>
      <c r="P950" s="64" t="str">
        <f>IF($A950="","",'Stammdaten Mitarbeitende'!L950)</f>
        <v/>
      </c>
      <c r="Q950" s="64" t="str">
        <f>IF(OR($A950="",'Stammdaten Mitarbeitende'!J950=""),"",'Stammdaten Mitarbeitende'!J950)</f>
        <v/>
      </c>
      <c r="R950" s="63" t="str">
        <f t="shared" si="407"/>
        <v/>
      </c>
      <c r="S950" s="63" t="str">
        <f t="shared" si="414"/>
        <v/>
      </c>
      <c r="T950" s="19">
        <f t="shared" si="408"/>
        <v>0</v>
      </c>
      <c r="U950" s="19">
        <f t="shared" si="409"/>
        <v>0</v>
      </c>
      <c r="V950" s="19">
        <f t="shared" si="410"/>
        <v>0</v>
      </c>
      <c r="W950" s="19">
        <f t="shared" si="411"/>
        <v>0</v>
      </c>
      <c r="X950" s="19">
        <f t="shared" si="412"/>
        <v>0</v>
      </c>
      <c r="Y950" s="19">
        <f t="shared" si="413"/>
        <v>0</v>
      </c>
      <c r="Z950" s="365">
        <f t="shared" si="415"/>
        <v>0</v>
      </c>
    </row>
    <row r="951" spans="1:26" ht="17.25" hidden="1" customHeight="1" x14ac:dyDescent="0.2">
      <c r="A951" s="131" t="str">
        <f t="shared" si="403"/>
        <v/>
      </c>
      <c r="B951" s="168"/>
      <c r="C951" s="168"/>
      <c r="D951" s="168"/>
      <c r="E951" s="169"/>
      <c r="F951" s="273" t="str">
        <f t="shared" si="404"/>
        <v/>
      </c>
      <c r="G951" s="129"/>
      <c r="H951" s="131" t="str">
        <f t="shared" si="405"/>
        <v/>
      </c>
      <c r="I951" s="168"/>
      <c r="J951" s="168"/>
      <c r="K951" s="168"/>
      <c r="L951" s="169"/>
      <c r="M951" s="273" t="str">
        <f t="shared" si="406"/>
        <v/>
      </c>
      <c r="N951" s="56"/>
      <c r="O951" s="57" t="str">
        <f>'Stammdaten Mitarbeitende'!AA951</f>
        <v/>
      </c>
      <c r="P951" s="64" t="str">
        <f>IF($A951="","",'Stammdaten Mitarbeitende'!L951)</f>
        <v/>
      </c>
      <c r="Q951" s="64" t="str">
        <f>IF(OR($A951="",'Stammdaten Mitarbeitende'!J951=""),"",'Stammdaten Mitarbeitende'!J951)</f>
        <v/>
      </c>
      <c r="R951" s="63" t="str">
        <f t="shared" si="407"/>
        <v/>
      </c>
      <c r="S951" s="63" t="str">
        <f t="shared" si="414"/>
        <v/>
      </c>
      <c r="T951" s="19">
        <f t="shared" si="408"/>
        <v>0</v>
      </c>
      <c r="U951" s="19">
        <f t="shared" si="409"/>
        <v>0</v>
      </c>
      <c r="V951" s="19">
        <f t="shared" si="410"/>
        <v>0</v>
      </c>
      <c r="W951" s="19">
        <f t="shared" si="411"/>
        <v>0</v>
      </c>
      <c r="X951" s="19">
        <f t="shared" si="412"/>
        <v>0</v>
      </c>
      <c r="Y951" s="19">
        <f t="shared" si="413"/>
        <v>0</v>
      </c>
      <c r="Z951" s="365">
        <f t="shared" si="415"/>
        <v>0</v>
      </c>
    </row>
    <row r="952" spans="1:26" ht="17.25" hidden="1" customHeight="1" x14ac:dyDescent="0.2">
      <c r="A952" s="131" t="str">
        <f t="shared" si="403"/>
        <v/>
      </c>
      <c r="B952" s="168"/>
      <c r="C952" s="168"/>
      <c r="D952" s="168"/>
      <c r="E952" s="169"/>
      <c r="F952" s="273" t="str">
        <f t="shared" si="404"/>
        <v/>
      </c>
      <c r="G952" s="129"/>
      <c r="H952" s="131" t="str">
        <f t="shared" si="405"/>
        <v/>
      </c>
      <c r="I952" s="168"/>
      <c r="J952" s="168"/>
      <c r="K952" s="168"/>
      <c r="L952" s="169"/>
      <c r="M952" s="273" t="str">
        <f t="shared" si="406"/>
        <v/>
      </c>
      <c r="N952" s="56"/>
      <c r="O952" s="57" t="str">
        <f>'Stammdaten Mitarbeitende'!AA952</f>
        <v/>
      </c>
      <c r="P952" s="64" t="str">
        <f>IF($A952="","",'Stammdaten Mitarbeitende'!L952)</f>
        <v/>
      </c>
      <c r="Q952" s="64" t="str">
        <f>IF(OR($A952="",'Stammdaten Mitarbeitende'!J952=""),"",'Stammdaten Mitarbeitende'!J952)</f>
        <v/>
      </c>
      <c r="R952" s="63" t="str">
        <f t="shared" si="407"/>
        <v/>
      </c>
      <c r="S952" s="63" t="str">
        <f t="shared" si="414"/>
        <v/>
      </c>
      <c r="T952" s="19">
        <f t="shared" si="408"/>
        <v>0</v>
      </c>
      <c r="U952" s="19">
        <f t="shared" si="409"/>
        <v>0</v>
      </c>
      <c r="V952" s="19">
        <f t="shared" si="410"/>
        <v>0</v>
      </c>
      <c r="W952" s="19">
        <f t="shared" si="411"/>
        <v>0</v>
      </c>
      <c r="X952" s="19">
        <f t="shared" si="412"/>
        <v>0</v>
      </c>
      <c r="Y952" s="19">
        <f t="shared" si="413"/>
        <v>0</v>
      </c>
      <c r="Z952" s="365">
        <f t="shared" si="415"/>
        <v>0</v>
      </c>
    </row>
    <row r="953" spans="1:26" ht="17.25" hidden="1" customHeight="1" x14ac:dyDescent="0.2">
      <c r="A953" s="131" t="str">
        <f t="shared" si="403"/>
        <v/>
      </c>
      <c r="B953" s="168"/>
      <c r="C953" s="168"/>
      <c r="D953" s="168"/>
      <c r="E953" s="169"/>
      <c r="F953" s="273" t="str">
        <f t="shared" si="404"/>
        <v/>
      </c>
      <c r="G953" s="129"/>
      <c r="H953" s="131" t="str">
        <f t="shared" si="405"/>
        <v/>
      </c>
      <c r="I953" s="168"/>
      <c r="J953" s="168"/>
      <c r="K953" s="168"/>
      <c r="L953" s="169"/>
      <c r="M953" s="273" t="str">
        <f t="shared" si="406"/>
        <v/>
      </c>
      <c r="N953" s="56"/>
      <c r="O953" s="57" t="str">
        <f>'Stammdaten Mitarbeitende'!AA953</f>
        <v/>
      </c>
      <c r="P953" s="64" t="str">
        <f>IF($A953="","",'Stammdaten Mitarbeitende'!L953)</f>
        <v/>
      </c>
      <c r="Q953" s="64" t="str">
        <f>IF(OR($A953="",'Stammdaten Mitarbeitende'!J953=""),"",'Stammdaten Mitarbeitende'!J953)</f>
        <v/>
      </c>
      <c r="R953" s="63" t="str">
        <f t="shared" si="407"/>
        <v/>
      </c>
      <c r="S953" s="63" t="str">
        <f t="shared" si="414"/>
        <v/>
      </c>
      <c r="T953" s="19">
        <f t="shared" si="408"/>
        <v>0</v>
      </c>
      <c r="U953" s="19">
        <f t="shared" si="409"/>
        <v>0</v>
      </c>
      <c r="V953" s="19">
        <f t="shared" si="410"/>
        <v>0</v>
      </c>
      <c r="W953" s="19">
        <f t="shared" si="411"/>
        <v>0</v>
      </c>
      <c r="X953" s="19">
        <f t="shared" si="412"/>
        <v>0</v>
      </c>
      <c r="Y953" s="19">
        <f t="shared" si="413"/>
        <v>0</v>
      </c>
      <c r="Z953" s="365">
        <f t="shared" si="415"/>
        <v>0</v>
      </c>
    </row>
    <row r="954" spans="1:26" ht="17.25" hidden="1" customHeight="1" x14ac:dyDescent="0.2">
      <c r="A954" s="131" t="str">
        <f t="shared" si="403"/>
        <v/>
      </c>
      <c r="B954" s="168"/>
      <c r="C954" s="168"/>
      <c r="D954" s="168"/>
      <c r="E954" s="169"/>
      <c r="F954" s="273" t="str">
        <f t="shared" si="404"/>
        <v/>
      </c>
      <c r="G954" s="129"/>
      <c r="H954" s="131" t="str">
        <f t="shared" si="405"/>
        <v/>
      </c>
      <c r="I954" s="168"/>
      <c r="J954" s="168"/>
      <c r="K954" s="168"/>
      <c r="L954" s="169"/>
      <c r="M954" s="273" t="str">
        <f t="shared" si="406"/>
        <v/>
      </c>
      <c r="N954" s="56"/>
      <c r="O954" s="57" t="str">
        <f>'Stammdaten Mitarbeitende'!AA954</f>
        <v/>
      </c>
      <c r="P954" s="64" t="str">
        <f>IF($A954="","",'Stammdaten Mitarbeitende'!L954)</f>
        <v/>
      </c>
      <c r="Q954" s="64" t="str">
        <f>IF(OR($A954="",'Stammdaten Mitarbeitende'!J954=""),"",'Stammdaten Mitarbeitende'!J954)</f>
        <v/>
      </c>
      <c r="R954" s="63" t="str">
        <f t="shared" si="407"/>
        <v/>
      </c>
      <c r="S954" s="63" t="str">
        <f t="shared" si="414"/>
        <v/>
      </c>
      <c r="T954" s="19">
        <f t="shared" si="408"/>
        <v>0</v>
      </c>
      <c r="U954" s="19">
        <f t="shared" si="409"/>
        <v>0</v>
      </c>
      <c r="V954" s="19">
        <f t="shared" si="410"/>
        <v>0</v>
      </c>
      <c r="W954" s="19">
        <f t="shared" si="411"/>
        <v>0</v>
      </c>
      <c r="X954" s="19">
        <f t="shared" si="412"/>
        <v>0</v>
      </c>
      <c r="Y954" s="19">
        <f t="shared" si="413"/>
        <v>0</v>
      </c>
      <c r="Z954" s="365">
        <f t="shared" si="415"/>
        <v>0</v>
      </c>
    </row>
    <row r="955" spans="1:26" ht="17.25" hidden="1" customHeight="1" x14ac:dyDescent="0.2">
      <c r="A955" s="131" t="str">
        <f t="shared" si="403"/>
        <v/>
      </c>
      <c r="B955" s="168"/>
      <c r="C955" s="168"/>
      <c r="D955" s="168"/>
      <c r="E955" s="169"/>
      <c r="F955" s="273" t="str">
        <f t="shared" si="404"/>
        <v/>
      </c>
      <c r="G955" s="129"/>
      <c r="H955" s="131" t="str">
        <f t="shared" si="405"/>
        <v/>
      </c>
      <c r="I955" s="168"/>
      <c r="J955" s="168"/>
      <c r="K955" s="168"/>
      <c r="L955" s="169"/>
      <c r="M955" s="273" t="str">
        <f t="shared" si="406"/>
        <v/>
      </c>
      <c r="N955" s="56"/>
      <c r="O955" s="57" t="str">
        <f>'Stammdaten Mitarbeitende'!AA955</f>
        <v/>
      </c>
      <c r="P955" s="64" t="str">
        <f>IF($A955="","",'Stammdaten Mitarbeitende'!L955)</f>
        <v/>
      </c>
      <c r="Q955" s="64" t="str">
        <f>IF(OR($A955="",'Stammdaten Mitarbeitende'!J955=""),"",'Stammdaten Mitarbeitende'!J955)</f>
        <v/>
      </c>
      <c r="R955" s="63" t="str">
        <f t="shared" si="407"/>
        <v/>
      </c>
      <c r="S955" s="63" t="str">
        <f t="shared" si="414"/>
        <v/>
      </c>
      <c r="T955" s="19">
        <f t="shared" si="408"/>
        <v>0</v>
      </c>
      <c r="U955" s="19">
        <f t="shared" si="409"/>
        <v>0</v>
      </c>
      <c r="V955" s="19">
        <f t="shared" si="410"/>
        <v>0</v>
      </c>
      <c r="W955" s="19">
        <f t="shared" si="411"/>
        <v>0</v>
      </c>
      <c r="X955" s="19">
        <f t="shared" si="412"/>
        <v>0</v>
      </c>
      <c r="Y955" s="19">
        <f t="shared" si="413"/>
        <v>0</v>
      </c>
      <c r="Z955" s="365">
        <f t="shared" si="415"/>
        <v>0</v>
      </c>
    </row>
    <row r="956" spans="1:26" ht="17.25" hidden="1" customHeight="1" x14ac:dyDescent="0.2">
      <c r="A956" s="131" t="str">
        <f t="shared" si="403"/>
        <v/>
      </c>
      <c r="B956" s="168"/>
      <c r="C956" s="168"/>
      <c r="D956" s="168"/>
      <c r="E956" s="169"/>
      <c r="F956" s="273" t="str">
        <f t="shared" si="404"/>
        <v/>
      </c>
      <c r="G956" s="129"/>
      <c r="H956" s="131" t="str">
        <f t="shared" si="405"/>
        <v/>
      </c>
      <c r="I956" s="168"/>
      <c r="J956" s="168"/>
      <c r="K956" s="168"/>
      <c r="L956" s="169"/>
      <c r="M956" s="273" t="str">
        <f t="shared" si="406"/>
        <v/>
      </c>
      <c r="N956" s="56"/>
      <c r="O956" s="57" t="str">
        <f>'Stammdaten Mitarbeitende'!AA956</f>
        <v/>
      </c>
      <c r="P956" s="64" t="str">
        <f>IF($A956="","",'Stammdaten Mitarbeitende'!L956)</f>
        <v/>
      </c>
      <c r="Q956" s="64" t="str">
        <f>IF(OR($A956="",'Stammdaten Mitarbeitende'!J956=""),"",'Stammdaten Mitarbeitende'!J956)</f>
        <v/>
      </c>
      <c r="R956" s="63" t="str">
        <f t="shared" si="407"/>
        <v/>
      </c>
      <c r="S956" s="63" t="str">
        <f t="shared" si="414"/>
        <v/>
      </c>
      <c r="T956" s="19">
        <f t="shared" si="408"/>
        <v>0</v>
      </c>
      <c r="U956" s="19">
        <f t="shared" si="409"/>
        <v>0</v>
      </c>
      <c r="V956" s="19">
        <f t="shared" si="410"/>
        <v>0</v>
      </c>
      <c r="W956" s="19">
        <f t="shared" si="411"/>
        <v>0</v>
      </c>
      <c r="X956" s="19">
        <f t="shared" si="412"/>
        <v>0</v>
      </c>
      <c r="Y956" s="19">
        <f t="shared" si="413"/>
        <v>0</v>
      </c>
      <c r="Z956" s="365">
        <f t="shared" si="415"/>
        <v>0</v>
      </c>
    </row>
    <row r="957" spans="1:26" ht="17.25" hidden="1" customHeight="1" x14ac:dyDescent="0.2">
      <c r="A957" s="131" t="str">
        <f t="shared" si="403"/>
        <v/>
      </c>
      <c r="B957" s="168"/>
      <c r="C957" s="168"/>
      <c r="D957" s="168"/>
      <c r="E957" s="169"/>
      <c r="F957" s="273" t="str">
        <f t="shared" si="404"/>
        <v/>
      </c>
      <c r="G957" s="129"/>
      <c r="H957" s="131" t="str">
        <f t="shared" si="405"/>
        <v/>
      </c>
      <c r="I957" s="168"/>
      <c r="J957" s="168"/>
      <c r="K957" s="168"/>
      <c r="L957" s="169"/>
      <c r="M957" s="273" t="str">
        <f t="shared" si="406"/>
        <v/>
      </c>
      <c r="N957" s="56"/>
      <c r="O957" s="57" t="str">
        <f>'Stammdaten Mitarbeitende'!AA957</f>
        <v/>
      </c>
      <c r="P957" s="64" t="str">
        <f>IF($A957="","",'Stammdaten Mitarbeitende'!L957)</f>
        <v/>
      </c>
      <c r="Q957" s="64" t="str">
        <f>IF(OR($A957="",'Stammdaten Mitarbeitende'!J957=""),"",'Stammdaten Mitarbeitende'!J957)</f>
        <v/>
      </c>
      <c r="R957" s="63" t="str">
        <f t="shared" si="407"/>
        <v/>
      </c>
      <c r="S957" s="63" t="str">
        <f t="shared" si="414"/>
        <v/>
      </c>
      <c r="T957" s="19">
        <f t="shared" si="408"/>
        <v>0</v>
      </c>
      <c r="U957" s="19">
        <f t="shared" si="409"/>
        <v>0</v>
      </c>
      <c r="V957" s="19">
        <f t="shared" si="410"/>
        <v>0</v>
      </c>
      <c r="W957" s="19">
        <f t="shared" si="411"/>
        <v>0</v>
      </c>
      <c r="X957" s="19">
        <f t="shared" si="412"/>
        <v>0</v>
      </c>
      <c r="Y957" s="19">
        <f t="shared" si="413"/>
        <v>0</v>
      </c>
      <c r="Z957" s="365">
        <f t="shared" si="415"/>
        <v>0</v>
      </c>
    </row>
    <row r="958" spans="1:26" ht="17.25" hidden="1" customHeight="1" x14ac:dyDescent="0.2">
      <c r="A958" s="131" t="str">
        <f t="shared" si="403"/>
        <v/>
      </c>
      <c r="B958" s="168"/>
      <c r="C958" s="168"/>
      <c r="D958" s="168"/>
      <c r="E958" s="169"/>
      <c r="F958" s="273" t="str">
        <f t="shared" si="404"/>
        <v/>
      </c>
      <c r="G958" s="129"/>
      <c r="H958" s="131" t="str">
        <f t="shared" si="405"/>
        <v/>
      </c>
      <c r="I958" s="168"/>
      <c r="J958" s="168"/>
      <c r="K958" s="168"/>
      <c r="L958" s="169"/>
      <c r="M958" s="273" t="str">
        <f t="shared" si="406"/>
        <v/>
      </c>
      <c r="N958" s="56"/>
      <c r="O958" s="57" t="str">
        <f>'Stammdaten Mitarbeitende'!AA958</f>
        <v/>
      </c>
      <c r="P958" s="64" t="str">
        <f>IF($A958="","",'Stammdaten Mitarbeitende'!L958)</f>
        <v/>
      </c>
      <c r="Q958" s="64" t="str">
        <f>IF(OR($A958="",'Stammdaten Mitarbeitende'!J958=""),"",'Stammdaten Mitarbeitende'!J958)</f>
        <v/>
      </c>
      <c r="R958" s="63" t="str">
        <f t="shared" si="407"/>
        <v/>
      </c>
      <c r="S958" s="63" t="str">
        <f t="shared" si="414"/>
        <v/>
      </c>
      <c r="T958" s="19">
        <f t="shared" si="408"/>
        <v>0</v>
      </c>
      <c r="U958" s="19">
        <f t="shared" si="409"/>
        <v>0</v>
      </c>
      <c r="V958" s="19">
        <f t="shared" si="410"/>
        <v>0</v>
      </c>
      <c r="W958" s="19">
        <f t="shared" si="411"/>
        <v>0</v>
      </c>
      <c r="X958" s="19">
        <f t="shared" si="412"/>
        <v>0</v>
      </c>
      <c r="Y958" s="19">
        <f t="shared" si="413"/>
        <v>0</v>
      </c>
      <c r="Z958" s="365">
        <f t="shared" si="415"/>
        <v>0</v>
      </c>
    </row>
    <row r="959" spans="1:26" ht="17.25" hidden="1" customHeight="1" x14ac:dyDescent="0.2">
      <c r="A959" s="131" t="str">
        <f t="shared" si="403"/>
        <v/>
      </c>
      <c r="B959" s="168"/>
      <c r="C959" s="168"/>
      <c r="D959" s="168"/>
      <c r="E959" s="169"/>
      <c r="F959" s="273" t="str">
        <f t="shared" si="404"/>
        <v/>
      </c>
      <c r="G959" s="129"/>
      <c r="H959" s="131" t="str">
        <f t="shared" si="405"/>
        <v/>
      </c>
      <c r="I959" s="168"/>
      <c r="J959" s="168"/>
      <c r="K959" s="168"/>
      <c r="L959" s="169"/>
      <c r="M959" s="273" t="str">
        <f t="shared" si="406"/>
        <v/>
      </c>
      <c r="N959" s="56"/>
      <c r="O959" s="57" t="str">
        <f>'Stammdaten Mitarbeitende'!AA959</f>
        <v/>
      </c>
      <c r="P959" s="64" t="str">
        <f>IF($A959="","",'Stammdaten Mitarbeitende'!L959)</f>
        <v/>
      </c>
      <c r="Q959" s="64" t="str">
        <f>IF(OR($A959="",'Stammdaten Mitarbeitende'!J959=""),"",'Stammdaten Mitarbeitende'!J959)</f>
        <v/>
      </c>
      <c r="R959" s="63" t="str">
        <f t="shared" si="407"/>
        <v/>
      </c>
      <c r="S959" s="63" t="str">
        <f t="shared" si="414"/>
        <v/>
      </c>
      <c r="T959" s="19">
        <f t="shared" si="408"/>
        <v>0</v>
      </c>
      <c r="U959" s="19">
        <f t="shared" si="409"/>
        <v>0</v>
      </c>
      <c r="V959" s="19">
        <f t="shared" si="410"/>
        <v>0</v>
      </c>
      <c r="W959" s="19">
        <f t="shared" si="411"/>
        <v>0</v>
      </c>
      <c r="X959" s="19">
        <f t="shared" si="412"/>
        <v>0</v>
      </c>
      <c r="Y959" s="19">
        <f t="shared" si="413"/>
        <v>0</v>
      </c>
      <c r="Z959" s="365">
        <f t="shared" si="415"/>
        <v>0</v>
      </c>
    </row>
    <row r="960" spans="1:26" hidden="1" x14ac:dyDescent="0.2">
      <c r="A960" s="280" t="str">
        <f>Übersetzungstexte!A$230</f>
        <v>Seitentotal</v>
      </c>
      <c r="B960" s="281"/>
      <c r="C960" s="92">
        <f>SUM(C939:C959)</f>
        <v>0</v>
      </c>
      <c r="D960" s="282"/>
      <c r="E960" s="92">
        <f>SUM(E939:E959)</f>
        <v>0</v>
      </c>
      <c r="F960" s="92">
        <f>SUM(F939:F959)</f>
        <v>0</v>
      </c>
      <c r="G960" s="283"/>
      <c r="H960" s="280" t="str">
        <f>Übersetzungstexte!A$230</f>
        <v>Seitentotal</v>
      </c>
      <c r="I960" s="281"/>
      <c r="J960" s="92">
        <f>SUM(J939:J959)</f>
        <v>0</v>
      </c>
      <c r="K960" s="282"/>
      <c r="L960" s="92">
        <f>SUM(L939:L959)</f>
        <v>0</v>
      </c>
      <c r="M960" s="92">
        <f>SUM(M939:M959)</f>
        <v>0</v>
      </c>
      <c r="N960" s="56"/>
      <c r="O960" s="56"/>
      <c r="P960" s="56"/>
      <c r="Q960" s="56"/>
      <c r="R960" s="56"/>
      <c r="S960" s="56"/>
    </row>
    <row r="961" spans="1:26" hidden="1" x14ac:dyDescent="0.2">
      <c r="A961" s="240" t="str">
        <f>'Stammdaten Betrieb &amp; Abteilung'!D$1</f>
        <v xml:space="preserve">  </v>
      </c>
      <c r="B961" s="241"/>
      <c r="F961" s="243"/>
      <c r="G961" s="243"/>
      <c r="H961" s="22" t="str">
        <f>Übersetzungstexte!A$190</f>
        <v>Betrieb / Betriebsabteilung</v>
      </c>
      <c r="I961" s="244" t="str">
        <f>'Stammdaten Betrieb &amp; Abteilung'!D$13</f>
        <v xml:space="preserve"> </v>
      </c>
      <c r="J961" s="49"/>
      <c r="K961" s="22"/>
      <c r="L961" s="49"/>
      <c r="M961" s="49"/>
    </row>
    <row r="962" spans="1:26" hidden="1" x14ac:dyDescent="0.2">
      <c r="A962" s="245" t="str">
        <f>'Stammdaten Betrieb &amp; Abteilung'!D$3</f>
        <v xml:space="preserve"> </v>
      </c>
      <c r="B962" s="246"/>
      <c r="F962" s="247"/>
      <c r="G962" s="247"/>
      <c r="H962" s="46" t="str">
        <f>Übersetzungstexte!A$191</f>
        <v>PLZ/Ort</v>
      </c>
      <c r="I962" s="244" t="str">
        <f>'Stammdaten Betrieb &amp; Abteilung'!D$4</f>
        <v xml:space="preserve"> </v>
      </c>
      <c r="J962" s="49"/>
      <c r="K962" s="22"/>
      <c r="L962" s="248"/>
      <c r="M962" s="248"/>
    </row>
    <row r="963" spans="1:26" hidden="1" x14ac:dyDescent="0.2">
      <c r="A963" s="178"/>
      <c r="B963" s="195"/>
      <c r="C963" s="196"/>
      <c r="D963" s="195"/>
      <c r="E963" s="196"/>
      <c r="F963" s="196"/>
      <c r="G963" s="279"/>
      <c r="H963" s="197"/>
      <c r="I963" s="196"/>
      <c r="J963" s="195"/>
      <c r="K963" s="198"/>
      <c r="L963" s="199"/>
      <c r="M963" s="199"/>
    </row>
    <row r="964" spans="1:26" hidden="1" x14ac:dyDescent="0.2">
      <c r="A964" s="249"/>
      <c r="B964" s="250"/>
      <c r="C964" s="251"/>
      <c r="D964" s="252"/>
      <c r="E964" s="253"/>
      <c r="F964" s="254" t="str">
        <f>CONCATENATE(Übersetzungstexte!A$192," ",TEXT(MONTH(P$3),"00"),".",YEAR(P$3))</f>
        <v>Zeitgleiche Periode des Vorjahres: 01.3799</v>
      </c>
      <c r="G964" s="255"/>
      <c r="H964" s="255"/>
      <c r="I964" s="249"/>
      <c r="J964" s="252"/>
      <c r="K964" s="256"/>
      <c r="L964" s="257"/>
      <c r="M964" s="258" t="str">
        <f>CONCATENATE(Übersetzungstexte!A$211," ",TEXT(MONTH(P$4),"00"),".",YEAR(P$4))</f>
        <v>Zeitgleiche Periode des vorletzten Jahres: 01.3798</v>
      </c>
    </row>
    <row r="965" spans="1:26" hidden="1" x14ac:dyDescent="0.2">
      <c r="A965" s="259">
        <v>1</v>
      </c>
      <c r="B965" s="260">
        <v>2</v>
      </c>
      <c r="C965" s="260">
        <v>3</v>
      </c>
      <c r="D965" s="260">
        <v>4</v>
      </c>
      <c r="E965" s="260">
        <v>5</v>
      </c>
      <c r="F965" s="260">
        <v>6</v>
      </c>
      <c r="G965" s="261"/>
      <c r="H965" s="259">
        <v>1</v>
      </c>
      <c r="I965" s="260">
        <v>2</v>
      </c>
      <c r="J965" s="260">
        <v>3</v>
      </c>
      <c r="K965" s="260">
        <v>4</v>
      </c>
      <c r="L965" s="260">
        <v>5</v>
      </c>
      <c r="M965" s="260">
        <v>6</v>
      </c>
      <c r="N965" s="54"/>
      <c r="O965" s="54"/>
      <c r="P965" s="54"/>
      <c r="Q965" s="54"/>
      <c r="R965" s="54" t="s">
        <v>766</v>
      </c>
      <c r="S965" s="54" t="s">
        <v>5</v>
      </c>
      <c r="T965" s="66" t="s">
        <v>764</v>
      </c>
      <c r="U965" s="66" t="s">
        <v>667</v>
      </c>
      <c r="V965" s="66"/>
      <c r="W965" s="66" t="s">
        <v>764</v>
      </c>
      <c r="X965" s="66" t="s">
        <v>667</v>
      </c>
      <c r="Y965" s="66"/>
    </row>
    <row r="966" spans="1:26" s="134" customFormat="1" hidden="1" x14ac:dyDescent="0.2">
      <c r="A966" s="262" t="str">
        <f>Übersetzungstexte!A$193</f>
        <v/>
      </c>
      <c r="B966" s="263" t="str">
        <f>Übersetzungstexte!A$196</f>
        <v>vertragliche</v>
      </c>
      <c r="C966" s="264" t="str">
        <f>Übersetzungstexte!A$199</f>
        <v>Sollstd. zeitgl.</v>
      </c>
      <c r="D966" s="265" t="str">
        <f>Übersetzungstexte!A$202</f>
        <v>Istzeit</v>
      </c>
      <c r="E966" s="264" t="str">
        <f>Übersetzungstexte!A$205</f>
        <v>Bezahlte/</v>
      </c>
      <c r="F966" s="264" t="str">
        <f>Übersetzungstexte!A$208</f>
        <v>Ausfallstunden</v>
      </c>
      <c r="G966" s="266"/>
      <c r="H966" s="262" t="str">
        <f>Übersetzungstexte!A$212</f>
        <v/>
      </c>
      <c r="I966" s="263" t="str">
        <f>Übersetzungstexte!A$215</f>
        <v>vertragliche</v>
      </c>
      <c r="J966" s="264" t="str">
        <f>Übersetzungstexte!A$218</f>
        <v>Sollstd. zeitgl.</v>
      </c>
      <c r="K966" s="265" t="str">
        <f>Übersetzungstexte!A$221</f>
        <v>Istzeit</v>
      </c>
      <c r="L966" s="264" t="str">
        <f>Übersetzungstexte!A$224</f>
        <v>Bezahlte/</v>
      </c>
      <c r="M966" s="264" t="str">
        <f>Übersetzungstexte!A$227</f>
        <v>Ausfallstunden</v>
      </c>
      <c r="N966" s="55"/>
      <c r="O966" s="55"/>
      <c r="P966" s="84" t="s">
        <v>680</v>
      </c>
      <c r="Q966" s="84" t="s">
        <v>683</v>
      </c>
      <c r="R966" s="61" t="s">
        <v>691</v>
      </c>
      <c r="S966" s="61" t="s">
        <v>691</v>
      </c>
      <c r="T966" s="66" t="s">
        <v>763</v>
      </c>
      <c r="U966" s="66" t="s">
        <v>763</v>
      </c>
      <c r="V966" s="61" t="s">
        <v>691</v>
      </c>
      <c r="W966" s="66" t="s">
        <v>763</v>
      </c>
      <c r="X966" s="66" t="s">
        <v>763</v>
      </c>
      <c r="Y966" s="61" t="s">
        <v>691</v>
      </c>
      <c r="Z966" s="79"/>
    </row>
    <row r="967" spans="1:26" s="134" customFormat="1" hidden="1" x14ac:dyDescent="0.2">
      <c r="A967" s="267" t="str">
        <f>Übersetzungstexte!A$194</f>
        <v/>
      </c>
      <c r="B967" s="263" t="str">
        <f>Übersetzungstexte!A$197</f>
        <v>wöchentliche</v>
      </c>
      <c r="C967" s="264" t="str">
        <f>Übersetzungstexte!A$200</f>
        <v>Periode inkl.</v>
      </c>
      <c r="D967" s="265" t="str">
        <f>Übersetzungstexte!A$203</f>
        <v/>
      </c>
      <c r="E967" s="264" t="str">
        <f>Übersetzungstexte!A$206</f>
        <v>Unbezahlte</v>
      </c>
      <c r="F967" s="264" t="str">
        <f>Übersetzungstexte!A$209</f>
        <v/>
      </c>
      <c r="G967" s="266"/>
      <c r="H967" s="267" t="str">
        <f>Übersetzungstexte!A$213</f>
        <v/>
      </c>
      <c r="I967" s="263" t="str">
        <f>Übersetzungstexte!A$216</f>
        <v>wöchentliche</v>
      </c>
      <c r="J967" s="264" t="str">
        <f>Übersetzungstexte!A$219</f>
        <v>Periode inkl.</v>
      </c>
      <c r="K967" s="265" t="str">
        <f>Übersetzungstexte!A$222</f>
        <v/>
      </c>
      <c r="L967" s="264" t="str">
        <f>Übersetzungstexte!A$225</f>
        <v>Unbezahlte</v>
      </c>
      <c r="M967" s="264" t="str">
        <f>Übersetzungstexte!A$228</f>
        <v/>
      </c>
      <c r="N967" s="55"/>
      <c r="O967" s="55"/>
      <c r="P967" s="61" t="s">
        <v>682</v>
      </c>
      <c r="Q967" s="84" t="s">
        <v>681</v>
      </c>
      <c r="R967" s="61" t="s">
        <v>692</v>
      </c>
      <c r="S967" s="61" t="s">
        <v>692</v>
      </c>
      <c r="T967" s="66" t="s">
        <v>749</v>
      </c>
      <c r="U967" s="66" t="s">
        <v>749</v>
      </c>
      <c r="V967" s="61" t="s">
        <v>692</v>
      </c>
      <c r="W967" s="66" t="s">
        <v>749</v>
      </c>
      <c r="X967" s="66" t="s">
        <v>749</v>
      </c>
      <c r="Y967" s="61" t="s">
        <v>692</v>
      </c>
      <c r="Z967" s="79" t="s">
        <v>52</v>
      </c>
    </row>
    <row r="968" spans="1:26" s="134" customFormat="1" hidden="1" x14ac:dyDescent="0.2">
      <c r="A968" s="268" t="str">
        <f>Übersetzungstexte!A$195</f>
        <v>Name,Vorname</v>
      </c>
      <c r="B968" s="269" t="str">
        <f>Übersetzungstexte!A$198</f>
        <v>Arbeitszeit</v>
      </c>
      <c r="C968" s="270" t="str">
        <f>Übersetzungstexte!A$201</f>
        <v>Vorholzeit</v>
      </c>
      <c r="D968" s="271" t="str">
        <f>Übersetzungstexte!A$204</f>
        <v/>
      </c>
      <c r="E968" s="270" t="str">
        <f>Übersetzungstexte!A$207</f>
        <v>Absenzen</v>
      </c>
      <c r="F968" s="270" t="str">
        <f>Übersetzungstexte!A$210</f>
        <v/>
      </c>
      <c r="G968" s="272"/>
      <c r="H968" s="268" t="str">
        <f>Übersetzungstexte!A$214</f>
        <v>Name,Vorname</v>
      </c>
      <c r="I968" s="269" t="str">
        <f>Übersetzungstexte!A$217</f>
        <v>Arbeitszeit</v>
      </c>
      <c r="J968" s="270" t="str">
        <f>Übersetzungstexte!A$220</f>
        <v>Vorholzeit</v>
      </c>
      <c r="K968" s="271" t="str">
        <f>Übersetzungstexte!A$223</f>
        <v/>
      </c>
      <c r="L968" s="270" t="str">
        <f>Übersetzungstexte!A$226</f>
        <v>Absenzen</v>
      </c>
      <c r="M968" s="270" t="str">
        <f>Übersetzungstexte!A$229</f>
        <v/>
      </c>
      <c r="N968" s="55"/>
      <c r="O968" s="55" t="s">
        <v>711</v>
      </c>
      <c r="P968" s="61" t="s">
        <v>673</v>
      </c>
      <c r="Q968" s="84" t="s">
        <v>661</v>
      </c>
      <c r="R968" s="83">
        <f>P$3</f>
        <v>693598</v>
      </c>
      <c r="S968" s="83">
        <f>P$4</f>
        <v>693233</v>
      </c>
      <c r="T968" s="83" t="s">
        <v>767</v>
      </c>
      <c r="U968" s="83" t="s">
        <v>767</v>
      </c>
      <c r="V968" s="83" t="s">
        <v>767</v>
      </c>
      <c r="W968" s="83" t="s">
        <v>4</v>
      </c>
      <c r="X968" s="83" t="s">
        <v>4</v>
      </c>
      <c r="Y968" s="83" t="s">
        <v>4</v>
      </c>
      <c r="Z968" s="79" t="s">
        <v>53</v>
      </c>
    </row>
    <row r="969" spans="1:26" ht="17.25" hidden="1" customHeight="1" x14ac:dyDescent="0.2">
      <c r="A969" s="131" t="str">
        <f t="shared" ref="A969:A989" si="416">O969</f>
        <v/>
      </c>
      <c r="B969" s="168"/>
      <c r="C969" s="168"/>
      <c r="D969" s="168"/>
      <c r="E969" s="169"/>
      <c r="F969" s="273" t="str">
        <f t="shared" ref="F969:F989" si="417">R969</f>
        <v/>
      </c>
      <c r="G969" s="129"/>
      <c r="H969" s="131" t="str">
        <f t="shared" ref="H969:H989" si="418">O969</f>
        <v/>
      </c>
      <c r="I969" s="168"/>
      <c r="J969" s="168"/>
      <c r="K969" s="168"/>
      <c r="L969" s="169"/>
      <c r="M969" s="273" t="str">
        <f t="shared" ref="M969:M989" si="419">S969</f>
        <v/>
      </c>
      <c r="N969" s="56"/>
      <c r="O969" s="57" t="str">
        <f>'Stammdaten Mitarbeitende'!AA969</f>
        <v/>
      </c>
      <c r="P969" s="64" t="str">
        <f>IF($A969="","",'Stammdaten Mitarbeitende'!L969)</f>
        <v/>
      </c>
      <c r="Q969" s="64" t="str">
        <f>IF(OR($A969="",'Stammdaten Mitarbeitende'!J969=""),"",'Stammdaten Mitarbeitende'!J969)</f>
        <v/>
      </c>
      <c r="R969" s="63" t="str">
        <f t="shared" ref="R969:R989" si="420">IF(OR($A969="",C969="",D969="",E969=""),"",MAX(C969-D969-E969,0))</f>
        <v/>
      </c>
      <c r="S969" s="63" t="str">
        <f>IF(OR($H969="",J969="",K969="",L969=""),"",MAX(J969-K969-L969,0))</f>
        <v/>
      </c>
      <c r="T969" s="19">
        <f t="shared" ref="T969:T989" si="421">IF(OR(F969=""),0,C969)</f>
        <v>0</v>
      </c>
      <c r="U969" s="19">
        <f t="shared" ref="U969:U989" si="422">IF(OR(F969=""),0,E969)</f>
        <v>0</v>
      </c>
      <c r="V969" s="19">
        <f t="shared" ref="V969:V989" si="423">IF(OR(F969&lt;=0,F969=""),0,R969)</f>
        <v>0</v>
      </c>
      <c r="W969" s="19">
        <f t="shared" ref="W969:W989" si="424">IF(OR(M969=""),0,J969)</f>
        <v>0</v>
      </c>
      <c r="X969" s="19">
        <f t="shared" ref="X969:X989" si="425">IF(OR(M969=""),0,L969)</f>
        <v>0</v>
      </c>
      <c r="Y969" s="19">
        <f t="shared" ref="Y969:Y989" si="426">IF(OR(M969&lt;=0,M969=""),0,S969)</f>
        <v>0</v>
      </c>
      <c r="Z969" s="365">
        <f>MAX(P969:Y969)</f>
        <v>0</v>
      </c>
    </row>
    <row r="970" spans="1:26" ht="17.25" hidden="1" customHeight="1" x14ac:dyDescent="0.2">
      <c r="A970" s="131" t="str">
        <f t="shared" si="416"/>
        <v/>
      </c>
      <c r="B970" s="168"/>
      <c r="C970" s="168"/>
      <c r="D970" s="168"/>
      <c r="E970" s="169"/>
      <c r="F970" s="273" t="str">
        <f t="shared" si="417"/>
        <v/>
      </c>
      <c r="G970" s="129"/>
      <c r="H970" s="131" t="str">
        <f t="shared" si="418"/>
        <v/>
      </c>
      <c r="I970" s="168"/>
      <c r="J970" s="168"/>
      <c r="K970" s="168"/>
      <c r="L970" s="169"/>
      <c r="M970" s="273" t="str">
        <f t="shared" si="419"/>
        <v/>
      </c>
      <c r="N970" s="56"/>
      <c r="O970" s="57" t="str">
        <f>'Stammdaten Mitarbeitende'!AA970</f>
        <v/>
      </c>
      <c r="P970" s="64" t="str">
        <f>IF($A970="","",'Stammdaten Mitarbeitende'!L970)</f>
        <v/>
      </c>
      <c r="Q970" s="64" t="str">
        <f>IF(OR($A970="",'Stammdaten Mitarbeitende'!J970=""),"",'Stammdaten Mitarbeitende'!J970)</f>
        <v/>
      </c>
      <c r="R970" s="63" t="str">
        <f t="shared" si="420"/>
        <v/>
      </c>
      <c r="S970" s="63" t="str">
        <f t="shared" ref="S970:S989" si="427">IF(OR($H970="",J970="",K970="",L970=""),"",MAX(J970-K970-L970,0))</f>
        <v/>
      </c>
      <c r="T970" s="19">
        <f t="shared" si="421"/>
        <v>0</v>
      </c>
      <c r="U970" s="19">
        <f t="shared" si="422"/>
        <v>0</v>
      </c>
      <c r="V970" s="19">
        <f t="shared" si="423"/>
        <v>0</v>
      </c>
      <c r="W970" s="19">
        <f t="shared" si="424"/>
        <v>0</v>
      </c>
      <c r="X970" s="19">
        <f t="shared" si="425"/>
        <v>0</v>
      </c>
      <c r="Y970" s="19">
        <f t="shared" si="426"/>
        <v>0</v>
      </c>
      <c r="Z970" s="365">
        <f t="shared" ref="Z970:Z989" si="428">MAX(P970:Y970)</f>
        <v>0</v>
      </c>
    </row>
    <row r="971" spans="1:26" ht="17.25" hidden="1" customHeight="1" x14ac:dyDescent="0.2">
      <c r="A971" s="131" t="str">
        <f t="shared" si="416"/>
        <v/>
      </c>
      <c r="B971" s="168"/>
      <c r="C971" s="168"/>
      <c r="D971" s="168"/>
      <c r="E971" s="169"/>
      <c r="F971" s="273" t="str">
        <f t="shared" si="417"/>
        <v/>
      </c>
      <c r="G971" s="129"/>
      <c r="H971" s="131" t="str">
        <f t="shared" si="418"/>
        <v/>
      </c>
      <c r="I971" s="168"/>
      <c r="J971" s="168"/>
      <c r="K971" s="168"/>
      <c r="L971" s="169"/>
      <c r="M971" s="273" t="str">
        <f t="shared" si="419"/>
        <v/>
      </c>
      <c r="N971" s="56"/>
      <c r="O971" s="57" t="str">
        <f>'Stammdaten Mitarbeitende'!AA971</f>
        <v/>
      </c>
      <c r="P971" s="64" t="str">
        <f>IF($A971="","",'Stammdaten Mitarbeitende'!L971)</f>
        <v/>
      </c>
      <c r="Q971" s="64" t="str">
        <f>IF(OR($A971="",'Stammdaten Mitarbeitende'!J971=""),"",'Stammdaten Mitarbeitende'!J971)</f>
        <v/>
      </c>
      <c r="R971" s="63" t="str">
        <f t="shared" si="420"/>
        <v/>
      </c>
      <c r="S971" s="63" t="str">
        <f t="shared" si="427"/>
        <v/>
      </c>
      <c r="T971" s="19">
        <f t="shared" si="421"/>
        <v>0</v>
      </c>
      <c r="U971" s="19">
        <f t="shared" si="422"/>
        <v>0</v>
      </c>
      <c r="V971" s="19">
        <f t="shared" si="423"/>
        <v>0</v>
      </c>
      <c r="W971" s="19">
        <f t="shared" si="424"/>
        <v>0</v>
      </c>
      <c r="X971" s="19">
        <f t="shared" si="425"/>
        <v>0</v>
      </c>
      <c r="Y971" s="19">
        <f t="shared" si="426"/>
        <v>0</v>
      </c>
      <c r="Z971" s="365">
        <f t="shared" si="428"/>
        <v>0</v>
      </c>
    </row>
    <row r="972" spans="1:26" ht="17.25" hidden="1" customHeight="1" x14ac:dyDescent="0.2">
      <c r="A972" s="131" t="str">
        <f t="shared" si="416"/>
        <v/>
      </c>
      <c r="B972" s="168"/>
      <c r="C972" s="168"/>
      <c r="D972" s="168"/>
      <c r="E972" s="169"/>
      <c r="F972" s="273" t="str">
        <f t="shared" si="417"/>
        <v/>
      </c>
      <c r="G972" s="129"/>
      <c r="H972" s="131" t="str">
        <f t="shared" si="418"/>
        <v/>
      </c>
      <c r="I972" s="168"/>
      <c r="J972" s="168"/>
      <c r="K972" s="168"/>
      <c r="L972" s="169"/>
      <c r="M972" s="273" t="str">
        <f t="shared" si="419"/>
        <v/>
      </c>
      <c r="N972" s="56"/>
      <c r="O972" s="57" t="str">
        <f>'Stammdaten Mitarbeitende'!AA972</f>
        <v/>
      </c>
      <c r="P972" s="64" t="str">
        <f>IF($A972="","",'Stammdaten Mitarbeitende'!L972)</f>
        <v/>
      </c>
      <c r="Q972" s="64" t="str">
        <f>IF(OR($A972="",'Stammdaten Mitarbeitende'!J972=""),"",'Stammdaten Mitarbeitende'!J972)</f>
        <v/>
      </c>
      <c r="R972" s="63" t="str">
        <f t="shared" si="420"/>
        <v/>
      </c>
      <c r="S972" s="63" t="str">
        <f t="shared" si="427"/>
        <v/>
      </c>
      <c r="T972" s="19">
        <f t="shared" si="421"/>
        <v>0</v>
      </c>
      <c r="U972" s="19">
        <f t="shared" si="422"/>
        <v>0</v>
      </c>
      <c r="V972" s="19">
        <f t="shared" si="423"/>
        <v>0</v>
      </c>
      <c r="W972" s="19">
        <f t="shared" si="424"/>
        <v>0</v>
      </c>
      <c r="X972" s="19">
        <f t="shared" si="425"/>
        <v>0</v>
      </c>
      <c r="Y972" s="19">
        <f t="shared" si="426"/>
        <v>0</v>
      </c>
      <c r="Z972" s="365">
        <f t="shared" si="428"/>
        <v>0</v>
      </c>
    </row>
    <row r="973" spans="1:26" ht="17.25" hidden="1" customHeight="1" x14ac:dyDescent="0.2">
      <c r="A973" s="131" t="str">
        <f t="shared" si="416"/>
        <v/>
      </c>
      <c r="B973" s="168"/>
      <c r="C973" s="168"/>
      <c r="D973" s="168"/>
      <c r="E973" s="169"/>
      <c r="F973" s="273" t="str">
        <f t="shared" si="417"/>
        <v/>
      </c>
      <c r="G973" s="129"/>
      <c r="H973" s="131" t="str">
        <f t="shared" si="418"/>
        <v/>
      </c>
      <c r="I973" s="168"/>
      <c r="J973" s="168"/>
      <c r="K973" s="168"/>
      <c r="L973" s="169"/>
      <c r="M973" s="273" t="str">
        <f t="shared" si="419"/>
        <v/>
      </c>
      <c r="N973" s="56"/>
      <c r="O973" s="57" t="str">
        <f>'Stammdaten Mitarbeitende'!AA973</f>
        <v/>
      </c>
      <c r="P973" s="64" t="str">
        <f>IF($A973="","",'Stammdaten Mitarbeitende'!L973)</f>
        <v/>
      </c>
      <c r="Q973" s="64" t="str">
        <f>IF(OR($A973="",'Stammdaten Mitarbeitende'!J973=""),"",'Stammdaten Mitarbeitende'!J973)</f>
        <v/>
      </c>
      <c r="R973" s="63" t="str">
        <f t="shared" si="420"/>
        <v/>
      </c>
      <c r="S973" s="63" t="str">
        <f t="shared" si="427"/>
        <v/>
      </c>
      <c r="T973" s="19">
        <f t="shared" si="421"/>
        <v>0</v>
      </c>
      <c r="U973" s="19">
        <f t="shared" si="422"/>
        <v>0</v>
      </c>
      <c r="V973" s="19">
        <f t="shared" si="423"/>
        <v>0</v>
      </c>
      <c r="W973" s="19">
        <f t="shared" si="424"/>
        <v>0</v>
      </c>
      <c r="X973" s="19">
        <f t="shared" si="425"/>
        <v>0</v>
      </c>
      <c r="Y973" s="19">
        <f t="shared" si="426"/>
        <v>0</v>
      </c>
      <c r="Z973" s="365">
        <f t="shared" si="428"/>
        <v>0</v>
      </c>
    </row>
    <row r="974" spans="1:26" ht="17.25" hidden="1" customHeight="1" x14ac:dyDescent="0.2">
      <c r="A974" s="131" t="str">
        <f t="shared" si="416"/>
        <v/>
      </c>
      <c r="B974" s="168"/>
      <c r="C974" s="168"/>
      <c r="D974" s="168"/>
      <c r="E974" s="169"/>
      <c r="F974" s="273" t="str">
        <f t="shared" si="417"/>
        <v/>
      </c>
      <c r="G974" s="129"/>
      <c r="H974" s="131" t="str">
        <f t="shared" si="418"/>
        <v/>
      </c>
      <c r="I974" s="168"/>
      <c r="J974" s="168"/>
      <c r="K974" s="168"/>
      <c r="L974" s="169"/>
      <c r="M974" s="273" t="str">
        <f t="shared" si="419"/>
        <v/>
      </c>
      <c r="N974" s="56"/>
      <c r="O974" s="57" t="str">
        <f>'Stammdaten Mitarbeitende'!AA974</f>
        <v/>
      </c>
      <c r="P974" s="64" t="str">
        <f>IF($A974="","",'Stammdaten Mitarbeitende'!L974)</f>
        <v/>
      </c>
      <c r="Q974" s="64" t="str">
        <f>IF(OR($A974="",'Stammdaten Mitarbeitende'!J974=""),"",'Stammdaten Mitarbeitende'!J974)</f>
        <v/>
      </c>
      <c r="R974" s="63" t="str">
        <f t="shared" si="420"/>
        <v/>
      </c>
      <c r="S974" s="63" t="str">
        <f t="shared" si="427"/>
        <v/>
      </c>
      <c r="T974" s="19">
        <f t="shared" si="421"/>
        <v>0</v>
      </c>
      <c r="U974" s="19">
        <f t="shared" si="422"/>
        <v>0</v>
      </c>
      <c r="V974" s="19">
        <f t="shared" si="423"/>
        <v>0</v>
      </c>
      <c r="W974" s="19">
        <f t="shared" si="424"/>
        <v>0</v>
      </c>
      <c r="X974" s="19">
        <f t="shared" si="425"/>
        <v>0</v>
      </c>
      <c r="Y974" s="19">
        <f t="shared" si="426"/>
        <v>0</v>
      </c>
      <c r="Z974" s="365">
        <f t="shared" si="428"/>
        <v>0</v>
      </c>
    </row>
    <row r="975" spans="1:26" ht="17.25" hidden="1" customHeight="1" x14ac:dyDescent="0.2">
      <c r="A975" s="131" t="str">
        <f t="shared" si="416"/>
        <v/>
      </c>
      <c r="B975" s="168"/>
      <c r="C975" s="168"/>
      <c r="D975" s="168"/>
      <c r="E975" s="169"/>
      <c r="F975" s="273" t="str">
        <f t="shared" si="417"/>
        <v/>
      </c>
      <c r="G975" s="129"/>
      <c r="H975" s="131" t="str">
        <f t="shared" si="418"/>
        <v/>
      </c>
      <c r="I975" s="168"/>
      <c r="J975" s="168"/>
      <c r="K975" s="168"/>
      <c r="L975" s="169"/>
      <c r="M975" s="273" t="str">
        <f t="shared" si="419"/>
        <v/>
      </c>
      <c r="N975" s="56"/>
      <c r="O975" s="57" t="str">
        <f>'Stammdaten Mitarbeitende'!AA975</f>
        <v/>
      </c>
      <c r="P975" s="64" t="str">
        <f>IF($A975="","",'Stammdaten Mitarbeitende'!L975)</f>
        <v/>
      </c>
      <c r="Q975" s="64" t="str">
        <f>IF(OR($A975="",'Stammdaten Mitarbeitende'!J975=""),"",'Stammdaten Mitarbeitende'!J975)</f>
        <v/>
      </c>
      <c r="R975" s="63" t="str">
        <f t="shared" si="420"/>
        <v/>
      </c>
      <c r="S975" s="63" t="str">
        <f t="shared" si="427"/>
        <v/>
      </c>
      <c r="T975" s="19">
        <f t="shared" si="421"/>
        <v>0</v>
      </c>
      <c r="U975" s="19">
        <f t="shared" si="422"/>
        <v>0</v>
      </c>
      <c r="V975" s="19">
        <f t="shared" si="423"/>
        <v>0</v>
      </c>
      <c r="W975" s="19">
        <f t="shared" si="424"/>
        <v>0</v>
      </c>
      <c r="X975" s="19">
        <f t="shared" si="425"/>
        <v>0</v>
      </c>
      <c r="Y975" s="19">
        <f t="shared" si="426"/>
        <v>0</v>
      </c>
      <c r="Z975" s="365">
        <f t="shared" si="428"/>
        <v>0</v>
      </c>
    </row>
    <row r="976" spans="1:26" ht="17.25" hidden="1" customHeight="1" x14ac:dyDescent="0.2">
      <c r="A976" s="131" t="str">
        <f t="shared" si="416"/>
        <v/>
      </c>
      <c r="B976" s="168"/>
      <c r="C976" s="168"/>
      <c r="D976" s="168"/>
      <c r="E976" s="169"/>
      <c r="F976" s="273" t="str">
        <f t="shared" si="417"/>
        <v/>
      </c>
      <c r="G976" s="129"/>
      <c r="H976" s="131" t="str">
        <f t="shared" si="418"/>
        <v/>
      </c>
      <c r="I976" s="168"/>
      <c r="J976" s="168"/>
      <c r="K976" s="168"/>
      <c r="L976" s="169"/>
      <c r="M976" s="273" t="str">
        <f t="shared" si="419"/>
        <v/>
      </c>
      <c r="N976" s="56"/>
      <c r="O976" s="57" t="str">
        <f>'Stammdaten Mitarbeitende'!AA976</f>
        <v/>
      </c>
      <c r="P976" s="64" t="str">
        <f>IF($A976="","",'Stammdaten Mitarbeitende'!L976)</f>
        <v/>
      </c>
      <c r="Q976" s="64" t="str">
        <f>IF(OR($A976="",'Stammdaten Mitarbeitende'!J976=""),"",'Stammdaten Mitarbeitende'!J976)</f>
        <v/>
      </c>
      <c r="R976" s="63" t="str">
        <f t="shared" si="420"/>
        <v/>
      </c>
      <c r="S976" s="63" t="str">
        <f t="shared" si="427"/>
        <v/>
      </c>
      <c r="T976" s="19">
        <f t="shared" si="421"/>
        <v>0</v>
      </c>
      <c r="U976" s="19">
        <f t="shared" si="422"/>
        <v>0</v>
      </c>
      <c r="V976" s="19">
        <f t="shared" si="423"/>
        <v>0</v>
      </c>
      <c r="W976" s="19">
        <f t="shared" si="424"/>
        <v>0</v>
      </c>
      <c r="X976" s="19">
        <f t="shared" si="425"/>
        <v>0</v>
      </c>
      <c r="Y976" s="19">
        <f t="shared" si="426"/>
        <v>0</v>
      </c>
      <c r="Z976" s="365">
        <f t="shared" si="428"/>
        <v>0</v>
      </c>
    </row>
    <row r="977" spans="1:26" ht="17.25" hidden="1" customHeight="1" x14ac:dyDescent="0.2">
      <c r="A977" s="131" t="str">
        <f t="shared" si="416"/>
        <v/>
      </c>
      <c r="B977" s="168"/>
      <c r="C977" s="168"/>
      <c r="D977" s="168"/>
      <c r="E977" s="169"/>
      <c r="F977" s="273" t="str">
        <f t="shared" si="417"/>
        <v/>
      </c>
      <c r="G977" s="129"/>
      <c r="H977" s="131" t="str">
        <f t="shared" si="418"/>
        <v/>
      </c>
      <c r="I977" s="168"/>
      <c r="J977" s="168"/>
      <c r="K977" s="168"/>
      <c r="L977" s="169"/>
      <c r="M977" s="273" t="str">
        <f t="shared" si="419"/>
        <v/>
      </c>
      <c r="N977" s="56"/>
      <c r="O977" s="57" t="str">
        <f>'Stammdaten Mitarbeitende'!AA977</f>
        <v/>
      </c>
      <c r="P977" s="64" t="str">
        <f>IF($A977="","",'Stammdaten Mitarbeitende'!L977)</f>
        <v/>
      </c>
      <c r="Q977" s="64" t="str">
        <f>IF(OR($A977="",'Stammdaten Mitarbeitende'!J977=""),"",'Stammdaten Mitarbeitende'!J977)</f>
        <v/>
      </c>
      <c r="R977" s="63" t="str">
        <f t="shared" si="420"/>
        <v/>
      </c>
      <c r="S977" s="63" t="str">
        <f t="shared" si="427"/>
        <v/>
      </c>
      <c r="T977" s="19">
        <f t="shared" si="421"/>
        <v>0</v>
      </c>
      <c r="U977" s="19">
        <f t="shared" si="422"/>
        <v>0</v>
      </c>
      <c r="V977" s="19">
        <f t="shared" si="423"/>
        <v>0</v>
      </c>
      <c r="W977" s="19">
        <f t="shared" si="424"/>
        <v>0</v>
      </c>
      <c r="X977" s="19">
        <f t="shared" si="425"/>
        <v>0</v>
      </c>
      <c r="Y977" s="19">
        <f t="shared" si="426"/>
        <v>0</v>
      </c>
      <c r="Z977" s="365">
        <f t="shared" si="428"/>
        <v>0</v>
      </c>
    </row>
    <row r="978" spans="1:26" ht="17.25" hidden="1" customHeight="1" x14ac:dyDescent="0.2">
      <c r="A978" s="131" t="str">
        <f t="shared" si="416"/>
        <v/>
      </c>
      <c r="B978" s="168"/>
      <c r="C978" s="168"/>
      <c r="D978" s="168"/>
      <c r="E978" s="169"/>
      <c r="F978" s="273" t="str">
        <f t="shared" si="417"/>
        <v/>
      </c>
      <c r="G978" s="129"/>
      <c r="H978" s="131" t="str">
        <f t="shared" si="418"/>
        <v/>
      </c>
      <c r="I978" s="168"/>
      <c r="J978" s="168"/>
      <c r="K978" s="168"/>
      <c r="L978" s="169"/>
      <c r="M978" s="273" t="str">
        <f t="shared" si="419"/>
        <v/>
      </c>
      <c r="N978" s="56"/>
      <c r="O978" s="57" t="str">
        <f>'Stammdaten Mitarbeitende'!AA978</f>
        <v/>
      </c>
      <c r="P978" s="64" t="str">
        <f>IF($A978="","",'Stammdaten Mitarbeitende'!L978)</f>
        <v/>
      </c>
      <c r="Q978" s="64" t="str">
        <f>IF(OR($A978="",'Stammdaten Mitarbeitende'!J978=""),"",'Stammdaten Mitarbeitende'!J978)</f>
        <v/>
      </c>
      <c r="R978" s="63" t="str">
        <f t="shared" si="420"/>
        <v/>
      </c>
      <c r="S978" s="63" t="str">
        <f t="shared" si="427"/>
        <v/>
      </c>
      <c r="T978" s="19">
        <f t="shared" si="421"/>
        <v>0</v>
      </c>
      <c r="U978" s="19">
        <f t="shared" si="422"/>
        <v>0</v>
      </c>
      <c r="V978" s="19">
        <f t="shared" si="423"/>
        <v>0</v>
      </c>
      <c r="W978" s="19">
        <f t="shared" si="424"/>
        <v>0</v>
      </c>
      <c r="X978" s="19">
        <f t="shared" si="425"/>
        <v>0</v>
      </c>
      <c r="Y978" s="19">
        <f t="shared" si="426"/>
        <v>0</v>
      </c>
      <c r="Z978" s="365">
        <f t="shared" si="428"/>
        <v>0</v>
      </c>
    </row>
    <row r="979" spans="1:26" ht="17.25" hidden="1" customHeight="1" x14ac:dyDescent="0.2">
      <c r="A979" s="131" t="str">
        <f t="shared" si="416"/>
        <v/>
      </c>
      <c r="B979" s="168"/>
      <c r="C979" s="168"/>
      <c r="D979" s="168"/>
      <c r="E979" s="169"/>
      <c r="F979" s="273" t="str">
        <f t="shared" si="417"/>
        <v/>
      </c>
      <c r="G979" s="129"/>
      <c r="H979" s="131" t="str">
        <f t="shared" si="418"/>
        <v/>
      </c>
      <c r="I979" s="168"/>
      <c r="J979" s="168"/>
      <c r="K979" s="168"/>
      <c r="L979" s="169"/>
      <c r="M979" s="273" t="str">
        <f t="shared" si="419"/>
        <v/>
      </c>
      <c r="N979" s="56"/>
      <c r="O979" s="57" t="str">
        <f>'Stammdaten Mitarbeitende'!AA979</f>
        <v/>
      </c>
      <c r="P979" s="64" t="str">
        <f>IF($A979="","",'Stammdaten Mitarbeitende'!L979)</f>
        <v/>
      </c>
      <c r="Q979" s="64" t="str">
        <f>IF(OR($A979="",'Stammdaten Mitarbeitende'!J979=""),"",'Stammdaten Mitarbeitende'!J979)</f>
        <v/>
      </c>
      <c r="R979" s="63" t="str">
        <f t="shared" si="420"/>
        <v/>
      </c>
      <c r="S979" s="63" t="str">
        <f t="shared" si="427"/>
        <v/>
      </c>
      <c r="T979" s="19">
        <f t="shared" si="421"/>
        <v>0</v>
      </c>
      <c r="U979" s="19">
        <f t="shared" si="422"/>
        <v>0</v>
      </c>
      <c r="V979" s="19">
        <f t="shared" si="423"/>
        <v>0</v>
      </c>
      <c r="W979" s="19">
        <f t="shared" si="424"/>
        <v>0</v>
      </c>
      <c r="X979" s="19">
        <f t="shared" si="425"/>
        <v>0</v>
      </c>
      <c r="Y979" s="19">
        <f t="shared" si="426"/>
        <v>0</v>
      </c>
      <c r="Z979" s="365">
        <f t="shared" si="428"/>
        <v>0</v>
      </c>
    </row>
    <row r="980" spans="1:26" ht="17.25" hidden="1" customHeight="1" x14ac:dyDescent="0.2">
      <c r="A980" s="131" t="str">
        <f t="shared" si="416"/>
        <v/>
      </c>
      <c r="B980" s="168"/>
      <c r="C980" s="168"/>
      <c r="D980" s="168"/>
      <c r="E980" s="169"/>
      <c r="F980" s="273" t="str">
        <f t="shared" si="417"/>
        <v/>
      </c>
      <c r="G980" s="129"/>
      <c r="H980" s="131" t="str">
        <f t="shared" si="418"/>
        <v/>
      </c>
      <c r="I980" s="168"/>
      <c r="J980" s="168"/>
      <c r="K980" s="168"/>
      <c r="L980" s="169"/>
      <c r="M980" s="273" t="str">
        <f t="shared" si="419"/>
        <v/>
      </c>
      <c r="N980" s="56"/>
      <c r="O980" s="57" t="str">
        <f>'Stammdaten Mitarbeitende'!AA980</f>
        <v/>
      </c>
      <c r="P980" s="64" t="str">
        <f>IF($A980="","",'Stammdaten Mitarbeitende'!L980)</f>
        <v/>
      </c>
      <c r="Q980" s="64" t="str">
        <f>IF(OR($A980="",'Stammdaten Mitarbeitende'!J980=""),"",'Stammdaten Mitarbeitende'!J980)</f>
        <v/>
      </c>
      <c r="R980" s="63" t="str">
        <f t="shared" si="420"/>
        <v/>
      </c>
      <c r="S980" s="63" t="str">
        <f t="shared" si="427"/>
        <v/>
      </c>
      <c r="T980" s="19">
        <f t="shared" si="421"/>
        <v>0</v>
      </c>
      <c r="U980" s="19">
        <f t="shared" si="422"/>
        <v>0</v>
      </c>
      <c r="V980" s="19">
        <f t="shared" si="423"/>
        <v>0</v>
      </c>
      <c r="W980" s="19">
        <f t="shared" si="424"/>
        <v>0</v>
      </c>
      <c r="X980" s="19">
        <f t="shared" si="425"/>
        <v>0</v>
      </c>
      <c r="Y980" s="19">
        <f t="shared" si="426"/>
        <v>0</v>
      </c>
      <c r="Z980" s="365">
        <f t="shared" si="428"/>
        <v>0</v>
      </c>
    </row>
    <row r="981" spans="1:26" ht="17.25" hidden="1" customHeight="1" x14ac:dyDescent="0.2">
      <c r="A981" s="131" t="str">
        <f t="shared" si="416"/>
        <v/>
      </c>
      <c r="B981" s="168"/>
      <c r="C981" s="168"/>
      <c r="D981" s="168"/>
      <c r="E981" s="169"/>
      <c r="F981" s="273" t="str">
        <f t="shared" si="417"/>
        <v/>
      </c>
      <c r="G981" s="129"/>
      <c r="H981" s="131" t="str">
        <f t="shared" si="418"/>
        <v/>
      </c>
      <c r="I981" s="168"/>
      <c r="J981" s="168"/>
      <c r="K981" s="168"/>
      <c r="L981" s="169"/>
      <c r="M981" s="273" t="str">
        <f t="shared" si="419"/>
        <v/>
      </c>
      <c r="N981" s="56"/>
      <c r="O981" s="57" t="str">
        <f>'Stammdaten Mitarbeitende'!AA981</f>
        <v/>
      </c>
      <c r="P981" s="64" t="str">
        <f>IF($A981="","",'Stammdaten Mitarbeitende'!L981)</f>
        <v/>
      </c>
      <c r="Q981" s="64" t="str">
        <f>IF(OR($A981="",'Stammdaten Mitarbeitende'!J981=""),"",'Stammdaten Mitarbeitende'!J981)</f>
        <v/>
      </c>
      <c r="R981" s="63" t="str">
        <f t="shared" si="420"/>
        <v/>
      </c>
      <c r="S981" s="63" t="str">
        <f t="shared" si="427"/>
        <v/>
      </c>
      <c r="T981" s="19">
        <f t="shared" si="421"/>
        <v>0</v>
      </c>
      <c r="U981" s="19">
        <f t="shared" si="422"/>
        <v>0</v>
      </c>
      <c r="V981" s="19">
        <f t="shared" si="423"/>
        <v>0</v>
      </c>
      <c r="W981" s="19">
        <f t="shared" si="424"/>
        <v>0</v>
      </c>
      <c r="X981" s="19">
        <f t="shared" si="425"/>
        <v>0</v>
      </c>
      <c r="Y981" s="19">
        <f t="shared" si="426"/>
        <v>0</v>
      </c>
      <c r="Z981" s="365">
        <f t="shared" si="428"/>
        <v>0</v>
      </c>
    </row>
    <row r="982" spans="1:26" ht="17.25" hidden="1" customHeight="1" x14ac:dyDescent="0.2">
      <c r="A982" s="131" t="str">
        <f t="shared" si="416"/>
        <v/>
      </c>
      <c r="B982" s="168"/>
      <c r="C982" s="168"/>
      <c r="D982" s="168"/>
      <c r="E982" s="169"/>
      <c r="F982" s="273" t="str">
        <f t="shared" si="417"/>
        <v/>
      </c>
      <c r="G982" s="129"/>
      <c r="H982" s="131" t="str">
        <f t="shared" si="418"/>
        <v/>
      </c>
      <c r="I982" s="168"/>
      <c r="J982" s="168"/>
      <c r="K982" s="168"/>
      <c r="L982" s="169"/>
      <c r="M982" s="273" t="str">
        <f t="shared" si="419"/>
        <v/>
      </c>
      <c r="N982" s="56"/>
      <c r="O982" s="57" t="str">
        <f>'Stammdaten Mitarbeitende'!AA982</f>
        <v/>
      </c>
      <c r="P982" s="64" t="str">
        <f>IF($A982="","",'Stammdaten Mitarbeitende'!L982)</f>
        <v/>
      </c>
      <c r="Q982" s="64" t="str">
        <f>IF(OR($A982="",'Stammdaten Mitarbeitende'!J982=""),"",'Stammdaten Mitarbeitende'!J982)</f>
        <v/>
      </c>
      <c r="R982" s="63" t="str">
        <f t="shared" si="420"/>
        <v/>
      </c>
      <c r="S982" s="63" t="str">
        <f t="shared" si="427"/>
        <v/>
      </c>
      <c r="T982" s="19">
        <f t="shared" si="421"/>
        <v>0</v>
      </c>
      <c r="U982" s="19">
        <f t="shared" si="422"/>
        <v>0</v>
      </c>
      <c r="V982" s="19">
        <f t="shared" si="423"/>
        <v>0</v>
      </c>
      <c r="W982" s="19">
        <f t="shared" si="424"/>
        <v>0</v>
      </c>
      <c r="X982" s="19">
        <f t="shared" si="425"/>
        <v>0</v>
      </c>
      <c r="Y982" s="19">
        <f t="shared" si="426"/>
        <v>0</v>
      </c>
      <c r="Z982" s="365">
        <f t="shared" si="428"/>
        <v>0</v>
      </c>
    </row>
    <row r="983" spans="1:26" ht="17.25" hidden="1" customHeight="1" x14ac:dyDescent="0.2">
      <c r="A983" s="131" t="str">
        <f t="shared" si="416"/>
        <v/>
      </c>
      <c r="B983" s="168"/>
      <c r="C983" s="168"/>
      <c r="D983" s="168"/>
      <c r="E983" s="169"/>
      <c r="F983" s="273" t="str">
        <f t="shared" si="417"/>
        <v/>
      </c>
      <c r="G983" s="129"/>
      <c r="H983" s="131" t="str">
        <f t="shared" si="418"/>
        <v/>
      </c>
      <c r="I983" s="168"/>
      <c r="J983" s="168"/>
      <c r="K983" s="168"/>
      <c r="L983" s="169"/>
      <c r="M983" s="273" t="str">
        <f t="shared" si="419"/>
        <v/>
      </c>
      <c r="N983" s="56"/>
      <c r="O983" s="57" t="str">
        <f>'Stammdaten Mitarbeitende'!AA983</f>
        <v/>
      </c>
      <c r="P983" s="64" t="str">
        <f>IF($A983="","",'Stammdaten Mitarbeitende'!L983)</f>
        <v/>
      </c>
      <c r="Q983" s="64" t="str">
        <f>IF(OR($A983="",'Stammdaten Mitarbeitende'!J983=""),"",'Stammdaten Mitarbeitende'!J983)</f>
        <v/>
      </c>
      <c r="R983" s="63" t="str">
        <f t="shared" si="420"/>
        <v/>
      </c>
      <c r="S983" s="63" t="str">
        <f t="shared" si="427"/>
        <v/>
      </c>
      <c r="T983" s="19">
        <f t="shared" si="421"/>
        <v>0</v>
      </c>
      <c r="U983" s="19">
        <f t="shared" si="422"/>
        <v>0</v>
      </c>
      <c r="V983" s="19">
        <f t="shared" si="423"/>
        <v>0</v>
      </c>
      <c r="W983" s="19">
        <f t="shared" si="424"/>
        <v>0</v>
      </c>
      <c r="X983" s="19">
        <f t="shared" si="425"/>
        <v>0</v>
      </c>
      <c r="Y983" s="19">
        <f t="shared" si="426"/>
        <v>0</v>
      </c>
      <c r="Z983" s="365">
        <f t="shared" si="428"/>
        <v>0</v>
      </c>
    </row>
    <row r="984" spans="1:26" ht="17.25" hidden="1" customHeight="1" x14ac:dyDescent="0.2">
      <c r="A984" s="131" t="str">
        <f t="shared" si="416"/>
        <v/>
      </c>
      <c r="B984" s="168"/>
      <c r="C984" s="168"/>
      <c r="D984" s="168"/>
      <c r="E984" s="169"/>
      <c r="F984" s="273" t="str">
        <f t="shared" si="417"/>
        <v/>
      </c>
      <c r="G984" s="129"/>
      <c r="H984" s="131" t="str">
        <f t="shared" si="418"/>
        <v/>
      </c>
      <c r="I984" s="168"/>
      <c r="J984" s="168"/>
      <c r="K984" s="168"/>
      <c r="L984" s="169"/>
      <c r="M984" s="273" t="str">
        <f t="shared" si="419"/>
        <v/>
      </c>
      <c r="N984" s="56"/>
      <c r="O984" s="57" t="str">
        <f>'Stammdaten Mitarbeitende'!AA984</f>
        <v/>
      </c>
      <c r="P984" s="64" t="str">
        <f>IF($A984="","",'Stammdaten Mitarbeitende'!L984)</f>
        <v/>
      </c>
      <c r="Q984" s="64" t="str">
        <f>IF(OR($A984="",'Stammdaten Mitarbeitende'!J984=""),"",'Stammdaten Mitarbeitende'!J984)</f>
        <v/>
      </c>
      <c r="R984" s="63" t="str">
        <f t="shared" si="420"/>
        <v/>
      </c>
      <c r="S984" s="63" t="str">
        <f t="shared" si="427"/>
        <v/>
      </c>
      <c r="T984" s="19">
        <f t="shared" si="421"/>
        <v>0</v>
      </c>
      <c r="U984" s="19">
        <f t="shared" si="422"/>
        <v>0</v>
      </c>
      <c r="V984" s="19">
        <f t="shared" si="423"/>
        <v>0</v>
      </c>
      <c r="W984" s="19">
        <f t="shared" si="424"/>
        <v>0</v>
      </c>
      <c r="X984" s="19">
        <f t="shared" si="425"/>
        <v>0</v>
      </c>
      <c r="Y984" s="19">
        <f t="shared" si="426"/>
        <v>0</v>
      </c>
      <c r="Z984" s="365">
        <f t="shared" si="428"/>
        <v>0</v>
      </c>
    </row>
    <row r="985" spans="1:26" ht="17.25" hidden="1" customHeight="1" x14ac:dyDescent="0.2">
      <c r="A985" s="131" t="str">
        <f t="shared" si="416"/>
        <v/>
      </c>
      <c r="B985" s="168"/>
      <c r="C985" s="168"/>
      <c r="D985" s="168"/>
      <c r="E985" s="169"/>
      <c r="F985" s="273" t="str">
        <f t="shared" si="417"/>
        <v/>
      </c>
      <c r="G985" s="129"/>
      <c r="H985" s="131" t="str">
        <f t="shared" si="418"/>
        <v/>
      </c>
      <c r="I985" s="168"/>
      <c r="J985" s="168"/>
      <c r="K985" s="168"/>
      <c r="L985" s="169"/>
      <c r="M985" s="273" t="str">
        <f t="shared" si="419"/>
        <v/>
      </c>
      <c r="N985" s="56"/>
      <c r="O985" s="57" t="str">
        <f>'Stammdaten Mitarbeitende'!AA985</f>
        <v/>
      </c>
      <c r="P985" s="64" t="str">
        <f>IF($A985="","",'Stammdaten Mitarbeitende'!L985)</f>
        <v/>
      </c>
      <c r="Q985" s="64" t="str">
        <f>IF(OR($A985="",'Stammdaten Mitarbeitende'!J985=""),"",'Stammdaten Mitarbeitende'!J985)</f>
        <v/>
      </c>
      <c r="R985" s="63" t="str">
        <f t="shared" si="420"/>
        <v/>
      </c>
      <c r="S985" s="63" t="str">
        <f t="shared" si="427"/>
        <v/>
      </c>
      <c r="T985" s="19">
        <f t="shared" si="421"/>
        <v>0</v>
      </c>
      <c r="U985" s="19">
        <f t="shared" si="422"/>
        <v>0</v>
      </c>
      <c r="V985" s="19">
        <f t="shared" si="423"/>
        <v>0</v>
      </c>
      <c r="W985" s="19">
        <f t="shared" si="424"/>
        <v>0</v>
      </c>
      <c r="X985" s="19">
        <f t="shared" si="425"/>
        <v>0</v>
      </c>
      <c r="Y985" s="19">
        <f t="shared" si="426"/>
        <v>0</v>
      </c>
      <c r="Z985" s="365">
        <f t="shared" si="428"/>
        <v>0</v>
      </c>
    </row>
    <row r="986" spans="1:26" ht="17.25" hidden="1" customHeight="1" x14ac:dyDescent="0.2">
      <c r="A986" s="131" t="str">
        <f t="shared" si="416"/>
        <v/>
      </c>
      <c r="B986" s="168"/>
      <c r="C986" s="168"/>
      <c r="D986" s="168"/>
      <c r="E986" s="169"/>
      <c r="F986" s="273" t="str">
        <f t="shared" si="417"/>
        <v/>
      </c>
      <c r="G986" s="129"/>
      <c r="H986" s="131" t="str">
        <f t="shared" si="418"/>
        <v/>
      </c>
      <c r="I986" s="168"/>
      <c r="J986" s="168"/>
      <c r="K986" s="168"/>
      <c r="L986" s="169"/>
      <c r="M986" s="273" t="str">
        <f t="shared" si="419"/>
        <v/>
      </c>
      <c r="N986" s="56"/>
      <c r="O986" s="57" t="str">
        <f>'Stammdaten Mitarbeitende'!AA986</f>
        <v/>
      </c>
      <c r="P986" s="64" t="str">
        <f>IF($A986="","",'Stammdaten Mitarbeitende'!L986)</f>
        <v/>
      </c>
      <c r="Q986" s="64" t="str">
        <f>IF(OR($A986="",'Stammdaten Mitarbeitende'!J986=""),"",'Stammdaten Mitarbeitende'!J986)</f>
        <v/>
      </c>
      <c r="R986" s="63" t="str">
        <f t="shared" si="420"/>
        <v/>
      </c>
      <c r="S986" s="63" t="str">
        <f t="shared" si="427"/>
        <v/>
      </c>
      <c r="T986" s="19">
        <f t="shared" si="421"/>
        <v>0</v>
      </c>
      <c r="U986" s="19">
        <f t="shared" si="422"/>
        <v>0</v>
      </c>
      <c r="V986" s="19">
        <f t="shared" si="423"/>
        <v>0</v>
      </c>
      <c r="W986" s="19">
        <f t="shared" si="424"/>
        <v>0</v>
      </c>
      <c r="X986" s="19">
        <f t="shared" si="425"/>
        <v>0</v>
      </c>
      <c r="Y986" s="19">
        <f t="shared" si="426"/>
        <v>0</v>
      </c>
      <c r="Z986" s="365">
        <f t="shared" si="428"/>
        <v>0</v>
      </c>
    </row>
    <row r="987" spans="1:26" ht="17.25" hidden="1" customHeight="1" x14ac:dyDescent="0.2">
      <c r="A987" s="131" t="str">
        <f t="shared" si="416"/>
        <v/>
      </c>
      <c r="B987" s="168"/>
      <c r="C987" s="168"/>
      <c r="D987" s="168"/>
      <c r="E987" s="169"/>
      <c r="F987" s="273" t="str">
        <f t="shared" si="417"/>
        <v/>
      </c>
      <c r="G987" s="129"/>
      <c r="H987" s="131" t="str">
        <f t="shared" si="418"/>
        <v/>
      </c>
      <c r="I987" s="168"/>
      <c r="J987" s="168"/>
      <c r="K987" s="168"/>
      <c r="L987" s="169"/>
      <c r="M987" s="273" t="str">
        <f t="shared" si="419"/>
        <v/>
      </c>
      <c r="N987" s="56"/>
      <c r="O987" s="57" t="str">
        <f>'Stammdaten Mitarbeitende'!AA987</f>
        <v/>
      </c>
      <c r="P987" s="64" t="str">
        <f>IF($A987="","",'Stammdaten Mitarbeitende'!L987)</f>
        <v/>
      </c>
      <c r="Q987" s="64" t="str">
        <f>IF(OR($A987="",'Stammdaten Mitarbeitende'!J987=""),"",'Stammdaten Mitarbeitende'!J987)</f>
        <v/>
      </c>
      <c r="R987" s="63" t="str">
        <f t="shared" si="420"/>
        <v/>
      </c>
      <c r="S987" s="63" t="str">
        <f t="shared" si="427"/>
        <v/>
      </c>
      <c r="T987" s="19">
        <f t="shared" si="421"/>
        <v>0</v>
      </c>
      <c r="U987" s="19">
        <f t="shared" si="422"/>
        <v>0</v>
      </c>
      <c r="V987" s="19">
        <f t="shared" si="423"/>
        <v>0</v>
      </c>
      <c r="W987" s="19">
        <f t="shared" si="424"/>
        <v>0</v>
      </c>
      <c r="X987" s="19">
        <f t="shared" si="425"/>
        <v>0</v>
      </c>
      <c r="Y987" s="19">
        <f t="shared" si="426"/>
        <v>0</v>
      </c>
      <c r="Z987" s="365">
        <f t="shared" si="428"/>
        <v>0</v>
      </c>
    </row>
    <row r="988" spans="1:26" ht="17.25" hidden="1" customHeight="1" x14ac:dyDescent="0.2">
      <c r="A988" s="131" t="str">
        <f t="shared" si="416"/>
        <v/>
      </c>
      <c r="B988" s="168"/>
      <c r="C988" s="168"/>
      <c r="D988" s="168"/>
      <c r="E988" s="169"/>
      <c r="F988" s="273" t="str">
        <f t="shared" si="417"/>
        <v/>
      </c>
      <c r="G988" s="129"/>
      <c r="H988" s="131" t="str">
        <f t="shared" si="418"/>
        <v/>
      </c>
      <c r="I988" s="168"/>
      <c r="J988" s="168"/>
      <c r="K988" s="168"/>
      <c r="L988" s="169"/>
      <c r="M988" s="273" t="str">
        <f t="shared" si="419"/>
        <v/>
      </c>
      <c r="N988" s="56"/>
      <c r="O988" s="57" t="str">
        <f>'Stammdaten Mitarbeitende'!AA988</f>
        <v/>
      </c>
      <c r="P988" s="64" t="str">
        <f>IF($A988="","",'Stammdaten Mitarbeitende'!L988)</f>
        <v/>
      </c>
      <c r="Q988" s="64" t="str">
        <f>IF(OR($A988="",'Stammdaten Mitarbeitende'!J988=""),"",'Stammdaten Mitarbeitende'!J988)</f>
        <v/>
      </c>
      <c r="R988" s="63" t="str">
        <f t="shared" si="420"/>
        <v/>
      </c>
      <c r="S988" s="63" t="str">
        <f t="shared" si="427"/>
        <v/>
      </c>
      <c r="T988" s="19">
        <f t="shared" si="421"/>
        <v>0</v>
      </c>
      <c r="U988" s="19">
        <f t="shared" si="422"/>
        <v>0</v>
      </c>
      <c r="V988" s="19">
        <f t="shared" si="423"/>
        <v>0</v>
      </c>
      <c r="W988" s="19">
        <f t="shared" si="424"/>
        <v>0</v>
      </c>
      <c r="X988" s="19">
        <f t="shared" si="425"/>
        <v>0</v>
      </c>
      <c r="Y988" s="19">
        <f t="shared" si="426"/>
        <v>0</v>
      </c>
      <c r="Z988" s="365">
        <f t="shared" si="428"/>
        <v>0</v>
      </c>
    </row>
    <row r="989" spans="1:26" ht="17.25" hidden="1" customHeight="1" x14ac:dyDescent="0.2">
      <c r="A989" s="131" t="str">
        <f t="shared" si="416"/>
        <v/>
      </c>
      <c r="B989" s="168"/>
      <c r="C989" s="168"/>
      <c r="D989" s="168"/>
      <c r="E989" s="169"/>
      <c r="F989" s="273" t="str">
        <f t="shared" si="417"/>
        <v/>
      </c>
      <c r="G989" s="129"/>
      <c r="H989" s="131" t="str">
        <f t="shared" si="418"/>
        <v/>
      </c>
      <c r="I989" s="168"/>
      <c r="J989" s="168"/>
      <c r="K989" s="168"/>
      <c r="L989" s="169"/>
      <c r="M989" s="273" t="str">
        <f t="shared" si="419"/>
        <v/>
      </c>
      <c r="N989" s="56"/>
      <c r="O989" s="57" t="str">
        <f>'Stammdaten Mitarbeitende'!AA989</f>
        <v/>
      </c>
      <c r="P989" s="64" t="str">
        <f>IF($A989="","",'Stammdaten Mitarbeitende'!L989)</f>
        <v/>
      </c>
      <c r="Q989" s="64" t="str">
        <f>IF(OR($A989="",'Stammdaten Mitarbeitende'!J989=""),"",'Stammdaten Mitarbeitende'!J989)</f>
        <v/>
      </c>
      <c r="R989" s="63" t="str">
        <f t="shared" si="420"/>
        <v/>
      </c>
      <c r="S989" s="63" t="str">
        <f t="shared" si="427"/>
        <v/>
      </c>
      <c r="T989" s="19">
        <f t="shared" si="421"/>
        <v>0</v>
      </c>
      <c r="U989" s="19">
        <f t="shared" si="422"/>
        <v>0</v>
      </c>
      <c r="V989" s="19">
        <f t="shared" si="423"/>
        <v>0</v>
      </c>
      <c r="W989" s="19">
        <f t="shared" si="424"/>
        <v>0</v>
      </c>
      <c r="X989" s="19">
        <f t="shared" si="425"/>
        <v>0</v>
      </c>
      <c r="Y989" s="19">
        <f t="shared" si="426"/>
        <v>0</v>
      </c>
      <c r="Z989" s="365">
        <f t="shared" si="428"/>
        <v>0</v>
      </c>
    </row>
    <row r="990" spans="1:26" hidden="1" x14ac:dyDescent="0.2">
      <c r="A990" s="280" t="str">
        <f>Übersetzungstexte!A$230</f>
        <v>Seitentotal</v>
      </c>
      <c r="B990" s="281"/>
      <c r="C990" s="92">
        <f>SUM(C969:C989)</f>
        <v>0</v>
      </c>
      <c r="D990" s="282"/>
      <c r="E990" s="92">
        <f>SUM(E969:E989)</f>
        <v>0</v>
      </c>
      <c r="F990" s="92">
        <f>SUM(F969:F989)</f>
        <v>0</v>
      </c>
      <c r="G990" s="283"/>
      <c r="H990" s="280" t="str">
        <f>Übersetzungstexte!A$230</f>
        <v>Seitentotal</v>
      </c>
      <c r="I990" s="281"/>
      <c r="J990" s="92">
        <f>SUM(J969:J989)</f>
        <v>0</v>
      </c>
      <c r="K990" s="282"/>
      <c r="L990" s="92">
        <f>SUM(L969:L989)</f>
        <v>0</v>
      </c>
      <c r="M990" s="92">
        <f>SUM(M969:M989)</f>
        <v>0</v>
      </c>
      <c r="N990" s="56"/>
      <c r="O990" s="56"/>
      <c r="P990" s="56"/>
      <c r="Q990" s="56"/>
      <c r="R990" s="56"/>
      <c r="S990" s="56"/>
    </row>
    <row r="991" spans="1:26" hidden="1" x14ac:dyDescent="0.2">
      <c r="A991" s="240" t="str">
        <f>'Stammdaten Betrieb &amp; Abteilung'!D$1</f>
        <v xml:space="preserve">  </v>
      </c>
      <c r="B991" s="241"/>
      <c r="F991" s="243"/>
      <c r="G991" s="243"/>
      <c r="H991" s="22" t="str">
        <f>Übersetzungstexte!A$190</f>
        <v>Betrieb / Betriebsabteilung</v>
      </c>
      <c r="I991" s="244" t="str">
        <f>'Stammdaten Betrieb &amp; Abteilung'!D$13</f>
        <v xml:space="preserve"> </v>
      </c>
      <c r="J991" s="49"/>
      <c r="K991" s="22"/>
      <c r="L991" s="49"/>
      <c r="M991" s="49"/>
    </row>
    <row r="992" spans="1:26" hidden="1" x14ac:dyDescent="0.2">
      <c r="A992" s="245" t="str">
        <f>'Stammdaten Betrieb &amp; Abteilung'!D$3</f>
        <v xml:space="preserve"> </v>
      </c>
      <c r="B992" s="246"/>
      <c r="F992" s="247"/>
      <c r="G992" s="247"/>
      <c r="H992" s="46" t="str">
        <f>Übersetzungstexte!A$191</f>
        <v>PLZ/Ort</v>
      </c>
      <c r="I992" s="244" t="str">
        <f>'Stammdaten Betrieb &amp; Abteilung'!D$4</f>
        <v xml:space="preserve"> </v>
      </c>
      <c r="J992" s="49"/>
      <c r="K992" s="22"/>
      <c r="L992" s="248"/>
      <c r="M992" s="248"/>
    </row>
    <row r="993" spans="1:26" hidden="1" x14ac:dyDescent="0.2">
      <c r="A993" s="178"/>
      <c r="B993" s="195"/>
      <c r="C993" s="196"/>
      <c r="D993" s="195"/>
      <c r="E993" s="196"/>
      <c r="F993" s="196"/>
      <c r="G993" s="279"/>
      <c r="H993" s="197"/>
      <c r="I993" s="196"/>
      <c r="J993" s="195"/>
      <c r="K993" s="198"/>
      <c r="L993" s="199"/>
      <c r="M993" s="199"/>
    </row>
    <row r="994" spans="1:26" hidden="1" x14ac:dyDescent="0.2">
      <c r="A994" s="249"/>
      <c r="B994" s="250"/>
      <c r="C994" s="251"/>
      <c r="D994" s="252"/>
      <c r="E994" s="253"/>
      <c r="F994" s="254" t="str">
        <f>CONCATENATE(Übersetzungstexte!A$192," ",TEXT(MONTH(P$3),"00"),".",YEAR(P$3))</f>
        <v>Zeitgleiche Periode des Vorjahres: 01.3799</v>
      </c>
      <c r="G994" s="255"/>
      <c r="H994" s="255"/>
      <c r="I994" s="249"/>
      <c r="J994" s="252"/>
      <c r="K994" s="256"/>
      <c r="L994" s="257"/>
      <c r="M994" s="258" t="str">
        <f>CONCATENATE(Übersetzungstexte!A$211," ",TEXT(MONTH(P$4),"00"),".",YEAR(P$4))</f>
        <v>Zeitgleiche Periode des vorletzten Jahres: 01.3798</v>
      </c>
    </row>
    <row r="995" spans="1:26" hidden="1" x14ac:dyDescent="0.2">
      <c r="A995" s="259">
        <v>1</v>
      </c>
      <c r="B995" s="260">
        <v>2</v>
      </c>
      <c r="C995" s="260">
        <v>3</v>
      </c>
      <c r="D995" s="260">
        <v>4</v>
      </c>
      <c r="E995" s="260">
        <v>5</v>
      </c>
      <c r="F995" s="260">
        <v>6</v>
      </c>
      <c r="G995" s="261"/>
      <c r="H995" s="259">
        <v>1</v>
      </c>
      <c r="I995" s="260">
        <v>2</v>
      </c>
      <c r="J995" s="260">
        <v>3</v>
      </c>
      <c r="K995" s="260">
        <v>4</v>
      </c>
      <c r="L995" s="260">
        <v>5</v>
      </c>
      <c r="M995" s="260">
        <v>6</v>
      </c>
      <c r="N995" s="54"/>
      <c r="O995" s="54"/>
      <c r="P995" s="54"/>
      <c r="Q995" s="54"/>
      <c r="R995" s="54" t="s">
        <v>766</v>
      </c>
      <c r="S995" s="54" t="s">
        <v>5</v>
      </c>
      <c r="T995" s="66" t="s">
        <v>764</v>
      </c>
      <c r="U995" s="66" t="s">
        <v>667</v>
      </c>
      <c r="V995" s="66"/>
      <c r="W995" s="66" t="s">
        <v>764</v>
      </c>
      <c r="X995" s="66" t="s">
        <v>667</v>
      </c>
      <c r="Y995" s="66"/>
    </row>
    <row r="996" spans="1:26" s="134" customFormat="1" hidden="1" x14ac:dyDescent="0.2">
      <c r="A996" s="262" t="str">
        <f>Übersetzungstexte!A$193</f>
        <v/>
      </c>
      <c r="B996" s="263" t="str">
        <f>Übersetzungstexte!A$196</f>
        <v>vertragliche</v>
      </c>
      <c r="C996" s="264" t="str">
        <f>Übersetzungstexte!A$199</f>
        <v>Sollstd. zeitgl.</v>
      </c>
      <c r="D996" s="265" t="str">
        <f>Übersetzungstexte!A$202</f>
        <v>Istzeit</v>
      </c>
      <c r="E996" s="264" t="str">
        <f>Übersetzungstexte!A$205</f>
        <v>Bezahlte/</v>
      </c>
      <c r="F996" s="264" t="str">
        <f>Übersetzungstexte!A$208</f>
        <v>Ausfallstunden</v>
      </c>
      <c r="G996" s="266"/>
      <c r="H996" s="262" t="str">
        <f>Übersetzungstexte!A$212</f>
        <v/>
      </c>
      <c r="I996" s="263" t="str">
        <f>Übersetzungstexte!A$215</f>
        <v>vertragliche</v>
      </c>
      <c r="J996" s="264" t="str">
        <f>Übersetzungstexte!A$218</f>
        <v>Sollstd. zeitgl.</v>
      </c>
      <c r="K996" s="265" t="str">
        <f>Übersetzungstexte!A$221</f>
        <v>Istzeit</v>
      </c>
      <c r="L996" s="264" t="str">
        <f>Übersetzungstexte!A$224</f>
        <v>Bezahlte/</v>
      </c>
      <c r="M996" s="264" t="str">
        <f>Übersetzungstexte!A$227</f>
        <v>Ausfallstunden</v>
      </c>
      <c r="N996" s="55"/>
      <c r="O996" s="55"/>
      <c r="P996" s="84" t="s">
        <v>680</v>
      </c>
      <c r="Q996" s="84" t="s">
        <v>683</v>
      </c>
      <c r="R996" s="61" t="s">
        <v>691</v>
      </c>
      <c r="S996" s="61" t="s">
        <v>691</v>
      </c>
      <c r="T996" s="66" t="s">
        <v>763</v>
      </c>
      <c r="U996" s="66" t="s">
        <v>763</v>
      </c>
      <c r="V996" s="61" t="s">
        <v>691</v>
      </c>
      <c r="W996" s="66" t="s">
        <v>763</v>
      </c>
      <c r="X996" s="66" t="s">
        <v>763</v>
      </c>
      <c r="Y996" s="61" t="s">
        <v>691</v>
      </c>
      <c r="Z996" s="79"/>
    </row>
    <row r="997" spans="1:26" s="134" customFormat="1" hidden="1" x14ac:dyDescent="0.2">
      <c r="A997" s="267" t="str">
        <f>Übersetzungstexte!A$194</f>
        <v/>
      </c>
      <c r="B997" s="263" t="str">
        <f>Übersetzungstexte!A$197</f>
        <v>wöchentliche</v>
      </c>
      <c r="C997" s="264" t="str">
        <f>Übersetzungstexte!A$200</f>
        <v>Periode inkl.</v>
      </c>
      <c r="D997" s="265" t="str">
        <f>Übersetzungstexte!A$203</f>
        <v/>
      </c>
      <c r="E997" s="264" t="str">
        <f>Übersetzungstexte!A$206</f>
        <v>Unbezahlte</v>
      </c>
      <c r="F997" s="264" t="str">
        <f>Übersetzungstexte!A$209</f>
        <v/>
      </c>
      <c r="G997" s="266"/>
      <c r="H997" s="267" t="str">
        <f>Übersetzungstexte!A$213</f>
        <v/>
      </c>
      <c r="I997" s="263" t="str">
        <f>Übersetzungstexte!A$216</f>
        <v>wöchentliche</v>
      </c>
      <c r="J997" s="264" t="str">
        <f>Übersetzungstexte!A$219</f>
        <v>Periode inkl.</v>
      </c>
      <c r="K997" s="265" t="str">
        <f>Übersetzungstexte!A$222</f>
        <v/>
      </c>
      <c r="L997" s="264" t="str">
        <f>Übersetzungstexte!A$225</f>
        <v>Unbezahlte</v>
      </c>
      <c r="M997" s="264" t="str">
        <f>Übersetzungstexte!A$228</f>
        <v/>
      </c>
      <c r="N997" s="55"/>
      <c r="O997" s="55"/>
      <c r="P997" s="61" t="s">
        <v>682</v>
      </c>
      <c r="Q997" s="84" t="s">
        <v>681</v>
      </c>
      <c r="R997" s="61" t="s">
        <v>692</v>
      </c>
      <c r="S997" s="61" t="s">
        <v>692</v>
      </c>
      <c r="T997" s="66" t="s">
        <v>749</v>
      </c>
      <c r="U997" s="66" t="s">
        <v>749</v>
      </c>
      <c r="V997" s="61" t="s">
        <v>692</v>
      </c>
      <c r="W997" s="66" t="s">
        <v>749</v>
      </c>
      <c r="X997" s="66" t="s">
        <v>749</v>
      </c>
      <c r="Y997" s="61" t="s">
        <v>692</v>
      </c>
      <c r="Z997" s="79" t="s">
        <v>52</v>
      </c>
    </row>
    <row r="998" spans="1:26" s="134" customFormat="1" hidden="1" x14ac:dyDescent="0.2">
      <c r="A998" s="268" t="str">
        <f>Übersetzungstexte!A$195</f>
        <v>Name,Vorname</v>
      </c>
      <c r="B998" s="269" t="str">
        <f>Übersetzungstexte!A$198</f>
        <v>Arbeitszeit</v>
      </c>
      <c r="C998" s="270" t="str">
        <f>Übersetzungstexte!A$201</f>
        <v>Vorholzeit</v>
      </c>
      <c r="D998" s="271" t="str">
        <f>Übersetzungstexte!A$204</f>
        <v/>
      </c>
      <c r="E998" s="270" t="str">
        <f>Übersetzungstexte!A$207</f>
        <v>Absenzen</v>
      </c>
      <c r="F998" s="270" t="str">
        <f>Übersetzungstexte!A$210</f>
        <v/>
      </c>
      <c r="G998" s="272"/>
      <c r="H998" s="268" t="str">
        <f>Übersetzungstexte!A$214</f>
        <v>Name,Vorname</v>
      </c>
      <c r="I998" s="269" t="str">
        <f>Übersetzungstexte!A$217</f>
        <v>Arbeitszeit</v>
      </c>
      <c r="J998" s="270" t="str">
        <f>Übersetzungstexte!A$220</f>
        <v>Vorholzeit</v>
      </c>
      <c r="K998" s="271" t="str">
        <f>Übersetzungstexte!A$223</f>
        <v/>
      </c>
      <c r="L998" s="270" t="str">
        <f>Übersetzungstexte!A$226</f>
        <v>Absenzen</v>
      </c>
      <c r="M998" s="270" t="str">
        <f>Übersetzungstexte!A$229</f>
        <v/>
      </c>
      <c r="N998" s="55"/>
      <c r="O998" s="55" t="s">
        <v>711</v>
      </c>
      <c r="P998" s="61" t="s">
        <v>673</v>
      </c>
      <c r="Q998" s="84" t="s">
        <v>661</v>
      </c>
      <c r="R998" s="83">
        <f>P$3</f>
        <v>693598</v>
      </c>
      <c r="S998" s="83">
        <f>P$4</f>
        <v>693233</v>
      </c>
      <c r="T998" s="83" t="s">
        <v>767</v>
      </c>
      <c r="U998" s="83" t="s">
        <v>767</v>
      </c>
      <c r="V998" s="83" t="s">
        <v>767</v>
      </c>
      <c r="W998" s="83" t="s">
        <v>4</v>
      </c>
      <c r="X998" s="83" t="s">
        <v>4</v>
      </c>
      <c r="Y998" s="83" t="s">
        <v>4</v>
      </c>
      <c r="Z998" s="79" t="s">
        <v>53</v>
      </c>
    </row>
    <row r="999" spans="1:26" ht="17.25" hidden="1" customHeight="1" x14ac:dyDescent="0.2">
      <c r="A999" s="131" t="str">
        <f t="shared" ref="A999:A1019" si="429">O999</f>
        <v/>
      </c>
      <c r="B999" s="168"/>
      <c r="C999" s="168"/>
      <c r="D999" s="168"/>
      <c r="E999" s="169"/>
      <c r="F999" s="273" t="str">
        <f t="shared" ref="F999:F1019" si="430">R999</f>
        <v/>
      </c>
      <c r="G999" s="129"/>
      <c r="H999" s="131" t="str">
        <f t="shared" ref="H999:H1019" si="431">O999</f>
        <v/>
      </c>
      <c r="I999" s="168"/>
      <c r="J999" s="168"/>
      <c r="K999" s="168"/>
      <c r="L999" s="169"/>
      <c r="M999" s="273" t="str">
        <f t="shared" ref="M999:M1019" si="432">S999</f>
        <v/>
      </c>
      <c r="N999" s="56"/>
      <c r="O999" s="57" t="str">
        <f>'Stammdaten Mitarbeitende'!AA999</f>
        <v/>
      </c>
      <c r="P999" s="64" t="str">
        <f>IF($A999="","",'Stammdaten Mitarbeitende'!L999)</f>
        <v/>
      </c>
      <c r="Q999" s="64" t="str">
        <f>IF(OR($A999="",'Stammdaten Mitarbeitende'!J999=""),"",'Stammdaten Mitarbeitende'!J999)</f>
        <v/>
      </c>
      <c r="R999" s="63" t="str">
        <f t="shared" ref="R999:R1019" si="433">IF(OR($A999="",C999="",D999="",E999=""),"",MAX(C999-D999-E999,0))</f>
        <v/>
      </c>
      <c r="S999" s="63" t="str">
        <f>IF(OR($H999="",J999="",K999="",L999=""),"",MAX(J999-K999-L999,0))</f>
        <v/>
      </c>
      <c r="T999" s="19">
        <f t="shared" ref="T999:T1019" si="434">IF(OR(F999=""),0,C999)</f>
        <v>0</v>
      </c>
      <c r="U999" s="19">
        <f t="shared" ref="U999:U1019" si="435">IF(OR(F999=""),0,E999)</f>
        <v>0</v>
      </c>
      <c r="V999" s="19">
        <f t="shared" ref="V999:V1019" si="436">IF(OR(F999&lt;=0,F999=""),0,R999)</f>
        <v>0</v>
      </c>
      <c r="W999" s="19">
        <f t="shared" ref="W999:W1019" si="437">IF(OR(M999=""),0,J999)</f>
        <v>0</v>
      </c>
      <c r="X999" s="19">
        <f t="shared" ref="X999:X1019" si="438">IF(OR(M999=""),0,L999)</f>
        <v>0</v>
      </c>
      <c r="Y999" s="19">
        <f t="shared" ref="Y999:Y1019" si="439">IF(OR(M999&lt;=0,M999=""),0,S999)</f>
        <v>0</v>
      </c>
      <c r="Z999" s="365">
        <f>MAX(P999:Y999)</f>
        <v>0</v>
      </c>
    </row>
    <row r="1000" spans="1:26" ht="17.25" hidden="1" customHeight="1" x14ac:dyDescent="0.2">
      <c r="A1000" s="131" t="str">
        <f t="shared" si="429"/>
        <v/>
      </c>
      <c r="B1000" s="168"/>
      <c r="C1000" s="168"/>
      <c r="D1000" s="168"/>
      <c r="E1000" s="169"/>
      <c r="F1000" s="273" t="str">
        <f t="shared" si="430"/>
        <v/>
      </c>
      <c r="G1000" s="129"/>
      <c r="H1000" s="131" t="str">
        <f t="shared" si="431"/>
        <v/>
      </c>
      <c r="I1000" s="168"/>
      <c r="J1000" s="168"/>
      <c r="K1000" s="168"/>
      <c r="L1000" s="169"/>
      <c r="M1000" s="273" t="str">
        <f t="shared" si="432"/>
        <v/>
      </c>
      <c r="N1000" s="56"/>
      <c r="O1000" s="57" t="str">
        <f>'Stammdaten Mitarbeitende'!AA1000</f>
        <v/>
      </c>
      <c r="P1000" s="64" t="str">
        <f>IF($A1000="","",'Stammdaten Mitarbeitende'!L1000)</f>
        <v/>
      </c>
      <c r="Q1000" s="64" t="str">
        <f>IF(OR($A1000="",'Stammdaten Mitarbeitende'!J1000=""),"",'Stammdaten Mitarbeitende'!J1000)</f>
        <v/>
      </c>
      <c r="R1000" s="63" t="str">
        <f t="shared" si="433"/>
        <v/>
      </c>
      <c r="S1000" s="63" t="str">
        <f t="shared" ref="S1000:S1019" si="440">IF(OR($H1000="",J1000="",K1000="",L1000=""),"",MAX(J1000-K1000-L1000,0))</f>
        <v/>
      </c>
      <c r="T1000" s="19">
        <f t="shared" si="434"/>
        <v>0</v>
      </c>
      <c r="U1000" s="19">
        <f t="shared" si="435"/>
        <v>0</v>
      </c>
      <c r="V1000" s="19">
        <f t="shared" si="436"/>
        <v>0</v>
      </c>
      <c r="W1000" s="19">
        <f t="shared" si="437"/>
        <v>0</v>
      </c>
      <c r="X1000" s="19">
        <f t="shared" si="438"/>
        <v>0</v>
      </c>
      <c r="Y1000" s="19">
        <f t="shared" si="439"/>
        <v>0</v>
      </c>
      <c r="Z1000" s="365">
        <f t="shared" ref="Z1000:Z1019" si="441">MAX(P1000:Y1000)</f>
        <v>0</v>
      </c>
    </row>
    <row r="1001" spans="1:26" ht="17.25" hidden="1" customHeight="1" x14ac:dyDescent="0.2">
      <c r="A1001" s="131" t="str">
        <f t="shared" si="429"/>
        <v/>
      </c>
      <c r="B1001" s="168"/>
      <c r="C1001" s="168"/>
      <c r="D1001" s="168"/>
      <c r="E1001" s="169"/>
      <c r="F1001" s="273" t="str">
        <f t="shared" si="430"/>
        <v/>
      </c>
      <c r="G1001" s="129"/>
      <c r="H1001" s="131" t="str">
        <f t="shared" si="431"/>
        <v/>
      </c>
      <c r="I1001" s="168"/>
      <c r="J1001" s="168"/>
      <c r="K1001" s="168"/>
      <c r="L1001" s="169"/>
      <c r="M1001" s="273" t="str">
        <f t="shared" si="432"/>
        <v/>
      </c>
      <c r="N1001" s="56"/>
      <c r="O1001" s="57" t="str">
        <f>'Stammdaten Mitarbeitende'!AA1001</f>
        <v/>
      </c>
      <c r="P1001" s="64" t="str">
        <f>IF($A1001="","",'Stammdaten Mitarbeitende'!L1001)</f>
        <v/>
      </c>
      <c r="Q1001" s="64" t="str">
        <f>IF(OR($A1001="",'Stammdaten Mitarbeitende'!J1001=""),"",'Stammdaten Mitarbeitende'!J1001)</f>
        <v/>
      </c>
      <c r="R1001" s="63" t="str">
        <f t="shared" si="433"/>
        <v/>
      </c>
      <c r="S1001" s="63" t="str">
        <f t="shared" si="440"/>
        <v/>
      </c>
      <c r="T1001" s="19">
        <f t="shared" si="434"/>
        <v>0</v>
      </c>
      <c r="U1001" s="19">
        <f t="shared" si="435"/>
        <v>0</v>
      </c>
      <c r="V1001" s="19">
        <f t="shared" si="436"/>
        <v>0</v>
      </c>
      <c r="W1001" s="19">
        <f t="shared" si="437"/>
        <v>0</v>
      </c>
      <c r="X1001" s="19">
        <f t="shared" si="438"/>
        <v>0</v>
      </c>
      <c r="Y1001" s="19">
        <f t="shared" si="439"/>
        <v>0</v>
      </c>
      <c r="Z1001" s="365">
        <f t="shared" si="441"/>
        <v>0</v>
      </c>
    </row>
    <row r="1002" spans="1:26" ht="17.25" hidden="1" customHeight="1" x14ac:dyDescent="0.2">
      <c r="A1002" s="131" t="str">
        <f t="shared" si="429"/>
        <v/>
      </c>
      <c r="B1002" s="168"/>
      <c r="C1002" s="168"/>
      <c r="D1002" s="168"/>
      <c r="E1002" s="169"/>
      <c r="F1002" s="273" t="str">
        <f t="shared" si="430"/>
        <v/>
      </c>
      <c r="G1002" s="129"/>
      <c r="H1002" s="131" t="str">
        <f t="shared" si="431"/>
        <v/>
      </c>
      <c r="I1002" s="168"/>
      <c r="J1002" s="168"/>
      <c r="K1002" s="168"/>
      <c r="L1002" s="169"/>
      <c r="M1002" s="273" t="str">
        <f t="shared" si="432"/>
        <v/>
      </c>
      <c r="N1002" s="56"/>
      <c r="O1002" s="57" t="str">
        <f>'Stammdaten Mitarbeitende'!AA1002</f>
        <v/>
      </c>
      <c r="P1002" s="64" t="str">
        <f>IF($A1002="","",'Stammdaten Mitarbeitende'!L1002)</f>
        <v/>
      </c>
      <c r="Q1002" s="64" t="str">
        <f>IF(OR($A1002="",'Stammdaten Mitarbeitende'!J1002=""),"",'Stammdaten Mitarbeitende'!J1002)</f>
        <v/>
      </c>
      <c r="R1002" s="63" t="str">
        <f t="shared" si="433"/>
        <v/>
      </c>
      <c r="S1002" s="63" t="str">
        <f t="shared" si="440"/>
        <v/>
      </c>
      <c r="T1002" s="19">
        <f t="shared" si="434"/>
        <v>0</v>
      </c>
      <c r="U1002" s="19">
        <f t="shared" si="435"/>
        <v>0</v>
      </c>
      <c r="V1002" s="19">
        <f t="shared" si="436"/>
        <v>0</v>
      </c>
      <c r="W1002" s="19">
        <f t="shared" si="437"/>
        <v>0</v>
      </c>
      <c r="X1002" s="19">
        <f t="shared" si="438"/>
        <v>0</v>
      </c>
      <c r="Y1002" s="19">
        <f t="shared" si="439"/>
        <v>0</v>
      </c>
      <c r="Z1002" s="365">
        <f t="shared" si="441"/>
        <v>0</v>
      </c>
    </row>
    <row r="1003" spans="1:26" ht="17.25" hidden="1" customHeight="1" x14ac:dyDescent="0.2">
      <c r="A1003" s="131" t="str">
        <f t="shared" si="429"/>
        <v/>
      </c>
      <c r="B1003" s="168"/>
      <c r="C1003" s="168"/>
      <c r="D1003" s="168"/>
      <c r="E1003" s="169"/>
      <c r="F1003" s="273" t="str">
        <f t="shared" si="430"/>
        <v/>
      </c>
      <c r="G1003" s="129"/>
      <c r="H1003" s="131" t="str">
        <f t="shared" si="431"/>
        <v/>
      </c>
      <c r="I1003" s="168"/>
      <c r="J1003" s="168"/>
      <c r="K1003" s="168"/>
      <c r="L1003" s="169"/>
      <c r="M1003" s="273" t="str">
        <f t="shared" si="432"/>
        <v/>
      </c>
      <c r="N1003" s="56"/>
      <c r="O1003" s="57" t="str">
        <f>'Stammdaten Mitarbeitende'!AA1003</f>
        <v/>
      </c>
      <c r="P1003" s="64" t="str">
        <f>IF($A1003="","",'Stammdaten Mitarbeitende'!L1003)</f>
        <v/>
      </c>
      <c r="Q1003" s="64" t="str">
        <f>IF(OR($A1003="",'Stammdaten Mitarbeitende'!J1003=""),"",'Stammdaten Mitarbeitende'!J1003)</f>
        <v/>
      </c>
      <c r="R1003" s="63" t="str">
        <f t="shared" si="433"/>
        <v/>
      </c>
      <c r="S1003" s="63" t="str">
        <f t="shared" si="440"/>
        <v/>
      </c>
      <c r="T1003" s="19">
        <f t="shared" si="434"/>
        <v>0</v>
      </c>
      <c r="U1003" s="19">
        <f t="shared" si="435"/>
        <v>0</v>
      </c>
      <c r="V1003" s="19">
        <f t="shared" si="436"/>
        <v>0</v>
      </c>
      <c r="W1003" s="19">
        <f t="shared" si="437"/>
        <v>0</v>
      </c>
      <c r="X1003" s="19">
        <f t="shared" si="438"/>
        <v>0</v>
      </c>
      <c r="Y1003" s="19">
        <f t="shared" si="439"/>
        <v>0</v>
      </c>
      <c r="Z1003" s="365">
        <f t="shared" si="441"/>
        <v>0</v>
      </c>
    </row>
    <row r="1004" spans="1:26" ht="17.25" hidden="1" customHeight="1" x14ac:dyDescent="0.2">
      <c r="A1004" s="131" t="str">
        <f t="shared" si="429"/>
        <v/>
      </c>
      <c r="B1004" s="168"/>
      <c r="C1004" s="168"/>
      <c r="D1004" s="168"/>
      <c r="E1004" s="169"/>
      <c r="F1004" s="273" t="str">
        <f t="shared" si="430"/>
        <v/>
      </c>
      <c r="G1004" s="129"/>
      <c r="H1004" s="131" t="str">
        <f t="shared" si="431"/>
        <v/>
      </c>
      <c r="I1004" s="168"/>
      <c r="J1004" s="168"/>
      <c r="K1004" s="168"/>
      <c r="L1004" s="169"/>
      <c r="M1004" s="273" t="str">
        <f t="shared" si="432"/>
        <v/>
      </c>
      <c r="N1004" s="56"/>
      <c r="O1004" s="57" t="str">
        <f>'Stammdaten Mitarbeitende'!AA1004</f>
        <v/>
      </c>
      <c r="P1004" s="64" t="str">
        <f>IF($A1004="","",'Stammdaten Mitarbeitende'!L1004)</f>
        <v/>
      </c>
      <c r="Q1004" s="64" t="str">
        <f>IF(OR($A1004="",'Stammdaten Mitarbeitende'!J1004=""),"",'Stammdaten Mitarbeitende'!J1004)</f>
        <v/>
      </c>
      <c r="R1004" s="63" t="str">
        <f t="shared" si="433"/>
        <v/>
      </c>
      <c r="S1004" s="63" t="str">
        <f t="shared" si="440"/>
        <v/>
      </c>
      <c r="T1004" s="19">
        <f t="shared" si="434"/>
        <v>0</v>
      </c>
      <c r="U1004" s="19">
        <f t="shared" si="435"/>
        <v>0</v>
      </c>
      <c r="V1004" s="19">
        <f t="shared" si="436"/>
        <v>0</v>
      </c>
      <c r="W1004" s="19">
        <f t="shared" si="437"/>
        <v>0</v>
      </c>
      <c r="X1004" s="19">
        <f t="shared" si="438"/>
        <v>0</v>
      </c>
      <c r="Y1004" s="19">
        <f t="shared" si="439"/>
        <v>0</v>
      </c>
      <c r="Z1004" s="365">
        <f t="shared" si="441"/>
        <v>0</v>
      </c>
    </row>
    <row r="1005" spans="1:26" ht="17.25" hidden="1" customHeight="1" x14ac:dyDescent="0.2">
      <c r="A1005" s="131" t="str">
        <f t="shared" si="429"/>
        <v/>
      </c>
      <c r="B1005" s="168"/>
      <c r="C1005" s="168"/>
      <c r="D1005" s="168"/>
      <c r="E1005" s="169"/>
      <c r="F1005" s="273" t="str">
        <f t="shared" si="430"/>
        <v/>
      </c>
      <c r="G1005" s="129"/>
      <c r="H1005" s="131" t="str">
        <f t="shared" si="431"/>
        <v/>
      </c>
      <c r="I1005" s="168"/>
      <c r="J1005" s="168"/>
      <c r="K1005" s="168"/>
      <c r="L1005" s="169"/>
      <c r="M1005" s="273" t="str">
        <f t="shared" si="432"/>
        <v/>
      </c>
      <c r="N1005" s="56"/>
      <c r="O1005" s="57" t="str">
        <f>'Stammdaten Mitarbeitende'!AA1005</f>
        <v/>
      </c>
      <c r="P1005" s="64" t="str">
        <f>IF($A1005="","",'Stammdaten Mitarbeitende'!L1005)</f>
        <v/>
      </c>
      <c r="Q1005" s="64" t="str">
        <f>IF(OR($A1005="",'Stammdaten Mitarbeitende'!J1005=""),"",'Stammdaten Mitarbeitende'!J1005)</f>
        <v/>
      </c>
      <c r="R1005" s="63" t="str">
        <f t="shared" si="433"/>
        <v/>
      </c>
      <c r="S1005" s="63" t="str">
        <f t="shared" si="440"/>
        <v/>
      </c>
      <c r="T1005" s="19">
        <f t="shared" si="434"/>
        <v>0</v>
      </c>
      <c r="U1005" s="19">
        <f t="shared" si="435"/>
        <v>0</v>
      </c>
      <c r="V1005" s="19">
        <f t="shared" si="436"/>
        <v>0</v>
      </c>
      <c r="W1005" s="19">
        <f t="shared" si="437"/>
        <v>0</v>
      </c>
      <c r="X1005" s="19">
        <f t="shared" si="438"/>
        <v>0</v>
      </c>
      <c r="Y1005" s="19">
        <f t="shared" si="439"/>
        <v>0</v>
      </c>
      <c r="Z1005" s="365">
        <f t="shared" si="441"/>
        <v>0</v>
      </c>
    </row>
    <row r="1006" spans="1:26" ht="17.25" hidden="1" customHeight="1" x14ac:dyDescent="0.2">
      <c r="A1006" s="131" t="str">
        <f t="shared" si="429"/>
        <v/>
      </c>
      <c r="B1006" s="168"/>
      <c r="C1006" s="168"/>
      <c r="D1006" s="168"/>
      <c r="E1006" s="169"/>
      <c r="F1006" s="273" t="str">
        <f t="shared" si="430"/>
        <v/>
      </c>
      <c r="G1006" s="129"/>
      <c r="H1006" s="131" t="str">
        <f t="shared" si="431"/>
        <v/>
      </c>
      <c r="I1006" s="168"/>
      <c r="J1006" s="168"/>
      <c r="K1006" s="168"/>
      <c r="L1006" s="169"/>
      <c r="M1006" s="273" t="str">
        <f t="shared" si="432"/>
        <v/>
      </c>
      <c r="N1006" s="56"/>
      <c r="O1006" s="57" t="str">
        <f>'Stammdaten Mitarbeitende'!AA1006</f>
        <v/>
      </c>
      <c r="P1006" s="64" t="str">
        <f>IF($A1006="","",'Stammdaten Mitarbeitende'!L1006)</f>
        <v/>
      </c>
      <c r="Q1006" s="64" t="str">
        <f>IF(OR($A1006="",'Stammdaten Mitarbeitende'!J1006=""),"",'Stammdaten Mitarbeitende'!J1006)</f>
        <v/>
      </c>
      <c r="R1006" s="63" t="str">
        <f t="shared" si="433"/>
        <v/>
      </c>
      <c r="S1006" s="63" t="str">
        <f t="shared" si="440"/>
        <v/>
      </c>
      <c r="T1006" s="19">
        <f t="shared" si="434"/>
        <v>0</v>
      </c>
      <c r="U1006" s="19">
        <f t="shared" si="435"/>
        <v>0</v>
      </c>
      <c r="V1006" s="19">
        <f t="shared" si="436"/>
        <v>0</v>
      </c>
      <c r="W1006" s="19">
        <f t="shared" si="437"/>
        <v>0</v>
      </c>
      <c r="X1006" s="19">
        <f t="shared" si="438"/>
        <v>0</v>
      </c>
      <c r="Y1006" s="19">
        <f t="shared" si="439"/>
        <v>0</v>
      </c>
      <c r="Z1006" s="365">
        <f t="shared" si="441"/>
        <v>0</v>
      </c>
    </row>
    <row r="1007" spans="1:26" ht="17.25" hidden="1" customHeight="1" x14ac:dyDescent="0.2">
      <c r="A1007" s="131" t="str">
        <f t="shared" si="429"/>
        <v/>
      </c>
      <c r="B1007" s="168"/>
      <c r="C1007" s="168"/>
      <c r="D1007" s="168"/>
      <c r="E1007" s="169"/>
      <c r="F1007" s="273" t="str">
        <f t="shared" si="430"/>
        <v/>
      </c>
      <c r="G1007" s="129"/>
      <c r="H1007" s="131" t="str">
        <f t="shared" si="431"/>
        <v/>
      </c>
      <c r="I1007" s="168"/>
      <c r="J1007" s="168"/>
      <c r="K1007" s="168"/>
      <c r="L1007" s="169"/>
      <c r="M1007" s="273" t="str">
        <f t="shared" si="432"/>
        <v/>
      </c>
      <c r="N1007" s="56"/>
      <c r="O1007" s="57" t="str">
        <f>'Stammdaten Mitarbeitende'!AA1007</f>
        <v/>
      </c>
      <c r="P1007" s="64" t="str">
        <f>IF($A1007="","",'Stammdaten Mitarbeitende'!L1007)</f>
        <v/>
      </c>
      <c r="Q1007" s="64" t="str">
        <f>IF(OR($A1007="",'Stammdaten Mitarbeitende'!J1007=""),"",'Stammdaten Mitarbeitende'!J1007)</f>
        <v/>
      </c>
      <c r="R1007" s="63" t="str">
        <f t="shared" si="433"/>
        <v/>
      </c>
      <c r="S1007" s="63" t="str">
        <f t="shared" si="440"/>
        <v/>
      </c>
      <c r="T1007" s="19">
        <f t="shared" si="434"/>
        <v>0</v>
      </c>
      <c r="U1007" s="19">
        <f t="shared" si="435"/>
        <v>0</v>
      </c>
      <c r="V1007" s="19">
        <f t="shared" si="436"/>
        <v>0</v>
      </c>
      <c r="W1007" s="19">
        <f t="shared" si="437"/>
        <v>0</v>
      </c>
      <c r="X1007" s="19">
        <f t="shared" si="438"/>
        <v>0</v>
      </c>
      <c r="Y1007" s="19">
        <f t="shared" si="439"/>
        <v>0</v>
      </c>
      <c r="Z1007" s="365">
        <f t="shared" si="441"/>
        <v>0</v>
      </c>
    </row>
    <row r="1008" spans="1:26" ht="17.25" hidden="1" customHeight="1" x14ac:dyDescent="0.2">
      <c r="A1008" s="131" t="str">
        <f t="shared" si="429"/>
        <v/>
      </c>
      <c r="B1008" s="168"/>
      <c r="C1008" s="168"/>
      <c r="D1008" s="168"/>
      <c r="E1008" s="169"/>
      <c r="F1008" s="273" t="str">
        <f t="shared" si="430"/>
        <v/>
      </c>
      <c r="G1008" s="129"/>
      <c r="H1008" s="131" t="str">
        <f t="shared" si="431"/>
        <v/>
      </c>
      <c r="I1008" s="168"/>
      <c r="J1008" s="168"/>
      <c r="K1008" s="168"/>
      <c r="L1008" s="169"/>
      <c r="M1008" s="273" t="str">
        <f t="shared" si="432"/>
        <v/>
      </c>
      <c r="N1008" s="56"/>
      <c r="O1008" s="57" t="str">
        <f>'Stammdaten Mitarbeitende'!AA1008</f>
        <v/>
      </c>
      <c r="P1008" s="64" t="str">
        <f>IF($A1008="","",'Stammdaten Mitarbeitende'!L1008)</f>
        <v/>
      </c>
      <c r="Q1008" s="64" t="str">
        <f>IF(OR($A1008="",'Stammdaten Mitarbeitende'!J1008=""),"",'Stammdaten Mitarbeitende'!J1008)</f>
        <v/>
      </c>
      <c r="R1008" s="63" t="str">
        <f t="shared" si="433"/>
        <v/>
      </c>
      <c r="S1008" s="63" t="str">
        <f t="shared" si="440"/>
        <v/>
      </c>
      <c r="T1008" s="19">
        <f t="shared" si="434"/>
        <v>0</v>
      </c>
      <c r="U1008" s="19">
        <f t="shared" si="435"/>
        <v>0</v>
      </c>
      <c r="V1008" s="19">
        <f t="shared" si="436"/>
        <v>0</v>
      </c>
      <c r="W1008" s="19">
        <f t="shared" si="437"/>
        <v>0</v>
      </c>
      <c r="X1008" s="19">
        <f t="shared" si="438"/>
        <v>0</v>
      </c>
      <c r="Y1008" s="19">
        <f t="shared" si="439"/>
        <v>0</v>
      </c>
      <c r="Z1008" s="365">
        <f t="shared" si="441"/>
        <v>0</v>
      </c>
    </row>
    <row r="1009" spans="1:26" ht="17.25" hidden="1" customHeight="1" x14ac:dyDescent="0.2">
      <c r="A1009" s="131" t="str">
        <f t="shared" si="429"/>
        <v/>
      </c>
      <c r="B1009" s="168"/>
      <c r="C1009" s="168"/>
      <c r="D1009" s="168"/>
      <c r="E1009" s="169"/>
      <c r="F1009" s="273" t="str">
        <f t="shared" si="430"/>
        <v/>
      </c>
      <c r="G1009" s="129"/>
      <c r="H1009" s="131" t="str">
        <f t="shared" si="431"/>
        <v/>
      </c>
      <c r="I1009" s="168"/>
      <c r="J1009" s="168"/>
      <c r="K1009" s="168"/>
      <c r="L1009" s="169"/>
      <c r="M1009" s="273" t="str">
        <f t="shared" si="432"/>
        <v/>
      </c>
      <c r="N1009" s="56"/>
      <c r="O1009" s="57" t="str">
        <f>'Stammdaten Mitarbeitende'!AA1009</f>
        <v/>
      </c>
      <c r="P1009" s="64" t="str">
        <f>IF($A1009="","",'Stammdaten Mitarbeitende'!L1009)</f>
        <v/>
      </c>
      <c r="Q1009" s="64" t="str">
        <f>IF(OR($A1009="",'Stammdaten Mitarbeitende'!J1009=""),"",'Stammdaten Mitarbeitende'!J1009)</f>
        <v/>
      </c>
      <c r="R1009" s="63" t="str">
        <f t="shared" si="433"/>
        <v/>
      </c>
      <c r="S1009" s="63" t="str">
        <f t="shared" si="440"/>
        <v/>
      </c>
      <c r="T1009" s="19">
        <f t="shared" si="434"/>
        <v>0</v>
      </c>
      <c r="U1009" s="19">
        <f t="shared" si="435"/>
        <v>0</v>
      </c>
      <c r="V1009" s="19">
        <f t="shared" si="436"/>
        <v>0</v>
      </c>
      <c r="W1009" s="19">
        <f t="shared" si="437"/>
        <v>0</v>
      </c>
      <c r="X1009" s="19">
        <f t="shared" si="438"/>
        <v>0</v>
      </c>
      <c r="Y1009" s="19">
        <f t="shared" si="439"/>
        <v>0</v>
      </c>
      <c r="Z1009" s="365">
        <f t="shared" si="441"/>
        <v>0</v>
      </c>
    </row>
    <row r="1010" spans="1:26" ht="17.25" hidden="1" customHeight="1" x14ac:dyDescent="0.2">
      <c r="A1010" s="131" t="str">
        <f t="shared" si="429"/>
        <v/>
      </c>
      <c r="B1010" s="168"/>
      <c r="C1010" s="168"/>
      <c r="D1010" s="168"/>
      <c r="E1010" s="169"/>
      <c r="F1010" s="273" t="str">
        <f t="shared" si="430"/>
        <v/>
      </c>
      <c r="G1010" s="129"/>
      <c r="H1010" s="131" t="str">
        <f t="shared" si="431"/>
        <v/>
      </c>
      <c r="I1010" s="168"/>
      <c r="J1010" s="168"/>
      <c r="K1010" s="168"/>
      <c r="L1010" s="169"/>
      <c r="M1010" s="273" t="str">
        <f t="shared" si="432"/>
        <v/>
      </c>
      <c r="N1010" s="56"/>
      <c r="O1010" s="57" t="str">
        <f>'Stammdaten Mitarbeitende'!AA1010</f>
        <v/>
      </c>
      <c r="P1010" s="64" t="str">
        <f>IF($A1010="","",'Stammdaten Mitarbeitende'!L1010)</f>
        <v/>
      </c>
      <c r="Q1010" s="64" t="str">
        <f>IF(OR($A1010="",'Stammdaten Mitarbeitende'!J1010=""),"",'Stammdaten Mitarbeitende'!J1010)</f>
        <v/>
      </c>
      <c r="R1010" s="63" t="str">
        <f t="shared" si="433"/>
        <v/>
      </c>
      <c r="S1010" s="63" t="str">
        <f t="shared" si="440"/>
        <v/>
      </c>
      <c r="T1010" s="19">
        <f t="shared" si="434"/>
        <v>0</v>
      </c>
      <c r="U1010" s="19">
        <f t="shared" si="435"/>
        <v>0</v>
      </c>
      <c r="V1010" s="19">
        <f t="shared" si="436"/>
        <v>0</v>
      </c>
      <c r="W1010" s="19">
        <f t="shared" si="437"/>
        <v>0</v>
      </c>
      <c r="X1010" s="19">
        <f t="shared" si="438"/>
        <v>0</v>
      </c>
      <c r="Y1010" s="19">
        <f t="shared" si="439"/>
        <v>0</v>
      </c>
      <c r="Z1010" s="365">
        <f t="shared" si="441"/>
        <v>0</v>
      </c>
    </row>
    <row r="1011" spans="1:26" ht="17.25" hidden="1" customHeight="1" x14ac:dyDescent="0.2">
      <c r="A1011" s="131" t="str">
        <f t="shared" si="429"/>
        <v/>
      </c>
      <c r="B1011" s="168"/>
      <c r="C1011" s="168"/>
      <c r="D1011" s="168"/>
      <c r="E1011" s="169"/>
      <c r="F1011" s="273" t="str">
        <f t="shared" si="430"/>
        <v/>
      </c>
      <c r="G1011" s="129"/>
      <c r="H1011" s="131" t="str">
        <f t="shared" si="431"/>
        <v/>
      </c>
      <c r="I1011" s="168"/>
      <c r="J1011" s="168"/>
      <c r="K1011" s="168"/>
      <c r="L1011" s="169"/>
      <c r="M1011" s="273" t="str">
        <f t="shared" si="432"/>
        <v/>
      </c>
      <c r="N1011" s="56"/>
      <c r="O1011" s="57" t="str">
        <f>'Stammdaten Mitarbeitende'!AA1011</f>
        <v/>
      </c>
      <c r="P1011" s="64" t="str">
        <f>IF($A1011="","",'Stammdaten Mitarbeitende'!L1011)</f>
        <v/>
      </c>
      <c r="Q1011" s="64" t="str">
        <f>IF(OR($A1011="",'Stammdaten Mitarbeitende'!J1011=""),"",'Stammdaten Mitarbeitende'!J1011)</f>
        <v/>
      </c>
      <c r="R1011" s="63" t="str">
        <f t="shared" si="433"/>
        <v/>
      </c>
      <c r="S1011" s="63" t="str">
        <f t="shared" si="440"/>
        <v/>
      </c>
      <c r="T1011" s="19">
        <f t="shared" si="434"/>
        <v>0</v>
      </c>
      <c r="U1011" s="19">
        <f t="shared" si="435"/>
        <v>0</v>
      </c>
      <c r="V1011" s="19">
        <f t="shared" si="436"/>
        <v>0</v>
      </c>
      <c r="W1011" s="19">
        <f t="shared" si="437"/>
        <v>0</v>
      </c>
      <c r="X1011" s="19">
        <f t="shared" si="438"/>
        <v>0</v>
      </c>
      <c r="Y1011" s="19">
        <f t="shared" si="439"/>
        <v>0</v>
      </c>
      <c r="Z1011" s="365">
        <f t="shared" si="441"/>
        <v>0</v>
      </c>
    </row>
    <row r="1012" spans="1:26" ht="17.25" hidden="1" customHeight="1" x14ac:dyDescent="0.2">
      <c r="A1012" s="131" t="str">
        <f t="shared" si="429"/>
        <v/>
      </c>
      <c r="B1012" s="168"/>
      <c r="C1012" s="168"/>
      <c r="D1012" s="168"/>
      <c r="E1012" s="169"/>
      <c r="F1012" s="273" t="str">
        <f t="shared" si="430"/>
        <v/>
      </c>
      <c r="G1012" s="129"/>
      <c r="H1012" s="131" t="str">
        <f t="shared" si="431"/>
        <v/>
      </c>
      <c r="I1012" s="168"/>
      <c r="J1012" s="168"/>
      <c r="K1012" s="168"/>
      <c r="L1012" s="169"/>
      <c r="M1012" s="273" t="str">
        <f t="shared" si="432"/>
        <v/>
      </c>
      <c r="N1012" s="56"/>
      <c r="O1012" s="57" t="str">
        <f>'Stammdaten Mitarbeitende'!AA1012</f>
        <v/>
      </c>
      <c r="P1012" s="64" t="str">
        <f>IF($A1012="","",'Stammdaten Mitarbeitende'!L1012)</f>
        <v/>
      </c>
      <c r="Q1012" s="64" t="str">
        <f>IF(OR($A1012="",'Stammdaten Mitarbeitende'!J1012=""),"",'Stammdaten Mitarbeitende'!J1012)</f>
        <v/>
      </c>
      <c r="R1012" s="63" t="str">
        <f t="shared" si="433"/>
        <v/>
      </c>
      <c r="S1012" s="63" t="str">
        <f t="shared" si="440"/>
        <v/>
      </c>
      <c r="T1012" s="19">
        <f t="shared" si="434"/>
        <v>0</v>
      </c>
      <c r="U1012" s="19">
        <f t="shared" si="435"/>
        <v>0</v>
      </c>
      <c r="V1012" s="19">
        <f t="shared" si="436"/>
        <v>0</v>
      </c>
      <c r="W1012" s="19">
        <f t="shared" si="437"/>
        <v>0</v>
      </c>
      <c r="X1012" s="19">
        <f t="shared" si="438"/>
        <v>0</v>
      </c>
      <c r="Y1012" s="19">
        <f t="shared" si="439"/>
        <v>0</v>
      </c>
      <c r="Z1012" s="365">
        <f t="shared" si="441"/>
        <v>0</v>
      </c>
    </row>
    <row r="1013" spans="1:26" ht="17.25" hidden="1" customHeight="1" x14ac:dyDescent="0.2">
      <c r="A1013" s="131" t="str">
        <f t="shared" si="429"/>
        <v/>
      </c>
      <c r="B1013" s="168"/>
      <c r="C1013" s="168"/>
      <c r="D1013" s="168"/>
      <c r="E1013" s="169"/>
      <c r="F1013" s="273" t="str">
        <f t="shared" si="430"/>
        <v/>
      </c>
      <c r="G1013" s="129"/>
      <c r="H1013" s="131" t="str">
        <f t="shared" si="431"/>
        <v/>
      </c>
      <c r="I1013" s="168"/>
      <c r="J1013" s="168"/>
      <c r="K1013" s="168"/>
      <c r="L1013" s="169"/>
      <c r="M1013" s="273" t="str">
        <f t="shared" si="432"/>
        <v/>
      </c>
      <c r="N1013" s="56"/>
      <c r="O1013" s="57" t="str">
        <f>'Stammdaten Mitarbeitende'!AA1013</f>
        <v/>
      </c>
      <c r="P1013" s="64" t="str">
        <f>IF($A1013="","",'Stammdaten Mitarbeitende'!L1013)</f>
        <v/>
      </c>
      <c r="Q1013" s="64" t="str">
        <f>IF(OR($A1013="",'Stammdaten Mitarbeitende'!J1013=""),"",'Stammdaten Mitarbeitende'!J1013)</f>
        <v/>
      </c>
      <c r="R1013" s="63" t="str">
        <f t="shared" si="433"/>
        <v/>
      </c>
      <c r="S1013" s="63" t="str">
        <f t="shared" si="440"/>
        <v/>
      </c>
      <c r="T1013" s="19">
        <f t="shared" si="434"/>
        <v>0</v>
      </c>
      <c r="U1013" s="19">
        <f t="shared" si="435"/>
        <v>0</v>
      </c>
      <c r="V1013" s="19">
        <f t="shared" si="436"/>
        <v>0</v>
      </c>
      <c r="W1013" s="19">
        <f t="shared" si="437"/>
        <v>0</v>
      </c>
      <c r="X1013" s="19">
        <f t="shared" si="438"/>
        <v>0</v>
      </c>
      <c r="Y1013" s="19">
        <f t="shared" si="439"/>
        <v>0</v>
      </c>
      <c r="Z1013" s="365">
        <f t="shared" si="441"/>
        <v>0</v>
      </c>
    </row>
    <row r="1014" spans="1:26" ht="17.25" hidden="1" customHeight="1" x14ac:dyDescent="0.2">
      <c r="A1014" s="131" t="str">
        <f t="shared" si="429"/>
        <v/>
      </c>
      <c r="B1014" s="168"/>
      <c r="C1014" s="168"/>
      <c r="D1014" s="168"/>
      <c r="E1014" s="169"/>
      <c r="F1014" s="273" t="str">
        <f t="shared" si="430"/>
        <v/>
      </c>
      <c r="G1014" s="129"/>
      <c r="H1014" s="131" t="str">
        <f t="shared" si="431"/>
        <v/>
      </c>
      <c r="I1014" s="168"/>
      <c r="J1014" s="168"/>
      <c r="K1014" s="168"/>
      <c r="L1014" s="169"/>
      <c r="M1014" s="273" t="str">
        <f t="shared" si="432"/>
        <v/>
      </c>
      <c r="N1014" s="56"/>
      <c r="O1014" s="57" t="str">
        <f>'Stammdaten Mitarbeitende'!AA1014</f>
        <v/>
      </c>
      <c r="P1014" s="64" t="str">
        <f>IF($A1014="","",'Stammdaten Mitarbeitende'!L1014)</f>
        <v/>
      </c>
      <c r="Q1014" s="64" t="str">
        <f>IF(OR($A1014="",'Stammdaten Mitarbeitende'!J1014=""),"",'Stammdaten Mitarbeitende'!J1014)</f>
        <v/>
      </c>
      <c r="R1014" s="63" t="str">
        <f t="shared" si="433"/>
        <v/>
      </c>
      <c r="S1014" s="63" t="str">
        <f t="shared" si="440"/>
        <v/>
      </c>
      <c r="T1014" s="19">
        <f t="shared" si="434"/>
        <v>0</v>
      </c>
      <c r="U1014" s="19">
        <f t="shared" si="435"/>
        <v>0</v>
      </c>
      <c r="V1014" s="19">
        <f t="shared" si="436"/>
        <v>0</v>
      </c>
      <c r="W1014" s="19">
        <f t="shared" si="437"/>
        <v>0</v>
      </c>
      <c r="X1014" s="19">
        <f t="shared" si="438"/>
        <v>0</v>
      </c>
      <c r="Y1014" s="19">
        <f t="shared" si="439"/>
        <v>0</v>
      </c>
      <c r="Z1014" s="365">
        <f t="shared" si="441"/>
        <v>0</v>
      </c>
    </row>
    <row r="1015" spans="1:26" ht="17.25" hidden="1" customHeight="1" x14ac:dyDescent="0.2">
      <c r="A1015" s="131" t="str">
        <f t="shared" si="429"/>
        <v/>
      </c>
      <c r="B1015" s="168"/>
      <c r="C1015" s="168"/>
      <c r="D1015" s="168"/>
      <c r="E1015" s="169"/>
      <c r="F1015" s="273" t="str">
        <f t="shared" si="430"/>
        <v/>
      </c>
      <c r="G1015" s="129"/>
      <c r="H1015" s="131" t="str">
        <f t="shared" si="431"/>
        <v/>
      </c>
      <c r="I1015" s="168"/>
      <c r="J1015" s="168"/>
      <c r="K1015" s="168"/>
      <c r="L1015" s="169"/>
      <c r="M1015" s="273" t="str">
        <f t="shared" si="432"/>
        <v/>
      </c>
      <c r="N1015" s="56"/>
      <c r="O1015" s="57" t="str">
        <f>'Stammdaten Mitarbeitende'!AA1015</f>
        <v/>
      </c>
      <c r="P1015" s="64" t="str">
        <f>IF($A1015="","",'Stammdaten Mitarbeitende'!L1015)</f>
        <v/>
      </c>
      <c r="Q1015" s="64" t="str">
        <f>IF(OR($A1015="",'Stammdaten Mitarbeitende'!J1015=""),"",'Stammdaten Mitarbeitende'!J1015)</f>
        <v/>
      </c>
      <c r="R1015" s="63" t="str">
        <f t="shared" si="433"/>
        <v/>
      </c>
      <c r="S1015" s="63" t="str">
        <f t="shared" si="440"/>
        <v/>
      </c>
      <c r="T1015" s="19">
        <f t="shared" si="434"/>
        <v>0</v>
      </c>
      <c r="U1015" s="19">
        <f t="shared" si="435"/>
        <v>0</v>
      </c>
      <c r="V1015" s="19">
        <f t="shared" si="436"/>
        <v>0</v>
      </c>
      <c r="W1015" s="19">
        <f t="shared" si="437"/>
        <v>0</v>
      </c>
      <c r="X1015" s="19">
        <f t="shared" si="438"/>
        <v>0</v>
      </c>
      <c r="Y1015" s="19">
        <f t="shared" si="439"/>
        <v>0</v>
      </c>
      <c r="Z1015" s="365">
        <f t="shared" si="441"/>
        <v>0</v>
      </c>
    </row>
    <row r="1016" spans="1:26" ht="17.25" hidden="1" customHeight="1" x14ac:dyDescent="0.2">
      <c r="A1016" s="131" t="str">
        <f t="shared" si="429"/>
        <v/>
      </c>
      <c r="B1016" s="168"/>
      <c r="C1016" s="168"/>
      <c r="D1016" s="168"/>
      <c r="E1016" s="169"/>
      <c r="F1016" s="273" t="str">
        <f t="shared" si="430"/>
        <v/>
      </c>
      <c r="G1016" s="129"/>
      <c r="H1016" s="131" t="str">
        <f t="shared" si="431"/>
        <v/>
      </c>
      <c r="I1016" s="168"/>
      <c r="J1016" s="168"/>
      <c r="K1016" s="168"/>
      <c r="L1016" s="169"/>
      <c r="M1016" s="273" t="str">
        <f t="shared" si="432"/>
        <v/>
      </c>
      <c r="N1016" s="56"/>
      <c r="O1016" s="57" t="str">
        <f>'Stammdaten Mitarbeitende'!AA1016</f>
        <v/>
      </c>
      <c r="P1016" s="64" t="str">
        <f>IF($A1016="","",'Stammdaten Mitarbeitende'!L1016)</f>
        <v/>
      </c>
      <c r="Q1016" s="64" t="str">
        <f>IF(OR($A1016="",'Stammdaten Mitarbeitende'!J1016=""),"",'Stammdaten Mitarbeitende'!J1016)</f>
        <v/>
      </c>
      <c r="R1016" s="63" t="str">
        <f t="shared" si="433"/>
        <v/>
      </c>
      <c r="S1016" s="63" t="str">
        <f t="shared" si="440"/>
        <v/>
      </c>
      <c r="T1016" s="19">
        <f t="shared" si="434"/>
        <v>0</v>
      </c>
      <c r="U1016" s="19">
        <f t="shared" si="435"/>
        <v>0</v>
      </c>
      <c r="V1016" s="19">
        <f t="shared" si="436"/>
        <v>0</v>
      </c>
      <c r="W1016" s="19">
        <f t="shared" si="437"/>
        <v>0</v>
      </c>
      <c r="X1016" s="19">
        <f t="shared" si="438"/>
        <v>0</v>
      </c>
      <c r="Y1016" s="19">
        <f t="shared" si="439"/>
        <v>0</v>
      </c>
      <c r="Z1016" s="365">
        <f t="shared" si="441"/>
        <v>0</v>
      </c>
    </row>
    <row r="1017" spans="1:26" ht="17.25" hidden="1" customHeight="1" x14ac:dyDescent="0.2">
      <c r="A1017" s="131" t="str">
        <f t="shared" si="429"/>
        <v/>
      </c>
      <c r="B1017" s="168"/>
      <c r="C1017" s="168"/>
      <c r="D1017" s="168"/>
      <c r="E1017" s="169"/>
      <c r="F1017" s="273" t="str">
        <f t="shared" si="430"/>
        <v/>
      </c>
      <c r="G1017" s="129"/>
      <c r="H1017" s="131" t="str">
        <f t="shared" si="431"/>
        <v/>
      </c>
      <c r="I1017" s="168"/>
      <c r="J1017" s="168"/>
      <c r="K1017" s="168"/>
      <c r="L1017" s="169"/>
      <c r="M1017" s="273" t="str">
        <f t="shared" si="432"/>
        <v/>
      </c>
      <c r="N1017" s="56"/>
      <c r="O1017" s="57" t="str">
        <f>'Stammdaten Mitarbeitende'!AA1017</f>
        <v/>
      </c>
      <c r="P1017" s="64" t="str">
        <f>IF($A1017="","",'Stammdaten Mitarbeitende'!L1017)</f>
        <v/>
      </c>
      <c r="Q1017" s="64" t="str">
        <f>IF(OR($A1017="",'Stammdaten Mitarbeitende'!J1017=""),"",'Stammdaten Mitarbeitende'!J1017)</f>
        <v/>
      </c>
      <c r="R1017" s="63" t="str">
        <f t="shared" si="433"/>
        <v/>
      </c>
      <c r="S1017" s="63" t="str">
        <f t="shared" si="440"/>
        <v/>
      </c>
      <c r="T1017" s="19">
        <f t="shared" si="434"/>
        <v>0</v>
      </c>
      <c r="U1017" s="19">
        <f t="shared" si="435"/>
        <v>0</v>
      </c>
      <c r="V1017" s="19">
        <f t="shared" si="436"/>
        <v>0</v>
      </c>
      <c r="W1017" s="19">
        <f t="shared" si="437"/>
        <v>0</v>
      </c>
      <c r="X1017" s="19">
        <f t="shared" si="438"/>
        <v>0</v>
      </c>
      <c r="Y1017" s="19">
        <f t="shared" si="439"/>
        <v>0</v>
      </c>
      <c r="Z1017" s="365">
        <f t="shared" si="441"/>
        <v>0</v>
      </c>
    </row>
    <row r="1018" spans="1:26" ht="17.25" hidden="1" customHeight="1" x14ac:dyDescent="0.2">
      <c r="A1018" s="131" t="str">
        <f t="shared" si="429"/>
        <v/>
      </c>
      <c r="B1018" s="168"/>
      <c r="C1018" s="168"/>
      <c r="D1018" s="168"/>
      <c r="E1018" s="169"/>
      <c r="F1018" s="273" t="str">
        <f t="shared" si="430"/>
        <v/>
      </c>
      <c r="G1018" s="129"/>
      <c r="H1018" s="131" t="str">
        <f t="shared" si="431"/>
        <v/>
      </c>
      <c r="I1018" s="168"/>
      <c r="J1018" s="168"/>
      <c r="K1018" s="168"/>
      <c r="L1018" s="169"/>
      <c r="M1018" s="273" t="str">
        <f t="shared" si="432"/>
        <v/>
      </c>
      <c r="N1018" s="56"/>
      <c r="O1018" s="57" t="str">
        <f>'Stammdaten Mitarbeitende'!AA1018</f>
        <v/>
      </c>
      <c r="P1018" s="64" t="str">
        <f>IF($A1018="","",'Stammdaten Mitarbeitende'!L1018)</f>
        <v/>
      </c>
      <c r="Q1018" s="64" t="str">
        <f>IF(OR($A1018="",'Stammdaten Mitarbeitende'!J1018=""),"",'Stammdaten Mitarbeitende'!J1018)</f>
        <v/>
      </c>
      <c r="R1018" s="63" t="str">
        <f t="shared" si="433"/>
        <v/>
      </c>
      <c r="S1018" s="63" t="str">
        <f t="shared" si="440"/>
        <v/>
      </c>
      <c r="T1018" s="19">
        <f t="shared" si="434"/>
        <v>0</v>
      </c>
      <c r="U1018" s="19">
        <f t="shared" si="435"/>
        <v>0</v>
      </c>
      <c r="V1018" s="19">
        <f t="shared" si="436"/>
        <v>0</v>
      </c>
      <c r="W1018" s="19">
        <f t="shared" si="437"/>
        <v>0</v>
      </c>
      <c r="X1018" s="19">
        <f t="shared" si="438"/>
        <v>0</v>
      </c>
      <c r="Y1018" s="19">
        <f t="shared" si="439"/>
        <v>0</v>
      </c>
      <c r="Z1018" s="365">
        <f t="shared" si="441"/>
        <v>0</v>
      </c>
    </row>
    <row r="1019" spans="1:26" ht="17.25" hidden="1" customHeight="1" x14ac:dyDescent="0.2">
      <c r="A1019" s="131" t="str">
        <f t="shared" si="429"/>
        <v/>
      </c>
      <c r="B1019" s="168"/>
      <c r="C1019" s="168"/>
      <c r="D1019" s="168"/>
      <c r="E1019" s="169"/>
      <c r="F1019" s="273" t="str">
        <f t="shared" si="430"/>
        <v/>
      </c>
      <c r="G1019" s="129"/>
      <c r="H1019" s="131" t="str">
        <f t="shared" si="431"/>
        <v/>
      </c>
      <c r="I1019" s="168"/>
      <c r="J1019" s="168"/>
      <c r="K1019" s="168"/>
      <c r="L1019" s="169"/>
      <c r="M1019" s="273" t="str">
        <f t="shared" si="432"/>
        <v/>
      </c>
      <c r="N1019" s="56"/>
      <c r="O1019" s="57" t="str">
        <f>'Stammdaten Mitarbeitende'!AA1019</f>
        <v/>
      </c>
      <c r="P1019" s="64" t="str">
        <f>IF($A1019="","",'Stammdaten Mitarbeitende'!L1019)</f>
        <v/>
      </c>
      <c r="Q1019" s="64" t="str">
        <f>IF(OR($A1019="",'Stammdaten Mitarbeitende'!J1019=""),"",'Stammdaten Mitarbeitende'!J1019)</f>
        <v/>
      </c>
      <c r="R1019" s="63" t="str">
        <f t="shared" si="433"/>
        <v/>
      </c>
      <c r="S1019" s="63" t="str">
        <f t="shared" si="440"/>
        <v/>
      </c>
      <c r="T1019" s="19">
        <f t="shared" si="434"/>
        <v>0</v>
      </c>
      <c r="U1019" s="19">
        <f t="shared" si="435"/>
        <v>0</v>
      </c>
      <c r="V1019" s="19">
        <f t="shared" si="436"/>
        <v>0</v>
      </c>
      <c r="W1019" s="19">
        <f t="shared" si="437"/>
        <v>0</v>
      </c>
      <c r="X1019" s="19">
        <f t="shared" si="438"/>
        <v>0</v>
      </c>
      <c r="Y1019" s="19">
        <f t="shared" si="439"/>
        <v>0</v>
      </c>
      <c r="Z1019" s="365">
        <f t="shared" si="441"/>
        <v>0</v>
      </c>
    </row>
    <row r="1020" spans="1:26" hidden="1" x14ac:dyDescent="0.2">
      <c r="A1020" s="280" t="str">
        <f>Übersetzungstexte!A$230</f>
        <v>Seitentotal</v>
      </c>
      <c r="B1020" s="281"/>
      <c r="C1020" s="92">
        <f>SUM(C999:C1019)</f>
        <v>0</v>
      </c>
      <c r="D1020" s="282"/>
      <c r="E1020" s="92">
        <f>SUM(E999:E1019)</f>
        <v>0</v>
      </c>
      <c r="F1020" s="92">
        <f>SUM(F999:F1019)</f>
        <v>0</v>
      </c>
      <c r="G1020" s="283"/>
      <c r="H1020" s="280" t="str">
        <f>Übersetzungstexte!A$230</f>
        <v>Seitentotal</v>
      </c>
      <c r="I1020" s="281"/>
      <c r="J1020" s="92">
        <f>SUM(J999:J1019)</f>
        <v>0</v>
      </c>
      <c r="K1020" s="282"/>
      <c r="L1020" s="92">
        <f>SUM(L999:L1019)</f>
        <v>0</v>
      </c>
      <c r="M1020" s="92">
        <f>SUM(M999:M1019)</f>
        <v>0</v>
      </c>
      <c r="N1020" s="56"/>
      <c r="O1020" s="56"/>
      <c r="P1020" s="56"/>
      <c r="Q1020" s="56"/>
      <c r="R1020" s="56"/>
      <c r="S1020" s="56"/>
    </row>
    <row r="1021" spans="1:26" hidden="1" x14ac:dyDescent="0.2">
      <c r="A1021" s="240" t="str">
        <f>'Stammdaten Betrieb &amp; Abteilung'!D$1</f>
        <v xml:space="preserve">  </v>
      </c>
      <c r="B1021" s="241"/>
      <c r="F1021" s="243"/>
      <c r="G1021" s="243"/>
      <c r="H1021" s="22" t="str">
        <f>Übersetzungstexte!A$190</f>
        <v>Betrieb / Betriebsabteilung</v>
      </c>
      <c r="I1021" s="244" t="str">
        <f>'Stammdaten Betrieb &amp; Abteilung'!D$13</f>
        <v xml:space="preserve"> </v>
      </c>
      <c r="J1021" s="49"/>
      <c r="K1021" s="22"/>
      <c r="L1021" s="49"/>
      <c r="M1021" s="49"/>
    </row>
    <row r="1022" spans="1:26" hidden="1" x14ac:dyDescent="0.2">
      <c r="A1022" s="245" t="str">
        <f>'Stammdaten Betrieb &amp; Abteilung'!D$3</f>
        <v xml:space="preserve"> </v>
      </c>
      <c r="B1022" s="246"/>
      <c r="F1022" s="247"/>
      <c r="G1022" s="247"/>
      <c r="H1022" s="46" t="str">
        <f>Übersetzungstexte!A$191</f>
        <v>PLZ/Ort</v>
      </c>
      <c r="I1022" s="244" t="str">
        <f>'Stammdaten Betrieb &amp; Abteilung'!D$4</f>
        <v xml:space="preserve"> </v>
      </c>
      <c r="J1022" s="49"/>
      <c r="K1022" s="22"/>
      <c r="L1022" s="248"/>
      <c r="M1022" s="248"/>
    </row>
    <row r="1023" spans="1:26" hidden="1" x14ac:dyDescent="0.2">
      <c r="A1023" s="178"/>
      <c r="B1023" s="195"/>
      <c r="C1023" s="196"/>
      <c r="D1023" s="195"/>
      <c r="E1023" s="196"/>
      <c r="F1023" s="196"/>
      <c r="G1023" s="279"/>
      <c r="H1023" s="197"/>
      <c r="I1023" s="196"/>
      <c r="J1023" s="195"/>
      <c r="K1023" s="198"/>
      <c r="L1023" s="199"/>
      <c r="M1023" s="199"/>
    </row>
    <row r="1024" spans="1:26" hidden="1" x14ac:dyDescent="0.2">
      <c r="A1024" s="249"/>
      <c r="B1024" s="250"/>
      <c r="C1024" s="251"/>
      <c r="D1024" s="252"/>
      <c r="E1024" s="253"/>
      <c r="F1024" s="254" t="str">
        <f>CONCATENATE(Übersetzungstexte!A$192," ",TEXT(MONTH(P$3),"00"),".",YEAR(P$3))</f>
        <v>Zeitgleiche Periode des Vorjahres: 01.3799</v>
      </c>
      <c r="G1024" s="255"/>
      <c r="H1024" s="255"/>
      <c r="I1024" s="249"/>
      <c r="J1024" s="252"/>
      <c r="K1024" s="256"/>
      <c r="L1024" s="257"/>
      <c r="M1024" s="258" t="str">
        <f>CONCATENATE(Übersetzungstexte!A$211," ",TEXT(MONTH(P$4),"00"),".",YEAR(P$4))</f>
        <v>Zeitgleiche Periode des vorletzten Jahres: 01.3798</v>
      </c>
    </row>
    <row r="1025" spans="1:26" hidden="1" x14ac:dyDescent="0.2">
      <c r="A1025" s="259">
        <v>1</v>
      </c>
      <c r="B1025" s="260">
        <v>2</v>
      </c>
      <c r="C1025" s="260">
        <v>3</v>
      </c>
      <c r="D1025" s="260">
        <v>4</v>
      </c>
      <c r="E1025" s="260">
        <v>5</v>
      </c>
      <c r="F1025" s="260">
        <v>6</v>
      </c>
      <c r="G1025" s="261"/>
      <c r="H1025" s="259">
        <v>1</v>
      </c>
      <c r="I1025" s="260">
        <v>2</v>
      </c>
      <c r="J1025" s="260">
        <v>3</v>
      </c>
      <c r="K1025" s="260">
        <v>4</v>
      </c>
      <c r="L1025" s="260">
        <v>5</v>
      </c>
      <c r="M1025" s="260">
        <v>6</v>
      </c>
      <c r="N1025" s="54"/>
      <c r="O1025" s="54"/>
      <c r="P1025" s="54"/>
      <c r="Q1025" s="54"/>
      <c r="R1025" s="54" t="s">
        <v>766</v>
      </c>
      <c r="S1025" s="54" t="s">
        <v>5</v>
      </c>
      <c r="T1025" s="66" t="s">
        <v>764</v>
      </c>
      <c r="U1025" s="66" t="s">
        <v>667</v>
      </c>
      <c r="V1025" s="66"/>
      <c r="W1025" s="66" t="s">
        <v>764</v>
      </c>
      <c r="X1025" s="66" t="s">
        <v>667</v>
      </c>
      <c r="Y1025" s="66"/>
    </row>
    <row r="1026" spans="1:26" s="134" customFormat="1" hidden="1" x14ac:dyDescent="0.2">
      <c r="A1026" s="262" t="str">
        <f>Übersetzungstexte!A$193</f>
        <v/>
      </c>
      <c r="B1026" s="263" t="str">
        <f>Übersetzungstexte!A$196</f>
        <v>vertragliche</v>
      </c>
      <c r="C1026" s="264" t="str">
        <f>Übersetzungstexte!A$199</f>
        <v>Sollstd. zeitgl.</v>
      </c>
      <c r="D1026" s="265" t="str">
        <f>Übersetzungstexte!A$202</f>
        <v>Istzeit</v>
      </c>
      <c r="E1026" s="264" t="str">
        <f>Übersetzungstexte!A$205</f>
        <v>Bezahlte/</v>
      </c>
      <c r="F1026" s="264" t="str">
        <f>Übersetzungstexte!A$208</f>
        <v>Ausfallstunden</v>
      </c>
      <c r="G1026" s="266"/>
      <c r="H1026" s="262" t="str">
        <f>Übersetzungstexte!A$212</f>
        <v/>
      </c>
      <c r="I1026" s="263" t="str">
        <f>Übersetzungstexte!A$215</f>
        <v>vertragliche</v>
      </c>
      <c r="J1026" s="264" t="str">
        <f>Übersetzungstexte!A$218</f>
        <v>Sollstd. zeitgl.</v>
      </c>
      <c r="K1026" s="265" t="str">
        <f>Übersetzungstexte!A$221</f>
        <v>Istzeit</v>
      </c>
      <c r="L1026" s="264" t="str">
        <f>Übersetzungstexte!A$224</f>
        <v>Bezahlte/</v>
      </c>
      <c r="M1026" s="264" t="str">
        <f>Übersetzungstexte!A$227</f>
        <v>Ausfallstunden</v>
      </c>
      <c r="N1026" s="55"/>
      <c r="O1026" s="55"/>
      <c r="P1026" s="84" t="s">
        <v>680</v>
      </c>
      <c r="Q1026" s="84" t="s">
        <v>683</v>
      </c>
      <c r="R1026" s="61" t="s">
        <v>691</v>
      </c>
      <c r="S1026" s="61" t="s">
        <v>691</v>
      </c>
      <c r="T1026" s="66" t="s">
        <v>763</v>
      </c>
      <c r="U1026" s="66" t="s">
        <v>763</v>
      </c>
      <c r="V1026" s="61" t="s">
        <v>691</v>
      </c>
      <c r="W1026" s="66" t="s">
        <v>763</v>
      </c>
      <c r="X1026" s="66" t="s">
        <v>763</v>
      </c>
      <c r="Y1026" s="61" t="s">
        <v>691</v>
      </c>
      <c r="Z1026" s="79"/>
    </row>
    <row r="1027" spans="1:26" s="134" customFormat="1" hidden="1" x14ac:dyDescent="0.2">
      <c r="A1027" s="267" t="str">
        <f>Übersetzungstexte!A$194</f>
        <v/>
      </c>
      <c r="B1027" s="263" t="str">
        <f>Übersetzungstexte!A$197</f>
        <v>wöchentliche</v>
      </c>
      <c r="C1027" s="264" t="str">
        <f>Übersetzungstexte!A$200</f>
        <v>Periode inkl.</v>
      </c>
      <c r="D1027" s="265" t="str">
        <f>Übersetzungstexte!A$203</f>
        <v/>
      </c>
      <c r="E1027" s="264" t="str">
        <f>Übersetzungstexte!A$206</f>
        <v>Unbezahlte</v>
      </c>
      <c r="F1027" s="264" t="str">
        <f>Übersetzungstexte!A$209</f>
        <v/>
      </c>
      <c r="G1027" s="266"/>
      <c r="H1027" s="267" t="str">
        <f>Übersetzungstexte!A$213</f>
        <v/>
      </c>
      <c r="I1027" s="263" t="str">
        <f>Übersetzungstexte!A$216</f>
        <v>wöchentliche</v>
      </c>
      <c r="J1027" s="264" t="str">
        <f>Übersetzungstexte!A$219</f>
        <v>Periode inkl.</v>
      </c>
      <c r="K1027" s="265" t="str">
        <f>Übersetzungstexte!A$222</f>
        <v/>
      </c>
      <c r="L1027" s="264" t="str">
        <f>Übersetzungstexte!A$225</f>
        <v>Unbezahlte</v>
      </c>
      <c r="M1027" s="264" t="str">
        <f>Übersetzungstexte!A$228</f>
        <v/>
      </c>
      <c r="N1027" s="55"/>
      <c r="O1027" s="55"/>
      <c r="P1027" s="61" t="s">
        <v>682</v>
      </c>
      <c r="Q1027" s="84" t="s">
        <v>681</v>
      </c>
      <c r="R1027" s="61" t="s">
        <v>692</v>
      </c>
      <c r="S1027" s="61" t="s">
        <v>692</v>
      </c>
      <c r="T1027" s="66" t="s">
        <v>749</v>
      </c>
      <c r="U1027" s="66" t="s">
        <v>749</v>
      </c>
      <c r="V1027" s="61" t="s">
        <v>692</v>
      </c>
      <c r="W1027" s="66" t="s">
        <v>749</v>
      </c>
      <c r="X1027" s="66" t="s">
        <v>749</v>
      </c>
      <c r="Y1027" s="61" t="s">
        <v>692</v>
      </c>
      <c r="Z1027" s="79" t="s">
        <v>52</v>
      </c>
    </row>
    <row r="1028" spans="1:26" s="134" customFormat="1" hidden="1" x14ac:dyDescent="0.2">
      <c r="A1028" s="268" t="str">
        <f>Übersetzungstexte!A$195</f>
        <v>Name,Vorname</v>
      </c>
      <c r="B1028" s="269" t="str">
        <f>Übersetzungstexte!A$198</f>
        <v>Arbeitszeit</v>
      </c>
      <c r="C1028" s="270" t="str">
        <f>Übersetzungstexte!A$201</f>
        <v>Vorholzeit</v>
      </c>
      <c r="D1028" s="271" t="str">
        <f>Übersetzungstexte!A$204</f>
        <v/>
      </c>
      <c r="E1028" s="270" t="str">
        <f>Übersetzungstexte!A$207</f>
        <v>Absenzen</v>
      </c>
      <c r="F1028" s="270" t="str">
        <f>Übersetzungstexte!A$210</f>
        <v/>
      </c>
      <c r="G1028" s="272"/>
      <c r="H1028" s="268" t="str">
        <f>Übersetzungstexte!A$214</f>
        <v>Name,Vorname</v>
      </c>
      <c r="I1028" s="269" t="str">
        <f>Übersetzungstexte!A$217</f>
        <v>Arbeitszeit</v>
      </c>
      <c r="J1028" s="270" t="str">
        <f>Übersetzungstexte!A$220</f>
        <v>Vorholzeit</v>
      </c>
      <c r="K1028" s="271" t="str">
        <f>Übersetzungstexte!A$223</f>
        <v/>
      </c>
      <c r="L1028" s="270" t="str">
        <f>Übersetzungstexte!A$226</f>
        <v>Absenzen</v>
      </c>
      <c r="M1028" s="270" t="str">
        <f>Übersetzungstexte!A$229</f>
        <v/>
      </c>
      <c r="N1028" s="55"/>
      <c r="O1028" s="55" t="s">
        <v>711</v>
      </c>
      <c r="P1028" s="61" t="s">
        <v>673</v>
      </c>
      <c r="Q1028" s="84" t="s">
        <v>661</v>
      </c>
      <c r="R1028" s="83">
        <f>P$3</f>
        <v>693598</v>
      </c>
      <c r="S1028" s="83">
        <f>P$4</f>
        <v>693233</v>
      </c>
      <c r="T1028" s="83" t="s">
        <v>767</v>
      </c>
      <c r="U1028" s="83" t="s">
        <v>767</v>
      </c>
      <c r="V1028" s="83" t="s">
        <v>767</v>
      </c>
      <c r="W1028" s="83" t="s">
        <v>4</v>
      </c>
      <c r="X1028" s="83" t="s">
        <v>4</v>
      </c>
      <c r="Y1028" s="83" t="s">
        <v>4</v>
      </c>
      <c r="Z1028" s="79" t="s">
        <v>53</v>
      </c>
    </row>
    <row r="1029" spans="1:26" ht="17.25" hidden="1" customHeight="1" x14ac:dyDescent="0.2">
      <c r="A1029" s="131" t="str">
        <f t="shared" ref="A1029:A1049" si="442">O1029</f>
        <v/>
      </c>
      <c r="B1029" s="168"/>
      <c r="C1029" s="168"/>
      <c r="D1029" s="168"/>
      <c r="E1029" s="169"/>
      <c r="F1029" s="273" t="str">
        <f t="shared" ref="F1029:F1049" si="443">R1029</f>
        <v/>
      </c>
      <c r="G1029" s="129"/>
      <c r="H1029" s="131" t="str">
        <f t="shared" ref="H1029:H1049" si="444">O1029</f>
        <v/>
      </c>
      <c r="I1029" s="168"/>
      <c r="J1029" s="168"/>
      <c r="K1029" s="168"/>
      <c r="L1029" s="169"/>
      <c r="M1029" s="273" t="str">
        <f t="shared" ref="M1029:M1049" si="445">S1029</f>
        <v/>
      </c>
      <c r="N1029" s="56"/>
      <c r="O1029" s="57" t="str">
        <f>'Stammdaten Mitarbeitende'!AA1029</f>
        <v/>
      </c>
      <c r="P1029" s="64" t="str">
        <f>IF($A1029="","",'Stammdaten Mitarbeitende'!L1029)</f>
        <v/>
      </c>
      <c r="Q1029" s="64" t="str">
        <f>IF(OR($A1029="",'Stammdaten Mitarbeitende'!J1029=""),"",'Stammdaten Mitarbeitende'!J1029)</f>
        <v/>
      </c>
      <c r="R1029" s="63" t="str">
        <f t="shared" ref="R1029:R1049" si="446">IF(OR($A1029="",C1029="",D1029="",E1029=""),"",MAX(C1029-D1029-E1029,0))</f>
        <v/>
      </c>
      <c r="S1029" s="63" t="str">
        <f>IF(OR($H1029="",J1029="",K1029="",L1029=""),"",MAX(J1029-K1029-L1029,0))</f>
        <v/>
      </c>
      <c r="T1029" s="19">
        <f t="shared" ref="T1029:T1049" si="447">IF(OR(F1029=""),0,C1029)</f>
        <v>0</v>
      </c>
      <c r="U1029" s="19">
        <f t="shared" ref="U1029:U1049" si="448">IF(OR(F1029=""),0,E1029)</f>
        <v>0</v>
      </c>
      <c r="V1029" s="19">
        <f t="shared" ref="V1029:V1049" si="449">IF(OR(F1029&lt;=0,F1029=""),0,R1029)</f>
        <v>0</v>
      </c>
      <c r="W1029" s="19">
        <f t="shared" ref="W1029:W1049" si="450">IF(OR(M1029=""),0,J1029)</f>
        <v>0</v>
      </c>
      <c r="X1029" s="19">
        <f t="shared" ref="X1029:X1049" si="451">IF(OR(M1029=""),0,L1029)</f>
        <v>0</v>
      </c>
      <c r="Y1029" s="19">
        <f t="shared" ref="Y1029:Y1049" si="452">IF(OR(M1029&lt;=0,M1029=""),0,S1029)</f>
        <v>0</v>
      </c>
      <c r="Z1029" s="365">
        <f>MAX(P1029:Y1029)</f>
        <v>0</v>
      </c>
    </row>
    <row r="1030" spans="1:26" ht="17.25" hidden="1" customHeight="1" x14ac:dyDescent="0.2">
      <c r="A1030" s="131" t="str">
        <f t="shared" si="442"/>
        <v/>
      </c>
      <c r="B1030" s="168"/>
      <c r="C1030" s="168"/>
      <c r="D1030" s="168"/>
      <c r="E1030" s="169"/>
      <c r="F1030" s="273" t="str">
        <f t="shared" si="443"/>
        <v/>
      </c>
      <c r="G1030" s="129"/>
      <c r="H1030" s="131" t="str">
        <f t="shared" si="444"/>
        <v/>
      </c>
      <c r="I1030" s="168"/>
      <c r="J1030" s="168"/>
      <c r="K1030" s="168"/>
      <c r="L1030" s="169"/>
      <c r="M1030" s="273" t="str">
        <f t="shared" si="445"/>
        <v/>
      </c>
      <c r="N1030" s="56"/>
      <c r="O1030" s="57" t="str">
        <f>'Stammdaten Mitarbeitende'!AA1030</f>
        <v/>
      </c>
      <c r="P1030" s="64" t="str">
        <f>IF($A1030="","",'Stammdaten Mitarbeitende'!L1030)</f>
        <v/>
      </c>
      <c r="Q1030" s="64" t="str">
        <f>IF(OR($A1030="",'Stammdaten Mitarbeitende'!J1030=""),"",'Stammdaten Mitarbeitende'!J1030)</f>
        <v/>
      </c>
      <c r="R1030" s="63" t="str">
        <f t="shared" si="446"/>
        <v/>
      </c>
      <c r="S1030" s="63" t="str">
        <f t="shared" ref="S1030:S1049" si="453">IF(OR($H1030="",J1030="",K1030="",L1030=""),"",MAX(J1030-K1030-L1030,0))</f>
        <v/>
      </c>
      <c r="T1030" s="19">
        <f t="shared" si="447"/>
        <v>0</v>
      </c>
      <c r="U1030" s="19">
        <f t="shared" si="448"/>
        <v>0</v>
      </c>
      <c r="V1030" s="19">
        <f t="shared" si="449"/>
        <v>0</v>
      </c>
      <c r="W1030" s="19">
        <f t="shared" si="450"/>
        <v>0</v>
      </c>
      <c r="X1030" s="19">
        <f t="shared" si="451"/>
        <v>0</v>
      </c>
      <c r="Y1030" s="19">
        <f t="shared" si="452"/>
        <v>0</v>
      </c>
      <c r="Z1030" s="365">
        <f t="shared" ref="Z1030:Z1049" si="454">MAX(P1030:Y1030)</f>
        <v>0</v>
      </c>
    </row>
    <row r="1031" spans="1:26" ht="17.25" hidden="1" customHeight="1" x14ac:dyDescent="0.2">
      <c r="A1031" s="131" t="str">
        <f t="shared" si="442"/>
        <v/>
      </c>
      <c r="B1031" s="168"/>
      <c r="C1031" s="168"/>
      <c r="D1031" s="168"/>
      <c r="E1031" s="169"/>
      <c r="F1031" s="273" t="str">
        <f t="shared" si="443"/>
        <v/>
      </c>
      <c r="G1031" s="129"/>
      <c r="H1031" s="131" t="str">
        <f t="shared" si="444"/>
        <v/>
      </c>
      <c r="I1031" s="168"/>
      <c r="J1031" s="168"/>
      <c r="K1031" s="168"/>
      <c r="L1031" s="169"/>
      <c r="M1031" s="273" t="str">
        <f t="shared" si="445"/>
        <v/>
      </c>
      <c r="N1031" s="56"/>
      <c r="O1031" s="57" t="str">
        <f>'Stammdaten Mitarbeitende'!AA1031</f>
        <v/>
      </c>
      <c r="P1031" s="64" t="str">
        <f>IF($A1031="","",'Stammdaten Mitarbeitende'!L1031)</f>
        <v/>
      </c>
      <c r="Q1031" s="64" t="str">
        <f>IF(OR($A1031="",'Stammdaten Mitarbeitende'!J1031=""),"",'Stammdaten Mitarbeitende'!J1031)</f>
        <v/>
      </c>
      <c r="R1031" s="63" t="str">
        <f t="shared" si="446"/>
        <v/>
      </c>
      <c r="S1031" s="63" t="str">
        <f t="shared" si="453"/>
        <v/>
      </c>
      <c r="T1031" s="19">
        <f t="shared" si="447"/>
        <v>0</v>
      </c>
      <c r="U1031" s="19">
        <f t="shared" si="448"/>
        <v>0</v>
      </c>
      <c r="V1031" s="19">
        <f t="shared" si="449"/>
        <v>0</v>
      </c>
      <c r="W1031" s="19">
        <f t="shared" si="450"/>
        <v>0</v>
      </c>
      <c r="X1031" s="19">
        <f t="shared" si="451"/>
        <v>0</v>
      </c>
      <c r="Y1031" s="19">
        <f t="shared" si="452"/>
        <v>0</v>
      </c>
      <c r="Z1031" s="365">
        <f t="shared" si="454"/>
        <v>0</v>
      </c>
    </row>
    <row r="1032" spans="1:26" ht="17.25" hidden="1" customHeight="1" x14ac:dyDescent="0.2">
      <c r="A1032" s="131" t="str">
        <f t="shared" si="442"/>
        <v/>
      </c>
      <c r="B1032" s="168"/>
      <c r="C1032" s="168"/>
      <c r="D1032" s="168"/>
      <c r="E1032" s="169"/>
      <c r="F1032" s="273" t="str">
        <f t="shared" si="443"/>
        <v/>
      </c>
      <c r="G1032" s="129"/>
      <c r="H1032" s="131" t="str">
        <f t="shared" si="444"/>
        <v/>
      </c>
      <c r="I1032" s="168"/>
      <c r="J1032" s="168"/>
      <c r="K1032" s="168"/>
      <c r="L1032" s="169"/>
      <c r="M1032" s="273" t="str">
        <f t="shared" si="445"/>
        <v/>
      </c>
      <c r="N1032" s="56"/>
      <c r="O1032" s="57" t="str">
        <f>'Stammdaten Mitarbeitende'!AA1032</f>
        <v/>
      </c>
      <c r="P1032" s="64" t="str">
        <f>IF($A1032="","",'Stammdaten Mitarbeitende'!L1032)</f>
        <v/>
      </c>
      <c r="Q1032" s="64" t="str">
        <f>IF(OR($A1032="",'Stammdaten Mitarbeitende'!J1032=""),"",'Stammdaten Mitarbeitende'!J1032)</f>
        <v/>
      </c>
      <c r="R1032" s="63" t="str">
        <f t="shared" si="446"/>
        <v/>
      </c>
      <c r="S1032" s="63" t="str">
        <f t="shared" si="453"/>
        <v/>
      </c>
      <c r="T1032" s="19">
        <f t="shared" si="447"/>
        <v>0</v>
      </c>
      <c r="U1032" s="19">
        <f t="shared" si="448"/>
        <v>0</v>
      </c>
      <c r="V1032" s="19">
        <f t="shared" si="449"/>
        <v>0</v>
      </c>
      <c r="W1032" s="19">
        <f t="shared" si="450"/>
        <v>0</v>
      </c>
      <c r="X1032" s="19">
        <f t="shared" si="451"/>
        <v>0</v>
      </c>
      <c r="Y1032" s="19">
        <f t="shared" si="452"/>
        <v>0</v>
      </c>
      <c r="Z1032" s="365">
        <f t="shared" si="454"/>
        <v>0</v>
      </c>
    </row>
    <row r="1033" spans="1:26" ht="17.25" hidden="1" customHeight="1" x14ac:dyDescent="0.2">
      <c r="A1033" s="131" t="str">
        <f t="shared" si="442"/>
        <v/>
      </c>
      <c r="B1033" s="168"/>
      <c r="C1033" s="168"/>
      <c r="D1033" s="168"/>
      <c r="E1033" s="169"/>
      <c r="F1033" s="273" t="str">
        <f t="shared" si="443"/>
        <v/>
      </c>
      <c r="G1033" s="129"/>
      <c r="H1033" s="131" t="str">
        <f t="shared" si="444"/>
        <v/>
      </c>
      <c r="I1033" s="168"/>
      <c r="J1033" s="168"/>
      <c r="K1033" s="168"/>
      <c r="L1033" s="169"/>
      <c r="M1033" s="273" t="str">
        <f t="shared" si="445"/>
        <v/>
      </c>
      <c r="N1033" s="56"/>
      <c r="O1033" s="57" t="str">
        <f>'Stammdaten Mitarbeitende'!AA1033</f>
        <v/>
      </c>
      <c r="P1033" s="64" t="str">
        <f>IF($A1033="","",'Stammdaten Mitarbeitende'!L1033)</f>
        <v/>
      </c>
      <c r="Q1033" s="64" t="str">
        <f>IF(OR($A1033="",'Stammdaten Mitarbeitende'!J1033=""),"",'Stammdaten Mitarbeitende'!J1033)</f>
        <v/>
      </c>
      <c r="R1033" s="63" t="str">
        <f t="shared" si="446"/>
        <v/>
      </c>
      <c r="S1033" s="63" t="str">
        <f t="shared" si="453"/>
        <v/>
      </c>
      <c r="T1033" s="19">
        <f t="shared" si="447"/>
        <v>0</v>
      </c>
      <c r="U1033" s="19">
        <f t="shared" si="448"/>
        <v>0</v>
      </c>
      <c r="V1033" s="19">
        <f t="shared" si="449"/>
        <v>0</v>
      </c>
      <c r="W1033" s="19">
        <f t="shared" si="450"/>
        <v>0</v>
      </c>
      <c r="X1033" s="19">
        <f t="shared" si="451"/>
        <v>0</v>
      </c>
      <c r="Y1033" s="19">
        <f t="shared" si="452"/>
        <v>0</v>
      </c>
      <c r="Z1033" s="365">
        <f t="shared" si="454"/>
        <v>0</v>
      </c>
    </row>
    <row r="1034" spans="1:26" ht="17.25" hidden="1" customHeight="1" x14ac:dyDescent="0.2">
      <c r="A1034" s="131" t="str">
        <f t="shared" si="442"/>
        <v/>
      </c>
      <c r="B1034" s="168"/>
      <c r="C1034" s="168"/>
      <c r="D1034" s="168"/>
      <c r="E1034" s="169"/>
      <c r="F1034" s="273" t="str">
        <f t="shared" si="443"/>
        <v/>
      </c>
      <c r="G1034" s="129"/>
      <c r="H1034" s="131" t="str">
        <f t="shared" si="444"/>
        <v/>
      </c>
      <c r="I1034" s="168"/>
      <c r="J1034" s="168"/>
      <c r="K1034" s="168"/>
      <c r="L1034" s="169"/>
      <c r="M1034" s="273" t="str">
        <f t="shared" si="445"/>
        <v/>
      </c>
      <c r="N1034" s="56"/>
      <c r="O1034" s="57" t="str">
        <f>'Stammdaten Mitarbeitende'!AA1034</f>
        <v/>
      </c>
      <c r="P1034" s="64" t="str">
        <f>IF($A1034="","",'Stammdaten Mitarbeitende'!L1034)</f>
        <v/>
      </c>
      <c r="Q1034" s="64" t="str">
        <f>IF(OR($A1034="",'Stammdaten Mitarbeitende'!J1034=""),"",'Stammdaten Mitarbeitende'!J1034)</f>
        <v/>
      </c>
      <c r="R1034" s="63" t="str">
        <f t="shared" si="446"/>
        <v/>
      </c>
      <c r="S1034" s="63" t="str">
        <f t="shared" si="453"/>
        <v/>
      </c>
      <c r="T1034" s="19">
        <f t="shared" si="447"/>
        <v>0</v>
      </c>
      <c r="U1034" s="19">
        <f t="shared" si="448"/>
        <v>0</v>
      </c>
      <c r="V1034" s="19">
        <f t="shared" si="449"/>
        <v>0</v>
      </c>
      <c r="W1034" s="19">
        <f t="shared" si="450"/>
        <v>0</v>
      </c>
      <c r="X1034" s="19">
        <f t="shared" si="451"/>
        <v>0</v>
      </c>
      <c r="Y1034" s="19">
        <f t="shared" si="452"/>
        <v>0</v>
      </c>
      <c r="Z1034" s="365">
        <f t="shared" si="454"/>
        <v>0</v>
      </c>
    </row>
    <row r="1035" spans="1:26" ht="17.25" hidden="1" customHeight="1" x14ac:dyDescent="0.2">
      <c r="A1035" s="131" t="str">
        <f t="shared" si="442"/>
        <v/>
      </c>
      <c r="B1035" s="168"/>
      <c r="C1035" s="168"/>
      <c r="D1035" s="168"/>
      <c r="E1035" s="169"/>
      <c r="F1035" s="273" t="str">
        <f t="shared" si="443"/>
        <v/>
      </c>
      <c r="G1035" s="129"/>
      <c r="H1035" s="131" t="str">
        <f t="shared" si="444"/>
        <v/>
      </c>
      <c r="I1035" s="168"/>
      <c r="J1035" s="168"/>
      <c r="K1035" s="168"/>
      <c r="L1035" s="169"/>
      <c r="M1035" s="273" t="str">
        <f t="shared" si="445"/>
        <v/>
      </c>
      <c r="N1035" s="56"/>
      <c r="O1035" s="57" t="str">
        <f>'Stammdaten Mitarbeitende'!AA1035</f>
        <v/>
      </c>
      <c r="P1035" s="64" t="str">
        <f>IF($A1035="","",'Stammdaten Mitarbeitende'!L1035)</f>
        <v/>
      </c>
      <c r="Q1035" s="64" t="str">
        <f>IF(OR($A1035="",'Stammdaten Mitarbeitende'!J1035=""),"",'Stammdaten Mitarbeitende'!J1035)</f>
        <v/>
      </c>
      <c r="R1035" s="63" t="str">
        <f t="shared" si="446"/>
        <v/>
      </c>
      <c r="S1035" s="63" t="str">
        <f t="shared" si="453"/>
        <v/>
      </c>
      <c r="T1035" s="19">
        <f t="shared" si="447"/>
        <v>0</v>
      </c>
      <c r="U1035" s="19">
        <f t="shared" si="448"/>
        <v>0</v>
      </c>
      <c r="V1035" s="19">
        <f t="shared" si="449"/>
        <v>0</v>
      </c>
      <c r="W1035" s="19">
        <f t="shared" si="450"/>
        <v>0</v>
      </c>
      <c r="X1035" s="19">
        <f t="shared" si="451"/>
        <v>0</v>
      </c>
      <c r="Y1035" s="19">
        <f t="shared" si="452"/>
        <v>0</v>
      </c>
      <c r="Z1035" s="365">
        <f t="shared" si="454"/>
        <v>0</v>
      </c>
    </row>
    <row r="1036" spans="1:26" ht="17.25" hidden="1" customHeight="1" x14ac:dyDescent="0.2">
      <c r="A1036" s="131" t="str">
        <f t="shared" si="442"/>
        <v/>
      </c>
      <c r="B1036" s="168"/>
      <c r="C1036" s="168"/>
      <c r="D1036" s="168"/>
      <c r="E1036" s="169"/>
      <c r="F1036" s="273" t="str">
        <f t="shared" si="443"/>
        <v/>
      </c>
      <c r="G1036" s="129"/>
      <c r="H1036" s="131" t="str">
        <f t="shared" si="444"/>
        <v/>
      </c>
      <c r="I1036" s="168"/>
      <c r="J1036" s="168"/>
      <c r="K1036" s="168"/>
      <c r="L1036" s="169"/>
      <c r="M1036" s="273" t="str">
        <f t="shared" si="445"/>
        <v/>
      </c>
      <c r="N1036" s="56"/>
      <c r="O1036" s="57" t="str">
        <f>'Stammdaten Mitarbeitende'!AA1036</f>
        <v/>
      </c>
      <c r="P1036" s="64" t="str">
        <f>IF($A1036="","",'Stammdaten Mitarbeitende'!L1036)</f>
        <v/>
      </c>
      <c r="Q1036" s="64" t="str">
        <f>IF(OR($A1036="",'Stammdaten Mitarbeitende'!J1036=""),"",'Stammdaten Mitarbeitende'!J1036)</f>
        <v/>
      </c>
      <c r="R1036" s="63" t="str">
        <f t="shared" si="446"/>
        <v/>
      </c>
      <c r="S1036" s="63" t="str">
        <f t="shared" si="453"/>
        <v/>
      </c>
      <c r="T1036" s="19">
        <f t="shared" si="447"/>
        <v>0</v>
      </c>
      <c r="U1036" s="19">
        <f t="shared" si="448"/>
        <v>0</v>
      </c>
      <c r="V1036" s="19">
        <f t="shared" si="449"/>
        <v>0</v>
      </c>
      <c r="W1036" s="19">
        <f t="shared" si="450"/>
        <v>0</v>
      </c>
      <c r="X1036" s="19">
        <f t="shared" si="451"/>
        <v>0</v>
      </c>
      <c r="Y1036" s="19">
        <f t="shared" si="452"/>
        <v>0</v>
      </c>
      <c r="Z1036" s="365">
        <f t="shared" si="454"/>
        <v>0</v>
      </c>
    </row>
    <row r="1037" spans="1:26" ht="17.25" hidden="1" customHeight="1" x14ac:dyDescent="0.2">
      <c r="A1037" s="131" t="str">
        <f t="shared" si="442"/>
        <v/>
      </c>
      <c r="B1037" s="168"/>
      <c r="C1037" s="168"/>
      <c r="D1037" s="168"/>
      <c r="E1037" s="169"/>
      <c r="F1037" s="273" t="str">
        <f t="shared" si="443"/>
        <v/>
      </c>
      <c r="G1037" s="129"/>
      <c r="H1037" s="131" t="str">
        <f t="shared" si="444"/>
        <v/>
      </c>
      <c r="I1037" s="168"/>
      <c r="J1037" s="168"/>
      <c r="K1037" s="168"/>
      <c r="L1037" s="169"/>
      <c r="M1037" s="273" t="str">
        <f t="shared" si="445"/>
        <v/>
      </c>
      <c r="N1037" s="56"/>
      <c r="O1037" s="57" t="str">
        <f>'Stammdaten Mitarbeitende'!AA1037</f>
        <v/>
      </c>
      <c r="P1037" s="64" t="str">
        <f>IF($A1037="","",'Stammdaten Mitarbeitende'!L1037)</f>
        <v/>
      </c>
      <c r="Q1037" s="64" t="str">
        <f>IF(OR($A1037="",'Stammdaten Mitarbeitende'!J1037=""),"",'Stammdaten Mitarbeitende'!J1037)</f>
        <v/>
      </c>
      <c r="R1037" s="63" t="str">
        <f t="shared" si="446"/>
        <v/>
      </c>
      <c r="S1037" s="63" t="str">
        <f t="shared" si="453"/>
        <v/>
      </c>
      <c r="T1037" s="19">
        <f t="shared" si="447"/>
        <v>0</v>
      </c>
      <c r="U1037" s="19">
        <f t="shared" si="448"/>
        <v>0</v>
      </c>
      <c r="V1037" s="19">
        <f t="shared" si="449"/>
        <v>0</v>
      </c>
      <c r="W1037" s="19">
        <f t="shared" si="450"/>
        <v>0</v>
      </c>
      <c r="X1037" s="19">
        <f t="shared" si="451"/>
        <v>0</v>
      </c>
      <c r="Y1037" s="19">
        <f t="shared" si="452"/>
        <v>0</v>
      </c>
      <c r="Z1037" s="365">
        <f t="shared" si="454"/>
        <v>0</v>
      </c>
    </row>
    <row r="1038" spans="1:26" ht="17.25" hidden="1" customHeight="1" x14ac:dyDescent="0.2">
      <c r="A1038" s="131" t="str">
        <f t="shared" si="442"/>
        <v/>
      </c>
      <c r="B1038" s="168"/>
      <c r="C1038" s="168"/>
      <c r="D1038" s="168"/>
      <c r="E1038" s="169"/>
      <c r="F1038" s="273" t="str">
        <f t="shared" si="443"/>
        <v/>
      </c>
      <c r="G1038" s="129"/>
      <c r="H1038" s="131" t="str">
        <f t="shared" si="444"/>
        <v/>
      </c>
      <c r="I1038" s="168"/>
      <c r="J1038" s="168"/>
      <c r="K1038" s="168"/>
      <c r="L1038" s="169"/>
      <c r="M1038" s="273" t="str">
        <f t="shared" si="445"/>
        <v/>
      </c>
      <c r="N1038" s="56"/>
      <c r="O1038" s="57" t="str">
        <f>'Stammdaten Mitarbeitende'!AA1038</f>
        <v/>
      </c>
      <c r="P1038" s="64" t="str">
        <f>IF($A1038="","",'Stammdaten Mitarbeitende'!L1038)</f>
        <v/>
      </c>
      <c r="Q1038" s="64" t="str">
        <f>IF(OR($A1038="",'Stammdaten Mitarbeitende'!J1038=""),"",'Stammdaten Mitarbeitende'!J1038)</f>
        <v/>
      </c>
      <c r="R1038" s="63" t="str">
        <f t="shared" si="446"/>
        <v/>
      </c>
      <c r="S1038" s="63" t="str">
        <f t="shared" si="453"/>
        <v/>
      </c>
      <c r="T1038" s="19">
        <f t="shared" si="447"/>
        <v>0</v>
      </c>
      <c r="U1038" s="19">
        <f t="shared" si="448"/>
        <v>0</v>
      </c>
      <c r="V1038" s="19">
        <f t="shared" si="449"/>
        <v>0</v>
      </c>
      <c r="W1038" s="19">
        <f t="shared" si="450"/>
        <v>0</v>
      </c>
      <c r="X1038" s="19">
        <f t="shared" si="451"/>
        <v>0</v>
      </c>
      <c r="Y1038" s="19">
        <f t="shared" si="452"/>
        <v>0</v>
      </c>
      <c r="Z1038" s="365">
        <f t="shared" si="454"/>
        <v>0</v>
      </c>
    </row>
    <row r="1039" spans="1:26" ht="17.25" hidden="1" customHeight="1" x14ac:dyDescent="0.2">
      <c r="A1039" s="131" t="str">
        <f t="shared" si="442"/>
        <v/>
      </c>
      <c r="B1039" s="168"/>
      <c r="C1039" s="168"/>
      <c r="D1039" s="168"/>
      <c r="E1039" s="169"/>
      <c r="F1039" s="273" t="str">
        <f t="shared" si="443"/>
        <v/>
      </c>
      <c r="G1039" s="129"/>
      <c r="H1039" s="131" t="str">
        <f t="shared" si="444"/>
        <v/>
      </c>
      <c r="I1039" s="168"/>
      <c r="J1039" s="168"/>
      <c r="K1039" s="168"/>
      <c r="L1039" s="169"/>
      <c r="M1039" s="273" t="str">
        <f t="shared" si="445"/>
        <v/>
      </c>
      <c r="N1039" s="56"/>
      <c r="O1039" s="57" t="str">
        <f>'Stammdaten Mitarbeitende'!AA1039</f>
        <v/>
      </c>
      <c r="P1039" s="64" t="str">
        <f>IF($A1039="","",'Stammdaten Mitarbeitende'!L1039)</f>
        <v/>
      </c>
      <c r="Q1039" s="64" t="str">
        <f>IF(OR($A1039="",'Stammdaten Mitarbeitende'!J1039=""),"",'Stammdaten Mitarbeitende'!J1039)</f>
        <v/>
      </c>
      <c r="R1039" s="63" t="str">
        <f t="shared" si="446"/>
        <v/>
      </c>
      <c r="S1039" s="63" t="str">
        <f t="shared" si="453"/>
        <v/>
      </c>
      <c r="T1039" s="19">
        <f t="shared" si="447"/>
        <v>0</v>
      </c>
      <c r="U1039" s="19">
        <f t="shared" si="448"/>
        <v>0</v>
      </c>
      <c r="V1039" s="19">
        <f t="shared" si="449"/>
        <v>0</v>
      </c>
      <c r="W1039" s="19">
        <f t="shared" si="450"/>
        <v>0</v>
      </c>
      <c r="X1039" s="19">
        <f t="shared" si="451"/>
        <v>0</v>
      </c>
      <c r="Y1039" s="19">
        <f t="shared" si="452"/>
        <v>0</v>
      </c>
      <c r="Z1039" s="365">
        <f t="shared" si="454"/>
        <v>0</v>
      </c>
    </row>
    <row r="1040" spans="1:26" ht="17.25" hidden="1" customHeight="1" x14ac:dyDescent="0.2">
      <c r="A1040" s="131" t="str">
        <f t="shared" si="442"/>
        <v/>
      </c>
      <c r="B1040" s="168"/>
      <c r="C1040" s="168"/>
      <c r="D1040" s="168"/>
      <c r="E1040" s="169"/>
      <c r="F1040" s="273" t="str">
        <f t="shared" si="443"/>
        <v/>
      </c>
      <c r="G1040" s="129"/>
      <c r="H1040" s="131" t="str">
        <f t="shared" si="444"/>
        <v/>
      </c>
      <c r="I1040" s="168"/>
      <c r="J1040" s="168"/>
      <c r="K1040" s="168"/>
      <c r="L1040" s="169"/>
      <c r="M1040" s="273" t="str">
        <f t="shared" si="445"/>
        <v/>
      </c>
      <c r="N1040" s="56"/>
      <c r="O1040" s="57" t="str">
        <f>'Stammdaten Mitarbeitende'!AA1040</f>
        <v/>
      </c>
      <c r="P1040" s="64" t="str">
        <f>IF($A1040="","",'Stammdaten Mitarbeitende'!L1040)</f>
        <v/>
      </c>
      <c r="Q1040" s="64" t="str">
        <f>IF(OR($A1040="",'Stammdaten Mitarbeitende'!J1040=""),"",'Stammdaten Mitarbeitende'!J1040)</f>
        <v/>
      </c>
      <c r="R1040" s="63" t="str">
        <f t="shared" si="446"/>
        <v/>
      </c>
      <c r="S1040" s="63" t="str">
        <f t="shared" si="453"/>
        <v/>
      </c>
      <c r="T1040" s="19">
        <f t="shared" si="447"/>
        <v>0</v>
      </c>
      <c r="U1040" s="19">
        <f t="shared" si="448"/>
        <v>0</v>
      </c>
      <c r="V1040" s="19">
        <f t="shared" si="449"/>
        <v>0</v>
      </c>
      <c r="W1040" s="19">
        <f t="shared" si="450"/>
        <v>0</v>
      </c>
      <c r="X1040" s="19">
        <f t="shared" si="451"/>
        <v>0</v>
      </c>
      <c r="Y1040" s="19">
        <f t="shared" si="452"/>
        <v>0</v>
      </c>
      <c r="Z1040" s="365">
        <f t="shared" si="454"/>
        <v>0</v>
      </c>
    </row>
    <row r="1041" spans="1:26" ht="17.25" hidden="1" customHeight="1" x14ac:dyDescent="0.2">
      <c r="A1041" s="131" t="str">
        <f t="shared" si="442"/>
        <v/>
      </c>
      <c r="B1041" s="168"/>
      <c r="C1041" s="168"/>
      <c r="D1041" s="168"/>
      <c r="E1041" s="169"/>
      <c r="F1041" s="273" t="str">
        <f t="shared" si="443"/>
        <v/>
      </c>
      <c r="G1041" s="129"/>
      <c r="H1041" s="131" t="str">
        <f t="shared" si="444"/>
        <v/>
      </c>
      <c r="I1041" s="168"/>
      <c r="J1041" s="168"/>
      <c r="K1041" s="168"/>
      <c r="L1041" s="169"/>
      <c r="M1041" s="273" t="str">
        <f t="shared" si="445"/>
        <v/>
      </c>
      <c r="N1041" s="56"/>
      <c r="O1041" s="57" t="str">
        <f>'Stammdaten Mitarbeitende'!AA1041</f>
        <v/>
      </c>
      <c r="P1041" s="64" t="str">
        <f>IF($A1041="","",'Stammdaten Mitarbeitende'!L1041)</f>
        <v/>
      </c>
      <c r="Q1041" s="64" t="str">
        <f>IF(OR($A1041="",'Stammdaten Mitarbeitende'!J1041=""),"",'Stammdaten Mitarbeitende'!J1041)</f>
        <v/>
      </c>
      <c r="R1041" s="63" t="str">
        <f t="shared" si="446"/>
        <v/>
      </c>
      <c r="S1041" s="63" t="str">
        <f t="shared" si="453"/>
        <v/>
      </c>
      <c r="T1041" s="19">
        <f t="shared" si="447"/>
        <v>0</v>
      </c>
      <c r="U1041" s="19">
        <f t="shared" si="448"/>
        <v>0</v>
      </c>
      <c r="V1041" s="19">
        <f t="shared" si="449"/>
        <v>0</v>
      </c>
      <c r="W1041" s="19">
        <f t="shared" si="450"/>
        <v>0</v>
      </c>
      <c r="X1041" s="19">
        <f t="shared" si="451"/>
        <v>0</v>
      </c>
      <c r="Y1041" s="19">
        <f t="shared" si="452"/>
        <v>0</v>
      </c>
      <c r="Z1041" s="365">
        <f t="shared" si="454"/>
        <v>0</v>
      </c>
    </row>
    <row r="1042" spans="1:26" ht="17.25" hidden="1" customHeight="1" x14ac:dyDescent="0.2">
      <c r="A1042" s="131" t="str">
        <f t="shared" si="442"/>
        <v/>
      </c>
      <c r="B1042" s="168"/>
      <c r="C1042" s="168"/>
      <c r="D1042" s="168"/>
      <c r="E1042" s="169"/>
      <c r="F1042" s="273" t="str">
        <f t="shared" si="443"/>
        <v/>
      </c>
      <c r="G1042" s="129"/>
      <c r="H1042" s="131" t="str">
        <f t="shared" si="444"/>
        <v/>
      </c>
      <c r="I1042" s="168"/>
      <c r="J1042" s="168"/>
      <c r="K1042" s="168"/>
      <c r="L1042" s="169"/>
      <c r="M1042" s="273" t="str">
        <f t="shared" si="445"/>
        <v/>
      </c>
      <c r="N1042" s="56"/>
      <c r="O1042" s="57" t="str">
        <f>'Stammdaten Mitarbeitende'!AA1042</f>
        <v/>
      </c>
      <c r="P1042" s="64" t="str">
        <f>IF($A1042="","",'Stammdaten Mitarbeitende'!L1042)</f>
        <v/>
      </c>
      <c r="Q1042" s="64" t="str">
        <f>IF(OR($A1042="",'Stammdaten Mitarbeitende'!J1042=""),"",'Stammdaten Mitarbeitende'!J1042)</f>
        <v/>
      </c>
      <c r="R1042" s="63" t="str">
        <f t="shared" si="446"/>
        <v/>
      </c>
      <c r="S1042" s="63" t="str">
        <f t="shared" si="453"/>
        <v/>
      </c>
      <c r="T1042" s="19">
        <f t="shared" si="447"/>
        <v>0</v>
      </c>
      <c r="U1042" s="19">
        <f t="shared" si="448"/>
        <v>0</v>
      </c>
      <c r="V1042" s="19">
        <f t="shared" si="449"/>
        <v>0</v>
      </c>
      <c r="W1042" s="19">
        <f t="shared" si="450"/>
        <v>0</v>
      </c>
      <c r="X1042" s="19">
        <f t="shared" si="451"/>
        <v>0</v>
      </c>
      <c r="Y1042" s="19">
        <f t="shared" si="452"/>
        <v>0</v>
      </c>
      <c r="Z1042" s="365">
        <f t="shared" si="454"/>
        <v>0</v>
      </c>
    </row>
    <row r="1043" spans="1:26" ht="17.25" hidden="1" customHeight="1" x14ac:dyDescent="0.2">
      <c r="A1043" s="131" t="str">
        <f t="shared" si="442"/>
        <v/>
      </c>
      <c r="B1043" s="168"/>
      <c r="C1043" s="168"/>
      <c r="D1043" s="168"/>
      <c r="E1043" s="169"/>
      <c r="F1043" s="273" t="str">
        <f t="shared" si="443"/>
        <v/>
      </c>
      <c r="G1043" s="129"/>
      <c r="H1043" s="131" t="str">
        <f t="shared" si="444"/>
        <v/>
      </c>
      <c r="I1043" s="168"/>
      <c r="J1043" s="168"/>
      <c r="K1043" s="168"/>
      <c r="L1043" s="169"/>
      <c r="M1043" s="273" t="str">
        <f t="shared" si="445"/>
        <v/>
      </c>
      <c r="N1043" s="56"/>
      <c r="O1043" s="57" t="str">
        <f>'Stammdaten Mitarbeitende'!AA1043</f>
        <v/>
      </c>
      <c r="P1043" s="64" t="str">
        <f>IF($A1043="","",'Stammdaten Mitarbeitende'!L1043)</f>
        <v/>
      </c>
      <c r="Q1043" s="64" t="str">
        <f>IF(OR($A1043="",'Stammdaten Mitarbeitende'!J1043=""),"",'Stammdaten Mitarbeitende'!J1043)</f>
        <v/>
      </c>
      <c r="R1043" s="63" t="str">
        <f t="shared" si="446"/>
        <v/>
      </c>
      <c r="S1043" s="63" t="str">
        <f t="shared" si="453"/>
        <v/>
      </c>
      <c r="T1043" s="19">
        <f t="shared" si="447"/>
        <v>0</v>
      </c>
      <c r="U1043" s="19">
        <f t="shared" si="448"/>
        <v>0</v>
      </c>
      <c r="V1043" s="19">
        <f t="shared" si="449"/>
        <v>0</v>
      </c>
      <c r="W1043" s="19">
        <f t="shared" si="450"/>
        <v>0</v>
      </c>
      <c r="X1043" s="19">
        <f t="shared" si="451"/>
        <v>0</v>
      </c>
      <c r="Y1043" s="19">
        <f t="shared" si="452"/>
        <v>0</v>
      </c>
      <c r="Z1043" s="365">
        <f t="shared" si="454"/>
        <v>0</v>
      </c>
    </row>
    <row r="1044" spans="1:26" ht="17.25" hidden="1" customHeight="1" x14ac:dyDescent="0.2">
      <c r="A1044" s="131" t="str">
        <f t="shared" si="442"/>
        <v/>
      </c>
      <c r="B1044" s="168"/>
      <c r="C1044" s="168"/>
      <c r="D1044" s="168"/>
      <c r="E1044" s="169"/>
      <c r="F1044" s="273" t="str">
        <f t="shared" si="443"/>
        <v/>
      </c>
      <c r="G1044" s="129"/>
      <c r="H1044" s="131" t="str">
        <f t="shared" si="444"/>
        <v/>
      </c>
      <c r="I1044" s="168"/>
      <c r="J1044" s="168"/>
      <c r="K1044" s="168"/>
      <c r="L1044" s="169"/>
      <c r="M1044" s="273" t="str">
        <f t="shared" si="445"/>
        <v/>
      </c>
      <c r="N1044" s="56"/>
      <c r="O1044" s="57" t="str">
        <f>'Stammdaten Mitarbeitende'!AA1044</f>
        <v/>
      </c>
      <c r="P1044" s="64" t="str">
        <f>IF($A1044="","",'Stammdaten Mitarbeitende'!L1044)</f>
        <v/>
      </c>
      <c r="Q1044" s="64" t="str">
        <f>IF(OR($A1044="",'Stammdaten Mitarbeitende'!J1044=""),"",'Stammdaten Mitarbeitende'!J1044)</f>
        <v/>
      </c>
      <c r="R1044" s="63" t="str">
        <f t="shared" si="446"/>
        <v/>
      </c>
      <c r="S1044" s="63" t="str">
        <f t="shared" si="453"/>
        <v/>
      </c>
      <c r="T1044" s="19">
        <f t="shared" si="447"/>
        <v>0</v>
      </c>
      <c r="U1044" s="19">
        <f t="shared" si="448"/>
        <v>0</v>
      </c>
      <c r="V1044" s="19">
        <f t="shared" si="449"/>
        <v>0</v>
      </c>
      <c r="W1044" s="19">
        <f t="shared" si="450"/>
        <v>0</v>
      </c>
      <c r="X1044" s="19">
        <f t="shared" si="451"/>
        <v>0</v>
      </c>
      <c r="Y1044" s="19">
        <f t="shared" si="452"/>
        <v>0</v>
      </c>
      <c r="Z1044" s="365">
        <f t="shared" si="454"/>
        <v>0</v>
      </c>
    </row>
    <row r="1045" spans="1:26" ht="17.25" hidden="1" customHeight="1" x14ac:dyDescent="0.2">
      <c r="A1045" s="131" t="str">
        <f t="shared" si="442"/>
        <v/>
      </c>
      <c r="B1045" s="168"/>
      <c r="C1045" s="168"/>
      <c r="D1045" s="168"/>
      <c r="E1045" s="169"/>
      <c r="F1045" s="273" t="str">
        <f t="shared" si="443"/>
        <v/>
      </c>
      <c r="G1045" s="129"/>
      <c r="H1045" s="131" t="str">
        <f t="shared" si="444"/>
        <v/>
      </c>
      <c r="I1045" s="168"/>
      <c r="J1045" s="168"/>
      <c r="K1045" s="168"/>
      <c r="L1045" s="169"/>
      <c r="M1045" s="273" t="str">
        <f t="shared" si="445"/>
        <v/>
      </c>
      <c r="N1045" s="56"/>
      <c r="O1045" s="57" t="str">
        <f>'Stammdaten Mitarbeitende'!AA1045</f>
        <v/>
      </c>
      <c r="P1045" s="64" t="str">
        <f>IF($A1045="","",'Stammdaten Mitarbeitende'!L1045)</f>
        <v/>
      </c>
      <c r="Q1045" s="64" t="str">
        <f>IF(OR($A1045="",'Stammdaten Mitarbeitende'!J1045=""),"",'Stammdaten Mitarbeitende'!J1045)</f>
        <v/>
      </c>
      <c r="R1045" s="63" t="str">
        <f t="shared" si="446"/>
        <v/>
      </c>
      <c r="S1045" s="63" t="str">
        <f t="shared" si="453"/>
        <v/>
      </c>
      <c r="T1045" s="19">
        <f t="shared" si="447"/>
        <v>0</v>
      </c>
      <c r="U1045" s="19">
        <f t="shared" si="448"/>
        <v>0</v>
      </c>
      <c r="V1045" s="19">
        <f t="shared" si="449"/>
        <v>0</v>
      </c>
      <c r="W1045" s="19">
        <f t="shared" si="450"/>
        <v>0</v>
      </c>
      <c r="X1045" s="19">
        <f t="shared" si="451"/>
        <v>0</v>
      </c>
      <c r="Y1045" s="19">
        <f t="shared" si="452"/>
        <v>0</v>
      </c>
      <c r="Z1045" s="365">
        <f t="shared" si="454"/>
        <v>0</v>
      </c>
    </row>
    <row r="1046" spans="1:26" ht="17.25" hidden="1" customHeight="1" x14ac:dyDescent="0.2">
      <c r="A1046" s="131" t="str">
        <f t="shared" si="442"/>
        <v/>
      </c>
      <c r="B1046" s="168"/>
      <c r="C1046" s="168"/>
      <c r="D1046" s="168"/>
      <c r="E1046" s="169"/>
      <c r="F1046" s="273" t="str">
        <f t="shared" si="443"/>
        <v/>
      </c>
      <c r="G1046" s="129"/>
      <c r="H1046" s="131" t="str">
        <f t="shared" si="444"/>
        <v/>
      </c>
      <c r="I1046" s="168"/>
      <c r="J1046" s="168"/>
      <c r="K1046" s="168"/>
      <c r="L1046" s="169"/>
      <c r="M1046" s="273" t="str">
        <f t="shared" si="445"/>
        <v/>
      </c>
      <c r="N1046" s="56"/>
      <c r="O1046" s="57" t="str">
        <f>'Stammdaten Mitarbeitende'!AA1046</f>
        <v/>
      </c>
      <c r="P1046" s="64" t="str">
        <f>IF($A1046="","",'Stammdaten Mitarbeitende'!L1046)</f>
        <v/>
      </c>
      <c r="Q1046" s="64" t="str">
        <f>IF(OR($A1046="",'Stammdaten Mitarbeitende'!J1046=""),"",'Stammdaten Mitarbeitende'!J1046)</f>
        <v/>
      </c>
      <c r="R1046" s="63" t="str">
        <f t="shared" si="446"/>
        <v/>
      </c>
      <c r="S1046" s="63" t="str">
        <f t="shared" si="453"/>
        <v/>
      </c>
      <c r="T1046" s="19">
        <f t="shared" si="447"/>
        <v>0</v>
      </c>
      <c r="U1046" s="19">
        <f t="shared" si="448"/>
        <v>0</v>
      </c>
      <c r="V1046" s="19">
        <f t="shared" si="449"/>
        <v>0</v>
      </c>
      <c r="W1046" s="19">
        <f t="shared" si="450"/>
        <v>0</v>
      </c>
      <c r="X1046" s="19">
        <f t="shared" si="451"/>
        <v>0</v>
      </c>
      <c r="Y1046" s="19">
        <f t="shared" si="452"/>
        <v>0</v>
      </c>
      <c r="Z1046" s="365">
        <f t="shared" si="454"/>
        <v>0</v>
      </c>
    </row>
    <row r="1047" spans="1:26" ht="17.25" hidden="1" customHeight="1" x14ac:dyDescent="0.2">
      <c r="A1047" s="131" t="str">
        <f t="shared" si="442"/>
        <v/>
      </c>
      <c r="B1047" s="168"/>
      <c r="C1047" s="168"/>
      <c r="D1047" s="168"/>
      <c r="E1047" s="169"/>
      <c r="F1047" s="273" t="str">
        <f t="shared" si="443"/>
        <v/>
      </c>
      <c r="G1047" s="129"/>
      <c r="H1047" s="131" t="str">
        <f t="shared" si="444"/>
        <v/>
      </c>
      <c r="I1047" s="168"/>
      <c r="J1047" s="168"/>
      <c r="K1047" s="168"/>
      <c r="L1047" s="169"/>
      <c r="M1047" s="273" t="str">
        <f t="shared" si="445"/>
        <v/>
      </c>
      <c r="N1047" s="56"/>
      <c r="O1047" s="57" t="str">
        <f>'Stammdaten Mitarbeitende'!AA1047</f>
        <v/>
      </c>
      <c r="P1047" s="64" t="str">
        <f>IF($A1047="","",'Stammdaten Mitarbeitende'!L1047)</f>
        <v/>
      </c>
      <c r="Q1047" s="64" t="str">
        <f>IF(OR($A1047="",'Stammdaten Mitarbeitende'!J1047=""),"",'Stammdaten Mitarbeitende'!J1047)</f>
        <v/>
      </c>
      <c r="R1047" s="63" t="str">
        <f t="shared" si="446"/>
        <v/>
      </c>
      <c r="S1047" s="63" t="str">
        <f t="shared" si="453"/>
        <v/>
      </c>
      <c r="T1047" s="19">
        <f t="shared" si="447"/>
        <v>0</v>
      </c>
      <c r="U1047" s="19">
        <f t="shared" si="448"/>
        <v>0</v>
      </c>
      <c r="V1047" s="19">
        <f t="shared" si="449"/>
        <v>0</v>
      </c>
      <c r="W1047" s="19">
        <f t="shared" si="450"/>
        <v>0</v>
      </c>
      <c r="X1047" s="19">
        <f t="shared" si="451"/>
        <v>0</v>
      </c>
      <c r="Y1047" s="19">
        <f t="shared" si="452"/>
        <v>0</v>
      </c>
      <c r="Z1047" s="365">
        <f t="shared" si="454"/>
        <v>0</v>
      </c>
    </row>
    <row r="1048" spans="1:26" ht="17.25" hidden="1" customHeight="1" x14ac:dyDescent="0.2">
      <c r="A1048" s="131" t="str">
        <f t="shared" si="442"/>
        <v/>
      </c>
      <c r="B1048" s="168"/>
      <c r="C1048" s="168"/>
      <c r="D1048" s="168"/>
      <c r="E1048" s="169"/>
      <c r="F1048" s="273" t="str">
        <f t="shared" si="443"/>
        <v/>
      </c>
      <c r="G1048" s="129"/>
      <c r="H1048" s="131" t="str">
        <f t="shared" si="444"/>
        <v/>
      </c>
      <c r="I1048" s="168"/>
      <c r="J1048" s="168"/>
      <c r="K1048" s="168"/>
      <c r="L1048" s="169"/>
      <c r="M1048" s="273" t="str">
        <f t="shared" si="445"/>
        <v/>
      </c>
      <c r="N1048" s="56"/>
      <c r="O1048" s="57" t="str">
        <f>'Stammdaten Mitarbeitende'!AA1048</f>
        <v/>
      </c>
      <c r="P1048" s="64" t="str">
        <f>IF($A1048="","",'Stammdaten Mitarbeitende'!L1048)</f>
        <v/>
      </c>
      <c r="Q1048" s="64" t="str">
        <f>IF(OR($A1048="",'Stammdaten Mitarbeitende'!J1048=""),"",'Stammdaten Mitarbeitende'!J1048)</f>
        <v/>
      </c>
      <c r="R1048" s="63" t="str">
        <f t="shared" si="446"/>
        <v/>
      </c>
      <c r="S1048" s="63" t="str">
        <f t="shared" si="453"/>
        <v/>
      </c>
      <c r="T1048" s="19">
        <f t="shared" si="447"/>
        <v>0</v>
      </c>
      <c r="U1048" s="19">
        <f t="shared" si="448"/>
        <v>0</v>
      </c>
      <c r="V1048" s="19">
        <f t="shared" si="449"/>
        <v>0</v>
      </c>
      <c r="W1048" s="19">
        <f t="shared" si="450"/>
        <v>0</v>
      </c>
      <c r="X1048" s="19">
        <f t="shared" si="451"/>
        <v>0</v>
      </c>
      <c r="Y1048" s="19">
        <f t="shared" si="452"/>
        <v>0</v>
      </c>
      <c r="Z1048" s="365">
        <f t="shared" si="454"/>
        <v>0</v>
      </c>
    </row>
    <row r="1049" spans="1:26" ht="17.25" hidden="1" customHeight="1" x14ac:dyDescent="0.2">
      <c r="A1049" s="131" t="str">
        <f t="shared" si="442"/>
        <v/>
      </c>
      <c r="B1049" s="168"/>
      <c r="C1049" s="168"/>
      <c r="D1049" s="168"/>
      <c r="E1049" s="169"/>
      <c r="F1049" s="273" t="str">
        <f t="shared" si="443"/>
        <v/>
      </c>
      <c r="G1049" s="129"/>
      <c r="H1049" s="131" t="str">
        <f t="shared" si="444"/>
        <v/>
      </c>
      <c r="I1049" s="168"/>
      <c r="J1049" s="168"/>
      <c r="K1049" s="168"/>
      <c r="L1049" s="169"/>
      <c r="M1049" s="273" t="str">
        <f t="shared" si="445"/>
        <v/>
      </c>
      <c r="N1049" s="56"/>
      <c r="O1049" s="57" t="str">
        <f>'Stammdaten Mitarbeitende'!AA1049</f>
        <v/>
      </c>
      <c r="P1049" s="64" t="str">
        <f>IF($A1049="","",'Stammdaten Mitarbeitende'!L1049)</f>
        <v/>
      </c>
      <c r="Q1049" s="64" t="str">
        <f>IF(OR($A1049="",'Stammdaten Mitarbeitende'!J1049=""),"",'Stammdaten Mitarbeitende'!J1049)</f>
        <v/>
      </c>
      <c r="R1049" s="63" t="str">
        <f t="shared" si="446"/>
        <v/>
      </c>
      <c r="S1049" s="63" t="str">
        <f t="shared" si="453"/>
        <v/>
      </c>
      <c r="T1049" s="19">
        <f t="shared" si="447"/>
        <v>0</v>
      </c>
      <c r="U1049" s="19">
        <f t="shared" si="448"/>
        <v>0</v>
      </c>
      <c r="V1049" s="19">
        <f t="shared" si="449"/>
        <v>0</v>
      </c>
      <c r="W1049" s="19">
        <f t="shared" si="450"/>
        <v>0</v>
      </c>
      <c r="X1049" s="19">
        <f t="shared" si="451"/>
        <v>0</v>
      </c>
      <c r="Y1049" s="19">
        <f t="shared" si="452"/>
        <v>0</v>
      </c>
      <c r="Z1049" s="365">
        <f t="shared" si="454"/>
        <v>0</v>
      </c>
    </row>
    <row r="1050" spans="1:26" hidden="1" x14ac:dyDescent="0.2">
      <c r="A1050" s="280" t="str">
        <f>Übersetzungstexte!A$230</f>
        <v>Seitentotal</v>
      </c>
      <c r="B1050" s="281"/>
      <c r="C1050" s="92">
        <f>SUM(C1029:C1049)</f>
        <v>0</v>
      </c>
      <c r="D1050" s="282"/>
      <c r="E1050" s="92">
        <f>SUM(E1029:E1049)</f>
        <v>0</v>
      </c>
      <c r="F1050" s="92">
        <f>SUM(F1029:F1049)</f>
        <v>0</v>
      </c>
      <c r="G1050" s="283"/>
      <c r="H1050" s="280" t="str">
        <f>Übersetzungstexte!A$230</f>
        <v>Seitentotal</v>
      </c>
      <c r="I1050" s="281"/>
      <c r="J1050" s="92">
        <f>SUM(J1029:J1049)</f>
        <v>0</v>
      </c>
      <c r="K1050" s="282"/>
      <c r="L1050" s="92">
        <f>SUM(L1029:L1049)</f>
        <v>0</v>
      </c>
      <c r="M1050" s="92">
        <f>SUM(M1029:M1049)</f>
        <v>0</v>
      </c>
      <c r="N1050" s="56"/>
      <c r="O1050" s="56"/>
      <c r="P1050" s="56"/>
      <c r="Q1050" s="56"/>
      <c r="R1050" s="56"/>
      <c r="S1050" s="56"/>
    </row>
    <row r="1051" spans="1:26" hidden="1" x14ac:dyDescent="0.2">
      <c r="A1051" s="240" t="str">
        <f>'Stammdaten Betrieb &amp; Abteilung'!D$1</f>
        <v xml:space="preserve">  </v>
      </c>
      <c r="B1051" s="241"/>
      <c r="F1051" s="243"/>
      <c r="G1051" s="243"/>
      <c r="H1051" s="22" t="str">
        <f>Übersetzungstexte!A$190</f>
        <v>Betrieb / Betriebsabteilung</v>
      </c>
      <c r="I1051" s="244" t="str">
        <f>'Stammdaten Betrieb &amp; Abteilung'!D$13</f>
        <v xml:space="preserve"> </v>
      </c>
      <c r="J1051" s="49"/>
      <c r="K1051" s="22"/>
      <c r="L1051" s="49"/>
      <c r="M1051" s="49"/>
    </row>
    <row r="1052" spans="1:26" hidden="1" x14ac:dyDescent="0.2">
      <c r="A1052" s="245" t="str">
        <f>'Stammdaten Betrieb &amp; Abteilung'!D$3</f>
        <v xml:space="preserve"> </v>
      </c>
      <c r="B1052" s="246"/>
      <c r="F1052" s="247"/>
      <c r="G1052" s="247"/>
      <c r="H1052" s="46" t="str">
        <f>Übersetzungstexte!A$191</f>
        <v>PLZ/Ort</v>
      </c>
      <c r="I1052" s="244" t="str">
        <f>'Stammdaten Betrieb &amp; Abteilung'!D$4</f>
        <v xml:space="preserve"> </v>
      </c>
      <c r="J1052" s="49"/>
      <c r="K1052" s="22"/>
      <c r="L1052" s="248"/>
      <c r="M1052" s="248"/>
    </row>
    <row r="1053" spans="1:26" hidden="1" x14ac:dyDescent="0.2">
      <c r="A1053" s="178"/>
      <c r="B1053" s="195"/>
      <c r="C1053" s="196"/>
      <c r="D1053" s="195"/>
      <c r="E1053" s="196"/>
      <c r="F1053" s="196"/>
      <c r="G1053" s="279"/>
      <c r="H1053" s="197"/>
      <c r="I1053" s="196"/>
      <c r="J1053" s="195"/>
      <c r="K1053" s="198"/>
      <c r="L1053" s="199"/>
      <c r="M1053" s="199"/>
    </row>
    <row r="1054" spans="1:26" hidden="1" x14ac:dyDescent="0.2">
      <c r="A1054" s="249"/>
      <c r="B1054" s="250"/>
      <c r="C1054" s="251"/>
      <c r="D1054" s="252"/>
      <c r="E1054" s="253"/>
      <c r="F1054" s="254" t="str">
        <f>CONCATENATE(Übersetzungstexte!A$192," ",TEXT(MONTH(P$3),"00"),".",YEAR(P$3))</f>
        <v>Zeitgleiche Periode des Vorjahres: 01.3799</v>
      </c>
      <c r="G1054" s="255"/>
      <c r="H1054" s="255"/>
      <c r="I1054" s="249"/>
      <c r="J1054" s="252"/>
      <c r="K1054" s="256"/>
      <c r="L1054" s="257"/>
      <c r="M1054" s="258" t="str">
        <f>CONCATENATE(Übersetzungstexte!A$211," ",TEXT(MONTH(P$4),"00"),".",YEAR(P$4))</f>
        <v>Zeitgleiche Periode des vorletzten Jahres: 01.3798</v>
      </c>
    </row>
    <row r="1055" spans="1:26" hidden="1" x14ac:dyDescent="0.2">
      <c r="A1055" s="259">
        <v>1</v>
      </c>
      <c r="B1055" s="260">
        <v>2</v>
      </c>
      <c r="C1055" s="260">
        <v>3</v>
      </c>
      <c r="D1055" s="260">
        <v>4</v>
      </c>
      <c r="E1055" s="260">
        <v>5</v>
      </c>
      <c r="F1055" s="260">
        <v>6</v>
      </c>
      <c r="G1055" s="261"/>
      <c r="H1055" s="259">
        <v>1</v>
      </c>
      <c r="I1055" s="260">
        <v>2</v>
      </c>
      <c r="J1055" s="260">
        <v>3</v>
      </c>
      <c r="K1055" s="260">
        <v>4</v>
      </c>
      <c r="L1055" s="260">
        <v>5</v>
      </c>
      <c r="M1055" s="260">
        <v>6</v>
      </c>
      <c r="N1055" s="54"/>
      <c r="O1055" s="54"/>
      <c r="P1055" s="54"/>
      <c r="Q1055" s="54"/>
      <c r="R1055" s="54" t="s">
        <v>766</v>
      </c>
      <c r="S1055" s="54" t="s">
        <v>5</v>
      </c>
      <c r="T1055" s="66" t="s">
        <v>764</v>
      </c>
      <c r="U1055" s="66" t="s">
        <v>667</v>
      </c>
      <c r="V1055" s="66"/>
      <c r="W1055" s="66" t="s">
        <v>764</v>
      </c>
      <c r="X1055" s="66" t="s">
        <v>667</v>
      </c>
      <c r="Y1055" s="66"/>
    </row>
    <row r="1056" spans="1:26" s="134" customFormat="1" hidden="1" x14ac:dyDescent="0.2">
      <c r="A1056" s="262" t="str">
        <f>Übersetzungstexte!A$193</f>
        <v/>
      </c>
      <c r="B1056" s="263" t="str">
        <f>Übersetzungstexte!A$196</f>
        <v>vertragliche</v>
      </c>
      <c r="C1056" s="264" t="str">
        <f>Übersetzungstexte!A$199</f>
        <v>Sollstd. zeitgl.</v>
      </c>
      <c r="D1056" s="265" t="str">
        <f>Übersetzungstexte!A$202</f>
        <v>Istzeit</v>
      </c>
      <c r="E1056" s="264" t="str">
        <f>Übersetzungstexte!A$205</f>
        <v>Bezahlte/</v>
      </c>
      <c r="F1056" s="264" t="str">
        <f>Übersetzungstexte!A$208</f>
        <v>Ausfallstunden</v>
      </c>
      <c r="G1056" s="266"/>
      <c r="H1056" s="262" t="str">
        <f>Übersetzungstexte!A$212</f>
        <v/>
      </c>
      <c r="I1056" s="263" t="str">
        <f>Übersetzungstexte!A$215</f>
        <v>vertragliche</v>
      </c>
      <c r="J1056" s="264" t="str">
        <f>Übersetzungstexte!A$218</f>
        <v>Sollstd. zeitgl.</v>
      </c>
      <c r="K1056" s="265" t="str">
        <f>Übersetzungstexte!A$221</f>
        <v>Istzeit</v>
      </c>
      <c r="L1056" s="264" t="str">
        <f>Übersetzungstexte!A$224</f>
        <v>Bezahlte/</v>
      </c>
      <c r="M1056" s="264" t="str">
        <f>Übersetzungstexte!A$227</f>
        <v>Ausfallstunden</v>
      </c>
      <c r="N1056" s="55"/>
      <c r="O1056" s="55"/>
      <c r="P1056" s="84" t="s">
        <v>680</v>
      </c>
      <c r="Q1056" s="84" t="s">
        <v>683</v>
      </c>
      <c r="R1056" s="61" t="s">
        <v>691</v>
      </c>
      <c r="S1056" s="61" t="s">
        <v>691</v>
      </c>
      <c r="T1056" s="66" t="s">
        <v>763</v>
      </c>
      <c r="U1056" s="66" t="s">
        <v>763</v>
      </c>
      <c r="V1056" s="61" t="s">
        <v>691</v>
      </c>
      <c r="W1056" s="66" t="s">
        <v>763</v>
      </c>
      <c r="X1056" s="66" t="s">
        <v>763</v>
      </c>
      <c r="Y1056" s="61" t="s">
        <v>691</v>
      </c>
      <c r="Z1056" s="79"/>
    </row>
    <row r="1057" spans="1:26" s="134" customFormat="1" hidden="1" x14ac:dyDescent="0.2">
      <c r="A1057" s="267" t="str">
        <f>Übersetzungstexte!A$194</f>
        <v/>
      </c>
      <c r="B1057" s="263" t="str">
        <f>Übersetzungstexte!A$197</f>
        <v>wöchentliche</v>
      </c>
      <c r="C1057" s="264" t="str">
        <f>Übersetzungstexte!A$200</f>
        <v>Periode inkl.</v>
      </c>
      <c r="D1057" s="265" t="str">
        <f>Übersetzungstexte!A$203</f>
        <v/>
      </c>
      <c r="E1057" s="264" t="str">
        <f>Übersetzungstexte!A$206</f>
        <v>Unbezahlte</v>
      </c>
      <c r="F1057" s="264" t="str">
        <f>Übersetzungstexte!A$209</f>
        <v/>
      </c>
      <c r="G1057" s="266"/>
      <c r="H1057" s="267" t="str">
        <f>Übersetzungstexte!A$213</f>
        <v/>
      </c>
      <c r="I1057" s="263" t="str">
        <f>Übersetzungstexte!A$216</f>
        <v>wöchentliche</v>
      </c>
      <c r="J1057" s="264" t="str">
        <f>Übersetzungstexte!A$219</f>
        <v>Periode inkl.</v>
      </c>
      <c r="K1057" s="265" t="str">
        <f>Übersetzungstexte!A$222</f>
        <v/>
      </c>
      <c r="L1057" s="264" t="str">
        <f>Übersetzungstexte!A$225</f>
        <v>Unbezahlte</v>
      </c>
      <c r="M1057" s="264" t="str">
        <f>Übersetzungstexte!A$228</f>
        <v/>
      </c>
      <c r="N1057" s="55"/>
      <c r="O1057" s="55"/>
      <c r="P1057" s="61" t="s">
        <v>682</v>
      </c>
      <c r="Q1057" s="84" t="s">
        <v>681</v>
      </c>
      <c r="R1057" s="61" t="s">
        <v>692</v>
      </c>
      <c r="S1057" s="61" t="s">
        <v>692</v>
      </c>
      <c r="T1057" s="66" t="s">
        <v>749</v>
      </c>
      <c r="U1057" s="66" t="s">
        <v>749</v>
      </c>
      <c r="V1057" s="61" t="s">
        <v>692</v>
      </c>
      <c r="W1057" s="66" t="s">
        <v>749</v>
      </c>
      <c r="X1057" s="66" t="s">
        <v>749</v>
      </c>
      <c r="Y1057" s="61" t="s">
        <v>692</v>
      </c>
      <c r="Z1057" s="79" t="s">
        <v>52</v>
      </c>
    </row>
    <row r="1058" spans="1:26" s="134" customFormat="1" hidden="1" x14ac:dyDescent="0.2">
      <c r="A1058" s="268" t="str">
        <f>Übersetzungstexte!A$195</f>
        <v>Name,Vorname</v>
      </c>
      <c r="B1058" s="269" t="str">
        <f>Übersetzungstexte!A$198</f>
        <v>Arbeitszeit</v>
      </c>
      <c r="C1058" s="270" t="str">
        <f>Übersetzungstexte!A$201</f>
        <v>Vorholzeit</v>
      </c>
      <c r="D1058" s="271" t="str">
        <f>Übersetzungstexte!A$204</f>
        <v/>
      </c>
      <c r="E1058" s="270" t="str">
        <f>Übersetzungstexte!A$207</f>
        <v>Absenzen</v>
      </c>
      <c r="F1058" s="270" t="str">
        <f>Übersetzungstexte!A$210</f>
        <v/>
      </c>
      <c r="G1058" s="272"/>
      <c r="H1058" s="268" t="str">
        <f>Übersetzungstexte!A$214</f>
        <v>Name,Vorname</v>
      </c>
      <c r="I1058" s="269" t="str">
        <f>Übersetzungstexte!A$217</f>
        <v>Arbeitszeit</v>
      </c>
      <c r="J1058" s="270" t="str">
        <f>Übersetzungstexte!A$220</f>
        <v>Vorholzeit</v>
      </c>
      <c r="K1058" s="271" t="str">
        <f>Übersetzungstexte!A$223</f>
        <v/>
      </c>
      <c r="L1058" s="270" t="str">
        <f>Übersetzungstexte!A$226</f>
        <v>Absenzen</v>
      </c>
      <c r="M1058" s="270" t="str">
        <f>Übersetzungstexte!A$229</f>
        <v/>
      </c>
      <c r="N1058" s="55"/>
      <c r="O1058" s="55" t="s">
        <v>711</v>
      </c>
      <c r="P1058" s="61" t="s">
        <v>673</v>
      </c>
      <c r="Q1058" s="84" t="s">
        <v>661</v>
      </c>
      <c r="R1058" s="83">
        <f>P$3</f>
        <v>693598</v>
      </c>
      <c r="S1058" s="83">
        <f>P$4</f>
        <v>693233</v>
      </c>
      <c r="T1058" s="83" t="s">
        <v>767</v>
      </c>
      <c r="U1058" s="83" t="s">
        <v>767</v>
      </c>
      <c r="V1058" s="83" t="s">
        <v>767</v>
      </c>
      <c r="W1058" s="83" t="s">
        <v>4</v>
      </c>
      <c r="X1058" s="83" t="s">
        <v>4</v>
      </c>
      <c r="Y1058" s="83" t="s">
        <v>4</v>
      </c>
      <c r="Z1058" s="79" t="s">
        <v>53</v>
      </c>
    </row>
    <row r="1059" spans="1:26" ht="17.25" hidden="1" customHeight="1" x14ac:dyDescent="0.2">
      <c r="A1059" s="131" t="str">
        <f t="shared" ref="A1059:A1079" si="455">O1059</f>
        <v/>
      </c>
      <c r="B1059" s="168"/>
      <c r="C1059" s="168"/>
      <c r="D1059" s="168"/>
      <c r="E1059" s="169"/>
      <c r="F1059" s="273" t="str">
        <f t="shared" ref="F1059:F1079" si="456">R1059</f>
        <v/>
      </c>
      <c r="G1059" s="129"/>
      <c r="H1059" s="131" t="str">
        <f t="shared" ref="H1059:H1079" si="457">O1059</f>
        <v/>
      </c>
      <c r="I1059" s="168"/>
      <c r="J1059" s="168"/>
      <c r="K1059" s="168"/>
      <c r="L1059" s="169"/>
      <c r="M1059" s="273" t="str">
        <f t="shared" ref="M1059:M1079" si="458">S1059</f>
        <v/>
      </c>
      <c r="N1059" s="56"/>
      <c r="O1059" s="57" t="str">
        <f>'Stammdaten Mitarbeitende'!AA1059</f>
        <v/>
      </c>
      <c r="P1059" s="64" t="str">
        <f>IF($A1059="","",'Stammdaten Mitarbeitende'!L1059)</f>
        <v/>
      </c>
      <c r="Q1059" s="64" t="str">
        <f>IF(OR($A1059="",'Stammdaten Mitarbeitende'!J1059=""),"",'Stammdaten Mitarbeitende'!J1059)</f>
        <v/>
      </c>
      <c r="R1059" s="63" t="str">
        <f t="shared" ref="R1059:R1079" si="459">IF(OR($A1059="",C1059="",D1059="",E1059=""),"",MAX(C1059-D1059-E1059,0))</f>
        <v/>
      </c>
      <c r="S1059" s="63" t="str">
        <f>IF(OR($H1059="",J1059="",K1059="",L1059=""),"",MAX(J1059-K1059-L1059,0))</f>
        <v/>
      </c>
      <c r="T1059" s="19">
        <f t="shared" ref="T1059:T1079" si="460">IF(OR(F1059=""),0,C1059)</f>
        <v>0</v>
      </c>
      <c r="U1059" s="19">
        <f t="shared" ref="U1059:U1079" si="461">IF(OR(F1059=""),0,E1059)</f>
        <v>0</v>
      </c>
      <c r="V1059" s="19">
        <f t="shared" ref="V1059:V1079" si="462">IF(OR(F1059&lt;=0,F1059=""),0,R1059)</f>
        <v>0</v>
      </c>
      <c r="W1059" s="19">
        <f t="shared" ref="W1059:W1079" si="463">IF(OR(M1059=""),0,J1059)</f>
        <v>0</v>
      </c>
      <c r="X1059" s="19">
        <f t="shared" ref="X1059:X1079" si="464">IF(OR(M1059=""),0,L1059)</f>
        <v>0</v>
      </c>
      <c r="Y1059" s="19">
        <f t="shared" ref="Y1059:Y1079" si="465">IF(OR(M1059&lt;=0,M1059=""),0,S1059)</f>
        <v>0</v>
      </c>
      <c r="Z1059" s="365">
        <f>MAX(P1059:Y1059)</f>
        <v>0</v>
      </c>
    </row>
    <row r="1060" spans="1:26" ht="17.25" hidden="1" customHeight="1" x14ac:dyDescent="0.2">
      <c r="A1060" s="131" t="str">
        <f t="shared" si="455"/>
        <v/>
      </c>
      <c r="B1060" s="168"/>
      <c r="C1060" s="168"/>
      <c r="D1060" s="168"/>
      <c r="E1060" s="169"/>
      <c r="F1060" s="273" t="str">
        <f t="shared" si="456"/>
        <v/>
      </c>
      <c r="G1060" s="129"/>
      <c r="H1060" s="131" t="str">
        <f t="shared" si="457"/>
        <v/>
      </c>
      <c r="I1060" s="168"/>
      <c r="J1060" s="168"/>
      <c r="K1060" s="168"/>
      <c r="L1060" s="169"/>
      <c r="M1060" s="273" t="str">
        <f t="shared" si="458"/>
        <v/>
      </c>
      <c r="N1060" s="56"/>
      <c r="O1060" s="57" t="str">
        <f>'Stammdaten Mitarbeitende'!AA1060</f>
        <v/>
      </c>
      <c r="P1060" s="64" t="str">
        <f>IF($A1060="","",'Stammdaten Mitarbeitende'!L1060)</f>
        <v/>
      </c>
      <c r="Q1060" s="64" t="str">
        <f>IF(OR($A1060="",'Stammdaten Mitarbeitende'!J1060=""),"",'Stammdaten Mitarbeitende'!J1060)</f>
        <v/>
      </c>
      <c r="R1060" s="63" t="str">
        <f t="shared" si="459"/>
        <v/>
      </c>
      <c r="S1060" s="63" t="str">
        <f t="shared" ref="S1060:S1079" si="466">IF(OR($H1060="",J1060="",K1060="",L1060=""),"",MAX(J1060-K1060-L1060,0))</f>
        <v/>
      </c>
      <c r="T1060" s="19">
        <f t="shared" si="460"/>
        <v>0</v>
      </c>
      <c r="U1060" s="19">
        <f t="shared" si="461"/>
        <v>0</v>
      </c>
      <c r="V1060" s="19">
        <f t="shared" si="462"/>
        <v>0</v>
      </c>
      <c r="W1060" s="19">
        <f t="shared" si="463"/>
        <v>0</v>
      </c>
      <c r="X1060" s="19">
        <f t="shared" si="464"/>
        <v>0</v>
      </c>
      <c r="Y1060" s="19">
        <f t="shared" si="465"/>
        <v>0</v>
      </c>
      <c r="Z1060" s="365">
        <f t="shared" ref="Z1060:Z1079" si="467">MAX(P1060:Y1060)</f>
        <v>0</v>
      </c>
    </row>
    <row r="1061" spans="1:26" ht="17.25" hidden="1" customHeight="1" x14ac:dyDescent="0.2">
      <c r="A1061" s="131" t="str">
        <f t="shared" si="455"/>
        <v/>
      </c>
      <c r="B1061" s="168"/>
      <c r="C1061" s="168"/>
      <c r="D1061" s="168"/>
      <c r="E1061" s="169"/>
      <c r="F1061" s="273" t="str">
        <f t="shared" si="456"/>
        <v/>
      </c>
      <c r="G1061" s="129"/>
      <c r="H1061" s="131" t="str">
        <f t="shared" si="457"/>
        <v/>
      </c>
      <c r="I1061" s="168"/>
      <c r="J1061" s="168"/>
      <c r="K1061" s="168"/>
      <c r="L1061" s="169"/>
      <c r="M1061" s="273" t="str">
        <f t="shared" si="458"/>
        <v/>
      </c>
      <c r="N1061" s="56"/>
      <c r="O1061" s="57" t="str">
        <f>'Stammdaten Mitarbeitende'!AA1061</f>
        <v/>
      </c>
      <c r="P1061" s="64" t="str">
        <f>IF($A1061="","",'Stammdaten Mitarbeitende'!L1061)</f>
        <v/>
      </c>
      <c r="Q1061" s="64" t="str">
        <f>IF(OR($A1061="",'Stammdaten Mitarbeitende'!J1061=""),"",'Stammdaten Mitarbeitende'!J1061)</f>
        <v/>
      </c>
      <c r="R1061" s="63" t="str">
        <f t="shared" si="459"/>
        <v/>
      </c>
      <c r="S1061" s="63" t="str">
        <f t="shared" si="466"/>
        <v/>
      </c>
      <c r="T1061" s="19">
        <f t="shared" si="460"/>
        <v>0</v>
      </c>
      <c r="U1061" s="19">
        <f t="shared" si="461"/>
        <v>0</v>
      </c>
      <c r="V1061" s="19">
        <f t="shared" si="462"/>
        <v>0</v>
      </c>
      <c r="W1061" s="19">
        <f t="shared" si="463"/>
        <v>0</v>
      </c>
      <c r="X1061" s="19">
        <f t="shared" si="464"/>
        <v>0</v>
      </c>
      <c r="Y1061" s="19">
        <f t="shared" si="465"/>
        <v>0</v>
      </c>
      <c r="Z1061" s="365">
        <f t="shared" si="467"/>
        <v>0</v>
      </c>
    </row>
    <row r="1062" spans="1:26" ht="17.25" hidden="1" customHeight="1" x14ac:dyDescent="0.2">
      <c r="A1062" s="131" t="str">
        <f t="shared" si="455"/>
        <v/>
      </c>
      <c r="B1062" s="168"/>
      <c r="C1062" s="168"/>
      <c r="D1062" s="168"/>
      <c r="E1062" s="169"/>
      <c r="F1062" s="273" t="str">
        <f t="shared" si="456"/>
        <v/>
      </c>
      <c r="G1062" s="129"/>
      <c r="H1062" s="131" t="str">
        <f t="shared" si="457"/>
        <v/>
      </c>
      <c r="I1062" s="168"/>
      <c r="J1062" s="168"/>
      <c r="K1062" s="168"/>
      <c r="L1062" s="169"/>
      <c r="M1062" s="273" t="str">
        <f t="shared" si="458"/>
        <v/>
      </c>
      <c r="N1062" s="56"/>
      <c r="O1062" s="57" t="str">
        <f>'Stammdaten Mitarbeitende'!AA1062</f>
        <v/>
      </c>
      <c r="P1062" s="64" t="str">
        <f>IF($A1062="","",'Stammdaten Mitarbeitende'!L1062)</f>
        <v/>
      </c>
      <c r="Q1062" s="64" t="str">
        <f>IF(OR($A1062="",'Stammdaten Mitarbeitende'!J1062=""),"",'Stammdaten Mitarbeitende'!J1062)</f>
        <v/>
      </c>
      <c r="R1062" s="63" t="str">
        <f t="shared" si="459"/>
        <v/>
      </c>
      <c r="S1062" s="63" t="str">
        <f t="shared" si="466"/>
        <v/>
      </c>
      <c r="T1062" s="19">
        <f t="shared" si="460"/>
        <v>0</v>
      </c>
      <c r="U1062" s="19">
        <f t="shared" si="461"/>
        <v>0</v>
      </c>
      <c r="V1062" s="19">
        <f t="shared" si="462"/>
        <v>0</v>
      </c>
      <c r="W1062" s="19">
        <f t="shared" si="463"/>
        <v>0</v>
      </c>
      <c r="X1062" s="19">
        <f t="shared" si="464"/>
        <v>0</v>
      </c>
      <c r="Y1062" s="19">
        <f t="shared" si="465"/>
        <v>0</v>
      </c>
      <c r="Z1062" s="365">
        <f t="shared" si="467"/>
        <v>0</v>
      </c>
    </row>
    <row r="1063" spans="1:26" ht="17.25" hidden="1" customHeight="1" x14ac:dyDescent="0.2">
      <c r="A1063" s="131" t="str">
        <f t="shared" si="455"/>
        <v/>
      </c>
      <c r="B1063" s="168"/>
      <c r="C1063" s="168"/>
      <c r="D1063" s="168"/>
      <c r="E1063" s="169"/>
      <c r="F1063" s="273" t="str">
        <f t="shared" si="456"/>
        <v/>
      </c>
      <c r="G1063" s="129"/>
      <c r="H1063" s="131" t="str">
        <f t="shared" si="457"/>
        <v/>
      </c>
      <c r="I1063" s="168"/>
      <c r="J1063" s="168"/>
      <c r="K1063" s="168"/>
      <c r="L1063" s="169"/>
      <c r="M1063" s="273" t="str">
        <f t="shared" si="458"/>
        <v/>
      </c>
      <c r="N1063" s="56"/>
      <c r="O1063" s="57" t="str">
        <f>'Stammdaten Mitarbeitende'!AA1063</f>
        <v/>
      </c>
      <c r="P1063" s="64" t="str">
        <f>IF($A1063="","",'Stammdaten Mitarbeitende'!L1063)</f>
        <v/>
      </c>
      <c r="Q1063" s="64" t="str">
        <f>IF(OR($A1063="",'Stammdaten Mitarbeitende'!J1063=""),"",'Stammdaten Mitarbeitende'!J1063)</f>
        <v/>
      </c>
      <c r="R1063" s="63" t="str">
        <f t="shared" si="459"/>
        <v/>
      </c>
      <c r="S1063" s="63" t="str">
        <f t="shared" si="466"/>
        <v/>
      </c>
      <c r="T1063" s="19">
        <f t="shared" si="460"/>
        <v>0</v>
      </c>
      <c r="U1063" s="19">
        <f t="shared" si="461"/>
        <v>0</v>
      </c>
      <c r="V1063" s="19">
        <f t="shared" si="462"/>
        <v>0</v>
      </c>
      <c r="W1063" s="19">
        <f t="shared" si="463"/>
        <v>0</v>
      </c>
      <c r="X1063" s="19">
        <f t="shared" si="464"/>
        <v>0</v>
      </c>
      <c r="Y1063" s="19">
        <f t="shared" si="465"/>
        <v>0</v>
      </c>
      <c r="Z1063" s="365">
        <f t="shared" si="467"/>
        <v>0</v>
      </c>
    </row>
    <row r="1064" spans="1:26" ht="17.25" hidden="1" customHeight="1" x14ac:dyDescent="0.2">
      <c r="A1064" s="131" t="str">
        <f t="shared" si="455"/>
        <v/>
      </c>
      <c r="B1064" s="168"/>
      <c r="C1064" s="168"/>
      <c r="D1064" s="168"/>
      <c r="E1064" s="169"/>
      <c r="F1064" s="273" t="str">
        <f t="shared" si="456"/>
        <v/>
      </c>
      <c r="G1064" s="129"/>
      <c r="H1064" s="131" t="str">
        <f t="shared" si="457"/>
        <v/>
      </c>
      <c r="I1064" s="168"/>
      <c r="J1064" s="168"/>
      <c r="K1064" s="168"/>
      <c r="L1064" s="169"/>
      <c r="M1064" s="273" t="str">
        <f t="shared" si="458"/>
        <v/>
      </c>
      <c r="N1064" s="56"/>
      <c r="O1064" s="57" t="str">
        <f>'Stammdaten Mitarbeitende'!AA1064</f>
        <v/>
      </c>
      <c r="P1064" s="64" t="str">
        <f>IF($A1064="","",'Stammdaten Mitarbeitende'!L1064)</f>
        <v/>
      </c>
      <c r="Q1064" s="64" t="str">
        <f>IF(OR($A1064="",'Stammdaten Mitarbeitende'!J1064=""),"",'Stammdaten Mitarbeitende'!J1064)</f>
        <v/>
      </c>
      <c r="R1064" s="63" t="str">
        <f t="shared" si="459"/>
        <v/>
      </c>
      <c r="S1064" s="63" t="str">
        <f t="shared" si="466"/>
        <v/>
      </c>
      <c r="T1064" s="19">
        <f t="shared" si="460"/>
        <v>0</v>
      </c>
      <c r="U1064" s="19">
        <f t="shared" si="461"/>
        <v>0</v>
      </c>
      <c r="V1064" s="19">
        <f t="shared" si="462"/>
        <v>0</v>
      </c>
      <c r="W1064" s="19">
        <f t="shared" si="463"/>
        <v>0</v>
      </c>
      <c r="X1064" s="19">
        <f t="shared" si="464"/>
        <v>0</v>
      </c>
      <c r="Y1064" s="19">
        <f t="shared" si="465"/>
        <v>0</v>
      </c>
      <c r="Z1064" s="365">
        <f t="shared" si="467"/>
        <v>0</v>
      </c>
    </row>
    <row r="1065" spans="1:26" ht="17.25" hidden="1" customHeight="1" x14ac:dyDescent="0.2">
      <c r="A1065" s="131" t="str">
        <f t="shared" si="455"/>
        <v/>
      </c>
      <c r="B1065" s="168"/>
      <c r="C1065" s="168"/>
      <c r="D1065" s="168"/>
      <c r="E1065" s="169"/>
      <c r="F1065" s="273" t="str">
        <f t="shared" si="456"/>
        <v/>
      </c>
      <c r="G1065" s="129"/>
      <c r="H1065" s="131" t="str">
        <f t="shared" si="457"/>
        <v/>
      </c>
      <c r="I1065" s="168"/>
      <c r="J1065" s="168"/>
      <c r="K1065" s="168"/>
      <c r="L1065" s="169"/>
      <c r="M1065" s="273" t="str">
        <f t="shared" si="458"/>
        <v/>
      </c>
      <c r="N1065" s="56"/>
      <c r="O1065" s="57" t="str">
        <f>'Stammdaten Mitarbeitende'!AA1065</f>
        <v/>
      </c>
      <c r="P1065" s="64" t="str">
        <f>IF($A1065="","",'Stammdaten Mitarbeitende'!L1065)</f>
        <v/>
      </c>
      <c r="Q1065" s="64" t="str">
        <f>IF(OR($A1065="",'Stammdaten Mitarbeitende'!J1065=""),"",'Stammdaten Mitarbeitende'!J1065)</f>
        <v/>
      </c>
      <c r="R1065" s="63" t="str">
        <f t="shared" si="459"/>
        <v/>
      </c>
      <c r="S1065" s="63" t="str">
        <f t="shared" si="466"/>
        <v/>
      </c>
      <c r="T1065" s="19">
        <f t="shared" si="460"/>
        <v>0</v>
      </c>
      <c r="U1065" s="19">
        <f t="shared" si="461"/>
        <v>0</v>
      </c>
      <c r="V1065" s="19">
        <f t="shared" si="462"/>
        <v>0</v>
      </c>
      <c r="W1065" s="19">
        <f t="shared" si="463"/>
        <v>0</v>
      </c>
      <c r="X1065" s="19">
        <f t="shared" si="464"/>
        <v>0</v>
      </c>
      <c r="Y1065" s="19">
        <f t="shared" si="465"/>
        <v>0</v>
      </c>
      <c r="Z1065" s="365">
        <f t="shared" si="467"/>
        <v>0</v>
      </c>
    </row>
    <row r="1066" spans="1:26" ht="17.25" hidden="1" customHeight="1" x14ac:dyDescent="0.2">
      <c r="A1066" s="131" t="str">
        <f t="shared" si="455"/>
        <v/>
      </c>
      <c r="B1066" s="168"/>
      <c r="C1066" s="168"/>
      <c r="D1066" s="168"/>
      <c r="E1066" s="169"/>
      <c r="F1066" s="273" t="str">
        <f t="shared" si="456"/>
        <v/>
      </c>
      <c r="G1066" s="129"/>
      <c r="H1066" s="131" t="str">
        <f t="shared" si="457"/>
        <v/>
      </c>
      <c r="I1066" s="168"/>
      <c r="J1066" s="168"/>
      <c r="K1066" s="168"/>
      <c r="L1066" s="169"/>
      <c r="M1066" s="273" t="str">
        <f t="shared" si="458"/>
        <v/>
      </c>
      <c r="N1066" s="56"/>
      <c r="O1066" s="57" t="str">
        <f>'Stammdaten Mitarbeitende'!AA1066</f>
        <v/>
      </c>
      <c r="P1066" s="64" t="str">
        <f>IF($A1066="","",'Stammdaten Mitarbeitende'!L1066)</f>
        <v/>
      </c>
      <c r="Q1066" s="64" t="str">
        <f>IF(OR($A1066="",'Stammdaten Mitarbeitende'!J1066=""),"",'Stammdaten Mitarbeitende'!J1066)</f>
        <v/>
      </c>
      <c r="R1066" s="63" t="str">
        <f t="shared" si="459"/>
        <v/>
      </c>
      <c r="S1066" s="63" t="str">
        <f t="shared" si="466"/>
        <v/>
      </c>
      <c r="T1066" s="19">
        <f t="shared" si="460"/>
        <v>0</v>
      </c>
      <c r="U1066" s="19">
        <f t="shared" si="461"/>
        <v>0</v>
      </c>
      <c r="V1066" s="19">
        <f t="shared" si="462"/>
        <v>0</v>
      </c>
      <c r="W1066" s="19">
        <f t="shared" si="463"/>
        <v>0</v>
      </c>
      <c r="X1066" s="19">
        <f t="shared" si="464"/>
        <v>0</v>
      </c>
      <c r="Y1066" s="19">
        <f t="shared" si="465"/>
        <v>0</v>
      </c>
      <c r="Z1066" s="365">
        <f t="shared" si="467"/>
        <v>0</v>
      </c>
    </row>
    <row r="1067" spans="1:26" ht="17.25" hidden="1" customHeight="1" x14ac:dyDescent="0.2">
      <c r="A1067" s="131" t="str">
        <f t="shared" si="455"/>
        <v/>
      </c>
      <c r="B1067" s="168"/>
      <c r="C1067" s="168"/>
      <c r="D1067" s="168"/>
      <c r="E1067" s="169"/>
      <c r="F1067" s="273" t="str">
        <f t="shared" si="456"/>
        <v/>
      </c>
      <c r="G1067" s="129"/>
      <c r="H1067" s="131" t="str">
        <f t="shared" si="457"/>
        <v/>
      </c>
      <c r="I1067" s="168"/>
      <c r="J1067" s="168"/>
      <c r="K1067" s="168"/>
      <c r="L1067" s="169"/>
      <c r="M1067" s="273" t="str">
        <f t="shared" si="458"/>
        <v/>
      </c>
      <c r="N1067" s="56"/>
      <c r="O1067" s="57" t="str">
        <f>'Stammdaten Mitarbeitende'!AA1067</f>
        <v/>
      </c>
      <c r="P1067" s="64" t="str">
        <f>IF($A1067="","",'Stammdaten Mitarbeitende'!L1067)</f>
        <v/>
      </c>
      <c r="Q1067" s="64" t="str">
        <f>IF(OR($A1067="",'Stammdaten Mitarbeitende'!J1067=""),"",'Stammdaten Mitarbeitende'!J1067)</f>
        <v/>
      </c>
      <c r="R1067" s="63" t="str">
        <f t="shared" si="459"/>
        <v/>
      </c>
      <c r="S1067" s="63" t="str">
        <f t="shared" si="466"/>
        <v/>
      </c>
      <c r="T1067" s="19">
        <f t="shared" si="460"/>
        <v>0</v>
      </c>
      <c r="U1067" s="19">
        <f t="shared" si="461"/>
        <v>0</v>
      </c>
      <c r="V1067" s="19">
        <f t="shared" si="462"/>
        <v>0</v>
      </c>
      <c r="W1067" s="19">
        <f t="shared" si="463"/>
        <v>0</v>
      </c>
      <c r="X1067" s="19">
        <f t="shared" si="464"/>
        <v>0</v>
      </c>
      <c r="Y1067" s="19">
        <f t="shared" si="465"/>
        <v>0</v>
      </c>
      <c r="Z1067" s="365">
        <f t="shared" si="467"/>
        <v>0</v>
      </c>
    </row>
    <row r="1068" spans="1:26" ht="17.25" hidden="1" customHeight="1" x14ac:dyDescent="0.2">
      <c r="A1068" s="131" t="str">
        <f t="shared" si="455"/>
        <v/>
      </c>
      <c r="B1068" s="168"/>
      <c r="C1068" s="168"/>
      <c r="D1068" s="168"/>
      <c r="E1068" s="169"/>
      <c r="F1068" s="273" t="str">
        <f t="shared" si="456"/>
        <v/>
      </c>
      <c r="G1068" s="129"/>
      <c r="H1068" s="131" t="str">
        <f t="shared" si="457"/>
        <v/>
      </c>
      <c r="I1068" s="168"/>
      <c r="J1068" s="168"/>
      <c r="K1068" s="168"/>
      <c r="L1068" s="169"/>
      <c r="M1068" s="273" t="str">
        <f t="shared" si="458"/>
        <v/>
      </c>
      <c r="N1068" s="56"/>
      <c r="O1068" s="57" t="str">
        <f>'Stammdaten Mitarbeitende'!AA1068</f>
        <v/>
      </c>
      <c r="P1068" s="64" t="str">
        <f>IF($A1068="","",'Stammdaten Mitarbeitende'!L1068)</f>
        <v/>
      </c>
      <c r="Q1068" s="64" t="str">
        <f>IF(OR($A1068="",'Stammdaten Mitarbeitende'!J1068=""),"",'Stammdaten Mitarbeitende'!J1068)</f>
        <v/>
      </c>
      <c r="R1068" s="63" t="str">
        <f t="shared" si="459"/>
        <v/>
      </c>
      <c r="S1068" s="63" t="str">
        <f t="shared" si="466"/>
        <v/>
      </c>
      <c r="T1068" s="19">
        <f t="shared" si="460"/>
        <v>0</v>
      </c>
      <c r="U1068" s="19">
        <f t="shared" si="461"/>
        <v>0</v>
      </c>
      <c r="V1068" s="19">
        <f t="shared" si="462"/>
        <v>0</v>
      </c>
      <c r="W1068" s="19">
        <f t="shared" si="463"/>
        <v>0</v>
      </c>
      <c r="X1068" s="19">
        <f t="shared" si="464"/>
        <v>0</v>
      </c>
      <c r="Y1068" s="19">
        <f t="shared" si="465"/>
        <v>0</v>
      </c>
      <c r="Z1068" s="365">
        <f t="shared" si="467"/>
        <v>0</v>
      </c>
    </row>
    <row r="1069" spans="1:26" ht="17.25" hidden="1" customHeight="1" x14ac:dyDescent="0.2">
      <c r="A1069" s="131" t="str">
        <f t="shared" si="455"/>
        <v/>
      </c>
      <c r="B1069" s="168"/>
      <c r="C1069" s="168"/>
      <c r="D1069" s="168"/>
      <c r="E1069" s="169"/>
      <c r="F1069" s="273" t="str">
        <f t="shared" si="456"/>
        <v/>
      </c>
      <c r="G1069" s="129"/>
      <c r="H1069" s="131" t="str">
        <f t="shared" si="457"/>
        <v/>
      </c>
      <c r="I1069" s="168"/>
      <c r="J1069" s="168"/>
      <c r="K1069" s="168"/>
      <c r="L1069" s="169"/>
      <c r="M1069" s="273" t="str">
        <f t="shared" si="458"/>
        <v/>
      </c>
      <c r="N1069" s="56"/>
      <c r="O1069" s="57" t="str">
        <f>'Stammdaten Mitarbeitende'!AA1069</f>
        <v/>
      </c>
      <c r="P1069" s="64" t="str">
        <f>IF($A1069="","",'Stammdaten Mitarbeitende'!L1069)</f>
        <v/>
      </c>
      <c r="Q1069" s="64" t="str">
        <f>IF(OR($A1069="",'Stammdaten Mitarbeitende'!J1069=""),"",'Stammdaten Mitarbeitende'!J1069)</f>
        <v/>
      </c>
      <c r="R1069" s="63" t="str">
        <f t="shared" si="459"/>
        <v/>
      </c>
      <c r="S1069" s="63" t="str">
        <f t="shared" si="466"/>
        <v/>
      </c>
      <c r="T1069" s="19">
        <f t="shared" si="460"/>
        <v>0</v>
      </c>
      <c r="U1069" s="19">
        <f t="shared" si="461"/>
        <v>0</v>
      </c>
      <c r="V1069" s="19">
        <f t="shared" si="462"/>
        <v>0</v>
      </c>
      <c r="W1069" s="19">
        <f t="shared" si="463"/>
        <v>0</v>
      </c>
      <c r="X1069" s="19">
        <f t="shared" si="464"/>
        <v>0</v>
      </c>
      <c r="Y1069" s="19">
        <f t="shared" si="465"/>
        <v>0</v>
      </c>
      <c r="Z1069" s="365">
        <f t="shared" si="467"/>
        <v>0</v>
      </c>
    </row>
    <row r="1070" spans="1:26" ht="17.25" hidden="1" customHeight="1" x14ac:dyDescent="0.2">
      <c r="A1070" s="131" t="str">
        <f t="shared" si="455"/>
        <v/>
      </c>
      <c r="B1070" s="168"/>
      <c r="C1070" s="168"/>
      <c r="D1070" s="168"/>
      <c r="E1070" s="169"/>
      <c r="F1070" s="273" t="str">
        <f t="shared" si="456"/>
        <v/>
      </c>
      <c r="G1070" s="129"/>
      <c r="H1070" s="131" t="str">
        <f t="shared" si="457"/>
        <v/>
      </c>
      <c r="I1070" s="168"/>
      <c r="J1070" s="168"/>
      <c r="K1070" s="168"/>
      <c r="L1070" s="169"/>
      <c r="M1070" s="273" t="str">
        <f t="shared" si="458"/>
        <v/>
      </c>
      <c r="N1070" s="56"/>
      <c r="O1070" s="57" t="str">
        <f>'Stammdaten Mitarbeitende'!AA1070</f>
        <v/>
      </c>
      <c r="P1070" s="64" t="str">
        <f>IF($A1070="","",'Stammdaten Mitarbeitende'!L1070)</f>
        <v/>
      </c>
      <c r="Q1070" s="64" t="str">
        <f>IF(OR($A1070="",'Stammdaten Mitarbeitende'!J1070=""),"",'Stammdaten Mitarbeitende'!J1070)</f>
        <v/>
      </c>
      <c r="R1070" s="63" t="str">
        <f t="shared" si="459"/>
        <v/>
      </c>
      <c r="S1070" s="63" t="str">
        <f t="shared" si="466"/>
        <v/>
      </c>
      <c r="T1070" s="19">
        <f t="shared" si="460"/>
        <v>0</v>
      </c>
      <c r="U1070" s="19">
        <f t="shared" si="461"/>
        <v>0</v>
      </c>
      <c r="V1070" s="19">
        <f t="shared" si="462"/>
        <v>0</v>
      </c>
      <c r="W1070" s="19">
        <f t="shared" si="463"/>
        <v>0</v>
      </c>
      <c r="X1070" s="19">
        <f t="shared" si="464"/>
        <v>0</v>
      </c>
      <c r="Y1070" s="19">
        <f t="shared" si="465"/>
        <v>0</v>
      </c>
      <c r="Z1070" s="365">
        <f t="shared" si="467"/>
        <v>0</v>
      </c>
    </row>
    <row r="1071" spans="1:26" ht="17.25" hidden="1" customHeight="1" x14ac:dyDescent="0.2">
      <c r="A1071" s="131" t="str">
        <f t="shared" si="455"/>
        <v/>
      </c>
      <c r="B1071" s="168"/>
      <c r="C1071" s="168"/>
      <c r="D1071" s="168"/>
      <c r="E1071" s="169"/>
      <c r="F1071" s="273" t="str">
        <f t="shared" si="456"/>
        <v/>
      </c>
      <c r="G1071" s="129"/>
      <c r="H1071" s="131" t="str">
        <f t="shared" si="457"/>
        <v/>
      </c>
      <c r="I1071" s="168"/>
      <c r="J1071" s="168"/>
      <c r="K1071" s="168"/>
      <c r="L1071" s="169"/>
      <c r="M1071" s="273" t="str">
        <f t="shared" si="458"/>
        <v/>
      </c>
      <c r="N1071" s="56"/>
      <c r="O1071" s="57" t="str">
        <f>'Stammdaten Mitarbeitende'!AA1071</f>
        <v/>
      </c>
      <c r="P1071" s="64" t="str">
        <f>IF($A1071="","",'Stammdaten Mitarbeitende'!L1071)</f>
        <v/>
      </c>
      <c r="Q1071" s="64" t="str">
        <f>IF(OR($A1071="",'Stammdaten Mitarbeitende'!J1071=""),"",'Stammdaten Mitarbeitende'!J1071)</f>
        <v/>
      </c>
      <c r="R1071" s="63" t="str">
        <f t="shared" si="459"/>
        <v/>
      </c>
      <c r="S1071" s="63" t="str">
        <f t="shared" si="466"/>
        <v/>
      </c>
      <c r="T1071" s="19">
        <f t="shared" si="460"/>
        <v>0</v>
      </c>
      <c r="U1071" s="19">
        <f t="shared" si="461"/>
        <v>0</v>
      </c>
      <c r="V1071" s="19">
        <f t="shared" si="462"/>
        <v>0</v>
      </c>
      <c r="W1071" s="19">
        <f t="shared" si="463"/>
        <v>0</v>
      </c>
      <c r="X1071" s="19">
        <f t="shared" si="464"/>
        <v>0</v>
      </c>
      <c r="Y1071" s="19">
        <f t="shared" si="465"/>
        <v>0</v>
      </c>
      <c r="Z1071" s="365">
        <f t="shared" si="467"/>
        <v>0</v>
      </c>
    </row>
    <row r="1072" spans="1:26" ht="17.25" hidden="1" customHeight="1" x14ac:dyDescent="0.2">
      <c r="A1072" s="131" t="str">
        <f t="shared" si="455"/>
        <v/>
      </c>
      <c r="B1072" s="168"/>
      <c r="C1072" s="168"/>
      <c r="D1072" s="168"/>
      <c r="E1072" s="169"/>
      <c r="F1072" s="273" t="str">
        <f t="shared" si="456"/>
        <v/>
      </c>
      <c r="G1072" s="129"/>
      <c r="H1072" s="131" t="str">
        <f t="shared" si="457"/>
        <v/>
      </c>
      <c r="I1072" s="168"/>
      <c r="J1072" s="168"/>
      <c r="K1072" s="168"/>
      <c r="L1072" s="169"/>
      <c r="M1072" s="273" t="str">
        <f t="shared" si="458"/>
        <v/>
      </c>
      <c r="N1072" s="56"/>
      <c r="O1072" s="57" t="str">
        <f>'Stammdaten Mitarbeitende'!AA1072</f>
        <v/>
      </c>
      <c r="P1072" s="64" t="str">
        <f>IF($A1072="","",'Stammdaten Mitarbeitende'!L1072)</f>
        <v/>
      </c>
      <c r="Q1072" s="64" t="str">
        <f>IF(OR($A1072="",'Stammdaten Mitarbeitende'!J1072=""),"",'Stammdaten Mitarbeitende'!J1072)</f>
        <v/>
      </c>
      <c r="R1072" s="63" t="str">
        <f t="shared" si="459"/>
        <v/>
      </c>
      <c r="S1072" s="63" t="str">
        <f t="shared" si="466"/>
        <v/>
      </c>
      <c r="T1072" s="19">
        <f t="shared" si="460"/>
        <v>0</v>
      </c>
      <c r="U1072" s="19">
        <f t="shared" si="461"/>
        <v>0</v>
      </c>
      <c r="V1072" s="19">
        <f t="shared" si="462"/>
        <v>0</v>
      </c>
      <c r="W1072" s="19">
        <f t="shared" si="463"/>
        <v>0</v>
      </c>
      <c r="X1072" s="19">
        <f t="shared" si="464"/>
        <v>0</v>
      </c>
      <c r="Y1072" s="19">
        <f t="shared" si="465"/>
        <v>0</v>
      </c>
      <c r="Z1072" s="365">
        <f t="shared" si="467"/>
        <v>0</v>
      </c>
    </row>
    <row r="1073" spans="1:26" ht="17.25" hidden="1" customHeight="1" x14ac:dyDescent="0.2">
      <c r="A1073" s="131" t="str">
        <f t="shared" si="455"/>
        <v/>
      </c>
      <c r="B1073" s="168"/>
      <c r="C1073" s="168"/>
      <c r="D1073" s="168"/>
      <c r="E1073" s="169"/>
      <c r="F1073" s="273" t="str">
        <f t="shared" si="456"/>
        <v/>
      </c>
      <c r="G1073" s="129"/>
      <c r="H1073" s="131" t="str">
        <f t="shared" si="457"/>
        <v/>
      </c>
      <c r="I1073" s="168"/>
      <c r="J1073" s="168"/>
      <c r="K1073" s="168"/>
      <c r="L1073" s="169"/>
      <c r="M1073" s="273" t="str">
        <f t="shared" si="458"/>
        <v/>
      </c>
      <c r="N1073" s="56"/>
      <c r="O1073" s="57" t="str">
        <f>'Stammdaten Mitarbeitende'!AA1073</f>
        <v/>
      </c>
      <c r="P1073" s="64" t="str">
        <f>IF($A1073="","",'Stammdaten Mitarbeitende'!L1073)</f>
        <v/>
      </c>
      <c r="Q1073" s="64" t="str">
        <f>IF(OR($A1073="",'Stammdaten Mitarbeitende'!J1073=""),"",'Stammdaten Mitarbeitende'!J1073)</f>
        <v/>
      </c>
      <c r="R1073" s="63" t="str">
        <f t="shared" si="459"/>
        <v/>
      </c>
      <c r="S1073" s="63" t="str">
        <f t="shared" si="466"/>
        <v/>
      </c>
      <c r="T1073" s="19">
        <f t="shared" si="460"/>
        <v>0</v>
      </c>
      <c r="U1073" s="19">
        <f t="shared" si="461"/>
        <v>0</v>
      </c>
      <c r="V1073" s="19">
        <f t="shared" si="462"/>
        <v>0</v>
      </c>
      <c r="W1073" s="19">
        <f t="shared" si="463"/>
        <v>0</v>
      </c>
      <c r="X1073" s="19">
        <f t="shared" si="464"/>
        <v>0</v>
      </c>
      <c r="Y1073" s="19">
        <f t="shared" si="465"/>
        <v>0</v>
      </c>
      <c r="Z1073" s="365">
        <f t="shared" si="467"/>
        <v>0</v>
      </c>
    </row>
    <row r="1074" spans="1:26" ht="17.25" hidden="1" customHeight="1" x14ac:dyDescent="0.2">
      <c r="A1074" s="131" t="str">
        <f t="shared" si="455"/>
        <v/>
      </c>
      <c r="B1074" s="168"/>
      <c r="C1074" s="168"/>
      <c r="D1074" s="168"/>
      <c r="E1074" s="169"/>
      <c r="F1074" s="273" t="str">
        <f t="shared" si="456"/>
        <v/>
      </c>
      <c r="G1074" s="129"/>
      <c r="H1074" s="131" t="str">
        <f t="shared" si="457"/>
        <v/>
      </c>
      <c r="I1074" s="168"/>
      <c r="J1074" s="168"/>
      <c r="K1074" s="168"/>
      <c r="L1074" s="169"/>
      <c r="M1074" s="273" t="str">
        <f t="shared" si="458"/>
        <v/>
      </c>
      <c r="N1074" s="56"/>
      <c r="O1074" s="57" t="str">
        <f>'Stammdaten Mitarbeitende'!AA1074</f>
        <v/>
      </c>
      <c r="P1074" s="64" t="str">
        <f>IF($A1074="","",'Stammdaten Mitarbeitende'!L1074)</f>
        <v/>
      </c>
      <c r="Q1074" s="64" t="str">
        <f>IF(OR($A1074="",'Stammdaten Mitarbeitende'!J1074=""),"",'Stammdaten Mitarbeitende'!J1074)</f>
        <v/>
      </c>
      <c r="R1074" s="63" t="str">
        <f t="shared" si="459"/>
        <v/>
      </c>
      <c r="S1074" s="63" t="str">
        <f t="shared" si="466"/>
        <v/>
      </c>
      <c r="T1074" s="19">
        <f t="shared" si="460"/>
        <v>0</v>
      </c>
      <c r="U1074" s="19">
        <f t="shared" si="461"/>
        <v>0</v>
      </c>
      <c r="V1074" s="19">
        <f t="shared" si="462"/>
        <v>0</v>
      </c>
      <c r="W1074" s="19">
        <f t="shared" si="463"/>
        <v>0</v>
      </c>
      <c r="X1074" s="19">
        <f t="shared" si="464"/>
        <v>0</v>
      </c>
      <c r="Y1074" s="19">
        <f t="shared" si="465"/>
        <v>0</v>
      </c>
      <c r="Z1074" s="365">
        <f t="shared" si="467"/>
        <v>0</v>
      </c>
    </row>
    <row r="1075" spans="1:26" ht="17.25" hidden="1" customHeight="1" x14ac:dyDescent="0.2">
      <c r="A1075" s="131" t="str">
        <f t="shared" si="455"/>
        <v/>
      </c>
      <c r="B1075" s="168"/>
      <c r="C1075" s="168"/>
      <c r="D1075" s="168"/>
      <c r="E1075" s="169"/>
      <c r="F1075" s="273" t="str">
        <f t="shared" si="456"/>
        <v/>
      </c>
      <c r="G1075" s="129"/>
      <c r="H1075" s="131" t="str">
        <f t="shared" si="457"/>
        <v/>
      </c>
      <c r="I1075" s="168"/>
      <c r="J1075" s="168"/>
      <c r="K1075" s="168"/>
      <c r="L1075" s="169"/>
      <c r="M1075" s="273" t="str">
        <f t="shared" si="458"/>
        <v/>
      </c>
      <c r="N1075" s="56"/>
      <c r="O1075" s="57" t="str">
        <f>'Stammdaten Mitarbeitende'!AA1075</f>
        <v/>
      </c>
      <c r="P1075" s="64" t="str">
        <f>IF($A1075="","",'Stammdaten Mitarbeitende'!L1075)</f>
        <v/>
      </c>
      <c r="Q1075" s="64" t="str">
        <f>IF(OR($A1075="",'Stammdaten Mitarbeitende'!J1075=""),"",'Stammdaten Mitarbeitende'!J1075)</f>
        <v/>
      </c>
      <c r="R1075" s="63" t="str">
        <f t="shared" si="459"/>
        <v/>
      </c>
      <c r="S1075" s="63" t="str">
        <f t="shared" si="466"/>
        <v/>
      </c>
      <c r="T1075" s="19">
        <f t="shared" si="460"/>
        <v>0</v>
      </c>
      <c r="U1075" s="19">
        <f t="shared" si="461"/>
        <v>0</v>
      </c>
      <c r="V1075" s="19">
        <f t="shared" si="462"/>
        <v>0</v>
      </c>
      <c r="W1075" s="19">
        <f t="shared" si="463"/>
        <v>0</v>
      </c>
      <c r="X1075" s="19">
        <f t="shared" si="464"/>
        <v>0</v>
      </c>
      <c r="Y1075" s="19">
        <f t="shared" si="465"/>
        <v>0</v>
      </c>
      <c r="Z1075" s="365">
        <f t="shared" si="467"/>
        <v>0</v>
      </c>
    </row>
    <row r="1076" spans="1:26" ht="17.25" hidden="1" customHeight="1" x14ac:dyDescent="0.2">
      <c r="A1076" s="131" t="str">
        <f t="shared" si="455"/>
        <v/>
      </c>
      <c r="B1076" s="168"/>
      <c r="C1076" s="168"/>
      <c r="D1076" s="168"/>
      <c r="E1076" s="169"/>
      <c r="F1076" s="273" t="str">
        <f t="shared" si="456"/>
        <v/>
      </c>
      <c r="G1076" s="129"/>
      <c r="H1076" s="131" t="str">
        <f t="shared" si="457"/>
        <v/>
      </c>
      <c r="I1076" s="168"/>
      <c r="J1076" s="168"/>
      <c r="K1076" s="168"/>
      <c r="L1076" s="169"/>
      <c r="M1076" s="273" t="str">
        <f t="shared" si="458"/>
        <v/>
      </c>
      <c r="N1076" s="56"/>
      <c r="O1076" s="57" t="str">
        <f>'Stammdaten Mitarbeitende'!AA1076</f>
        <v/>
      </c>
      <c r="P1076" s="64" t="str">
        <f>IF($A1076="","",'Stammdaten Mitarbeitende'!L1076)</f>
        <v/>
      </c>
      <c r="Q1076" s="64" t="str">
        <f>IF(OR($A1076="",'Stammdaten Mitarbeitende'!J1076=""),"",'Stammdaten Mitarbeitende'!J1076)</f>
        <v/>
      </c>
      <c r="R1076" s="63" t="str">
        <f t="shared" si="459"/>
        <v/>
      </c>
      <c r="S1076" s="63" t="str">
        <f t="shared" si="466"/>
        <v/>
      </c>
      <c r="T1076" s="19">
        <f t="shared" si="460"/>
        <v>0</v>
      </c>
      <c r="U1076" s="19">
        <f t="shared" si="461"/>
        <v>0</v>
      </c>
      <c r="V1076" s="19">
        <f t="shared" si="462"/>
        <v>0</v>
      </c>
      <c r="W1076" s="19">
        <f t="shared" si="463"/>
        <v>0</v>
      </c>
      <c r="X1076" s="19">
        <f t="shared" si="464"/>
        <v>0</v>
      </c>
      <c r="Y1076" s="19">
        <f t="shared" si="465"/>
        <v>0</v>
      </c>
      <c r="Z1076" s="365">
        <f t="shared" si="467"/>
        <v>0</v>
      </c>
    </row>
    <row r="1077" spans="1:26" ht="17.25" hidden="1" customHeight="1" x14ac:dyDescent="0.2">
      <c r="A1077" s="131" t="str">
        <f t="shared" si="455"/>
        <v/>
      </c>
      <c r="B1077" s="168"/>
      <c r="C1077" s="168"/>
      <c r="D1077" s="168"/>
      <c r="E1077" s="169"/>
      <c r="F1077" s="273" t="str">
        <f t="shared" si="456"/>
        <v/>
      </c>
      <c r="G1077" s="129"/>
      <c r="H1077" s="131" t="str">
        <f t="shared" si="457"/>
        <v/>
      </c>
      <c r="I1077" s="168"/>
      <c r="J1077" s="168"/>
      <c r="K1077" s="168"/>
      <c r="L1077" s="169"/>
      <c r="M1077" s="273" t="str">
        <f t="shared" si="458"/>
        <v/>
      </c>
      <c r="N1077" s="56"/>
      <c r="O1077" s="57" t="str">
        <f>'Stammdaten Mitarbeitende'!AA1077</f>
        <v/>
      </c>
      <c r="P1077" s="64" t="str">
        <f>IF($A1077="","",'Stammdaten Mitarbeitende'!L1077)</f>
        <v/>
      </c>
      <c r="Q1077" s="64" t="str">
        <f>IF(OR($A1077="",'Stammdaten Mitarbeitende'!J1077=""),"",'Stammdaten Mitarbeitende'!J1077)</f>
        <v/>
      </c>
      <c r="R1077" s="63" t="str">
        <f t="shared" si="459"/>
        <v/>
      </c>
      <c r="S1077" s="63" t="str">
        <f t="shared" si="466"/>
        <v/>
      </c>
      <c r="T1077" s="19">
        <f t="shared" si="460"/>
        <v>0</v>
      </c>
      <c r="U1077" s="19">
        <f t="shared" si="461"/>
        <v>0</v>
      </c>
      <c r="V1077" s="19">
        <f t="shared" si="462"/>
        <v>0</v>
      </c>
      <c r="W1077" s="19">
        <f t="shared" si="463"/>
        <v>0</v>
      </c>
      <c r="X1077" s="19">
        <f t="shared" si="464"/>
        <v>0</v>
      </c>
      <c r="Y1077" s="19">
        <f t="shared" si="465"/>
        <v>0</v>
      </c>
      <c r="Z1077" s="365">
        <f t="shared" si="467"/>
        <v>0</v>
      </c>
    </row>
    <row r="1078" spans="1:26" ht="17.25" hidden="1" customHeight="1" x14ac:dyDescent="0.2">
      <c r="A1078" s="131" t="str">
        <f t="shared" si="455"/>
        <v/>
      </c>
      <c r="B1078" s="168"/>
      <c r="C1078" s="168"/>
      <c r="D1078" s="168"/>
      <c r="E1078" s="169"/>
      <c r="F1078" s="273" t="str">
        <f t="shared" si="456"/>
        <v/>
      </c>
      <c r="G1078" s="129"/>
      <c r="H1078" s="131" t="str">
        <f t="shared" si="457"/>
        <v/>
      </c>
      <c r="I1078" s="168"/>
      <c r="J1078" s="168"/>
      <c r="K1078" s="168"/>
      <c r="L1078" s="169"/>
      <c r="M1078" s="273" t="str">
        <f t="shared" si="458"/>
        <v/>
      </c>
      <c r="N1078" s="56"/>
      <c r="O1078" s="57" t="str">
        <f>'Stammdaten Mitarbeitende'!AA1078</f>
        <v/>
      </c>
      <c r="P1078" s="64" t="str">
        <f>IF($A1078="","",'Stammdaten Mitarbeitende'!L1078)</f>
        <v/>
      </c>
      <c r="Q1078" s="64" t="str">
        <f>IF(OR($A1078="",'Stammdaten Mitarbeitende'!J1078=""),"",'Stammdaten Mitarbeitende'!J1078)</f>
        <v/>
      </c>
      <c r="R1078" s="63" t="str">
        <f t="shared" si="459"/>
        <v/>
      </c>
      <c r="S1078" s="63" t="str">
        <f t="shared" si="466"/>
        <v/>
      </c>
      <c r="T1078" s="19">
        <f t="shared" si="460"/>
        <v>0</v>
      </c>
      <c r="U1078" s="19">
        <f t="shared" si="461"/>
        <v>0</v>
      </c>
      <c r="V1078" s="19">
        <f t="shared" si="462"/>
        <v>0</v>
      </c>
      <c r="W1078" s="19">
        <f t="shared" si="463"/>
        <v>0</v>
      </c>
      <c r="X1078" s="19">
        <f t="shared" si="464"/>
        <v>0</v>
      </c>
      <c r="Y1078" s="19">
        <f t="shared" si="465"/>
        <v>0</v>
      </c>
      <c r="Z1078" s="365">
        <f t="shared" si="467"/>
        <v>0</v>
      </c>
    </row>
    <row r="1079" spans="1:26" ht="17.25" hidden="1" customHeight="1" x14ac:dyDescent="0.2">
      <c r="A1079" s="131" t="str">
        <f t="shared" si="455"/>
        <v/>
      </c>
      <c r="B1079" s="168"/>
      <c r="C1079" s="168"/>
      <c r="D1079" s="168"/>
      <c r="E1079" s="169"/>
      <c r="F1079" s="273" t="str">
        <f t="shared" si="456"/>
        <v/>
      </c>
      <c r="G1079" s="129"/>
      <c r="H1079" s="131" t="str">
        <f t="shared" si="457"/>
        <v/>
      </c>
      <c r="I1079" s="168"/>
      <c r="J1079" s="168"/>
      <c r="K1079" s="168"/>
      <c r="L1079" s="169"/>
      <c r="M1079" s="273" t="str">
        <f t="shared" si="458"/>
        <v/>
      </c>
      <c r="N1079" s="56"/>
      <c r="O1079" s="57" t="str">
        <f>'Stammdaten Mitarbeitende'!AA1079</f>
        <v/>
      </c>
      <c r="P1079" s="64" t="str">
        <f>IF($A1079="","",'Stammdaten Mitarbeitende'!L1079)</f>
        <v/>
      </c>
      <c r="Q1079" s="64" t="str">
        <f>IF(OR($A1079="",'Stammdaten Mitarbeitende'!J1079=""),"",'Stammdaten Mitarbeitende'!J1079)</f>
        <v/>
      </c>
      <c r="R1079" s="63" t="str">
        <f t="shared" si="459"/>
        <v/>
      </c>
      <c r="S1079" s="63" t="str">
        <f t="shared" si="466"/>
        <v/>
      </c>
      <c r="T1079" s="19">
        <f t="shared" si="460"/>
        <v>0</v>
      </c>
      <c r="U1079" s="19">
        <f t="shared" si="461"/>
        <v>0</v>
      </c>
      <c r="V1079" s="19">
        <f t="shared" si="462"/>
        <v>0</v>
      </c>
      <c r="W1079" s="19">
        <f t="shared" si="463"/>
        <v>0</v>
      </c>
      <c r="X1079" s="19">
        <f t="shared" si="464"/>
        <v>0</v>
      </c>
      <c r="Y1079" s="19">
        <f t="shared" si="465"/>
        <v>0</v>
      </c>
      <c r="Z1079" s="365">
        <f t="shared" si="467"/>
        <v>0</v>
      </c>
    </row>
    <row r="1080" spans="1:26" hidden="1" x14ac:dyDescent="0.2">
      <c r="A1080" s="280" t="str">
        <f>Übersetzungstexte!A$230</f>
        <v>Seitentotal</v>
      </c>
      <c r="B1080" s="281"/>
      <c r="C1080" s="92">
        <f>SUM(C1059:C1079)</f>
        <v>0</v>
      </c>
      <c r="D1080" s="282"/>
      <c r="E1080" s="92">
        <f>SUM(E1059:E1079)</f>
        <v>0</v>
      </c>
      <c r="F1080" s="92">
        <f>SUM(F1059:F1079)</f>
        <v>0</v>
      </c>
      <c r="G1080" s="283"/>
      <c r="H1080" s="280" t="str">
        <f>Übersetzungstexte!A$230</f>
        <v>Seitentotal</v>
      </c>
      <c r="I1080" s="281"/>
      <c r="J1080" s="92">
        <f>SUM(J1059:J1079)</f>
        <v>0</v>
      </c>
      <c r="K1080" s="282"/>
      <c r="L1080" s="92">
        <f>SUM(L1059:L1079)</f>
        <v>0</v>
      </c>
      <c r="M1080" s="92">
        <f>SUM(M1059:M1079)</f>
        <v>0</v>
      </c>
      <c r="N1080" s="56"/>
      <c r="O1080" s="56"/>
      <c r="P1080" s="56"/>
      <c r="Q1080" s="56"/>
      <c r="R1080" s="56"/>
      <c r="S1080" s="56"/>
    </row>
    <row r="1081" spans="1:26" hidden="1" x14ac:dyDescent="0.2">
      <c r="A1081" s="240" t="str">
        <f>'Stammdaten Betrieb &amp; Abteilung'!D$1</f>
        <v xml:space="preserve">  </v>
      </c>
      <c r="B1081" s="241"/>
      <c r="F1081" s="243"/>
      <c r="G1081" s="243"/>
      <c r="H1081" s="22" t="str">
        <f>Übersetzungstexte!A$190</f>
        <v>Betrieb / Betriebsabteilung</v>
      </c>
      <c r="I1081" s="244" t="str">
        <f>'Stammdaten Betrieb &amp; Abteilung'!D$13</f>
        <v xml:space="preserve"> </v>
      </c>
      <c r="J1081" s="49"/>
      <c r="K1081" s="22"/>
      <c r="L1081" s="49"/>
      <c r="M1081" s="49"/>
    </row>
    <row r="1082" spans="1:26" hidden="1" x14ac:dyDescent="0.2">
      <c r="A1082" s="245" t="str">
        <f>'Stammdaten Betrieb &amp; Abteilung'!D$3</f>
        <v xml:space="preserve"> </v>
      </c>
      <c r="B1082" s="246"/>
      <c r="F1082" s="247"/>
      <c r="G1082" s="247"/>
      <c r="H1082" s="46" t="str">
        <f>Übersetzungstexte!A$191</f>
        <v>PLZ/Ort</v>
      </c>
      <c r="I1082" s="244" t="str">
        <f>'Stammdaten Betrieb &amp; Abteilung'!D$4</f>
        <v xml:space="preserve"> </v>
      </c>
      <c r="J1082" s="49"/>
      <c r="K1082" s="22"/>
      <c r="L1082" s="248"/>
      <c r="M1082" s="248"/>
    </row>
    <row r="1083" spans="1:26" hidden="1" x14ac:dyDescent="0.2">
      <c r="A1083" s="178"/>
      <c r="B1083" s="195"/>
      <c r="C1083" s="196"/>
      <c r="D1083" s="195"/>
      <c r="E1083" s="196"/>
      <c r="F1083" s="196"/>
      <c r="G1083" s="279"/>
      <c r="H1083" s="197"/>
      <c r="I1083" s="196"/>
      <c r="J1083" s="195"/>
      <c r="K1083" s="198"/>
      <c r="L1083" s="199"/>
      <c r="M1083" s="199"/>
    </row>
    <row r="1084" spans="1:26" hidden="1" x14ac:dyDescent="0.2">
      <c r="A1084" s="249"/>
      <c r="B1084" s="250"/>
      <c r="C1084" s="251"/>
      <c r="D1084" s="252"/>
      <c r="E1084" s="253"/>
      <c r="F1084" s="254" t="str">
        <f>CONCATENATE(Übersetzungstexte!A$192," ",TEXT(MONTH(P$3),"00"),".",YEAR(P$3))</f>
        <v>Zeitgleiche Periode des Vorjahres: 01.3799</v>
      </c>
      <c r="G1084" s="255"/>
      <c r="H1084" s="255"/>
      <c r="I1084" s="249"/>
      <c r="J1084" s="252"/>
      <c r="K1084" s="256"/>
      <c r="L1084" s="257"/>
      <c r="M1084" s="258" t="str">
        <f>CONCATENATE(Übersetzungstexte!A$211," ",TEXT(MONTH(P$4),"00"),".",YEAR(P$4))</f>
        <v>Zeitgleiche Periode des vorletzten Jahres: 01.3798</v>
      </c>
    </row>
    <row r="1085" spans="1:26" hidden="1" x14ac:dyDescent="0.2">
      <c r="A1085" s="259">
        <v>1</v>
      </c>
      <c r="B1085" s="260">
        <v>2</v>
      </c>
      <c r="C1085" s="260">
        <v>3</v>
      </c>
      <c r="D1085" s="260">
        <v>4</v>
      </c>
      <c r="E1085" s="260">
        <v>5</v>
      </c>
      <c r="F1085" s="260">
        <v>6</v>
      </c>
      <c r="G1085" s="261"/>
      <c r="H1085" s="259">
        <v>1</v>
      </c>
      <c r="I1085" s="260">
        <v>2</v>
      </c>
      <c r="J1085" s="260">
        <v>3</v>
      </c>
      <c r="K1085" s="260">
        <v>4</v>
      </c>
      <c r="L1085" s="260">
        <v>5</v>
      </c>
      <c r="M1085" s="260">
        <v>6</v>
      </c>
      <c r="N1085" s="54"/>
      <c r="O1085" s="54"/>
      <c r="P1085" s="54"/>
      <c r="Q1085" s="54"/>
      <c r="R1085" s="54" t="s">
        <v>766</v>
      </c>
      <c r="S1085" s="54" t="s">
        <v>5</v>
      </c>
      <c r="T1085" s="66" t="s">
        <v>764</v>
      </c>
      <c r="U1085" s="66" t="s">
        <v>667</v>
      </c>
      <c r="V1085" s="66"/>
      <c r="W1085" s="66" t="s">
        <v>764</v>
      </c>
      <c r="X1085" s="66" t="s">
        <v>667</v>
      </c>
      <c r="Y1085" s="66"/>
    </row>
    <row r="1086" spans="1:26" s="134" customFormat="1" hidden="1" x14ac:dyDescent="0.2">
      <c r="A1086" s="262" t="str">
        <f>Übersetzungstexte!A$193</f>
        <v/>
      </c>
      <c r="B1086" s="263" t="str">
        <f>Übersetzungstexte!A$196</f>
        <v>vertragliche</v>
      </c>
      <c r="C1086" s="264" t="str">
        <f>Übersetzungstexte!A$199</f>
        <v>Sollstd. zeitgl.</v>
      </c>
      <c r="D1086" s="265" t="str">
        <f>Übersetzungstexte!A$202</f>
        <v>Istzeit</v>
      </c>
      <c r="E1086" s="264" t="str">
        <f>Übersetzungstexte!A$205</f>
        <v>Bezahlte/</v>
      </c>
      <c r="F1086" s="264" t="str">
        <f>Übersetzungstexte!A$208</f>
        <v>Ausfallstunden</v>
      </c>
      <c r="G1086" s="266"/>
      <c r="H1086" s="262" t="str">
        <f>Übersetzungstexte!A$212</f>
        <v/>
      </c>
      <c r="I1086" s="263" t="str">
        <f>Übersetzungstexte!A$215</f>
        <v>vertragliche</v>
      </c>
      <c r="J1086" s="264" t="str">
        <f>Übersetzungstexte!A$218</f>
        <v>Sollstd. zeitgl.</v>
      </c>
      <c r="K1086" s="265" t="str">
        <f>Übersetzungstexte!A$221</f>
        <v>Istzeit</v>
      </c>
      <c r="L1086" s="264" t="str">
        <f>Übersetzungstexte!A$224</f>
        <v>Bezahlte/</v>
      </c>
      <c r="M1086" s="264" t="str">
        <f>Übersetzungstexte!A$227</f>
        <v>Ausfallstunden</v>
      </c>
      <c r="N1086" s="55"/>
      <c r="O1086" s="55"/>
      <c r="P1086" s="84" t="s">
        <v>680</v>
      </c>
      <c r="Q1086" s="84" t="s">
        <v>683</v>
      </c>
      <c r="R1086" s="61" t="s">
        <v>691</v>
      </c>
      <c r="S1086" s="61" t="s">
        <v>691</v>
      </c>
      <c r="T1086" s="66" t="s">
        <v>763</v>
      </c>
      <c r="U1086" s="66" t="s">
        <v>763</v>
      </c>
      <c r="V1086" s="61" t="s">
        <v>691</v>
      </c>
      <c r="W1086" s="66" t="s">
        <v>763</v>
      </c>
      <c r="X1086" s="66" t="s">
        <v>763</v>
      </c>
      <c r="Y1086" s="61" t="s">
        <v>691</v>
      </c>
      <c r="Z1086" s="79"/>
    </row>
    <row r="1087" spans="1:26" s="134" customFormat="1" hidden="1" x14ac:dyDescent="0.2">
      <c r="A1087" s="267" t="str">
        <f>Übersetzungstexte!A$194</f>
        <v/>
      </c>
      <c r="B1087" s="263" t="str">
        <f>Übersetzungstexte!A$197</f>
        <v>wöchentliche</v>
      </c>
      <c r="C1087" s="264" t="str">
        <f>Übersetzungstexte!A$200</f>
        <v>Periode inkl.</v>
      </c>
      <c r="D1087" s="265" t="str">
        <f>Übersetzungstexte!A$203</f>
        <v/>
      </c>
      <c r="E1087" s="264" t="str">
        <f>Übersetzungstexte!A$206</f>
        <v>Unbezahlte</v>
      </c>
      <c r="F1087" s="264" t="str">
        <f>Übersetzungstexte!A$209</f>
        <v/>
      </c>
      <c r="G1087" s="266"/>
      <c r="H1087" s="267" t="str">
        <f>Übersetzungstexte!A$213</f>
        <v/>
      </c>
      <c r="I1087" s="263" t="str">
        <f>Übersetzungstexte!A$216</f>
        <v>wöchentliche</v>
      </c>
      <c r="J1087" s="264" t="str">
        <f>Übersetzungstexte!A$219</f>
        <v>Periode inkl.</v>
      </c>
      <c r="K1087" s="265" t="str">
        <f>Übersetzungstexte!A$222</f>
        <v/>
      </c>
      <c r="L1087" s="264" t="str">
        <f>Übersetzungstexte!A$225</f>
        <v>Unbezahlte</v>
      </c>
      <c r="M1087" s="264" t="str">
        <f>Übersetzungstexte!A$228</f>
        <v/>
      </c>
      <c r="N1087" s="55"/>
      <c r="O1087" s="55"/>
      <c r="P1087" s="61" t="s">
        <v>682</v>
      </c>
      <c r="Q1087" s="84" t="s">
        <v>681</v>
      </c>
      <c r="R1087" s="61" t="s">
        <v>692</v>
      </c>
      <c r="S1087" s="61" t="s">
        <v>692</v>
      </c>
      <c r="T1087" s="66" t="s">
        <v>749</v>
      </c>
      <c r="U1087" s="66" t="s">
        <v>749</v>
      </c>
      <c r="V1087" s="61" t="s">
        <v>692</v>
      </c>
      <c r="W1087" s="66" t="s">
        <v>749</v>
      </c>
      <c r="X1087" s="66" t="s">
        <v>749</v>
      </c>
      <c r="Y1087" s="61" t="s">
        <v>692</v>
      </c>
      <c r="Z1087" s="79" t="s">
        <v>52</v>
      </c>
    </row>
    <row r="1088" spans="1:26" s="134" customFormat="1" hidden="1" x14ac:dyDescent="0.2">
      <c r="A1088" s="268" t="str">
        <f>Übersetzungstexte!A$195</f>
        <v>Name,Vorname</v>
      </c>
      <c r="B1088" s="269" t="str">
        <f>Übersetzungstexte!A$198</f>
        <v>Arbeitszeit</v>
      </c>
      <c r="C1088" s="270" t="str">
        <f>Übersetzungstexte!A$201</f>
        <v>Vorholzeit</v>
      </c>
      <c r="D1088" s="271" t="str">
        <f>Übersetzungstexte!A$204</f>
        <v/>
      </c>
      <c r="E1088" s="270" t="str">
        <f>Übersetzungstexte!A$207</f>
        <v>Absenzen</v>
      </c>
      <c r="F1088" s="270" t="str">
        <f>Übersetzungstexte!A$210</f>
        <v/>
      </c>
      <c r="G1088" s="272"/>
      <c r="H1088" s="268" t="str">
        <f>Übersetzungstexte!A$214</f>
        <v>Name,Vorname</v>
      </c>
      <c r="I1088" s="269" t="str">
        <f>Übersetzungstexte!A$217</f>
        <v>Arbeitszeit</v>
      </c>
      <c r="J1088" s="270" t="str">
        <f>Übersetzungstexte!A$220</f>
        <v>Vorholzeit</v>
      </c>
      <c r="K1088" s="271" t="str">
        <f>Übersetzungstexte!A$223</f>
        <v/>
      </c>
      <c r="L1088" s="270" t="str">
        <f>Übersetzungstexte!A$226</f>
        <v>Absenzen</v>
      </c>
      <c r="M1088" s="270" t="str">
        <f>Übersetzungstexte!A$229</f>
        <v/>
      </c>
      <c r="N1088" s="55"/>
      <c r="O1088" s="55" t="s">
        <v>711</v>
      </c>
      <c r="P1088" s="61" t="s">
        <v>673</v>
      </c>
      <c r="Q1088" s="84" t="s">
        <v>661</v>
      </c>
      <c r="R1088" s="83">
        <f>P$3</f>
        <v>693598</v>
      </c>
      <c r="S1088" s="83">
        <f>P$4</f>
        <v>693233</v>
      </c>
      <c r="T1088" s="83" t="s">
        <v>767</v>
      </c>
      <c r="U1088" s="83" t="s">
        <v>767</v>
      </c>
      <c r="V1088" s="83" t="s">
        <v>767</v>
      </c>
      <c r="W1088" s="83" t="s">
        <v>4</v>
      </c>
      <c r="X1088" s="83" t="s">
        <v>4</v>
      </c>
      <c r="Y1088" s="83" t="s">
        <v>4</v>
      </c>
      <c r="Z1088" s="79" t="s">
        <v>53</v>
      </c>
    </row>
    <row r="1089" spans="1:26" ht="17.25" hidden="1" customHeight="1" x14ac:dyDescent="0.2">
      <c r="A1089" s="131" t="str">
        <f t="shared" ref="A1089:A1109" si="468">O1089</f>
        <v/>
      </c>
      <c r="B1089" s="168"/>
      <c r="C1089" s="168"/>
      <c r="D1089" s="168"/>
      <c r="E1089" s="169"/>
      <c r="F1089" s="273" t="str">
        <f t="shared" ref="F1089:F1109" si="469">R1089</f>
        <v/>
      </c>
      <c r="G1089" s="129"/>
      <c r="H1089" s="131" t="str">
        <f t="shared" ref="H1089:H1109" si="470">O1089</f>
        <v/>
      </c>
      <c r="I1089" s="168"/>
      <c r="J1089" s="168"/>
      <c r="K1089" s="168"/>
      <c r="L1089" s="169"/>
      <c r="M1089" s="273" t="str">
        <f t="shared" ref="M1089:M1109" si="471">S1089</f>
        <v/>
      </c>
      <c r="N1089" s="56"/>
      <c r="O1089" s="57" t="str">
        <f>'Stammdaten Mitarbeitende'!AA1089</f>
        <v/>
      </c>
      <c r="P1089" s="64" t="str">
        <f>IF($A1089="","",'Stammdaten Mitarbeitende'!L1089)</f>
        <v/>
      </c>
      <c r="Q1089" s="64" t="str">
        <f>IF(OR($A1089="",'Stammdaten Mitarbeitende'!J1089=""),"",'Stammdaten Mitarbeitende'!J1089)</f>
        <v/>
      </c>
      <c r="R1089" s="63" t="str">
        <f t="shared" ref="R1089:R1109" si="472">IF(OR($A1089="",C1089="",D1089="",E1089=""),"",MAX(C1089-D1089-E1089,0))</f>
        <v/>
      </c>
      <c r="S1089" s="63" t="str">
        <f>IF(OR($H1089="",J1089="",K1089="",L1089=""),"",MAX(J1089-K1089-L1089,0))</f>
        <v/>
      </c>
      <c r="T1089" s="19">
        <f t="shared" ref="T1089:T1109" si="473">IF(OR(F1089=""),0,C1089)</f>
        <v>0</v>
      </c>
      <c r="U1089" s="19">
        <f t="shared" ref="U1089:U1109" si="474">IF(OR(F1089=""),0,E1089)</f>
        <v>0</v>
      </c>
      <c r="V1089" s="19">
        <f t="shared" ref="V1089:V1109" si="475">IF(OR(F1089&lt;=0,F1089=""),0,R1089)</f>
        <v>0</v>
      </c>
      <c r="W1089" s="19">
        <f t="shared" ref="W1089:W1109" si="476">IF(OR(M1089=""),0,J1089)</f>
        <v>0</v>
      </c>
      <c r="X1089" s="19">
        <f t="shared" ref="X1089:X1109" si="477">IF(OR(M1089=""),0,L1089)</f>
        <v>0</v>
      </c>
      <c r="Y1089" s="19">
        <f t="shared" ref="Y1089:Y1109" si="478">IF(OR(M1089&lt;=0,M1089=""),0,S1089)</f>
        <v>0</v>
      </c>
      <c r="Z1089" s="365">
        <f>MAX(P1089:Y1089)</f>
        <v>0</v>
      </c>
    </row>
    <row r="1090" spans="1:26" ht="17.25" hidden="1" customHeight="1" x14ac:dyDescent="0.2">
      <c r="A1090" s="131" t="str">
        <f t="shared" si="468"/>
        <v/>
      </c>
      <c r="B1090" s="168"/>
      <c r="C1090" s="168"/>
      <c r="D1090" s="168"/>
      <c r="E1090" s="169"/>
      <c r="F1090" s="273" t="str">
        <f t="shared" si="469"/>
        <v/>
      </c>
      <c r="G1090" s="129"/>
      <c r="H1090" s="131" t="str">
        <f t="shared" si="470"/>
        <v/>
      </c>
      <c r="I1090" s="168"/>
      <c r="J1090" s="168"/>
      <c r="K1090" s="168"/>
      <c r="L1090" s="169"/>
      <c r="M1090" s="273" t="str">
        <f t="shared" si="471"/>
        <v/>
      </c>
      <c r="N1090" s="56"/>
      <c r="O1090" s="57" t="str">
        <f>'Stammdaten Mitarbeitende'!AA1090</f>
        <v/>
      </c>
      <c r="P1090" s="64" t="str">
        <f>IF($A1090="","",'Stammdaten Mitarbeitende'!L1090)</f>
        <v/>
      </c>
      <c r="Q1090" s="64" t="str">
        <f>IF(OR($A1090="",'Stammdaten Mitarbeitende'!J1090=""),"",'Stammdaten Mitarbeitende'!J1090)</f>
        <v/>
      </c>
      <c r="R1090" s="63" t="str">
        <f t="shared" si="472"/>
        <v/>
      </c>
      <c r="S1090" s="63" t="str">
        <f t="shared" ref="S1090:S1109" si="479">IF(OR($H1090="",J1090="",K1090="",L1090=""),"",MAX(J1090-K1090-L1090,0))</f>
        <v/>
      </c>
      <c r="T1090" s="19">
        <f t="shared" si="473"/>
        <v>0</v>
      </c>
      <c r="U1090" s="19">
        <f t="shared" si="474"/>
        <v>0</v>
      </c>
      <c r="V1090" s="19">
        <f t="shared" si="475"/>
        <v>0</v>
      </c>
      <c r="W1090" s="19">
        <f t="shared" si="476"/>
        <v>0</v>
      </c>
      <c r="X1090" s="19">
        <f t="shared" si="477"/>
        <v>0</v>
      </c>
      <c r="Y1090" s="19">
        <f t="shared" si="478"/>
        <v>0</v>
      </c>
      <c r="Z1090" s="365">
        <f t="shared" ref="Z1090:Z1109" si="480">MAX(P1090:Y1090)</f>
        <v>0</v>
      </c>
    </row>
    <row r="1091" spans="1:26" ht="17.25" hidden="1" customHeight="1" x14ac:dyDescent="0.2">
      <c r="A1091" s="131" t="str">
        <f t="shared" si="468"/>
        <v/>
      </c>
      <c r="B1091" s="168"/>
      <c r="C1091" s="168"/>
      <c r="D1091" s="168"/>
      <c r="E1091" s="169"/>
      <c r="F1091" s="273" t="str">
        <f t="shared" si="469"/>
        <v/>
      </c>
      <c r="G1091" s="129"/>
      <c r="H1091" s="131" t="str">
        <f t="shared" si="470"/>
        <v/>
      </c>
      <c r="I1091" s="168"/>
      <c r="J1091" s="168"/>
      <c r="K1091" s="168"/>
      <c r="L1091" s="169"/>
      <c r="M1091" s="273" t="str">
        <f t="shared" si="471"/>
        <v/>
      </c>
      <c r="N1091" s="56"/>
      <c r="O1091" s="57" t="str">
        <f>'Stammdaten Mitarbeitende'!AA1091</f>
        <v/>
      </c>
      <c r="P1091" s="64" t="str">
        <f>IF($A1091="","",'Stammdaten Mitarbeitende'!L1091)</f>
        <v/>
      </c>
      <c r="Q1091" s="64" t="str">
        <f>IF(OR($A1091="",'Stammdaten Mitarbeitende'!J1091=""),"",'Stammdaten Mitarbeitende'!J1091)</f>
        <v/>
      </c>
      <c r="R1091" s="63" t="str">
        <f t="shared" si="472"/>
        <v/>
      </c>
      <c r="S1091" s="63" t="str">
        <f t="shared" si="479"/>
        <v/>
      </c>
      <c r="T1091" s="19">
        <f t="shared" si="473"/>
        <v>0</v>
      </c>
      <c r="U1091" s="19">
        <f t="shared" si="474"/>
        <v>0</v>
      </c>
      <c r="V1091" s="19">
        <f t="shared" si="475"/>
        <v>0</v>
      </c>
      <c r="W1091" s="19">
        <f t="shared" si="476"/>
        <v>0</v>
      </c>
      <c r="X1091" s="19">
        <f t="shared" si="477"/>
        <v>0</v>
      </c>
      <c r="Y1091" s="19">
        <f t="shared" si="478"/>
        <v>0</v>
      </c>
      <c r="Z1091" s="365">
        <f t="shared" si="480"/>
        <v>0</v>
      </c>
    </row>
    <row r="1092" spans="1:26" ht="17.25" hidden="1" customHeight="1" x14ac:dyDescent="0.2">
      <c r="A1092" s="131" t="str">
        <f t="shared" si="468"/>
        <v/>
      </c>
      <c r="B1092" s="168"/>
      <c r="C1092" s="168"/>
      <c r="D1092" s="168"/>
      <c r="E1092" s="169"/>
      <c r="F1092" s="273" t="str">
        <f t="shared" si="469"/>
        <v/>
      </c>
      <c r="G1092" s="129"/>
      <c r="H1092" s="131" t="str">
        <f t="shared" si="470"/>
        <v/>
      </c>
      <c r="I1092" s="168"/>
      <c r="J1092" s="168"/>
      <c r="K1092" s="168"/>
      <c r="L1092" s="169"/>
      <c r="M1092" s="273" t="str">
        <f t="shared" si="471"/>
        <v/>
      </c>
      <c r="N1092" s="56"/>
      <c r="O1092" s="57" t="str">
        <f>'Stammdaten Mitarbeitende'!AA1092</f>
        <v/>
      </c>
      <c r="P1092" s="64" t="str">
        <f>IF($A1092="","",'Stammdaten Mitarbeitende'!L1092)</f>
        <v/>
      </c>
      <c r="Q1092" s="64" t="str">
        <f>IF(OR($A1092="",'Stammdaten Mitarbeitende'!J1092=""),"",'Stammdaten Mitarbeitende'!J1092)</f>
        <v/>
      </c>
      <c r="R1092" s="63" t="str">
        <f t="shared" si="472"/>
        <v/>
      </c>
      <c r="S1092" s="63" t="str">
        <f t="shared" si="479"/>
        <v/>
      </c>
      <c r="T1092" s="19">
        <f t="shared" si="473"/>
        <v>0</v>
      </c>
      <c r="U1092" s="19">
        <f t="shared" si="474"/>
        <v>0</v>
      </c>
      <c r="V1092" s="19">
        <f t="shared" si="475"/>
        <v>0</v>
      </c>
      <c r="W1092" s="19">
        <f t="shared" si="476"/>
        <v>0</v>
      </c>
      <c r="X1092" s="19">
        <f t="shared" si="477"/>
        <v>0</v>
      </c>
      <c r="Y1092" s="19">
        <f t="shared" si="478"/>
        <v>0</v>
      </c>
      <c r="Z1092" s="365">
        <f t="shared" si="480"/>
        <v>0</v>
      </c>
    </row>
    <row r="1093" spans="1:26" ht="17.25" hidden="1" customHeight="1" x14ac:dyDescent="0.2">
      <c r="A1093" s="131" t="str">
        <f t="shared" si="468"/>
        <v/>
      </c>
      <c r="B1093" s="168"/>
      <c r="C1093" s="168"/>
      <c r="D1093" s="168"/>
      <c r="E1093" s="169"/>
      <c r="F1093" s="273" t="str">
        <f t="shared" si="469"/>
        <v/>
      </c>
      <c r="G1093" s="129"/>
      <c r="H1093" s="131" t="str">
        <f t="shared" si="470"/>
        <v/>
      </c>
      <c r="I1093" s="168"/>
      <c r="J1093" s="168"/>
      <c r="K1093" s="168"/>
      <c r="L1093" s="169"/>
      <c r="M1093" s="273" t="str">
        <f t="shared" si="471"/>
        <v/>
      </c>
      <c r="N1093" s="56"/>
      <c r="O1093" s="57" t="str">
        <f>'Stammdaten Mitarbeitende'!AA1093</f>
        <v/>
      </c>
      <c r="P1093" s="64" t="str">
        <f>IF($A1093="","",'Stammdaten Mitarbeitende'!L1093)</f>
        <v/>
      </c>
      <c r="Q1093" s="64" t="str">
        <f>IF(OR($A1093="",'Stammdaten Mitarbeitende'!J1093=""),"",'Stammdaten Mitarbeitende'!J1093)</f>
        <v/>
      </c>
      <c r="R1093" s="63" t="str">
        <f t="shared" si="472"/>
        <v/>
      </c>
      <c r="S1093" s="63" t="str">
        <f t="shared" si="479"/>
        <v/>
      </c>
      <c r="T1093" s="19">
        <f t="shared" si="473"/>
        <v>0</v>
      </c>
      <c r="U1093" s="19">
        <f t="shared" si="474"/>
        <v>0</v>
      </c>
      <c r="V1093" s="19">
        <f t="shared" si="475"/>
        <v>0</v>
      </c>
      <c r="W1093" s="19">
        <f t="shared" si="476"/>
        <v>0</v>
      </c>
      <c r="X1093" s="19">
        <f t="shared" si="477"/>
        <v>0</v>
      </c>
      <c r="Y1093" s="19">
        <f t="shared" si="478"/>
        <v>0</v>
      </c>
      <c r="Z1093" s="365">
        <f t="shared" si="480"/>
        <v>0</v>
      </c>
    </row>
    <row r="1094" spans="1:26" ht="17.25" hidden="1" customHeight="1" x14ac:dyDescent="0.2">
      <c r="A1094" s="131" t="str">
        <f t="shared" si="468"/>
        <v/>
      </c>
      <c r="B1094" s="168"/>
      <c r="C1094" s="168"/>
      <c r="D1094" s="168"/>
      <c r="E1094" s="169"/>
      <c r="F1094" s="273" t="str">
        <f t="shared" si="469"/>
        <v/>
      </c>
      <c r="G1094" s="129"/>
      <c r="H1094" s="131" t="str">
        <f t="shared" si="470"/>
        <v/>
      </c>
      <c r="I1094" s="168"/>
      <c r="J1094" s="168"/>
      <c r="K1094" s="168"/>
      <c r="L1094" s="169"/>
      <c r="M1094" s="273" t="str">
        <f t="shared" si="471"/>
        <v/>
      </c>
      <c r="N1094" s="56"/>
      <c r="O1094" s="57" t="str">
        <f>'Stammdaten Mitarbeitende'!AA1094</f>
        <v/>
      </c>
      <c r="P1094" s="64" t="str">
        <f>IF($A1094="","",'Stammdaten Mitarbeitende'!L1094)</f>
        <v/>
      </c>
      <c r="Q1094" s="64" t="str">
        <f>IF(OR($A1094="",'Stammdaten Mitarbeitende'!J1094=""),"",'Stammdaten Mitarbeitende'!J1094)</f>
        <v/>
      </c>
      <c r="R1094" s="63" t="str">
        <f t="shared" si="472"/>
        <v/>
      </c>
      <c r="S1094" s="63" t="str">
        <f t="shared" si="479"/>
        <v/>
      </c>
      <c r="T1094" s="19">
        <f t="shared" si="473"/>
        <v>0</v>
      </c>
      <c r="U1094" s="19">
        <f t="shared" si="474"/>
        <v>0</v>
      </c>
      <c r="V1094" s="19">
        <f t="shared" si="475"/>
        <v>0</v>
      </c>
      <c r="W1094" s="19">
        <f t="shared" si="476"/>
        <v>0</v>
      </c>
      <c r="X1094" s="19">
        <f t="shared" si="477"/>
        <v>0</v>
      </c>
      <c r="Y1094" s="19">
        <f t="shared" si="478"/>
        <v>0</v>
      </c>
      <c r="Z1094" s="365">
        <f t="shared" si="480"/>
        <v>0</v>
      </c>
    </row>
    <row r="1095" spans="1:26" ht="17.25" hidden="1" customHeight="1" x14ac:dyDescent="0.2">
      <c r="A1095" s="131" t="str">
        <f t="shared" si="468"/>
        <v/>
      </c>
      <c r="B1095" s="168"/>
      <c r="C1095" s="168"/>
      <c r="D1095" s="168"/>
      <c r="E1095" s="169"/>
      <c r="F1095" s="273" t="str">
        <f t="shared" si="469"/>
        <v/>
      </c>
      <c r="G1095" s="129"/>
      <c r="H1095" s="131" t="str">
        <f t="shared" si="470"/>
        <v/>
      </c>
      <c r="I1095" s="168"/>
      <c r="J1095" s="168"/>
      <c r="K1095" s="168"/>
      <c r="L1095" s="169"/>
      <c r="M1095" s="273" t="str">
        <f t="shared" si="471"/>
        <v/>
      </c>
      <c r="N1095" s="56"/>
      <c r="O1095" s="57" t="str">
        <f>'Stammdaten Mitarbeitende'!AA1095</f>
        <v/>
      </c>
      <c r="P1095" s="64" t="str">
        <f>IF($A1095="","",'Stammdaten Mitarbeitende'!L1095)</f>
        <v/>
      </c>
      <c r="Q1095" s="64" t="str">
        <f>IF(OR($A1095="",'Stammdaten Mitarbeitende'!J1095=""),"",'Stammdaten Mitarbeitende'!J1095)</f>
        <v/>
      </c>
      <c r="R1095" s="63" t="str">
        <f t="shared" si="472"/>
        <v/>
      </c>
      <c r="S1095" s="63" t="str">
        <f t="shared" si="479"/>
        <v/>
      </c>
      <c r="T1095" s="19">
        <f t="shared" si="473"/>
        <v>0</v>
      </c>
      <c r="U1095" s="19">
        <f t="shared" si="474"/>
        <v>0</v>
      </c>
      <c r="V1095" s="19">
        <f t="shared" si="475"/>
        <v>0</v>
      </c>
      <c r="W1095" s="19">
        <f t="shared" si="476"/>
        <v>0</v>
      </c>
      <c r="X1095" s="19">
        <f t="shared" si="477"/>
        <v>0</v>
      </c>
      <c r="Y1095" s="19">
        <f t="shared" si="478"/>
        <v>0</v>
      </c>
      <c r="Z1095" s="365">
        <f t="shared" si="480"/>
        <v>0</v>
      </c>
    </row>
    <row r="1096" spans="1:26" ht="17.25" hidden="1" customHeight="1" x14ac:dyDescent="0.2">
      <c r="A1096" s="131" t="str">
        <f t="shared" si="468"/>
        <v/>
      </c>
      <c r="B1096" s="168"/>
      <c r="C1096" s="168"/>
      <c r="D1096" s="168"/>
      <c r="E1096" s="169"/>
      <c r="F1096" s="273" t="str">
        <f t="shared" si="469"/>
        <v/>
      </c>
      <c r="G1096" s="129"/>
      <c r="H1096" s="131" t="str">
        <f t="shared" si="470"/>
        <v/>
      </c>
      <c r="I1096" s="168"/>
      <c r="J1096" s="168"/>
      <c r="K1096" s="168"/>
      <c r="L1096" s="169"/>
      <c r="M1096" s="273" t="str">
        <f t="shared" si="471"/>
        <v/>
      </c>
      <c r="N1096" s="56"/>
      <c r="O1096" s="57" t="str">
        <f>'Stammdaten Mitarbeitende'!AA1096</f>
        <v/>
      </c>
      <c r="P1096" s="64" t="str">
        <f>IF($A1096="","",'Stammdaten Mitarbeitende'!L1096)</f>
        <v/>
      </c>
      <c r="Q1096" s="64" t="str">
        <f>IF(OR($A1096="",'Stammdaten Mitarbeitende'!J1096=""),"",'Stammdaten Mitarbeitende'!J1096)</f>
        <v/>
      </c>
      <c r="R1096" s="63" t="str">
        <f t="shared" si="472"/>
        <v/>
      </c>
      <c r="S1096" s="63" t="str">
        <f t="shared" si="479"/>
        <v/>
      </c>
      <c r="T1096" s="19">
        <f t="shared" si="473"/>
        <v>0</v>
      </c>
      <c r="U1096" s="19">
        <f t="shared" si="474"/>
        <v>0</v>
      </c>
      <c r="V1096" s="19">
        <f t="shared" si="475"/>
        <v>0</v>
      </c>
      <c r="W1096" s="19">
        <f t="shared" si="476"/>
        <v>0</v>
      </c>
      <c r="X1096" s="19">
        <f t="shared" si="477"/>
        <v>0</v>
      </c>
      <c r="Y1096" s="19">
        <f t="shared" si="478"/>
        <v>0</v>
      </c>
      <c r="Z1096" s="365">
        <f t="shared" si="480"/>
        <v>0</v>
      </c>
    </row>
    <row r="1097" spans="1:26" ht="17.25" hidden="1" customHeight="1" x14ac:dyDescent="0.2">
      <c r="A1097" s="131" t="str">
        <f t="shared" si="468"/>
        <v/>
      </c>
      <c r="B1097" s="168"/>
      <c r="C1097" s="168"/>
      <c r="D1097" s="168"/>
      <c r="E1097" s="169"/>
      <c r="F1097" s="273" t="str">
        <f t="shared" si="469"/>
        <v/>
      </c>
      <c r="G1097" s="129"/>
      <c r="H1097" s="131" t="str">
        <f t="shared" si="470"/>
        <v/>
      </c>
      <c r="I1097" s="168"/>
      <c r="J1097" s="168"/>
      <c r="K1097" s="168"/>
      <c r="L1097" s="169"/>
      <c r="M1097" s="273" t="str">
        <f t="shared" si="471"/>
        <v/>
      </c>
      <c r="N1097" s="56"/>
      <c r="O1097" s="57" t="str">
        <f>'Stammdaten Mitarbeitende'!AA1097</f>
        <v/>
      </c>
      <c r="P1097" s="64" t="str">
        <f>IF($A1097="","",'Stammdaten Mitarbeitende'!L1097)</f>
        <v/>
      </c>
      <c r="Q1097" s="64" t="str">
        <f>IF(OR($A1097="",'Stammdaten Mitarbeitende'!J1097=""),"",'Stammdaten Mitarbeitende'!J1097)</f>
        <v/>
      </c>
      <c r="R1097" s="63" t="str">
        <f t="shared" si="472"/>
        <v/>
      </c>
      <c r="S1097" s="63" t="str">
        <f t="shared" si="479"/>
        <v/>
      </c>
      <c r="T1097" s="19">
        <f t="shared" si="473"/>
        <v>0</v>
      </c>
      <c r="U1097" s="19">
        <f t="shared" si="474"/>
        <v>0</v>
      </c>
      <c r="V1097" s="19">
        <f t="shared" si="475"/>
        <v>0</v>
      </c>
      <c r="W1097" s="19">
        <f t="shared" si="476"/>
        <v>0</v>
      </c>
      <c r="X1097" s="19">
        <f t="shared" si="477"/>
        <v>0</v>
      </c>
      <c r="Y1097" s="19">
        <f t="shared" si="478"/>
        <v>0</v>
      </c>
      <c r="Z1097" s="365">
        <f t="shared" si="480"/>
        <v>0</v>
      </c>
    </row>
    <row r="1098" spans="1:26" ht="17.25" hidden="1" customHeight="1" x14ac:dyDescent="0.2">
      <c r="A1098" s="131" t="str">
        <f t="shared" si="468"/>
        <v/>
      </c>
      <c r="B1098" s="168"/>
      <c r="C1098" s="168"/>
      <c r="D1098" s="168"/>
      <c r="E1098" s="169"/>
      <c r="F1098" s="273" t="str">
        <f t="shared" si="469"/>
        <v/>
      </c>
      <c r="G1098" s="129"/>
      <c r="H1098" s="131" t="str">
        <f t="shared" si="470"/>
        <v/>
      </c>
      <c r="I1098" s="168"/>
      <c r="J1098" s="168"/>
      <c r="K1098" s="168"/>
      <c r="L1098" s="169"/>
      <c r="M1098" s="273" t="str">
        <f t="shared" si="471"/>
        <v/>
      </c>
      <c r="N1098" s="56"/>
      <c r="O1098" s="57" t="str">
        <f>'Stammdaten Mitarbeitende'!AA1098</f>
        <v/>
      </c>
      <c r="P1098" s="64" t="str">
        <f>IF($A1098="","",'Stammdaten Mitarbeitende'!L1098)</f>
        <v/>
      </c>
      <c r="Q1098" s="64" t="str">
        <f>IF(OR($A1098="",'Stammdaten Mitarbeitende'!J1098=""),"",'Stammdaten Mitarbeitende'!J1098)</f>
        <v/>
      </c>
      <c r="R1098" s="63" t="str">
        <f t="shared" si="472"/>
        <v/>
      </c>
      <c r="S1098" s="63" t="str">
        <f t="shared" si="479"/>
        <v/>
      </c>
      <c r="T1098" s="19">
        <f t="shared" si="473"/>
        <v>0</v>
      </c>
      <c r="U1098" s="19">
        <f t="shared" si="474"/>
        <v>0</v>
      </c>
      <c r="V1098" s="19">
        <f t="shared" si="475"/>
        <v>0</v>
      </c>
      <c r="W1098" s="19">
        <f t="shared" si="476"/>
        <v>0</v>
      </c>
      <c r="X1098" s="19">
        <f t="shared" si="477"/>
        <v>0</v>
      </c>
      <c r="Y1098" s="19">
        <f t="shared" si="478"/>
        <v>0</v>
      </c>
      <c r="Z1098" s="365">
        <f t="shared" si="480"/>
        <v>0</v>
      </c>
    </row>
    <row r="1099" spans="1:26" ht="17.25" hidden="1" customHeight="1" x14ac:dyDescent="0.2">
      <c r="A1099" s="131" t="str">
        <f t="shared" si="468"/>
        <v/>
      </c>
      <c r="B1099" s="168"/>
      <c r="C1099" s="168"/>
      <c r="D1099" s="168"/>
      <c r="E1099" s="169"/>
      <c r="F1099" s="273" t="str">
        <f t="shared" si="469"/>
        <v/>
      </c>
      <c r="G1099" s="129"/>
      <c r="H1099" s="131" t="str">
        <f t="shared" si="470"/>
        <v/>
      </c>
      <c r="I1099" s="168"/>
      <c r="J1099" s="168"/>
      <c r="K1099" s="168"/>
      <c r="L1099" s="169"/>
      <c r="M1099" s="273" t="str">
        <f t="shared" si="471"/>
        <v/>
      </c>
      <c r="N1099" s="56"/>
      <c r="O1099" s="57" t="str">
        <f>'Stammdaten Mitarbeitende'!AA1099</f>
        <v/>
      </c>
      <c r="P1099" s="64" t="str">
        <f>IF($A1099="","",'Stammdaten Mitarbeitende'!L1099)</f>
        <v/>
      </c>
      <c r="Q1099" s="64" t="str">
        <f>IF(OR($A1099="",'Stammdaten Mitarbeitende'!J1099=""),"",'Stammdaten Mitarbeitende'!J1099)</f>
        <v/>
      </c>
      <c r="R1099" s="63" t="str">
        <f t="shared" si="472"/>
        <v/>
      </c>
      <c r="S1099" s="63" t="str">
        <f t="shared" si="479"/>
        <v/>
      </c>
      <c r="T1099" s="19">
        <f t="shared" si="473"/>
        <v>0</v>
      </c>
      <c r="U1099" s="19">
        <f t="shared" si="474"/>
        <v>0</v>
      </c>
      <c r="V1099" s="19">
        <f t="shared" si="475"/>
        <v>0</v>
      </c>
      <c r="W1099" s="19">
        <f t="shared" si="476"/>
        <v>0</v>
      </c>
      <c r="X1099" s="19">
        <f t="shared" si="477"/>
        <v>0</v>
      </c>
      <c r="Y1099" s="19">
        <f t="shared" si="478"/>
        <v>0</v>
      </c>
      <c r="Z1099" s="365">
        <f t="shared" si="480"/>
        <v>0</v>
      </c>
    </row>
    <row r="1100" spans="1:26" ht="17.25" hidden="1" customHeight="1" x14ac:dyDescent="0.2">
      <c r="A1100" s="131" t="str">
        <f t="shared" si="468"/>
        <v/>
      </c>
      <c r="B1100" s="168"/>
      <c r="C1100" s="168"/>
      <c r="D1100" s="168"/>
      <c r="E1100" s="169"/>
      <c r="F1100" s="273" t="str">
        <f t="shared" si="469"/>
        <v/>
      </c>
      <c r="G1100" s="129"/>
      <c r="H1100" s="131" t="str">
        <f t="shared" si="470"/>
        <v/>
      </c>
      <c r="I1100" s="168"/>
      <c r="J1100" s="168"/>
      <c r="K1100" s="168"/>
      <c r="L1100" s="169"/>
      <c r="M1100" s="273" t="str">
        <f t="shared" si="471"/>
        <v/>
      </c>
      <c r="N1100" s="56"/>
      <c r="O1100" s="57" t="str">
        <f>'Stammdaten Mitarbeitende'!AA1100</f>
        <v/>
      </c>
      <c r="P1100" s="64" t="str">
        <f>IF($A1100="","",'Stammdaten Mitarbeitende'!L1100)</f>
        <v/>
      </c>
      <c r="Q1100" s="64" t="str">
        <f>IF(OR($A1100="",'Stammdaten Mitarbeitende'!J1100=""),"",'Stammdaten Mitarbeitende'!J1100)</f>
        <v/>
      </c>
      <c r="R1100" s="63" t="str">
        <f t="shared" si="472"/>
        <v/>
      </c>
      <c r="S1100" s="63" t="str">
        <f t="shared" si="479"/>
        <v/>
      </c>
      <c r="T1100" s="19">
        <f t="shared" si="473"/>
        <v>0</v>
      </c>
      <c r="U1100" s="19">
        <f t="shared" si="474"/>
        <v>0</v>
      </c>
      <c r="V1100" s="19">
        <f t="shared" si="475"/>
        <v>0</v>
      </c>
      <c r="W1100" s="19">
        <f t="shared" si="476"/>
        <v>0</v>
      </c>
      <c r="X1100" s="19">
        <f t="shared" si="477"/>
        <v>0</v>
      </c>
      <c r="Y1100" s="19">
        <f t="shared" si="478"/>
        <v>0</v>
      </c>
      <c r="Z1100" s="365">
        <f t="shared" si="480"/>
        <v>0</v>
      </c>
    </row>
    <row r="1101" spans="1:26" ht="17.25" hidden="1" customHeight="1" x14ac:dyDescent="0.2">
      <c r="A1101" s="131" t="str">
        <f t="shared" si="468"/>
        <v/>
      </c>
      <c r="B1101" s="168"/>
      <c r="C1101" s="168"/>
      <c r="D1101" s="168"/>
      <c r="E1101" s="169"/>
      <c r="F1101" s="273" t="str">
        <f t="shared" si="469"/>
        <v/>
      </c>
      <c r="G1101" s="129"/>
      <c r="H1101" s="131" t="str">
        <f t="shared" si="470"/>
        <v/>
      </c>
      <c r="I1101" s="168"/>
      <c r="J1101" s="168"/>
      <c r="K1101" s="168"/>
      <c r="L1101" s="169"/>
      <c r="M1101" s="273" t="str">
        <f t="shared" si="471"/>
        <v/>
      </c>
      <c r="N1101" s="56"/>
      <c r="O1101" s="57" t="str">
        <f>'Stammdaten Mitarbeitende'!AA1101</f>
        <v/>
      </c>
      <c r="P1101" s="64" t="str">
        <f>IF($A1101="","",'Stammdaten Mitarbeitende'!L1101)</f>
        <v/>
      </c>
      <c r="Q1101" s="64" t="str">
        <f>IF(OR($A1101="",'Stammdaten Mitarbeitende'!J1101=""),"",'Stammdaten Mitarbeitende'!J1101)</f>
        <v/>
      </c>
      <c r="R1101" s="63" t="str">
        <f t="shared" si="472"/>
        <v/>
      </c>
      <c r="S1101" s="63" t="str">
        <f t="shared" si="479"/>
        <v/>
      </c>
      <c r="T1101" s="19">
        <f t="shared" si="473"/>
        <v>0</v>
      </c>
      <c r="U1101" s="19">
        <f t="shared" si="474"/>
        <v>0</v>
      </c>
      <c r="V1101" s="19">
        <f t="shared" si="475"/>
        <v>0</v>
      </c>
      <c r="W1101" s="19">
        <f t="shared" si="476"/>
        <v>0</v>
      </c>
      <c r="X1101" s="19">
        <f t="shared" si="477"/>
        <v>0</v>
      </c>
      <c r="Y1101" s="19">
        <f t="shared" si="478"/>
        <v>0</v>
      </c>
      <c r="Z1101" s="365">
        <f t="shared" si="480"/>
        <v>0</v>
      </c>
    </row>
    <row r="1102" spans="1:26" ht="17.25" hidden="1" customHeight="1" x14ac:dyDescent="0.2">
      <c r="A1102" s="131" t="str">
        <f t="shared" si="468"/>
        <v/>
      </c>
      <c r="B1102" s="168"/>
      <c r="C1102" s="168"/>
      <c r="D1102" s="168"/>
      <c r="E1102" s="169"/>
      <c r="F1102" s="273" t="str">
        <f t="shared" si="469"/>
        <v/>
      </c>
      <c r="G1102" s="129"/>
      <c r="H1102" s="131" t="str">
        <f t="shared" si="470"/>
        <v/>
      </c>
      <c r="I1102" s="168"/>
      <c r="J1102" s="168"/>
      <c r="K1102" s="168"/>
      <c r="L1102" s="169"/>
      <c r="M1102" s="273" t="str">
        <f t="shared" si="471"/>
        <v/>
      </c>
      <c r="N1102" s="56"/>
      <c r="O1102" s="57" t="str">
        <f>'Stammdaten Mitarbeitende'!AA1102</f>
        <v/>
      </c>
      <c r="P1102" s="64" t="str">
        <f>IF($A1102="","",'Stammdaten Mitarbeitende'!L1102)</f>
        <v/>
      </c>
      <c r="Q1102" s="64" t="str">
        <f>IF(OR($A1102="",'Stammdaten Mitarbeitende'!J1102=""),"",'Stammdaten Mitarbeitende'!J1102)</f>
        <v/>
      </c>
      <c r="R1102" s="63" t="str">
        <f t="shared" si="472"/>
        <v/>
      </c>
      <c r="S1102" s="63" t="str">
        <f t="shared" si="479"/>
        <v/>
      </c>
      <c r="T1102" s="19">
        <f t="shared" si="473"/>
        <v>0</v>
      </c>
      <c r="U1102" s="19">
        <f t="shared" si="474"/>
        <v>0</v>
      </c>
      <c r="V1102" s="19">
        <f t="shared" si="475"/>
        <v>0</v>
      </c>
      <c r="W1102" s="19">
        <f t="shared" si="476"/>
        <v>0</v>
      </c>
      <c r="X1102" s="19">
        <f t="shared" si="477"/>
        <v>0</v>
      </c>
      <c r="Y1102" s="19">
        <f t="shared" si="478"/>
        <v>0</v>
      </c>
      <c r="Z1102" s="365">
        <f t="shared" si="480"/>
        <v>0</v>
      </c>
    </row>
    <row r="1103" spans="1:26" ht="17.25" hidden="1" customHeight="1" x14ac:dyDescent="0.2">
      <c r="A1103" s="131" t="str">
        <f t="shared" si="468"/>
        <v/>
      </c>
      <c r="B1103" s="168"/>
      <c r="C1103" s="168"/>
      <c r="D1103" s="168"/>
      <c r="E1103" s="169"/>
      <c r="F1103" s="273" t="str">
        <f t="shared" si="469"/>
        <v/>
      </c>
      <c r="G1103" s="129"/>
      <c r="H1103" s="131" t="str">
        <f t="shared" si="470"/>
        <v/>
      </c>
      <c r="I1103" s="168"/>
      <c r="J1103" s="168"/>
      <c r="K1103" s="168"/>
      <c r="L1103" s="169"/>
      <c r="M1103" s="273" t="str">
        <f t="shared" si="471"/>
        <v/>
      </c>
      <c r="N1103" s="56"/>
      <c r="O1103" s="57" t="str">
        <f>'Stammdaten Mitarbeitende'!AA1103</f>
        <v/>
      </c>
      <c r="P1103" s="64" t="str">
        <f>IF($A1103="","",'Stammdaten Mitarbeitende'!L1103)</f>
        <v/>
      </c>
      <c r="Q1103" s="64" t="str">
        <f>IF(OR($A1103="",'Stammdaten Mitarbeitende'!J1103=""),"",'Stammdaten Mitarbeitende'!J1103)</f>
        <v/>
      </c>
      <c r="R1103" s="63" t="str">
        <f t="shared" si="472"/>
        <v/>
      </c>
      <c r="S1103" s="63" t="str">
        <f t="shared" si="479"/>
        <v/>
      </c>
      <c r="T1103" s="19">
        <f t="shared" si="473"/>
        <v>0</v>
      </c>
      <c r="U1103" s="19">
        <f t="shared" si="474"/>
        <v>0</v>
      </c>
      <c r="V1103" s="19">
        <f t="shared" si="475"/>
        <v>0</v>
      </c>
      <c r="W1103" s="19">
        <f t="shared" si="476"/>
        <v>0</v>
      </c>
      <c r="X1103" s="19">
        <f t="shared" si="477"/>
        <v>0</v>
      </c>
      <c r="Y1103" s="19">
        <f t="shared" si="478"/>
        <v>0</v>
      </c>
      <c r="Z1103" s="365">
        <f t="shared" si="480"/>
        <v>0</v>
      </c>
    </row>
    <row r="1104" spans="1:26" ht="17.25" hidden="1" customHeight="1" x14ac:dyDescent="0.2">
      <c r="A1104" s="131" t="str">
        <f t="shared" si="468"/>
        <v/>
      </c>
      <c r="B1104" s="168"/>
      <c r="C1104" s="168"/>
      <c r="D1104" s="168"/>
      <c r="E1104" s="169"/>
      <c r="F1104" s="273" t="str">
        <f t="shared" si="469"/>
        <v/>
      </c>
      <c r="G1104" s="129"/>
      <c r="H1104" s="131" t="str">
        <f t="shared" si="470"/>
        <v/>
      </c>
      <c r="I1104" s="168"/>
      <c r="J1104" s="168"/>
      <c r="K1104" s="168"/>
      <c r="L1104" s="169"/>
      <c r="M1104" s="273" t="str">
        <f t="shared" si="471"/>
        <v/>
      </c>
      <c r="N1104" s="56"/>
      <c r="O1104" s="57" t="str">
        <f>'Stammdaten Mitarbeitende'!AA1104</f>
        <v/>
      </c>
      <c r="P1104" s="64" t="str">
        <f>IF($A1104="","",'Stammdaten Mitarbeitende'!L1104)</f>
        <v/>
      </c>
      <c r="Q1104" s="64" t="str">
        <f>IF(OR($A1104="",'Stammdaten Mitarbeitende'!J1104=""),"",'Stammdaten Mitarbeitende'!J1104)</f>
        <v/>
      </c>
      <c r="R1104" s="63" t="str">
        <f t="shared" si="472"/>
        <v/>
      </c>
      <c r="S1104" s="63" t="str">
        <f t="shared" si="479"/>
        <v/>
      </c>
      <c r="T1104" s="19">
        <f t="shared" si="473"/>
        <v>0</v>
      </c>
      <c r="U1104" s="19">
        <f t="shared" si="474"/>
        <v>0</v>
      </c>
      <c r="V1104" s="19">
        <f t="shared" si="475"/>
        <v>0</v>
      </c>
      <c r="W1104" s="19">
        <f t="shared" si="476"/>
        <v>0</v>
      </c>
      <c r="X1104" s="19">
        <f t="shared" si="477"/>
        <v>0</v>
      </c>
      <c r="Y1104" s="19">
        <f t="shared" si="478"/>
        <v>0</v>
      </c>
      <c r="Z1104" s="365">
        <f t="shared" si="480"/>
        <v>0</v>
      </c>
    </row>
    <row r="1105" spans="1:26" ht="17.25" hidden="1" customHeight="1" x14ac:dyDescent="0.2">
      <c r="A1105" s="131" t="str">
        <f t="shared" si="468"/>
        <v/>
      </c>
      <c r="B1105" s="168"/>
      <c r="C1105" s="168"/>
      <c r="D1105" s="168"/>
      <c r="E1105" s="169"/>
      <c r="F1105" s="273" t="str">
        <f t="shared" si="469"/>
        <v/>
      </c>
      <c r="G1105" s="129"/>
      <c r="H1105" s="131" t="str">
        <f t="shared" si="470"/>
        <v/>
      </c>
      <c r="I1105" s="168"/>
      <c r="J1105" s="168"/>
      <c r="K1105" s="168"/>
      <c r="L1105" s="169"/>
      <c r="M1105" s="273" t="str">
        <f t="shared" si="471"/>
        <v/>
      </c>
      <c r="N1105" s="56"/>
      <c r="O1105" s="57" t="str">
        <f>'Stammdaten Mitarbeitende'!AA1105</f>
        <v/>
      </c>
      <c r="P1105" s="64" t="str">
        <f>IF($A1105="","",'Stammdaten Mitarbeitende'!L1105)</f>
        <v/>
      </c>
      <c r="Q1105" s="64" t="str">
        <f>IF(OR($A1105="",'Stammdaten Mitarbeitende'!J1105=""),"",'Stammdaten Mitarbeitende'!J1105)</f>
        <v/>
      </c>
      <c r="R1105" s="63" t="str">
        <f t="shared" si="472"/>
        <v/>
      </c>
      <c r="S1105" s="63" t="str">
        <f t="shared" si="479"/>
        <v/>
      </c>
      <c r="T1105" s="19">
        <f t="shared" si="473"/>
        <v>0</v>
      </c>
      <c r="U1105" s="19">
        <f t="shared" si="474"/>
        <v>0</v>
      </c>
      <c r="V1105" s="19">
        <f t="shared" si="475"/>
        <v>0</v>
      </c>
      <c r="W1105" s="19">
        <f t="shared" si="476"/>
        <v>0</v>
      </c>
      <c r="X1105" s="19">
        <f t="shared" si="477"/>
        <v>0</v>
      </c>
      <c r="Y1105" s="19">
        <f t="shared" si="478"/>
        <v>0</v>
      </c>
      <c r="Z1105" s="365">
        <f t="shared" si="480"/>
        <v>0</v>
      </c>
    </row>
    <row r="1106" spans="1:26" ht="17.25" hidden="1" customHeight="1" x14ac:dyDescent="0.2">
      <c r="A1106" s="131" t="str">
        <f t="shared" si="468"/>
        <v/>
      </c>
      <c r="B1106" s="168"/>
      <c r="C1106" s="168"/>
      <c r="D1106" s="168"/>
      <c r="E1106" s="169"/>
      <c r="F1106" s="273" t="str">
        <f t="shared" si="469"/>
        <v/>
      </c>
      <c r="G1106" s="129"/>
      <c r="H1106" s="131" t="str">
        <f t="shared" si="470"/>
        <v/>
      </c>
      <c r="I1106" s="168"/>
      <c r="J1106" s="168"/>
      <c r="K1106" s="168"/>
      <c r="L1106" s="169"/>
      <c r="M1106" s="273" t="str">
        <f t="shared" si="471"/>
        <v/>
      </c>
      <c r="N1106" s="56"/>
      <c r="O1106" s="57" t="str">
        <f>'Stammdaten Mitarbeitende'!AA1106</f>
        <v/>
      </c>
      <c r="P1106" s="64" t="str">
        <f>IF($A1106="","",'Stammdaten Mitarbeitende'!L1106)</f>
        <v/>
      </c>
      <c r="Q1106" s="64" t="str">
        <f>IF(OR($A1106="",'Stammdaten Mitarbeitende'!J1106=""),"",'Stammdaten Mitarbeitende'!J1106)</f>
        <v/>
      </c>
      <c r="R1106" s="63" t="str">
        <f t="shared" si="472"/>
        <v/>
      </c>
      <c r="S1106" s="63" t="str">
        <f t="shared" si="479"/>
        <v/>
      </c>
      <c r="T1106" s="19">
        <f t="shared" si="473"/>
        <v>0</v>
      </c>
      <c r="U1106" s="19">
        <f t="shared" si="474"/>
        <v>0</v>
      </c>
      <c r="V1106" s="19">
        <f t="shared" si="475"/>
        <v>0</v>
      </c>
      <c r="W1106" s="19">
        <f t="shared" si="476"/>
        <v>0</v>
      </c>
      <c r="X1106" s="19">
        <f t="shared" si="477"/>
        <v>0</v>
      </c>
      <c r="Y1106" s="19">
        <f t="shared" si="478"/>
        <v>0</v>
      </c>
      <c r="Z1106" s="365">
        <f t="shared" si="480"/>
        <v>0</v>
      </c>
    </row>
    <row r="1107" spans="1:26" ht="17.25" hidden="1" customHeight="1" x14ac:dyDescent="0.2">
      <c r="A1107" s="131" t="str">
        <f t="shared" si="468"/>
        <v/>
      </c>
      <c r="B1107" s="168"/>
      <c r="C1107" s="168"/>
      <c r="D1107" s="168"/>
      <c r="E1107" s="169"/>
      <c r="F1107" s="273" t="str">
        <f t="shared" si="469"/>
        <v/>
      </c>
      <c r="G1107" s="129"/>
      <c r="H1107" s="131" t="str">
        <f t="shared" si="470"/>
        <v/>
      </c>
      <c r="I1107" s="168"/>
      <c r="J1107" s="168"/>
      <c r="K1107" s="168"/>
      <c r="L1107" s="169"/>
      <c r="M1107" s="273" t="str">
        <f t="shared" si="471"/>
        <v/>
      </c>
      <c r="N1107" s="56"/>
      <c r="O1107" s="57" t="str">
        <f>'Stammdaten Mitarbeitende'!AA1107</f>
        <v/>
      </c>
      <c r="P1107" s="64" t="str">
        <f>IF($A1107="","",'Stammdaten Mitarbeitende'!L1107)</f>
        <v/>
      </c>
      <c r="Q1107" s="64" t="str">
        <f>IF(OR($A1107="",'Stammdaten Mitarbeitende'!J1107=""),"",'Stammdaten Mitarbeitende'!J1107)</f>
        <v/>
      </c>
      <c r="R1107" s="63" t="str">
        <f t="shared" si="472"/>
        <v/>
      </c>
      <c r="S1107" s="63" t="str">
        <f t="shared" si="479"/>
        <v/>
      </c>
      <c r="T1107" s="19">
        <f t="shared" si="473"/>
        <v>0</v>
      </c>
      <c r="U1107" s="19">
        <f t="shared" si="474"/>
        <v>0</v>
      </c>
      <c r="V1107" s="19">
        <f t="shared" si="475"/>
        <v>0</v>
      </c>
      <c r="W1107" s="19">
        <f t="shared" si="476"/>
        <v>0</v>
      </c>
      <c r="X1107" s="19">
        <f t="shared" si="477"/>
        <v>0</v>
      </c>
      <c r="Y1107" s="19">
        <f t="shared" si="478"/>
        <v>0</v>
      </c>
      <c r="Z1107" s="365">
        <f t="shared" si="480"/>
        <v>0</v>
      </c>
    </row>
    <row r="1108" spans="1:26" ht="17.25" hidden="1" customHeight="1" x14ac:dyDescent="0.2">
      <c r="A1108" s="131" t="str">
        <f t="shared" si="468"/>
        <v/>
      </c>
      <c r="B1108" s="168"/>
      <c r="C1108" s="168"/>
      <c r="D1108" s="168"/>
      <c r="E1108" s="169"/>
      <c r="F1108" s="273" t="str">
        <f t="shared" si="469"/>
        <v/>
      </c>
      <c r="G1108" s="129"/>
      <c r="H1108" s="131" t="str">
        <f t="shared" si="470"/>
        <v/>
      </c>
      <c r="I1108" s="168"/>
      <c r="J1108" s="168"/>
      <c r="K1108" s="168"/>
      <c r="L1108" s="169"/>
      <c r="M1108" s="273" t="str">
        <f t="shared" si="471"/>
        <v/>
      </c>
      <c r="N1108" s="56"/>
      <c r="O1108" s="57" t="str">
        <f>'Stammdaten Mitarbeitende'!AA1108</f>
        <v/>
      </c>
      <c r="P1108" s="64" t="str">
        <f>IF($A1108="","",'Stammdaten Mitarbeitende'!L1108)</f>
        <v/>
      </c>
      <c r="Q1108" s="64" t="str">
        <f>IF(OR($A1108="",'Stammdaten Mitarbeitende'!J1108=""),"",'Stammdaten Mitarbeitende'!J1108)</f>
        <v/>
      </c>
      <c r="R1108" s="63" t="str">
        <f t="shared" si="472"/>
        <v/>
      </c>
      <c r="S1108" s="63" t="str">
        <f t="shared" si="479"/>
        <v/>
      </c>
      <c r="T1108" s="19">
        <f t="shared" si="473"/>
        <v>0</v>
      </c>
      <c r="U1108" s="19">
        <f t="shared" si="474"/>
        <v>0</v>
      </c>
      <c r="V1108" s="19">
        <f t="shared" si="475"/>
        <v>0</v>
      </c>
      <c r="W1108" s="19">
        <f t="shared" si="476"/>
        <v>0</v>
      </c>
      <c r="X1108" s="19">
        <f t="shared" si="477"/>
        <v>0</v>
      </c>
      <c r="Y1108" s="19">
        <f t="shared" si="478"/>
        <v>0</v>
      </c>
      <c r="Z1108" s="365">
        <f t="shared" si="480"/>
        <v>0</v>
      </c>
    </row>
    <row r="1109" spans="1:26" ht="17.25" hidden="1" customHeight="1" x14ac:dyDescent="0.2">
      <c r="A1109" s="131" t="str">
        <f t="shared" si="468"/>
        <v/>
      </c>
      <c r="B1109" s="168"/>
      <c r="C1109" s="168"/>
      <c r="D1109" s="168"/>
      <c r="E1109" s="169"/>
      <c r="F1109" s="273" t="str">
        <f t="shared" si="469"/>
        <v/>
      </c>
      <c r="G1109" s="129"/>
      <c r="H1109" s="131" t="str">
        <f t="shared" si="470"/>
        <v/>
      </c>
      <c r="I1109" s="168"/>
      <c r="J1109" s="168"/>
      <c r="K1109" s="168"/>
      <c r="L1109" s="169"/>
      <c r="M1109" s="273" t="str">
        <f t="shared" si="471"/>
        <v/>
      </c>
      <c r="N1109" s="56"/>
      <c r="O1109" s="57" t="str">
        <f>'Stammdaten Mitarbeitende'!AA1109</f>
        <v/>
      </c>
      <c r="P1109" s="64" t="str">
        <f>IF($A1109="","",'Stammdaten Mitarbeitende'!L1109)</f>
        <v/>
      </c>
      <c r="Q1109" s="64" t="str">
        <f>IF(OR($A1109="",'Stammdaten Mitarbeitende'!J1109=""),"",'Stammdaten Mitarbeitende'!J1109)</f>
        <v/>
      </c>
      <c r="R1109" s="63" t="str">
        <f t="shared" si="472"/>
        <v/>
      </c>
      <c r="S1109" s="63" t="str">
        <f t="shared" si="479"/>
        <v/>
      </c>
      <c r="T1109" s="19">
        <f t="shared" si="473"/>
        <v>0</v>
      </c>
      <c r="U1109" s="19">
        <f t="shared" si="474"/>
        <v>0</v>
      </c>
      <c r="V1109" s="19">
        <f t="shared" si="475"/>
        <v>0</v>
      </c>
      <c r="W1109" s="19">
        <f t="shared" si="476"/>
        <v>0</v>
      </c>
      <c r="X1109" s="19">
        <f t="shared" si="477"/>
        <v>0</v>
      </c>
      <c r="Y1109" s="19">
        <f t="shared" si="478"/>
        <v>0</v>
      </c>
      <c r="Z1109" s="365">
        <f t="shared" si="480"/>
        <v>0</v>
      </c>
    </row>
    <row r="1110" spans="1:26" hidden="1" x14ac:dyDescent="0.2">
      <c r="A1110" s="280" t="str">
        <f>Übersetzungstexte!A$230</f>
        <v>Seitentotal</v>
      </c>
      <c r="B1110" s="281"/>
      <c r="C1110" s="92">
        <f>SUM(C1089:C1109)</f>
        <v>0</v>
      </c>
      <c r="D1110" s="282"/>
      <c r="E1110" s="92">
        <f>SUM(E1089:E1109)</f>
        <v>0</v>
      </c>
      <c r="F1110" s="92">
        <f>SUM(F1089:F1109)</f>
        <v>0</v>
      </c>
      <c r="G1110" s="283"/>
      <c r="H1110" s="280" t="str">
        <f>Übersetzungstexte!A$230</f>
        <v>Seitentotal</v>
      </c>
      <c r="I1110" s="281"/>
      <c r="J1110" s="92">
        <f>SUM(J1089:J1109)</f>
        <v>0</v>
      </c>
      <c r="K1110" s="282"/>
      <c r="L1110" s="92">
        <f>SUM(L1089:L1109)</f>
        <v>0</v>
      </c>
      <c r="M1110" s="92">
        <f>SUM(M1089:M1109)</f>
        <v>0</v>
      </c>
      <c r="N1110" s="56"/>
      <c r="O1110" s="56"/>
      <c r="P1110" s="56"/>
      <c r="Q1110" s="56"/>
      <c r="R1110" s="56"/>
      <c r="S1110" s="56"/>
    </row>
    <row r="1111" spans="1:26" hidden="1" x14ac:dyDescent="0.2">
      <c r="A1111" s="240" t="str">
        <f>'Stammdaten Betrieb &amp; Abteilung'!D$1</f>
        <v xml:space="preserve">  </v>
      </c>
      <c r="B1111" s="241"/>
      <c r="F1111" s="243"/>
      <c r="G1111" s="243"/>
      <c r="H1111" s="22" t="str">
        <f>Übersetzungstexte!A$190</f>
        <v>Betrieb / Betriebsabteilung</v>
      </c>
      <c r="I1111" s="244" t="str">
        <f>'Stammdaten Betrieb &amp; Abteilung'!D$13</f>
        <v xml:space="preserve"> </v>
      </c>
      <c r="J1111" s="49"/>
      <c r="K1111" s="22"/>
      <c r="L1111" s="49"/>
      <c r="M1111" s="49"/>
    </row>
    <row r="1112" spans="1:26" hidden="1" x14ac:dyDescent="0.2">
      <c r="A1112" s="245" t="str">
        <f>'Stammdaten Betrieb &amp; Abteilung'!D$3</f>
        <v xml:space="preserve"> </v>
      </c>
      <c r="B1112" s="246"/>
      <c r="F1112" s="247"/>
      <c r="G1112" s="247"/>
      <c r="H1112" s="46" t="str">
        <f>Übersetzungstexte!A$191</f>
        <v>PLZ/Ort</v>
      </c>
      <c r="I1112" s="244" t="str">
        <f>'Stammdaten Betrieb &amp; Abteilung'!D$4</f>
        <v xml:space="preserve"> </v>
      </c>
      <c r="J1112" s="49"/>
      <c r="K1112" s="22"/>
      <c r="L1112" s="248"/>
      <c r="M1112" s="248"/>
    </row>
    <row r="1113" spans="1:26" hidden="1" x14ac:dyDescent="0.2">
      <c r="A1113" s="178"/>
      <c r="B1113" s="195"/>
      <c r="C1113" s="196"/>
      <c r="D1113" s="195"/>
      <c r="E1113" s="196"/>
      <c r="F1113" s="196"/>
      <c r="G1113" s="279"/>
      <c r="H1113" s="197"/>
      <c r="I1113" s="196"/>
      <c r="J1113" s="195"/>
      <c r="K1113" s="198"/>
      <c r="L1113" s="199"/>
      <c r="M1113" s="199"/>
    </row>
    <row r="1114" spans="1:26" hidden="1" x14ac:dyDescent="0.2">
      <c r="A1114" s="249"/>
      <c r="B1114" s="250"/>
      <c r="C1114" s="251"/>
      <c r="D1114" s="252"/>
      <c r="E1114" s="253"/>
      <c r="F1114" s="254" t="str">
        <f>CONCATENATE(Übersetzungstexte!A$192," ",TEXT(MONTH(P$3),"00"),".",YEAR(P$3))</f>
        <v>Zeitgleiche Periode des Vorjahres: 01.3799</v>
      </c>
      <c r="G1114" s="255"/>
      <c r="H1114" s="255"/>
      <c r="I1114" s="249"/>
      <c r="J1114" s="252"/>
      <c r="K1114" s="256"/>
      <c r="L1114" s="257"/>
      <c r="M1114" s="258" t="str">
        <f>CONCATENATE(Übersetzungstexte!A$211," ",TEXT(MONTH(P$4),"00"),".",YEAR(P$4))</f>
        <v>Zeitgleiche Periode des vorletzten Jahres: 01.3798</v>
      </c>
    </row>
    <row r="1115" spans="1:26" hidden="1" x14ac:dyDescent="0.2">
      <c r="A1115" s="259">
        <v>1</v>
      </c>
      <c r="B1115" s="260">
        <v>2</v>
      </c>
      <c r="C1115" s="260">
        <v>3</v>
      </c>
      <c r="D1115" s="260">
        <v>4</v>
      </c>
      <c r="E1115" s="260">
        <v>5</v>
      </c>
      <c r="F1115" s="260">
        <v>6</v>
      </c>
      <c r="G1115" s="261"/>
      <c r="H1115" s="259">
        <v>1</v>
      </c>
      <c r="I1115" s="260">
        <v>2</v>
      </c>
      <c r="J1115" s="260">
        <v>3</v>
      </c>
      <c r="K1115" s="260">
        <v>4</v>
      </c>
      <c r="L1115" s="260">
        <v>5</v>
      </c>
      <c r="M1115" s="260">
        <v>6</v>
      </c>
      <c r="N1115" s="54"/>
      <c r="O1115" s="54"/>
      <c r="P1115" s="54"/>
      <c r="Q1115" s="54"/>
      <c r="R1115" s="54" t="s">
        <v>766</v>
      </c>
      <c r="S1115" s="54" t="s">
        <v>5</v>
      </c>
      <c r="T1115" s="66" t="s">
        <v>764</v>
      </c>
      <c r="U1115" s="66" t="s">
        <v>667</v>
      </c>
      <c r="V1115" s="66"/>
      <c r="W1115" s="66" t="s">
        <v>764</v>
      </c>
      <c r="X1115" s="66" t="s">
        <v>667</v>
      </c>
      <c r="Y1115" s="66"/>
    </row>
    <row r="1116" spans="1:26" s="134" customFormat="1" hidden="1" x14ac:dyDescent="0.2">
      <c r="A1116" s="262" t="str">
        <f>Übersetzungstexte!A$193</f>
        <v/>
      </c>
      <c r="B1116" s="263" t="str">
        <f>Übersetzungstexte!A$196</f>
        <v>vertragliche</v>
      </c>
      <c r="C1116" s="264" t="str">
        <f>Übersetzungstexte!A$199</f>
        <v>Sollstd. zeitgl.</v>
      </c>
      <c r="D1116" s="265" t="str">
        <f>Übersetzungstexte!A$202</f>
        <v>Istzeit</v>
      </c>
      <c r="E1116" s="264" t="str">
        <f>Übersetzungstexte!A$205</f>
        <v>Bezahlte/</v>
      </c>
      <c r="F1116" s="264" t="str">
        <f>Übersetzungstexte!A$208</f>
        <v>Ausfallstunden</v>
      </c>
      <c r="G1116" s="266"/>
      <c r="H1116" s="262" t="str">
        <f>Übersetzungstexte!A$212</f>
        <v/>
      </c>
      <c r="I1116" s="263" t="str">
        <f>Übersetzungstexte!A$215</f>
        <v>vertragliche</v>
      </c>
      <c r="J1116" s="264" t="str">
        <f>Übersetzungstexte!A$218</f>
        <v>Sollstd. zeitgl.</v>
      </c>
      <c r="K1116" s="265" t="str">
        <f>Übersetzungstexte!A$221</f>
        <v>Istzeit</v>
      </c>
      <c r="L1116" s="264" t="str">
        <f>Übersetzungstexte!A$224</f>
        <v>Bezahlte/</v>
      </c>
      <c r="M1116" s="264" t="str">
        <f>Übersetzungstexte!A$227</f>
        <v>Ausfallstunden</v>
      </c>
      <c r="N1116" s="55"/>
      <c r="O1116" s="55"/>
      <c r="P1116" s="84" t="s">
        <v>680</v>
      </c>
      <c r="Q1116" s="84" t="s">
        <v>683</v>
      </c>
      <c r="R1116" s="61" t="s">
        <v>691</v>
      </c>
      <c r="S1116" s="61" t="s">
        <v>691</v>
      </c>
      <c r="T1116" s="66" t="s">
        <v>763</v>
      </c>
      <c r="U1116" s="66" t="s">
        <v>763</v>
      </c>
      <c r="V1116" s="61" t="s">
        <v>691</v>
      </c>
      <c r="W1116" s="66" t="s">
        <v>763</v>
      </c>
      <c r="X1116" s="66" t="s">
        <v>763</v>
      </c>
      <c r="Y1116" s="61" t="s">
        <v>691</v>
      </c>
      <c r="Z1116" s="79"/>
    </row>
    <row r="1117" spans="1:26" s="134" customFormat="1" hidden="1" x14ac:dyDescent="0.2">
      <c r="A1117" s="267" t="str">
        <f>Übersetzungstexte!A$194</f>
        <v/>
      </c>
      <c r="B1117" s="263" t="str">
        <f>Übersetzungstexte!A$197</f>
        <v>wöchentliche</v>
      </c>
      <c r="C1117" s="264" t="str">
        <f>Übersetzungstexte!A$200</f>
        <v>Periode inkl.</v>
      </c>
      <c r="D1117" s="265" t="str">
        <f>Übersetzungstexte!A$203</f>
        <v/>
      </c>
      <c r="E1117" s="264" t="str">
        <f>Übersetzungstexte!A$206</f>
        <v>Unbezahlte</v>
      </c>
      <c r="F1117" s="264" t="str">
        <f>Übersetzungstexte!A$209</f>
        <v/>
      </c>
      <c r="G1117" s="266"/>
      <c r="H1117" s="267" t="str">
        <f>Übersetzungstexte!A$213</f>
        <v/>
      </c>
      <c r="I1117" s="263" t="str">
        <f>Übersetzungstexte!A$216</f>
        <v>wöchentliche</v>
      </c>
      <c r="J1117" s="264" t="str">
        <f>Übersetzungstexte!A$219</f>
        <v>Periode inkl.</v>
      </c>
      <c r="K1117" s="265" t="str">
        <f>Übersetzungstexte!A$222</f>
        <v/>
      </c>
      <c r="L1117" s="264" t="str">
        <f>Übersetzungstexte!A$225</f>
        <v>Unbezahlte</v>
      </c>
      <c r="M1117" s="264" t="str">
        <f>Übersetzungstexte!A$228</f>
        <v/>
      </c>
      <c r="N1117" s="55"/>
      <c r="O1117" s="55"/>
      <c r="P1117" s="61" t="s">
        <v>682</v>
      </c>
      <c r="Q1117" s="84" t="s">
        <v>681</v>
      </c>
      <c r="R1117" s="61" t="s">
        <v>692</v>
      </c>
      <c r="S1117" s="61" t="s">
        <v>692</v>
      </c>
      <c r="T1117" s="66" t="s">
        <v>749</v>
      </c>
      <c r="U1117" s="66" t="s">
        <v>749</v>
      </c>
      <c r="V1117" s="61" t="s">
        <v>692</v>
      </c>
      <c r="W1117" s="66" t="s">
        <v>749</v>
      </c>
      <c r="X1117" s="66" t="s">
        <v>749</v>
      </c>
      <c r="Y1117" s="61" t="s">
        <v>692</v>
      </c>
      <c r="Z1117" s="79" t="s">
        <v>52</v>
      </c>
    </row>
    <row r="1118" spans="1:26" s="134" customFormat="1" hidden="1" x14ac:dyDescent="0.2">
      <c r="A1118" s="268" t="str">
        <f>Übersetzungstexte!A$195</f>
        <v>Name,Vorname</v>
      </c>
      <c r="B1118" s="269" t="str">
        <f>Übersetzungstexte!A$198</f>
        <v>Arbeitszeit</v>
      </c>
      <c r="C1118" s="270" t="str">
        <f>Übersetzungstexte!A$201</f>
        <v>Vorholzeit</v>
      </c>
      <c r="D1118" s="271" t="str">
        <f>Übersetzungstexte!A$204</f>
        <v/>
      </c>
      <c r="E1118" s="270" t="str">
        <f>Übersetzungstexte!A$207</f>
        <v>Absenzen</v>
      </c>
      <c r="F1118" s="270" t="str">
        <f>Übersetzungstexte!A$210</f>
        <v/>
      </c>
      <c r="G1118" s="272"/>
      <c r="H1118" s="268" t="str">
        <f>Übersetzungstexte!A$214</f>
        <v>Name,Vorname</v>
      </c>
      <c r="I1118" s="269" t="str">
        <f>Übersetzungstexte!A$217</f>
        <v>Arbeitszeit</v>
      </c>
      <c r="J1118" s="270" t="str">
        <f>Übersetzungstexte!A$220</f>
        <v>Vorholzeit</v>
      </c>
      <c r="K1118" s="271" t="str">
        <f>Übersetzungstexte!A$223</f>
        <v/>
      </c>
      <c r="L1118" s="270" t="str">
        <f>Übersetzungstexte!A$226</f>
        <v>Absenzen</v>
      </c>
      <c r="M1118" s="270" t="str">
        <f>Übersetzungstexte!A$229</f>
        <v/>
      </c>
      <c r="N1118" s="55"/>
      <c r="O1118" s="55" t="s">
        <v>711</v>
      </c>
      <c r="P1118" s="61" t="s">
        <v>673</v>
      </c>
      <c r="Q1118" s="84" t="s">
        <v>661</v>
      </c>
      <c r="R1118" s="83">
        <f>P$3</f>
        <v>693598</v>
      </c>
      <c r="S1118" s="83">
        <f>P$4</f>
        <v>693233</v>
      </c>
      <c r="T1118" s="83" t="s">
        <v>767</v>
      </c>
      <c r="U1118" s="83" t="s">
        <v>767</v>
      </c>
      <c r="V1118" s="83" t="s">
        <v>767</v>
      </c>
      <c r="W1118" s="83" t="s">
        <v>4</v>
      </c>
      <c r="X1118" s="83" t="s">
        <v>4</v>
      </c>
      <c r="Y1118" s="83" t="s">
        <v>4</v>
      </c>
      <c r="Z1118" s="79" t="s">
        <v>53</v>
      </c>
    </row>
    <row r="1119" spans="1:26" ht="17.25" hidden="1" customHeight="1" x14ac:dyDescent="0.2">
      <c r="A1119" s="131" t="str">
        <f t="shared" ref="A1119:A1139" si="481">O1119</f>
        <v/>
      </c>
      <c r="B1119" s="168"/>
      <c r="C1119" s="168"/>
      <c r="D1119" s="168"/>
      <c r="E1119" s="169"/>
      <c r="F1119" s="273" t="str">
        <f t="shared" ref="F1119:F1139" si="482">R1119</f>
        <v/>
      </c>
      <c r="G1119" s="129"/>
      <c r="H1119" s="131" t="str">
        <f t="shared" ref="H1119:H1139" si="483">O1119</f>
        <v/>
      </c>
      <c r="I1119" s="168"/>
      <c r="J1119" s="168"/>
      <c r="K1119" s="168"/>
      <c r="L1119" s="169"/>
      <c r="M1119" s="273" t="str">
        <f t="shared" ref="M1119:M1139" si="484">S1119</f>
        <v/>
      </c>
      <c r="N1119" s="56"/>
      <c r="O1119" s="57" t="str">
        <f>'Stammdaten Mitarbeitende'!AA1119</f>
        <v/>
      </c>
      <c r="P1119" s="64" t="str">
        <f>IF($A1119="","",'Stammdaten Mitarbeitende'!L1119)</f>
        <v/>
      </c>
      <c r="Q1119" s="64" t="str">
        <f>IF(OR($A1119="",'Stammdaten Mitarbeitende'!J1119=""),"",'Stammdaten Mitarbeitende'!J1119)</f>
        <v/>
      </c>
      <c r="R1119" s="63" t="str">
        <f t="shared" ref="R1119:R1139" si="485">IF(OR($A1119="",C1119="",D1119="",E1119=""),"",MAX(C1119-D1119-E1119,0))</f>
        <v/>
      </c>
      <c r="S1119" s="63" t="str">
        <f>IF(OR($H1119="",J1119="",K1119="",L1119=""),"",MAX(J1119-K1119-L1119,0))</f>
        <v/>
      </c>
      <c r="T1119" s="19">
        <f t="shared" ref="T1119:T1139" si="486">IF(OR(F1119=""),0,C1119)</f>
        <v>0</v>
      </c>
      <c r="U1119" s="19">
        <f t="shared" ref="U1119:U1139" si="487">IF(OR(F1119=""),0,E1119)</f>
        <v>0</v>
      </c>
      <c r="V1119" s="19">
        <f t="shared" ref="V1119:V1139" si="488">IF(OR(F1119&lt;=0,F1119=""),0,R1119)</f>
        <v>0</v>
      </c>
      <c r="W1119" s="19">
        <f t="shared" ref="W1119:W1139" si="489">IF(OR(M1119=""),0,J1119)</f>
        <v>0</v>
      </c>
      <c r="X1119" s="19">
        <f t="shared" ref="X1119:X1139" si="490">IF(OR(M1119=""),0,L1119)</f>
        <v>0</v>
      </c>
      <c r="Y1119" s="19">
        <f t="shared" ref="Y1119:Y1139" si="491">IF(OR(M1119&lt;=0,M1119=""),0,S1119)</f>
        <v>0</v>
      </c>
      <c r="Z1119" s="365">
        <f>MAX(P1119:Y1119)</f>
        <v>0</v>
      </c>
    </row>
    <row r="1120" spans="1:26" ht="17.25" hidden="1" customHeight="1" x14ac:dyDescent="0.2">
      <c r="A1120" s="131" t="str">
        <f t="shared" si="481"/>
        <v/>
      </c>
      <c r="B1120" s="168"/>
      <c r="C1120" s="168"/>
      <c r="D1120" s="168"/>
      <c r="E1120" s="169"/>
      <c r="F1120" s="273" t="str">
        <f t="shared" si="482"/>
        <v/>
      </c>
      <c r="G1120" s="129"/>
      <c r="H1120" s="131" t="str">
        <f t="shared" si="483"/>
        <v/>
      </c>
      <c r="I1120" s="168"/>
      <c r="J1120" s="168"/>
      <c r="K1120" s="168"/>
      <c r="L1120" s="169"/>
      <c r="M1120" s="273" t="str">
        <f t="shared" si="484"/>
        <v/>
      </c>
      <c r="N1120" s="56"/>
      <c r="O1120" s="57" t="str">
        <f>'Stammdaten Mitarbeitende'!AA1120</f>
        <v/>
      </c>
      <c r="P1120" s="64" t="str">
        <f>IF($A1120="","",'Stammdaten Mitarbeitende'!L1120)</f>
        <v/>
      </c>
      <c r="Q1120" s="64" t="str">
        <f>IF(OR($A1120="",'Stammdaten Mitarbeitende'!J1120=""),"",'Stammdaten Mitarbeitende'!J1120)</f>
        <v/>
      </c>
      <c r="R1120" s="63" t="str">
        <f t="shared" si="485"/>
        <v/>
      </c>
      <c r="S1120" s="63" t="str">
        <f t="shared" ref="S1120:S1139" si="492">IF(OR($H1120="",J1120="",K1120="",L1120=""),"",MAX(J1120-K1120-L1120,0))</f>
        <v/>
      </c>
      <c r="T1120" s="19">
        <f t="shared" si="486"/>
        <v>0</v>
      </c>
      <c r="U1120" s="19">
        <f t="shared" si="487"/>
        <v>0</v>
      </c>
      <c r="V1120" s="19">
        <f t="shared" si="488"/>
        <v>0</v>
      </c>
      <c r="W1120" s="19">
        <f t="shared" si="489"/>
        <v>0</v>
      </c>
      <c r="X1120" s="19">
        <f t="shared" si="490"/>
        <v>0</v>
      </c>
      <c r="Y1120" s="19">
        <f t="shared" si="491"/>
        <v>0</v>
      </c>
      <c r="Z1120" s="365">
        <f t="shared" ref="Z1120:Z1139" si="493">MAX(P1120:Y1120)</f>
        <v>0</v>
      </c>
    </row>
    <row r="1121" spans="1:26" ht="17.25" hidden="1" customHeight="1" x14ac:dyDescent="0.2">
      <c r="A1121" s="131" t="str">
        <f t="shared" si="481"/>
        <v/>
      </c>
      <c r="B1121" s="168"/>
      <c r="C1121" s="168"/>
      <c r="D1121" s="168"/>
      <c r="E1121" s="169"/>
      <c r="F1121" s="273" t="str">
        <f t="shared" si="482"/>
        <v/>
      </c>
      <c r="G1121" s="129"/>
      <c r="H1121" s="131" t="str">
        <f t="shared" si="483"/>
        <v/>
      </c>
      <c r="I1121" s="168"/>
      <c r="J1121" s="168"/>
      <c r="K1121" s="168"/>
      <c r="L1121" s="169"/>
      <c r="M1121" s="273" t="str">
        <f t="shared" si="484"/>
        <v/>
      </c>
      <c r="N1121" s="56"/>
      <c r="O1121" s="57" t="str">
        <f>'Stammdaten Mitarbeitende'!AA1121</f>
        <v/>
      </c>
      <c r="P1121" s="64" t="str">
        <f>IF($A1121="","",'Stammdaten Mitarbeitende'!L1121)</f>
        <v/>
      </c>
      <c r="Q1121" s="64" t="str">
        <f>IF(OR($A1121="",'Stammdaten Mitarbeitende'!J1121=""),"",'Stammdaten Mitarbeitende'!J1121)</f>
        <v/>
      </c>
      <c r="R1121" s="63" t="str">
        <f t="shared" si="485"/>
        <v/>
      </c>
      <c r="S1121" s="63" t="str">
        <f t="shared" si="492"/>
        <v/>
      </c>
      <c r="T1121" s="19">
        <f t="shared" si="486"/>
        <v>0</v>
      </c>
      <c r="U1121" s="19">
        <f t="shared" si="487"/>
        <v>0</v>
      </c>
      <c r="V1121" s="19">
        <f t="shared" si="488"/>
        <v>0</v>
      </c>
      <c r="W1121" s="19">
        <f t="shared" si="489"/>
        <v>0</v>
      </c>
      <c r="X1121" s="19">
        <f t="shared" si="490"/>
        <v>0</v>
      </c>
      <c r="Y1121" s="19">
        <f t="shared" si="491"/>
        <v>0</v>
      </c>
      <c r="Z1121" s="365">
        <f t="shared" si="493"/>
        <v>0</v>
      </c>
    </row>
    <row r="1122" spans="1:26" ht="17.25" hidden="1" customHeight="1" x14ac:dyDescent="0.2">
      <c r="A1122" s="131" t="str">
        <f t="shared" si="481"/>
        <v/>
      </c>
      <c r="B1122" s="168"/>
      <c r="C1122" s="168"/>
      <c r="D1122" s="168"/>
      <c r="E1122" s="169"/>
      <c r="F1122" s="273" t="str">
        <f t="shared" si="482"/>
        <v/>
      </c>
      <c r="G1122" s="129"/>
      <c r="H1122" s="131" t="str">
        <f t="shared" si="483"/>
        <v/>
      </c>
      <c r="I1122" s="168"/>
      <c r="J1122" s="168"/>
      <c r="K1122" s="168"/>
      <c r="L1122" s="169"/>
      <c r="M1122" s="273" t="str">
        <f t="shared" si="484"/>
        <v/>
      </c>
      <c r="N1122" s="56"/>
      <c r="O1122" s="57" t="str">
        <f>'Stammdaten Mitarbeitende'!AA1122</f>
        <v/>
      </c>
      <c r="P1122" s="64" t="str">
        <f>IF($A1122="","",'Stammdaten Mitarbeitende'!L1122)</f>
        <v/>
      </c>
      <c r="Q1122" s="64" t="str">
        <f>IF(OR($A1122="",'Stammdaten Mitarbeitende'!J1122=""),"",'Stammdaten Mitarbeitende'!J1122)</f>
        <v/>
      </c>
      <c r="R1122" s="63" t="str">
        <f t="shared" si="485"/>
        <v/>
      </c>
      <c r="S1122" s="63" t="str">
        <f t="shared" si="492"/>
        <v/>
      </c>
      <c r="T1122" s="19">
        <f t="shared" si="486"/>
        <v>0</v>
      </c>
      <c r="U1122" s="19">
        <f t="shared" si="487"/>
        <v>0</v>
      </c>
      <c r="V1122" s="19">
        <f t="shared" si="488"/>
        <v>0</v>
      </c>
      <c r="W1122" s="19">
        <f t="shared" si="489"/>
        <v>0</v>
      </c>
      <c r="X1122" s="19">
        <f t="shared" si="490"/>
        <v>0</v>
      </c>
      <c r="Y1122" s="19">
        <f t="shared" si="491"/>
        <v>0</v>
      </c>
      <c r="Z1122" s="365">
        <f t="shared" si="493"/>
        <v>0</v>
      </c>
    </row>
    <row r="1123" spans="1:26" ht="17.25" hidden="1" customHeight="1" x14ac:dyDescent="0.2">
      <c r="A1123" s="131" t="str">
        <f t="shared" si="481"/>
        <v/>
      </c>
      <c r="B1123" s="168"/>
      <c r="C1123" s="168"/>
      <c r="D1123" s="168"/>
      <c r="E1123" s="169"/>
      <c r="F1123" s="273" t="str">
        <f t="shared" si="482"/>
        <v/>
      </c>
      <c r="G1123" s="129"/>
      <c r="H1123" s="131" t="str">
        <f t="shared" si="483"/>
        <v/>
      </c>
      <c r="I1123" s="168"/>
      <c r="J1123" s="168"/>
      <c r="K1123" s="168"/>
      <c r="L1123" s="169"/>
      <c r="M1123" s="273" t="str">
        <f t="shared" si="484"/>
        <v/>
      </c>
      <c r="N1123" s="56"/>
      <c r="O1123" s="57" t="str">
        <f>'Stammdaten Mitarbeitende'!AA1123</f>
        <v/>
      </c>
      <c r="P1123" s="64" t="str">
        <f>IF($A1123="","",'Stammdaten Mitarbeitende'!L1123)</f>
        <v/>
      </c>
      <c r="Q1123" s="64" t="str">
        <f>IF(OR($A1123="",'Stammdaten Mitarbeitende'!J1123=""),"",'Stammdaten Mitarbeitende'!J1123)</f>
        <v/>
      </c>
      <c r="R1123" s="63" t="str">
        <f t="shared" si="485"/>
        <v/>
      </c>
      <c r="S1123" s="63" t="str">
        <f t="shared" si="492"/>
        <v/>
      </c>
      <c r="T1123" s="19">
        <f t="shared" si="486"/>
        <v>0</v>
      </c>
      <c r="U1123" s="19">
        <f t="shared" si="487"/>
        <v>0</v>
      </c>
      <c r="V1123" s="19">
        <f t="shared" si="488"/>
        <v>0</v>
      </c>
      <c r="W1123" s="19">
        <f t="shared" si="489"/>
        <v>0</v>
      </c>
      <c r="X1123" s="19">
        <f t="shared" si="490"/>
        <v>0</v>
      </c>
      <c r="Y1123" s="19">
        <f t="shared" si="491"/>
        <v>0</v>
      </c>
      <c r="Z1123" s="365">
        <f t="shared" si="493"/>
        <v>0</v>
      </c>
    </row>
    <row r="1124" spans="1:26" ht="17.25" hidden="1" customHeight="1" x14ac:dyDescent="0.2">
      <c r="A1124" s="131" t="str">
        <f t="shared" si="481"/>
        <v/>
      </c>
      <c r="B1124" s="168"/>
      <c r="C1124" s="168"/>
      <c r="D1124" s="168"/>
      <c r="E1124" s="169"/>
      <c r="F1124" s="273" t="str">
        <f t="shared" si="482"/>
        <v/>
      </c>
      <c r="G1124" s="129"/>
      <c r="H1124" s="131" t="str">
        <f t="shared" si="483"/>
        <v/>
      </c>
      <c r="I1124" s="168"/>
      <c r="J1124" s="168"/>
      <c r="K1124" s="168"/>
      <c r="L1124" s="169"/>
      <c r="M1124" s="273" t="str">
        <f t="shared" si="484"/>
        <v/>
      </c>
      <c r="N1124" s="56"/>
      <c r="O1124" s="57" t="str">
        <f>'Stammdaten Mitarbeitende'!AA1124</f>
        <v/>
      </c>
      <c r="P1124" s="64" t="str">
        <f>IF($A1124="","",'Stammdaten Mitarbeitende'!L1124)</f>
        <v/>
      </c>
      <c r="Q1124" s="64" t="str">
        <f>IF(OR($A1124="",'Stammdaten Mitarbeitende'!J1124=""),"",'Stammdaten Mitarbeitende'!J1124)</f>
        <v/>
      </c>
      <c r="R1124" s="63" t="str">
        <f t="shared" si="485"/>
        <v/>
      </c>
      <c r="S1124" s="63" t="str">
        <f t="shared" si="492"/>
        <v/>
      </c>
      <c r="T1124" s="19">
        <f t="shared" si="486"/>
        <v>0</v>
      </c>
      <c r="U1124" s="19">
        <f t="shared" si="487"/>
        <v>0</v>
      </c>
      <c r="V1124" s="19">
        <f t="shared" si="488"/>
        <v>0</v>
      </c>
      <c r="W1124" s="19">
        <f t="shared" si="489"/>
        <v>0</v>
      </c>
      <c r="X1124" s="19">
        <f t="shared" si="490"/>
        <v>0</v>
      </c>
      <c r="Y1124" s="19">
        <f t="shared" si="491"/>
        <v>0</v>
      </c>
      <c r="Z1124" s="365">
        <f t="shared" si="493"/>
        <v>0</v>
      </c>
    </row>
    <row r="1125" spans="1:26" ht="17.25" hidden="1" customHeight="1" x14ac:dyDescent="0.2">
      <c r="A1125" s="131" t="str">
        <f t="shared" si="481"/>
        <v/>
      </c>
      <c r="B1125" s="168"/>
      <c r="C1125" s="168"/>
      <c r="D1125" s="168"/>
      <c r="E1125" s="169"/>
      <c r="F1125" s="273" t="str">
        <f t="shared" si="482"/>
        <v/>
      </c>
      <c r="G1125" s="129"/>
      <c r="H1125" s="131" t="str">
        <f t="shared" si="483"/>
        <v/>
      </c>
      <c r="I1125" s="168"/>
      <c r="J1125" s="168"/>
      <c r="K1125" s="168"/>
      <c r="L1125" s="169"/>
      <c r="M1125" s="273" t="str">
        <f t="shared" si="484"/>
        <v/>
      </c>
      <c r="N1125" s="56"/>
      <c r="O1125" s="57" t="str">
        <f>'Stammdaten Mitarbeitende'!AA1125</f>
        <v/>
      </c>
      <c r="P1125" s="64" t="str">
        <f>IF($A1125="","",'Stammdaten Mitarbeitende'!L1125)</f>
        <v/>
      </c>
      <c r="Q1125" s="64" t="str">
        <f>IF(OR($A1125="",'Stammdaten Mitarbeitende'!J1125=""),"",'Stammdaten Mitarbeitende'!J1125)</f>
        <v/>
      </c>
      <c r="R1125" s="63" t="str">
        <f t="shared" si="485"/>
        <v/>
      </c>
      <c r="S1125" s="63" t="str">
        <f t="shared" si="492"/>
        <v/>
      </c>
      <c r="T1125" s="19">
        <f t="shared" si="486"/>
        <v>0</v>
      </c>
      <c r="U1125" s="19">
        <f t="shared" si="487"/>
        <v>0</v>
      </c>
      <c r="V1125" s="19">
        <f t="shared" si="488"/>
        <v>0</v>
      </c>
      <c r="W1125" s="19">
        <f t="shared" si="489"/>
        <v>0</v>
      </c>
      <c r="X1125" s="19">
        <f t="shared" si="490"/>
        <v>0</v>
      </c>
      <c r="Y1125" s="19">
        <f t="shared" si="491"/>
        <v>0</v>
      </c>
      <c r="Z1125" s="365">
        <f t="shared" si="493"/>
        <v>0</v>
      </c>
    </row>
    <row r="1126" spans="1:26" ht="17.25" hidden="1" customHeight="1" x14ac:dyDescent="0.2">
      <c r="A1126" s="131" t="str">
        <f t="shared" si="481"/>
        <v/>
      </c>
      <c r="B1126" s="168"/>
      <c r="C1126" s="168"/>
      <c r="D1126" s="168"/>
      <c r="E1126" s="169"/>
      <c r="F1126" s="273" t="str">
        <f t="shared" si="482"/>
        <v/>
      </c>
      <c r="G1126" s="129"/>
      <c r="H1126" s="131" t="str">
        <f t="shared" si="483"/>
        <v/>
      </c>
      <c r="I1126" s="168"/>
      <c r="J1126" s="168"/>
      <c r="K1126" s="168"/>
      <c r="L1126" s="169"/>
      <c r="M1126" s="273" t="str">
        <f t="shared" si="484"/>
        <v/>
      </c>
      <c r="N1126" s="56"/>
      <c r="O1126" s="57" t="str">
        <f>'Stammdaten Mitarbeitende'!AA1126</f>
        <v/>
      </c>
      <c r="P1126" s="64" t="str">
        <f>IF($A1126="","",'Stammdaten Mitarbeitende'!L1126)</f>
        <v/>
      </c>
      <c r="Q1126" s="64" t="str">
        <f>IF(OR($A1126="",'Stammdaten Mitarbeitende'!J1126=""),"",'Stammdaten Mitarbeitende'!J1126)</f>
        <v/>
      </c>
      <c r="R1126" s="63" t="str">
        <f t="shared" si="485"/>
        <v/>
      </c>
      <c r="S1126" s="63" t="str">
        <f t="shared" si="492"/>
        <v/>
      </c>
      <c r="T1126" s="19">
        <f t="shared" si="486"/>
        <v>0</v>
      </c>
      <c r="U1126" s="19">
        <f t="shared" si="487"/>
        <v>0</v>
      </c>
      <c r="V1126" s="19">
        <f t="shared" si="488"/>
        <v>0</v>
      </c>
      <c r="W1126" s="19">
        <f t="shared" si="489"/>
        <v>0</v>
      </c>
      <c r="X1126" s="19">
        <f t="shared" si="490"/>
        <v>0</v>
      </c>
      <c r="Y1126" s="19">
        <f t="shared" si="491"/>
        <v>0</v>
      </c>
      <c r="Z1126" s="365">
        <f t="shared" si="493"/>
        <v>0</v>
      </c>
    </row>
    <row r="1127" spans="1:26" ht="17.25" hidden="1" customHeight="1" x14ac:dyDescent="0.2">
      <c r="A1127" s="131" t="str">
        <f t="shared" si="481"/>
        <v/>
      </c>
      <c r="B1127" s="168"/>
      <c r="C1127" s="168"/>
      <c r="D1127" s="168"/>
      <c r="E1127" s="169"/>
      <c r="F1127" s="273" t="str">
        <f t="shared" si="482"/>
        <v/>
      </c>
      <c r="G1127" s="129"/>
      <c r="H1127" s="131" t="str">
        <f t="shared" si="483"/>
        <v/>
      </c>
      <c r="I1127" s="168"/>
      <c r="J1127" s="168"/>
      <c r="K1127" s="168"/>
      <c r="L1127" s="169"/>
      <c r="M1127" s="273" t="str">
        <f t="shared" si="484"/>
        <v/>
      </c>
      <c r="N1127" s="56"/>
      <c r="O1127" s="57" t="str">
        <f>'Stammdaten Mitarbeitende'!AA1127</f>
        <v/>
      </c>
      <c r="P1127" s="64" t="str">
        <f>IF($A1127="","",'Stammdaten Mitarbeitende'!L1127)</f>
        <v/>
      </c>
      <c r="Q1127" s="64" t="str">
        <f>IF(OR($A1127="",'Stammdaten Mitarbeitende'!J1127=""),"",'Stammdaten Mitarbeitende'!J1127)</f>
        <v/>
      </c>
      <c r="R1127" s="63" t="str">
        <f t="shared" si="485"/>
        <v/>
      </c>
      <c r="S1127" s="63" t="str">
        <f t="shared" si="492"/>
        <v/>
      </c>
      <c r="T1127" s="19">
        <f t="shared" si="486"/>
        <v>0</v>
      </c>
      <c r="U1127" s="19">
        <f t="shared" si="487"/>
        <v>0</v>
      </c>
      <c r="V1127" s="19">
        <f t="shared" si="488"/>
        <v>0</v>
      </c>
      <c r="W1127" s="19">
        <f t="shared" si="489"/>
        <v>0</v>
      </c>
      <c r="X1127" s="19">
        <f t="shared" si="490"/>
        <v>0</v>
      </c>
      <c r="Y1127" s="19">
        <f t="shared" si="491"/>
        <v>0</v>
      </c>
      <c r="Z1127" s="365">
        <f t="shared" si="493"/>
        <v>0</v>
      </c>
    </row>
    <row r="1128" spans="1:26" ht="17.25" hidden="1" customHeight="1" x14ac:dyDescent="0.2">
      <c r="A1128" s="131" t="str">
        <f t="shared" si="481"/>
        <v/>
      </c>
      <c r="B1128" s="168"/>
      <c r="C1128" s="168"/>
      <c r="D1128" s="168"/>
      <c r="E1128" s="169"/>
      <c r="F1128" s="273" t="str">
        <f t="shared" si="482"/>
        <v/>
      </c>
      <c r="G1128" s="129"/>
      <c r="H1128" s="131" t="str">
        <f t="shared" si="483"/>
        <v/>
      </c>
      <c r="I1128" s="168"/>
      <c r="J1128" s="168"/>
      <c r="K1128" s="168"/>
      <c r="L1128" s="169"/>
      <c r="M1128" s="273" t="str">
        <f t="shared" si="484"/>
        <v/>
      </c>
      <c r="N1128" s="56"/>
      <c r="O1128" s="57" t="str">
        <f>'Stammdaten Mitarbeitende'!AA1128</f>
        <v/>
      </c>
      <c r="P1128" s="64" t="str">
        <f>IF($A1128="","",'Stammdaten Mitarbeitende'!L1128)</f>
        <v/>
      </c>
      <c r="Q1128" s="64" t="str">
        <f>IF(OR($A1128="",'Stammdaten Mitarbeitende'!J1128=""),"",'Stammdaten Mitarbeitende'!J1128)</f>
        <v/>
      </c>
      <c r="R1128" s="63" t="str">
        <f t="shared" si="485"/>
        <v/>
      </c>
      <c r="S1128" s="63" t="str">
        <f t="shared" si="492"/>
        <v/>
      </c>
      <c r="T1128" s="19">
        <f t="shared" si="486"/>
        <v>0</v>
      </c>
      <c r="U1128" s="19">
        <f t="shared" si="487"/>
        <v>0</v>
      </c>
      <c r="V1128" s="19">
        <f t="shared" si="488"/>
        <v>0</v>
      </c>
      <c r="W1128" s="19">
        <f t="shared" si="489"/>
        <v>0</v>
      </c>
      <c r="X1128" s="19">
        <f t="shared" si="490"/>
        <v>0</v>
      </c>
      <c r="Y1128" s="19">
        <f t="shared" si="491"/>
        <v>0</v>
      </c>
      <c r="Z1128" s="365">
        <f t="shared" si="493"/>
        <v>0</v>
      </c>
    </row>
    <row r="1129" spans="1:26" ht="17.25" hidden="1" customHeight="1" x14ac:dyDescent="0.2">
      <c r="A1129" s="131" t="str">
        <f t="shared" si="481"/>
        <v/>
      </c>
      <c r="B1129" s="168"/>
      <c r="C1129" s="168"/>
      <c r="D1129" s="168"/>
      <c r="E1129" s="169"/>
      <c r="F1129" s="273" t="str">
        <f t="shared" si="482"/>
        <v/>
      </c>
      <c r="G1129" s="129"/>
      <c r="H1129" s="131" t="str">
        <f t="shared" si="483"/>
        <v/>
      </c>
      <c r="I1129" s="168"/>
      <c r="J1129" s="168"/>
      <c r="K1129" s="168"/>
      <c r="L1129" s="169"/>
      <c r="M1129" s="273" t="str">
        <f t="shared" si="484"/>
        <v/>
      </c>
      <c r="N1129" s="56"/>
      <c r="O1129" s="57" t="str">
        <f>'Stammdaten Mitarbeitende'!AA1129</f>
        <v/>
      </c>
      <c r="P1129" s="64" t="str">
        <f>IF($A1129="","",'Stammdaten Mitarbeitende'!L1129)</f>
        <v/>
      </c>
      <c r="Q1129" s="64" t="str">
        <f>IF(OR($A1129="",'Stammdaten Mitarbeitende'!J1129=""),"",'Stammdaten Mitarbeitende'!J1129)</f>
        <v/>
      </c>
      <c r="R1129" s="63" t="str">
        <f t="shared" si="485"/>
        <v/>
      </c>
      <c r="S1129" s="63" t="str">
        <f t="shared" si="492"/>
        <v/>
      </c>
      <c r="T1129" s="19">
        <f t="shared" si="486"/>
        <v>0</v>
      </c>
      <c r="U1129" s="19">
        <f t="shared" si="487"/>
        <v>0</v>
      </c>
      <c r="V1129" s="19">
        <f t="shared" si="488"/>
        <v>0</v>
      </c>
      <c r="W1129" s="19">
        <f t="shared" si="489"/>
        <v>0</v>
      </c>
      <c r="X1129" s="19">
        <f t="shared" si="490"/>
        <v>0</v>
      </c>
      <c r="Y1129" s="19">
        <f t="shared" si="491"/>
        <v>0</v>
      </c>
      <c r="Z1129" s="365">
        <f t="shared" si="493"/>
        <v>0</v>
      </c>
    </row>
    <row r="1130" spans="1:26" ht="17.25" hidden="1" customHeight="1" x14ac:dyDescent="0.2">
      <c r="A1130" s="131" t="str">
        <f t="shared" si="481"/>
        <v/>
      </c>
      <c r="B1130" s="168"/>
      <c r="C1130" s="168"/>
      <c r="D1130" s="168"/>
      <c r="E1130" s="169"/>
      <c r="F1130" s="273" t="str">
        <f t="shared" si="482"/>
        <v/>
      </c>
      <c r="G1130" s="129"/>
      <c r="H1130" s="131" t="str">
        <f t="shared" si="483"/>
        <v/>
      </c>
      <c r="I1130" s="168"/>
      <c r="J1130" s="168"/>
      <c r="K1130" s="168"/>
      <c r="L1130" s="169"/>
      <c r="M1130" s="273" t="str">
        <f t="shared" si="484"/>
        <v/>
      </c>
      <c r="N1130" s="56"/>
      <c r="O1130" s="57" t="str">
        <f>'Stammdaten Mitarbeitende'!AA1130</f>
        <v/>
      </c>
      <c r="P1130" s="64" t="str">
        <f>IF($A1130="","",'Stammdaten Mitarbeitende'!L1130)</f>
        <v/>
      </c>
      <c r="Q1130" s="64" t="str">
        <f>IF(OR($A1130="",'Stammdaten Mitarbeitende'!J1130=""),"",'Stammdaten Mitarbeitende'!J1130)</f>
        <v/>
      </c>
      <c r="R1130" s="63" t="str">
        <f t="shared" si="485"/>
        <v/>
      </c>
      <c r="S1130" s="63" t="str">
        <f t="shared" si="492"/>
        <v/>
      </c>
      <c r="T1130" s="19">
        <f t="shared" si="486"/>
        <v>0</v>
      </c>
      <c r="U1130" s="19">
        <f t="shared" si="487"/>
        <v>0</v>
      </c>
      <c r="V1130" s="19">
        <f t="shared" si="488"/>
        <v>0</v>
      </c>
      <c r="W1130" s="19">
        <f t="shared" si="489"/>
        <v>0</v>
      </c>
      <c r="X1130" s="19">
        <f t="shared" si="490"/>
        <v>0</v>
      </c>
      <c r="Y1130" s="19">
        <f t="shared" si="491"/>
        <v>0</v>
      </c>
      <c r="Z1130" s="365">
        <f t="shared" si="493"/>
        <v>0</v>
      </c>
    </row>
    <row r="1131" spans="1:26" ht="17.25" hidden="1" customHeight="1" x14ac:dyDescent="0.2">
      <c r="A1131" s="131" t="str">
        <f t="shared" si="481"/>
        <v/>
      </c>
      <c r="B1131" s="168"/>
      <c r="C1131" s="168"/>
      <c r="D1131" s="168"/>
      <c r="E1131" s="169"/>
      <c r="F1131" s="273" t="str">
        <f t="shared" si="482"/>
        <v/>
      </c>
      <c r="G1131" s="129"/>
      <c r="H1131" s="131" t="str">
        <f t="shared" si="483"/>
        <v/>
      </c>
      <c r="I1131" s="168"/>
      <c r="J1131" s="168"/>
      <c r="K1131" s="168"/>
      <c r="L1131" s="169"/>
      <c r="M1131" s="273" t="str">
        <f t="shared" si="484"/>
        <v/>
      </c>
      <c r="N1131" s="56"/>
      <c r="O1131" s="57" t="str">
        <f>'Stammdaten Mitarbeitende'!AA1131</f>
        <v/>
      </c>
      <c r="P1131" s="64" t="str">
        <f>IF($A1131="","",'Stammdaten Mitarbeitende'!L1131)</f>
        <v/>
      </c>
      <c r="Q1131" s="64" t="str">
        <f>IF(OR($A1131="",'Stammdaten Mitarbeitende'!J1131=""),"",'Stammdaten Mitarbeitende'!J1131)</f>
        <v/>
      </c>
      <c r="R1131" s="63" t="str">
        <f t="shared" si="485"/>
        <v/>
      </c>
      <c r="S1131" s="63" t="str">
        <f t="shared" si="492"/>
        <v/>
      </c>
      <c r="T1131" s="19">
        <f t="shared" si="486"/>
        <v>0</v>
      </c>
      <c r="U1131" s="19">
        <f t="shared" si="487"/>
        <v>0</v>
      </c>
      <c r="V1131" s="19">
        <f t="shared" si="488"/>
        <v>0</v>
      </c>
      <c r="W1131" s="19">
        <f t="shared" si="489"/>
        <v>0</v>
      </c>
      <c r="X1131" s="19">
        <f t="shared" si="490"/>
        <v>0</v>
      </c>
      <c r="Y1131" s="19">
        <f t="shared" si="491"/>
        <v>0</v>
      </c>
      <c r="Z1131" s="365">
        <f t="shared" si="493"/>
        <v>0</v>
      </c>
    </row>
    <row r="1132" spans="1:26" ht="17.25" hidden="1" customHeight="1" x14ac:dyDescent="0.2">
      <c r="A1132" s="131" t="str">
        <f t="shared" si="481"/>
        <v/>
      </c>
      <c r="B1132" s="168"/>
      <c r="C1132" s="168"/>
      <c r="D1132" s="168"/>
      <c r="E1132" s="169"/>
      <c r="F1132" s="273" t="str">
        <f t="shared" si="482"/>
        <v/>
      </c>
      <c r="G1132" s="129"/>
      <c r="H1132" s="131" t="str">
        <f t="shared" si="483"/>
        <v/>
      </c>
      <c r="I1132" s="168"/>
      <c r="J1132" s="168"/>
      <c r="K1132" s="168"/>
      <c r="L1132" s="169"/>
      <c r="M1132" s="273" t="str">
        <f t="shared" si="484"/>
        <v/>
      </c>
      <c r="N1132" s="56"/>
      <c r="O1132" s="57" t="str">
        <f>'Stammdaten Mitarbeitende'!AA1132</f>
        <v/>
      </c>
      <c r="P1132" s="64" t="str">
        <f>IF($A1132="","",'Stammdaten Mitarbeitende'!L1132)</f>
        <v/>
      </c>
      <c r="Q1132" s="64" t="str">
        <f>IF(OR($A1132="",'Stammdaten Mitarbeitende'!J1132=""),"",'Stammdaten Mitarbeitende'!J1132)</f>
        <v/>
      </c>
      <c r="R1132" s="63" t="str">
        <f t="shared" si="485"/>
        <v/>
      </c>
      <c r="S1132" s="63" t="str">
        <f t="shared" si="492"/>
        <v/>
      </c>
      <c r="T1132" s="19">
        <f t="shared" si="486"/>
        <v>0</v>
      </c>
      <c r="U1132" s="19">
        <f t="shared" si="487"/>
        <v>0</v>
      </c>
      <c r="V1132" s="19">
        <f t="shared" si="488"/>
        <v>0</v>
      </c>
      <c r="W1132" s="19">
        <f t="shared" si="489"/>
        <v>0</v>
      </c>
      <c r="X1132" s="19">
        <f t="shared" si="490"/>
        <v>0</v>
      </c>
      <c r="Y1132" s="19">
        <f t="shared" si="491"/>
        <v>0</v>
      </c>
      <c r="Z1132" s="365">
        <f t="shared" si="493"/>
        <v>0</v>
      </c>
    </row>
    <row r="1133" spans="1:26" ht="17.25" hidden="1" customHeight="1" x14ac:dyDescent="0.2">
      <c r="A1133" s="131" t="str">
        <f t="shared" si="481"/>
        <v/>
      </c>
      <c r="B1133" s="168"/>
      <c r="C1133" s="168"/>
      <c r="D1133" s="168"/>
      <c r="E1133" s="169"/>
      <c r="F1133" s="273" t="str">
        <f t="shared" si="482"/>
        <v/>
      </c>
      <c r="G1133" s="129"/>
      <c r="H1133" s="131" t="str">
        <f t="shared" si="483"/>
        <v/>
      </c>
      <c r="I1133" s="168"/>
      <c r="J1133" s="168"/>
      <c r="K1133" s="168"/>
      <c r="L1133" s="169"/>
      <c r="M1133" s="273" t="str">
        <f t="shared" si="484"/>
        <v/>
      </c>
      <c r="N1133" s="56"/>
      <c r="O1133" s="57" t="str">
        <f>'Stammdaten Mitarbeitende'!AA1133</f>
        <v/>
      </c>
      <c r="P1133" s="64" t="str">
        <f>IF($A1133="","",'Stammdaten Mitarbeitende'!L1133)</f>
        <v/>
      </c>
      <c r="Q1133" s="64" t="str">
        <f>IF(OR($A1133="",'Stammdaten Mitarbeitende'!J1133=""),"",'Stammdaten Mitarbeitende'!J1133)</f>
        <v/>
      </c>
      <c r="R1133" s="63" t="str">
        <f t="shared" si="485"/>
        <v/>
      </c>
      <c r="S1133" s="63" t="str">
        <f t="shared" si="492"/>
        <v/>
      </c>
      <c r="T1133" s="19">
        <f t="shared" si="486"/>
        <v>0</v>
      </c>
      <c r="U1133" s="19">
        <f t="shared" si="487"/>
        <v>0</v>
      </c>
      <c r="V1133" s="19">
        <f t="shared" si="488"/>
        <v>0</v>
      </c>
      <c r="W1133" s="19">
        <f t="shared" si="489"/>
        <v>0</v>
      </c>
      <c r="X1133" s="19">
        <f t="shared" si="490"/>
        <v>0</v>
      </c>
      <c r="Y1133" s="19">
        <f t="shared" si="491"/>
        <v>0</v>
      </c>
      <c r="Z1133" s="365">
        <f t="shared" si="493"/>
        <v>0</v>
      </c>
    </row>
    <row r="1134" spans="1:26" ht="17.25" hidden="1" customHeight="1" x14ac:dyDescent="0.2">
      <c r="A1134" s="131" t="str">
        <f t="shared" si="481"/>
        <v/>
      </c>
      <c r="B1134" s="168"/>
      <c r="C1134" s="168"/>
      <c r="D1134" s="168"/>
      <c r="E1134" s="169"/>
      <c r="F1134" s="273" t="str">
        <f t="shared" si="482"/>
        <v/>
      </c>
      <c r="G1134" s="129"/>
      <c r="H1134" s="131" t="str">
        <f t="shared" si="483"/>
        <v/>
      </c>
      <c r="I1134" s="168"/>
      <c r="J1134" s="168"/>
      <c r="K1134" s="168"/>
      <c r="L1134" s="169"/>
      <c r="M1134" s="273" t="str">
        <f t="shared" si="484"/>
        <v/>
      </c>
      <c r="N1134" s="56"/>
      <c r="O1134" s="57" t="str">
        <f>'Stammdaten Mitarbeitende'!AA1134</f>
        <v/>
      </c>
      <c r="P1134" s="64" t="str">
        <f>IF($A1134="","",'Stammdaten Mitarbeitende'!L1134)</f>
        <v/>
      </c>
      <c r="Q1134" s="64" t="str">
        <f>IF(OR($A1134="",'Stammdaten Mitarbeitende'!J1134=""),"",'Stammdaten Mitarbeitende'!J1134)</f>
        <v/>
      </c>
      <c r="R1134" s="63" t="str">
        <f t="shared" si="485"/>
        <v/>
      </c>
      <c r="S1134" s="63" t="str">
        <f t="shared" si="492"/>
        <v/>
      </c>
      <c r="T1134" s="19">
        <f t="shared" si="486"/>
        <v>0</v>
      </c>
      <c r="U1134" s="19">
        <f t="shared" si="487"/>
        <v>0</v>
      </c>
      <c r="V1134" s="19">
        <f t="shared" si="488"/>
        <v>0</v>
      </c>
      <c r="W1134" s="19">
        <f t="shared" si="489"/>
        <v>0</v>
      </c>
      <c r="X1134" s="19">
        <f t="shared" si="490"/>
        <v>0</v>
      </c>
      <c r="Y1134" s="19">
        <f t="shared" si="491"/>
        <v>0</v>
      </c>
      <c r="Z1134" s="365">
        <f t="shared" si="493"/>
        <v>0</v>
      </c>
    </row>
    <row r="1135" spans="1:26" ht="17.25" hidden="1" customHeight="1" x14ac:dyDescent="0.2">
      <c r="A1135" s="131" t="str">
        <f t="shared" si="481"/>
        <v/>
      </c>
      <c r="B1135" s="168"/>
      <c r="C1135" s="168"/>
      <c r="D1135" s="168"/>
      <c r="E1135" s="169"/>
      <c r="F1135" s="273" t="str">
        <f t="shared" si="482"/>
        <v/>
      </c>
      <c r="G1135" s="129"/>
      <c r="H1135" s="131" t="str">
        <f t="shared" si="483"/>
        <v/>
      </c>
      <c r="I1135" s="168"/>
      <c r="J1135" s="168"/>
      <c r="K1135" s="168"/>
      <c r="L1135" s="169"/>
      <c r="M1135" s="273" t="str">
        <f t="shared" si="484"/>
        <v/>
      </c>
      <c r="N1135" s="56"/>
      <c r="O1135" s="57" t="str">
        <f>'Stammdaten Mitarbeitende'!AA1135</f>
        <v/>
      </c>
      <c r="P1135" s="64" t="str">
        <f>IF($A1135="","",'Stammdaten Mitarbeitende'!L1135)</f>
        <v/>
      </c>
      <c r="Q1135" s="64" t="str">
        <f>IF(OR($A1135="",'Stammdaten Mitarbeitende'!J1135=""),"",'Stammdaten Mitarbeitende'!J1135)</f>
        <v/>
      </c>
      <c r="R1135" s="63" t="str">
        <f t="shared" si="485"/>
        <v/>
      </c>
      <c r="S1135" s="63" t="str">
        <f t="shared" si="492"/>
        <v/>
      </c>
      <c r="T1135" s="19">
        <f t="shared" si="486"/>
        <v>0</v>
      </c>
      <c r="U1135" s="19">
        <f t="shared" si="487"/>
        <v>0</v>
      </c>
      <c r="V1135" s="19">
        <f t="shared" si="488"/>
        <v>0</v>
      </c>
      <c r="W1135" s="19">
        <f t="shared" si="489"/>
        <v>0</v>
      </c>
      <c r="X1135" s="19">
        <f t="shared" si="490"/>
        <v>0</v>
      </c>
      <c r="Y1135" s="19">
        <f t="shared" si="491"/>
        <v>0</v>
      </c>
      <c r="Z1135" s="365">
        <f t="shared" si="493"/>
        <v>0</v>
      </c>
    </row>
    <row r="1136" spans="1:26" ht="17.25" hidden="1" customHeight="1" x14ac:dyDescent="0.2">
      <c r="A1136" s="131" t="str">
        <f t="shared" si="481"/>
        <v/>
      </c>
      <c r="B1136" s="168"/>
      <c r="C1136" s="168"/>
      <c r="D1136" s="168"/>
      <c r="E1136" s="169"/>
      <c r="F1136" s="273" t="str">
        <f t="shared" si="482"/>
        <v/>
      </c>
      <c r="G1136" s="129"/>
      <c r="H1136" s="131" t="str">
        <f t="shared" si="483"/>
        <v/>
      </c>
      <c r="I1136" s="168"/>
      <c r="J1136" s="168"/>
      <c r="K1136" s="168"/>
      <c r="L1136" s="169"/>
      <c r="M1136" s="273" t="str">
        <f t="shared" si="484"/>
        <v/>
      </c>
      <c r="N1136" s="56"/>
      <c r="O1136" s="57" t="str">
        <f>'Stammdaten Mitarbeitende'!AA1136</f>
        <v/>
      </c>
      <c r="P1136" s="64" t="str">
        <f>IF($A1136="","",'Stammdaten Mitarbeitende'!L1136)</f>
        <v/>
      </c>
      <c r="Q1136" s="64" t="str">
        <f>IF(OR($A1136="",'Stammdaten Mitarbeitende'!J1136=""),"",'Stammdaten Mitarbeitende'!J1136)</f>
        <v/>
      </c>
      <c r="R1136" s="63" t="str">
        <f t="shared" si="485"/>
        <v/>
      </c>
      <c r="S1136" s="63" t="str">
        <f t="shared" si="492"/>
        <v/>
      </c>
      <c r="T1136" s="19">
        <f t="shared" si="486"/>
        <v>0</v>
      </c>
      <c r="U1136" s="19">
        <f t="shared" si="487"/>
        <v>0</v>
      </c>
      <c r="V1136" s="19">
        <f t="shared" si="488"/>
        <v>0</v>
      </c>
      <c r="W1136" s="19">
        <f t="shared" si="489"/>
        <v>0</v>
      </c>
      <c r="X1136" s="19">
        <f t="shared" si="490"/>
        <v>0</v>
      </c>
      <c r="Y1136" s="19">
        <f t="shared" si="491"/>
        <v>0</v>
      </c>
      <c r="Z1136" s="365">
        <f t="shared" si="493"/>
        <v>0</v>
      </c>
    </row>
    <row r="1137" spans="1:26" ht="17.25" hidden="1" customHeight="1" x14ac:dyDescent="0.2">
      <c r="A1137" s="131" t="str">
        <f t="shared" si="481"/>
        <v/>
      </c>
      <c r="B1137" s="168"/>
      <c r="C1137" s="168"/>
      <c r="D1137" s="168"/>
      <c r="E1137" s="169"/>
      <c r="F1137" s="273" t="str">
        <f t="shared" si="482"/>
        <v/>
      </c>
      <c r="G1137" s="129"/>
      <c r="H1137" s="131" t="str">
        <f t="shared" si="483"/>
        <v/>
      </c>
      <c r="I1137" s="168"/>
      <c r="J1137" s="168"/>
      <c r="K1137" s="168"/>
      <c r="L1137" s="169"/>
      <c r="M1137" s="273" t="str">
        <f t="shared" si="484"/>
        <v/>
      </c>
      <c r="N1137" s="56"/>
      <c r="O1137" s="57" t="str">
        <f>'Stammdaten Mitarbeitende'!AA1137</f>
        <v/>
      </c>
      <c r="P1137" s="64" t="str">
        <f>IF($A1137="","",'Stammdaten Mitarbeitende'!L1137)</f>
        <v/>
      </c>
      <c r="Q1137" s="64" t="str">
        <f>IF(OR($A1137="",'Stammdaten Mitarbeitende'!J1137=""),"",'Stammdaten Mitarbeitende'!J1137)</f>
        <v/>
      </c>
      <c r="R1137" s="63" t="str">
        <f t="shared" si="485"/>
        <v/>
      </c>
      <c r="S1137" s="63" t="str">
        <f t="shared" si="492"/>
        <v/>
      </c>
      <c r="T1137" s="19">
        <f t="shared" si="486"/>
        <v>0</v>
      </c>
      <c r="U1137" s="19">
        <f t="shared" si="487"/>
        <v>0</v>
      </c>
      <c r="V1137" s="19">
        <f t="shared" si="488"/>
        <v>0</v>
      </c>
      <c r="W1137" s="19">
        <f t="shared" si="489"/>
        <v>0</v>
      </c>
      <c r="X1137" s="19">
        <f t="shared" si="490"/>
        <v>0</v>
      </c>
      <c r="Y1137" s="19">
        <f t="shared" si="491"/>
        <v>0</v>
      </c>
      <c r="Z1137" s="365">
        <f t="shared" si="493"/>
        <v>0</v>
      </c>
    </row>
    <row r="1138" spans="1:26" ht="17.25" hidden="1" customHeight="1" x14ac:dyDescent="0.2">
      <c r="A1138" s="131" t="str">
        <f t="shared" si="481"/>
        <v/>
      </c>
      <c r="B1138" s="168"/>
      <c r="C1138" s="168"/>
      <c r="D1138" s="168"/>
      <c r="E1138" s="169"/>
      <c r="F1138" s="273" t="str">
        <f t="shared" si="482"/>
        <v/>
      </c>
      <c r="G1138" s="129"/>
      <c r="H1138" s="131" t="str">
        <f t="shared" si="483"/>
        <v/>
      </c>
      <c r="I1138" s="168"/>
      <c r="J1138" s="168"/>
      <c r="K1138" s="168"/>
      <c r="L1138" s="169"/>
      <c r="M1138" s="273" t="str">
        <f t="shared" si="484"/>
        <v/>
      </c>
      <c r="N1138" s="56"/>
      <c r="O1138" s="57" t="str">
        <f>'Stammdaten Mitarbeitende'!AA1138</f>
        <v/>
      </c>
      <c r="P1138" s="64" t="str">
        <f>IF($A1138="","",'Stammdaten Mitarbeitende'!L1138)</f>
        <v/>
      </c>
      <c r="Q1138" s="64" t="str">
        <f>IF(OR($A1138="",'Stammdaten Mitarbeitende'!J1138=""),"",'Stammdaten Mitarbeitende'!J1138)</f>
        <v/>
      </c>
      <c r="R1138" s="63" t="str">
        <f t="shared" si="485"/>
        <v/>
      </c>
      <c r="S1138" s="63" t="str">
        <f t="shared" si="492"/>
        <v/>
      </c>
      <c r="T1138" s="19">
        <f t="shared" si="486"/>
        <v>0</v>
      </c>
      <c r="U1138" s="19">
        <f t="shared" si="487"/>
        <v>0</v>
      </c>
      <c r="V1138" s="19">
        <f t="shared" si="488"/>
        <v>0</v>
      </c>
      <c r="W1138" s="19">
        <f t="shared" si="489"/>
        <v>0</v>
      </c>
      <c r="X1138" s="19">
        <f t="shared" si="490"/>
        <v>0</v>
      </c>
      <c r="Y1138" s="19">
        <f t="shared" si="491"/>
        <v>0</v>
      </c>
      <c r="Z1138" s="365">
        <f t="shared" si="493"/>
        <v>0</v>
      </c>
    </row>
    <row r="1139" spans="1:26" ht="17.25" hidden="1" customHeight="1" x14ac:dyDescent="0.2">
      <c r="A1139" s="131" t="str">
        <f t="shared" si="481"/>
        <v/>
      </c>
      <c r="B1139" s="168"/>
      <c r="C1139" s="168"/>
      <c r="D1139" s="168"/>
      <c r="E1139" s="169"/>
      <c r="F1139" s="273" t="str">
        <f t="shared" si="482"/>
        <v/>
      </c>
      <c r="G1139" s="129"/>
      <c r="H1139" s="131" t="str">
        <f t="shared" si="483"/>
        <v/>
      </c>
      <c r="I1139" s="168"/>
      <c r="J1139" s="168"/>
      <c r="K1139" s="168"/>
      <c r="L1139" s="169"/>
      <c r="M1139" s="273" t="str">
        <f t="shared" si="484"/>
        <v/>
      </c>
      <c r="N1139" s="56"/>
      <c r="O1139" s="57" t="str">
        <f>'Stammdaten Mitarbeitende'!AA1139</f>
        <v/>
      </c>
      <c r="P1139" s="64" t="str">
        <f>IF($A1139="","",'Stammdaten Mitarbeitende'!L1139)</f>
        <v/>
      </c>
      <c r="Q1139" s="64" t="str">
        <f>IF(OR($A1139="",'Stammdaten Mitarbeitende'!J1139=""),"",'Stammdaten Mitarbeitende'!J1139)</f>
        <v/>
      </c>
      <c r="R1139" s="63" t="str">
        <f t="shared" si="485"/>
        <v/>
      </c>
      <c r="S1139" s="63" t="str">
        <f t="shared" si="492"/>
        <v/>
      </c>
      <c r="T1139" s="19">
        <f t="shared" si="486"/>
        <v>0</v>
      </c>
      <c r="U1139" s="19">
        <f t="shared" si="487"/>
        <v>0</v>
      </c>
      <c r="V1139" s="19">
        <f t="shared" si="488"/>
        <v>0</v>
      </c>
      <c r="W1139" s="19">
        <f t="shared" si="489"/>
        <v>0</v>
      </c>
      <c r="X1139" s="19">
        <f t="shared" si="490"/>
        <v>0</v>
      </c>
      <c r="Y1139" s="19">
        <f t="shared" si="491"/>
        <v>0</v>
      </c>
      <c r="Z1139" s="365">
        <f t="shared" si="493"/>
        <v>0</v>
      </c>
    </row>
    <row r="1140" spans="1:26" hidden="1" x14ac:dyDescent="0.2">
      <c r="A1140" s="280" t="str">
        <f>Übersetzungstexte!A$230</f>
        <v>Seitentotal</v>
      </c>
      <c r="B1140" s="281"/>
      <c r="C1140" s="92">
        <f>SUM(C1119:C1139)</f>
        <v>0</v>
      </c>
      <c r="D1140" s="282"/>
      <c r="E1140" s="92">
        <f>SUM(E1119:E1139)</f>
        <v>0</v>
      </c>
      <c r="F1140" s="92">
        <f>SUM(F1119:F1139)</f>
        <v>0</v>
      </c>
      <c r="G1140" s="283"/>
      <c r="H1140" s="280" t="str">
        <f>Übersetzungstexte!A$230</f>
        <v>Seitentotal</v>
      </c>
      <c r="I1140" s="281"/>
      <c r="J1140" s="92">
        <f>SUM(J1119:J1139)</f>
        <v>0</v>
      </c>
      <c r="K1140" s="282"/>
      <c r="L1140" s="92">
        <f>SUM(L1119:L1139)</f>
        <v>0</v>
      </c>
      <c r="M1140" s="92">
        <f>SUM(M1119:M1139)</f>
        <v>0</v>
      </c>
      <c r="N1140" s="56"/>
      <c r="O1140" s="56"/>
      <c r="P1140" s="56"/>
      <c r="Q1140" s="56"/>
      <c r="R1140" s="56"/>
      <c r="S1140" s="56"/>
    </row>
    <row r="1141" spans="1:26" hidden="1" x14ac:dyDescent="0.2">
      <c r="A1141" s="240" t="str">
        <f>'Stammdaten Betrieb &amp; Abteilung'!D$1</f>
        <v xml:space="preserve">  </v>
      </c>
      <c r="B1141" s="241"/>
      <c r="F1141" s="243"/>
      <c r="G1141" s="243"/>
      <c r="H1141" s="22" t="str">
        <f>Übersetzungstexte!A$190</f>
        <v>Betrieb / Betriebsabteilung</v>
      </c>
      <c r="I1141" s="244" t="str">
        <f>'Stammdaten Betrieb &amp; Abteilung'!D$13</f>
        <v xml:space="preserve"> </v>
      </c>
      <c r="J1141" s="49"/>
      <c r="K1141" s="22"/>
      <c r="L1141" s="49"/>
      <c r="M1141" s="49"/>
    </row>
    <row r="1142" spans="1:26" hidden="1" x14ac:dyDescent="0.2">
      <c r="A1142" s="245" t="str">
        <f>'Stammdaten Betrieb &amp; Abteilung'!D$3</f>
        <v xml:space="preserve"> </v>
      </c>
      <c r="B1142" s="246"/>
      <c r="F1142" s="247"/>
      <c r="G1142" s="247"/>
      <c r="H1142" s="46" t="str">
        <f>Übersetzungstexte!A$191</f>
        <v>PLZ/Ort</v>
      </c>
      <c r="I1142" s="244" t="str">
        <f>'Stammdaten Betrieb &amp; Abteilung'!D$4</f>
        <v xml:space="preserve"> </v>
      </c>
      <c r="J1142" s="49"/>
      <c r="K1142" s="22"/>
      <c r="L1142" s="248"/>
      <c r="M1142" s="248"/>
    </row>
    <row r="1143" spans="1:26" hidden="1" x14ac:dyDescent="0.2">
      <c r="A1143" s="178"/>
      <c r="B1143" s="195"/>
      <c r="C1143" s="196"/>
      <c r="D1143" s="195"/>
      <c r="E1143" s="196"/>
      <c r="F1143" s="196"/>
      <c r="G1143" s="279"/>
      <c r="H1143" s="197"/>
      <c r="I1143" s="196"/>
      <c r="J1143" s="195"/>
      <c r="K1143" s="198"/>
      <c r="L1143" s="199"/>
      <c r="M1143" s="199"/>
    </row>
    <row r="1144" spans="1:26" hidden="1" x14ac:dyDescent="0.2">
      <c r="A1144" s="249"/>
      <c r="B1144" s="250"/>
      <c r="C1144" s="251"/>
      <c r="D1144" s="252"/>
      <c r="E1144" s="253"/>
      <c r="F1144" s="254" t="str">
        <f>CONCATENATE(Übersetzungstexte!A$192," ",TEXT(MONTH(P$3),"00"),".",YEAR(P$3))</f>
        <v>Zeitgleiche Periode des Vorjahres: 01.3799</v>
      </c>
      <c r="G1144" s="255"/>
      <c r="H1144" s="255"/>
      <c r="I1144" s="249"/>
      <c r="J1144" s="252"/>
      <c r="K1144" s="256"/>
      <c r="L1144" s="257"/>
      <c r="M1144" s="258" t="str">
        <f>CONCATENATE(Übersetzungstexte!A$211," ",TEXT(MONTH(P$4),"00"),".",YEAR(P$4))</f>
        <v>Zeitgleiche Periode des vorletzten Jahres: 01.3798</v>
      </c>
    </row>
    <row r="1145" spans="1:26" hidden="1" x14ac:dyDescent="0.2">
      <c r="A1145" s="259">
        <v>1</v>
      </c>
      <c r="B1145" s="260">
        <v>2</v>
      </c>
      <c r="C1145" s="260">
        <v>3</v>
      </c>
      <c r="D1145" s="260">
        <v>4</v>
      </c>
      <c r="E1145" s="260">
        <v>5</v>
      </c>
      <c r="F1145" s="260">
        <v>6</v>
      </c>
      <c r="G1145" s="261"/>
      <c r="H1145" s="259">
        <v>1</v>
      </c>
      <c r="I1145" s="260">
        <v>2</v>
      </c>
      <c r="J1145" s="260">
        <v>3</v>
      </c>
      <c r="K1145" s="260">
        <v>4</v>
      </c>
      <c r="L1145" s="260">
        <v>5</v>
      </c>
      <c r="M1145" s="260">
        <v>6</v>
      </c>
      <c r="N1145" s="54"/>
      <c r="O1145" s="54"/>
      <c r="P1145" s="54"/>
      <c r="Q1145" s="54"/>
      <c r="R1145" s="54" t="s">
        <v>766</v>
      </c>
      <c r="S1145" s="54" t="s">
        <v>5</v>
      </c>
      <c r="T1145" s="66" t="s">
        <v>764</v>
      </c>
      <c r="U1145" s="66" t="s">
        <v>667</v>
      </c>
      <c r="V1145" s="66"/>
      <c r="W1145" s="66" t="s">
        <v>764</v>
      </c>
      <c r="X1145" s="66" t="s">
        <v>667</v>
      </c>
      <c r="Y1145" s="66"/>
    </row>
    <row r="1146" spans="1:26" s="134" customFormat="1" hidden="1" x14ac:dyDescent="0.2">
      <c r="A1146" s="262" t="str">
        <f>Übersetzungstexte!A$193</f>
        <v/>
      </c>
      <c r="B1146" s="263" t="str">
        <f>Übersetzungstexte!A$196</f>
        <v>vertragliche</v>
      </c>
      <c r="C1146" s="264" t="str">
        <f>Übersetzungstexte!A$199</f>
        <v>Sollstd. zeitgl.</v>
      </c>
      <c r="D1146" s="265" t="str">
        <f>Übersetzungstexte!A$202</f>
        <v>Istzeit</v>
      </c>
      <c r="E1146" s="264" t="str">
        <f>Übersetzungstexte!A$205</f>
        <v>Bezahlte/</v>
      </c>
      <c r="F1146" s="264" t="str">
        <f>Übersetzungstexte!A$208</f>
        <v>Ausfallstunden</v>
      </c>
      <c r="G1146" s="266"/>
      <c r="H1146" s="262" t="str">
        <f>Übersetzungstexte!A$212</f>
        <v/>
      </c>
      <c r="I1146" s="263" t="str">
        <f>Übersetzungstexte!A$215</f>
        <v>vertragliche</v>
      </c>
      <c r="J1146" s="264" t="str">
        <f>Übersetzungstexte!A$218</f>
        <v>Sollstd. zeitgl.</v>
      </c>
      <c r="K1146" s="265" t="str">
        <f>Übersetzungstexte!A$221</f>
        <v>Istzeit</v>
      </c>
      <c r="L1146" s="264" t="str">
        <f>Übersetzungstexte!A$224</f>
        <v>Bezahlte/</v>
      </c>
      <c r="M1146" s="264" t="str">
        <f>Übersetzungstexte!A$227</f>
        <v>Ausfallstunden</v>
      </c>
      <c r="N1146" s="55"/>
      <c r="O1146" s="55"/>
      <c r="P1146" s="84" t="s">
        <v>680</v>
      </c>
      <c r="Q1146" s="84" t="s">
        <v>683</v>
      </c>
      <c r="R1146" s="61" t="s">
        <v>691</v>
      </c>
      <c r="S1146" s="61" t="s">
        <v>691</v>
      </c>
      <c r="T1146" s="66" t="s">
        <v>763</v>
      </c>
      <c r="U1146" s="66" t="s">
        <v>763</v>
      </c>
      <c r="V1146" s="61" t="s">
        <v>691</v>
      </c>
      <c r="W1146" s="66" t="s">
        <v>763</v>
      </c>
      <c r="X1146" s="66" t="s">
        <v>763</v>
      </c>
      <c r="Y1146" s="61" t="s">
        <v>691</v>
      </c>
      <c r="Z1146" s="79"/>
    </row>
    <row r="1147" spans="1:26" s="134" customFormat="1" hidden="1" x14ac:dyDescent="0.2">
      <c r="A1147" s="267" t="str">
        <f>Übersetzungstexte!A$194</f>
        <v/>
      </c>
      <c r="B1147" s="263" t="str">
        <f>Übersetzungstexte!A$197</f>
        <v>wöchentliche</v>
      </c>
      <c r="C1147" s="264" t="str">
        <f>Übersetzungstexte!A$200</f>
        <v>Periode inkl.</v>
      </c>
      <c r="D1147" s="265" t="str">
        <f>Übersetzungstexte!A$203</f>
        <v/>
      </c>
      <c r="E1147" s="264" t="str">
        <f>Übersetzungstexte!A$206</f>
        <v>Unbezahlte</v>
      </c>
      <c r="F1147" s="264" t="str">
        <f>Übersetzungstexte!A$209</f>
        <v/>
      </c>
      <c r="G1147" s="266"/>
      <c r="H1147" s="267" t="str">
        <f>Übersetzungstexte!A$213</f>
        <v/>
      </c>
      <c r="I1147" s="263" t="str">
        <f>Übersetzungstexte!A$216</f>
        <v>wöchentliche</v>
      </c>
      <c r="J1147" s="264" t="str">
        <f>Übersetzungstexte!A$219</f>
        <v>Periode inkl.</v>
      </c>
      <c r="K1147" s="265" t="str">
        <f>Übersetzungstexte!A$222</f>
        <v/>
      </c>
      <c r="L1147" s="264" t="str">
        <f>Übersetzungstexte!A$225</f>
        <v>Unbezahlte</v>
      </c>
      <c r="M1147" s="264" t="str">
        <f>Übersetzungstexte!A$228</f>
        <v/>
      </c>
      <c r="N1147" s="55"/>
      <c r="O1147" s="55"/>
      <c r="P1147" s="61" t="s">
        <v>682</v>
      </c>
      <c r="Q1147" s="84" t="s">
        <v>681</v>
      </c>
      <c r="R1147" s="61" t="s">
        <v>692</v>
      </c>
      <c r="S1147" s="61" t="s">
        <v>692</v>
      </c>
      <c r="T1147" s="66" t="s">
        <v>749</v>
      </c>
      <c r="U1147" s="66" t="s">
        <v>749</v>
      </c>
      <c r="V1147" s="61" t="s">
        <v>692</v>
      </c>
      <c r="W1147" s="66" t="s">
        <v>749</v>
      </c>
      <c r="X1147" s="66" t="s">
        <v>749</v>
      </c>
      <c r="Y1147" s="61" t="s">
        <v>692</v>
      </c>
      <c r="Z1147" s="79" t="s">
        <v>52</v>
      </c>
    </row>
    <row r="1148" spans="1:26" s="134" customFormat="1" hidden="1" x14ac:dyDescent="0.2">
      <c r="A1148" s="268" t="str">
        <f>Übersetzungstexte!A$195</f>
        <v>Name,Vorname</v>
      </c>
      <c r="B1148" s="269" t="str">
        <f>Übersetzungstexte!A$198</f>
        <v>Arbeitszeit</v>
      </c>
      <c r="C1148" s="270" t="str">
        <f>Übersetzungstexte!A$201</f>
        <v>Vorholzeit</v>
      </c>
      <c r="D1148" s="271" t="str">
        <f>Übersetzungstexte!A$204</f>
        <v/>
      </c>
      <c r="E1148" s="270" t="str">
        <f>Übersetzungstexte!A$207</f>
        <v>Absenzen</v>
      </c>
      <c r="F1148" s="270" t="str">
        <f>Übersetzungstexte!A$210</f>
        <v/>
      </c>
      <c r="G1148" s="272"/>
      <c r="H1148" s="268" t="str">
        <f>Übersetzungstexte!A$214</f>
        <v>Name,Vorname</v>
      </c>
      <c r="I1148" s="269" t="str">
        <f>Übersetzungstexte!A$217</f>
        <v>Arbeitszeit</v>
      </c>
      <c r="J1148" s="270" t="str">
        <f>Übersetzungstexte!A$220</f>
        <v>Vorholzeit</v>
      </c>
      <c r="K1148" s="271" t="str">
        <f>Übersetzungstexte!A$223</f>
        <v/>
      </c>
      <c r="L1148" s="270" t="str">
        <f>Übersetzungstexte!A$226</f>
        <v>Absenzen</v>
      </c>
      <c r="M1148" s="270" t="str">
        <f>Übersetzungstexte!A$229</f>
        <v/>
      </c>
      <c r="N1148" s="55"/>
      <c r="O1148" s="55" t="s">
        <v>711</v>
      </c>
      <c r="P1148" s="61" t="s">
        <v>673</v>
      </c>
      <c r="Q1148" s="84" t="s">
        <v>661</v>
      </c>
      <c r="R1148" s="83">
        <f>P$3</f>
        <v>693598</v>
      </c>
      <c r="S1148" s="83">
        <f>P$4</f>
        <v>693233</v>
      </c>
      <c r="T1148" s="83" t="s">
        <v>767</v>
      </c>
      <c r="U1148" s="83" t="s">
        <v>767</v>
      </c>
      <c r="V1148" s="83" t="s">
        <v>767</v>
      </c>
      <c r="W1148" s="83" t="s">
        <v>4</v>
      </c>
      <c r="X1148" s="83" t="s">
        <v>4</v>
      </c>
      <c r="Y1148" s="83" t="s">
        <v>4</v>
      </c>
      <c r="Z1148" s="79" t="s">
        <v>53</v>
      </c>
    </row>
    <row r="1149" spans="1:26" ht="17.25" hidden="1" customHeight="1" x14ac:dyDescent="0.2">
      <c r="A1149" s="131" t="str">
        <f t="shared" ref="A1149:A1169" si="494">O1149</f>
        <v/>
      </c>
      <c r="B1149" s="168"/>
      <c r="C1149" s="168"/>
      <c r="D1149" s="168"/>
      <c r="E1149" s="169"/>
      <c r="F1149" s="273" t="str">
        <f t="shared" ref="F1149:F1169" si="495">R1149</f>
        <v/>
      </c>
      <c r="G1149" s="129"/>
      <c r="H1149" s="131" t="str">
        <f t="shared" ref="H1149:H1169" si="496">O1149</f>
        <v/>
      </c>
      <c r="I1149" s="168"/>
      <c r="J1149" s="168"/>
      <c r="K1149" s="168"/>
      <c r="L1149" s="169"/>
      <c r="M1149" s="273" t="str">
        <f t="shared" ref="M1149:M1169" si="497">S1149</f>
        <v/>
      </c>
      <c r="N1149" s="56"/>
      <c r="O1149" s="57" t="str">
        <f>'Stammdaten Mitarbeitende'!AA1149</f>
        <v/>
      </c>
      <c r="P1149" s="64" t="str">
        <f>IF($A1149="","",'Stammdaten Mitarbeitende'!L1149)</f>
        <v/>
      </c>
      <c r="Q1149" s="64" t="str">
        <f>IF(OR($A1149="",'Stammdaten Mitarbeitende'!J1149=""),"",'Stammdaten Mitarbeitende'!J1149)</f>
        <v/>
      </c>
      <c r="R1149" s="63" t="str">
        <f t="shared" ref="R1149:R1169" si="498">IF(OR($A1149="",C1149="",D1149="",E1149=""),"",MAX(C1149-D1149-E1149,0))</f>
        <v/>
      </c>
      <c r="S1149" s="63" t="str">
        <f>IF(OR($H1149="",J1149="",K1149="",L1149=""),"",MAX(J1149-K1149-L1149,0))</f>
        <v/>
      </c>
      <c r="T1149" s="19">
        <f t="shared" ref="T1149:T1169" si="499">IF(OR(F1149=""),0,C1149)</f>
        <v>0</v>
      </c>
      <c r="U1149" s="19">
        <f t="shared" ref="U1149:U1169" si="500">IF(OR(F1149=""),0,E1149)</f>
        <v>0</v>
      </c>
      <c r="V1149" s="19">
        <f t="shared" ref="V1149:V1169" si="501">IF(OR(F1149&lt;=0,F1149=""),0,R1149)</f>
        <v>0</v>
      </c>
      <c r="W1149" s="19">
        <f t="shared" ref="W1149:W1169" si="502">IF(OR(M1149=""),0,J1149)</f>
        <v>0</v>
      </c>
      <c r="X1149" s="19">
        <f t="shared" ref="X1149:X1169" si="503">IF(OR(M1149=""),0,L1149)</f>
        <v>0</v>
      </c>
      <c r="Y1149" s="19">
        <f t="shared" ref="Y1149:Y1169" si="504">IF(OR(M1149&lt;=0,M1149=""),0,S1149)</f>
        <v>0</v>
      </c>
      <c r="Z1149" s="365">
        <f>MAX(P1149:Y1149)</f>
        <v>0</v>
      </c>
    </row>
    <row r="1150" spans="1:26" ht="17.25" hidden="1" customHeight="1" x14ac:dyDescent="0.2">
      <c r="A1150" s="131" t="str">
        <f t="shared" si="494"/>
        <v/>
      </c>
      <c r="B1150" s="168"/>
      <c r="C1150" s="168"/>
      <c r="D1150" s="168"/>
      <c r="E1150" s="169"/>
      <c r="F1150" s="273" t="str">
        <f t="shared" si="495"/>
        <v/>
      </c>
      <c r="G1150" s="129"/>
      <c r="H1150" s="131" t="str">
        <f t="shared" si="496"/>
        <v/>
      </c>
      <c r="I1150" s="168"/>
      <c r="J1150" s="168"/>
      <c r="K1150" s="168"/>
      <c r="L1150" s="169"/>
      <c r="M1150" s="273" t="str">
        <f t="shared" si="497"/>
        <v/>
      </c>
      <c r="N1150" s="56"/>
      <c r="O1150" s="57" t="str">
        <f>'Stammdaten Mitarbeitende'!AA1150</f>
        <v/>
      </c>
      <c r="P1150" s="64" t="str">
        <f>IF($A1150="","",'Stammdaten Mitarbeitende'!L1150)</f>
        <v/>
      </c>
      <c r="Q1150" s="64" t="str">
        <f>IF(OR($A1150="",'Stammdaten Mitarbeitende'!J1150=""),"",'Stammdaten Mitarbeitende'!J1150)</f>
        <v/>
      </c>
      <c r="R1150" s="63" t="str">
        <f t="shared" si="498"/>
        <v/>
      </c>
      <c r="S1150" s="63" t="str">
        <f t="shared" ref="S1150:S1169" si="505">IF(OR($H1150="",J1150="",K1150="",L1150=""),"",MAX(J1150-K1150-L1150,0))</f>
        <v/>
      </c>
      <c r="T1150" s="19">
        <f t="shared" si="499"/>
        <v>0</v>
      </c>
      <c r="U1150" s="19">
        <f t="shared" si="500"/>
        <v>0</v>
      </c>
      <c r="V1150" s="19">
        <f t="shared" si="501"/>
        <v>0</v>
      </c>
      <c r="W1150" s="19">
        <f t="shared" si="502"/>
        <v>0</v>
      </c>
      <c r="X1150" s="19">
        <f t="shared" si="503"/>
        <v>0</v>
      </c>
      <c r="Y1150" s="19">
        <f t="shared" si="504"/>
        <v>0</v>
      </c>
      <c r="Z1150" s="365">
        <f t="shared" ref="Z1150:Z1169" si="506">MAX(P1150:Y1150)</f>
        <v>0</v>
      </c>
    </row>
    <row r="1151" spans="1:26" ht="17.25" hidden="1" customHeight="1" x14ac:dyDescent="0.2">
      <c r="A1151" s="131" t="str">
        <f t="shared" si="494"/>
        <v/>
      </c>
      <c r="B1151" s="168"/>
      <c r="C1151" s="168"/>
      <c r="D1151" s="168"/>
      <c r="E1151" s="169"/>
      <c r="F1151" s="273" t="str">
        <f t="shared" si="495"/>
        <v/>
      </c>
      <c r="G1151" s="129"/>
      <c r="H1151" s="131" t="str">
        <f t="shared" si="496"/>
        <v/>
      </c>
      <c r="I1151" s="168"/>
      <c r="J1151" s="168"/>
      <c r="K1151" s="168"/>
      <c r="L1151" s="169"/>
      <c r="M1151" s="273" t="str">
        <f t="shared" si="497"/>
        <v/>
      </c>
      <c r="N1151" s="56"/>
      <c r="O1151" s="57" t="str">
        <f>'Stammdaten Mitarbeitende'!AA1151</f>
        <v/>
      </c>
      <c r="P1151" s="64" t="str">
        <f>IF($A1151="","",'Stammdaten Mitarbeitende'!L1151)</f>
        <v/>
      </c>
      <c r="Q1151" s="64" t="str">
        <f>IF(OR($A1151="",'Stammdaten Mitarbeitende'!J1151=""),"",'Stammdaten Mitarbeitende'!J1151)</f>
        <v/>
      </c>
      <c r="R1151" s="63" t="str">
        <f t="shared" si="498"/>
        <v/>
      </c>
      <c r="S1151" s="63" t="str">
        <f t="shared" si="505"/>
        <v/>
      </c>
      <c r="T1151" s="19">
        <f t="shared" si="499"/>
        <v>0</v>
      </c>
      <c r="U1151" s="19">
        <f t="shared" si="500"/>
        <v>0</v>
      </c>
      <c r="V1151" s="19">
        <f t="shared" si="501"/>
        <v>0</v>
      </c>
      <c r="W1151" s="19">
        <f t="shared" si="502"/>
        <v>0</v>
      </c>
      <c r="X1151" s="19">
        <f t="shared" si="503"/>
        <v>0</v>
      </c>
      <c r="Y1151" s="19">
        <f t="shared" si="504"/>
        <v>0</v>
      </c>
      <c r="Z1151" s="365">
        <f t="shared" si="506"/>
        <v>0</v>
      </c>
    </row>
    <row r="1152" spans="1:26" ht="17.25" hidden="1" customHeight="1" x14ac:dyDescent="0.2">
      <c r="A1152" s="131" t="str">
        <f t="shared" si="494"/>
        <v/>
      </c>
      <c r="B1152" s="168"/>
      <c r="C1152" s="168"/>
      <c r="D1152" s="168"/>
      <c r="E1152" s="169"/>
      <c r="F1152" s="273" t="str">
        <f t="shared" si="495"/>
        <v/>
      </c>
      <c r="G1152" s="129"/>
      <c r="H1152" s="131" t="str">
        <f t="shared" si="496"/>
        <v/>
      </c>
      <c r="I1152" s="168"/>
      <c r="J1152" s="168"/>
      <c r="K1152" s="168"/>
      <c r="L1152" s="169"/>
      <c r="M1152" s="273" t="str">
        <f t="shared" si="497"/>
        <v/>
      </c>
      <c r="N1152" s="56"/>
      <c r="O1152" s="57" t="str">
        <f>'Stammdaten Mitarbeitende'!AA1152</f>
        <v/>
      </c>
      <c r="P1152" s="64" t="str">
        <f>IF($A1152="","",'Stammdaten Mitarbeitende'!L1152)</f>
        <v/>
      </c>
      <c r="Q1152" s="64" t="str">
        <f>IF(OR($A1152="",'Stammdaten Mitarbeitende'!J1152=""),"",'Stammdaten Mitarbeitende'!J1152)</f>
        <v/>
      </c>
      <c r="R1152" s="63" t="str">
        <f t="shared" si="498"/>
        <v/>
      </c>
      <c r="S1152" s="63" t="str">
        <f t="shared" si="505"/>
        <v/>
      </c>
      <c r="T1152" s="19">
        <f t="shared" si="499"/>
        <v>0</v>
      </c>
      <c r="U1152" s="19">
        <f t="shared" si="500"/>
        <v>0</v>
      </c>
      <c r="V1152" s="19">
        <f t="shared" si="501"/>
        <v>0</v>
      </c>
      <c r="W1152" s="19">
        <f t="shared" si="502"/>
        <v>0</v>
      </c>
      <c r="X1152" s="19">
        <f t="shared" si="503"/>
        <v>0</v>
      </c>
      <c r="Y1152" s="19">
        <f t="shared" si="504"/>
        <v>0</v>
      </c>
      <c r="Z1152" s="365">
        <f t="shared" si="506"/>
        <v>0</v>
      </c>
    </row>
    <row r="1153" spans="1:26" ht="17.25" hidden="1" customHeight="1" x14ac:dyDescent="0.2">
      <c r="A1153" s="131" t="str">
        <f t="shared" si="494"/>
        <v/>
      </c>
      <c r="B1153" s="168"/>
      <c r="C1153" s="168"/>
      <c r="D1153" s="168"/>
      <c r="E1153" s="169"/>
      <c r="F1153" s="273" t="str">
        <f t="shared" si="495"/>
        <v/>
      </c>
      <c r="G1153" s="129"/>
      <c r="H1153" s="131" t="str">
        <f t="shared" si="496"/>
        <v/>
      </c>
      <c r="I1153" s="168"/>
      <c r="J1153" s="168"/>
      <c r="K1153" s="168"/>
      <c r="L1153" s="169"/>
      <c r="M1153" s="273" t="str">
        <f t="shared" si="497"/>
        <v/>
      </c>
      <c r="N1153" s="56"/>
      <c r="O1153" s="57" t="str">
        <f>'Stammdaten Mitarbeitende'!AA1153</f>
        <v/>
      </c>
      <c r="P1153" s="64" t="str">
        <f>IF($A1153="","",'Stammdaten Mitarbeitende'!L1153)</f>
        <v/>
      </c>
      <c r="Q1153" s="64" t="str">
        <f>IF(OR($A1153="",'Stammdaten Mitarbeitende'!J1153=""),"",'Stammdaten Mitarbeitende'!J1153)</f>
        <v/>
      </c>
      <c r="R1153" s="63" t="str">
        <f t="shared" si="498"/>
        <v/>
      </c>
      <c r="S1153" s="63" t="str">
        <f t="shared" si="505"/>
        <v/>
      </c>
      <c r="T1153" s="19">
        <f t="shared" si="499"/>
        <v>0</v>
      </c>
      <c r="U1153" s="19">
        <f t="shared" si="500"/>
        <v>0</v>
      </c>
      <c r="V1153" s="19">
        <f t="shared" si="501"/>
        <v>0</v>
      </c>
      <c r="W1153" s="19">
        <f t="shared" si="502"/>
        <v>0</v>
      </c>
      <c r="X1153" s="19">
        <f t="shared" si="503"/>
        <v>0</v>
      </c>
      <c r="Y1153" s="19">
        <f t="shared" si="504"/>
        <v>0</v>
      </c>
      <c r="Z1153" s="365">
        <f t="shared" si="506"/>
        <v>0</v>
      </c>
    </row>
    <row r="1154" spans="1:26" ht="17.25" hidden="1" customHeight="1" x14ac:dyDescent="0.2">
      <c r="A1154" s="131" t="str">
        <f t="shared" si="494"/>
        <v/>
      </c>
      <c r="B1154" s="168"/>
      <c r="C1154" s="168"/>
      <c r="D1154" s="168"/>
      <c r="E1154" s="169"/>
      <c r="F1154" s="273" t="str">
        <f t="shared" si="495"/>
        <v/>
      </c>
      <c r="G1154" s="129"/>
      <c r="H1154" s="131" t="str">
        <f t="shared" si="496"/>
        <v/>
      </c>
      <c r="I1154" s="168"/>
      <c r="J1154" s="168"/>
      <c r="K1154" s="168"/>
      <c r="L1154" s="169"/>
      <c r="M1154" s="273" t="str">
        <f t="shared" si="497"/>
        <v/>
      </c>
      <c r="N1154" s="56"/>
      <c r="O1154" s="57" t="str">
        <f>'Stammdaten Mitarbeitende'!AA1154</f>
        <v/>
      </c>
      <c r="P1154" s="64" t="str">
        <f>IF($A1154="","",'Stammdaten Mitarbeitende'!L1154)</f>
        <v/>
      </c>
      <c r="Q1154" s="64" t="str">
        <f>IF(OR($A1154="",'Stammdaten Mitarbeitende'!J1154=""),"",'Stammdaten Mitarbeitende'!J1154)</f>
        <v/>
      </c>
      <c r="R1154" s="63" t="str">
        <f t="shared" si="498"/>
        <v/>
      </c>
      <c r="S1154" s="63" t="str">
        <f t="shared" si="505"/>
        <v/>
      </c>
      <c r="T1154" s="19">
        <f t="shared" si="499"/>
        <v>0</v>
      </c>
      <c r="U1154" s="19">
        <f t="shared" si="500"/>
        <v>0</v>
      </c>
      <c r="V1154" s="19">
        <f t="shared" si="501"/>
        <v>0</v>
      </c>
      <c r="W1154" s="19">
        <f t="shared" si="502"/>
        <v>0</v>
      </c>
      <c r="X1154" s="19">
        <f t="shared" si="503"/>
        <v>0</v>
      </c>
      <c r="Y1154" s="19">
        <f t="shared" si="504"/>
        <v>0</v>
      </c>
      <c r="Z1154" s="365">
        <f t="shared" si="506"/>
        <v>0</v>
      </c>
    </row>
    <row r="1155" spans="1:26" ht="17.25" hidden="1" customHeight="1" x14ac:dyDescent="0.2">
      <c r="A1155" s="131" t="str">
        <f t="shared" si="494"/>
        <v/>
      </c>
      <c r="B1155" s="168"/>
      <c r="C1155" s="168"/>
      <c r="D1155" s="168"/>
      <c r="E1155" s="169"/>
      <c r="F1155" s="273" t="str">
        <f t="shared" si="495"/>
        <v/>
      </c>
      <c r="G1155" s="129"/>
      <c r="H1155" s="131" t="str">
        <f t="shared" si="496"/>
        <v/>
      </c>
      <c r="I1155" s="168"/>
      <c r="J1155" s="168"/>
      <c r="K1155" s="168"/>
      <c r="L1155" s="169"/>
      <c r="M1155" s="273" t="str">
        <f t="shared" si="497"/>
        <v/>
      </c>
      <c r="N1155" s="56"/>
      <c r="O1155" s="57" t="str">
        <f>'Stammdaten Mitarbeitende'!AA1155</f>
        <v/>
      </c>
      <c r="P1155" s="64" t="str">
        <f>IF($A1155="","",'Stammdaten Mitarbeitende'!L1155)</f>
        <v/>
      </c>
      <c r="Q1155" s="64" t="str">
        <f>IF(OR($A1155="",'Stammdaten Mitarbeitende'!J1155=""),"",'Stammdaten Mitarbeitende'!J1155)</f>
        <v/>
      </c>
      <c r="R1155" s="63" t="str">
        <f t="shared" si="498"/>
        <v/>
      </c>
      <c r="S1155" s="63" t="str">
        <f t="shared" si="505"/>
        <v/>
      </c>
      <c r="T1155" s="19">
        <f t="shared" si="499"/>
        <v>0</v>
      </c>
      <c r="U1155" s="19">
        <f t="shared" si="500"/>
        <v>0</v>
      </c>
      <c r="V1155" s="19">
        <f t="shared" si="501"/>
        <v>0</v>
      </c>
      <c r="W1155" s="19">
        <f t="shared" si="502"/>
        <v>0</v>
      </c>
      <c r="X1155" s="19">
        <f t="shared" si="503"/>
        <v>0</v>
      </c>
      <c r="Y1155" s="19">
        <f t="shared" si="504"/>
        <v>0</v>
      </c>
      <c r="Z1155" s="365">
        <f t="shared" si="506"/>
        <v>0</v>
      </c>
    </row>
    <row r="1156" spans="1:26" ht="17.25" hidden="1" customHeight="1" x14ac:dyDescent="0.2">
      <c r="A1156" s="131" t="str">
        <f t="shared" si="494"/>
        <v/>
      </c>
      <c r="B1156" s="168"/>
      <c r="C1156" s="168"/>
      <c r="D1156" s="168"/>
      <c r="E1156" s="169"/>
      <c r="F1156" s="273" t="str">
        <f t="shared" si="495"/>
        <v/>
      </c>
      <c r="G1156" s="129"/>
      <c r="H1156" s="131" t="str">
        <f t="shared" si="496"/>
        <v/>
      </c>
      <c r="I1156" s="168"/>
      <c r="J1156" s="168"/>
      <c r="K1156" s="168"/>
      <c r="L1156" s="169"/>
      <c r="M1156" s="273" t="str">
        <f t="shared" si="497"/>
        <v/>
      </c>
      <c r="N1156" s="56"/>
      <c r="O1156" s="57" t="str">
        <f>'Stammdaten Mitarbeitende'!AA1156</f>
        <v/>
      </c>
      <c r="P1156" s="64" t="str">
        <f>IF($A1156="","",'Stammdaten Mitarbeitende'!L1156)</f>
        <v/>
      </c>
      <c r="Q1156" s="64" t="str">
        <f>IF(OR($A1156="",'Stammdaten Mitarbeitende'!J1156=""),"",'Stammdaten Mitarbeitende'!J1156)</f>
        <v/>
      </c>
      <c r="R1156" s="63" t="str">
        <f t="shared" si="498"/>
        <v/>
      </c>
      <c r="S1156" s="63" t="str">
        <f t="shared" si="505"/>
        <v/>
      </c>
      <c r="T1156" s="19">
        <f t="shared" si="499"/>
        <v>0</v>
      </c>
      <c r="U1156" s="19">
        <f t="shared" si="500"/>
        <v>0</v>
      </c>
      <c r="V1156" s="19">
        <f t="shared" si="501"/>
        <v>0</v>
      </c>
      <c r="W1156" s="19">
        <f t="shared" si="502"/>
        <v>0</v>
      </c>
      <c r="X1156" s="19">
        <f t="shared" si="503"/>
        <v>0</v>
      </c>
      <c r="Y1156" s="19">
        <f t="shared" si="504"/>
        <v>0</v>
      </c>
      <c r="Z1156" s="365">
        <f t="shared" si="506"/>
        <v>0</v>
      </c>
    </row>
    <row r="1157" spans="1:26" ht="17.25" hidden="1" customHeight="1" x14ac:dyDescent="0.2">
      <c r="A1157" s="131" t="str">
        <f t="shared" si="494"/>
        <v/>
      </c>
      <c r="B1157" s="168"/>
      <c r="C1157" s="168"/>
      <c r="D1157" s="168"/>
      <c r="E1157" s="169"/>
      <c r="F1157" s="273" t="str">
        <f t="shared" si="495"/>
        <v/>
      </c>
      <c r="G1157" s="129"/>
      <c r="H1157" s="131" t="str">
        <f t="shared" si="496"/>
        <v/>
      </c>
      <c r="I1157" s="168"/>
      <c r="J1157" s="168"/>
      <c r="K1157" s="168"/>
      <c r="L1157" s="169"/>
      <c r="M1157" s="273" t="str">
        <f t="shared" si="497"/>
        <v/>
      </c>
      <c r="N1157" s="56"/>
      <c r="O1157" s="57" t="str">
        <f>'Stammdaten Mitarbeitende'!AA1157</f>
        <v/>
      </c>
      <c r="P1157" s="64" t="str">
        <f>IF($A1157="","",'Stammdaten Mitarbeitende'!L1157)</f>
        <v/>
      </c>
      <c r="Q1157" s="64" t="str">
        <f>IF(OR($A1157="",'Stammdaten Mitarbeitende'!J1157=""),"",'Stammdaten Mitarbeitende'!J1157)</f>
        <v/>
      </c>
      <c r="R1157" s="63" t="str">
        <f t="shared" si="498"/>
        <v/>
      </c>
      <c r="S1157" s="63" t="str">
        <f t="shared" si="505"/>
        <v/>
      </c>
      <c r="T1157" s="19">
        <f t="shared" si="499"/>
        <v>0</v>
      </c>
      <c r="U1157" s="19">
        <f t="shared" si="500"/>
        <v>0</v>
      </c>
      <c r="V1157" s="19">
        <f t="shared" si="501"/>
        <v>0</v>
      </c>
      <c r="W1157" s="19">
        <f t="shared" si="502"/>
        <v>0</v>
      </c>
      <c r="X1157" s="19">
        <f t="shared" si="503"/>
        <v>0</v>
      </c>
      <c r="Y1157" s="19">
        <f t="shared" si="504"/>
        <v>0</v>
      </c>
      <c r="Z1157" s="365">
        <f t="shared" si="506"/>
        <v>0</v>
      </c>
    </row>
    <row r="1158" spans="1:26" ht="17.25" hidden="1" customHeight="1" x14ac:dyDescent="0.2">
      <c r="A1158" s="131" t="str">
        <f t="shared" si="494"/>
        <v/>
      </c>
      <c r="B1158" s="168"/>
      <c r="C1158" s="168"/>
      <c r="D1158" s="168"/>
      <c r="E1158" s="169"/>
      <c r="F1158" s="273" t="str">
        <f t="shared" si="495"/>
        <v/>
      </c>
      <c r="G1158" s="129"/>
      <c r="H1158" s="131" t="str">
        <f t="shared" si="496"/>
        <v/>
      </c>
      <c r="I1158" s="168"/>
      <c r="J1158" s="168"/>
      <c r="K1158" s="168"/>
      <c r="L1158" s="169"/>
      <c r="M1158" s="273" t="str">
        <f t="shared" si="497"/>
        <v/>
      </c>
      <c r="N1158" s="56"/>
      <c r="O1158" s="57" t="str">
        <f>'Stammdaten Mitarbeitende'!AA1158</f>
        <v/>
      </c>
      <c r="P1158" s="64" t="str">
        <f>IF($A1158="","",'Stammdaten Mitarbeitende'!L1158)</f>
        <v/>
      </c>
      <c r="Q1158" s="64" t="str">
        <f>IF(OR($A1158="",'Stammdaten Mitarbeitende'!J1158=""),"",'Stammdaten Mitarbeitende'!J1158)</f>
        <v/>
      </c>
      <c r="R1158" s="63" t="str">
        <f t="shared" si="498"/>
        <v/>
      </c>
      <c r="S1158" s="63" t="str">
        <f t="shared" si="505"/>
        <v/>
      </c>
      <c r="T1158" s="19">
        <f t="shared" si="499"/>
        <v>0</v>
      </c>
      <c r="U1158" s="19">
        <f t="shared" si="500"/>
        <v>0</v>
      </c>
      <c r="V1158" s="19">
        <f t="shared" si="501"/>
        <v>0</v>
      </c>
      <c r="W1158" s="19">
        <f t="shared" si="502"/>
        <v>0</v>
      </c>
      <c r="X1158" s="19">
        <f t="shared" si="503"/>
        <v>0</v>
      </c>
      <c r="Y1158" s="19">
        <f t="shared" si="504"/>
        <v>0</v>
      </c>
      <c r="Z1158" s="365">
        <f t="shared" si="506"/>
        <v>0</v>
      </c>
    </row>
    <row r="1159" spans="1:26" ht="17.25" hidden="1" customHeight="1" x14ac:dyDescent="0.2">
      <c r="A1159" s="131" t="str">
        <f t="shared" si="494"/>
        <v/>
      </c>
      <c r="B1159" s="168"/>
      <c r="C1159" s="168"/>
      <c r="D1159" s="168"/>
      <c r="E1159" s="169"/>
      <c r="F1159" s="273" t="str">
        <f t="shared" si="495"/>
        <v/>
      </c>
      <c r="G1159" s="129"/>
      <c r="H1159" s="131" t="str">
        <f t="shared" si="496"/>
        <v/>
      </c>
      <c r="I1159" s="168"/>
      <c r="J1159" s="168"/>
      <c r="K1159" s="168"/>
      <c r="L1159" s="169"/>
      <c r="M1159" s="273" t="str">
        <f t="shared" si="497"/>
        <v/>
      </c>
      <c r="N1159" s="56"/>
      <c r="O1159" s="57" t="str">
        <f>'Stammdaten Mitarbeitende'!AA1159</f>
        <v/>
      </c>
      <c r="P1159" s="64" t="str">
        <f>IF($A1159="","",'Stammdaten Mitarbeitende'!L1159)</f>
        <v/>
      </c>
      <c r="Q1159" s="64" t="str">
        <f>IF(OR($A1159="",'Stammdaten Mitarbeitende'!J1159=""),"",'Stammdaten Mitarbeitende'!J1159)</f>
        <v/>
      </c>
      <c r="R1159" s="63" t="str">
        <f t="shared" si="498"/>
        <v/>
      </c>
      <c r="S1159" s="63" t="str">
        <f t="shared" si="505"/>
        <v/>
      </c>
      <c r="T1159" s="19">
        <f t="shared" si="499"/>
        <v>0</v>
      </c>
      <c r="U1159" s="19">
        <f t="shared" si="500"/>
        <v>0</v>
      </c>
      <c r="V1159" s="19">
        <f t="shared" si="501"/>
        <v>0</v>
      </c>
      <c r="W1159" s="19">
        <f t="shared" si="502"/>
        <v>0</v>
      </c>
      <c r="X1159" s="19">
        <f t="shared" si="503"/>
        <v>0</v>
      </c>
      <c r="Y1159" s="19">
        <f t="shared" si="504"/>
        <v>0</v>
      </c>
      <c r="Z1159" s="365">
        <f t="shared" si="506"/>
        <v>0</v>
      </c>
    </row>
    <row r="1160" spans="1:26" ht="17.25" hidden="1" customHeight="1" x14ac:dyDescent="0.2">
      <c r="A1160" s="131" t="str">
        <f t="shared" si="494"/>
        <v/>
      </c>
      <c r="B1160" s="168"/>
      <c r="C1160" s="168"/>
      <c r="D1160" s="168"/>
      <c r="E1160" s="169"/>
      <c r="F1160" s="273" t="str">
        <f t="shared" si="495"/>
        <v/>
      </c>
      <c r="G1160" s="129"/>
      <c r="H1160" s="131" t="str">
        <f t="shared" si="496"/>
        <v/>
      </c>
      <c r="I1160" s="168"/>
      <c r="J1160" s="168"/>
      <c r="K1160" s="168"/>
      <c r="L1160" s="169"/>
      <c r="M1160" s="273" t="str">
        <f t="shared" si="497"/>
        <v/>
      </c>
      <c r="N1160" s="56"/>
      <c r="O1160" s="57" t="str">
        <f>'Stammdaten Mitarbeitende'!AA1160</f>
        <v/>
      </c>
      <c r="P1160" s="64" t="str">
        <f>IF($A1160="","",'Stammdaten Mitarbeitende'!L1160)</f>
        <v/>
      </c>
      <c r="Q1160" s="64" t="str">
        <f>IF(OR($A1160="",'Stammdaten Mitarbeitende'!J1160=""),"",'Stammdaten Mitarbeitende'!J1160)</f>
        <v/>
      </c>
      <c r="R1160" s="63" t="str">
        <f t="shared" si="498"/>
        <v/>
      </c>
      <c r="S1160" s="63" t="str">
        <f t="shared" si="505"/>
        <v/>
      </c>
      <c r="T1160" s="19">
        <f t="shared" si="499"/>
        <v>0</v>
      </c>
      <c r="U1160" s="19">
        <f t="shared" si="500"/>
        <v>0</v>
      </c>
      <c r="V1160" s="19">
        <f t="shared" si="501"/>
        <v>0</v>
      </c>
      <c r="W1160" s="19">
        <f t="shared" si="502"/>
        <v>0</v>
      </c>
      <c r="X1160" s="19">
        <f t="shared" si="503"/>
        <v>0</v>
      </c>
      <c r="Y1160" s="19">
        <f t="shared" si="504"/>
        <v>0</v>
      </c>
      <c r="Z1160" s="365">
        <f t="shared" si="506"/>
        <v>0</v>
      </c>
    </row>
    <row r="1161" spans="1:26" ht="17.25" hidden="1" customHeight="1" x14ac:dyDescent="0.2">
      <c r="A1161" s="131" t="str">
        <f t="shared" si="494"/>
        <v/>
      </c>
      <c r="B1161" s="168"/>
      <c r="C1161" s="168"/>
      <c r="D1161" s="168"/>
      <c r="E1161" s="169"/>
      <c r="F1161" s="273" t="str">
        <f t="shared" si="495"/>
        <v/>
      </c>
      <c r="G1161" s="129"/>
      <c r="H1161" s="131" t="str">
        <f t="shared" si="496"/>
        <v/>
      </c>
      <c r="I1161" s="168"/>
      <c r="J1161" s="168"/>
      <c r="K1161" s="168"/>
      <c r="L1161" s="169"/>
      <c r="M1161" s="273" t="str">
        <f t="shared" si="497"/>
        <v/>
      </c>
      <c r="N1161" s="56"/>
      <c r="O1161" s="57" t="str">
        <f>'Stammdaten Mitarbeitende'!AA1161</f>
        <v/>
      </c>
      <c r="P1161" s="64" t="str">
        <f>IF($A1161="","",'Stammdaten Mitarbeitende'!L1161)</f>
        <v/>
      </c>
      <c r="Q1161" s="64" t="str">
        <f>IF(OR($A1161="",'Stammdaten Mitarbeitende'!J1161=""),"",'Stammdaten Mitarbeitende'!J1161)</f>
        <v/>
      </c>
      <c r="R1161" s="63" t="str">
        <f t="shared" si="498"/>
        <v/>
      </c>
      <c r="S1161" s="63" t="str">
        <f t="shared" si="505"/>
        <v/>
      </c>
      <c r="T1161" s="19">
        <f t="shared" si="499"/>
        <v>0</v>
      </c>
      <c r="U1161" s="19">
        <f t="shared" si="500"/>
        <v>0</v>
      </c>
      <c r="V1161" s="19">
        <f t="shared" si="501"/>
        <v>0</v>
      </c>
      <c r="W1161" s="19">
        <f t="shared" si="502"/>
        <v>0</v>
      </c>
      <c r="X1161" s="19">
        <f t="shared" si="503"/>
        <v>0</v>
      </c>
      <c r="Y1161" s="19">
        <f t="shared" si="504"/>
        <v>0</v>
      </c>
      <c r="Z1161" s="365">
        <f t="shared" si="506"/>
        <v>0</v>
      </c>
    </row>
    <row r="1162" spans="1:26" ht="17.25" hidden="1" customHeight="1" x14ac:dyDescent="0.2">
      <c r="A1162" s="131" t="str">
        <f t="shared" si="494"/>
        <v/>
      </c>
      <c r="B1162" s="168"/>
      <c r="C1162" s="168"/>
      <c r="D1162" s="168"/>
      <c r="E1162" s="169"/>
      <c r="F1162" s="273" t="str">
        <f t="shared" si="495"/>
        <v/>
      </c>
      <c r="G1162" s="129"/>
      <c r="H1162" s="131" t="str">
        <f t="shared" si="496"/>
        <v/>
      </c>
      <c r="I1162" s="168"/>
      <c r="J1162" s="168"/>
      <c r="K1162" s="168"/>
      <c r="L1162" s="169"/>
      <c r="M1162" s="273" t="str">
        <f t="shared" si="497"/>
        <v/>
      </c>
      <c r="N1162" s="56"/>
      <c r="O1162" s="57" t="str">
        <f>'Stammdaten Mitarbeitende'!AA1162</f>
        <v/>
      </c>
      <c r="P1162" s="64" t="str">
        <f>IF($A1162="","",'Stammdaten Mitarbeitende'!L1162)</f>
        <v/>
      </c>
      <c r="Q1162" s="64" t="str">
        <f>IF(OR($A1162="",'Stammdaten Mitarbeitende'!J1162=""),"",'Stammdaten Mitarbeitende'!J1162)</f>
        <v/>
      </c>
      <c r="R1162" s="63" t="str">
        <f t="shared" si="498"/>
        <v/>
      </c>
      <c r="S1162" s="63" t="str">
        <f t="shared" si="505"/>
        <v/>
      </c>
      <c r="T1162" s="19">
        <f t="shared" si="499"/>
        <v>0</v>
      </c>
      <c r="U1162" s="19">
        <f t="shared" si="500"/>
        <v>0</v>
      </c>
      <c r="V1162" s="19">
        <f t="shared" si="501"/>
        <v>0</v>
      </c>
      <c r="W1162" s="19">
        <f t="shared" si="502"/>
        <v>0</v>
      </c>
      <c r="X1162" s="19">
        <f t="shared" si="503"/>
        <v>0</v>
      </c>
      <c r="Y1162" s="19">
        <f t="shared" si="504"/>
        <v>0</v>
      </c>
      <c r="Z1162" s="365">
        <f t="shared" si="506"/>
        <v>0</v>
      </c>
    </row>
    <row r="1163" spans="1:26" ht="17.25" hidden="1" customHeight="1" x14ac:dyDescent="0.2">
      <c r="A1163" s="131" t="str">
        <f t="shared" si="494"/>
        <v/>
      </c>
      <c r="B1163" s="168"/>
      <c r="C1163" s="168"/>
      <c r="D1163" s="168"/>
      <c r="E1163" s="169"/>
      <c r="F1163" s="273" t="str">
        <f t="shared" si="495"/>
        <v/>
      </c>
      <c r="G1163" s="129"/>
      <c r="H1163" s="131" t="str">
        <f t="shared" si="496"/>
        <v/>
      </c>
      <c r="I1163" s="168"/>
      <c r="J1163" s="168"/>
      <c r="K1163" s="168"/>
      <c r="L1163" s="169"/>
      <c r="M1163" s="273" t="str">
        <f t="shared" si="497"/>
        <v/>
      </c>
      <c r="N1163" s="56"/>
      <c r="O1163" s="57" t="str">
        <f>'Stammdaten Mitarbeitende'!AA1163</f>
        <v/>
      </c>
      <c r="P1163" s="64" t="str">
        <f>IF($A1163="","",'Stammdaten Mitarbeitende'!L1163)</f>
        <v/>
      </c>
      <c r="Q1163" s="64" t="str">
        <f>IF(OR($A1163="",'Stammdaten Mitarbeitende'!J1163=""),"",'Stammdaten Mitarbeitende'!J1163)</f>
        <v/>
      </c>
      <c r="R1163" s="63" t="str">
        <f t="shared" si="498"/>
        <v/>
      </c>
      <c r="S1163" s="63" t="str">
        <f t="shared" si="505"/>
        <v/>
      </c>
      <c r="T1163" s="19">
        <f t="shared" si="499"/>
        <v>0</v>
      </c>
      <c r="U1163" s="19">
        <f t="shared" si="500"/>
        <v>0</v>
      </c>
      <c r="V1163" s="19">
        <f t="shared" si="501"/>
        <v>0</v>
      </c>
      <c r="W1163" s="19">
        <f t="shared" si="502"/>
        <v>0</v>
      </c>
      <c r="X1163" s="19">
        <f t="shared" si="503"/>
        <v>0</v>
      </c>
      <c r="Y1163" s="19">
        <f t="shared" si="504"/>
        <v>0</v>
      </c>
      <c r="Z1163" s="365">
        <f t="shared" si="506"/>
        <v>0</v>
      </c>
    </row>
    <row r="1164" spans="1:26" ht="17.25" hidden="1" customHeight="1" x14ac:dyDescent="0.2">
      <c r="A1164" s="131" t="str">
        <f t="shared" si="494"/>
        <v/>
      </c>
      <c r="B1164" s="168"/>
      <c r="C1164" s="168"/>
      <c r="D1164" s="168"/>
      <c r="E1164" s="169"/>
      <c r="F1164" s="273" t="str">
        <f t="shared" si="495"/>
        <v/>
      </c>
      <c r="G1164" s="129"/>
      <c r="H1164" s="131" t="str">
        <f t="shared" si="496"/>
        <v/>
      </c>
      <c r="I1164" s="168"/>
      <c r="J1164" s="168"/>
      <c r="K1164" s="168"/>
      <c r="L1164" s="169"/>
      <c r="M1164" s="273" t="str">
        <f t="shared" si="497"/>
        <v/>
      </c>
      <c r="N1164" s="56"/>
      <c r="O1164" s="57" t="str">
        <f>'Stammdaten Mitarbeitende'!AA1164</f>
        <v/>
      </c>
      <c r="P1164" s="64" t="str">
        <f>IF($A1164="","",'Stammdaten Mitarbeitende'!L1164)</f>
        <v/>
      </c>
      <c r="Q1164" s="64" t="str">
        <f>IF(OR($A1164="",'Stammdaten Mitarbeitende'!J1164=""),"",'Stammdaten Mitarbeitende'!J1164)</f>
        <v/>
      </c>
      <c r="R1164" s="63" t="str">
        <f t="shared" si="498"/>
        <v/>
      </c>
      <c r="S1164" s="63" t="str">
        <f t="shared" si="505"/>
        <v/>
      </c>
      <c r="T1164" s="19">
        <f t="shared" si="499"/>
        <v>0</v>
      </c>
      <c r="U1164" s="19">
        <f t="shared" si="500"/>
        <v>0</v>
      </c>
      <c r="V1164" s="19">
        <f t="shared" si="501"/>
        <v>0</v>
      </c>
      <c r="W1164" s="19">
        <f t="shared" si="502"/>
        <v>0</v>
      </c>
      <c r="X1164" s="19">
        <f t="shared" si="503"/>
        <v>0</v>
      </c>
      <c r="Y1164" s="19">
        <f t="shared" si="504"/>
        <v>0</v>
      </c>
      <c r="Z1164" s="365">
        <f t="shared" si="506"/>
        <v>0</v>
      </c>
    </row>
    <row r="1165" spans="1:26" ht="17.25" hidden="1" customHeight="1" x14ac:dyDescent="0.2">
      <c r="A1165" s="131" t="str">
        <f t="shared" si="494"/>
        <v/>
      </c>
      <c r="B1165" s="168"/>
      <c r="C1165" s="168"/>
      <c r="D1165" s="168"/>
      <c r="E1165" s="169"/>
      <c r="F1165" s="273" t="str">
        <f t="shared" si="495"/>
        <v/>
      </c>
      <c r="G1165" s="129"/>
      <c r="H1165" s="131" t="str">
        <f t="shared" si="496"/>
        <v/>
      </c>
      <c r="I1165" s="168"/>
      <c r="J1165" s="168"/>
      <c r="K1165" s="168"/>
      <c r="L1165" s="169"/>
      <c r="M1165" s="273" t="str">
        <f t="shared" si="497"/>
        <v/>
      </c>
      <c r="N1165" s="56"/>
      <c r="O1165" s="57" t="str">
        <f>'Stammdaten Mitarbeitende'!AA1165</f>
        <v/>
      </c>
      <c r="P1165" s="64" t="str">
        <f>IF($A1165="","",'Stammdaten Mitarbeitende'!L1165)</f>
        <v/>
      </c>
      <c r="Q1165" s="64" t="str">
        <f>IF(OR($A1165="",'Stammdaten Mitarbeitende'!J1165=""),"",'Stammdaten Mitarbeitende'!J1165)</f>
        <v/>
      </c>
      <c r="R1165" s="63" t="str">
        <f t="shared" si="498"/>
        <v/>
      </c>
      <c r="S1165" s="63" t="str">
        <f t="shared" si="505"/>
        <v/>
      </c>
      <c r="T1165" s="19">
        <f t="shared" si="499"/>
        <v>0</v>
      </c>
      <c r="U1165" s="19">
        <f t="shared" si="500"/>
        <v>0</v>
      </c>
      <c r="V1165" s="19">
        <f t="shared" si="501"/>
        <v>0</v>
      </c>
      <c r="W1165" s="19">
        <f t="shared" si="502"/>
        <v>0</v>
      </c>
      <c r="X1165" s="19">
        <f t="shared" si="503"/>
        <v>0</v>
      </c>
      <c r="Y1165" s="19">
        <f t="shared" si="504"/>
        <v>0</v>
      </c>
      <c r="Z1165" s="365">
        <f t="shared" si="506"/>
        <v>0</v>
      </c>
    </row>
    <row r="1166" spans="1:26" ht="17.25" hidden="1" customHeight="1" x14ac:dyDescent="0.2">
      <c r="A1166" s="131" t="str">
        <f t="shared" si="494"/>
        <v/>
      </c>
      <c r="B1166" s="168"/>
      <c r="C1166" s="168"/>
      <c r="D1166" s="168"/>
      <c r="E1166" s="169"/>
      <c r="F1166" s="273" t="str">
        <f t="shared" si="495"/>
        <v/>
      </c>
      <c r="G1166" s="129"/>
      <c r="H1166" s="131" t="str">
        <f t="shared" si="496"/>
        <v/>
      </c>
      <c r="I1166" s="168"/>
      <c r="J1166" s="168"/>
      <c r="K1166" s="168"/>
      <c r="L1166" s="169"/>
      <c r="M1166" s="273" t="str">
        <f t="shared" si="497"/>
        <v/>
      </c>
      <c r="N1166" s="56"/>
      <c r="O1166" s="57" t="str">
        <f>'Stammdaten Mitarbeitende'!AA1166</f>
        <v/>
      </c>
      <c r="P1166" s="64" t="str">
        <f>IF($A1166="","",'Stammdaten Mitarbeitende'!L1166)</f>
        <v/>
      </c>
      <c r="Q1166" s="64" t="str">
        <f>IF(OR($A1166="",'Stammdaten Mitarbeitende'!J1166=""),"",'Stammdaten Mitarbeitende'!J1166)</f>
        <v/>
      </c>
      <c r="R1166" s="63" t="str">
        <f t="shared" si="498"/>
        <v/>
      </c>
      <c r="S1166" s="63" t="str">
        <f t="shared" si="505"/>
        <v/>
      </c>
      <c r="T1166" s="19">
        <f t="shared" si="499"/>
        <v>0</v>
      </c>
      <c r="U1166" s="19">
        <f t="shared" si="500"/>
        <v>0</v>
      </c>
      <c r="V1166" s="19">
        <f t="shared" si="501"/>
        <v>0</v>
      </c>
      <c r="W1166" s="19">
        <f t="shared" si="502"/>
        <v>0</v>
      </c>
      <c r="X1166" s="19">
        <f t="shared" si="503"/>
        <v>0</v>
      </c>
      <c r="Y1166" s="19">
        <f t="shared" si="504"/>
        <v>0</v>
      </c>
      <c r="Z1166" s="365">
        <f t="shared" si="506"/>
        <v>0</v>
      </c>
    </row>
    <row r="1167" spans="1:26" ht="17.25" hidden="1" customHeight="1" x14ac:dyDescent="0.2">
      <c r="A1167" s="131" t="str">
        <f t="shared" si="494"/>
        <v/>
      </c>
      <c r="B1167" s="168"/>
      <c r="C1167" s="168"/>
      <c r="D1167" s="168"/>
      <c r="E1167" s="169"/>
      <c r="F1167" s="273" t="str">
        <f t="shared" si="495"/>
        <v/>
      </c>
      <c r="G1167" s="129"/>
      <c r="H1167" s="131" t="str">
        <f t="shared" si="496"/>
        <v/>
      </c>
      <c r="I1167" s="168"/>
      <c r="J1167" s="168"/>
      <c r="K1167" s="168"/>
      <c r="L1167" s="169"/>
      <c r="M1167" s="273" t="str">
        <f t="shared" si="497"/>
        <v/>
      </c>
      <c r="N1167" s="56"/>
      <c r="O1167" s="57" t="str">
        <f>'Stammdaten Mitarbeitende'!AA1167</f>
        <v/>
      </c>
      <c r="P1167" s="64" t="str">
        <f>IF($A1167="","",'Stammdaten Mitarbeitende'!L1167)</f>
        <v/>
      </c>
      <c r="Q1167" s="64" t="str">
        <f>IF(OR($A1167="",'Stammdaten Mitarbeitende'!J1167=""),"",'Stammdaten Mitarbeitende'!J1167)</f>
        <v/>
      </c>
      <c r="R1167" s="63" t="str">
        <f t="shared" si="498"/>
        <v/>
      </c>
      <c r="S1167" s="63" t="str">
        <f t="shared" si="505"/>
        <v/>
      </c>
      <c r="T1167" s="19">
        <f t="shared" si="499"/>
        <v>0</v>
      </c>
      <c r="U1167" s="19">
        <f t="shared" si="500"/>
        <v>0</v>
      </c>
      <c r="V1167" s="19">
        <f t="shared" si="501"/>
        <v>0</v>
      </c>
      <c r="W1167" s="19">
        <f t="shared" si="502"/>
        <v>0</v>
      </c>
      <c r="X1167" s="19">
        <f t="shared" si="503"/>
        <v>0</v>
      </c>
      <c r="Y1167" s="19">
        <f t="shared" si="504"/>
        <v>0</v>
      </c>
      <c r="Z1167" s="365">
        <f t="shared" si="506"/>
        <v>0</v>
      </c>
    </row>
    <row r="1168" spans="1:26" ht="17.25" hidden="1" customHeight="1" x14ac:dyDescent="0.2">
      <c r="A1168" s="131" t="str">
        <f t="shared" si="494"/>
        <v/>
      </c>
      <c r="B1168" s="168"/>
      <c r="C1168" s="168"/>
      <c r="D1168" s="168"/>
      <c r="E1168" s="169"/>
      <c r="F1168" s="273" t="str">
        <f t="shared" si="495"/>
        <v/>
      </c>
      <c r="G1168" s="129"/>
      <c r="H1168" s="131" t="str">
        <f t="shared" si="496"/>
        <v/>
      </c>
      <c r="I1168" s="168"/>
      <c r="J1168" s="168"/>
      <c r="K1168" s="168"/>
      <c r="L1168" s="169"/>
      <c r="M1168" s="273" t="str">
        <f t="shared" si="497"/>
        <v/>
      </c>
      <c r="N1168" s="56"/>
      <c r="O1168" s="57" t="str">
        <f>'Stammdaten Mitarbeitende'!AA1168</f>
        <v/>
      </c>
      <c r="P1168" s="64" t="str">
        <f>IF($A1168="","",'Stammdaten Mitarbeitende'!L1168)</f>
        <v/>
      </c>
      <c r="Q1168" s="64" t="str">
        <f>IF(OR($A1168="",'Stammdaten Mitarbeitende'!J1168=""),"",'Stammdaten Mitarbeitende'!J1168)</f>
        <v/>
      </c>
      <c r="R1168" s="63" t="str">
        <f t="shared" si="498"/>
        <v/>
      </c>
      <c r="S1168" s="63" t="str">
        <f t="shared" si="505"/>
        <v/>
      </c>
      <c r="T1168" s="19">
        <f t="shared" si="499"/>
        <v>0</v>
      </c>
      <c r="U1168" s="19">
        <f t="shared" si="500"/>
        <v>0</v>
      </c>
      <c r="V1168" s="19">
        <f t="shared" si="501"/>
        <v>0</v>
      </c>
      <c r="W1168" s="19">
        <f t="shared" si="502"/>
        <v>0</v>
      </c>
      <c r="X1168" s="19">
        <f t="shared" si="503"/>
        <v>0</v>
      </c>
      <c r="Y1168" s="19">
        <f t="shared" si="504"/>
        <v>0</v>
      </c>
      <c r="Z1168" s="365">
        <f t="shared" si="506"/>
        <v>0</v>
      </c>
    </row>
    <row r="1169" spans="1:26" ht="17.25" hidden="1" customHeight="1" x14ac:dyDescent="0.2">
      <c r="A1169" s="131" t="str">
        <f t="shared" si="494"/>
        <v/>
      </c>
      <c r="B1169" s="168"/>
      <c r="C1169" s="168"/>
      <c r="D1169" s="168"/>
      <c r="E1169" s="169"/>
      <c r="F1169" s="273" t="str">
        <f t="shared" si="495"/>
        <v/>
      </c>
      <c r="G1169" s="129"/>
      <c r="H1169" s="131" t="str">
        <f t="shared" si="496"/>
        <v/>
      </c>
      <c r="I1169" s="168"/>
      <c r="J1169" s="168"/>
      <c r="K1169" s="168"/>
      <c r="L1169" s="169"/>
      <c r="M1169" s="273" t="str">
        <f t="shared" si="497"/>
        <v/>
      </c>
      <c r="N1169" s="56"/>
      <c r="O1169" s="57" t="str">
        <f>'Stammdaten Mitarbeitende'!AA1169</f>
        <v/>
      </c>
      <c r="P1169" s="64" t="str">
        <f>IF($A1169="","",'Stammdaten Mitarbeitende'!L1169)</f>
        <v/>
      </c>
      <c r="Q1169" s="64" t="str">
        <f>IF(OR($A1169="",'Stammdaten Mitarbeitende'!J1169=""),"",'Stammdaten Mitarbeitende'!J1169)</f>
        <v/>
      </c>
      <c r="R1169" s="63" t="str">
        <f t="shared" si="498"/>
        <v/>
      </c>
      <c r="S1169" s="63" t="str">
        <f t="shared" si="505"/>
        <v/>
      </c>
      <c r="T1169" s="19">
        <f t="shared" si="499"/>
        <v>0</v>
      </c>
      <c r="U1169" s="19">
        <f t="shared" si="500"/>
        <v>0</v>
      </c>
      <c r="V1169" s="19">
        <f t="shared" si="501"/>
        <v>0</v>
      </c>
      <c r="W1169" s="19">
        <f t="shared" si="502"/>
        <v>0</v>
      </c>
      <c r="X1169" s="19">
        <f t="shared" si="503"/>
        <v>0</v>
      </c>
      <c r="Y1169" s="19">
        <f t="shared" si="504"/>
        <v>0</v>
      </c>
      <c r="Z1169" s="365">
        <f t="shared" si="506"/>
        <v>0</v>
      </c>
    </row>
    <row r="1170" spans="1:26" hidden="1" x14ac:dyDescent="0.2">
      <c r="A1170" s="280" t="str">
        <f>Übersetzungstexte!A$230</f>
        <v>Seitentotal</v>
      </c>
      <c r="B1170" s="281"/>
      <c r="C1170" s="92">
        <f>SUM(C1149:C1169)</f>
        <v>0</v>
      </c>
      <c r="D1170" s="282"/>
      <c r="E1170" s="92">
        <f>SUM(E1149:E1169)</f>
        <v>0</v>
      </c>
      <c r="F1170" s="92">
        <f>SUM(F1149:F1169)</f>
        <v>0</v>
      </c>
      <c r="G1170" s="283"/>
      <c r="H1170" s="280" t="str">
        <f>Übersetzungstexte!A$230</f>
        <v>Seitentotal</v>
      </c>
      <c r="I1170" s="281"/>
      <c r="J1170" s="92">
        <f>SUM(J1149:J1169)</f>
        <v>0</v>
      </c>
      <c r="K1170" s="282"/>
      <c r="L1170" s="92">
        <f>SUM(L1149:L1169)</f>
        <v>0</v>
      </c>
      <c r="M1170" s="92">
        <f>SUM(M1149:M1169)</f>
        <v>0</v>
      </c>
      <c r="N1170" s="56"/>
      <c r="O1170" s="56"/>
      <c r="P1170" s="56"/>
      <c r="Q1170" s="56"/>
      <c r="R1170" s="56"/>
      <c r="S1170" s="56"/>
    </row>
    <row r="1171" spans="1:26" hidden="1" x14ac:dyDescent="0.2">
      <c r="A1171" s="240" t="str">
        <f>'Stammdaten Betrieb &amp; Abteilung'!D$1</f>
        <v xml:space="preserve">  </v>
      </c>
      <c r="B1171" s="241"/>
      <c r="F1171" s="243"/>
      <c r="G1171" s="243"/>
      <c r="H1171" s="22" t="str">
        <f>Übersetzungstexte!A$190</f>
        <v>Betrieb / Betriebsabteilung</v>
      </c>
      <c r="I1171" s="244" t="str">
        <f>'Stammdaten Betrieb &amp; Abteilung'!D$13</f>
        <v xml:space="preserve"> </v>
      </c>
      <c r="J1171" s="49"/>
      <c r="K1171" s="22"/>
      <c r="L1171" s="49"/>
      <c r="M1171" s="49"/>
    </row>
    <row r="1172" spans="1:26" hidden="1" x14ac:dyDescent="0.2">
      <c r="A1172" s="245" t="str">
        <f>'Stammdaten Betrieb &amp; Abteilung'!D$3</f>
        <v xml:space="preserve"> </v>
      </c>
      <c r="B1172" s="246"/>
      <c r="F1172" s="247"/>
      <c r="G1172" s="247"/>
      <c r="H1172" s="46" t="str">
        <f>Übersetzungstexte!A$191</f>
        <v>PLZ/Ort</v>
      </c>
      <c r="I1172" s="244" t="str">
        <f>'Stammdaten Betrieb &amp; Abteilung'!D$4</f>
        <v xml:space="preserve"> </v>
      </c>
      <c r="J1172" s="49"/>
      <c r="K1172" s="22"/>
      <c r="L1172" s="248"/>
      <c r="M1172" s="248"/>
    </row>
    <row r="1173" spans="1:26" hidden="1" x14ac:dyDescent="0.2">
      <c r="A1173" s="178"/>
      <c r="B1173" s="195"/>
      <c r="C1173" s="196"/>
      <c r="D1173" s="195"/>
      <c r="E1173" s="196"/>
      <c r="F1173" s="196"/>
      <c r="G1173" s="279"/>
      <c r="H1173" s="197"/>
      <c r="I1173" s="196"/>
      <c r="J1173" s="195"/>
      <c r="K1173" s="198"/>
      <c r="L1173" s="199"/>
      <c r="M1173" s="199"/>
    </row>
    <row r="1174" spans="1:26" hidden="1" x14ac:dyDescent="0.2">
      <c r="A1174" s="249"/>
      <c r="B1174" s="250"/>
      <c r="C1174" s="251"/>
      <c r="D1174" s="252"/>
      <c r="E1174" s="253"/>
      <c r="F1174" s="254" t="str">
        <f>CONCATENATE(Übersetzungstexte!A$192," ",TEXT(MONTH(P$3),"00"),".",YEAR(P$3))</f>
        <v>Zeitgleiche Periode des Vorjahres: 01.3799</v>
      </c>
      <c r="G1174" s="255"/>
      <c r="H1174" s="255"/>
      <c r="I1174" s="249"/>
      <c r="J1174" s="252"/>
      <c r="K1174" s="256"/>
      <c r="L1174" s="257"/>
      <c r="M1174" s="258" t="str">
        <f>CONCATENATE(Übersetzungstexte!A$211," ",TEXT(MONTH(P$4),"00"),".",YEAR(P$4))</f>
        <v>Zeitgleiche Periode des vorletzten Jahres: 01.3798</v>
      </c>
    </row>
    <row r="1175" spans="1:26" hidden="1" x14ac:dyDescent="0.2">
      <c r="A1175" s="259">
        <v>1</v>
      </c>
      <c r="B1175" s="260">
        <v>2</v>
      </c>
      <c r="C1175" s="260">
        <v>3</v>
      </c>
      <c r="D1175" s="260">
        <v>4</v>
      </c>
      <c r="E1175" s="260">
        <v>5</v>
      </c>
      <c r="F1175" s="260">
        <v>6</v>
      </c>
      <c r="G1175" s="261"/>
      <c r="H1175" s="259">
        <v>1</v>
      </c>
      <c r="I1175" s="260">
        <v>2</v>
      </c>
      <c r="J1175" s="260">
        <v>3</v>
      </c>
      <c r="K1175" s="260">
        <v>4</v>
      </c>
      <c r="L1175" s="260">
        <v>5</v>
      </c>
      <c r="M1175" s="260">
        <v>6</v>
      </c>
      <c r="N1175" s="54"/>
      <c r="O1175" s="54"/>
      <c r="P1175" s="54"/>
      <c r="Q1175" s="54"/>
      <c r="R1175" s="54" t="s">
        <v>766</v>
      </c>
      <c r="S1175" s="54" t="s">
        <v>5</v>
      </c>
      <c r="T1175" s="66" t="s">
        <v>764</v>
      </c>
      <c r="U1175" s="66" t="s">
        <v>667</v>
      </c>
      <c r="V1175" s="66"/>
      <c r="W1175" s="66" t="s">
        <v>764</v>
      </c>
      <c r="X1175" s="66" t="s">
        <v>667</v>
      </c>
      <c r="Y1175" s="66"/>
    </row>
    <row r="1176" spans="1:26" s="134" customFormat="1" hidden="1" x14ac:dyDescent="0.2">
      <c r="A1176" s="262" t="str">
        <f>Übersetzungstexte!A$193</f>
        <v/>
      </c>
      <c r="B1176" s="263" t="str">
        <f>Übersetzungstexte!A$196</f>
        <v>vertragliche</v>
      </c>
      <c r="C1176" s="264" t="str">
        <f>Übersetzungstexte!A$199</f>
        <v>Sollstd. zeitgl.</v>
      </c>
      <c r="D1176" s="265" t="str">
        <f>Übersetzungstexte!A$202</f>
        <v>Istzeit</v>
      </c>
      <c r="E1176" s="264" t="str">
        <f>Übersetzungstexte!A$205</f>
        <v>Bezahlte/</v>
      </c>
      <c r="F1176" s="264" t="str">
        <f>Übersetzungstexte!A$208</f>
        <v>Ausfallstunden</v>
      </c>
      <c r="G1176" s="266"/>
      <c r="H1176" s="262" t="str">
        <f>Übersetzungstexte!A$212</f>
        <v/>
      </c>
      <c r="I1176" s="263" t="str">
        <f>Übersetzungstexte!A$215</f>
        <v>vertragliche</v>
      </c>
      <c r="J1176" s="264" t="str">
        <f>Übersetzungstexte!A$218</f>
        <v>Sollstd. zeitgl.</v>
      </c>
      <c r="K1176" s="265" t="str">
        <f>Übersetzungstexte!A$221</f>
        <v>Istzeit</v>
      </c>
      <c r="L1176" s="264" t="str">
        <f>Übersetzungstexte!A$224</f>
        <v>Bezahlte/</v>
      </c>
      <c r="M1176" s="264" t="str">
        <f>Übersetzungstexte!A$227</f>
        <v>Ausfallstunden</v>
      </c>
      <c r="N1176" s="55"/>
      <c r="O1176" s="55"/>
      <c r="P1176" s="84" t="s">
        <v>680</v>
      </c>
      <c r="Q1176" s="84" t="s">
        <v>683</v>
      </c>
      <c r="R1176" s="61" t="s">
        <v>691</v>
      </c>
      <c r="S1176" s="61" t="s">
        <v>691</v>
      </c>
      <c r="T1176" s="66" t="s">
        <v>763</v>
      </c>
      <c r="U1176" s="66" t="s">
        <v>763</v>
      </c>
      <c r="V1176" s="61" t="s">
        <v>691</v>
      </c>
      <c r="W1176" s="66" t="s">
        <v>763</v>
      </c>
      <c r="X1176" s="66" t="s">
        <v>763</v>
      </c>
      <c r="Y1176" s="61" t="s">
        <v>691</v>
      </c>
      <c r="Z1176" s="79"/>
    </row>
    <row r="1177" spans="1:26" s="134" customFormat="1" hidden="1" x14ac:dyDescent="0.2">
      <c r="A1177" s="267" t="str">
        <f>Übersetzungstexte!A$194</f>
        <v/>
      </c>
      <c r="B1177" s="263" t="str">
        <f>Übersetzungstexte!A$197</f>
        <v>wöchentliche</v>
      </c>
      <c r="C1177" s="264" t="str">
        <f>Übersetzungstexte!A$200</f>
        <v>Periode inkl.</v>
      </c>
      <c r="D1177" s="265" t="str">
        <f>Übersetzungstexte!A$203</f>
        <v/>
      </c>
      <c r="E1177" s="264" t="str">
        <f>Übersetzungstexte!A$206</f>
        <v>Unbezahlte</v>
      </c>
      <c r="F1177" s="264" t="str">
        <f>Übersetzungstexte!A$209</f>
        <v/>
      </c>
      <c r="G1177" s="266"/>
      <c r="H1177" s="267" t="str">
        <f>Übersetzungstexte!A$213</f>
        <v/>
      </c>
      <c r="I1177" s="263" t="str">
        <f>Übersetzungstexte!A$216</f>
        <v>wöchentliche</v>
      </c>
      <c r="J1177" s="264" t="str">
        <f>Übersetzungstexte!A$219</f>
        <v>Periode inkl.</v>
      </c>
      <c r="K1177" s="265" t="str">
        <f>Übersetzungstexte!A$222</f>
        <v/>
      </c>
      <c r="L1177" s="264" t="str">
        <f>Übersetzungstexte!A$225</f>
        <v>Unbezahlte</v>
      </c>
      <c r="M1177" s="264" t="str">
        <f>Übersetzungstexte!A$228</f>
        <v/>
      </c>
      <c r="N1177" s="55"/>
      <c r="O1177" s="55"/>
      <c r="P1177" s="61" t="s">
        <v>682</v>
      </c>
      <c r="Q1177" s="84" t="s">
        <v>681</v>
      </c>
      <c r="R1177" s="61" t="s">
        <v>692</v>
      </c>
      <c r="S1177" s="61" t="s">
        <v>692</v>
      </c>
      <c r="T1177" s="66" t="s">
        <v>749</v>
      </c>
      <c r="U1177" s="66" t="s">
        <v>749</v>
      </c>
      <c r="V1177" s="61" t="s">
        <v>692</v>
      </c>
      <c r="W1177" s="66" t="s">
        <v>749</v>
      </c>
      <c r="X1177" s="66" t="s">
        <v>749</v>
      </c>
      <c r="Y1177" s="61" t="s">
        <v>692</v>
      </c>
      <c r="Z1177" s="79" t="s">
        <v>52</v>
      </c>
    </row>
    <row r="1178" spans="1:26" s="134" customFormat="1" hidden="1" x14ac:dyDescent="0.2">
      <c r="A1178" s="268" t="str">
        <f>Übersetzungstexte!A$195</f>
        <v>Name,Vorname</v>
      </c>
      <c r="B1178" s="269" t="str">
        <f>Übersetzungstexte!A$198</f>
        <v>Arbeitszeit</v>
      </c>
      <c r="C1178" s="270" t="str">
        <f>Übersetzungstexte!A$201</f>
        <v>Vorholzeit</v>
      </c>
      <c r="D1178" s="271" t="str">
        <f>Übersetzungstexte!A$204</f>
        <v/>
      </c>
      <c r="E1178" s="270" t="str">
        <f>Übersetzungstexte!A$207</f>
        <v>Absenzen</v>
      </c>
      <c r="F1178" s="270" t="str">
        <f>Übersetzungstexte!A$210</f>
        <v/>
      </c>
      <c r="G1178" s="272"/>
      <c r="H1178" s="268" t="str">
        <f>Übersetzungstexte!A$214</f>
        <v>Name,Vorname</v>
      </c>
      <c r="I1178" s="269" t="str">
        <f>Übersetzungstexte!A$217</f>
        <v>Arbeitszeit</v>
      </c>
      <c r="J1178" s="270" t="str">
        <f>Übersetzungstexte!A$220</f>
        <v>Vorholzeit</v>
      </c>
      <c r="K1178" s="271" t="str">
        <f>Übersetzungstexte!A$223</f>
        <v/>
      </c>
      <c r="L1178" s="270" t="str">
        <f>Übersetzungstexte!A$226</f>
        <v>Absenzen</v>
      </c>
      <c r="M1178" s="270" t="str">
        <f>Übersetzungstexte!A$229</f>
        <v/>
      </c>
      <c r="N1178" s="55"/>
      <c r="O1178" s="55" t="s">
        <v>711</v>
      </c>
      <c r="P1178" s="61" t="s">
        <v>673</v>
      </c>
      <c r="Q1178" s="84" t="s">
        <v>661</v>
      </c>
      <c r="R1178" s="83">
        <f>P$3</f>
        <v>693598</v>
      </c>
      <c r="S1178" s="83">
        <f>P$4</f>
        <v>693233</v>
      </c>
      <c r="T1178" s="83" t="s">
        <v>767</v>
      </c>
      <c r="U1178" s="83" t="s">
        <v>767</v>
      </c>
      <c r="V1178" s="83" t="s">
        <v>767</v>
      </c>
      <c r="W1178" s="83" t="s">
        <v>4</v>
      </c>
      <c r="X1178" s="83" t="s">
        <v>4</v>
      </c>
      <c r="Y1178" s="83" t="s">
        <v>4</v>
      </c>
      <c r="Z1178" s="79" t="s">
        <v>53</v>
      </c>
    </row>
    <row r="1179" spans="1:26" ht="17.25" hidden="1" customHeight="1" x14ac:dyDescent="0.2">
      <c r="A1179" s="131" t="str">
        <f t="shared" ref="A1179:A1199" si="507">O1179</f>
        <v/>
      </c>
      <c r="B1179" s="168"/>
      <c r="C1179" s="168"/>
      <c r="D1179" s="168"/>
      <c r="E1179" s="169"/>
      <c r="F1179" s="273" t="str">
        <f t="shared" ref="F1179:F1199" si="508">R1179</f>
        <v/>
      </c>
      <c r="G1179" s="129"/>
      <c r="H1179" s="131" t="str">
        <f t="shared" ref="H1179:H1199" si="509">O1179</f>
        <v/>
      </c>
      <c r="I1179" s="168"/>
      <c r="J1179" s="168"/>
      <c r="K1179" s="168"/>
      <c r="L1179" s="169"/>
      <c r="M1179" s="273" t="str">
        <f t="shared" ref="M1179:M1199" si="510">S1179</f>
        <v/>
      </c>
      <c r="N1179" s="56"/>
      <c r="O1179" s="57" t="str">
        <f>'Stammdaten Mitarbeitende'!AA1179</f>
        <v/>
      </c>
      <c r="P1179" s="64" t="str">
        <f>IF($A1179="","",'Stammdaten Mitarbeitende'!L1179)</f>
        <v/>
      </c>
      <c r="Q1179" s="64" t="str">
        <f>IF(OR($A1179="",'Stammdaten Mitarbeitende'!J1179=""),"",'Stammdaten Mitarbeitende'!J1179)</f>
        <v/>
      </c>
      <c r="R1179" s="63" t="str">
        <f t="shared" ref="R1179:R1199" si="511">IF(OR($A1179="",C1179="",D1179="",E1179=""),"",MAX(C1179-D1179-E1179,0))</f>
        <v/>
      </c>
      <c r="S1179" s="63" t="str">
        <f>IF(OR($H1179="",J1179="",K1179="",L1179=""),"",MAX(J1179-K1179-L1179,0))</f>
        <v/>
      </c>
      <c r="T1179" s="19">
        <f t="shared" ref="T1179:T1199" si="512">IF(OR(F1179=""),0,C1179)</f>
        <v>0</v>
      </c>
      <c r="U1179" s="19">
        <f t="shared" ref="U1179:U1199" si="513">IF(OR(F1179=""),0,E1179)</f>
        <v>0</v>
      </c>
      <c r="V1179" s="19">
        <f t="shared" ref="V1179:V1199" si="514">IF(OR(F1179&lt;=0,F1179=""),0,R1179)</f>
        <v>0</v>
      </c>
      <c r="W1179" s="19">
        <f t="shared" ref="W1179:W1199" si="515">IF(OR(M1179=""),0,J1179)</f>
        <v>0</v>
      </c>
      <c r="X1179" s="19">
        <f t="shared" ref="X1179:X1199" si="516">IF(OR(M1179=""),0,L1179)</f>
        <v>0</v>
      </c>
      <c r="Y1179" s="19">
        <f t="shared" ref="Y1179:Y1199" si="517">IF(OR(M1179&lt;=0,M1179=""),0,S1179)</f>
        <v>0</v>
      </c>
      <c r="Z1179" s="365">
        <f>MAX(P1179:Y1179)</f>
        <v>0</v>
      </c>
    </row>
    <row r="1180" spans="1:26" ht="17.25" hidden="1" customHeight="1" x14ac:dyDescent="0.2">
      <c r="A1180" s="131" t="str">
        <f t="shared" si="507"/>
        <v/>
      </c>
      <c r="B1180" s="168"/>
      <c r="C1180" s="168"/>
      <c r="D1180" s="168"/>
      <c r="E1180" s="169"/>
      <c r="F1180" s="273" t="str">
        <f t="shared" si="508"/>
        <v/>
      </c>
      <c r="G1180" s="129"/>
      <c r="H1180" s="131" t="str">
        <f t="shared" si="509"/>
        <v/>
      </c>
      <c r="I1180" s="168"/>
      <c r="J1180" s="168"/>
      <c r="K1180" s="168"/>
      <c r="L1180" s="169"/>
      <c r="M1180" s="273" t="str">
        <f t="shared" si="510"/>
        <v/>
      </c>
      <c r="N1180" s="56"/>
      <c r="O1180" s="57" t="str">
        <f>'Stammdaten Mitarbeitende'!AA1180</f>
        <v/>
      </c>
      <c r="P1180" s="64" t="str">
        <f>IF($A1180="","",'Stammdaten Mitarbeitende'!L1180)</f>
        <v/>
      </c>
      <c r="Q1180" s="64" t="str">
        <f>IF(OR($A1180="",'Stammdaten Mitarbeitende'!J1180=""),"",'Stammdaten Mitarbeitende'!J1180)</f>
        <v/>
      </c>
      <c r="R1180" s="63" t="str">
        <f t="shared" si="511"/>
        <v/>
      </c>
      <c r="S1180" s="63" t="str">
        <f t="shared" ref="S1180:S1199" si="518">IF(OR($H1180="",J1180="",K1180="",L1180=""),"",MAX(J1180-K1180-L1180,0))</f>
        <v/>
      </c>
      <c r="T1180" s="19">
        <f t="shared" si="512"/>
        <v>0</v>
      </c>
      <c r="U1180" s="19">
        <f t="shared" si="513"/>
        <v>0</v>
      </c>
      <c r="V1180" s="19">
        <f t="shared" si="514"/>
        <v>0</v>
      </c>
      <c r="W1180" s="19">
        <f t="shared" si="515"/>
        <v>0</v>
      </c>
      <c r="X1180" s="19">
        <f t="shared" si="516"/>
        <v>0</v>
      </c>
      <c r="Y1180" s="19">
        <f t="shared" si="517"/>
        <v>0</v>
      </c>
      <c r="Z1180" s="365">
        <f t="shared" ref="Z1180:Z1199" si="519">MAX(P1180:Y1180)</f>
        <v>0</v>
      </c>
    </row>
    <row r="1181" spans="1:26" ht="17.25" hidden="1" customHeight="1" x14ac:dyDescent="0.2">
      <c r="A1181" s="131" t="str">
        <f t="shared" si="507"/>
        <v/>
      </c>
      <c r="B1181" s="168"/>
      <c r="C1181" s="168"/>
      <c r="D1181" s="168"/>
      <c r="E1181" s="169"/>
      <c r="F1181" s="273" t="str">
        <f t="shared" si="508"/>
        <v/>
      </c>
      <c r="G1181" s="129"/>
      <c r="H1181" s="131" t="str">
        <f t="shared" si="509"/>
        <v/>
      </c>
      <c r="I1181" s="168"/>
      <c r="J1181" s="168"/>
      <c r="K1181" s="168"/>
      <c r="L1181" s="169"/>
      <c r="M1181" s="273" t="str">
        <f t="shared" si="510"/>
        <v/>
      </c>
      <c r="N1181" s="56"/>
      <c r="O1181" s="57" t="str">
        <f>'Stammdaten Mitarbeitende'!AA1181</f>
        <v/>
      </c>
      <c r="P1181" s="64" t="str">
        <f>IF($A1181="","",'Stammdaten Mitarbeitende'!L1181)</f>
        <v/>
      </c>
      <c r="Q1181" s="64" t="str">
        <f>IF(OR($A1181="",'Stammdaten Mitarbeitende'!J1181=""),"",'Stammdaten Mitarbeitende'!J1181)</f>
        <v/>
      </c>
      <c r="R1181" s="63" t="str">
        <f t="shared" si="511"/>
        <v/>
      </c>
      <c r="S1181" s="63" t="str">
        <f t="shared" si="518"/>
        <v/>
      </c>
      <c r="T1181" s="19">
        <f t="shared" si="512"/>
        <v>0</v>
      </c>
      <c r="U1181" s="19">
        <f t="shared" si="513"/>
        <v>0</v>
      </c>
      <c r="V1181" s="19">
        <f t="shared" si="514"/>
        <v>0</v>
      </c>
      <c r="W1181" s="19">
        <f t="shared" si="515"/>
        <v>0</v>
      </c>
      <c r="X1181" s="19">
        <f t="shared" si="516"/>
        <v>0</v>
      </c>
      <c r="Y1181" s="19">
        <f t="shared" si="517"/>
        <v>0</v>
      </c>
      <c r="Z1181" s="365">
        <f t="shared" si="519"/>
        <v>0</v>
      </c>
    </row>
    <row r="1182" spans="1:26" ht="17.25" hidden="1" customHeight="1" x14ac:dyDescent="0.2">
      <c r="A1182" s="131" t="str">
        <f t="shared" si="507"/>
        <v/>
      </c>
      <c r="B1182" s="168"/>
      <c r="C1182" s="168"/>
      <c r="D1182" s="168"/>
      <c r="E1182" s="169"/>
      <c r="F1182" s="273" t="str">
        <f t="shared" si="508"/>
        <v/>
      </c>
      <c r="G1182" s="129"/>
      <c r="H1182" s="131" t="str">
        <f t="shared" si="509"/>
        <v/>
      </c>
      <c r="I1182" s="168"/>
      <c r="J1182" s="168"/>
      <c r="K1182" s="168"/>
      <c r="L1182" s="169"/>
      <c r="M1182" s="273" t="str">
        <f t="shared" si="510"/>
        <v/>
      </c>
      <c r="N1182" s="56"/>
      <c r="O1182" s="57" t="str">
        <f>'Stammdaten Mitarbeitende'!AA1182</f>
        <v/>
      </c>
      <c r="P1182" s="64" t="str">
        <f>IF($A1182="","",'Stammdaten Mitarbeitende'!L1182)</f>
        <v/>
      </c>
      <c r="Q1182" s="64" t="str">
        <f>IF(OR($A1182="",'Stammdaten Mitarbeitende'!J1182=""),"",'Stammdaten Mitarbeitende'!J1182)</f>
        <v/>
      </c>
      <c r="R1182" s="63" t="str">
        <f t="shared" si="511"/>
        <v/>
      </c>
      <c r="S1182" s="63" t="str">
        <f t="shared" si="518"/>
        <v/>
      </c>
      <c r="T1182" s="19">
        <f t="shared" si="512"/>
        <v>0</v>
      </c>
      <c r="U1182" s="19">
        <f t="shared" si="513"/>
        <v>0</v>
      </c>
      <c r="V1182" s="19">
        <f t="shared" si="514"/>
        <v>0</v>
      </c>
      <c r="W1182" s="19">
        <f t="shared" si="515"/>
        <v>0</v>
      </c>
      <c r="X1182" s="19">
        <f t="shared" si="516"/>
        <v>0</v>
      </c>
      <c r="Y1182" s="19">
        <f t="shared" si="517"/>
        <v>0</v>
      </c>
      <c r="Z1182" s="365">
        <f t="shared" si="519"/>
        <v>0</v>
      </c>
    </row>
    <row r="1183" spans="1:26" ht="17.25" hidden="1" customHeight="1" x14ac:dyDescent="0.2">
      <c r="A1183" s="131" t="str">
        <f t="shared" si="507"/>
        <v/>
      </c>
      <c r="B1183" s="168"/>
      <c r="C1183" s="168"/>
      <c r="D1183" s="168"/>
      <c r="E1183" s="169"/>
      <c r="F1183" s="273" t="str">
        <f t="shared" si="508"/>
        <v/>
      </c>
      <c r="G1183" s="129"/>
      <c r="H1183" s="131" t="str">
        <f t="shared" si="509"/>
        <v/>
      </c>
      <c r="I1183" s="168"/>
      <c r="J1183" s="168"/>
      <c r="K1183" s="168"/>
      <c r="L1183" s="169"/>
      <c r="M1183" s="273" t="str">
        <f t="shared" si="510"/>
        <v/>
      </c>
      <c r="N1183" s="56"/>
      <c r="O1183" s="57" t="str">
        <f>'Stammdaten Mitarbeitende'!AA1183</f>
        <v/>
      </c>
      <c r="P1183" s="64" t="str">
        <f>IF($A1183="","",'Stammdaten Mitarbeitende'!L1183)</f>
        <v/>
      </c>
      <c r="Q1183" s="64" t="str">
        <f>IF(OR($A1183="",'Stammdaten Mitarbeitende'!J1183=""),"",'Stammdaten Mitarbeitende'!J1183)</f>
        <v/>
      </c>
      <c r="R1183" s="63" t="str">
        <f t="shared" si="511"/>
        <v/>
      </c>
      <c r="S1183" s="63" t="str">
        <f t="shared" si="518"/>
        <v/>
      </c>
      <c r="T1183" s="19">
        <f t="shared" si="512"/>
        <v>0</v>
      </c>
      <c r="U1183" s="19">
        <f t="shared" si="513"/>
        <v>0</v>
      </c>
      <c r="V1183" s="19">
        <f t="shared" si="514"/>
        <v>0</v>
      </c>
      <c r="W1183" s="19">
        <f t="shared" si="515"/>
        <v>0</v>
      </c>
      <c r="X1183" s="19">
        <f t="shared" si="516"/>
        <v>0</v>
      </c>
      <c r="Y1183" s="19">
        <f t="shared" si="517"/>
        <v>0</v>
      </c>
      <c r="Z1183" s="365">
        <f t="shared" si="519"/>
        <v>0</v>
      </c>
    </row>
    <row r="1184" spans="1:26" ht="17.25" hidden="1" customHeight="1" x14ac:dyDescent="0.2">
      <c r="A1184" s="131" t="str">
        <f t="shared" si="507"/>
        <v/>
      </c>
      <c r="B1184" s="168"/>
      <c r="C1184" s="168"/>
      <c r="D1184" s="168"/>
      <c r="E1184" s="169"/>
      <c r="F1184" s="273" t="str">
        <f t="shared" si="508"/>
        <v/>
      </c>
      <c r="G1184" s="129"/>
      <c r="H1184" s="131" t="str">
        <f t="shared" si="509"/>
        <v/>
      </c>
      <c r="I1184" s="168"/>
      <c r="J1184" s="168"/>
      <c r="K1184" s="168"/>
      <c r="L1184" s="169"/>
      <c r="M1184" s="273" t="str">
        <f t="shared" si="510"/>
        <v/>
      </c>
      <c r="N1184" s="56"/>
      <c r="O1184" s="57" t="str">
        <f>'Stammdaten Mitarbeitende'!AA1184</f>
        <v/>
      </c>
      <c r="P1184" s="64" t="str">
        <f>IF($A1184="","",'Stammdaten Mitarbeitende'!L1184)</f>
        <v/>
      </c>
      <c r="Q1184" s="64" t="str">
        <f>IF(OR($A1184="",'Stammdaten Mitarbeitende'!J1184=""),"",'Stammdaten Mitarbeitende'!J1184)</f>
        <v/>
      </c>
      <c r="R1184" s="63" t="str">
        <f t="shared" si="511"/>
        <v/>
      </c>
      <c r="S1184" s="63" t="str">
        <f t="shared" si="518"/>
        <v/>
      </c>
      <c r="T1184" s="19">
        <f t="shared" si="512"/>
        <v>0</v>
      </c>
      <c r="U1184" s="19">
        <f t="shared" si="513"/>
        <v>0</v>
      </c>
      <c r="V1184" s="19">
        <f t="shared" si="514"/>
        <v>0</v>
      </c>
      <c r="W1184" s="19">
        <f t="shared" si="515"/>
        <v>0</v>
      </c>
      <c r="X1184" s="19">
        <f t="shared" si="516"/>
        <v>0</v>
      </c>
      <c r="Y1184" s="19">
        <f t="shared" si="517"/>
        <v>0</v>
      </c>
      <c r="Z1184" s="365">
        <f t="shared" si="519"/>
        <v>0</v>
      </c>
    </row>
    <row r="1185" spans="1:26" ht="17.25" hidden="1" customHeight="1" x14ac:dyDescent="0.2">
      <c r="A1185" s="131" t="str">
        <f t="shared" si="507"/>
        <v/>
      </c>
      <c r="B1185" s="168"/>
      <c r="C1185" s="168"/>
      <c r="D1185" s="168"/>
      <c r="E1185" s="169"/>
      <c r="F1185" s="273" t="str">
        <f t="shared" si="508"/>
        <v/>
      </c>
      <c r="G1185" s="129"/>
      <c r="H1185" s="131" t="str">
        <f t="shared" si="509"/>
        <v/>
      </c>
      <c r="I1185" s="168"/>
      <c r="J1185" s="168"/>
      <c r="K1185" s="168"/>
      <c r="L1185" s="169"/>
      <c r="M1185" s="273" t="str">
        <f t="shared" si="510"/>
        <v/>
      </c>
      <c r="N1185" s="56"/>
      <c r="O1185" s="57" t="str">
        <f>'Stammdaten Mitarbeitende'!AA1185</f>
        <v/>
      </c>
      <c r="P1185" s="64" t="str">
        <f>IF($A1185="","",'Stammdaten Mitarbeitende'!L1185)</f>
        <v/>
      </c>
      <c r="Q1185" s="64" t="str">
        <f>IF(OR($A1185="",'Stammdaten Mitarbeitende'!J1185=""),"",'Stammdaten Mitarbeitende'!J1185)</f>
        <v/>
      </c>
      <c r="R1185" s="63" t="str">
        <f t="shared" si="511"/>
        <v/>
      </c>
      <c r="S1185" s="63" t="str">
        <f t="shared" si="518"/>
        <v/>
      </c>
      <c r="T1185" s="19">
        <f t="shared" si="512"/>
        <v>0</v>
      </c>
      <c r="U1185" s="19">
        <f t="shared" si="513"/>
        <v>0</v>
      </c>
      <c r="V1185" s="19">
        <f t="shared" si="514"/>
        <v>0</v>
      </c>
      <c r="W1185" s="19">
        <f t="shared" si="515"/>
        <v>0</v>
      </c>
      <c r="X1185" s="19">
        <f t="shared" si="516"/>
        <v>0</v>
      </c>
      <c r="Y1185" s="19">
        <f t="shared" si="517"/>
        <v>0</v>
      </c>
      <c r="Z1185" s="365">
        <f t="shared" si="519"/>
        <v>0</v>
      </c>
    </row>
    <row r="1186" spans="1:26" ht="17.25" hidden="1" customHeight="1" x14ac:dyDescent="0.2">
      <c r="A1186" s="131" t="str">
        <f t="shared" si="507"/>
        <v/>
      </c>
      <c r="B1186" s="168"/>
      <c r="C1186" s="168"/>
      <c r="D1186" s="168"/>
      <c r="E1186" s="169"/>
      <c r="F1186" s="273" t="str">
        <f t="shared" si="508"/>
        <v/>
      </c>
      <c r="G1186" s="129"/>
      <c r="H1186" s="131" t="str">
        <f t="shared" si="509"/>
        <v/>
      </c>
      <c r="I1186" s="168"/>
      <c r="J1186" s="168"/>
      <c r="K1186" s="168"/>
      <c r="L1186" s="169"/>
      <c r="M1186" s="273" t="str">
        <f t="shared" si="510"/>
        <v/>
      </c>
      <c r="N1186" s="56"/>
      <c r="O1186" s="57" t="str">
        <f>'Stammdaten Mitarbeitende'!AA1186</f>
        <v/>
      </c>
      <c r="P1186" s="64" t="str">
        <f>IF($A1186="","",'Stammdaten Mitarbeitende'!L1186)</f>
        <v/>
      </c>
      <c r="Q1186" s="64" t="str">
        <f>IF(OR($A1186="",'Stammdaten Mitarbeitende'!J1186=""),"",'Stammdaten Mitarbeitende'!J1186)</f>
        <v/>
      </c>
      <c r="R1186" s="63" t="str">
        <f t="shared" si="511"/>
        <v/>
      </c>
      <c r="S1186" s="63" t="str">
        <f t="shared" si="518"/>
        <v/>
      </c>
      <c r="T1186" s="19">
        <f t="shared" si="512"/>
        <v>0</v>
      </c>
      <c r="U1186" s="19">
        <f t="shared" si="513"/>
        <v>0</v>
      </c>
      <c r="V1186" s="19">
        <f t="shared" si="514"/>
        <v>0</v>
      </c>
      <c r="W1186" s="19">
        <f t="shared" si="515"/>
        <v>0</v>
      </c>
      <c r="X1186" s="19">
        <f t="shared" si="516"/>
        <v>0</v>
      </c>
      <c r="Y1186" s="19">
        <f t="shared" si="517"/>
        <v>0</v>
      </c>
      <c r="Z1186" s="365">
        <f t="shared" si="519"/>
        <v>0</v>
      </c>
    </row>
    <row r="1187" spans="1:26" ht="17.25" hidden="1" customHeight="1" x14ac:dyDescent="0.2">
      <c r="A1187" s="131" t="str">
        <f t="shared" si="507"/>
        <v/>
      </c>
      <c r="B1187" s="168"/>
      <c r="C1187" s="168"/>
      <c r="D1187" s="168"/>
      <c r="E1187" s="169"/>
      <c r="F1187" s="273" t="str">
        <f t="shared" si="508"/>
        <v/>
      </c>
      <c r="G1187" s="129"/>
      <c r="H1187" s="131" t="str">
        <f t="shared" si="509"/>
        <v/>
      </c>
      <c r="I1187" s="168"/>
      <c r="J1187" s="168"/>
      <c r="K1187" s="168"/>
      <c r="L1187" s="169"/>
      <c r="M1187" s="273" t="str">
        <f t="shared" si="510"/>
        <v/>
      </c>
      <c r="N1187" s="56"/>
      <c r="O1187" s="57" t="str">
        <f>'Stammdaten Mitarbeitende'!AA1187</f>
        <v/>
      </c>
      <c r="P1187" s="64" t="str">
        <f>IF($A1187="","",'Stammdaten Mitarbeitende'!L1187)</f>
        <v/>
      </c>
      <c r="Q1187" s="64" t="str">
        <f>IF(OR($A1187="",'Stammdaten Mitarbeitende'!J1187=""),"",'Stammdaten Mitarbeitende'!J1187)</f>
        <v/>
      </c>
      <c r="R1187" s="63" t="str">
        <f t="shared" si="511"/>
        <v/>
      </c>
      <c r="S1187" s="63" t="str">
        <f t="shared" si="518"/>
        <v/>
      </c>
      <c r="T1187" s="19">
        <f t="shared" si="512"/>
        <v>0</v>
      </c>
      <c r="U1187" s="19">
        <f t="shared" si="513"/>
        <v>0</v>
      </c>
      <c r="V1187" s="19">
        <f t="shared" si="514"/>
        <v>0</v>
      </c>
      <c r="W1187" s="19">
        <f t="shared" si="515"/>
        <v>0</v>
      </c>
      <c r="X1187" s="19">
        <f t="shared" si="516"/>
        <v>0</v>
      </c>
      <c r="Y1187" s="19">
        <f t="shared" si="517"/>
        <v>0</v>
      </c>
      <c r="Z1187" s="365">
        <f t="shared" si="519"/>
        <v>0</v>
      </c>
    </row>
    <row r="1188" spans="1:26" ht="17.25" hidden="1" customHeight="1" x14ac:dyDescent="0.2">
      <c r="A1188" s="131" t="str">
        <f t="shared" si="507"/>
        <v/>
      </c>
      <c r="B1188" s="168"/>
      <c r="C1188" s="168"/>
      <c r="D1188" s="168"/>
      <c r="E1188" s="169"/>
      <c r="F1188" s="273" t="str">
        <f t="shared" si="508"/>
        <v/>
      </c>
      <c r="G1188" s="129"/>
      <c r="H1188" s="131" t="str">
        <f t="shared" si="509"/>
        <v/>
      </c>
      <c r="I1188" s="168"/>
      <c r="J1188" s="168"/>
      <c r="K1188" s="168"/>
      <c r="L1188" s="169"/>
      <c r="M1188" s="273" t="str">
        <f t="shared" si="510"/>
        <v/>
      </c>
      <c r="N1188" s="56"/>
      <c r="O1188" s="57" t="str">
        <f>'Stammdaten Mitarbeitende'!AA1188</f>
        <v/>
      </c>
      <c r="P1188" s="64" t="str">
        <f>IF($A1188="","",'Stammdaten Mitarbeitende'!L1188)</f>
        <v/>
      </c>
      <c r="Q1188" s="64" t="str">
        <f>IF(OR($A1188="",'Stammdaten Mitarbeitende'!J1188=""),"",'Stammdaten Mitarbeitende'!J1188)</f>
        <v/>
      </c>
      <c r="R1188" s="63" t="str">
        <f t="shared" si="511"/>
        <v/>
      </c>
      <c r="S1188" s="63" t="str">
        <f t="shared" si="518"/>
        <v/>
      </c>
      <c r="T1188" s="19">
        <f t="shared" si="512"/>
        <v>0</v>
      </c>
      <c r="U1188" s="19">
        <f t="shared" si="513"/>
        <v>0</v>
      </c>
      <c r="V1188" s="19">
        <f t="shared" si="514"/>
        <v>0</v>
      </c>
      <c r="W1188" s="19">
        <f t="shared" si="515"/>
        <v>0</v>
      </c>
      <c r="X1188" s="19">
        <f t="shared" si="516"/>
        <v>0</v>
      </c>
      <c r="Y1188" s="19">
        <f t="shared" si="517"/>
        <v>0</v>
      </c>
      <c r="Z1188" s="365">
        <f t="shared" si="519"/>
        <v>0</v>
      </c>
    </row>
    <row r="1189" spans="1:26" ht="17.25" hidden="1" customHeight="1" x14ac:dyDescent="0.2">
      <c r="A1189" s="131" t="str">
        <f t="shared" si="507"/>
        <v/>
      </c>
      <c r="B1189" s="168"/>
      <c r="C1189" s="168"/>
      <c r="D1189" s="168"/>
      <c r="E1189" s="169"/>
      <c r="F1189" s="273" t="str">
        <f t="shared" si="508"/>
        <v/>
      </c>
      <c r="G1189" s="129"/>
      <c r="H1189" s="131" t="str">
        <f t="shared" si="509"/>
        <v/>
      </c>
      <c r="I1189" s="168"/>
      <c r="J1189" s="168"/>
      <c r="K1189" s="168"/>
      <c r="L1189" s="169"/>
      <c r="M1189" s="273" t="str">
        <f t="shared" si="510"/>
        <v/>
      </c>
      <c r="N1189" s="56"/>
      <c r="O1189" s="57" t="str">
        <f>'Stammdaten Mitarbeitende'!AA1189</f>
        <v/>
      </c>
      <c r="P1189" s="64" t="str">
        <f>IF($A1189="","",'Stammdaten Mitarbeitende'!L1189)</f>
        <v/>
      </c>
      <c r="Q1189" s="64" t="str">
        <f>IF(OR($A1189="",'Stammdaten Mitarbeitende'!J1189=""),"",'Stammdaten Mitarbeitende'!J1189)</f>
        <v/>
      </c>
      <c r="R1189" s="63" t="str">
        <f t="shared" si="511"/>
        <v/>
      </c>
      <c r="S1189" s="63" t="str">
        <f t="shared" si="518"/>
        <v/>
      </c>
      <c r="T1189" s="19">
        <f t="shared" si="512"/>
        <v>0</v>
      </c>
      <c r="U1189" s="19">
        <f t="shared" si="513"/>
        <v>0</v>
      </c>
      <c r="V1189" s="19">
        <f t="shared" si="514"/>
        <v>0</v>
      </c>
      <c r="W1189" s="19">
        <f t="shared" si="515"/>
        <v>0</v>
      </c>
      <c r="X1189" s="19">
        <f t="shared" si="516"/>
        <v>0</v>
      </c>
      <c r="Y1189" s="19">
        <f t="shared" si="517"/>
        <v>0</v>
      </c>
      <c r="Z1189" s="365">
        <f t="shared" si="519"/>
        <v>0</v>
      </c>
    </row>
    <row r="1190" spans="1:26" ht="17.25" hidden="1" customHeight="1" x14ac:dyDescent="0.2">
      <c r="A1190" s="131" t="str">
        <f t="shared" si="507"/>
        <v/>
      </c>
      <c r="B1190" s="168"/>
      <c r="C1190" s="168"/>
      <c r="D1190" s="168"/>
      <c r="E1190" s="169"/>
      <c r="F1190" s="273" t="str">
        <f t="shared" si="508"/>
        <v/>
      </c>
      <c r="G1190" s="129"/>
      <c r="H1190" s="131" t="str">
        <f t="shared" si="509"/>
        <v/>
      </c>
      <c r="I1190" s="168"/>
      <c r="J1190" s="168"/>
      <c r="K1190" s="168"/>
      <c r="L1190" s="169"/>
      <c r="M1190" s="273" t="str">
        <f t="shared" si="510"/>
        <v/>
      </c>
      <c r="N1190" s="56"/>
      <c r="O1190" s="57" t="str">
        <f>'Stammdaten Mitarbeitende'!AA1190</f>
        <v/>
      </c>
      <c r="P1190" s="64" t="str">
        <f>IF($A1190="","",'Stammdaten Mitarbeitende'!L1190)</f>
        <v/>
      </c>
      <c r="Q1190" s="64" t="str">
        <f>IF(OR($A1190="",'Stammdaten Mitarbeitende'!J1190=""),"",'Stammdaten Mitarbeitende'!J1190)</f>
        <v/>
      </c>
      <c r="R1190" s="63" t="str">
        <f t="shared" si="511"/>
        <v/>
      </c>
      <c r="S1190" s="63" t="str">
        <f t="shared" si="518"/>
        <v/>
      </c>
      <c r="T1190" s="19">
        <f t="shared" si="512"/>
        <v>0</v>
      </c>
      <c r="U1190" s="19">
        <f t="shared" si="513"/>
        <v>0</v>
      </c>
      <c r="V1190" s="19">
        <f t="shared" si="514"/>
        <v>0</v>
      </c>
      <c r="W1190" s="19">
        <f t="shared" si="515"/>
        <v>0</v>
      </c>
      <c r="X1190" s="19">
        <f t="shared" si="516"/>
        <v>0</v>
      </c>
      <c r="Y1190" s="19">
        <f t="shared" si="517"/>
        <v>0</v>
      </c>
      <c r="Z1190" s="365">
        <f t="shared" si="519"/>
        <v>0</v>
      </c>
    </row>
    <row r="1191" spans="1:26" ht="17.25" hidden="1" customHeight="1" x14ac:dyDescent="0.2">
      <c r="A1191" s="131" t="str">
        <f t="shared" si="507"/>
        <v/>
      </c>
      <c r="B1191" s="168"/>
      <c r="C1191" s="168"/>
      <c r="D1191" s="168"/>
      <c r="E1191" s="169"/>
      <c r="F1191" s="273" t="str">
        <f t="shared" si="508"/>
        <v/>
      </c>
      <c r="G1191" s="129"/>
      <c r="H1191" s="131" t="str">
        <f t="shared" si="509"/>
        <v/>
      </c>
      <c r="I1191" s="168"/>
      <c r="J1191" s="168"/>
      <c r="K1191" s="168"/>
      <c r="L1191" s="169"/>
      <c r="M1191" s="273" t="str">
        <f t="shared" si="510"/>
        <v/>
      </c>
      <c r="N1191" s="56"/>
      <c r="O1191" s="57" t="str">
        <f>'Stammdaten Mitarbeitende'!AA1191</f>
        <v/>
      </c>
      <c r="P1191" s="64" t="str">
        <f>IF($A1191="","",'Stammdaten Mitarbeitende'!L1191)</f>
        <v/>
      </c>
      <c r="Q1191" s="64" t="str">
        <f>IF(OR($A1191="",'Stammdaten Mitarbeitende'!J1191=""),"",'Stammdaten Mitarbeitende'!J1191)</f>
        <v/>
      </c>
      <c r="R1191" s="63" t="str">
        <f t="shared" si="511"/>
        <v/>
      </c>
      <c r="S1191" s="63" t="str">
        <f t="shared" si="518"/>
        <v/>
      </c>
      <c r="T1191" s="19">
        <f t="shared" si="512"/>
        <v>0</v>
      </c>
      <c r="U1191" s="19">
        <f t="shared" si="513"/>
        <v>0</v>
      </c>
      <c r="V1191" s="19">
        <f t="shared" si="514"/>
        <v>0</v>
      </c>
      <c r="W1191" s="19">
        <f t="shared" si="515"/>
        <v>0</v>
      </c>
      <c r="X1191" s="19">
        <f t="shared" si="516"/>
        <v>0</v>
      </c>
      <c r="Y1191" s="19">
        <f t="shared" si="517"/>
        <v>0</v>
      </c>
      <c r="Z1191" s="365">
        <f t="shared" si="519"/>
        <v>0</v>
      </c>
    </row>
    <row r="1192" spans="1:26" ht="17.25" hidden="1" customHeight="1" x14ac:dyDescent="0.2">
      <c r="A1192" s="131" t="str">
        <f t="shared" si="507"/>
        <v/>
      </c>
      <c r="B1192" s="168"/>
      <c r="C1192" s="168"/>
      <c r="D1192" s="168"/>
      <c r="E1192" s="169"/>
      <c r="F1192" s="273" t="str">
        <f t="shared" si="508"/>
        <v/>
      </c>
      <c r="G1192" s="129"/>
      <c r="H1192" s="131" t="str">
        <f t="shared" si="509"/>
        <v/>
      </c>
      <c r="I1192" s="168"/>
      <c r="J1192" s="168"/>
      <c r="K1192" s="168"/>
      <c r="L1192" s="169"/>
      <c r="M1192" s="273" t="str">
        <f t="shared" si="510"/>
        <v/>
      </c>
      <c r="N1192" s="56"/>
      <c r="O1192" s="57" t="str">
        <f>'Stammdaten Mitarbeitende'!AA1192</f>
        <v/>
      </c>
      <c r="P1192" s="64" t="str">
        <f>IF($A1192="","",'Stammdaten Mitarbeitende'!L1192)</f>
        <v/>
      </c>
      <c r="Q1192" s="64" t="str">
        <f>IF(OR($A1192="",'Stammdaten Mitarbeitende'!J1192=""),"",'Stammdaten Mitarbeitende'!J1192)</f>
        <v/>
      </c>
      <c r="R1192" s="63" t="str">
        <f t="shared" si="511"/>
        <v/>
      </c>
      <c r="S1192" s="63" t="str">
        <f t="shared" si="518"/>
        <v/>
      </c>
      <c r="T1192" s="19">
        <f t="shared" si="512"/>
        <v>0</v>
      </c>
      <c r="U1192" s="19">
        <f t="shared" si="513"/>
        <v>0</v>
      </c>
      <c r="V1192" s="19">
        <f t="shared" si="514"/>
        <v>0</v>
      </c>
      <c r="W1192" s="19">
        <f t="shared" si="515"/>
        <v>0</v>
      </c>
      <c r="X1192" s="19">
        <f t="shared" si="516"/>
        <v>0</v>
      </c>
      <c r="Y1192" s="19">
        <f t="shared" si="517"/>
        <v>0</v>
      </c>
      <c r="Z1192" s="365">
        <f t="shared" si="519"/>
        <v>0</v>
      </c>
    </row>
    <row r="1193" spans="1:26" ht="17.25" hidden="1" customHeight="1" x14ac:dyDescent="0.2">
      <c r="A1193" s="131" t="str">
        <f t="shared" si="507"/>
        <v/>
      </c>
      <c r="B1193" s="168"/>
      <c r="C1193" s="168"/>
      <c r="D1193" s="168"/>
      <c r="E1193" s="169"/>
      <c r="F1193" s="273" t="str">
        <f t="shared" si="508"/>
        <v/>
      </c>
      <c r="G1193" s="129"/>
      <c r="H1193" s="131" t="str">
        <f t="shared" si="509"/>
        <v/>
      </c>
      <c r="I1193" s="168"/>
      <c r="J1193" s="168"/>
      <c r="K1193" s="168"/>
      <c r="L1193" s="169"/>
      <c r="M1193" s="273" t="str">
        <f t="shared" si="510"/>
        <v/>
      </c>
      <c r="N1193" s="56"/>
      <c r="O1193" s="57" t="str">
        <f>'Stammdaten Mitarbeitende'!AA1193</f>
        <v/>
      </c>
      <c r="P1193" s="64" t="str">
        <f>IF($A1193="","",'Stammdaten Mitarbeitende'!L1193)</f>
        <v/>
      </c>
      <c r="Q1193" s="64" t="str">
        <f>IF(OR($A1193="",'Stammdaten Mitarbeitende'!J1193=""),"",'Stammdaten Mitarbeitende'!J1193)</f>
        <v/>
      </c>
      <c r="R1193" s="63" t="str">
        <f t="shared" si="511"/>
        <v/>
      </c>
      <c r="S1193" s="63" t="str">
        <f t="shared" si="518"/>
        <v/>
      </c>
      <c r="T1193" s="19">
        <f t="shared" si="512"/>
        <v>0</v>
      </c>
      <c r="U1193" s="19">
        <f t="shared" si="513"/>
        <v>0</v>
      </c>
      <c r="V1193" s="19">
        <f t="shared" si="514"/>
        <v>0</v>
      </c>
      <c r="W1193" s="19">
        <f t="shared" si="515"/>
        <v>0</v>
      </c>
      <c r="X1193" s="19">
        <f t="shared" si="516"/>
        <v>0</v>
      </c>
      <c r="Y1193" s="19">
        <f t="shared" si="517"/>
        <v>0</v>
      </c>
      <c r="Z1193" s="365">
        <f t="shared" si="519"/>
        <v>0</v>
      </c>
    </row>
    <row r="1194" spans="1:26" ht="17.25" hidden="1" customHeight="1" x14ac:dyDescent="0.2">
      <c r="A1194" s="131" t="str">
        <f t="shared" si="507"/>
        <v/>
      </c>
      <c r="B1194" s="168"/>
      <c r="C1194" s="168"/>
      <c r="D1194" s="168"/>
      <c r="E1194" s="169"/>
      <c r="F1194" s="273" t="str">
        <f t="shared" si="508"/>
        <v/>
      </c>
      <c r="G1194" s="129"/>
      <c r="H1194" s="131" t="str">
        <f t="shared" si="509"/>
        <v/>
      </c>
      <c r="I1194" s="168"/>
      <c r="J1194" s="168"/>
      <c r="K1194" s="168"/>
      <c r="L1194" s="169"/>
      <c r="M1194" s="273" t="str">
        <f t="shared" si="510"/>
        <v/>
      </c>
      <c r="N1194" s="56"/>
      <c r="O1194" s="57" t="str">
        <f>'Stammdaten Mitarbeitende'!AA1194</f>
        <v/>
      </c>
      <c r="P1194" s="64" t="str">
        <f>IF($A1194="","",'Stammdaten Mitarbeitende'!L1194)</f>
        <v/>
      </c>
      <c r="Q1194" s="64" t="str">
        <f>IF(OR($A1194="",'Stammdaten Mitarbeitende'!J1194=""),"",'Stammdaten Mitarbeitende'!J1194)</f>
        <v/>
      </c>
      <c r="R1194" s="63" t="str">
        <f t="shared" si="511"/>
        <v/>
      </c>
      <c r="S1194" s="63" t="str">
        <f t="shared" si="518"/>
        <v/>
      </c>
      <c r="T1194" s="19">
        <f t="shared" si="512"/>
        <v>0</v>
      </c>
      <c r="U1194" s="19">
        <f t="shared" si="513"/>
        <v>0</v>
      </c>
      <c r="V1194" s="19">
        <f t="shared" si="514"/>
        <v>0</v>
      </c>
      <c r="W1194" s="19">
        <f t="shared" si="515"/>
        <v>0</v>
      </c>
      <c r="X1194" s="19">
        <f t="shared" si="516"/>
        <v>0</v>
      </c>
      <c r="Y1194" s="19">
        <f t="shared" si="517"/>
        <v>0</v>
      </c>
      <c r="Z1194" s="365">
        <f t="shared" si="519"/>
        <v>0</v>
      </c>
    </row>
    <row r="1195" spans="1:26" ht="17.25" hidden="1" customHeight="1" x14ac:dyDescent="0.2">
      <c r="A1195" s="131" t="str">
        <f t="shared" si="507"/>
        <v/>
      </c>
      <c r="B1195" s="168"/>
      <c r="C1195" s="168"/>
      <c r="D1195" s="168"/>
      <c r="E1195" s="169"/>
      <c r="F1195" s="273" t="str">
        <f t="shared" si="508"/>
        <v/>
      </c>
      <c r="G1195" s="129"/>
      <c r="H1195" s="131" t="str">
        <f t="shared" si="509"/>
        <v/>
      </c>
      <c r="I1195" s="168"/>
      <c r="J1195" s="168"/>
      <c r="K1195" s="168"/>
      <c r="L1195" s="169"/>
      <c r="M1195" s="273" t="str">
        <f t="shared" si="510"/>
        <v/>
      </c>
      <c r="N1195" s="56"/>
      <c r="O1195" s="57" t="str">
        <f>'Stammdaten Mitarbeitende'!AA1195</f>
        <v/>
      </c>
      <c r="P1195" s="64" t="str">
        <f>IF($A1195="","",'Stammdaten Mitarbeitende'!L1195)</f>
        <v/>
      </c>
      <c r="Q1195" s="64" t="str">
        <f>IF(OR($A1195="",'Stammdaten Mitarbeitende'!J1195=""),"",'Stammdaten Mitarbeitende'!J1195)</f>
        <v/>
      </c>
      <c r="R1195" s="63" t="str">
        <f t="shared" si="511"/>
        <v/>
      </c>
      <c r="S1195" s="63" t="str">
        <f t="shared" si="518"/>
        <v/>
      </c>
      <c r="T1195" s="19">
        <f t="shared" si="512"/>
        <v>0</v>
      </c>
      <c r="U1195" s="19">
        <f t="shared" si="513"/>
        <v>0</v>
      </c>
      <c r="V1195" s="19">
        <f t="shared" si="514"/>
        <v>0</v>
      </c>
      <c r="W1195" s="19">
        <f t="shared" si="515"/>
        <v>0</v>
      </c>
      <c r="X1195" s="19">
        <f t="shared" si="516"/>
        <v>0</v>
      </c>
      <c r="Y1195" s="19">
        <f t="shared" si="517"/>
        <v>0</v>
      </c>
      <c r="Z1195" s="365">
        <f t="shared" si="519"/>
        <v>0</v>
      </c>
    </row>
    <row r="1196" spans="1:26" ht="17.25" hidden="1" customHeight="1" x14ac:dyDescent="0.2">
      <c r="A1196" s="131" t="str">
        <f t="shared" si="507"/>
        <v/>
      </c>
      <c r="B1196" s="168"/>
      <c r="C1196" s="168"/>
      <c r="D1196" s="168"/>
      <c r="E1196" s="169"/>
      <c r="F1196" s="273" t="str">
        <f t="shared" si="508"/>
        <v/>
      </c>
      <c r="G1196" s="129"/>
      <c r="H1196" s="131" t="str">
        <f t="shared" si="509"/>
        <v/>
      </c>
      <c r="I1196" s="168"/>
      <c r="J1196" s="168"/>
      <c r="K1196" s="168"/>
      <c r="L1196" s="169"/>
      <c r="M1196" s="273" t="str">
        <f t="shared" si="510"/>
        <v/>
      </c>
      <c r="N1196" s="56"/>
      <c r="O1196" s="57" t="str">
        <f>'Stammdaten Mitarbeitende'!AA1196</f>
        <v/>
      </c>
      <c r="P1196" s="64" t="str">
        <f>IF($A1196="","",'Stammdaten Mitarbeitende'!L1196)</f>
        <v/>
      </c>
      <c r="Q1196" s="64" t="str">
        <f>IF(OR($A1196="",'Stammdaten Mitarbeitende'!J1196=""),"",'Stammdaten Mitarbeitende'!J1196)</f>
        <v/>
      </c>
      <c r="R1196" s="63" t="str">
        <f t="shared" si="511"/>
        <v/>
      </c>
      <c r="S1196" s="63" t="str">
        <f t="shared" si="518"/>
        <v/>
      </c>
      <c r="T1196" s="19">
        <f t="shared" si="512"/>
        <v>0</v>
      </c>
      <c r="U1196" s="19">
        <f t="shared" si="513"/>
        <v>0</v>
      </c>
      <c r="V1196" s="19">
        <f t="shared" si="514"/>
        <v>0</v>
      </c>
      <c r="W1196" s="19">
        <f t="shared" si="515"/>
        <v>0</v>
      </c>
      <c r="X1196" s="19">
        <f t="shared" si="516"/>
        <v>0</v>
      </c>
      <c r="Y1196" s="19">
        <f t="shared" si="517"/>
        <v>0</v>
      </c>
      <c r="Z1196" s="365">
        <f t="shared" si="519"/>
        <v>0</v>
      </c>
    </row>
    <row r="1197" spans="1:26" ht="17.25" hidden="1" customHeight="1" x14ac:dyDescent="0.2">
      <c r="A1197" s="131" t="str">
        <f t="shared" si="507"/>
        <v/>
      </c>
      <c r="B1197" s="168"/>
      <c r="C1197" s="168"/>
      <c r="D1197" s="168"/>
      <c r="E1197" s="169"/>
      <c r="F1197" s="273" t="str">
        <f t="shared" si="508"/>
        <v/>
      </c>
      <c r="G1197" s="129"/>
      <c r="H1197" s="131" t="str">
        <f t="shared" si="509"/>
        <v/>
      </c>
      <c r="I1197" s="168"/>
      <c r="J1197" s="168"/>
      <c r="K1197" s="168"/>
      <c r="L1197" s="169"/>
      <c r="M1197" s="273" t="str">
        <f t="shared" si="510"/>
        <v/>
      </c>
      <c r="N1197" s="56"/>
      <c r="O1197" s="57" t="str">
        <f>'Stammdaten Mitarbeitende'!AA1197</f>
        <v/>
      </c>
      <c r="P1197" s="64" t="str">
        <f>IF($A1197="","",'Stammdaten Mitarbeitende'!L1197)</f>
        <v/>
      </c>
      <c r="Q1197" s="64" t="str">
        <f>IF(OR($A1197="",'Stammdaten Mitarbeitende'!J1197=""),"",'Stammdaten Mitarbeitende'!J1197)</f>
        <v/>
      </c>
      <c r="R1197" s="63" t="str">
        <f t="shared" si="511"/>
        <v/>
      </c>
      <c r="S1197" s="63" t="str">
        <f t="shared" si="518"/>
        <v/>
      </c>
      <c r="T1197" s="19">
        <f t="shared" si="512"/>
        <v>0</v>
      </c>
      <c r="U1197" s="19">
        <f t="shared" si="513"/>
        <v>0</v>
      </c>
      <c r="V1197" s="19">
        <f t="shared" si="514"/>
        <v>0</v>
      </c>
      <c r="W1197" s="19">
        <f t="shared" si="515"/>
        <v>0</v>
      </c>
      <c r="X1197" s="19">
        <f t="shared" si="516"/>
        <v>0</v>
      </c>
      <c r="Y1197" s="19">
        <f t="shared" si="517"/>
        <v>0</v>
      </c>
      <c r="Z1197" s="365">
        <f t="shared" si="519"/>
        <v>0</v>
      </c>
    </row>
    <row r="1198" spans="1:26" ht="17.25" hidden="1" customHeight="1" x14ac:dyDescent="0.2">
      <c r="A1198" s="131" t="str">
        <f t="shared" si="507"/>
        <v/>
      </c>
      <c r="B1198" s="168"/>
      <c r="C1198" s="168"/>
      <c r="D1198" s="168"/>
      <c r="E1198" s="169"/>
      <c r="F1198" s="273" t="str">
        <f t="shared" si="508"/>
        <v/>
      </c>
      <c r="G1198" s="129"/>
      <c r="H1198" s="131" t="str">
        <f t="shared" si="509"/>
        <v/>
      </c>
      <c r="I1198" s="168"/>
      <c r="J1198" s="168"/>
      <c r="K1198" s="168"/>
      <c r="L1198" s="169"/>
      <c r="M1198" s="273" t="str">
        <f t="shared" si="510"/>
        <v/>
      </c>
      <c r="N1198" s="56"/>
      <c r="O1198" s="57" t="str">
        <f>'Stammdaten Mitarbeitende'!AA1198</f>
        <v/>
      </c>
      <c r="P1198" s="64" t="str">
        <f>IF($A1198="","",'Stammdaten Mitarbeitende'!L1198)</f>
        <v/>
      </c>
      <c r="Q1198" s="64" t="str">
        <f>IF(OR($A1198="",'Stammdaten Mitarbeitende'!J1198=""),"",'Stammdaten Mitarbeitende'!J1198)</f>
        <v/>
      </c>
      <c r="R1198" s="63" t="str">
        <f t="shared" si="511"/>
        <v/>
      </c>
      <c r="S1198" s="63" t="str">
        <f t="shared" si="518"/>
        <v/>
      </c>
      <c r="T1198" s="19">
        <f t="shared" si="512"/>
        <v>0</v>
      </c>
      <c r="U1198" s="19">
        <f t="shared" si="513"/>
        <v>0</v>
      </c>
      <c r="V1198" s="19">
        <f t="shared" si="514"/>
        <v>0</v>
      </c>
      <c r="W1198" s="19">
        <f t="shared" si="515"/>
        <v>0</v>
      </c>
      <c r="X1198" s="19">
        <f t="shared" si="516"/>
        <v>0</v>
      </c>
      <c r="Y1198" s="19">
        <f t="shared" si="517"/>
        <v>0</v>
      </c>
      <c r="Z1198" s="365">
        <f t="shared" si="519"/>
        <v>0</v>
      </c>
    </row>
    <row r="1199" spans="1:26" ht="17.25" hidden="1" customHeight="1" x14ac:dyDescent="0.2">
      <c r="A1199" s="131" t="str">
        <f t="shared" si="507"/>
        <v/>
      </c>
      <c r="B1199" s="168"/>
      <c r="C1199" s="168"/>
      <c r="D1199" s="168"/>
      <c r="E1199" s="169"/>
      <c r="F1199" s="273" t="str">
        <f t="shared" si="508"/>
        <v/>
      </c>
      <c r="G1199" s="129"/>
      <c r="H1199" s="131" t="str">
        <f t="shared" si="509"/>
        <v/>
      </c>
      <c r="I1199" s="168"/>
      <c r="J1199" s="168"/>
      <c r="K1199" s="168"/>
      <c r="L1199" s="169"/>
      <c r="M1199" s="273" t="str">
        <f t="shared" si="510"/>
        <v/>
      </c>
      <c r="N1199" s="56"/>
      <c r="O1199" s="57" t="str">
        <f>'Stammdaten Mitarbeitende'!AA1199</f>
        <v/>
      </c>
      <c r="P1199" s="64" t="str">
        <f>IF($A1199="","",'Stammdaten Mitarbeitende'!L1199)</f>
        <v/>
      </c>
      <c r="Q1199" s="64" t="str">
        <f>IF(OR($A1199="",'Stammdaten Mitarbeitende'!J1199=""),"",'Stammdaten Mitarbeitende'!J1199)</f>
        <v/>
      </c>
      <c r="R1199" s="63" t="str">
        <f t="shared" si="511"/>
        <v/>
      </c>
      <c r="S1199" s="63" t="str">
        <f t="shared" si="518"/>
        <v/>
      </c>
      <c r="T1199" s="19">
        <f t="shared" si="512"/>
        <v>0</v>
      </c>
      <c r="U1199" s="19">
        <f t="shared" si="513"/>
        <v>0</v>
      </c>
      <c r="V1199" s="19">
        <f t="shared" si="514"/>
        <v>0</v>
      </c>
      <c r="W1199" s="19">
        <f t="shared" si="515"/>
        <v>0</v>
      </c>
      <c r="X1199" s="19">
        <f t="shared" si="516"/>
        <v>0</v>
      </c>
      <c r="Y1199" s="19">
        <f t="shared" si="517"/>
        <v>0</v>
      </c>
      <c r="Z1199" s="365">
        <f t="shared" si="519"/>
        <v>0</v>
      </c>
    </row>
    <row r="1200" spans="1:26" hidden="1" x14ac:dyDescent="0.2">
      <c r="A1200" s="280" t="str">
        <f>Übersetzungstexte!A$230</f>
        <v>Seitentotal</v>
      </c>
      <c r="B1200" s="281"/>
      <c r="C1200" s="92">
        <f>SUM(C1179:C1199)</f>
        <v>0</v>
      </c>
      <c r="D1200" s="282"/>
      <c r="E1200" s="92">
        <f>SUM(E1179:E1199)</f>
        <v>0</v>
      </c>
      <c r="F1200" s="92">
        <f>SUM(F1179:F1199)</f>
        <v>0</v>
      </c>
      <c r="G1200" s="283"/>
      <c r="H1200" s="280" t="str">
        <f>Übersetzungstexte!A$230</f>
        <v>Seitentotal</v>
      </c>
      <c r="I1200" s="281"/>
      <c r="J1200" s="92">
        <f>SUM(J1179:J1199)</f>
        <v>0</v>
      </c>
      <c r="K1200" s="282"/>
      <c r="L1200" s="92">
        <f>SUM(L1179:L1199)</f>
        <v>0</v>
      </c>
      <c r="M1200" s="92">
        <f>SUM(M1179:M1199)</f>
        <v>0</v>
      </c>
      <c r="N1200" s="56"/>
      <c r="O1200" s="56"/>
      <c r="P1200" s="56"/>
      <c r="Q1200" s="56"/>
      <c r="R1200" s="56"/>
      <c r="S1200" s="56"/>
    </row>
    <row r="1201" spans="1:26" hidden="1" x14ac:dyDescent="0.2">
      <c r="A1201" s="240" t="str">
        <f>'Stammdaten Betrieb &amp; Abteilung'!D$1</f>
        <v xml:space="preserve">  </v>
      </c>
      <c r="B1201" s="241"/>
      <c r="F1201" s="243"/>
      <c r="G1201" s="243"/>
      <c r="H1201" s="22" t="str">
        <f>Übersetzungstexte!A$190</f>
        <v>Betrieb / Betriebsabteilung</v>
      </c>
      <c r="I1201" s="244" t="str">
        <f>'Stammdaten Betrieb &amp; Abteilung'!D$13</f>
        <v xml:space="preserve"> </v>
      </c>
      <c r="J1201" s="49"/>
      <c r="K1201" s="22"/>
      <c r="L1201" s="49"/>
      <c r="M1201" s="49"/>
    </row>
    <row r="1202" spans="1:26" hidden="1" x14ac:dyDescent="0.2">
      <c r="A1202" s="245" t="str">
        <f>'Stammdaten Betrieb &amp; Abteilung'!D$3</f>
        <v xml:space="preserve"> </v>
      </c>
      <c r="B1202" s="246"/>
      <c r="F1202" s="247"/>
      <c r="G1202" s="247"/>
      <c r="H1202" s="46" t="str">
        <f>Übersetzungstexte!A$191</f>
        <v>PLZ/Ort</v>
      </c>
      <c r="I1202" s="244" t="str">
        <f>'Stammdaten Betrieb &amp; Abteilung'!D$4</f>
        <v xml:space="preserve"> </v>
      </c>
      <c r="J1202" s="49"/>
      <c r="K1202" s="22"/>
      <c r="L1202" s="248"/>
      <c r="M1202" s="248"/>
    </row>
    <row r="1203" spans="1:26" hidden="1" x14ac:dyDescent="0.2">
      <c r="A1203" s="178"/>
      <c r="B1203" s="195"/>
      <c r="C1203" s="196"/>
      <c r="D1203" s="195"/>
      <c r="E1203" s="196"/>
      <c r="F1203" s="196"/>
      <c r="G1203" s="279"/>
      <c r="H1203" s="197"/>
      <c r="I1203" s="196"/>
      <c r="J1203" s="195"/>
      <c r="K1203" s="198"/>
      <c r="L1203" s="199"/>
      <c r="M1203" s="199"/>
    </row>
    <row r="1204" spans="1:26" hidden="1" x14ac:dyDescent="0.2">
      <c r="A1204" s="249"/>
      <c r="B1204" s="250"/>
      <c r="C1204" s="251"/>
      <c r="D1204" s="252"/>
      <c r="E1204" s="253"/>
      <c r="F1204" s="254" t="str">
        <f>CONCATENATE(Übersetzungstexte!A$192," ",TEXT(MONTH(P$3),"00"),".",YEAR(P$3))</f>
        <v>Zeitgleiche Periode des Vorjahres: 01.3799</v>
      </c>
      <c r="G1204" s="255"/>
      <c r="H1204" s="255"/>
      <c r="I1204" s="249"/>
      <c r="J1204" s="252"/>
      <c r="K1204" s="256"/>
      <c r="L1204" s="257"/>
      <c r="M1204" s="258" t="str">
        <f>CONCATENATE(Übersetzungstexte!A$211," ",TEXT(MONTH(P$4),"00"),".",YEAR(P$4))</f>
        <v>Zeitgleiche Periode des vorletzten Jahres: 01.3798</v>
      </c>
    </row>
    <row r="1205" spans="1:26" hidden="1" x14ac:dyDescent="0.2">
      <c r="A1205" s="259">
        <v>1</v>
      </c>
      <c r="B1205" s="260">
        <v>2</v>
      </c>
      <c r="C1205" s="260">
        <v>3</v>
      </c>
      <c r="D1205" s="260">
        <v>4</v>
      </c>
      <c r="E1205" s="260">
        <v>5</v>
      </c>
      <c r="F1205" s="260">
        <v>6</v>
      </c>
      <c r="G1205" s="261"/>
      <c r="H1205" s="259">
        <v>1</v>
      </c>
      <c r="I1205" s="260">
        <v>2</v>
      </c>
      <c r="J1205" s="260">
        <v>3</v>
      </c>
      <c r="K1205" s="260">
        <v>4</v>
      </c>
      <c r="L1205" s="260">
        <v>5</v>
      </c>
      <c r="M1205" s="260">
        <v>6</v>
      </c>
      <c r="N1205" s="54"/>
      <c r="O1205" s="54"/>
      <c r="P1205" s="54"/>
      <c r="Q1205" s="54"/>
      <c r="R1205" s="54" t="s">
        <v>766</v>
      </c>
      <c r="S1205" s="54" t="s">
        <v>5</v>
      </c>
      <c r="T1205" s="66" t="s">
        <v>764</v>
      </c>
      <c r="U1205" s="66" t="s">
        <v>667</v>
      </c>
      <c r="V1205" s="66"/>
      <c r="W1205" s="66" t="s">
        <v>764</v>
      </c>
      <c r="X1205" s="66" t="s">
        <v>667</v>
      </c>
      <c r="Y1205" s="66"/>
    </row>
    <row r="1206" spans="1:26" s="134" customFormat="1" hidden="1" x14ac:dyDescent="0.2">
      <c r="A1206" s="262" t="str">
        <f>Übersetzungstexte!A$193</f>
        <v/>
      </c>
      <c r="B1206" s="263" t="str">
        <f>Übersetzungstexte!A$196</f>
        <v>vertragliche</v>
      </c>
      <c r="C1206" s="264" t="str">
        <f>Übersetzungstexte!A$199</f>
        <v>Sollstd. zeitgl.</v>
      </c>
      <c r="D1206" s="265" t="str">
        <f>Übersetzungstexte!A$202</f>
        <v>Istzeit</v>
      </c>
      <c r="E1206" s="264" t="str">
        <f>Übersetzungstexte!A$205</f>
        <v>Bezahlte/</v>
      </c>
      <c r="F1206" s="264" t="str">
        <f>Übersetzungstexte!A$208</f>
        <v>Ausfallstunden</v>
      </c>
      <c r="G1206" s="266"/>
      <c r="H1206" s="262" t="str">
        <f>Übersetzungstexte!A$212</f>
        <v/>
      </c>
      <c r="I1206" s="263" t="str">
        <f>Übersetzungstexte!A$215</f>
        <v>vertragliche</v>
      </c>
      <c r="J1206" s="264" t="str">
        <f>Übersetzungstexte!A$218</f>
        <v>Sollstd. zeitgl.</v>
      </c>
      <c r="K1206" s="265" t="str">
        <f>Übersetzungstexte!A$221</f>
        <v>Istzeit</v>
      </c>
      <c r="L1206" s="264" t="str">
        <f>Übersetzungstexte!A$224</f>
        <v>Bezahlte/</v>
      </c>
      <c r="M1206" s="264" t="str">
        <f>Übersetzungstexte!A$227</f>
        <v>Ausfallstunden</v>
      </c>
      <c r="N1206" s="55"/>
      <c r="O1206" s="55"/>
      <c r="P1206" s="84" t="s">
        <v>680</v>
      </c>
      <c r="Q1206" s="84" t="s">
        <v>683</v>
      </c>
      <c r="R1206" s="61" t="s">
        <v>691</v>
      </c>
      <c r="S1206" s="61" t="s">
        <v>691</v>
      </c>
      <c r="T1206" s="66" t="s">
        <v>763</v>
      </c>
      <c r="U1206" s="66" t="s">
        <v>763</v>
      </c>
      <c r="V1206" s="61" t="s">
        <v>691</v>
      </c>
      <c r="W1206" s="66" t="s">
        <v>763</v>
      </c>
      <c r="X1206" s="66" t="s">
        <v>763</v>
      </c>
      <c r="Y1206" s="61" t="s">
        <v>691</v>
      </c>
      <c r="Z1206" s="79"/>
    </row>
    <row r="1207" spans="1:26" s="134" customFormat="1" hidden="1" x14ac:dyDescent="0.2">
      <c r="A1207" s="267" t="str">
        <f>Übersetzungstexte!A$194</f>
        <v/>
      </c>
      <c r="B1207" s="263" t="str">
        <f>Übersetzungstexte!A$197</f>
        <v>wöchentliche</v>
      </c>
      <c r="C1207" s="264" t="str">
        <f>Übersetzungstexte!A$200</f>
        <v>Periode inkl.</v>
      </c>
      <c r="D1207" s="265" t="str">
        <f>Übersetzungstexte!A$203</f>
        <v/>
      </c>
      <c r="E1207" s="264" t="str">
        <f>Übersetzungstexte!A$206</f>
        <v>Unbezahlte</v>
      </c>
      <c r="F1207" s="264" t="str">
        <f>Übersetzungstexte!A$209</f>
        <v/>
      </c>
      <c r="G1207" s="266"/>
      <c r="H1207" s="267" t="str">
        <f>Übersetzungstexte!A$213</f>
        <v/>
      </c>
      <c r="I1207" s="263" t="str">
        <f>Übersetzungstexte!A$216</f>
        <v>wöchentliche</v>
      </c>
      <c r="J1207" s="264" t="str">
        <f>Übersetzungstexte!A$219</f>
        <v>Periode inkl.</v>
      </c>
      <c r="K1207" s="265" t="str">
        <f>Übersetzungstexte!A$222</f>
        <v/>
      </c>
      <c r="L1207" s="264" t="str">
        <f>Übersetzungstexte!A$225</f>
        <v>Unbezahlte</v>
      </c>
      <c r="M1207" s="264" t="str">
        <f>Übersetzungstexte!A$228</f>
        <v/>
      </c>
      <c r="N1207" s="55"/>
      <c r="O1207" s="55"/>
      <c r="P1207" s="61" t="s">
        <v>682</v>
      </c>
      <c r="Q1207" s="84" t="s">
        <v>681</v>
      </c>
      <c r="R1207" s="61" t="s">
        <v>692</v>
      </c>
      <c r="S1207" s="61" t="s">
        <v>692</v>
      </c>
      <c r="T1207" s="66" t="s">
        <v>749</v>
      </c>
      <c r="U1207" s="66" t="s">
        <v>749</v>
      </c>
      <c r="V1207" s="61" t="s">
        <v>692</v>
      </c>
      <c r="W1207" s="66" t="s">
        <v>749</v>
      </c>
      <c r="X1207" s="66" t="s">
        <v>749</v>
      </c>
      <c r="Y1207" s="61" t="s">
        <v>692</v>
      </c>
      <c r="Z1207" s="79" t="s">
        <v>52</v>
      </c>
    </row>
    <row r="1208" spans="1:26" s="134" customFormat="1" hidden="1" x14ac:dyDescent="0.2">
      <c r="A1208" s="268" t="str">
        <f>Übersetzungstexte!A$195</f>
        <v>Name,Vorname</v>
      </c>
      <c r="B1208" s="269" t="str">
        <f>Übersetzungstexte!A$198</f>
        <v>Arbeitszeit</v>
      </c>
      <c r="C1208" s="270" t="str">
        <f>Übersetzungstexte!A$201</f>
        <v>Vorholzeit</v>
      </c>
      <c r="D1208" s="271" t="str">
        <f>Übersetzungstexte!A$204</f>
        <v/>
      </c>
      <c r="E1208" s="270" t="str">
        <f>Übersetzungstexte!A$207</f>
        <v>Absenzen</v>
      </c>
      <c r="F1208" s="270" t="str">
        <f>Übersetzungstexte!A$210</f>
        <v/>
      </c>
      <c r="G1208" s="272"/>
      <c r="H1208" s="268" t="str">
        <f>Übersetzungstexte!A$214</f>
        <v>Name,Vorname</v>
      </c>
      <c r="I1208" s="269" t="str">
        <f>Übersetzungstexte!A$217</f>
        <v>Arbeitszeit</v>
      </c>
      <c r="J1208" s="270" t="str">
        <f>Übersetzungstexte!A$220</f>
        <v>Vorholzeit</v>
      </c>
      <c r="K1208" s="271" t="str">
        <f>Übersetzungstexte!A$223</f>
        <v/>
      </c>
      <c r="L1208" s="270" t="str">
        <f>Übersetzungstexte!A$226</f>
        <v>Absenzen</v>
      </c>
      <c r="M1208" s="270" t="str">
        <f>Übersetzungstexte!A$229</f>
        <v/>
      </c>
      <c r="N1208" s="55"/>
      <c r="O1208" s="55" t="s">
        <v>711</v>
      </c>
      <c r="P1208" s="61" t="s">
        <v>673</v>
      </c>
      <c r="Q1208" s="84" t="s">
        <v>661</v>
      </c>
      <c r="R1208" s="83">
        <f>P$3</f>
        <v>693598</v>
      </c>
      <c r="S1208" s="83">
        <f>P$4</f>
        <v>693233</v>
      </c>
      <c r="T1208" s="83" t="s">
        <v>767</v>
      </c>
      <c r="U1208" s="83" t="s">
        <v>767</v>
      </c>
      <c r="V1208" s="83" t="s">
        <v>767</v>
      </c>
      <c r="W1208" s="83" t="s">
        <v>4</v>
      </c>
      <c r="X1208" s="83" t="s">
        <v>4</v>
      </c>
      <c r="Y1208" s="83" t="s">
        <v>4</v>
      </c>
      <c r="Z1208" s="79" t="s">
        <v>53</v>
      </c>
    </row>
    <row r="1209" spans="1:26" ht="17.25" hidden="1" customHeight="1" x14ac:dyDescent="0.2">
      <c r="A1209" s="131" t="str">
        <f t="shared" ref="A1209:A1229" si="520">O1209</f>
        <v/>
      </c>
      <c r="B1209" s="168"/>
      <c r="C1209" s="168"/>
      <c r="D1209" s="168"/>
      <c r="E1209" s="169"/>
      <c r="F1209" s="273" t="str">
        <f t="shared" ref="F1209:F1229" si="521">R1209</f>
        <v/>
      </c>
      <c r="G1209" s="129"/>
      <c r="H1209" s="131" t="str">
        <f t="shared" ref="H1209:H1229" si="522">O1209</f>
        <v/>
      </c>
      <c r="I1209" s="168"/>
      <c r="J1209" s="168"/>
      <c r="K1209" s="168"/>
      <c r="L1209" s="169"/>
      <c r="M1209" s="273" t="str">
        <f t="shared" ref="M1209:M1229" si="523">S1209</f>
        <v/>
      </c>
      <c r="N1209" s="56"/>
      <c r="O1209" s="57" t="str">
        <f>'Stammdaten Mitarbeitende'!AA1209</f>
        <v/>
      </c>
      <c r="P1209" s="64" t="str">
        <f>IF($A1209="","",'Stammdaten Mitarbeitende'!L1209)</f>
        <v/>
      </c>
      <c r="Q1209" s="64" t="str">
        <f>IF(OR($A1209="",'Stammdaten Mitarbeitende'!J1209=""),"",'Stammdaten Mitarbeitende'!J1209)</f>
        <v/>
      </c>
      <c r="R1209" s="63" t="str">
        <f t="shared" ref="R1209:R1229" si="524">IF(OR($A1209="",C1209="",D1209="",E1209=""),"",MAX(C1209-D1209-E1209,0))</f>
        <v/>
      </c>
      <c r="S1209" s="63" t="str">
        <f>IF(OR($H1209="",J1209="",K1209="",L1209=""),"",MAX(J1209-K1209-L1209,0))</f>
        <v/>
      </c>
      <c r="T1209" s="19">
        <f t="shared" ref="T1209:T1229" si="525">IF(OR(F1209=""),0,C1209)</f>
        <v>0</v>
      </c>
      <c r="U1209" s="19">
        <f t="shared" ref="U1209:U1229" si="526">IF(OR(F1209=""),0,E1209)</f>
        <v>0</v>
      </c>
      <c r="V1209" s="19">
        <f t="shared" ref="V1209:V1229" si="527">IF(OR(F1209&lt;=0,F1209=""),0,R1209)</f>
        <v>0</v>
      </c>
      <c r="W1209" s="19">
        <f t="shared" ref="W1209:W1229" si="528">IF(OR(M1209=""),0,J1209)</f>
        <v>0</v>
      </c>
      <c r="X1209" s="19">
        <f t="shared" ref="X1209:X1229" si="529">IF(OR(M1209=""),0,L1209)</f>
        <v>0</v>
      </c>
      <c r="Y1209" s="19">
        <f t="shared" ref="Y1209:Y1229" si="530">IF(OR(M1209&lt;=0,M1209=""),0,S1209)</f>
        <v>0</v>
      </c>
      <c r="Z1209" s="365">
        <f>MAX(P1209:Y1209)</f>
        <v>0</v>
      </c>
    </row>
    <row r="1210" spans="1:26" ht="17.25" hidden="1" customHeight="1" x14ac:dyDescent="0.2">
      <c r="A1210" s="131" t="str">
        <f t="shared" si="520"/>
        <v/>
      </c>
      <c r="B1210" s="168"/>
      <c r="C1210" s="168"/>
      <c r="D1210" s="168"/>
      <c r="E1210" s="169"/>
      <c r="F1210" s="273" t="str">
        <f t="shared" si="521"/>
        <v/>
      </c>
      <c r="G1210" s="129"/>
      <c r="H1210" s="131" t="str">
        <f t="shared" si="522"/>
        <v/>
      </c>
      <c r="I1210" s="168"/>
      <c r="J1210" s="168"/>
      <c r="K1210" s="168"/>
      <c r="L1210" s="169"/>
      <c r="M1210" s="273" t="str">
        <f t="shared" si="523"/>
        <v/>
      </c>
      <c r="N1210" s="56"/>
      <c r="O1210" s="57" t="str">
        <f>'Stammdaten Mitarbeitende'!AA1210</f>
        <v/>
      </c>
      <c r="P1210" s="64" t="str">
        <f>IF($A1210="","",'Stammdaten Mitarbeitende'!L1210)</f>
        <v/>
      </c>
      <c r="Q1210" s="64" t="str">
        <f>IF(OR($A1210="",'Stammdaten Mitarbeitende'!J1210=""),"",'Stammdaten Mitarbeitende'!J1210)</f>
        <v/>
      </c>
      <c r="R1210" s="63" t="str">
        <f t="shared" si="524"/>
        <v/>
      </c>
      <c r="S1210" s="63" t="str">
        <f t="shared" ref="S1210:S1229" si="531">IF(OR($H1210="",J1210="",K1210="",L1210=""),"",MAX(J1210-K1210-L1210,0))</f>
        <v/>
      </c>
      <c r="T1210" s="19">
        <f t="shared" si="525"/>
        <v>0</v>
      </c>
      <c r="U1210" s="19">
        <f t="shared" si="526"/>
        <v>0</v>
      </c>
      <c r="V1210" s="19">
        <f t="shared" si="527"/>
        <v>0</v>
      </c>
      <c r="W1210" s="19">
        <f t="shared" si="528"/>
        <v>0</v>
      </c>
      <c r="X1210" s="19">
        <f t="shared" si="529"/>
        <v>0</v>
      </c>
      <c r="Y1210" s="19">
        <f t="shared" si="530"/>
        <v>0</v>
      </c>
      <c r="Z1210" s="365">
        <f t="shared" ref="Z1210:Z1229" si="532">MAX(P1210:Y1210)</f>
        <v>0</v>
      </c>
    </row>
    <row r="1211" spans="1:26" ht="17.25" hidden="1" customHeight="1" x14ac:dyDescent="0.2">
      <c r="A1211" s="131" t="str">
        <f t="shared" si="520"/>
        <v/>
      </c>
      <c r="B1211" s="168"/>
      <c r="C1211" s="168"/>
      <c r="D1211" s="168"/>
      <c r="E1211" s="169"/>
      <c r="F1211" s="273" t="str">
        <f t="shared" si="521"/>
        <v/>
      </c>
      <c r="G1211" s="129"/>
      <c r="H1211" s="131" t="str">
        <f t="shared" si="522"/>
        <v/>
      </c>
      <c r="I1211" s="168"/>
      <c r="J1211" s="168"/>
      <c r="K1211" s="168"/>
      <c r="L1211" s="169"/>
      <c r="M1211" s="273" t="str">
        <f t="shared" si="523"/>
        <v/>
      </c>
      <c r="N1211" s="56"/>
      <c r="O1211" s="57" t="str">
        <f>'Stammdaten Mitarbeitende'!AA1211</f>
        <v/>
      </c>
      <c r="P1211" s="64" t="str">
        <f>IF($A1211="","",'Stammdaten Mitarbeitende'!L1211)</f>
        <v/>
      </c>
      <c r="Q1211" s="64" t="str">
        <f>IF(OR($A1211="",'Stammdaten Mitarbeitende'!J1211=""),"",'Stammdaten Mitarbeitende'!J1211)</f>
        <v/>
      </c>
      <c r="R1211" s="63" t="str">
        <f t="shared" si="524"/>
        <v/>
      </c>
      <c r="S1211" s="63" t="str">
        <f t="shared" si="531"/>
        <v/>
      </c>
      <c r="T1211" s="19">
        <f t="shared" si="525"/>
        <v>0</v>
      </c>
      <c r="U1211" s="19">
        <f t="shared" si="526"/>
        <v>0</v>
      </c>
      <c r="V1211" s="19">
        <f t="shared" si="527"/>
        <v>0</v>
      </c>
      <c r="W1211" s="19">
        <f t="shared" si="528"/>
        <v>0</v>
      </c>
      <c r="X1211" s="19">
        <f t="shared" si="529"/>
        <v>0</v>
      </c>
      <c r="Y1211" s="19">
        <f t="shared" si="530"/>
        <v>0</v>
      </c>
      <c r="Z1211" s="365">
        <f t="shared" si="532"/>
        <v>0</v>
      </c>
    </row>
    <row r="1212" spans="1:26" ht="17.25" hidden="1" customHeight="1" x14ac:dyDescent="0.2">
      <c r="A1212" s="131" t="str">
        <f t="shared" si="520"/>
        <v/>
      </c>
      <c r="B1212" s="168"/>
      <c r="C1212" s="168"/>
      <c r="D1212" s="168"/>
      <c r="E1212" s="169"/>
      <c r="F1212" s="273" t="str">
        <f t="shared" si="521"/>
        <v/>
      </c>
      <c r="G1212" s="129"/>
      <c r="H1212" s="131" t="str">
        <f t="shared" si="522"/>
        <v/>
      </c>
      <c r="I1212" s="168"/>
      <c r="J1212" s="168"/>
      <c r="K1212" s="168"/>
      <c r="L1212" s="169"/>
      <c r="M1212" s="273" t="str">
        <f t="shared" si="523"/>
        <v/>
      </c>
      <c r="N1212" s="56"/>
      <c r="O1212" s="57" t="str">
        <f>'Stammdaten Mitarbeitende'!AA1212</f>
        <v/>
      </c>
      <c r="P1212" s="64" t="str">
        <f>IF($A1212="","",'Stammdaten Mitarbeitende'!L1212)</f>
        <v/>
      </c>
      <c r="Q1212" s="64" t="str">
        <f>IF(OR($A1212="",'Stammdaten Mitarbeitende'!J1212=""),"",'Stammdaten Mitarbeitende'!J1212)</f>
        <v/>
      </c>
      <c r="R1212" s="63" t="str">
        <f t="shared" si="524"/>
        <v/>
      </c>
      <c r="S1212" s="63" t="str">
        <f t="shared" si="531"/>
        <v/>
      </c>
      <c r="T1212" s="19">
        <f t="shared" si="525"/>
        <v>0</v>
      </c>
      <c r="U1212" s="19">
        <f t="shared" si="526"/>
        <v>0</v>
      </c>
      <c r="V1212" s="19">
        <f t="shared" si="527"/>
        <v>0</v>
      </c>
      <c r="W1212" s="19">
        <f t="shared" si="528"/>
        <v>0</v>
      </c>
      <c r="X1212" s="19">
        <f t="shared" si="529"/>
        <v>0</v>
      </c>
      <c r="Y1212" s="19">
        <f t="shared" si="530"/>
        <v>0</v>
      </c>
      <c r="Z1212" s="365">
        <f t="shared" si="532"/>
        <v>0</v>
      </c>
    </row>
    <row r="1213" spans="1:26" ht="17.25" hidden="1" customHeight="1" x14ac:dyDescent="0.2">
      <c r="A1213" s="131" t="str">
        <f t="shared" si="520"/>
        <v/>
      </c>
      <c r="B1213" s="168"/>
      <c r="C1213" s="168"/>
      <c r="D1213" s="168"/>
      <c r="E1213" s="169"/>
      <c r="F1213" s="273" t="str">
        <f t="shared" si="521"/>
        <v/>
      </c>
      <c r="G1213" s="129"/>
      <c r="H1213" s="131" t="str">
        <f t="shared" si="522"/>
        <v/>
      </c>
      <c r="I1213" s="168"/>
      <c r="J1213" s="168"/>
      <c r="K1213" s="168"/>
      <c r="L1213" s="169"/>
      <c r="M1213" s="273" t="str">
        <f t="shared" si="523"/>
        <v/>
      </c>
      <c r="N1213" s="56"/>
      <c r="O1213" s="57" t="str">
        <f>'Stammdaten Mitarbeitende'!AA1213</f>
        <v/>
      </c>
      <c r="P1213" s="64" t="str">
        <f>IF($A1213="","",'Stammdaten Mitarbeitende'!L1213)</f>
        <v/>
      </c>
      <c r="Q1213" s="64" t="str">
        <f>IF(OR($A1213="",'Stammdaten Mitarbeitende'!J1213=""),"",'Stammdaten Mitarbeitende'!J1213)</f>
        <v/>
      </c>
      <c r="R1213" s="63" t="str">
        <f t="shared" si="524"/>
        <v/>
      </c>
      <c r="S1213" s="63" t="str">
        <f t="shared" si="531"/>
        <v/>
      </c>
      <c r="T1213" s="19">
        <f t="shared" si="525"/>
        <v>0</v>
      </c>
      <c r="U1213" s="19">
        <f t="shared" si="526"/>
        <v>0</v>
      </c>
      <c r="V1213" s="19">
        <f t="shared" si="527"/>
        <v>0</v>
      </c>
      <c r="W1213" s="19">
        <f t="shared" si="528"/>
        <v>0</v>
      </c>
      <c r="X1213" s="19">
        <f t="shared" si="529"/>
        <v>0</v>
      </c>
      <c r="Y1213" s="19">
        <f t="shared" si="530"/>
        <v>0</v>
      </c>
      <c r="Z1213" s="365">
        <f t="shared" si="532"/>
        <v>0</v>
      </c>
    </row>
    <row r="1214" spans="1:26" ht="17.25" hidden="1" customHeight="1" x14ac:dyDescent="0.2">
      <c r="A1214" s="131" t="str">
        <f t="shared" si="520"/>
        <v/>
      </c>
      <c r="B1214" s="168"/>
      <c r="C1214" s="168"/>
      <c r="D1214" s="168"/>
      <c r="E1214" s="169"/>
      <c r="F1214" s="273" t="str">
        <f t="shared" si="521"/>
        <v/>
      </c>
      <c r="G1214" s="129"/>
      <c r="H1214" s="131" t="str">
        <f t="shared" si="522"/>
        <v/>
      </c>
      <c r="I1214" s="168"/>
      <c r="J1214" s="168"/>
      <c r="K1214" s="168"/>
      <c r="L1214" s="169"/>
      <c r="M1214" s="273" t="str">
        <f t="shared" si="523"/>
        <v/>
      </c>
      <c r="N1214" s="56"/>
      <c r="O1214" s="57" t="str">
        <f>'Stammdaten Mitarbeitende'!AA1214</f>
        <v/>
      </c>
      <c r="P1214" s="64" t="str">
        <f>IF($A1214="","",'Stammdaten Mitarbeitende'!L1214)</f>
        <v/>
      </c>
      <c r="Q1214" s="64" t="str">
        <f>IF(OR($A1214="",'Stammdaten Mitarbeitende'!J1214=""),"",'Stammdaten Mitarbeitende'!J1214)</f>
        <v/>
      </c>
      <c r="R1214" s="63" t="str">
        <f t="shared" si="524"/>
        <v/>
      </c>
      <c r="S1214" s="63" t="str">
        <f t="shared" si="531"/>
        <v/>
      </c>
      <c r="T1214" s="19">
        <f t="shared" si="525"/>
        <v>0</v>
      </c>
      <c r="U1214" s="19">
        <f t="shared" si="526"/>
        <v>0</v>
      </c>
      <c r="V1214" s="19">
        <f t="shared" si="527"/>
        <v>0</v>
      </c>
      <c r="W1214" s="19">
        <f t="shared" si="528"/>
        <v>0</v>
      </c>
      <c r="X1214" s="19">
        <f t="shared" si="529"/>
        <v>0</v>
      </c>
      <c r="Y1214" s="19">
        <f t="shared" si="530"/>
        <v>0</v>
      </c>
      <c r="Z1214" s="365">
        <f t="shared" si="532"/>
        <v>0</v>
      </c>
    </row>
    <row r="1215" spans="1:26" ht="17.25" hidden="1" customHeight="1" x14ac:dyDescent="0.2">
      <c r="A1215" s="131" t="str">
        <f t="shared" si="520"/>
        <v/>
      </c>
      <c r="B1215" s="168"/>
      <c r="C1215" s="168"/>
      <c r="D1215" s="168"/>
      <c r="E1215" s="169"/>
      <c r="F1215" s="273" t="str">
        <f t="shared" si="521"/>
        <v/>
      </c>
      <c r="G1215" s="129"/>
      <c r="H1215" s="131" t="str">
        <f t="shared" si="522"/>
        <v/>
      </c>
      <c r="I1215" s="168"/>
      <c r="J1215" s="168"/>
      <c r="K1215" s="168"/>
      <c r="L1215" s="169"/>
      <c r="M1215" s="273" t="str">
        <f t="shared" si="523"/>
        <v/>
      </c>
      <c r="N1215" s="56"/>
      <c r="O1215" s="57" t="str">
        <f>'Stammdaten Mitarbeitende'!AA1215</f>
        <v/>
      </c>
      <c r="P1215" s="64" t="str">
        <f>IF($A1215="","",'Stammdaten Mitarbeitende'!L1215)</f>
        <v/>
      </c>
      <c r="Q1215" s="64" t="str">
        <f>IF(OR($A1215="",'Stammdaten Mitarbeitende'!J1215=""),"",'Stammdaten Mitarbeitende'!J1215)</f>
        <v/>
      </c>
      <c r="R1215" s="63" t="str">
        <f t="shared" si="524"/>
        <v/>
      </c>
      <c r="S1215" s="63" t="str">
        <f t="shared" si="531"/>
        <v/>
      </c>
      <c r="T1215" s="19">
        <f t="shared" si="525"/>
        <v>0</v>
      </c>
      <c r="U1215" s="19">
        <f t="shared" si="526"/>
        <v>0</v>
      </c>
      <c r="V1215" s="19">
        <f t="shared" si="527"/>
        <v>0</v>
      </c>
      <c r="W1215" s="19">
        <f t="shared" si="528"/>
        <v>0</v>
      </c>
      <c r="X1215" s="19">
        <f t="shared" si="529"/>
        <v>0</v>
      </c>
      <c r="Y1215" s="19">
        <f t="shared" si="530"/>
        <v>0</v>
      </c>
      <c r="Z1215" s="365">
        <f t="shared" si="532"/>
        <v>0</v>
      </c>
    </row>
    <row r="1216" spans="1:26" ht="17.25" hidden="1" customHeight="1" x14ac:dyDescent="0.2">
      <c r="A1216" s="131" t="str">
        <f t="shared" si="520"/>
        <v/>
      </c>
      <c r="B1216" s="168"/>
      <c r="C1216" s="168"/>
      <c r="D1216" s="168"/>
      <c r="E1216" s="169"/>
      <c r="F1216" s="273" t="str">
        <f t="shared" si="521"/>
        <v/>
      </c>
      <c r="G1216" s="129"/>
      <c r="H1216" s="131" t="str">
        <f t="shared" si="522"/>
        <v/>
      </c>
      <c r="I1216" s="168"/>
      <c r="J1216" s="168"/>
      <c r="K1216" s="168"/>
      <c r="L1216" s="169"/>
      <c r="M1216" s="273" t="str">
        <f t="shared" si="523"/>
        <v/>
      </c>
      <c r="N1216" s="56"/>
      <c r="O1216" s="57" t="str">
        <f>'Stammdaten Mitarbeitende'!AA1216</f>
        <v/>
      </c>
      <c r="P1216" s="64" t="str">
        <f>IF($A1216="","",'Stammdaten Mitarbeitende'!L1216)</f>
        <v/>
      </c>
      <c r="Q1216" s="64" t="str">
        <f>IF(OR($A1216="",'Stammdaten Mitarbeitende'!J1216=""),"",'Stammdaten Mitarbeitende'!J1216)</f>
        <v/>
      </c>
      <c r="R1216" s="63" t="str">
        <f t="shared" si="524"/>
        <v/>
      </c>
      <c r="S1216" s="63" t="str">
        <f t="shared" si="531"/>
        <v/>
      </c>
      <c r="T1216" s="19">
        <f t="shared" si="525"/>
        <v>0</v>
      </c>
      <c r="U1216" s="19">
        <f t="shared" si="526"/>
        <v>0</v>
      </c>
      <c r="V1216" s="19">
        <f t="shared" si="527"/>
        <v>0</v>
      </c>
      <c r="W1216" s="19">
        <f t="shared" si="528"/>
        <v>0</v>
      </c>
      <c r="X1216" s="19">
        <f t="shared" si="529"/>
        <v>0</v>
      </c>
      <c r="Y1216" s="19">
        <f t="shared" si="530"/>
        <v>0</v>
      </c>
      <c r="Z1216" s="365">
        <f t="shared" si="532"/>
        <v>0</v>
      </c>
    </row>
    <row r="1217" spans="1:26" ht="17.25" hidden="1" customHeight="1" x14ac:dyDescent="0.2">
      <c r="A1217" s="131" t="str">
        <f t="shared" si="520"/>
        <v/>
      </c>
      <c r="B1217" s="168"/>
      <c r="C1217" s="168"/>
      <c r="D1217" s="168"/>
      <c r="E1217" s="169"/>
      <c r="F1217" s="273" t="str">
        <f t="shared" si="521"/>
        <v/>
      </c>
      <c r="G1217" s="129"/>
      <c r="H1217" s="131" t="str">
        <f t="shared" si="522"/>
        <v/>
      </c>
      <c r="I1217" s="168"/>
      <c r="J1217" s="168"/>
      <c r="K1217" s="168"/>
      <c r="L1217" s="169"/>
      <c r="M1217" s="273" t="str">
        <f t="shared" si="523"/>
        <v/>
      </c>
      <c r="N1217" s="56"/>
      <c r="O1217" s="57" t="str">
        <f>'Stammdaten Mitarbeitende'!AA1217</f>
        <v/>
      </c>
      <c r="P1217" s="64" t="str">
        <f>IF($A1217="","",'Stammdaten Mitarbeitende'!L1217)</f>
        <v/>
      </c>
      <c r="Q1217" s="64" t="str">
        <f>IF(OR($A1217="",'Stammdaten Mitarbeitende'!J1217=""),"",'Stammdaten Mitarbeitende'!J1217)</f>
        <v/>
      </c>
      <c r="R1217" s="63" t="str">
        <f t="shared" si="524"/>
        <v/>
      </c>
      <c r="S1217" s="63" t="str">
        <f t="shared" si="531"/>
        <v/>
      </c>
      <c r="T1217" s="19">
        <f t="shared" si="525"/>
        <v>0</v>
      </c>
      <c r="U1217" s="19">
        <f t="shared" si="526"/>
        <v>0</v>
      </c>
      <c r="V1217" s="19">
        <f t="shared" si="527"/>
        <v>0</v>
      </c>
      <c r="W1217" s="19">
        <f t="shared" si="528"/>
        <v>0</v>
      </c>
      <c r="X1217" s="19">
        <f t="shared" si="529"/>
        <v>0</v>
      </c>
      <c r="Y1217" s="19">
        <f t="shared" si="530"/>
        <v>0</v>
      </c>
      <c r="Z1217" s="365">
        <f t="shared" si="532"/>
        <v>0</v>
      </c>
    </row>
    <row r="1218" spans="1:26" ht="17.25" hidden="1" customHeight="1" x14ac:dyDescent="0.2">
      <c r="A1218" s="131" t="str">
        <f t="shared" si="520"/>
        <v/>
      </c>
      <c r="B1218" s="168"/>
      <c r="C1218" s="168"/>
      <c r="D1218" s="168"/>
      <c r="E1218" s="169"/>
      <c r="F1218" s="273" t="str">
        <f t="shared" si="521"/>
        <v/>
      </c>
      <c r="G1218" s="129"/>
      <c r="H1218" s="131" t="str">
        <f t="shared" si="522"/>
        <v/>
      </c>
      <c r="I1218" s="168"/>
      <c r="J1218" s="168"/>
      <c r="K1218" s="168"/>
      <c r="L1218" s="169"/>
      <c r="M1218" s="273" t="str">
        <f t="shared" si="523"/>
        <v/>
      </c>
      <c r="N1218" s="56"/>
      <c r="O1218" s="57" t="str">
        <f>'Stammdaten Mitarbeitende'!AA1218</f>
        <v/>
      </c>
      <c r="P1218" s="64" t="str">
        <f>IF($A1218="","",'Stammdaten Mitarbeitende'!L1218)</f>
        <v/>
      </c>
      <c r="Q1218" s="64" t="str">
        <f>IF(OR($A1218="",'Stammdaten Mitarbeitende'!J1218=""),"",'Stammdaten Mitarbeitende'!J1218)</f>
        <v/>
      </c>
      <c r="R1218" s="63" t="str">
        <f t="shared" si="524"/>
        <v/>
      </c>
      <c r="S1218" s="63" t="str">
        <f t="shared" si="531"/>
        <v/>
      </c>
      <c r="T1218" s="19">
        <f t="shared" si="525"/>
        <v>0</v>
      </c>
      <c r="U1218" s="19">
        <f t="shared" si="526"/>
        <v>0</v>
      </c>
      <c r="V1218" s="19">
        <f t="shared" si="527"/>
        <v>0</v>
      </c>
      <c r="W1218" s="19">
        <f t="shared" si="528"/>
        <v>0</v>
      </c>
      <c r="X1218" s="19">
        <f t="shared" si="529"/>
        <v>0</v>
      </c>
      <c r="Y1218" s="19">
        <f t="shared" si="530"/>
        <v>0</v>
      </c>
      <c r="Z1218" s="365">
        <f t="shared" si="532"/>
        <v>0</v>
      </c>
    </row>
    <row r="1219" spans="1:26" ht="17.25" hidden="1" customHeight="1" x14ac:dyDescent="0.2">
      <c r="A1219" s="131" t="str">
        <f t="shared" si="520"/>
        <v/>
      </c>
      <c r="B1219" s="168"/>
      <c r="C1219" s="168"/>
      <c r="D1219" s="168"/>
      <c r="E1219" s="169"/>
      <c r="F1219" s="273" t="str">
        <f t="shared" si="521"/>
        <v/>
      </c>
      <c r="G1219" s="129"/>
      <c r="H1219" s="131" t="str">
        <f t="shared" si="522"/>
        <v/>
      </c>
      <c r="I1219" s="168"/>
      <c r="J1219" s="168"/>
      <c r="K1219" s="168"/>
      <c r="L1219" s="169"/>
      <c r="M1219" s="273" t="str">
        <f t="shared" si="523"/>
        <v/>
      </c>
      <c r="N1219" s="56"/>
      <c r="O1219" s="57" t="str">
        <f>'Stammdaten Mitarbeitende'!AA1219</f>
        <v/>
      </c>
      <c r="P1219" s="64" t="str">
        <f>IF($A1219="","",'Stammdaten Mitarbeitende'!L1219)</f>
        <v/>
      </c>
      <c r="Q1219" s="64" t="str">
        <f>IF(OR($A1219="",'Stammdaten Mitarbeitende'!J1219=""),"",'Stammdaten Mitarbeitende'!J1219)</f>
        <v/>
      </c>
      <c r="R1219" s="63" t="str">
        <f t="shared" si="524"/>
        <v/>
      </c>
      <c r="S1219" s="63" t="str">
        <f t="shared" si="531"/>
        <v/>
      </c>
      <c r="T1219" s="19">
        <f t="shared" si="525"/>
        <v>0</v>
      </c>
      <c r="U1219" s="19">
        <f t="shared" si="526"/>
        <v>0</v>
      </c>
      <c r="V1219" s="19">
        <f t="shared" si="527"/>
        <v>0</v>
      </c>
      <c r="W1219" s="19">
        <f t="shared" si="528"/>
        <v>0</v>
      </c>
      <c r="X1219" s="19">
        <f t="shared" si="529"/>
        <v>0</v>
      </c>
      <c r="Y1219" s="19">
        <f t="shared" si="530"/>
        <v>0</v>
      </c>
      <c r="Z1219" s="365">
        <f t="shared" si="532"/>
        <v>0</v>
      </c>
    </row>
    <row r="1220" spans="1:26" ht="17.25" hidden="1" customHeight="1" x14ac:dyDescent="0.2">
      <c r="A1220" s="131" t="str">
        <f t="shared" si="520"/>
        <v/>
      </c>
      <c r="B1220" s="168"/>
      <c r="C1220" s="168"/>
      <c r="D1220" s="168"/>
      <c r="E1220" s="169"/>
      <c r="F1220" s="273" t="str">
        <f t="shared" si="521"/>
        <v/>
      </c>
      <c r="G1220" s="129"/>
      <c r="H1220" s="131" t="str">
        <f t="shared" si="522"/>
        <v/>
      </c>
      <c r="I1220" s="168"/>
      <c r="J1220" s="168"/>
      <c r="K1220" s="168"/>
      <c r="L1220" s="169"/>
      <c r="M1220" s="273" t="str">
        <f t="shared" si="523"/>
        <v/>
      </c>
      <c r="N1220" s="56"/>
      <c r="O1220" s="57" t="str">
        <f>'Stammdaten Mitarbeitende'!AA1220</f>
        <v/>
      </c>
      <c r="P1220" s="64" t="str">
        <f>IF($A1220="","",'Stammdaten Mitarbeitende'!L1220)</f>
        <v/>
      </c>
      <c r="Q1220" s="64" t="str">
        <f>IF(OR($A1220="",'Stammdaten Mitarbeitende'!J1220=""),"",'Stammdaten Mitarbeitende'!J1220)</f>
        <v/>
      </c>
      <c r="R1220" s="63" t="str">
        <f t="shared" si="524"/>
        <v/>
      </c>
      <c r="S1220" s="63" t="str">
        <f t="shared" si="531"/>
        <v/>
      </c>
      <c r="T1220" s="19">
        <f t="shared" si="525"/>
        <v>0</v>
      </c>
      <c r="U1220" s="19">
        <f t="shared" si="526"/>
        <v>0</v>
      </c>
      <c r="V1220" s="19">
        <f t="shared" si="527"/>
        <v>0</v>
      </c>
      <c r="W1220" s="19">
        <f t="shared" si="528"/>
        <v>0</v>
      </c>
      <c r="X1220" s="19">
        <f t="shared" si="529"/>
        <v>0</v>
      </c>
      <c r="Y1220" s="19">
        <f t="shared" si="530"/>
        <v>0</v>
      </c>
      <c r="Z1220" s="365">
        <f t="shared" si="532"/>
        <v>0</v>
      </c>
    </row>
    <row r="1221" spans="1:26" ht="17.25" hidden="1" customHeight="1" x14ac:dyDescent="0.2">
      <c r="A1221" s="131" t="str">
        <f t="shared" si="520"/>
        <v/>
      </c>
      <c r="B1221" s="168"/>
      <c r="C1221" s="168"/>
      <c r="D1221" s="168"/>
      <c r="E1221" s="169"/>
      <c r="F1221" s="273" t="str">
        <f t="shared" si="521"/>
        <v/>
      </c>
      <c r="G1221" s="129"/>
      <c r="H1221" s="131" t="str">
        <f t="shared" si="522"/>
        <v/>
      </c>
      <c r="I1221" s="168"/>
      <c r="J1221" s="168"/>
      <c r="K1221" s="168"/>
      <c r="L1221" s="169"/>
      <c r="M1221" s="273" t="str">
        <f t="shared" si="523"/>
        <v/>
      </c>
      <c r="N1221" s="56"/>
      <c r="O1221" s="57" t="str">
        <f>'Stammdaten Mitarbeitende'!AA1221</f>
        <v/>
      </c>
      <c r="P1221" s="64" t="str">
        <f>IF($A1221="","",'Stammdaten Mitarbeitende'!L1221)</f>
        <v/>
      </c>
      <c r="Q1221" s="64" t="str">
        <f>IF(OR($A1221="",'Stammdaten Mitarbeitende'!J1221=""),"",'Stammdaten Mitarbeitende'!J1221)</f>
        <v/>
      </c>
      <c r="R1221" s="63" t="str">
        <f t="shared" si="524"/>
        <v/>
      </c>
      <c r="S1221" s="63" t="str">
        <f t="shared" si="531"/>
        <v/>
      </c>
      <c r="T1221" s="19">
        <f t="shared" si="525"/>
        <v>0</v>
      </c>
      <c r="U1221" s="19">
        <f t="shared" si="526"/>
        <v>0</v>
      </c>
      <c r="V1221" s="19">
        <f t="shared" si="527"/>
        <v>0</v>
      </c>
      <c r="W1221" s="19">
        <f t="shared" si="528"/>
        <v>0</v>
      </c>
      <c r="X1221" s="19">
        <f t="shared" si="529"/>
        <v>0</v>
      </c>
      <c r="Y1221" s="19">
        <f t="shared" si="530"/>
        <v>0</v>
      </c>
      <c r="Z1221" s="365">
        <f t="shared" si="532"/>
        <v>0</v>
      </c>
    </row>
    <row r="1222" spans="1:26" ht="17.25" hidden="1" customHeight="1" x14ac:dyDescent="0.2">
      <c r="A1222" s="131" t="str">
        <f t="shared" si="520"/>
        <v/>
      </c>
      <c r="B1222" s="168"/>
      <c r="C1222" s="168"/>
      <c r="D1222" s="168"/>
      <c r="E1222" s="169"/>
      <c r="F1222" s="273" t="str">
        <f t="shared" si="521"/>
        <v/>
      </c>
      <c r="G1222" s="129"/>
      <c r="H1222" s="131" t="str">
        <f t="shared" si="522"/>
        <v/>
      </c>
      <c r="I1222" s="168"/>
      <c r="J1222" s="168"/>
      <c r="K1222" s="168"/>
      <c r="L1222" s="169"/>
      <c r="M1222" s="273" t="str">
        <f t="shared" si="523"/>
        <v/>
      </c>
      <c r="N1222" s="56"/>
      <c r="O1222" s="57" t="str">
        <f>'Stammdaten Mitarbeitende'!AA1222</f>
        <v/>
      </c>
      <c r="P1222" s="64" t="str">
        <f>IF($A1222="","",'Stammdaten Mitarbeitende'!L1222)</f>
        <v/>
      </c>
      <c r="Q1222" s="64" t="str">
        <f>IF(OR($A1222="",'Stammdaten Mitarbeitende'!J1222=""),"",'Stammdaten Mitarbeitende'!J1222)</f>
        <v/>
      </c>
      <c r="R1222" s="63" t="str">
        <f t="shared" si="524"/>
        <v/>
      </c>
      <c r="S1222" s="63" t="str">
        <f t="shared" si="531"/>
        <v/>
      </c>
      <c r="T1222" s="19">
        <f t="shared" si="525"/>
        <v>0</v>
      </c>
      <c r="U1222" s="19">
        <f t="shared" si="526"/>
        <v>0</v>
      </c>
      <c r="V1222" s="19">
        <f t="shared" si="527"/>
        <v>0</v>
      </c>
      <c r="W1222" s="19">
        <f t="shared" si="528"/>
        <v>0</v>
      </c>
      <c r="X1222" s="19">
        <f t="shared" si="529"/>
        <v>0</v>
      </c>
      <c r="Y1222" s="19">
        <f t="shared" si="530"/>
        <v>0</v>
      </c>
      <c r="Z1222" s="365">
        <f t="shared" si="532"/>
        <v>0</v>
      </c>
    </row>
    <row r="1223" spans="1:26" ht="17.25" hidden="1" customHeight="1" x14ac:dyDescent="0.2">
      <c r="A1223" s="131" t="str">
        <f t="shared" si="520"/>
        <v/>
      </c>
      <c r="B1223" s="168"/>
      <c r="C1223" s="168"/>
      <c r="D1223" s="168"/>
      <c r="E1223" s="169"/>
      <c r="F1223" s="273" t="str">
        <f t="shared" si="521"/>
        <v/>
      </c>
      <c r="G1223" s="129"/>
      <c r="H1223" s="131" t="str">
        <f t="shared" si="522"/>
        <v/>
      </c>
      <c r="I1223" s="168"/>
      <c r="J1223" s="168"/>
      <c r="K1223" s="168"/>
      <c r="L1223" s="169"/>
      <c r="M1223" s="273" t="str">
        <f t="shared" si="523"/>
        <v/>
      </c>
      <c r="N1223" s="56"/>
      <c r="O1223" s="57" t="str">
        <f>'Stammdaten Mitarbeitende'!AA1223</f>
        <v/>
      </c>
      <c r="P1223" s="64" t="str">
        <f>IF($A1223="","",'Stammdaten Mitarbeitende'!L1223)</f>
        <v/>
      </c>
      <c r="Q1223" s="64" t="str">
        <f>IF(OR($A1223="",'Stammdaten Mitarbeitende'!J1223=""),"",'Stammdaten Mitarbeitende'!J1223)</f>
        <v/>
      </c>
      <c r="R1223" s="63" t="str">
        <f t="shared" si="524"/>
        <v/>
      </c>
      <c r="S1223" s="63" t="str">
        <f t="shared" si="531"/>
        <v/>
      </c>
      <c r="T1223" s="19">
        <f t="shared" si="525"/>
        <v>0</v>
      </c>
      <c r="U1223" s="19">
        <f t="shared" si="526"/>
        <v>0</v>
      </c>
      <c r="V1223" s="19">
        <f t="shared" si="527"/>
        <v>0</v>
      </c>
      <c r="W1223" s="19">
        <f t="shared" si="528"/>
        <v>0</v>
      </c>
      <c r="X1223" s="19">
        <f t="shared" si="529"/>
        <v>0</v>
      </c>
      <c r="Y1223" s="19">
        <f t="shared" si="530"/>
        <v>0</v>
      </c>
      <c r="Z1223" s="365">
        <f t="shared" si="532"/>
        <v>0</v>
      </c>
    </row>
    <row r="1224" spans="1:26" ht="17.25" hidden="1" customHeight="1" x14ac:dyDescent="0.2">
      <c r="A1224" s="131" t="str">
        <f t="shared" si="520"/>
        <v/>
      </c>
      <c r="B1224" s="168"/>
      <c r="C1224" s="168"/>
      <c r="D1224" s="168"/>
      <c r="E1224" s="169"/>
      <c r="F1224" s="273" t="str">
        <f t="shared" si="521"/>
        <v/>
      </c>
      <c r="G1224" s="129"/>
      <c r="H1224" s="131" t="str">
        <f t="shared" si="522"/>
        <v/>
      </c>
      <c r="I1224" s="168"/>
      <c r="J1224" s="168"/>
      <c r="K1224" s="168"/>
      <c r="L1224" s="169"/>
      <c r="M1224" s="273" t="str">
        <f t="shared" si="523"/>
        <v/>
      </c>
      <c r="N1224" s="56"/>
      <c r="O1224" s="57" t="str">
        <f>'Stammdaten Mitarbeitende'!AA1224</f>
        <v/>
      </c>
      <c r="P1224" s="64" t="str">
        <f>IF($A1224="","",'Stammdaten Mitarbeitende'!L1224)</f>
        <v/>
      </c>
      <c r="Q1224" s="64" t="str">
        <f>IF(OR($A1224="",'Stammdaten Mitarbeitende'!J1224=""),"",'Stammdaten Mitarbeitende'!J1224)</f>
        <v/>
      </c>
      <c r="R1224" s="63" t="str">
        <f t="shared" si="524"/>
        <v/>
      </c>
      <c r="S1224" s="63" t="str">
        <f t="shared" si="531"/>
        <v/>
      </c>
      <c r="T1224" s="19">
        <f t="shared" si="525"/>
        <v>0</v>
      </c>
      <c r="U1224" s="19">
        <f t="shared" si="526"/>
        <v>0</v>
      </c>
      <c r="V1224" s="19">
        <f t="shared" si="527"/>
        <v>0</v>
      </c>
      <c r="W1224" s="19">
        <f t="shared" si="528"/>
        <v>0</v>
      </c>
      <c r="X1224" s="19">
        <f t="shared" si="529"/>
        <v>0</v>
      </c>
      <c r="Y1224" s="19">
        <f t="shared" si="530"/>
        <v>0</v>
      </c>
      <c r="Z1224" s="365">
        <f t="shared" si="532"/>
        <v>0</v>
      </c>
    </row>
    <row r="1225" spans="1:26" ht="17.25" hidden="1" customHeight="1" x14ac:dyDescent="0.2">
      <c r="A1225" s="131" t="str">
        <f t="shared" si="520"/>
        <v/>
      </c>
      <c r="B1225" s="168"/>
      <c r="C1225" s="168"/>
      <c r="D1225" s="168"/>
      <c r="E1225" s="169"/>
      <c r="F1225" s="273" t="str">
        <f t="shared" si="521"/>
        <v/>
      </c>
      <c r="G1225" s="129"/>
      <c r="H1225" s="131" t="str">
        <f t="shared" si="522"/>
        <v/>
      </c>
      <c r="I1225" s="168"/>
      <c r="J1225" s="168"/>
      <c r="K1225" s="168"/>
      <c r="L1225" s="169"/>
      <c r="M1225" s="273" t="str">
        <f t="shared" si="523"/>
        <v/>
      </c>
      <c r="N1225" s="56"/>
      <c r="O1225" s="57" t="str">
        <f>'Stammdaten Mitarbeitende'!AA1225</f>
        <v/>
      </c>
      <c r="P1225" s="64" t="str">
        <f>IF($A1225="","",'Stammdaten Mitarbeitende'!L1225)</f>
        <v/>
      </c>
      <c r="Q1225" s="64" t="str">
        <f>IF(OR($A1225="",'Stammdaten Mitarbeitende'!J1225=""),"",'Stammdaten Mitarbeitende'!J1225)</f>
        <v/>
      </c>
      <c r="R1225" s="63" t="str">
        <f t="shared" si="524"/>
        <v/>
      </c>
      <c r="S1225" s="63" t="str">
        <f t="shared" si="531"/>
        <v/>
      </c>
      <c r="T1225" s="19">
        <f t="shared" si="525"/>
        <v>0</v>
      </c>
      <c r="U1225" s="19">
        <f t="shared" si="526"/>
        <v>0</v>
      </c>
      <c r="V1225" s="19">
        <f t="shared" si="527"/>
        <v>0</v>
      </c>
      <c r="W1225" s="19">
        <f t="shared" si="528"/>
        <v>0</v>
      </c>
      <c r="X1225" s="19">
        <f t="shared" si="529"/>
        <v>0</v>
      </c>
      <c r="Y1225" s="19">
        <f t="shared" si="530"/>
        <v>0</v>
      </c>
      <c r="Z1225" s="365">
        <f t="shared" si="532"/>
        <v>0</v>
      </c>
    </row>
    <row r="1226" spans="1:26" ht="17.25" hidden="1" customHeight="1" x14ac:dyDescent="0.2">
      <c r="A1226" s="131" t="str">
        <f t="shared" si="520"/>
        <v/>
      </c>
      <c r="B1226" s="168"/>
      <c r="C1226" s="168"/>
      <c r="D1226" s="168"/>
      <c r="E1226" s="169"/>
      <c r="F1226" s="273" t="str">
        <f t="shared" si="521"/>
        <v/>
      </c>
      <c r="G1226" s="129"/>
      <c r="H1226" s="131" t="str">
        <f t="shared" si="522"/>
        <v/>
      </c>
      <c r="I1226" s="168"/>
      <c r="J1226" s="168"/>
      <c r="K1226" s="168"/>
      <c r="L1226" s="169"/>
      <c r="M1226" s="273" t="str">
        <f t="shared" si="523"/>
        <v/>
      </c>
      <c r="N1226" s="56"/>
      <c r="O1226" s="57" t="str">
        <f>'Stammdaten Mitarbeitende'!AA1226</f>
        <v/>
      </c>
      <c r="P1226" s="64" t="str">
        <f>IF($A1226="","",'Stammdaten Mitarbeitende'!L1226)</f>
        <v/>
      </c>
      <c r="Q1226" s="64" t="str">
        <f>IF(OR($A1226="",'Stammdaten Mitarbeitende'!J1226=""),"",'Stammdaten Mitarbeitende'!J1226)</f>
        <v/>
      </c>
      <c r="R1226" s="63" t="str">
        <f t="shared" si="524"/>
        <v/>
      </c>
      <c r="S1226" s="63" t="str">
        <f t="shared" si="531"/>
        <v/>
      </c>
      <c r="T1226" s="19">
        <f t="shared" si="525"/>
        <v>0</v>
      </c>
      <c r="U1226" s="19">
        <f t="shared" si="526"/>
        <v>0</v>
      </c>
      <c r="V1226" s="19">
        <f t="shared" si="527"/>
        <v>0</v>
      </c>
      <c r="W1226" s="19">
        <f t="shared" si="528"/>
        <v>0</v>
      </c>
      <c r="X1226" s="19">
        <f t="shared" si="529"/>
        <v>0</v>
      </c>
      <c r="Y1226" s="19">
        <f t="shared" si="530"/>
        <v>0</v>
      </c>
      <c r="Z1226" s="365">
        <f t="shared" si="532"/>
        <v>0</v>
      </c>
    </row>
    <row r="1227" spans="1:26" ht="17.25" hidden="1" customHeight="1" x14ac:dyDescent="0.2">
      <c r="A1227" s="131" t="str">
        <f t="shared" si="520"/>
        <v/>
      </c>
      <c r="B1227" s="168"/>
      <c r="C1227" s="168"/>
      <c r="D1227" s="168"/>
      <c r="E1227" s="169"/>
      <c r="F1227" s="273" t="str">
        <f t="shared" si="521"/>
        <v/>
      </c>
      <c r="G1227" s="129"/>
      <c r="H1227" s="131" t="str">
        <f t="shared" si="522"/>
        <v/>
      </c>
      <c r="I1227" s="168"/>
      <c r="J1227" s="168"/>
      <c r="K1227" s="168"/>
      <c r="L1227" s="169"/>
      <c r="M1227" s="273" t="str">
        <f t="shared" si="523"/>
        <v/>
      </c>
      <c r="N1227" s="56"/>
      <c r="O1227" s="57" t="str">
        <f>'Stammdaten Mitarbeitende'!AA1227</f>
        <v/>
      </c>
      <c r="P1227" s="64" t="str">
        <f>IF($A1227="","",'Stammdaten Mitarbeitende'!L1227)</f>
        <v/>
      </c>
      <c r="Q1227" s="64" t="str">
        <f>IF(OR($A1227="",'Stammdaten Mitarbeitende'!J1227=""),"",'Stammdaten Mitarbeitende'!J1227)</f>
        <v/>
      </c>
      <c r="R1227" s="63" t="str">
        <f t="shared" si="524"/>
        <v/>
      </c>
      <c r="S1227" s="63" t="str">
        <f t="shared" si="531"/>
        <v/>
      </c>
      <c r="T1227" s="19">
        <f t="shared" si="525"/>
        <v>0</v>
      </c>
      <c r="U1227" s="19">
        <f t="shared" si="526"/>
        <v>0</v>
      </c>
      <c r="V1227" s="19">
        <f t="shared" si="527"/>
        <v>0</v>
      </c>
      <c r="W1227" s="19">
        <f t="shared" si="528"/>
        <v>0</v>
      </c>
      <c r="X1227" s="19">
        <f t="shared" si="529"/>
        <v>0</v>
      </c>
      <c r="Y1227" s="19">
        <f t="shared" si="530"/>
        <v>0</v>
      </c>
      <c r="Z1227" s="365">
        <f t="shared" si="532"/>
        <v>0</v>
      </c>
    </row>
    <row r="1228" spans="1:26" ht="17.25" hidden="1" customHeight="1" x14ac:dyDescent="0.2">
      <c r="A1228" s="131" t="str">
        <f t="shared" si="520"/>
        <v/>
      </c>
      <c r="B1228" s="168"/>
      <c r="C1228" s="168"/>
      <c r="D1228" s="168"/>
      <c r="E1228" s="169"/>
      <c r="F1228" s="273" t="str">
        <f t="shared" si="521"/>
        <v/>
      </c>
      <c r="G1228" s="129"/>
      <c r="H1228" s="131" t="str">
        <f t="shared" si="522"/>
        <v/>
      </c>
      <c r="I1228" s="168"/>
      <c r="J1228" s="168"/>
      <c r="K1228" s="168"/>
      <c r="L1228" s="169"/>
      <c r="M1228" s="273" t="str">
        <f t="shared" si="523"/>
        <v/>
      </c>
      <c r="N1228" s="56"/>
      <c r="O1228" s="57" t="str">
        <f>'Stammdaten Mitarbeitende'!AA1228</f>
        <v/>
      </c>
      <c r="P1228" s="64" t="str">
        <f>IF($A1228="","",'Stammdaten Mitarbeitende'!L1228)</f>
        <v/>
      </c>
      <c r="Q1228" s="64" t="str">
        <f>IF(OR($A1228="",'Stammdaten Mitarbeitende'!J1228=""),"",'Stammdaten Mitarbeitende'!J1228)</f>
        <v/>
      </c>
      <c r="R1228" s="63" t="str">
        <f t="shared" si="524"/>
        <v/>
      </c>
      <c r="S1228" s="63" t="str">
        <f t="shared" si="531"/>
        <v/>
      </c>
      <c r="T1228" s="19">
        <f t="shared" si="525"/>
        <v>0</v>
      </c>
      <c r="U1228" s="19">
        <f t="shared" si="526"/>
        <v>0</v>
      </c>
      <c r="V1228" s="19">
        <f t="shared" si="527"/>
        <v>0</v>
      </c>
      <c r="W1228" s="19">
        <f t="shared" si="528"/>
        <v>0</v>
      </c>
      <c r="X1228" s="19">
        <f t="shared" si="529"/>
        <v>0</v>
      </c>
      <c r="Y1228" s="19">
        <f t="shared" si="530"/>
        <v>0</v>
      </c>
      <c r="Z1228" s="365">
        <f t="shared" si="532"/>
        <v>0</v>
      </c>
    </row>
    <row r="1229" spans="1:26" ht="17.25" hidden="1" customHeight="1" x14ac:dyDescent="0.2">
      <c r="A1229" s="131" t="str">
        <f t="shared" si="520"/>
        <v/>
      </c>
      <c r="B1229" s="168"/>
      <c r="C1229" s="168"/>
      <c r="D1229" s="168"/>
      <c r="E1229" s="169"/>
      <c r="F1229" s="273" t="str">
        <f t="shared" si="521"/>
        <v/>
      </c>
      <c r="G1229" s="129"/>
      <c r="H1229" s="131" t="str">
        <f t="shared" si="522"/>
        <v/>
      </c>
      <c r="I1229" s="168"/>
      <c r="J1229" s="168"/>
      <c r="K1229" s="168"/>
      <c r="L1229" s="169"/>
      <c r="M1229" s="273" t="str">
        <f t="shared" si="523"/>
        <v/>
      </c>
      <c r="N1229" s="56"/>
      <c r="O1229" s="57" t="str">
        <f>'Stammdaten Mitarbeitende'!AA1229</f>
        <v/>
      </c>
      <c r="P1229" s="64" t="str">
        <f>IF($A1229="","",'Stammdaten Mitarbeitende'!L1229)</f>
        <v/>
      </c>
      <c r="Q1229" s="64" t="str">
        <f>IF(OR($A1229="",'Stammdaten Mitarbeitende'!J1229=""),"",'Stammdaten Mitarbeitende'!J1229)</f>
        <v/>
      </c>
      <c r="R1229" s="63" t="str">
        <f t="shared" si="524"/>
        <v/>
      </c>
      <c r="S1229" s="63" t="str">
        <f t="shared" si="531"/>
        <v/>
      </c>
      <c r="T1229" s="19">
        <f t="shared" si="525"/>
        <v>0</v>
      </c>
      <c r="U1229" s="19">
        <f t="shared" si="526"/>
        <v>0</v>
      </c>
      <c r="V1229" s="19">
        <f t="shared" si="527"/>
        <v>0</v>
      </c>
      <c r="W1229" s="19">
        <f t="shared" si="528"/>
        <v>0</v>
      </c>
      <c r="X1229" s="19">
        <f t="shared" si="529"/>
        <v>0</v>
      </c>
      <c r="Y1229" s="19">
        <f t="shared" si="530"/>
        <v>0</v>
      </c>
      <c r="Z1229" s="365">
        <f t="shared" si="532"/>
        <v>0</v>
      </c>
    </row>
    <row r="1230" spans="1:26" hidden="1" x14ac:dyDescent="0.2">
      <c r="A1230" s="280" t="str">
        <f>Übersetzungstexte!A$230</f>
        <v>Seitentotal</v>
      </c>
      <c r="B1230" s="281"/>
      <c r="C1230" s="92">
        <f>SUM(C1209:C1229)</f>
        <v>0</v>
      </c>
      <c r="D1230" s="282"/>
      <c r="E1230" s="92">
        <f>SUM(E1209:E1229)</f>
        <v>0</v>
      </c>
      <c r="F1230" s="92">
        <f>SUM(F1209:F1229)</f>
        <v>0</v>
      </c>
      <c r="G1230" s="283"/>
      <c r="H1230" s="280" t="str">
        <f>Übersetzungstexte!A$230</f>
        <v>Seitentotal</v>
      </c>
      <c r="I1230" s="281"/>
      <c r="J1230" s="92">
        <f>SUM(J1209:J1229)</f>
        <v>0</v>
      </c>
      <c r="K1230" s="282"/>
      <c r="L1230" s="92">
        <f>SUM(L1209:L1229)</f>
        <v>0</v>
      </c>
      <c r="M1230" s="92">
        <f>SUM(M1209:M1229)</f>
        <v>0</v>
      </c>
      <c r="N1230" s="56"/>
      <c r="O1230" s="56"/>
      <c r="P1230" s="56"/>
      <c r="Q1230" s="56"/>
      <c r="R1230" s="56"/>
      <c r="S1230" s="56"/>
    </row>
    <row r="1231" spans="1:26" hidden="1" x14ac:dyDescent="0.2">
      <c r="A1231" s="240" t="str">
        <f>'Stammdaten Betrieb &amp; Abteilung'!D$1</f>
        <v xml:space="preserve">  </v>
      </c>
      <c r="B1231" s="241"/>
      <c r="F1231" s="243"/>
      <c r="G1231" s="243"/>
      <c r="H1231" s="22" t="str">
        <f>Übersetzungstexte!A$190</f>
        <v>Betrieb / Betriebsabteilung</v>
      </c>
      <c r="I1231" s="244" t="str">
        <f>'Stammdaten Betrieb &amp; Abteilung'!D$13</f>
        <v xml:space="preserve"> </v>
      </c>
      <c r="J1231" s="49"/>
      <c r="K1231" s="22"/>
      <c r="L1231" s="49"/>
      <c r="M1231" s="49"/>
    </row>
    <row r="1232" spans="1:26" hidden="1" x14ac:dyDescent="0.2">
      <c r="A1232" s="245" t="str">
        <f>'Stammdaten Betrieb &amp; Abteilung'!D$3</f>
        <v xml:space="preserve"> </v>
      </c>
      <c r="B1232" s="246"/>
      <c r="F1232" s="247"/>
      <c r="G1232" s="247"/>
      <c r="H1232" s="46" t="str">
        <f>Übersetzungstexte!A$191</f>
        <v>PLZ/Ort</v>
      </c>
      <c r="I1232" s="244" t="str">
        <f>'Stammdaten Betrieb &amp; Abteilung'!D$4</f>
        <v xml:space="preserve"> </v>
      </c>
      <c r="J1232" s="49"/>
      <c r="K1232" s="22"/>
      <c r="L1232" s="248"/>
      <c r="M1232" s="248"/>
    </row>
    <row r="1233" spans="1:26" hidden="1" x14ac:dyDescent="0.2">
      <c r="A1233" s="178"/>
      <c r="B1233" s="195"/>
      <c r="C1233" s="196"/>
      <c r="D1233" s="195"/>
      <c r="E1233" s="196"/>
      <c r="F1233" s="196"/>
      <c r="G1233" s="279"/>
      <c r="H1233" s="197"/>
      <c r="I1233" s="196"/>
      <c r="J1233" s="195"/>
      <c r="K1233" s="198"/>
      <c r="L1233" s="199"/>
      <c r="M1233" s="199"/>
    </row>
    <row r="1234" spans="1:26" hidden="1" x14ac:dyDescent="0.2">
      <c r="A1234" s="249"/>
      <c r="B1234" s="250"/>
      <c r="C1234" s="251"/>
      <c r="D1234" s="252"/>
      <c r="E1234" s="253"/>
      <c r="F1234" s="254" t="str">
        <f>CONCATENATE(Übersetzungstexte!A$192," ",TEXT(MONTH(P$3),"00"),".",YEAR(P$3))</f>
        <v>Zeitgleiche Periode des Vorjahres: 01.3799</v>
      </c>
      <c r="G1234" s="255"/>
      <c r="H1234" s="255"/>
      <c r="I1234" s="249"/>
      <c r="J1234" s="252"/>
      <c r="K1234" s="256"/>
      <c r="L1234" s="257"/>
      <c r="M1234" s="258" t="str">
        <f>CONCATENATE(Übersetzungstexte!A$211," ",TEXT(MONTH(P$4),"00"),".",YEAR(P$4))</f>
        <v>Zeitgleiche Periode des vorletzten Jahres: 01.3798</v>
      </c>
    </row>
    <row r="1235" spans="1:26" hidden="1" x14ac:dyDescent="0.2">
      <c r="A1235" s="259">
        <v>1</v>
      </c>
      <c r="B1235" s="260">
        <v>2</v>
      </c>
      <c r="C1235" s="260">
        <v>3</v>
      </c>
      <c r="D1235" s="260">
        <v>4</v>
      </c>
      <c r="E1235" s="260">
        <v>5</v>
      </c>
      <c r="F1235" s="260">
        <v>6</v>
      </c>
      <c r="G1235" s="261"/>
      <c r="H1235" s="259">
        <v>1</v>
      </c>
      <c r="I1235" s="260">
        <v>2</v>
      </c>
      <c r="J1235" s="260">
        <v>3</v>
      </c>
      <c r="K1235" s="260">
        <v>4</v>
      </c>
      <c r="L1235" s="260">
        <v>5</v>
      </c>
      <c r="M1235" s="260">
        <v>6</v>
      </c>
      <c r="N1235" s="54"/>
      <c r="O1235" s="54"/>
      <c r="P1235" s="54"/>
      <c r="Q1235" s="54"/>
      <c r="R1235" s="54" t="s">
        <v>766</v>
      </c>
      <c r="S1235" s="54" t="s">
        <v>5</v>
      </c>
      <c r="T1235" s="66" t="s">
        <v>764</v>
      </c>
      <c r="U1235" s="66" t="s">
        <v>667</v>
      </c>
      <c r="V1235" s="66"/>
      <c r="W1235" s="66" t="s">
        <v>764</v>
      </c>
      <c r="X1235" s="66" t="s">
        <v>667</v>
      </c>
      <c r="Y1235" s="66"/>
    </row>
    <row r="1236" spans="1:26" s="134" customFormat="1" hidden="1" x14ac:dyDescent="0.2">
      <c r="A1236" s="262" t="str">
        <f>Übersetzungstexte!A$193</f>
        <v/>
      </c>
      <c r="B1236" s="263" t="str">
        <f>Übersetzungstexte!A$196</f>
        <v>vertragliche</v>
      </c>
      <c r="C1236" s="264" t="str">
        <f>Übersetzungstexte!A$199</f>
        <v>Sollstd. zeitgl.</v>
      </c>
      <c r="D1236" s="265" t="str">
        <f>Übersetzungstexte!A$202</f>
        <v>Istzeit</v>
      </c>
      <c r="E1236" s="264" t="str">
        <f>Übersetzungstexte!A$205</f>
        <v>Bezahlte/</v>
      </c>
      <c r="F1236" s="264" t="str">
        <f>Übersetzungstexte!A$208</f>
        <v>Ausfallstunden</v>
      </c>
      <c r="G1236" s="266"/>
      <c r="H1236" s="262" t="str">
        <f>Übersetzungstexte!A$212</f>
        <v/>
      </c>
      <c r="I1236" s="263" t="str">
        <f>Übersetzungstexte!A$215</f>
        <v>vertragliche</v>
      </c>
      <c r="J1236" s="264" t="str">
        <f>Übersetzungstexte!A$218</f>
        <v>Sollstd. zeitgl.</v>
      </c>
      <c r="K1236" s="265" t="str">
        <f>Übersetzungstexte!A$221</f>
        <v>Istzeit</v>
      </c>
      <c r="L1236" s="264" t="str">
        <f>Übersetzungstexte!A$224</f>
        <v>Bezahlte/</v>
      </c>
      <c r="M1236" s="264" t="str">
        <f>Übersetzungstexte!A$227</f>
        <v>Ausfallstunden</v>
      </c>
      <c r="N1236" s="55"/>
      <c r="O1236" s="55"/>
      <c r="P1236" s="84" t="s">
        <v>680</v>
      </c>
      <c r="Q1236" s="84" t="s">
        <v>683</v>
      </c>
      <c r="R1236" s="61" t="s">
        <v>691</v>
      </c>
      <c r="S1236" s="61" t="s">
        <v>691</v>
      </c>
      <c r="T1236" s="66" t="s">
        <v>763</v>
      </c>
      <c r="U1236" s="66" t="s">
        <v>763</v>
      </c>
      <c r="V1236" s="61" t="s">
        <v>691</v>
      </c>
      <c r="W1236" s="66" t="s">
        <v>763</v>
      </c>
      <c r="X1236" s="66" t="s">
        <v>763</v>
      </c>
      <c r="Y1236" s="61" t="s">
        <v>691</v>
      </c>
      <c r="Z1236" s="79"/>
    </row>
    <row r="1237" spans="1:26" s="134" customFormat="1" hidden="1" x14ac:dyDescent="0.2">
      <c r="A1237" s="267" t="str">
        <f>Übersetzungstexte!A$194</f>
        <v/>
      </c>
      <c r="B1237" s="263" t="str">
        <f>Übersetzungstexte!A$197</f>
        <v>wöchentliche</v>
      </c>
      <c r="C1237" s="264" t="str">
        <f>Übersetzungstexte!A$200</f>
        <v>Periode inkl.</v>
      </c>
      <c r="D1237" s="265" t="str">
        <f>Übersetzungstexte!A$203</f>
        <v/>
      </c>
      <c r="E1237" s="264" t="str">
        <f>Übersetzungstexte!A$206</f>
        <v>Unbezahlte</v>
      </c>
      <c r="F1237" s="264" t="str">
        <f>Übersetzungstexte!A$209</f>
        <v/>
      </c>
      <c r="G1237" s="266"/>
      <c r="H1237" s="267" t="str">
        <f>Übersetzungstexte!A$213</f>
        <v/>
      </c>
      <c r="I1237" s="263" t="str">
        <f>Übersetzungstexte!A$216</f>
        <v>wöchentliche</v>
      </c>
      <c r="J1237" s="264" t="str">
        <f>Übersetzungstexte!A$219</f>
        <v>Periode inkl.</v>
      </c>
      <c r="K1237" s="265" t="str">
        <f>Übersetzungstexte!A$222</f>
        <v/>
      </c>
      <c r="L1237" s="264" t="str">
        <f>Übersetzungstexte!A$225</f>
        <v>Unbezahlte</v>
      </c>
      <c r="M1237" s="264" t="str">
        <f>Übersetzungstexte!A$228</f>
        <v/>
      </c>
      <c r="N1237" s="55"/>
      <c r="O1237" s="55"/>
      <c r="P1237" s="61" t="s">
        <v>682</v>
      </c>
      <c r="Q1237" s="84" t="s">
        <v>681</v>
      </c>
      <c r="R1237" s="61" t="s">
        <v>692</v>
      </c>
      <c r="S1237" s="61" t="s">
        <v>692</v>
      </c>
      <c r="T1237" s="66" t="s">
        <v>749</v>
      </c>
      <c r="U1237" s="66" t="s">
        <v>749</v>
      </c>
      <c r="V1237" s="61" t="s">
        <v>692</v>
      </c>
      <c r="W1237" s="66" t="s">
        <v>749</v>
      </c>
      <c r="X1237" s="66" t="s">
        <v>749</v>
      </c>
      <c r="Y1237" s="61" t="s">
        <v>692</v>
      </c>
      <c r="Z1237" s="79" t="s">
        <v>52</v>
      </c>
    </row>
    <row r="1238" spans="1:26" s="134" customFormat="1" hidden="1" x14ac:dyDescent="0.2">
      <c r="A1238" s="268" t="str">
        <f>Übersetzungstexte!A$195</f>
        <v>Name,Vorname</v>
      </c>
      <c r="B1238" s="269" t="str">
        <f>Übersetzungstexte!A$198</f>
        <v>Arbeitszeit</v>
      </c>
      <c r="C1238" s="270" t="str">
        <f>Übersetzungstexte!A$201</f>
        <v>Vorholzeit</v>
      </c>
      <c r="D1238" s="271" t="str">
        <f>Übersetzungstexte!A$204</f>
        <v/>
      </c>
      <c r="E1238" s="270" t="str">
        <f>Übersetzungstexte!A$207</f>
        <v>Absenzen</v>
      </c>
      <c r="F1238" s="270" t="str">
        <f>Übersetzungstexte!A$210</f>
        <v/>
      </c>
      <c r="G1238" s="272"/>
      <c r="H1238" s="268" t="str">
        <f>Übersetzungstexte!A$214</f>
        <v>Name,Vorname</v>
      </c>
      <c r="I1238" s="269" t="str">
        <f>Übersetzungstexte!A$217</f>
        <v>Arbeitszeit</v>
      </c>
      <c r="J1238" s="270" t="str">
        <f>Übersetzungstexte!A$220</f>
        <v>Vorholzeit</v>
      </c>
      <c r="K1238" s="271" t="str">
        <f>Übersetzungstexte!A$223</f>
        <v/>
      </c>
      <c r="L1238" s="270" t="str">
        <f>Übersetzungstexte!A$226</f>
        <v>Absenzen</v>
      </c>
      <c r="M1238" s="270" t="str">
        <f>Übersetzungstexte!A$229</f>
        <v/>
      </c>
      <c r="N1238" s="55"/>
      <c r="O1238" s="55" t="s">
        <v>711</v>
      </c>
      <c r="P1238" s="61" t="s">
        <v>673</v>
      </c>
      <c r="Q1238" s="84" t="s">
        <v>661</v>
      </c>
      <c r="R1238" s="83">
        <f>P$3</f>
        <v>693598</v>
      </c>
      <c r="S1238" s="83">
        <f>P$4</f>
        <v>693233</v>
      </c>
      <c r="T1238" s="83" t="s">
        <v>767</v>
      </c>
      <c r="U1238" s="83" t="s">
        <v>767</v>
      </c>
      <c r="V1238" s="83" t="s">
        <v>767</v>
      </c>
      <c r="W1238" s="83" t="s">
        <v>4</v>
      </c>
      <c r="X1238" s="83" t="s">
        <v>4</v>
      </c>
      <c r="Y1238" s="83" t="s">
        <v>4</v>
      </c>
      <c r="Z1238" s="79" t="s">
        <v>53</v>
      </c>
    </row>
    <row r="1239" spans="1:26" ht="17.25" hidden="1" customHeight="1" x14ac:dyDescent="0.2">
      <c r="A1239" s="131" t="str">
        <f t="shared" ref="A1239:A1259" si="533">O1239</f>
        <v/>
      </c>
      <c r="B1239" s="168"/>
      <c r="C1239" s="168"/>
      <c r="D1239" s="168"/>
      <c r="E1239" s="169"/>
      <c r="F1239" s="273" t="str">
        <f t="shared" ref="F1239:F1259" si="534">R1239</f>
        <v/>
      </c>
      <c r="G1239" s="129"/>
      <c r="H1239" s="131" t="str">
        <f t="shared" ref="H1239:H1259" si="535">O1239</f>
        <v/>
      </c>
      <c r="I1239" s="168"/>
      <c r="J1239" s="168"/>
      <c r="K1239" s="168"/>
      <c r="L1239" s="169"/>
      <c r="M1239" s="273" t="str">
        <f t="shared" ref="M1239:M1259" si="536">S1239</f>
        <v/>
      </c>
      <c r="N1239" s="56"/>
      <c r="O1239" s="57" t="str">
        <f>'Stammdaten Mitarbeitende'!AA1239</f>
        <v/>
      </c>
      <c r="P1239" s="64" t="str">
        <f>IF($A1239="","",'Stammdaten Mitarbeitende'!L1239)</f>
        <v/>
      </c>
      <c r="Q1239" s="64" t="str">
        <f>IF(OR($A1239="",'Stammdaten Mitarbeitende'!J1239=""),"",'Stammdaten Mitarbeitende'!J1239)</f>
        <v/>
      </c>
      <c r="R1239" s="63" t="str">
        <f t="shared" ref="R1239:R1259" si="537">IF(OR($A1239="",C1239="",D1239="",E1239=""),"",MAX(C1239-D1239-E1239,0))</f>
        <v/>
      </c>
      <c r="S1239" s="63" t="str">
        <f>IF(OR($H1239="",J1239="",K1239="",L1239=""),"",MAX(J1239-K1239-L1239,0))</f>
        <v/>
      </c>
      <c r="T1239" s="19">
        <f t="shared" ref="T1239:T1259" si="538">IF(OR(F1239=""),0,C1239)</f>
        <v>0</v>
      </c>
      <c r="U1239" s="19">
        <f t="shared" ref="U1239:U1259" si="539">IF(OR(F1239=""),0,E1239)</f>
        <v>0</v>
      </c>
      <c r="V1239" s="19">
        <f t="shared" ref="V1239:V1259" si="540">IF(OR(F1239&lt;=0,F1239=""),0,R1239)</f>
        <v>0</v>
      </c>
      <c r="W1239" s="19">
        <f t="shared" ref="W1239:W1259" si="541">IF(OR(M1239=""),0,J1239)</f>
        <v>0</v>
      </c>
      <c r="X1239" s="19">
        <f t="shared" ref="X1239:X1259" si="542">IF(OR(M1239=""),0,L1239)</f>
        <v>0</v>
      </c>
      <c r="Y1239" s="19">
        <f t="shared" ref="Y1239:Y1259" si="543">IF(OR(M1239&lt;=0,M1239=""),0,S1239)</f>
        <v>0</v>
      </c>
      <c r="Z1239" s="365">
        <f>MAX(P1239:Y1239)</f>
        <v>0</v>
      </c>
    </row>
    <row r="1240" spans="1:26" ht="17.25" hidden="1" customHeight="1" x14ac:dyDescent="0.2">
      <c r="A1240" s="131" t="str">
        <f t="shared" si="533"/>
        <v/>
      </c>
      <c r="B1240" s="168"/>
      <c r="C1240" s="168"/>
      <c r="D1240" s="168"/>
      <c r="E1240" s="169"/>
      <c r="F1240" s="273" t="str">
        <f t="shared" si="534"/>
        <v/>
      </c>
      <c r="G1240" s="129"/>
      <c r="H1240" s="131" t="str">
        <f t="shared" si="535"/>
        <v/>
      </c>
      <c r="I1240" s="168"/>
      <c r="J1240" s="168"/>
      <c r="K1240" s="168"/>
      <c r="L1240" s="169"/>
      <c r="M1240" s="273" t="str">
        <f t="shared" si="536"/>
        <v/>
      </c>
      <c r="N1240" s="56"/>
      <c r="O1240" s="57" t="str">
        <f>'Stammdaten Mitarbeitende'!AA1240</f>
        <v/>
      </c>
      <c r="P1240" s="64" t="str">
        <f>IF($A1240="","",'Stammdaten Mitarbeitende'!L1240)</f>
        <v/>
      </c>
      <c r="Q1240" s="64" t="str">
        <f>IF(OR($A1240="",'Stammdaten Mitarbeitende'!J1240=""),"",'Stammdaten Mitarbeitende'!J1240)</f>
        <v/>
      </c>
      <c r="R1240" s="63" t="str">
        <f t="shared" si="537"/>
        <v/>
      </c>
      <c r="S1240" s="63" t="str">
        <f t="shared" ref="S1240:S1259" si="544">IF(OR($H1240="",J1240="",K1240="",L1240=""),"",MAX(J1240-K1240-L1240,0))</f>
        <v/>
      </c>
      <c r="T1240" s="19">
        <f t="shared" si="538"/>
        <v>0</v>
      </c>
      <c r="U1240" s="19">
        <f t="shared" si="539"/>
        <v>0</v>
      </c>
      <c r="V1240" s="19">
        <f t="shared" si="540"/>
        <v>0</v>
      </c>
      <c r="W1240" s="19">
        <f t="shared" si="541"/>
        <v>0</v>
      </c>
      <c r="X1240" s="19">
        <f t="shared" si="542"/>
        <v>0</v>
      </c>
      <c r="Y1240" s="19">
        <f t="shared" si="543"/>
        <v>0</v>
      </c>
      <c r="Z1240" s="365">
        <f t="shared" ref="Z1240:Z1259" si="545">MAX(P1240:Y1240)</f>
        <v>0</v>
      </c>
    </row>
    <row r="1241" spans="1:26" ht="17.25" hidden="1" customHeight="1" x14ac:dyDescent="0.2">
      <c r="A1241" s="131" t="str">
        <f t="shared" si="533"/>
        <v/>
      </c>
      <c r="B1241" s="168"/>
      <c r="C1241" s="168"/>
      <c r="D1241" s="168"/>
      <c r="E1241" s="169"/>
      <c r="F1241" s="273" t="str">
        <f t="shared" si="534"/>
        <v/>
      </c>
      <c r="G1241" s="129"/>
      <c r="H1241" s="131" t="str">
        <f t="shared" si="535"/>
        <v/>
      </c>
      <c r="I1241" s="168"/>
      <c r="J1241" s="168"/>
      <c r="K1241" s="168"/>
      <c r="L1241" s="169"/>
      <c r="M1241" s="273" t="str">
        <f t="shared" si="536"/>
        <v/>
      </c>
      <c r="N1241" s="56"/>
      <c r="O1241" s="57" t="str">
        <f>'Stammdaten Mitarbeitende'!AA1241</f>
        <v/>
      </c>
      <c r="P1241" s="64" t="str">
        <f>IF($A1241="","",'Stammdaten Mitarbeitende'!L1241)</f>
        <v/>
      </c>
      <c r="Q1241" s="64" t="str">
        <f>IF(OR($A1241="",'Stammdaten Mitarbeitende'!J1241=""),"",'Stammdaten Mitarbeitende'!J1241)</f>
        <v/>
      </c>
      <c r="R1241" s="63" t="str">
        <f t="shared" si="537"/>
        <v/>
      </c>
      <c r="S1241" s="63" t="str">
        <f t="shared" si="544"/>
        <v/>
      </c>
      <c r="T1241" s="19">
        <f t="shared" si="538"/>
        <v>0</v>
      </c>
      <c r="U1241" s="19">
        <f t="shared" si="539"/>
        <v>0</v>
      </c>
      <c r="V1241" s="19">
        <f t="shared" si="540"/>
        <v>0</v>
      </c>
      <c r="W1241" s="19">
        <f t="shared" si="541"/>
        <v>0</v>
      </c>
      <c r="X1241" s="19">
        <f t="shared" si="542"/>
        <v>0</v>
      </c>
      <c r="Y1241" s="19">
        <f t="shared" si="543"/>
        <v>0</v>
      </c>
      <c r="Z1241" s="365">
        <f t="shared" si="545"/>
        <v>0</v>
      </c>
    </row>
    <row r="1242" spans="1:26" ht="17.25" hidden="1" customHeight="1" x14ac:dyDescent="0.2">
      <c r="A1242" s="131" t="str">
        <f t="shared" si="533"/>
        <v/>
      </c>
      <c r="B1242" s="168"/>
      <c r="C1242" s="168"/>
      <c r="D1242" s="168"/>
      <c r="E1242" s="169"/>
      <c r="F1242" s="273" t="str">
        <f t="shared" si="534"/>
        <v/>
      </c>
      <c r="G1242" s="129"/>
      <c r="H1242" s="131" t="str">
        <f t="shared" si="535"/>
        <v/>
      </c>
      <c r="I1242" s="168"/>
      <c r="J1242" s="168"/>
      <c r="K1242" s="168"/>
      <c r="L1242" s="169"/>
      <c r="M1242" s="273" t="str">
        <f t="shared" si="536"/>
        <v/>
      </c>
      <c r="N1242" s="56"/>
      <c r="O1242" s="57" t="str">
        <f>'Stammdaten Mitarbeitende'!AA1242</f>
        <v/>
      </c>
      <c r="P1242" s="64" t="str">
        <f>IF($A1242="","",'Stammdaten Mitarbeitende'!L1242)</f>
        <v/>
      </c>
      <c r="Q1242" s="64" t="str">
        <f>IF(OR($A1242="",'Stammdaten Mitarbeitende'!J1242=""),"",'Stammdaten Mitarbeitende'!J1242)</f>
        <v/>
      </c>
      <c r="R1242" s="63" t="str">
        <f t="shared" si="537"/>
        <v/>
      </c>
      <c r="S1242" s="63" t="str">
        <f t="shared" si="544"/>
        <v/>
      </c>
      <c r="T1242" s="19">
        <f t="shared" si="538"/>
        <v>0</v>
      </c>
      <c r="U1242" s="19">
        <f t="shared" si="539"/>
        <v>0</v>
      </c>
      <c r="V1242" s="19">
        <f t="shared" si="540"/>
        <v>0</v>
      </c>
      <c r="W1242" s="19">
        <f t="shared" si="541"/>
        <v>0</v>
      </c>
      <c r="X1242" s="19">
        <f t="shared" si="542"/>
        <v>0</v>
      </c>
      <c r="Y1242" s="19">
        <f t="shared" si="543"/>
        <v>0</v>
      </c>
      <c r="Z1242" s="365">
        <f t="shared" si="545"/>
        <v>0</v>
      </c>
    </row>
    <row r="1243" spans="1:26" ht="17.25" hidden="1" customHeight="1" x14ac:dyDescent="0.2">
      <c r="A1243" s="131" t="str">
        <f t="shared" si="533"/>
        <v/>
      </c>
      <c r="B1243" s="168"/>
      <c r="C1243" s="168"/>
      <c r="D1243" s="168"/>
      <c r="E1243" s="169"/>
      <c r="F1243" s="273" t="str">
        <f t="shared" si="534"/>
        <v/>
      </c>
      <c r="G1243" s="129"/>
      <c r="H1243" s="131" t="str">
        <f t="shared" si="535"/>
        <v/>
      </c>
      <c r="I1243" s="168"/>
      <c r="J1243" s="168"/>
      <c r="K1243" s="168"/>
      <c r="L1243" s="169"/>
      <c r="M1243" s="273" t="str">
        <f t="shared" si="536"/>
        <v/>
      </c>
      <c r="N1243" s="56"/>
      <c r="O1243" s="57" t="str">
        <f>'Stammdaten Mitarbeitende'!AA1243</f>
        <v/>
      </c>
      <c r="P1243" s="64" t="str">
        <f>IF($A1243="","",'Stammdaten Mitarbeitende'!L1243)</f>
        <v/>
      </c>
      <c r="Q1243" s="64" t="str">
        <f>IF(OR($A1243="",'Stammdaten Mitarbeitende'!J1243=""),"",'Stammdaten Mitarbeitende'!J1243)</f>
        <v/>
      </c>
      <c r="R1243" s="63" t="str">
        <f t="shared" si="537"/>
        <v/>
      </c>
      <c r="S1243" s="63" t="str">
        <f t="shared" si="544"/>
        <v/>
      </c>
      <c r="T1243" s="19">
        <f t="shared" si="538"/>
        <v>0</v>
      </c>
      <c r="U1243" s="19">
        <f t="shared" si="539"/>
        <v>0</v>
      </c>
      <c r="V1243" s="19">
        <f t="shared" si="540"/>
        <v>0</v>
      </c>
      <c r="W1243" s="19">
        <f t="shared" si="541"/>
        <v>0</v>
      </c>
      <c r="X1243" s="19">
        <f t="shared" si="542"/>
        <v>0</v>
      </c>
      <c r="Y1243" s="19">
        <f t="shared" si="543"/>
        <v>0</v>
      </c>
      <c r="Z1243" s="365">
        <f t="shared" si="545"/>
        <v>0</v>
      </c>
    </row>
    <row r="1244" spans="1:26" ht="17.25" hidden="1" customHeight="1" x14ac:dyDescent="0.2">
      <c r="A1244" s="131" t="str">
        <f t="shared" si="533"/>
        <v/>
      </c>
      <c r="B1244" s="168"/>
      <c r="C1244" s="168"/>
      <c r="D1244" s="168"/>
      <c r="E1244" s="169"/>
      <c r="F1244" s="273" t="str">
        <f t="shared" si="534"/>
        <v/>
      </c>
      <c r="G1244" s="129"/>
      <c r="H1244" s="131" t="str">
        <f t="shared" si="535"/>
        <v/>
      </c>
      <c r="I1244" s="168"/>
      <c r="J1244" s="168"/>
      <c r="K1244" s="168"/>
      <c r="L1244" s="169"/>
      <c r="M1244" s="273" t="str">
        <f t="shared" si="536"/>
        <v/>
      </c>
      <c r="N1244" s="56"/>
      <c r="O1244" s="57" t="str">
        <f>'Stammdaten Mitarbeitende'!AA1244</f>
        <v/>
      </c>
      <c r="P1244" s="64" t="str">
        <f>IF($A1244="","",'Stammdaten Mitarbeitende'!L1244)</f>
        <v/>
      </c>
      <c r="Q1244" s="64" t="str">
        <f>IF(OR($A1244="",'Stammdaten Mitarbeitende'!J1244=""),"",'Stammdaten Mitarbeitende'!J1244)</f>
        <v/>
      </c>
      <c r="R1244" s="63" t="str">
        <f t="shared" si="537"/>
        <v/>
      </c>
      <c r="S1244" s="63" t="str">
        <f t="shared" si="544"/>
        <v/>
      </c>
      <c r="T1244" s="19">
        <f t="shared" si="538"/>
        <v>0</v>
      </c>
      <c r="U1244" s="19">
        <f t="shared" si="539"/>
        <v>0</v>
      </c>
      <c r="V1244" s="19">
        <f t="shared" si="540"/>
        <v>0</v>
      </c>
      <c r="W1244" s="19">
        <f t="shared" si="541"/>
        <v>0</v>
      </c>
      <c r="X1244" s="19">
        <f t="shared" si="542"/>
        <v>0</v>
      </c>
      <c r="Y1244" s="19">
        <f t="shared" si="543"/>
        <v>0</v>
      </c>
      <c r="Z1244" s="365">
        <f t="shared" si="545"/>
        <v>0</v>
      </c>
    </row>
    <row r="1245" spans="1:26" ht="17.25" hidden="1" customHeight="1" x14ac:dyDescent="0.2">
      <c r="A1245" s="131" t="str">
        <f t="shared" si="533"/>
        <v/>
      </c>
      <c r="B1245" s="168"/>
      <c r="C1245" s="168"/>
      <c r="D1245" s="168"/>
      <c r="E1245" s="169"/>
      <c r="F1245" s="273" t="str">
        <f t="shared" si="534"/>
        <v/>
      </c>
      <c r="G1245" s="129"/>
      <c r="H1245" s="131" t="str">
        <f t="shared" si="535"/>
        <v/>
      </c>
      <c r="I1245" s="168"/>
      <c r="J1245" s="168"/>
      <c r="K1245" s="168"/>
      <c r="L1245" s="169"/>
      <c r="M1245" s="273" t="str">
        <f t="shared" si="536"/>
        <v/>
      </c>
      <c r="N1245" s="56"/>
      <c r="O1245" s="57" t="str">
        <f>'Stammdaten Mitarbeitende'!AA1245</f>
        <v/>
      </c>
      <c r="P1245" s="64" t="str">
        <f>IF($A1245="","",'Stammdaten Mitarbeitende'!L1245)</f>
        <v/>
      </c>
      <c r="Q1245" s="64" t="str">
        <f>IF(OR($A1245="",'Stammdaten Mitarbeitende'!J1245=""),"",'Stammdaten Mitarbeitende'!J1245)</f>
        <v/>
      </c>
      <c r="R1245" s="63" t="str">
        <f t="shared" si="537"/>
        <v/>
      </c>
      <c r="S1245" s="63" t="str">
        <f t="shared" si="544"/>
        <v/>
      </c>
      <c r="T1245" s="19">
        <f t="shared" si="538"/>
        <v>0</v>
      </c>
      <c r="U1245" s="19">
        <f t="shared" si="539"/>
        <v>0</v>
      </c>
      <c r="V1245" s="19">
        <f t="shared" si="540"/>
        <v>0</v>
      </c>
      <c r="W1245" s="19">
        <f t="shared" si="541"/>
        <v>0</v>
      </c>
      <c r="X1245" s="19">
        <f t="shared" si="542"/>
        <v>0</v>
      </c>
      <c r="Y1245" s="19">
        <f t="shared" si="543"/>
        <v>0</v>
      </c>
      <c r="Z1245" s="365">
        <f t="shared" si="545"/>
        <v>0</v>
      </c>
    </row>
    <row r="1246" spans="1:26" ht="17.25" hidden="1" customHeight="1" x14ac:dyDescent="0.2">
      <c r="A1246" s="131" t="str">
        <f t="shared" si="533"/>
        <v/>
      </c>
      <c r="B1246" s="168"/>
      <c r="C1246" s="168"/>
      <c r="D1246" s="168"/>
      <c r="E1246" s="169"/>
      <c r="F1246" s="273" t="str">
        <f t="shared" si="534"/>
        <v/>
      </c>
      <c r="G1246" s="129"/>
      <c r="H1246" s="131" t="str">
        <f t="shared" si="535"/>
        <v/>
      </c>
      <c r="I1246" s="168"/>
      <c r="J1246" s="168"/>
      <c r="K1246" s="168"/>
      <c r="L1246" s="169"/>
      <c r="M1246" s="273" t="str">
        <f t="shared" si="536"/>
        <v/>
      </c>
      <c r="N1246" s="56"/>
      <c r="O1246" s="57" t="str">
        <f>'Stammdaten Mitarbeitende'!AA1246</f>
        <v/>
      </c>
      <c r="P1246" s="64" t="str">
        <f>IF($A1246="","",'Stammdaten Mitarbeitende'!L1246)</f>
        <v/>
      </c>
      <c r="Q1246" s="64" t="str">
        <f>IF(OR($A1246="",'Stammdaten Mitarbeitende'!J1246=""),"",'Stammdaten Mitarbeitende'!J1246)</f>
        <v/>
      </c>
      <c r="R1246" s="63" t="str">
        <f t="shared" si="537"/>
        <v/>
      </c>
      <c r="S1246" s="63" t="str">
        <f t="shared" si="544"/>
        <v/>
      </c>
      <c r="T1246" s="19">
        <f t="shared" si="538"/>
        <v>0</v>
      </c>
      <c r="U1246" s="19">
        <f t="shared" si="539"/>
        <v>0</v>
      </c>
      <c r="V1246" s="19">
        <f t="shared" si="540"/>
        <v>0</v>
      </c>
      <c r="W1246" s="19">
        <f t="shared" si="541"/>
        <v>0</v>
      </c>
      <c r="X1246" s="19">
        <f t="shared" si="542"/>
        <v>0</v>
      </c>
      <c r="Y1246" s="19">
        <f t="shared" si="543"/>
        <v>0</v>
      </c>
      <c r="Z1246" s="365">
        <f t="shared" si="545"/>
        <v>0</v>
      </c>
    </row>
    <row r="1247" spans="1:26" ht="17.25" hidden="1" customHeight="1" x14ac:dyDescent="0.2">
      <c r="A1247" s="131" t="str">
        <f t="shared" si="533"/>
        <v/>
      </c>
      <c r="B1247" s="168"/>
      <c r="C1247" s="168"/>
      <c r="D1247" s="168"/>
      <c r="E1247" s="169"/>
      <c r="F1247" s="273" t="str">
        <f t="shared" si="534"/>
        <v/>
      </c>
      <c r="G1247" s="129"/>
      <c r="H1247" s="131" t="str">
        <f t="shared" si="535"/>
        <v/>
      </c>
      <c r="I1247" s="168"/>
      <c r="J1247" s="168"/>
      <c r="K1247" s="168"/>
      <c r="L1247" s="169"/>
      <c r="M1247" s="273" t="str">
        <f t="shared" si="536"/>
        <v/>
      </c>
      <c r="N1247" s="56"/>
      <c r="O1247" s="57" t="str">
        <f>'Stammdaten Mitarbeitende'!AA1247</f>
        <v/>
      </c>
      <c r="P1247" s="64" t="str">
        <f>IF($A1247="","",'Stammdaten Mitarbeitende'!L1247)</f>
        <v/>
      </c>
      <c r="Q1247" s="64" t="str">
        <f>IF(OR($A1247="",'Stammdaten Mitarbeitende'!J1247=""),"",'Stammdaten Mitarbeitende'!J1247)</f>
        <v/>
      </c>
      <c r="R1247" s="63" t="str">
        <f t="shared" si="537"/>
        <v/>
      </c>
      <c r="S1247" s="63" t="str">
        <f t="shared" si="544"/>
        <v/>
      </c>
      <c r="T1247" s="19">
        <f t="shared" si="538"/>
        <v>0</v>
      </c>
      <c r="U1247" s="19">
        <f t="shared" si="539"/>
        <v>0</v>
      </c>
      <c r="V1247" s="19">
        <f t="shared" si="540"/>
        <v>0</v>
      </c>
      <c r="W1247" s="19">
        <f t="shared" si="541"/>
        <v>0</v>
      </c>
      <c r="X1247" s="19">
        <f t="shared" si="542"/>
        <v>0</v>
      </c>
      <c r="Y1247" s="19">
        <f t="shared" si="543"/>
        <v>0</v>
      </c>
      <c r="Z1247" s="365">
        <f t="shared" si="545"/>
        <v>0</v>
      </c>
    </row>
    <row r="1248" spans="1:26" ht="17.25" hidden="1" customHeight="1" x14ac:dyDescent="0.2">
      <c r="A1248" s="131" t="str">
        <f t="shared" si="533"/>
        <v/>
      </c>
      <c r="B1248" s="168"/>
      <c r="C1248" s="168"/>
      <c r="D1248" s="168"/>
      <c r="E1248" s="169"/>
      <c r="F1248" s="273" t="str">
        <f t="shared" si="534"/>
        <v/>
      </c>
      <c r="G1248" s="129"/>
      <c r="H1248" s="131" t="str">
        <f t="shared" si="535"/>
        <v/>
      </c>
      <c r="I1248" s="168"/>
      <c r="J1248" s="168"/>
      <c r="K1248" s="168"/>
      <c r="L1248" s="169"/>
      <c r="M1248" s="273" t="str">
        <f t="shared" si="536"/>
        <v/>
      </c>
      <c r="N1248" s="56"/>
      <c r="O1248" s="57" t="str">
        <f>'Stammdaten Mitarbeitende'!AA1248</f>
        <v/>
      </c>
      <c r="P1248" s="64" t="str">
        <f>IF($A1248="","",'Stammdaten Mitarbeitende'!L1248)</f>
        <v/>
      </c>
      <c r="Q1248" s="64" t="str">
        <f>IF(OR($A1248="",'Stammdaten Mitarbeitende'!J1248=""),"",'Stammdaten Mitarbeitende'!J1248)</f>
        <v/>
      </c>
      <c r="R1248" s="63" t="str">
        <f t="shared" si="537"/>
        <v/>
      </c>
      <c r="S1248" s="63" t="str">
        <f t="shared" si="544"/>
        <v/>
      </c>
      <c r="T1248" s="19">
        <f t="shared" si="538"/>
        <v>0</v>
      </c>
      <c r="U1248" s="19">
        <f t="shared" si="539"/>
        <v>0</v>
      </c>
      <c r="V1248" s="19">
        <f t="shared" si="540"/>
        <v>0</v>
      </c>
      <c r="W1248" s="19">
        <f t="shared" si="541"/>
        <v>0</v>
      </c>
      <c r="X1248" s="19">
        <f t="shared" si="542"/>
        <v>0</v>
      </c>
      <c r="Y1248" s="19">
        <f t="shared" si="543"/>
        <v>0</v>
      </c>
      <c r="Z1248" s="365">
        <f t="shared" si="545"/>
        <v>0</v>
      </c>
    </row>
    <row r="1249" spans="1:26" ht="17.25" hidden="1" customHeight="1" x14ac:dyDescent="0.2">
      <c r="A1249" s="131" t="str">
        <f t="shared" si="533"/>
        <v/>
      </c>
      <c r="B1249" s="168"/>
      <c r="C1249" s="168"/>
      <c r="D1249" s="168"/>
      <c r="E1249" s="169"/>
      <c r="F1249" s="273" t="str">
        <f t="shared" si="534"/>
        <v/>
      </c>
      <c r="G1249" s="129"/>
      <c r="H1249" s="131" t="str">
        <f t="shared" si="535"/>
        <v/>
      </c>
      <c r="I1249" s="168"/>
      <c r="J1249" s="168"/>
      <c r="K1249" s="168"/>
      <c r="L1249" s="169"/>
      <c r="M1249" s="273" t="str">
        <f t="shared" si="536"/>
        <v/>
      </c>
      <c r="N1249" s="56"/>
      <c r="O1249" s="57" t="str">
        <f>'Stammdaten Mitarbeitende'!AA1249</f>
        <v/>
      </c>
      <c r="P1249" s="64" t="str">
        <f>IF($A1249="","",'Stammdaten Mitarbeitende'!L1249)</f>
        <v/>
      </c>
      <c r="Q1249" s="64" t="str">
        <f>IF(OR($A1249="",'Stammdaten Mitarbeitende'!J1249=""),"",'Stammdaten Mitarbeitende'!J1249)</f>
        <v/>
      </c>
      <c r="R1249" s="63" t="str">
        <f t="shared" si="537"/>
        <v/>
      </c>
      <c r="S1249" s="63" t="str">
        <f t="shared" si="544"/>
        <v/>
      </c>
      <c r="T1249" s="19">
        <f t="shared" si="538"/>
        <v>0</v>
      </c>
      <c r="U1249" s="19">
        <f t="shared" si="539"/>
        <v>0</v>
      </c>
      <c r="V1249" s="19">
        <f t="shared" si="540"/>
        <v>0</v>
      </c>
      <c r="W1249" s="19">
        <f t="shared" si="541"/>
        <v>0</v>
      </c>
      <c r="X1249" s="19">
        <f t="shared" si="542"/>
        <v>0</v>
      </c>
      <c r="Y1249" s="19">
        <f t="shared" si="543"/>
        <v>0</v>
      </c>
      <c r="Z1249" s="365">
        <f t="shared" si="545"/>
        <v>0</v>
      </c>
    </row>
    <row r="1250" spans="1:26" ht="17.25" hidden="1" customHeight="1" x14ac:dyDescent="0.2">
      <c r="A1250" s="131" t="str">
        <f t="shared" si="533"/>
        <v/>
      </c>
      <c r="B1250" s="168"/>
      <c r="C1250" s="168"/>
      <c r="D1250" s="168"/>
      <c r="E1250" s="169"/>
      <c r="F1250" s="273" t="str">
        <f t="shared" si="534"/>
        <v/>
      </c>
      <c r="G1250" s="129"/>
      <c r="H1250" s="131" t="str">
        <f t="shared" si="535"/>
        <v/>
      </c>
      <c r="I1250" s="168"/>
      <c r="J1250" s="168"/>
      <c r="K1250" s="168"/>
      <c r="L1250" s="169"/>
      <c r="M1250" s="273" t="str">
        <f t="shared" si="536"/>
        <v/>
      </c>
      <c r="N1250" s="56"/>
      <c r="O1250" s="57" t="str">
        <f>'Stammdaten Mitarbeitende'!AA1250</f>
        <v/>
      </c>
      <c r="P1250" s="64" t="str">
        <f>IF($A1250="","",'Stammdaten Mitarbeitende'!L1250)</f>
        <v/>
      </c>
      <c r="Q1250" s="64" t="str">
        <f>IF(OR($A1250="",'Stammdaten Mitarbeitende'!J1250=""),"",'Stammdaten Mitarbeitende'!J1250)</f>
        <v/>
      </c>
      <c r="R1250" s="63" t="str">
        <f t="shared" si="537"/>
        <v/>
      </c>
      <c r="S1250" s="63" t="str">
        <f t="shared" si="544"/>
        <v/>
      </c>
      <c r="T1250" s="19">
        <f t="shared" si="538"/>
        <v>0</v>
      </c>
      <c r="U1250" s="19">
        <f t="shared" si="539"/>
        <v>0</v>
      </c>
      <c r="V1250" s="19">
        <f t="shared" si="540"/>
        <v>0</v>
      </c>
      <c r="W1250" s="19">
        <f t="shared" si="541"/>
        <v>0</v>
      </c>
      <c r="X1250" s="19">
        <f t="shared" si="542"/>
        <v>0</v>
      </c>
      <c r="Y1250" s="19">
        <f t="shared" si="543"/>
        <v>0</v>
      </c>
      <c r="Z1250" s="365">
        <f t="shared" si="545"/>
        <v>0</v>
      </c>
    </row>
    <row r="1251" spans="1:26" ht="17.25" hidden="1" customHeight="1" x14ac:dyDescent="0.2">
      <c r="A1251" s="131" t="str">
        <f t="shared" si="533"/>
        <v/>
      </c>
      <c r="B1251" s="168"/>
      <c r="C1251" s="168"/>
      <c r="D1251" s="168"/>
      <c r="E1251" s="169"/>
      <c r="F1251" s="273" t="str">
        <f t="shared" si="534"/>
        <v/>
      </c>
      <c r="G1251" s="129"/>
      <c r="H1251" s="131" t="str">
        <f t="shared" si="535"/>
        <v/>
      </c>
      <c r="I1251" s="168"/>
      <c r="J1251" s="168"/>
      <c r="K1251" s="168"/>
      <c r="L1251" s="169"/>
      <c r="M1251" s="273" t="str">
        <f t="shared" si="536"/>
        <v/>
      </c>
      <c r="N1251" s="56"/>
      <c r="O1251" s="57" t="str">
        <f>'Stammdaten Mitarbeitende'!AA1251</f>
        <v/>
      </c>
      <c r="P1251" s="64" t="str">
        <f>IF($A1251="","",'Stammdaten Mitarbeitende'!L1251)</f>
        <v/>
      </c>
      <c r="Q1251" s="64" t="str">
        <f>IF(OR($A1251="",'Stammdaten Mitarbeitende'!J1251=""),"",'Stammdaten Mitarbeitende'!J1251)</f>
        <v/>
      </c>
      <c r="R1251" s="63" t="str">
        <f t="shared" si="537"/>
        <v/>
      </c>
      <c r="S1251" s="63" t="str">
        <f t="shared" si="544"/>
        <v/>
      </c>
      <c r="T1251" s="19">
        <f t="shared" si="538"/>
        <v>0</v>
      </c>
      <c r="U1251" s="19">
        <f t="shared" si="539"/>
        <v>0</v>
      </c>
      <c r="V1251" s="19">
        <f t="shared" si="540"/>
        <v>0</v>
      </c>
      <c r="W1251" s="19">
        <f t="shared" si="541"/>
        <v>0</v>
      </c>
      <c r="X1251" s="19">
        <f t="shared" si="542"/>
        <v>0</v>
      </c>
      <c r="Y1251" s="19">
        <f t="shared" si="543"/>
        <v>0</v>
      </c>
      <c r="Z1251" s="365">
        <f t="shared" si="545"/>
        <v>0</v>
      </c>
    </row>
    <row r="1252" spans="1:26" ht="17.25" hidden="1" customHeight="1" x14ac:dyDescent="0.2">
      <c r="A1252" s="131" t="str">
        <f t="shared" si="533"/>
        <v/>
      </c>
      <c r="B1252" s="168"/>
      <c r="C1252" s="168"/>
      <c r="D1252" s="168"/>
      <c r="E1252" s="169"/>
      <c r="F1252" s="273" t="str">
        <f t="shared" si="534"/>
        <v/>
      </c>
      <c r="G1252" s="129"/>
      <c r="H1252" s="131" t="str">
        <f t="shared" si="535"/>
        <v/>
      </c>
      <c r="I1252" s="168"/>
      <c r="J1252" s="168"/>
      <c r="K1252" s="168"/>
      <c r="L1252" s="169"/>
      <c r="M1252" s="273" t="str">
        <f t="shared" si="536"/>
        <v/>
      </c>
      <c r="N1252" s="56"/>
      <c r="O1252" s="57" t="str">
        <f>'Stammdaten Mitarbeitende'!AA1252</f>
        <v/>
      </c>
      <c r="P1252" s="64" t="str">
        <f>IF($A1252="","",'Stammdaten Mitarbeitende'!L1252)</f>
        <v/>
      </c>
      <c r="Q1252" s="64" t="str">
        <f>IF(OR($A1252="",'Stammdaten Mitarbeitende'!J1252=""),"",'Stammdaten Mitarbeitende'!J1252)</f>
        <v/>
      </c>
      <c r="R1252" s="63" t="str">
        <f t="shared" si="537"/>
        <v/>
      </c>
      <c r="S1252" s="63" t="str">
        <f t="shared" si="544"/>
        <v/>
      </c>
      <c r="T1252" s="19">
        <f t="shared" si="538"/>
        <v>0</v>
      </c>
      <c r="U1252" s="19">
        <f t="shared" si="539"/>
        <v>0</v>
      </c>
      <c r="V1252" s="19">
        <f t="shared" si="540"/>
        <v>0</v>
      </c>
      <c r="W1252" s="19">
        <f t="shared" si="541"/>
        <v>0</v>
      </c>
      <c r="X1252" s="19">
        <f t="shared" si="542"/>
        <v>0</v>
      </c>
      <c r="Y1252" s="19">
        <f t="shared" si="543"/>
        <v>0</v>
      </c>
      <c r="Z1252" s="365">
        <f t="shared" si="545"/>
        <v>0</v>
      </c>
    </row>
    <row r="1253" spans="1:26" ht="17.25" hidden="1" customHeight="1" x14ac:dyDescent="0.2">
      <c r="A1253" s="131" t="str">
        <f t="shared" si="533"/>
        <v/>
      </c>
      <c r="B1253" s="168"/>
      <c r="C1253" s="168"/>
      <c r="D1253" s="168"/>
      <c r="E1253" s="169"/>
      <c r="F1253" s="273" t="str">
        <f t="shared" si="534"/>
        <v/>
      </c>
      <c r="G1253" s="129"/>
      <c r="H1253" s="131" t="str">
        <f t="shared" si="535"/>
        <v/>
      </c>
      <c r="I1253" s="168"/>
      <c r="J1253" s="168"/>
      <c r="K1253" s="168"/>
      <c r="L1253" s="169"/>
      <c r="M1253" s="273" t="str">
        <f t="shared" si="536"/>
        <v/>
      </c>
      <c r="N1253" s="56"/>
      <c r="O1253" s="57" t="str">
        <f>'Stammdaten Mitarbeitende'!AA1253</f>
        <v/>
      </c>
      <c r="P1253" s="64" t="str">
        <f>IF($A1253="","",'Stammdaten Mitarbeitende'!L1253)</f>
        <v/>
      </c>
      <c r="Q1253" s="64" t="str">
        <f>IF(OR($A1253="",'Stammdaten Mitarbeitende'!J1253=""),"",'Stammdaten Mitarbeitende'!J1253)</f>
        <v/>
      </c>
      <c r="R1253" s="63" t="str">
        <f t="shared" si="537"/>
        <v/>
      </c>
      <c r="S1253" s="63" t="str">
        <f t="shared" si="544"/>
        <v/>
      </c>
      <c r="T1253" s="19">
        <f t="shared" si="538"/>
        <v>0</v>
      </c>
      <c r="U1253" s="19">
        <f t="shared" si="539"/>
        <v>0</v>
      </c>
      <c r="V1253" s="19">
        <f t="shared" si="540"/>
        <v>0</v>
      </c>
      <c r="W1253" s="19">
        <f t="shared" si="541"/>
        <v>0</v>
      </c>
      <c r="X1253" s="19">
        <f t="shared" si="542"/>
        <v>0</v>
      </c>
      <c r="Y1253" s="19">
        <f t="shared" si="543"/>
        <v>0</v>
      </c>
      <c r="Z1253" s="365">
        <f t="shared" si="545"/>
        <v>0</v>
      </c>
    </row>
    <row r="1254" spans="1:26" ht="17.25" hidden="1" customHeight="1" x14ac:dyDescent="0.2">
      <c r="A1254" s="131" t="str">
        <f t="shared" si="533"/>
        <v/>
      </c>
      <c r="B1254" s="168"/>
      <c r="C1254" s="168"/>
      <c r="D1254" s="168"/>
      <c r="E1254" s="169"/>
      <c r="F1254" s="273" t="str">
        <f t="shared" si="534"/>
        <v/>
      </c>
      <c r="G1254" s="129"/>
      <c r="H1254" s="131" t="str">
        <f t="shared" si="535"/>
        <v/>
      </c>
      <c r="I1254" s="168"/>
      <c r="J1254" s="168"/>
      <c r="K1254" s="168"/>
      <c r="L1254" s="169"/>
      <c r="M1254" s="273" t="str">
        <f t="shared" si="536"/>
        <v/>
      </c>
      <c r="N1254" s="56"/>
      <c r="O1254" s="57" t="str">
        <f>'Stammdaten Mitarbeitende'!AA1254</f>
        <v/>
      </c>
      <c r="P1254" s="64" t="str">
        <f>IF($A1254="","",'Stammdaten Mitarbeitende'!L1254)</f>
        <v/>
      </c>
      <c r="Q1254" s="64" t="str">
        <f>IF(OR($A1254="",'Stammdaten Mitarbeitende'!J1254=""),"",'Stammdaten Mitarbeitende'!J1254)</f>
        <v/>
      </c>
      <c r="R1254" s="63" t="str">
        <f t="shared" si="537"/>
        <v/>
      </c>
      <c r="S1254" s="63" t="str">
        <f t="shared" si="544"/>
        <v/>
      </c>
      <c r="T1254" s="19">
        <f t="shared" si="538"/>
        <v>0</v>
      </c>
      <c r="U1254" s="19">
        <f t="shared" si="539"/>
        <v>0</v>
      </c>
      <c r="V1254" s="19">
        <f t="shared" si="540"/>
        <v>0</v>
      </c>
      <c r="W1254" s="19">
        <f t="shared" si="541"/>
        <v>0</v>
      </c>
      <c r="X1254" s="19">
        <f t="shared" si="542"/>
        <v>0</v>
      </c>
      <c r="Y1254" s="19">
        <f t="shared" si="543"/>
        <v>0</v>
      </c>
      <c r="Z1254" s="365">
        <f t="shared" si="545"/>
        <v>0</v>
      </c>
    </row>
    <row r="1255" spans="1:26" ht="17.25" hidden="1" customHeight="1" x14ac:dyDescent="0.2">
      <c r="A1255" s="131" t="str">
        <f t="shared" si="533"/>
        <v/>
      </c>
      <c r="B1255" s="168"/>
      <c r="C1255" s="168"/>
      <c r="D1255" s="168"/>
      <c r="E1255" s="169"/>
      <c r="F1255" s="273" t="str">
        <f t="shared" si="534"/>
        <v/>
      </c>
      <c r="G1255" s="129"/>
      <c r="H1255" s="131" t="str">
        <f t="shared" si="535"/>
        <v/>
      </c>
      <c r="I1255" s="168"/>
      <c r="J1255" s="168"/>
      <c r="K1255" s="168"/>
      <c r="L1255" s="169"/>
      <c r="M1255" s="273" t="str">
        <f t="shared" si="536"/>
        <v/>
      </c>
      <c r="N1255" s="56"/>
      <c r="O1255" s="57" t="str">
        <f>'Stammdaten Mitarbeitende'!AA1255</f>
        <v/>
      </c>
      <c r="P1255" s="64" t="str">
        <f>IF($A1255="","",'Stammdaten Mitarbeitende'!L1255)</f>
        <v/>
      </c>
      <c r="Q1255" s="64" t="str">
        <f>IF(OR($A1255="",'Stammdaten Mitarbeitende'!J1255=""),"",'Stammdaten Mitarbeitende'!J1255)</f>
        <v/>
      </c>
      <c r="R1255" s="63" t="str">
        <f t="shared" si="537"/>
        <v/>
      </c>
      <c r="S1255" s="63" t="str">
        <f t="shared" si="544"/>
        <v/>
      </c>
      <c r="T1255" s="19">
        <f t="shared" si="538"/>
        <v>0</v>
      </c>
      <c r="U1255" s="19">
        <f t="shared" si="539"/>
        <v>0</v>
      </c>
      <c r="V1255" s="19">
        <f t="shared" si="540"/>
        <v>0</v>
      </c>
      <c r="W1255" s="19">
        <f t="shared" si="541"/>
        <v>0</v>
      </c>
      <c r="X1255" s="19">
        <f t="shared" si="542"/>
        <v>0</v>
      </c>
      <c r="Y1255" s="19">
        <f t="shared" si="543"/>
        <v>0</v>
      </c>
      <c r="Z1255" s="365">
        <f t="shared" si="545"/>
        <v>0</v>
      </c>
    </row>
    <row r="1256" spans="1:26" ht="17.25" hidden="1" customHeight="1" x14ac:dyDescent="0.2">
      <c r="A1256" s="131" t="str">
        <f t="shared" si="533"/>
        <v/>
      </c>
      <c r="B1256" s="168"/>
      <c r="C1256" s="168"/>
      <c r="D1256" s="168"/>
      <c r="E1256" s="169"/>
      <c r="F1256" s="273" t="str">
        <f t="shared" si="534"/>
        <v/>
      </c>
      <c r="G1256" s="129"/>
      <c r="H1256" s="131" t="str">
        <f t="shared" si="535"/>
        <v/>
      </c>
      <c r="I1256" s="168"/>
      <c r="J1256" s="168"/>
      <c r="K1256" s="168"/>
      <c r="L1256" s="169"/>
      <c r="M1256" s="273" t="str">
        <f t="shared" si="536"/>
        <v/>
      </c>
      <c r="N1256" s="56"/>
      <c r="O1256" s="57" t="str">
        <f>'Stammdaten Mitarbeitende'!AA1256</f>
        <v/>
      </c>
      <c r="P1256" s="64" t="str">
        <f>IF($A1256="","",'Stammdaten Mitarbeitende'!L1256)</f>
        <v/>
      </c>
      <c r="Q1256" s="64" t="str">
        <f>IF(OR($A1256="",'Stammdaten Mitarbeitende'!J1256=""),"",'Stammdaten Mitarbeitende'!J1256)</f>
        <v/>
      </c>
      <c r="R1256" s="63" t="str">
        <f t="shared" si="537"/>
        <v/>
      </c>
      <c r="S1256" s="63" t="str">
        <f t="shared" si="544"/>
        <v/>
      </c>
      <c r="T1256" s="19">
        <f t="shared" si="538"/>
        <v>0</v>
      </c>
      <c r="U1256" s="19">
        <f t="shared" si="539"/>
        <v>0</v>
      </c>
      <c r="V1256" s="19">
        <f t="shared" si="540"/>
        <v>0</v>
      </c>
      <c r="W1256" s="19">
        <f t="shared" si="541"/>
        <v>0</v>
      </c>
      <c r="X1256" s="19">
        <f t="shared" si="542"/>
        <v>0</v>
      </c>
      <c r="Y1256" s="19">
        <f t="shared" si="543"/>
        <v>0</v>
      </c>
      <c r="Z1256" s="365">
        <f t="shared" si="545"/>
        <v>0</v>
      </c>
    </row>
    <row r="1257" spans="1:26" ht="17.25" hidden="1" customHeight="1" x14ac:dyDescent="0.2">
      <c r="A1257" s="131" t="str">
        <f t="shared" si="533"/>
        <v/>
      </c>
      <c r="B1257" s="168"/>
      <c r="C1257" s="168"/>
      <c r="D1257" s="168"/>
      <c r="E1257" s="169"/>
      <c r="F1257" s="273" t="str">
        <f t="shared" si="534"/>
        <v/>
      </c>
      <c r="G1257" s="129"/>
      <c r="H1257" s="131" t="str">
        <f t="shared" si="535"/>
        <v/>
      </c>
      <c r="I1257" s="168"/>
      <c r="J1257" s="168"/>
      <c r="K1257" s="168"/>
      <c r="L1257" s="169"/>
      <c r="M1257" s="273" t="str">
        <f t="shared" si="536"/>
        <v/>
      </c>
      <c r="N1257" s="56"/>
      <c r="O1257" s="57" t="str">
        <f>'Stammdaten Mitarbeitende'!AA1257</f>
        <v/>
      </c>
      <c r="P1257" s="64" t="str">
        <f>IF($A1257="","",'Stammdaten Mitarbeitende'!L1257)</f>
        <v/>
      </c>
      <c r="Q1257" s="64" t="str">
        <f>IF(OR($A1257="",'Stammdaten Mitarbeitende'!J1257=""),"",'Stammdaten Mitarbeitende'!J1257)</f>
        <v/>
      </c>
      <c r="R1257" s="63" t="str">
        <f t="shared" si="537"/>
        <v/>
      </c>
      <c r="S1257" s="63" t="str">
        <f t="shared" si="544"/>
        <v/>
      </c>
      <c r="T1257" s="19">
        <f t="shared" si="538"/>
        <v>0</v>
      </c>
      <c r="U1257" s="19">
        <f t="shared" si="539"/>
        <v>0</v>
      </c>
      <c r="V1257" s="19">
        <f t="shared" si="540"/>
        <v>0</v>
      </c>
      <c r="W1257" s="19">
        <f t="shared" si="541"/>
        <v>0</v>
      </c>
      <c r="X1257" s="19">
        <f t="shared" si="542"/>
        <v>0</v>
      </c>
      <c r="Y1257" s="19">
        <f t="shared" si="543"/>
        <v>0</v>
      </c>
      <c r="Z1257" s="365">
        <f t="shared" si="545"/>
        <v>0</v>
      </c>
    </row>
    <row r="1258" spans="1:26" ht="17.25" hidden="1" customHeight="1" x14ac:dyDescent="0.2">
      <c r="A1258" s="131" t="str">
        <f t="shared" si="533"/>
        <v/>
      </c>
      <c r="B1258" s="168"/>
      <c r="C1258" s="168"/>
      <c r="D1258" s="168"/>
      <c r="E1258" s="169"/>
      <c r="F1258" s="273" t="str">
        <f t="shared" si="534"/>
        <v/>
      </c>
      <c r="G1258" s="129"/>
      <c r="H1258" s="131" t="str">
        <f t="shared" si="535"/>
        <v/>
      </c>
      <c r="I1258" s="168"/>
      <c r="J1258" s="168"/>
      <c r="K1258" s="168"/>
      <c r="L1258" s="169"/>
      <c r="M1258" s="273" t="str">
        <f t="shared" si="536"/>
        <v/>
      </c>
      <c r="N1258" s="56"/>
      <c r="O1258" s="57" t="str">
        <f>'Stammdaten Mitarbeitende'!AA1258</f>
        <v/>
      </c>
      <c r="P1258" s="64" t="str">
        <f>IF($A1258="","",'Stammdaten Mitarbeitende'!L1258)</f>
        <v/>
      </c>
      <c r="Q1258" s="64" t="str">
        <f>IF(OR($A1258="",'Stammdaten Mitarbeitende'!J1258=""),"",'Stammdaten Mitarbeitende'!J1258)</f>
        <v/>
      </c>
      <c r="R1258" s="63" t="str">
        <f t="shared" si="537"/>
        <v/>
      </c>
      <c r="S1258" s="63" t="str">
        <f t="shared" si="544"/>
        <v/>
      </c>
      <c r="T1258" s="19">
        <f t="shared" si="538"/>
        <v>0</v>
      </c>
      <c r="U1258" s="19">
        <f t="shared" si="539"/>
        <v>0</v>
      </c>
      <c r="V1258" s="19">
        <f t="shared" si="540"/>
        <v>0</v>
      </c>
      <c r="W1258" s="19">
        <f t="shared" si="541"/>
        <v>0</v>
      </c>
      <c r="X1258" s="19">
        <f t="shared" si="542"/>
        <v>0</v>
      </c>
      <c r="Y1258" s="19">
        <f t="shared" si="543"/>
        <v>0</v>
      </c>
      <c r="Z1258" s="365">
        <f t="shared" si="545"/>
        <v>0</v>
      </c>
    </row>
    <row r="1259" spans="1:26" ht="17.25" hidden="1" customHeight="1" x14ac:dyDescent="0.2">
      <c r="A1259" s="131" t="str">
        <f t="shared" si="533"/>
        <v/>
      </c>
      <c r="B1259" s="168"/>
      <c r="C1259" s="168"/>
      <c r="D1259" s="168"/>
      <c r="E1259" s="169"/>
      <c r="F1259" s="273" t="str">
        <f t="shared" si="534"/>
        <v/>
      </c>
      <c r="G1259" s="129"/>
      <c r="H1259" s="131" t="str">
        <f t="shared" si="535"/>
        <v/>
      </c>
      <c r="I1259" s="168"/>
      <c r="J1259" s="168"/>
      <c r="K1259" s="168"/>
      <c r="L1259" s="169"/>
      <c r="M1259" s="273" t="str">
        <f t="shared" si="536"/>
        <v/>
      </c>
      <c r="N1259" s="56"/>
      <c r="O1259" s="57" t="str">
        <f>'Stammdaten Mitarbeitende'!AA1259</f>
        <v/>
      </c>
      <c r="P1259" s="64" t="str">
        <f>IF($A1259="","",'Stammdaten Mitarbeitende'!L1259)</f>
        <v/>
      </c>
      <c r="Q1259" s="64" t="str">
        <f>IF(OR($A1259="",'Stammdaten Mitarbeitende'!J1259=""),"",'Stammdaten Mitarbeitende'!J1259)</f>
        <v/>
      </c>
      <c r="R1259" s="63" t="str">
        <f t="shared" si="537"/>
        <v/>
      </c>
      <c r="S1259" s="63" t="str">
        <f t="shared" si="544"/>
        <v/>
      </c>
      <c r="T1259" s="19">
        <f t="shared" si="538"/>
        <v>0</v>
      </c>
      <c r="U1259" s="19">
        <f t="shared" si="539"/>
        <v>0</v>
      </c>
      <c r="V1259" s="19">
        <f t="shared" si="540"/>
        <v>0</v>
      </c>
      <c r="W1259" s="19">
        <f t="shared" si="541"/>
        <v>0</v>
      </c>
      <c r="X1259" s="19">
        <f t="shared" si="542"/>
        <v>0</v>
      </c>
      <c r="Y1259" s="19">
        <f t="shared" si="543"/>
        <v>0</v>
      </c>
      <c r="Z1259" s="365">
        <f t="shared" si="545"/>
        <v>0</v>
      </c>
    </row>
    <row r="1260" spans="1:26" hidden="1" x14ac:dyDescent="0.2">
      <c r="A1260" s="280" t="str">
        <f>Übersetzungstexte!A$230</f>
        <v>Seitentotal</v>
      </c>
      <c r="B1260" s="281"/>
      <c r="C1260" s="92">
        <f>SUM(C1239:C1259)</f>
        <v>0</v>
      </c>
      <c r="D1260" s="282"/>
      <c r="E1260" s="92">
        <f>SUM(E1239:E1259)</f>
        <v>0</v>
      </c>
      <c r="F1260" s="92">
        <f>SUM(F1239:F1259)</f>
        <v>0</v>
      </c>
      <c r="G1260" s="283"/>
      <c r="H1260" s="280" t="str">
        <f>Übersetzungstexte!A$230</f>
        <v>Seitentotal</v>
      </c>
      <c r="I1260" s="281"/>
      <c r="J1260" s="92">
        <f>SUM(J1239:J1259)</f>
        <v>0</v>
      </c>
      <c r="K1260" s="282"/>
      <c r="L1260" s="92">
        <f>SUM(L1239:L1259)</f>
        <v>0</v>
      </c>
      <c r="M1260" s="92">
        <f>SUM(M1239:M1259)</f>
        <v>0</v>
      </c>
      <c r="N1260" s="56"/>
      <c r="O1260" s="56"/>
      <c r="P1260" s="56"/>
      <c r="Q1260" s="56"/>
      <c r="R1260" s="56"/>
      <c r="S1260" s="56"/>
    </row>
    <row r="1261" spans="1:26" hidden="1" x14ac:dyDescent="0.2">
      <c r="A1261" s="240" t="str">
        <f>'Stammdaten Betrieb &amp; Abteilung'!D$1</f>
        <v xml:space="preserve">  </v>
      </c>
      <c r="B1261" s="241"/>
      <c r="F1261" s="243"/>
      <c r="G1261" s="243"/>
      <c r="H1261" s="22" t="str">
        <f>Übersetzungstexte!A$190</f>
        <v>Betrieb / Betriebsabteilung</v>
      </c>
      <c r="I1261" s="244" t="str">
        <f>'Stammdaten Betrieb &amp; Abteilung'!D$13</f>
        <v xml:space="preserve"> </v>
      </c>
      <c r="J1261" s="49"/>
      <c r="K1261" s="22"/>
      <c r="L1261" s="49"/>
      <c r="M1261" s="49"/>
    </row>
    <row r="1262" spans="1:26" hidden="1" x14ac:dyDescent="0.2">
      <c r="A1262" s="245" t="str">
        <f>'Stammdaten Betrieb &amp; Abteilung'!D$3</f>
        <v xml:space="preserve"> </v>
      </c>
      <c r="B1262" s="246"/>
      <c r="F1262" s="247"/>
      <c r="G1262" s="247"/>
      <c r="H1262" s="46" t="str">
        <f>Übersetzungstexte!A$191</f>
        <v>PLZ/Ort</v>
      </c>
      <c r="I1262" s="244" t="str">
        <f>'Stammdaten Betrieb &amp; Abteilung'!D$4</f>
        <v xml:space="preserve"> </v>
      </c>
      <c r="J1262" s="49"/>
      <c r="K1262" s="22"/>
      <c r="L1262" s="248"/>
      <c r="M1262" s="248"/>
    </row>
    <row r="1263" spans="1:26" hidden="1" x14ac:dyDescent="0.2">
      <c r="A1263" s="178"/>
      <c r="B1263" s="195"/>
      <c r="C1263" s="196"/>
      <c r="D1263" s="195"/>
      <c r="E1263" s="196"/>
      <c r="F1263" s="196"/>
      <c r="G1263" s="279"/>
      <c r="H1263" s="197"/>
      <c r="I1263" s="196"/>
      <c r="J1263" s="195"/>
      <c r="K1263" s="198"/>
      <c r="L1263" s="199"/>
      <c r="M1263" s="199"/>
    </row>
    <row r="1264" spans="1:26" hidden="1" x14ac:dyDescent="0.2">
      <c r="A1264" s="249"/>
      <c r="B1264" s="250"/>
      <c r="C1264" s="251"/>
      <c r="D1264" s="252"/>
      <c r="E1264" s="253"/>
      <c r="F1264" s="254" t="str">
        <f>CONCATENATE(Übersetzungstexte!A$192," ",TEXT(MONTH(P$3),"00"),".",YEAR(P$3))</f>
        <v>Zeitgleiche Periode des Vorjahres: 01.3799</v>
      </c>
      <c r="G1264" s="255"/>
      <c r="H1264" s="255"/>
      <c r="I1264" s="249"/>
      <c r="J1264" s="252"/>
      <c r="K1264" s="256"/>
      <c r="L1264" s="257"/>
      <c r="M1264" s="258" t="str">
        <f>CONCATENATE(Übersetzungstexte!A$211," ",TEXT(MONTH(P$4),"00"),".",YEAR(P$4))</f>
        <v>Zeitgleiche Periode des vorletzten Jahres: 01.3798</v>
      </c>
    </row>
    <row r="1265" spans="1:26" hidden="1" x14ac:dyDescent="0.2">
      <c r="A1265" s="259">
        <v>1</v>
      </c>
      <c r="B1265" s="260">
        <v>2</v>
      </c>
      <c r="C1265" s="260">
        <v>3</v>
      </c>
      <c r="D1265" s="260">
        <v>4</v>
      </c>
      <c r="E1265" s="260">
        <v>5</v>
      </c>
      <c r="F1265" s="260">
        <v>6</v>
      </c>
      <c r="G1265" s="261"/>
      <c r="H1265" s="259">
        <v>1</v>
      </c>
      <c r="I1265" s="260">
        <v>2</v>
      </c>
      <c r="J1265" s="260">
        <v>3</v>
      </c>
      <c r="K1265" s="260">
        <v>4</v>
      </c>
      <c r="L1265" s="260">
        <v>5</v>
      </c>
      <c r="M1265" s="260">
        <v>6</v>
      </c>
      <c r="N1265" s="54"/>
      <c r="O1265" s="54"/>
      <c r="P1265" s="54"/>
      <c r="Q1265" s="54"/>
      <c r="R1265" s="54" t="s">
        <v>766</v>
      </c>
      <c r="S1265" s="54" t="s">
        <v>5</v>
      </c>
      <c r="T1265" s="66" t="s">
        <v>764</v>
      </c>
      <c r="U1265" s="66" t="s">
        <v>667</v>
      </c>
      <c r="V1265" s="66"/>
      <c r="W1265" s="66" t="s">
        <v>764</v>
      </c>
      <c r="X1265" s="66" t="s">
        <v>667</v>
      </c>
      <c r="Y1265" s="66"/>
    </row>
    <row r="1266" spans="1:26" s="134" customFormat="1" hidden="1" x14ac:dyDescent="0.2">
      <c r="A1266" s="262" t="str">
        <f>Übersetzungstexte!A$193</f>
        <v/>
      </c>
      <c r="B1266" s="263" t="str">
        <f>Übersetzungstexte!A$196</f>
        <v>vertragliche</v>
      </c>
      <c r="C1266" s="264" t="str">
        <f>Übersetzungstexte!A$199</f>
        <v>Sollstd. zeitgl.</v>
      </c>
      <c r="D1266" s="265" t="str">
        <f>Übersetzungstexte!A$202</f>
        <v>Istzeit</v>
      </c>
      <c r="E1266" s="264" t="str">
        <f>Übersetzungstexte!A$205</f>
        <v>Bezahlte/</v>
      </c>
      <c r="F1266" s="264" t="str">
        <f>Übersetzungstexte!A$208</f>
        <v>Ausfallstunden</v>
      </c>
      <c r="G1266" s="266"/>
      <c r="H1266" s="262" t="str">
        <f>Übersetzungstexte!A$212</f>
        <v/>
      </c>
      <c r="I1266" s="263" t="str">
        <f>Übersetzungstexte!A$215</f>
        <v>vertragliche</v>
      </c>
      <c r="J1266" s="264" t="str">
        <f>Übersetzungstexte!A$218</f>
        <v>Sollstd. zeitgl.</v>
      </c>
      <c r="K1266" s="265" t="str">
        <f>Übersetzungstexte!A$221</f>
        <v>Istzeit</v>
      </c>
      <c r="L1266" s="264" t="str">
        <f>Übersetzungstexte!A$224</f>
        <v>Bezahlte/</v>
      </c>
      <c r="M1266" s="264" t="str">
        <f>Übersetzungstexte!A$227</f>
        <v>Ausfallstunden</v>
      </c>
      <c r="N1266" s="55"/>
      <c r="O1266" s="55"/>
      <c r="P1266" s="84" t="s">
        <v>680</v>
      </c>
      <c r="Q1266" s="84" t="s">
        <v>683</v>
      </c>
      <c r="R1266" s="61" t="s">
        <v>691</v>
      </c>
      <c r="S1266" s="61" t="s">
        <v>691</v>
      </c>
      <c r="T1266" s="66" t="s">
        <v>763</v>
      </c>
      <c r="U1266" s="66" t="s">
        <v>763</v>
      </c>
      <c r="V1266" s="61" t="s">
        <v>691</v>
      </c>
      <c r="W1266" s="66" t="s">
        <v>763</v>
      </c>
      <c r="X1266" s="66" t="s">
        <v>763</v>
      </c>
      <c r="Y1266" s="61" t="s">
        <v>691</v>
      </c>
      <c r="Z1266" s="79"/>
    </row>
    <row r="1267" spans="1:26" s="134" customFormat="1" hidden="1" x14ac:dyDescent="0.2">
      <c r="A1267" s="267" t="str">
        <f>Übersetzungstexte!A$194</f>
        <v/>
      </c>
      <c r="B1267" s="263" t="str">
        <f>Übersetzungstexte!A$197</f>
        <v>wöchentliche</v>
      </c>
      <c r="C1267" s="264" t="str">
        <f>Übersetzungstexte!A$200</f>
        <v>Periode inkl.</v>
      </c>
      <c r="D1267" s="265" t="str">
        <f>Übersetzungstexte!A$203</f>
        <v/>
      </c>
      <c r="E1267" s="264" t="str">
        <f>Übersetzungstexte!A$206</f>
        <v>Unbezahlte</v>
      </c>
      <c r="F1267" s="264" t="str">
        <f>Übersetzungstexte!A$209</f>
        <v/>
      </c>
      <c r="G1267" s="266"/>
      <c r="H1267" s="267" t="str">
        <f>Übersetzungstexte!A$213</f>
        <v/>
      </c>
      <c r="I1267" s="263" t="str">
        <f>Übersetzungstexte!A$216</f>
        <v>wöchentliche</v>
      </c>
      <c r="J1267" s="264" t="str">
        <f>Übersetzungstexte!A$219</f>
        <v>Periode inkl.</v>
      </c>
      <c r="K1267" s="265" t="str">
        <f>Übersetzungstexte!A$222</f>
        <v/>
      </c>
      <c r="L1267" s="264" t="str">
        <f>Übersetzungstexte!A$225</f>
        <v>Unbezahlte</v>
      </c>
      <c r="M1267" s="264" t="str">
        <f>Übersetzungstexte!A$228</f>
        <v/>
      </c>
      <c r="N1267" s="55"/>
      <c r="O1267" s="55"/>
      <c r="P1267" s="61" t="s">
        <v>682</v>
      </c>
      <c r="Q1267" s="84" t="s">
        <v>681</v>
      </c>
      <c r="R1267" s="61" t="s">
        <v>692</v>
      </c>
      <c r="S1267" s="61" t="s">
        <v>692</v>
      </c>
      <c r="T1267" s="66" t="s">
        <v>749</v>
      </c>
      <c r="U1267" s="66" t="s">
        <v>749</v>
      </c>
      <c r="V1267" s="61" t="s">
        <v>692</v>
      </c>
      <c r="W1267" s="66" t="s">
        <v>749</v>
      </c>
      <c r="X1267" s="66" t="s">
        <v>749</v>
      </c>
      <c r="Y1267" s="61" t="s">
        <v>692</v>
      </c>
      <c r="Z1267" s="79" t="s">
        <v>52</v>
      </c>
    </row>
    <row r="1268" spans="1:26" s="134" customFormat="1" hidden="1" x14ac:dyDescent="0.2">
      <c r="A1268" s="268" t="str">
        <f>Übersetzungstexte!A$195</f>
        <v>Name,Vorname</v>
      </c>
      <c r="B1268" s="269" t="str">
        <f>Übersetzungstexte!A$198</f>
        <v>Arbeitszeit</v>
      </c>
      <c r="C1268" s="270" t="str">
        <f>Übersetzungstexte!A$201</f>
        <v>Vorholzeit</v>
      </c>
      <c r="D1268" s="271" t="str">
        <f>Übersetzungstexte!A$204</f>
        <v/>
      </c>
      <c r="E1268" s="270" t="str">
        <f>Übersetzungstexte!A$207</f>
        <v>Absenzen</v>
      </c>
      <c r="F1268" s="270" t="str">
        <f>Übersetzungstexte!A$210</f>
        <v/>
      </c>
      <c r="G1268" s="272"/>
      <c r="H1268" s="268" t="str">
        <f>Übersetzungstexte!A$214</f>
        <v>Name,Vorname</v>
      </c>
      <c r="I1268" s="269" t="str">
        <f>Übersetzungstexte!A$217</f>
        <v>Arbeitszeit</v>
      </c>
      <c r="J1268" s="270" t="str">
        <f>Übersetzungstexte!A$220</f>
        <v>Vorholzeit</v>
      </c>
      <c r="K1268" s="271" t="str">
        <f>Übersetzungstexte!A$223</f>
        <v/>
      </c>
      <c r="L1268" s="270" t="str">
        <f>Übersetzungstexte!A$226</f>
        <v>Absenzen</v>
      </c>
      <c r="M1268" s="270" t="str">
        <f>Übersetzungstexte!A$229</f>
        <v/>
      </c>
      <c r="N1268" s="55"/>
      <c r="O1268" s="55" t="s">
        <v>711</v>
      </c>
      <c r="P1268" s="61" t="s">
        <v>673</v>
      </c>
      <c r="Q1268" s="84" t="s">
        <v>661</v>
      </c>
      <c r="R1268" s="83">
        <f>P$3</f>
        <v>693598</v>
      </c>
      <c r="S1268" s="83">
        <f>P$4</f>
        <v>693233</v>
      </c>
      <c r="T1268" s="83" t="s">
        <v>767</v>
      </c>
      <c r="U1268" s="83" t="s">
        <v>767</v>
      </c>
      <c r="V1268" s="83" t="s">
        <v>767</v>
      </c>
      <c r="W1268" s="83" t="s">
        <v>4</v>
      </c>
      <c r="X1268" s="83" t="s">
        <v>4</v>
      </c>
      <c r="Y1268" s="83" t="s">
        <v>4</v>
      </c>
      <c r="Z1268" s="79" t="s">
        <v>53</v>
      </c>
    </row>
    <row r="1269" spans="1:26" ht="17.25" hidden="1" customHeight="1" x14ac:dyDescent="0.2">
      <c r="A1269" s="131" t="str">
        <f t="shared" ref="A1269:A1289" si="546">O1269</f>
        <v/>
      </c>
      <c r="B1269" s="168"/>
      <c r="C1269" s="168"/>
      <c r="D1269" s="168"/>
      <c r="E1269" s="169"/>
      <c r="F1269" s="273" t="str">
        <f t="shared" ref="F1269:F1289" si="547">R1269</f>
        <v/>
      </c>
      <c r="G1269" s="129"/>
      <c r="H1269" s="131" t="str">
        <f t="shared" ref="H1269:H1289" si="548">O1269</f>
        <v/>
      </c>
      <c r="I1269" s="168"/>
      <c r="J1269" s="168"/>
      <c r="K1269" s="168"/>
      <c r="L1269" s="169"/>
      <c r="M1269" s="273" t="str">
        <f t="shared" ref="M1269:M1289" si="549">S1269</f>
        <v/>
      </c>
      <c r="N1269" s="56"/>
      <c r="O1269" s="57" t="str">
        <f>'Stammdaten Mitarbeitende'!AA1269</f>
        <v/>
      </c>
      <c r="P1269" s="64" t="str">
        <f>IF($A1269="","",'Stammdaten Mitarbeitende'!L1269)</f>
        <v/>
      </c>
      <c r="Q1269" s="64" t="str">
        <f>IF(OR($A1269="",'Stammdaten Mitarbeitende'!J1269=""),"",'Stammdaten Mitarbeitende'!J1269)</f>
        <v/>
      </c>
      <c r="R1269" s="63" t="str">
        <f t="shared" ref="R1269:R1289" si="550">IF(OR($A1269="",C1269="",D1269="",E1269=""),"",MAX(C1269-D1269-E1269,0))</f>
        <v/>
      </c>
      <c r="S1269" s="63" t="str">
        <f>IF(OR($H1269="",J1269="",K1269="",L1269=""),"",MAX(J1269-K1269-L1269,0))</f>
        <v/>
      </c>
      <c r="T1269" s="19">
        <f t="shared" ref="T1269:T1289" si="551">IF(OR(F1269=""),0,C1269)</f>
        <v>0</v>
      </c>
      <c r="U1269" s="19">
        <f t="shared" ref="U1269:U1289" si="552">IF(OR(F1269=""),0,E1269)</f>
        <v>0</v>
      </c>
      <c r="V1269" s="19">
        <f t="shared" ref="V1269:V1289" si="553">IF(OR(F1269&lt;=0,F1269=""),0,R1269)</f>
        <v>0</v>
      </c>
      <c r="W1269" s="19">
        <f t="shared" ref="W1269:W1289" si="554">IF(OR(M1269=""),0,J1269)</f>
        <v>0</v>
      </c>
      <c r="X1269" s="19">
        <f t="shared" ref="X1269:X1289" si="555">IF(OR(M1269=""),0,L1269)</f>
        <v>0</v>
      </c>
      <c r="Y1269" s="19">
        <f t="shared" ref="Y1269:Y1289" si="556">IF(OR(M1269&lt;=0,M1269=""),0,S1269)</f>
        <v>0</v>
      </c>
      <c r="Z1269" s="365">
        <f>MAX(P1269:Y1269)</f>
        <v>0</v>
      </c>
    </row>
    <row r="1270" spans="1:26" ht="17.25" hidden="1" customHeight="1" x14ac:dyDescent="0.2">
      <c r="A1270" s="131" t="str">
        <f t="shared" si="546"/>
        <v/>
      </c>
      <c r="B1270" s="168"/>
      <c r="C1270" s="168"/>
      <c r="D1270" s="168"/>
      <c r="E1270" s="169"/>
      <c r="F1270" s="273" t="str">
        <f t="shared" si="547"/>
        <v/>
      </c>
      <c r="G1270" s="129"/>
      <c r="H1270" s="131" t="str">
        <f t="shared" si="548"/>
        <v/>
      </c>
      <c r="I1270" s="168"/>
      <c r="J1270" s="168"/>
      <c r="K1270" s="168"/>
      <c r="L1270" s="169"/>
      <c r="M1270" s="273" t="str">
        <f t="shared" si="549"/>
        <v/>
      </c>
      <c r="N1270" s="56"/>
      <c r="O1270" s="57" t="str">
        <f>'Stammdaten Mitarbeitende'!AA1270</f>
        <v/>
      </c>
      <c r="P1270" s="64" t="str">
        <f>IF($A1270="","",'Stammdaten Mitarbeitende'!L1270)</f>
        <v/>
      </c>
      <c r="Q1270" s="64" t="str">
        <f>IF(OR($A1270="",'Stammdaten Mitarbeitende'!J1270=""),"",'Stammdaten Mitarbeitende'!J1270)</f>
        <v/>
      </c>
      <c r="R1270" s="63" t="str">
        <f t="shared" si="550"/>
        <v/>
      </c>
      <c r="S1270" s="63" t="str">
        <f t="shared" ref="S1270:S1289" si="557">IF(OR($H1270="",J1270="",K1270="",L1270=""),"",MAX(J1270-K1270-L1270,0))</f>
        <v/>
      </c>
      <c r="T1270" s="19">
        <f t="shared" si="551"/>
        <v>0</v>
      </c>
      <c r="U1270" s="19">
        <f t="shared" si="552"/>
        <v>0</v>
      </c>
      <c r="V1270" s="19">
        <f t="shared" si="553"/>
        <v>0</v>
      </c>
      <c r="W1270" s="19">
        <f t="shared" si="554"/>
        <v>0</v>
      </c>
      <c r="X1270" s="19">
        <f t="shared" si="555"/>
        <v>0</v>
      </c>
      <c r="Y1270" s="19">
        <f t="shared" si="556"/>
        <v>0</v>
      </c>
      <c r="Z1270" s="365">
        <f t="shared" ref="Z1270:Z1289" si="558">MAX(P1270:Y1270)</f>
        <v>0</v>
      </c>
    </row>
    <row r="1271" spans="1:26" ht="17.25" hidden="1" customHeight="1" x14ac:dyDescent="0.2">
      <c r="A1271" s="131" t="str">
        <f t="shared" si="546"/>
        <v/>
      </c>
      <c r="B1271" s="168"/>
      <c r="C1271" s="168"/>
      <c r="D1271" s="168"/>
      <c r="E1271" s="169"/>
      <c r="F1271" s="273" t="str">
        <f t="shared" si="547"/>
        <v/>
      </c>
      <c r="G1271" s="129"/>
      <c r="H1271" s="131" t="str">
        <f t="shared" si="548"/>
        <v/>
      </c>
      <c r="I1271" s="168"/>
      <c r="J1271" s="168"/>
      <c r="K1271" s="168"/>
      <c r="L1271" s="169"/>
      <c r="M1271" s="273" t="str">
        <f t="shared" si="549"/>
        <v/>
      </c>
      <c r="N1271" s="56"/>
      <c r="O1271" s="57" t="str">
        <f>'Stammdaten Mitarbeitende'!AA1271</f>
        <v/>
      </c>
      <c r="P1271" s="64" t="str">
        <f>IF($A1271="","",'Stammdaten Mitarbeitende'!L1271)</f>
        <v/>
      </c>
      <c r="Q1271" s="64" t="str">
        <f>IF(OR($A1271="",'Stammdaten Mitarbeitende'!J1271=""),"",'Stammdaten Mitarbeitende'!J1271)</f>
        <v/>
      </c>
      <c r="R1271" s="63" t="str">
        <f t="shared" si="550"/>
        <v/>
      </c>
      <c r="S1271" s="63" t="str">
        <f t="shared" si="557"/>
        <v/>
      </c>
      <c r="T1271" s="19">
        <f t="shared" si="551"/>
        <v>0</v>
      </c>
      <c r="U1271" s="19">
        <f t="shared" si="552"/>
        <v>0</v>
      </c>
      <c r="V1271" s="19">
        <f t="shared" si="553"/>
        <v>0</v>
      </c>
      <c r="W1271" s="19">
        <f t="shared" si="554"/>
        <v>0</v>
      </c>
      <c r="X1271" s="19">
        <f t="shared" si="555"/>
        <v>0</v>
      </c>
      <c r="Y1271" s="19">
        <f t="shared" si="556"/>
        <v>0</v>
      </c>
      <c r="Z1271" s="365">
        <f t="shared" si="558"/>
        <v>0</v>
      </c>
    </row>
    <row r="1272" spans="1:26" ht="17.25" hidden="1" customHeight="1" x14ac:dyDescent="0.2">
      <c r="A1272" s="131" t="str">
        <f t="shared" si="546"/>
        <v/>
      </c>
      <c r="B1272" s="168"/>
      <c r="C1272" s="168"/>
      <c r="D1272" s="168"/>
      <c r="E1272" s="169"/>
      <c r="F1272" s="273" t="str">
        <f t="shared" si="547"/>
        <v/>
      </c>
      <c r="G1272" s="129"/>
      <c r="H1272" s="131" t="str">
        <f t="shared" si="548"/>
        <v/>
      </c>
      <c r="I1272" s="168"/>
      <c r="J1272" s="168"/>
      <c r="K1272" s="168"/>
      <c r="L1272" s="169"/>
      <c r="M1272" s="273" t="str">
        <f t="shared" si="549"/>
        <v/>
      </c>
      <c r="N1272" s="56"/>
      <c r="O1272" s="57" t="str">
        <f>'Stammdaten Mitarbeitende'!AA1272</f>
        <v/>
      </c>
      <c r="P1272" s="64" t="str">
        <f>IF($A1272="","",'Stammdaten Mitarbeitende'!L1272)</f>
        <v/>
      </c>
      <c r="Q1272" s="64" t="str">
        <f>IF(OR($A1272="",'Stammdaten Mitarbeitende'!J1272=""),"",'Stammdaten Mitarbeitende'!J1272)</f>
        <v/>
      </c>
      <c r="R1272" s="63" t="str">
        <f t="shared" si="550"/>
        <v/>
      </c>
      <c r="S1272" s="63" t="str">
        <f t="shared" si="557"/>
        <v/>
      </c>
      <c r="T1272" s="19">
        <f t="shared" si="551"/>
        <v>0</v>
      </c>
      <c r="U1272" s="19">
        <f t="shared" si="552"/>
        <v>0</v>
      </c>
      <c r="V1272" s="19">
        <f t="shared" si="553"/>
        <v>0</v>
      </c>
      <c r="W1272" s="19">
        <f t="shared" si="554"/>
        <v>0</v>
      </c>
      <c r="X1272" s="19">
        <f t="shared" si="555"/>
        <v>0</v>
      </c>
      <c r="Y1272" s="19">
        <f t="shared" si="556"/>
        <v>0</v>
      </c>
      <c r="Z1272" s="365">
        <f t="shared" si="558"/>
        <v>0</v>
      </c>
    </row>
    <row r="1273" spans="1:26" ht="17.25" hidden="1" customHeight="1" x14ac:dyDescent="0.2">
      <c r="A1273" s="131" t="str">
        <f t="shared" si="546"/>
        <v/>
      </c>
      <c r="B1273" s="168"/>
      <c r="C1273" s="168"/>
      <c r="D1273" s="168"/>
      <c r="E1273" s="169"/>
      <c r="F1273" s="273" t="str">
        <f t="shared" si="547"/>
        <v/>
      </c>
      <c r="G1273" s="129"/>
      <c r="H1273" s="131" t="str">
        <f t="shared" si="548"/>
        <v/>
      </c>
      <c r="I1273" s="168"/>
      <c r="J1273" s="168"/>
      <c r="K1273" s="168"/>
      <c r="L1273" s="169"/>
      <c r="M1273" s="273" t="str">
        <f t="shared" si="549"/>
        <v/>
      </c>
      <c r="N1273" s="56"/>
      <c r="O1273" s="57" t="str">
        <f>'Stammdaten Mitarbeitende'!AA1273</f>
        <v/>
      </c>
      <c r="P1273" s="64" t="str">
        <f>IF($A1273="","",'Stammdaten Mitarbeitende'!L1273)</f>
        <v/>
      </c>
      <c r="Q1273" s="64" t="str">
        <f>IF(OR($A1273="",'Stammdaten Mitarbeitende'!J1273=""),"",'Stammdaten Mitarbeitende'!J1273)</f>
        <v/>
      </c>
      <c r="R1273" s="63" t="str">
        <f t="shared" si="550"/>
        <v/>
      </c>
      <c r="S1273" s="63" t="str">
        <f t="shared" si="557"/>
        <v/>
      </c>
      <c r="T1273" s="19">
        <f t="shared" si="551"/>
        <v>0</v>
      </c>
      <c r="U1273" s="19">
        <f t="shared" si="552"/>
        <v>0</v>
      </c>
      <c r="V1273" s="19">
        <f t="shared" si="553"/>
        <v>0</v>
      </c>
      <c r="W1273" s="19">
        <f t="shared" si="554"/>
        <v>0</v>
      </c>
      <c r="X1273" s="19">
        <f t="shared" si="555"/>
        <v>0</v>
      </c>
      <c r="Y1273" s="19">
        <f t="shared" si="556"/>
        <v>0</v>
      </c>
      <c r="Z1273" s="365">
        <f t="shared" si="558"/>
        <v>0</v>
      </c>
    </row>
    <row r="1274" spans="1:26" ht="17.25" hidden="1" customHeight="1" x14ac:dyDescent="0.2">
      <c r="A1274" s="131" t="str">
        <f t="shared" si="546"/>
        <v/>
      </c>
      <c r="B1274" s="168"/>
      <c r="C1274" s="168"/>
      <c r="D1274" s="168"/>
      <c r="E1274" s="169"/>
      <c r="F1274" s="273" t="str">
        <f t="shared" si="547"/>
        <v/>
      </c>
      <c r="G1274" s="129"/>
      <c r="H1274" s="131" t="str">
        <f t="shared" si="548"/>
        <v/>
      </c>
      <c r="I1274" s="168"/>
      <c r="J1274" s="168"/>
      <c r="K1274" s="168"/>
      <c r="L1274" s="169"/>
      <c r="M1274" s="273" t="str">
        <f t="shared" si="549"/>
        <v/>
      </c>
      <c r="N1274" s="56"/>
      <c r="O1274" s="57" t="str">
        <f>'Stammdaten Mitarbeitende'!AA1274</f>
        <v/>
      </c>
      <c r="P1274" s="64" t="str">
        <f>IF($A1274="","",'Stammdaten Mitarbeitende'!L1274)</f>
        <v/>
      </c>
      <c r="Q1274" s="64" t="str">
        <f>IF(OR($A1274="",'Stammdaten Mitarbeitende'!J1274=""),"",'Stammdaten Mitarbeitende'!J1274)</f>
        <v/>
      </c>
      <c r="R1274" s="63" t="str">
        <f t="shared" si="550"/>
        <v/>
      </c>
      <c r="S1274" s="63" t="str">
        <f t="shared" si="557"/>
        <v/>
      </c>
      <c r="T1274" s="19">
        <f t="shared" si="551"/>
        <v>0</v>
      </c>
      <c r="U1274" s="19">
        <f t="shared" si="552"/>
        <v>0</v>
      </c>
      <c r="V1274" s="19">
        <f t="shared" si="553"/>
        <v>0</v>
      </c>
      <c r="W1274" s="19">
        <f t="shared" si="554"/>
        <v>0</v>
      </c>
      <c r="X1274" s="19">
        <f t="shared" si="555"/>
        <v>0</v>
      </c>
      <c r="Y1274" s="19">
        <f t="shared" si="556"/>
        <v>0</v>
      </c>
      <c r="Z1274" s="365">
        <f t="shared" si="558"/>
        <v>0</v>
      </c>
    </row>
    <row r="1275" spans="1:26" ht="17.25" hidden="1" customHeight="1" x14ac:dyDescent="0.2">
      <c r="A1275" s="131" t="str">
        <f t="shared" si="546"/>
        <v/>
      </c>
      <c r="B1275" s="168"/>
      <c r="C1275" s="168"/>
      <c r="D1275" s="168"/>
      <c r="E1275" s="169"/>
      <c r="F1275" s="273" t="str">
        <f t="shared" si="547"/>
        <v/>
      </c>
      <c r="G1275" s="129"/>
      <c r="H1275" s="131" t="str">
        <f t="shared" si="548"/>
        <v/>
      </c>
      <c r="I1275" s="168"/>
      <c r="J1275" s="168"/>
      <c r="K1275" s="168"/>
      <c r="L1275" s="169"/>
      <c r="M1275" s="273" t="str">
        <f t="shared" si="549"/>
        <v/>
      </c>
      <c r="N1275" s="56"/>
      <c r="O1275" s="57" t="str">
        <f>'Stammdaten Mitarbeitende'!AA1275</f>
        <v/>
      </c>
      <c r="P1275" s="64" t="str">
        <f>IF($A1275="","",'Stammdaten Mitarbeitende'!L1275)</f>
        <v/>
      </c>
      <c r="Q1275" s="64" t="str">
        <f>IF(OR($A1275="",'Stammdaten Mitarbeitende'!J1275=""),"",'Stammdaten Mitarbeitende'!J1275)</f>
        <v/>
      </c>
      <c r="R1275" s="63" t="str">
        <f t="shared" si="550"/>
        <v/>
      </c>
      <c r="S1275" s="63" t="str">
        <f t="shared" si="557"/>
        <v/>
      </c>
      <c r="T1275" s="19">
        <f t="shared" si="551"/>
        <v>0</v>
      </c>
      <c r="U1275" s="19">
        <f t="shared" si="552"/>
        <v>0</v>
      </c>
      <c r="V1275" s="19">
        <f t="shared" si="553"/>
        <v>0</v>
      </c>
      <c r="W1275" s="19">
        <f t="shared" si="554"/>
        <v>0</v>
      </c>
      <c r="X1275" s="19">
        <f t="shared" si="555"/>
        <v>0</v>
      </c>
      <c r="Y1275" s="19">
        <f t="shared" si="556"/>
        <v>0</v>
      </c>
      <c r="Z1275" s="365">
        <f t="shared" si="558"/>
        <v>0</v>
      </c>
    </row>
    <row r="1276" spans="1:26" ht="17.25" hidden="1" customHeight="1" x14ac:dyDescent="0.2">
      <c r="A1276" s="131" t="str">
        <f t="shared" si="546"/>
        <v/>
      </c>
      <c r="B1276" s="168"/>
      <c r="C1276" s="168"/>
      <c r="D1276" s="168"/>
      <c r="E1276" s="169"/>
      <c r="F1276" s="273" t="str">
        <f t="shared" si="547"/>
        <v/>
      </c>
      <c r="G1276" s="129"/>
      <c r="H1276" s="131" t="str">
        <f t="shared" si="548"/>
        <v/>
      </c>
      <c r="I1276" s="168"/>
      <c r="J1276" s="168"/>
      <c r="K1276" s="168"/>
      <c r="L1276" s="169"/>
      <c r="M1276" s="273" t="str">
        <f t="shared" si="549"/>
        <v/>
      </c>
      <c r="N1276" s="56"/>
      <c r="O1276" s="57" t="str">
        <f>'Stammdaten Mitarbeitende'!AA1276</f>
        <v/>
      </c>
      <c r="P1276" s="64" t="str">
        <f>IF($A1276="","",'Stammdaten Mitarbeitende'!L1276)</f>
        <v/>
      </c>
      <c r="Q1276" s="64" t="str">
        <f>IF(OR($A1276="",'Stammdaten Mitarbeitende'!J1276=""),"",'Stammdaten Mitarbeitende'!J1276)</f>
        <v/>
      </c>
      <c r="R1276" s="63" t="str">
        <f t="shared" si="550"/>
        <v/>
      </c>
      <c r="S1276" s="63" t="str">
        <f t="shared" si="557"/>
        <v/>
      </c>
      <c r="T1276" s="19">
        <f t="shared" si="551"/>
        <v>0</v>
      </c>
      <c r="U1276" s="19">
        <f t="shared" si="552"/>
        <v>0</v>
      </c>
      <c r="V1276" s="19">
        <f t="shared" si="553"/>
        <v>0</v>
      </c>
      <c r="W1276" s="19">
        <f t="shared" si="554"/>
        <v>0</v>
      </c>
      <c r="X1276" s="19">
        <f t="shared" si="555"/>
        <v>0</v>
      </c>
      <c r="Y1276" s="19">
        <f t="shared" si="556"/>
        <v>0</v>
      </c>
      <c r="Z1276" s="365">
        <f t="shared" si="558"/>
        <v>0</v>
      </c>
    </row>
    <row r="1277" spans="1:26" ht="17.25" hidden="1" customHeight="1" x14ac:dyDescent="0.2">
      <c r="A1277" s="131" t="str">
        <f t="shared" si="546"/>
        <v/>
      </c>
      <c r="B1277" s="168"/>
      <c r="C1277" s="168"/>
      <c r="D1277" s="168"/>
      <c r="E1277" s="169"/>
      <c r="F1277" s="273" t="str">
        <f t="shared" si="547"/>
        <v/>
      </c>
      <c r="G1277" s="129"/>
      <c r="H1277" s="131" t="str">
        <f t="shared" si="548"/>
        <v/>
      </c>
      <c r="I1277" s="168"/>
      <c r="J1277" s="168"/>
      <c r="K1277" s="168"/>
      <c r="L1277" s="169"/>
      <c r="M1277" s="273" t="str">
        <f t="shared" si="549"/>
        <v/>
      </c>
      <c r="N1277" s="56"/>
      <c r="O1277" s="57" t="str">
        <f>'Stammdaten Mitarbeitende'!AA1277</f>
        <v/>
      </c>
      <c r="P1277" s="64" t="str">
        <f>IF($A1277="","",'Stammdaten Mitarbeitende'!L1277)</f>
        <v/>
      </c>
      <c r="Q1277" s="64" t="str">
        <f>IF(OR($A1277="",'Stammdaten Mitarbeitende'!J1277=""),"",'Stammdaten Mitarbeitende'!J1277)</f>
        <v/>
      </c>
      <c r="R1277" s="63" t="str">
        <f t="shared" si="550"/>
        <v/>
      </c>
      <c r="S1277" s="63" t="str">
        <f t="shared" si="557"/>
        <v/>
      </c>
      <c r="T1277" s="19">
        <f t="shared" si="551"/>
        <v>0</v>
      </c>
      <c r="U1277" s="19">
        <f t="shared" si="552"/>
        <v>0</v>
      </c>
      <c r="V1277" s="19">
        <f t="shared" si="553"/>
        <v>0</v>
      </c>
      <c r="W1277" s="19">
        <f t="shared" si="554"/>
        <v>0</v>
      </c>
      <c r="X1277" s="19">
        <f t="shared" si="555"/>
        <v>0</v>
      </c>
      <c r="Y1277" s="19">
        <f t="shared" si="556"/>
        <v>0</v>
      </c>
      <c r="Z1277" s="365">
        <f t="shared" si="558"/>
        <v>0</v>
      </c>
    </row>
    <row r="1278" spans="1:26" ht="17.25" hidden="1" customHeight="1" x14ac:dyDescent="0.2">
      <c r="A1278" s="131" t="str">
        <f t="shared" si="546"/>
        <v/>
      </c>
      <c r="B1278" s="168"/>
      <c r="C1278" s="168"/>
      <c r="D1278" s="168"/>
      <c r="E1278" s="169"/>
      <c r="F1278" s="273" t="str">
        <f t="shared" si="547"/>
        <v/>
      </c>
      <c r="G1278" s="129"/>
      <c r="H1278" s="131" t="str">
        <f t="shared" si="548"/>
        <v/>
      </c>
      <c r="I1278" s="168"/>
      <c r="J1278" s="168"/>
      <c r="K1278" s="168"/>
      <c r="L1278" s="169"/>
      <c r="M1278" s="273" t="str">
        <f t="shared" si="549"/>
        <v/>
      </c>
      <c r="N1278" s="56"/>
      <c r="O1278" s="57" t="str">
        <f>'Stammdaten Mitarbeitende'!AA1278</f>
        <v/>
      </c>
      <c r="P1278" s="64" t="str">
        <f>IF($A1278="","",'Stammdaten Mitarbeitende'!L1278)</f>
        <v/>
      </c>
      <c r="Q1278" s="64" t="str">
        <f>IF(OR($A1278="",'Stammdaten Mitarbeitende'!J1278=""),"",'Stammdaten Mitarbeitende'!J1278)</f>
        <v/>
      </c>
      <c r="R1278" s="63" t="str">
        <f t="shared" si="550"/>
        <v/>
      </c>
      <c r="S1278" s="63" t="str">
        <f t="shared" si="557"/>
        <v/>
      </c>
      <c r="T1278" s="19">
        <f t="shared" si="551"/>
        <v>0</v>
      </c>
      <c r="U1278" s="19">
        <f t="shared" si="552"/>
        <v>0</v>
      </c>
      <c r="V1278" s="19">
        <f t="shared" si="553"/>
        <v>0</v>
      </c>
      <c r="W1278" s="19">
        <f t="shared" si="554"/>
        <v>0</v>
      </c>
      <c r="X1278" s="19">
        <f t="shared" si="555"/>
        <v>0</v>
      </c>
      <c r="Y1278" s="19">
        <f t="shared" si="556"/>
        <v>0</v>
      </c>
      <c r="Z1278" s="365">
        <f t="shared" si="558"/>
        <v>0</v>
      </c>
    </row>
    <row r="1279" spans="1:26" ht="17.25" hidden="1" customHeight="1" x14ac:dyDescent="0.2">
      <c r="A1279" s="131" t="str">
        <f t="shared" si="546"/>
        <v/>
      </c>
      <c r="B1279" s="168"/>
      <c r="C1279" s="168"/>
      <c r="D1279" s="168"/>
      <c r="E1279" s="169"/>
      <c r="F1279" s="273" t="str">
        <f t="shared" si="547"/>
        <v/>
      </c>
      <c r="G1279" s="129"/>
      <c r="H1279" s="131" t="str">
        <f t="shared" si="548"/>
        <v/>
      </c>
      <c r="I1279" s="168"/>
      <c r="J1279" s="168"/>
      <c r="K1279" s="168"/>
      <c r="L1279" s="169"/>
      <c r="M1279" s="273" t="str">
        <f t="shared" si="549"/>
        <v/>
      </c>
      <c r="N1279" s="56"/>
      <c r="O1279" s="57" t="str">
        <f>'Stammdaten Mitarbeitende'!AA1279</f>
        <v/>
      </c>
      <c r="P1279" s="64" t="str">
        <f>IF($A1279="","",'Stammdaten Mitarbeitende'!L1279)</f>
        <v/>
      </c>
      <c r="Q1279" s="64" t="str">
        <f>IF(OR($A1279="",'Stammdaten Mitarbeitende'!J1279=""),"",'Stammdaten Mitarbeitende'!J1279)</f>
        <v/>
      </c>
      <c r="R1279" s="63" t="str">
        <f t="shared" si="550"/>
        <v/>
      </c>
      <c r="S1279" s="63" t="str">
        <f t="shared" si="557"/>
        <v/>
      </c>
      <c r="T1279" s="19">
        <f t="shared" si="551"/>
        <v>0</v>
      </c>
      <c r="U1279" s="19">
        <f t="shared" si="552"/>
        <v>0</v>
      </c>
      <c r="V1279" s="19">
        <f t="shared" si="553"/>
        <v>0</v>
      </c>
      <c r="W1279" s="19">
        <f t="shared" si="554"/>
        <v>0</v>
      </c>
      <c r="X1279" s="19">
        <f t="shared" si="555"/>
        <v>0</v>
      </c>
      <c r="Y1279" s="19">
        <f t="shared" si="556"/>
        <v>0</v>
      </c>
      <c r="Z1279" s="365">
        <f t="shared" si="558"/>
        <v>0</v>
      </c>
    </row>
    <row r="1280" spans="1:26" ht="17.25" hidden="1" customHeight="1" x14ac:dyDescent="0.2">
      <c r="A1280" s="131" t="str">
        <f t="shared" si="546"/>
        <v/>
      </c>
      <c r="B1280" s="168"/>
      <c r="C1280" s="168"/>
      <c r="D1280" s="168"/>
      <c r="E1280" s="169"/>
      <c r="F1280" s="273" t="str">
        <f t="shared" si="547"/>
        <v/>
      </c>
      <c r="G1280" s="129"/>
      <c r="H1280" s="131" t="str">
        <f t="shared" si="548"/>
        <v/>
      </c>
      <c r="I1280" s="168"/>
      <c r="J1280" s="168"/>
      <c r="K1280" s="168"/>
      <c r="L1280" s="169"/>
      <c r="M1280" s="273" t="str">
        <f t="shared" si="549"/>
        <v/>
      </c>
      <c r="N1280" s="56"/>
      <c r="O1280" s="57" t="str">
        <f>'Stammdaten Mitarbeitende'!AA1280</f>
        <v/>
      </c>
      <c r="P1280" s="64" t="str">
        <f>IF($A1280="","",'Stammdaten Mitarbeitende'!L1280)</f>
        <v/>
      </c>
      <c r="Q1280" s="64" t="str">
        <f>IF(OR($A1280="",'Stammdaten Mitarbeitende'!J1280=""),"",'Stammdaten Mitarbeitende'!J1280)</f>
        <v/>
      </c>
      <c r="R1280" s="63" t="str">
        <f t="shared" si="550"/>
        <v/>
      </c>
      <c r="S1280" s="63" t="str">
        <f t="shared" si="557"/>
        <v/>
      </c>
      <c r="T1280" s="19">
        <f t="shared" si="551"/>
        <v>0</v>
      </c>
      <c r="U1280" s="19">
        <f t="shared" si="552"/>
        <v>0</v>
      </c>
      <c r="V1280" s="19">
        <f t="shared" si="553"/>
        <v>0</v>
      </c>
      <c r="W1280" s="19">
        <f t="shared" si="554"/>
        <v>0</v>
      </c>
      <c r="X1280" s="19">
        <f t="shared" si="555"/>
        <v>0</v>
      </c>
      <c r="Y1280" s="19">
        <f t="shared" si="556"/>
        <v>0</v>
      </c>
      <c r="Z1280" s="365">
        <f t="shared" si="558"/>
        <v>0</v>
      </c>
    </row>
    <row r="1281" spans="1:26" ht="17.25" hidden="1" customHeight="1" x14ac:dyDescent="0.2">
      <c r="A1281" s="131" t="str">
        <f t="shared" si="546"/>
        <v/>
      </c>
      <c r="B1281" s="168"/>
      <c r="C1281" s="168"/>
      <c r="D1281" s="168"/>
      <c r="E1281" s="169"/>
      <c r="F1281" s="273" t="str">
        <f t="shared" si="547"/>
        <v/>
      </c>
      <c r="G1281" s="129"/>
      <c r="H1281" s="131" t="str">
        <f t="shared" si="548"/>
        <v/>
      </c>
      <c r="I1281" s="168"/>
      <c r="J1281" s="168"/>
      <c r="K1281" s="168"/>
      <c r="L1281" s="169"/>
      <c r="M1281" s="273" t="str">
        <f t="shared" si="549"/>
        <v/>
      </c>
      <c r="N1281" s="56"/>
      <c r="O1281" s="57" t="str">
        <f>'Stammdaten Mitarbeitende'!AA1281</f>
        <v/>
      </c>
      <c r="P1281" s="64" t="str">
        <f>IF($A1281="","",'Stammdaten Mitarbeitende'!L1281)</f>
        <v/>
      </c>
      <c r="Q1281" s="64" t="str">
        <f>IF(OR($A1281="",'Stammdaten Mitarbeitende'!J1281=""),"",'Stammdaten Mitarbeitende'!J1281)</f>
        <v/>
      </c>
      <c r="R1281" s="63" t="str">
        <f t="shared" si="550"/>
        <v/>
      </c>
      <c r="S1281" s="63" t="str">
        <f t="shared" si="557"/>
        <v/>
      </c>
      <c r="T1281" s="19">
        <f t="shared" si="551"/>
        <v>0</v>
      </c>
      <c r="U1281" s="19">
        <f t="shared" si="552"/>
        <v>0</v>
      </c>
      <c r="V1281" s="19">
        <f t="shared" si="553"/>
        <v>0</v>
      </c>
      <c r="W1281" s="19">
        <f t="shared" si="554"/>
        <v>0</v>
      </c>
      <c r="X1281" s="19">
        <f t="shared" si="555"/>
        <v>0</v>
      </c>
      <c r="Y1281" s="19">
        <f t="shared" si="556"/>
        <v>0</v>
      </c>
      <c r="Z1281" s="365">
        <f t="shared" si="558"/>
        <v>0</v>
      </c>
    </row>
    <row r="1282" spans="1:26" ht="17.25" hidden="1" customHeight="1" x14ac:dyDescent="0.2">
      <c r="A1282" s="131" t="str">
        <f t="shared" si="546"/>
        <v/>
      </c>
      <c r="B1282" s="168"/>
      <c r="C1282" s="168"/>
      <c r="D1282" s="168"/>
      <c r="E1282" s="169"/>
      <c r="F1282" s="273" t="str">
        <f t="shared" si="547"/>
        <v/>
      </c>
      <c r="G1282" s="129"/>
      <c r="H1282" s="131" t="str">
        <f t="shared" si="548"/>
        <v/>
      </c>
      <c r="I1282" s="168"/>
      <c r="J1282" s="168"/>
      <c r="K1282" s="168"/>
      <c r="L1282" s="169"/>
      <c r="M1282" s="273" t="str">
        <f t="shared" si="549"/>
        <v/>
      </c>
      <c r="N1282" s="56"/>
      <c r="O1282" s="57" t="str">
        <f>'Stammdaten Mitarbeitende'!AA1282</f>
        <v/>
      </c>
      <c r="P1282" s="64" t="str">
        <f>IF($A1282="","",'Stammdaten Mitarbeitende'!L1282)</f>
        <v/>
      </c>
      <c r="Q1282" s="64" t="str">
        <f>IF(OR($A1282="",'Stammdaten Mitarbeitende'!J1282=""),"",'Stammdaten Mitarbeitende'!J1282)</f>
        <v/>
      </c>
      <c r="R1282" s="63" t="str">
        <f t="shared" si="550"/>
        <v/>
      </c>
      <c r="S1282" s="63" t="str">
        <f t="shared" si="557"/>
        <v/>
      </c>
      <c r="T1282" s="19">
        <f t="shared" si="551"/>
        <v>0</v>
      </c>
      <c r="U1282" s="19">
        <f t="shared" si="552"/>
        <v>0</v>
      </c>
      <c r="V1282" s="19">
        <f t="shared" si="553"/>
        <v>0</v>
      </c>
      <c r="W1282" s="19">
        <f t="shared" si="554"/>
        <v>0</v>
      </c>
      <c r="X1282" s="19">
        <f t="shared" si="555"/>
        <v>0</v>
      </c>
      <c r="Y1282" s="19">
        <f t="shared" si="556"/>
        <v>0</v>
      </c>
      <c r="Z1282" s="365">
        <f t="shared" si="558"/>
        <v>0</v>
      </c>
    </row>
    <row r="1283" spans="1:26" ht="17.25" hidden="1" customHeight="1" x14ac:dyDescent="0.2">
      <c r="A1283" s="131" t="str">
        <f t="shared" si="546"/>
        <v/>
      </c>
      <c r="B1283" s="168"/>
      <c r="C1283" s="168"/>
      <c r="D1283" s="168"/>
      <c r="E1283" s="169"/>
      <c r="F1283" s="273" t="str">
        <f t="shared" si="547"/>
        <v/>
      </c>
      <c r="G1283" s="129"/>
      <c r="H1283" s="131" t="str">
        <f t="shared" si="548"/>
        <v/>
      </c>
      <c r="I1283" s="168"/>
      <c r="J1283" s="168"/>
      <c r="K1283" s="168"/>
      <c r="L1283" s="169"/>
      <c r="M1283" s="273" t="str">
        <f t="shared" si="549"/>
        <v/>
      </c>
      <c r="N1283" s="56"/>
      <c r="O1283" s="57" t="str">
        <f>'Stammdaten Mitarbeitende'!AA1283</f>
        <v/>
      </c>
      <c r="P1283" s="64" t="str">
        <f>IF($A1283="","",'Stammdaten Mitarbeitende'!L1283)</f>
        <v/>
      </c>
      <c r="Q1283" s="64" t="str">
        <f>IF(OR($A1283="",'Stammdaten Mitarbeitende'!J1283=""),"",'Stammdaten Mitarbeitende'!J1283)</f>
        <v/>
      </c>
      <c r="R1283" s="63" t="str">
        <f t="shared" si="550"/>
        <v/>
      </c>
      <c r="S1283" s="63" t="str">
        <f t="shared" si="557"/>
        <v/>
      </c>
      <c r="T1283" s="19">
        <f t="shared" si="551"/>
        <v>0</v>
      </c>
      <c r="U1283" s="19">
        <f t="shared" si="552"/>
        <v>0</v>
      </c>
      <c r="V1283" s="19">
        <f t="shared" si="553"/>
        <v>0</v>
      </c>
      <c r="W1283" s="19">
        <f t="shared" si="554"/>
        <v>0</v>
      </c>
      <c r="X1283" s="19">
        <f t="shared" si="555"/>
        <v>0</v>
      </c>
      <c r="Y1283" s="19">
        <f t="shared" si="556"/>
        <v>0</v>
      </c>
      <c r="Z1283" s="365">
        <f t="shared" si="558"/>
        <v>0</v>
      </c>
    </row>
    <row r="1284" spans="1:26" ht="17.25" hidden="1" customHeight="1" x14ac:dyDescent="0.2">
      <c r="A1284" s="131" t="str">
        <f t="shared" si="546"/>
        <v/>
      </c>
      <c r="B1284" s="168"/>
      <c r="C1284" s="168"/>
      <c r="D1284" s="168"/>
      <c r="E1284" s="169"/>
      <c r="F1284" s="273" t="str">
        <f t="shared" si="547"/>
        <v/>
      </c>
      <c r="G1284" s="129"/>
      <c r="H1284" s="131" t="str">
        <f t="shared" si="548"/>
        <v/>
      </c>
      <c r="I1284" s="168"/>
      <c r="J1284" s="168"/>
      <c r="K1284" s="168"/>
      <c r="L1284" s="169"/>
      <c r="M1284" s="273" t="str">
        <f t="shared" si="549"/>
        <v/>
      </c>
      <c r="N1284" s="56"/>
      <c r="O1284" s="57" t="str">
        <f>'Stammdaten Mitarbeitende'!AA1284</f>
        <v/>
      </c>
      <c r="P1284" s="64" t="str">
        <f>IF($A1284="","",'Stammdaten Mitarbeitende'!L1284)</f>
        <v/>
      </c>
      <c r="Q1284" s="64" t="str">
        <f>IF(OR($A1284="",'Stammdaten Mitarbeitende'!J1284=""),"",'Stammdaten Mitarbeitende'!J1284)</f>
        <v/>
      </c>
      <c r="R1284" s="63" t="str">
        <f t="shared" si="550"/>
        <v/>
      </c>
      <c r="S1284" s="63" t="str">
        <f t="shared" si="557"/>
        <v/>
      </c>
      <c r="T1284" s="19">
        <f t="shared" si="551"/>
        <v>0</v>
      </c>
      <c r="U1284" s="19">
        <f t="shared" si="552"/>
        <v>0</v>
      </c>
      <c r="V1284" s="19">
        <f t="shared" si="553"/>
        <v>0</v>
      </c>
      <c r="W1284" s="19">
        <f t="shared" si="554"/>
        <v>0</v>
      </c>
      <c r="X1284" s="19">
        <f t="shared" si="555"/>
        <v>0</v>
      </c>
      <c r="Y1284" s="19">
        <f t="shared" si="556"/>
        <v>0</v>
      </c>
      <c r="Z1284" s="365">
        <f t="shared" si="558"/>
        <v>0</v>
      </c>
    </row>
    <row r="1285" spans="1:26" ht="17.25" hidden="1" customHeight="1" x14ac:dyDescent="0.2">
      <c r="A1285" s="131" t="str">
        <f t="shared" si="546"/>
        <v/>
      </c>
      <c r="B1285" s="168"/>
      <c r="C1285" s="168"/>
      <c r="D1285" s="168"/>
      <c r="E1285" s="169"/>
      <c r="F1285" s="273" t="str">
        <f t="shared" si="547"/>
        <v/>
      </c>
      <c r="G1285" s="129"/>
      <c r="H1285" s="131" t="str">
        <f t="shared" si="548"/>
        <v/>
      </c>
      <c r="I1285" s="168"/>
      <c r="J1285" s="168"/>
      <c r="K1285" s="168"/>
      <c r="L1285" s="169"/>
      <c r="M1285" s="273" t="str">
        <f t="shared" si="549"/>
        <v/>
      </c>
      <c r="N1285" s="56"/>
      <c r="O1285" s="57" t="str">
        <f>'Stammdaten Mitarbeitende'!AA1285</f>
        <v/>
      </c>
      <c r="P1285" s="64" t="str">
        <f>IF($A1285="","",'Stammdaten Mitarbeitende'!L1285)</f>
        <v/>
      </c>
      <c r="Q1285" s="64" t="str">
        <f>IF(OR($A1285="",'Stammdaten Mitarbeitende'!J1285=""),"",'Stammdaten Mitarbeitende'!J1285)</f>
        <v/>
      </c>
      <c r="R1285" s="63" t="str">
        <f t="shared" si="550"/>
        <v/>
      </c>
      <c r="S1285" s="63" t="str">
        <f t="shared" si="557"/>
        <v/>
      </c>
      <c r="T1285" s="19">
        <f t="shared" si="551"/>
        <v>0</v>
      </c>
      <c r="U1285" s="19">
        <f t="shared" si="552"/>
        <v>0</v>
      </c>
      <c r="V1285" s="19">
        <f t="shared" si="553"/>
        <v>0</v>
      </c>
      <c r="W1285" s="19">
        <f t="shared" si="554"/>
        <v>0</v>
      </c>
      <c r="X1285" s="19">
        <f t="shared" si="555"/>
        <v>0</v>
      </c>
      <c r="Y1285" s="19">
        <f t="shared" si="556"/>
        <v>0</v>
      </c>
      <c r="Z1285" s="365">
        <f t="shared" si="558"/>
        <v>0</v>
      </c>
    </row>
    <row r="1286" spans="1:26" ht="17.25" hidden="1" customHeight="1" x14ac:dyDescent="0.2">
      <c r="A1286" s="131" t="str">
        <f t="shared" si="546"/>
        <v/>
      </c>
      <c r="B1286" s="168"/>
      <c r="C1286" s="168"/>
      <c r="D1286" s="168"/>
      <c r="E1286" s="169"/>
      <c r="F1286" s="273" t="str">
        <f t="shared" si="547"/>
        <v/>
      </c>
      <c r="G1286" s="129"/>
      <c r="H1286" s="131" t="str">
        <f t="shared" si="548"/>
        <v/>
      </c>
      <c r="I1286" s="168"/>
      <c r="J1286" s="168"/>
      <c r="K1286" s="168"/>
      <c r="L1286" s="169"/>
      <c r="M1286" s="273" t="str">
        <f t="shared" si="549"/>
        <v/>
      </c>
      <c r="N1286" s="56"/>
      <c r="O1286" s="57" t="str">
        <f>'Stammdaten Mitarbeitende'!AA1286</f>
        <v/>
      </c>
      <c r="P1286" s="64" t="str">
        <f>IF($A1286="","",'Stammdaten Mitarbeitende'!L1286)</f>
        <v/>
      </c>
      <c r="Q1286" s="64" t="str">
        <f>IF(OR($A1286="",'Stammdaten Mitarbeitende'!J1286=""),"",'Stammdaten Mitarbeitende'!J1286)</f>
        <v/>
      </c>
      <c r="R1286" s="63" t="str">
        <f t="shared" si="550"/>
        <v/>
      </c>
      <c r="S1286" s="63" t="str">
        <f t="shared" si="557"/>
        <v/>
      </c>
      <c r="T1286" s="19">
        <f t="shared" si="551"/>
        <v>0</v>
      </c>
      <c r="U1286" s="19">
        <f t="shared" si="552"/>
        <v>0</v>
      </c>
      <c r="V1286" s="19">
        <f t="shared" si="553"/>
        <v>0</v>
      </c>
      <c r="W1286" s="19">
        <f t="shared" si="554"/>
        <v>0</v>
      </c>
      <c r="X1286" s="19">
        <f t="shared" si="555"/>
        <v>0</v>
      </c>
      <c r="Y1286" s="19">
        <f t="shared" si="556"/>
        <v>0</v>
      </c>
      <c r="Z1286" s="365">
        <f t="shared" si="558"/>
        <v>0</v>
      </c>
    </row>
    <row r="1287" spans="1:26" ht="17.25" hidden="1" customHeight="1" x14ac:dyDescent="0.2">
      <c r="A1287" s="131" t="str">
        <f t="shared" si="546"/>
        <v/>
      </c>
      <c r="B1287" s="168"/>
      <c r="C1287" s="168"/>
      <c r="D1287" s="168"/>
      <c r="E1287" s="169"/>
      <c r="F1287" s="273" t="str">
        <f t="shared" si="547"/>
        <v/>
      </c>
      <c r="G1287" s="129"/>
      <c r="H1287" s="131" t="str">
        <f t="shared" si="548"/>
        <v/>
      </c>
      <c r="I1287" s="168"/>
      <c r="J1287" s="168"/>
      <c r="K1287" s="168"/>
      <c r="L1287" s="169"/>
      <c r="M1287" s="273" t="str">
        <f t="shared" si="549"/>
        <v/>
      </c>
      <c r="N1287" s="56"/>
      <c r="O1287" s="57" t="str">
        <f>'Stammdaten Mitarbeitende'!AA1287</f>
        <v/>
      </c>
      <c r="P1287" s="64" t="str">
        <f>IF($A1287="","",'Stammdaten Mitarbeitende'!L1287)</f>
        <v/>
      </c>
      <c r="Q1287" s="64" t="str">
        <f>IF(OR($A1287="",'Stammdaten Mitarbeitende'!J1287=""),"",'Stammdaten Mitarbeitende'!J1287)</f>
        <v/>
      </c>
      <c r="R1287" s="63" t="str">
        <f t="shared" si="550"/>
        <v/>
      </c>
      <c r="S1287" s="63" t="str">
        <f t="shared" si="557"/>
        <v/>
      </c>
      <c r="T1287" s="19">
        <f t="shared" si="551"/>
        <v>0</v>
      </c>
      <c r="U1287" s="19">
        <f t="shared" si="552"/>
        <v>0</v>
      </c>
      <c r="V1287" s="19">
        <f t="shared" si="553"/>
        <v>0</v>
      </c>
      <c r="W1287" s="19">
        <f t="shared" si="554"/>
        <v>0</v>
      </c>
      <c r="X1287" s="19">
        <f t="shared" si="555"/>
        <v>0</v>
      </c>
      <c r="Y1287" s="19">
        <f t="shared" si="556"/>
        <v>0</v>
      </c>
      <c r="Z1287" s="365">
        <f t="shared" si="558"/>
        <v>0</v>
      </c>
    </row>
    <row r="1288" spans="1:26" ht="17.25" hidden="1" customHeight="1" x14ac:dyDescent="0.2">
      <c r="A1288" s="131" t="str">
        <f t="shared" si="546"/>
        <v/>
      </c>
      <c r="B1288" s="168"/>
      <c r="C1288" s="168"/>
      <c r="D1288" s="168"/>
      <c r="E1288" s="169"/>
      <c r="F1288" s="273" t="str">
        <f t="shared" si="547"/>
        <v/>
      </c>
      <c r="G1288" s="129"/>
      <c r="H1288" s="131" t="str">
        <f t="shared" si="548"/>
        <v/>
      </c>
      <c r="I1288" s="168"/>
      <c r="J1288" s="168"/>
      <c r="K1288" s="168"/>
      <c r="L1288" s="169"/>
      <c r="M1288" s="273" t="str">
        <f t="shared" si="549"/>
        <v/>
      </c>
      <c r="N1288" s="56"/>
      <c r="O1288" s="57" t="str">
        <f>'Stammdaten Mitarbeitende'!AA1288</f>
        <v/>
      </c>
      <c r="P1288" s="64" t="str">
        <f>IF($A1288="","",'Stammdaten Mitarbeitende'!L1288)</f>
        <v/>
      </c>
      <c r="Q1288" s="64" t="str">
        <f>IF(OR($A1288="",'Stammdaten Mitarbeitende'!J1288=""),"",'Stammdaten Mitarbeitende'!J1288)</f>
        <v/>
      </c>
      <c r="R1288" s="63" t="str">
        <f t="shared" si="550"/>
        <v/>
      </c>
      <c r="S1288" s="63" t="str">
        <f t="shared" si="557"/>
        <v/>
      </c>
      <c r="T1288" s="19">
        <f t="shared" si="551"/>
        <v>0</v>
      </c>
      <c r="U1288" s="19">
        <f t="shared" si="552"/>
        <v>0</v>
      </c>
      <c r="V1288" s="19">
        <f t="shared" si="553"/>
        <v>0</v>
      </c>
      <c r="W1288" s="19">
        <f t="shared" si="554"/>
        <v>0</v>
      </c>
      <c r="X1288" s="19">
        <f t="shared" si="555"/>
        <v>0</v>
      </c>
      <c r="Y1288" s="19">
        <f t="shared" si="556"/>
        <v>0</v>
      </c>
      <c r="Z1288" s="365">
        <f t="shared" si="558"/>
        <v>0</v>
      </c>
    </row>
    <row r="1289" spans="1:26" ht="17.25" hidden="1" customHeight="1" x14ac:dyDescent="0.2">
      <c r="A1289" s="131" t="str">
        <f t="shared" si="546"/>
        <v/>
      </c>
      <c r="B1289" s="168"/>
      <c r="C1289" s="168"/>
      <c r="D1289" s="168"/>
      <c r="E1289" s="169"/>
      <c r="F1289" s="273" t="str">
        <f t="shared" si="547"/>
        <v/>
      </c>
      <c r="G1289" s="129"/>
      <c r="H1289" s="131" t="str">
        <f t="shared" si="548"/>
        <v/>
      </c>
      <c r="I1289" s="168"/>
      <c r="J1289" s="168"/>
      <c r="K1289" s="168"/>
      <c r="L1289" s="169"/>
      <c r="M1289" s="273" t="str">
        <f t="shared" si="549"/>
        <v/>
      </c>
      <c r="N1289" s="56"/>
      <c r="O1289" s="57" t="str">
        <f>'Stammdaten Mitarbeitende'!AA1289</f>
        <v/>
      </c>
      <c r="P1289" s="64" t="str">
        <f>IF($A1289="","",'Stammdaten Mitarbeitende'!L1289)</f>
        <v/>
      </c>
      <c r="Q1289" s="64" t="str">
        <f>IF(OR($A1289="",'Stammdaten Mitarbeitende'!J1289=""),"",'Stammdaten Mitarbeitende'!J1289)</f>
        <v/>
      </c>
      <c r="R1289" s="63" t="str">
        <f t="shared" si="550"/>
        <v/>
      </c>
      <c r="S1289" s="63" t="str">
        <f t="shared" si="557"/>
        <v/>
      </c>
      <c r="T1289" s="19">
        <f t="shared" si="551"/>
        <v>0</v>
      </c>
      <c r="U1289" s="19">
        <f t="shared" si="552"/>
        <v>0</v>
      </c>
      <c r="V1289" s="19">
        <f t="shared" si="553"/>
        <v>0</v>
      </c>
      <c r="W1289" s="19">
        <f t="shared" si="554"/>
        <v>0</v>
      </c>
      <c r="X1289" s="19">
        <f t="shared" si="555"/>
        <v>0</v>
      </c>
      <c r="Y1289" s="19">
        <f t="shared" si="556"/>
        <v>0</v>
      </c>
      <c r="Z1289" s="365">
        <f t="shared" si="558"/>
        <v>0</v>
      </c>
    </row>
    <row r="1290" spans="1:26" hidden="1" x14ac:dyDescent="0.2">
      <c r="A1290" s="280" t="str">
        <f>Übersetzungstexte!A$230</f>
        <v>Seitentotal</v>
      </c>
      <c r="B1290" s="281"/>
      <c r="C1290" s="92">
        <f>SUM(C1269:C1289)</f>
        <v>0</v>
      </c>
      <c r="D1290" s="282"/>
      <c r="E1290" s="92">
        <f>SUM(E1269:E1289)</f>
        <v>0</v>
      </c>
      <c r="F1290" s="92">
        <f>SUM(F1269:F1289)</f>
        <v>0</v>
      </c>
      <c r="G1290" s="283"/>
      <c r="H1290" s="280" t="str">
        <f>Übersetzungstexte!A$230</f>
        <v>Seitentotal</v>
      </c>
      <c r="I1290" s="281"/>
      <c r="J1290" s="92">
        <f>SUM(J1269:J1289)</f>
        <v>0</v>
      </c>
      <c r="K1290" s="282"/>
      <c r="L1290" s="92">
        <f>SUM(L1269:L1289)</f>
        <v>0</v>
      </c>
      <c r="M1290" s="92">
        <f>SUM(M1269:M1289)</f>
        <v>0</v>
      </c>
      <c r="N1290" s="56"/>
      <c r="O1290" s="56"/>
      <c r="P1290" s="56"/>
      <c r="Q1290" s="56"/>
      <c r="R1290" s="56"/>
      <c r="S1290" s="56"/>
    </row>
    <row r="1291" spans="1:26" hidden="1" x14ac:dyDescent="0.2">
      <c r="A1291" s="240" t="str">
        <f>'Stammdaten Betrieb &amp; Abteilung'!D$1</f>
        <v xml:space="preserve">  </v>
      </c>
      <c r="B1291" s="241"/>
      <c r="F1291" s="243"/>
      <c r="G1291" s="243"/>
      <c r="H1291" s="22" t="str">
        <f>Übersetzungstexte!A$190</f>
        <v>Betrieb / Betriebsabteilung</v>
      </c>
      <c r="I1291" s="244" t="str">
        <f>'Stammdaten Betrieb &amp; Abteilung'!D$13</f>
        <v xml:space="preserve"> </v>
      </c>
      <c r="J1291" s="49"/>
      <c r="K1291" s="22"/>
      <c r="L1291" s="49"/>
      <c r="M1291" s="49"/>
    </row>
    <row r="1292" spans="1:26" hidden="1" x14ac:dyDescent="0.2">
      <c r="A1292" s="245" t="str">
        <f>'Stammdaten Betrieb &amp; Abteilung'!D$3</f>
        <v xml:space="preserve"> </v>
      </c>
      <c r="B1292" s="246"/>
      <c r="F1292" s="247"/>
      <c r="G1292" s="247"/>
      <c r="H1292" s="46" t="str">
        <f>Übersetzungstexte!A$191</f>
        <v>PLZ/Ort</v>
      </c>
      <c r="I1292" s="244" t="str">
        <f>'Stammdaten Betrieb &amp; Abteilung'!D$4</f>
        <v xml:space="preserve"> </v>
      </c>
      <c r="J1292" s="49"/>
      <c r="K1292" s="22"/>
      <c r="L1292" s="248"/>
      <c r="M1292" s="248"/>
    </row>
    <row r="1293" spans="1:26" hidden="1" x14ac:dyDescent="0.2">
      <c r="A1293" s="178"/>
      <c r="B1293" s="195"/>
      <c r="C1293" s="196"/>
      <c r="D1293" s="195"/>
      <c r="E1293" s="196"/>
      <c r="F1293" s="196"/>
      <c r="G1293" s="279"/>
      <c r="H1293" s="197"/>
      <c r="I1293" s="196"/>
      <c r="J1293" s="195"/>
      <c r="K1293" s="198"/>
      <c r="L1293" s="199"/>
      <c r="M1293" s="199"/>
    </row>
    <row r="1294" spans="1:26" hidden="1" x14ac:dyDescent="0.2">
      <c r="A1294" s="249"/>
      <c r="B1294" s="250"/>
      <c r="C1294" s="251"/>
      <c r="D1294" s="252"/>
      <c r="E1294" s="253"/>
      <c r="F1294" s="254" t="str">
        <f>CONCATENATE(Übersetzungstexte!A$192," ",TEXT(MONTH(P$3),"00"),".",YEAR(P$3))</f>
        <v>Zeitgleiche Periode des Vorjahres: 01.3799</v>
      </c>
      <c r="G1294" s="255"/>
      <c r="H1294" s="255"/>
      <c r="I1294" s="249"/>
      <c r="J1294" s="252"/>
      <c r="K1294" s="256"/>
      <c r="L1294" s="257"/>
      <c r="M1294" s="258" t="str">
        <f>CONCATENATE(Übersetzungstexte!A$211," ",TEXT(MONTH(P$4),"00"),".",YEAR(P$4))</f>
        <v>Zeitgleiche Periode des vorletzten Jahres: 01.3798</v>
      </c>
    </row>
    <row r="1295" spans="1:26" hidden="1" x14ac:dyDescent="0.2">
      <c r="A1295" s="259">
        <v>1</v>
      </c>
      <c r="B1295" s="260">
        <v>2</v>
      </c>
      <c r="C1295" s="260">
        <v>3</v>
      </c>
      <c r="D1295" s="260">
        <v>4</v>
      </c>
      <c r="E1295" s="260">
        <v>5</v>
      </c>
      <c r="F1295" s="260">
        <v>6</v>
      </c>
      <c r="G1295" s="261"/>
      <c r="H1295" s="259">
        <v>1</v>
      </c>
      <c r="I1295" s="260">
        <v>2</v>
      </c>
      <c r="J1295" s="260">
        <v>3</v>
      </c>
      <c r="K1295" s="260">
        <v>4</v>
      </c>
      <c r="L1295" s="260">
        <v>5</v>
      </c>
      <c r="M1295" s="260">
        <v>6</v>
      </c>
      <c r="N1295" s="54"/>
      <c r="O1295" s="54"/>
      <c r="P1295" s="54"/>
      <c r="Q1295" s="54"/>
      <c r="R1295" s="54" t="s">
        <v>766</v>
      </c>
      <c r="S1295" s="54" t="s">
        <v>5</v>
      </c>
      <c r="T1295" s="66" t="s">
        <v>764</v>
      </c>
      <c r="U1295" s="66" t="s">
        <v>667</v>
      </c>
      <c r="V1295" s="66"/>
      <c r="W1295" s="66" t="s">
        <v>764</v>
      </c>
      <c r="X1295" s="66" t="s">
        <v>667</v>
      </c>
      <c r="Y1295" s="66"/>
    </row>
    <row r="1296" spans="1:26" s="134" customFormat="1" hidden="1" x14ac:dyDescent="0.2">
      <c r="A1296" s="262" t="str">
        <f>Übersetzungstexte!A$193</f>
        <v/>
      </c>
      <c r="B1296" s="263" t="str">
        <f>Übersetzungstexte!A$196</f>
        <v>vertragliche</v>
      </c>
      <c r="C1296" s="264" t="str">
        <f>Übersetzungstexte!A$199</f>
        <v>Sollstd. zeitgl.</v>
      </c>
      <c r="D1296" s="265" t="str">
        <f>Übersetzungstexte!A$202</f>
        <v>Istzeit</v>
      </c>
      <c r="E1296" s="264" t="str">
        <f>Übersetzungstexte!A$205</f>
        <v>Bezahlte/</v>
      </c>
      <c r="F1296" s="264" t="str">
        <f>Übersetzungstexte!A$208</f>
        <v>Ausfallstunden</v>
      </c>
      <c r="G1296" s="266"/>
      <c r="H1296" s="262" t="str">
        <f>Übersetzungstexte!A$212</f>
        <v/>
      </c>
      <c r="I1296" s="263" t="str">
        <f>Übersetzungstexte!A$215</f>
        <v>vertragliche</v>
      </c>
      <c r="J1296" s="264" t="str">
        <f>Übersetzungstexte!A$218</f>
        <v>Sollstd. zeitgl.</v>
      </c>
      <c r="K1296" s="265" t="str">
        <f>Übersetzungstexte!A$221</f>
        <v>Istzeit</v>
      </c>
      <c r="L1296" s="264" t="str">
        <f>Übersetzungstexte!A$224</f>
        <v>Bezahlte/</v>
      </c>
      <c r="M1296" s="264" t="str">
        <f>Übersetzungstexte!A$227</f>
        <v>Ausfallstunden</v>
      </c>
      <c r="N1296" s="55"/>
      <c r="O1296" s="55"/>
      <c r="P1296" s="84" t="s">
        <v>680</v>
      </c>
      <c r="Q1296" s="84" t="s">
        <v>683</v>
      </c>
      <c r="R1296" s="61" t="s">
        <v>691</v>
      </c>
      <c r="S1296" s="61" t="s">
        <v>691</v>
      </c>
      <c r="T1296" s="66" t="s">
        <v>763</v>
      </c>
      <c r="U1296" s="66" t="s">
        <v>763</v>
      </c>
      <c r="V1296" s="61" t="s">
        <v>691</v>
      </c>
      <c r="W1296" s="66" t="s">
        <v>763</v>
      </c>
      <c r="X1296" s="66" t="s">
        <v>763</v>
      </c>
      <c r="Y1296" s="61" t="s">
        <v>691</v>
      </c>
      <c r="Z1296" s="79"/>
    </row>
    <row r="1297" spans="1:26" s="134" customFormat="1" hidden="1" x14ac:dyDescent="0.2">
      <c r="A1297" s="267" t="str">
        <f>Übersetzungstexte!A$194</f>
        <v/>
      </c>
      <c r="B1297" s="263" t="str">
        <f>Übersetzungstexte!A$197</f>
        <v>wöchentliche</v>
      </c>
      <c r="C1297" s="264" t="str">
        <f>Übersetzungstexte!A$200</f>
        <v>Periode inkl.</v>
      </c>
      <c r="D1297" s="265" t="str">
        <f>Übersetzungstexte!A$203</f>
        <v/>
      </c>
      <c r="E1297" s="264" t="str">
        <f>Übersetzungstexte!A$206</f>
        <v>Unbezahlte</v>
      </c>
      <c r="F1297" s="264" t="str">
        <f>Übersetzungstexte!A$209</f>
        <v/>
      </c>
      <c r="G1297" s="266"/>
      <c r="H1297" s="267" t="str">
        <f>Übersetzungstexte!A$213</f>
        <v/>
      </c>
      <c r="I1297" s="263" t="str">
        <f>Übersetzungstexte!A$216</f>
        <v>wöchentliche</v>
      </c>
      <c r="J1297" s="264" t="str">
        <f>Übersetzungstexte!A$219</f>
        <v>Periode inkl.</v>
      </c>
      <c r="K1297" s="265" t="str">
        <f>Übersetzungstexte!A$222</f>
        <v/>
      </c>
      <c r="L1297" s="264" t="str">
        <f>Übersetzungstexte!A$225</f>
        <v>Unbezahlte</v>
      </c>
      <c r="M1297" s="264" t="str">
        <f>Übersetzungstexte!A$228</f>
        <v/>
      </c>
      <c r="N1297" s="55"/>
      <c r="O1297" s="55"/>
      <c r="P1297" s="61" t="s">
        <v>682</v>
      </c>
      <c r="Q1297" s="84" t="s">
        <v>681</v>
      </c>
      <c r="R1297" s="61" t="s">
        <v>692</v>
      </c>
      <c r="S1297" s="61" t="s">
        <v>692</v>
      </c>
      <c r="T1297" s="66" t="s">
        <v>749</v>
      </c>
      <c r="U1297" s="66" t="s">
        <v>749</v>
      </c>
      <c r="V1297" s="61" t="s">
        <v>692</v>
      </c>
      <c r="W1297" s="66" t="s">
        <v>749</v>
      </c>
      <c r="X1297" s="66" t="s">
        <v>749</v>
      </c>
      <c r="Y1297" s="61" t="s">
        <v>692</v>
      </c>
      <c r="Z1297" s="79" t="s">
        <v>52</v>
      </c>
    </row>
    <row r="1298" spans="1:26" s="134" customFormat="1" hidden="1" x14ac:dyDescent="0.2">
      <c r="A1298" s="268" t="str">
        <f>Übersetzungstexte!A$195</f>
        <v>Name,Vorname</v>
      </c>
      <c r="B1298" s="269" t="str">
        <f>Übersetzungstexte!A$198</f>
        <v>Arbeitszeit</v>
      </c>
      <c r="C1298" s="270" t="str">
        <f>Übersetzungstexte!A$201</f>
        <v>Vorholzeit</v>
      </c>
      <c r="D1298" s="271" t="str">
        <f>Übersetzungstexte!A$204</f>
        <v/>
      </c>
      <c r="E1298" s="270" t="str">
        <f>Übersetzungstexte!A$207</f>
        <v>Absenzen</v>
      </c>
      <c r="F1298" s="270" t="str">
        <f>Übersetzungstexte!A$210</f>
        <v/>
      </c>
      <c r="G1298" s="272"/>
      <c r="H1298" s="268" t="str">
        <f>Übersetzungstexte!A$214</f>
        <v>Name,Vorname</v>
      </c>
      <c r="I1298" s="269" t="str">
        <f>Übersetzungstexte!A$217</f>
        <v>Arbeitszeit</v>
      </c>
      <c r="J1298" s="270" t="str">
        <f>Übersetzungstexte!A$220</f>
        <v>Vorholzeit</v>
      </c>
      <c r="K1298" s="271" t="str">
        <f>Übersetzungstexte!A$223</f>
        <v/>
      </c>
      <c r="L1298" s="270" t="str">
        <f>Übersetzungstexte!A$226</f>
        <v>Absenzen</v>
      </c>
      <c r="M1298" s="270" t="str">
        <f>Übersetzungstexte!A$229</f>
        <v/>
      </c>
      <c r="N1298" s="55"/>
      <c r="O1298" s="55" t="s">
        <v>711</v>
      </c>
      <c r="P1298" s="61" t="s">
        <v>673</v>
      </c>
      <c r="Q1298" s="84" t="s">
        <v>661</v>
      </c>
      <c r="R1298" s="83">
        <f>P$3</f>
        <v>693598</v>
      </c>
      <c r="S1298" s="83">
        <f>P$4</f>
        <v>693233</v>
      </c>
      <c r="T1298" s="83" t="s">
        <v>767</v>
      </c>
      <c r="U1298" s="83" t="s">
        <v>767</v>
      </c>
      <c r="V1298" s="83" t="s">
        <v>767</v>
      </c>
      <c r="W1298" s="83" t="s">
        <v>4</v>
      </c>
      <c r="X1298" s="83" t="s">
        <v>4</v>
      </c>
      <c r="Y1298" s="83" t="s">
        <v>4</v>
      </c>
      <c r="Z1298" s="79" t="s">
        <v>53</v>
      </c>
    </row>
    <row r="1299" spans="1:26" ht="17.25" hidden="1" customHeight="1" x14ac:dyDescent="0.2">
      <c r="A1299" s="131" t="str">
        <f t="shared" ref="A1299:A1319" si="559">O1299</f>
        <v/>
      </c>
      <c r="B1299" s="168"/>
      <c r="C1299" s="168"/>
      <c r="D1299" s="168"/>
      <c r="E1299" s="169"/>
      <c r="F1299" s="273" t="str">
        <f t="shared" ref="F1299:F1319" si="560">R1299</f>
        <v/>
      </c>
      <c r="G1299" s="129"/>
      <c r="H1299" s="131" t="str">
        <f t="shared" ref="H1299:H1319" si="561">O1299</f>
        <v/>
      </c>
      <c r="I1299" s="168"/>
      <c r="J1299" s="168"/>
      <c r="K1299" s="168"/>
      <c r="L1299" s="169"/>
      <c r="M1299" s="273" t="str">
        <f t="shared" ref="M1299:M1319" si="562">S1299</f>
        <v/>
      </c>
      <c r="N1299" s="56"/>
      <c r="O1299" s="57" t="str">
        <f>'Stammdaten Mitarbeitende'!AA1299</f>
        <v/>
      </c>
      <c r="P1299" s="64" t="str">
        <f>IF($A1299="","",'Stammdaten Mitarbeitende'!L1299)</f>
        <v/>
      </c>
      <c r="Q1299" s="64" t="str">
        <f>IF(OR($A1299="",'Stammdaten Mitarbeitende'!J1299=""),"",'Stammdaten Mitarbeitende'!J1299)</f>
        <v/>
      </c>
      <c r="R1299" s="63" t="str">
        <f t="shared" ref="R1299:R1319" si="563">IF(OR($A1299="",C1299="",D1299="",E1299=""),"",MAX(C1299-D1299-E1299,0))</f>
        <v/>
      </c>
      <c r="S1299" s="63" t="str">
        <f>IF(OR($H1299="",J1299="",K1299="",L1299=""),"",MAX(J1299-K1299-L1299,0))</f>
        <v/>
      </c>
      <c r="T1299" s="19">
        <f t="shared" ref="T1299:T1319" si="564">IF(OR(F1299=""),0,C1299)</f>
        <v>0</v>
      </c>
      <c r="U1299" s="19">
        <f t="shared" ref="U1299:U1319" si="565">IF(OR(F1299=""),0,E1299)</f>
        <v>0</v>
      </c>
      <c r="V1299" s="19">
        <f t="shared" ref="V1299:V1319" si="566">IF(OR(F1299&lt;=0,F1299=""),0,R1299)</f>
        <v>0</v>
      </c>
      <c r="W1299" s="19">
        <f t="shared" ref="W1299:W1319" si="567">IF(OR(M1299=""),0,J1299)</f>
        <v>0</v>
      </c>
      <c r="X1299" s="19">
        <f t="shared" ref="X1299:X1319" si="568">IF(OR(M1299=""),0,L1299)</f>
        <v>0</v>
      </c>
      <c r="Y1299" s="19">
        <f t="shared" ref="Y1299:Y1319" si="569">IF(OR(M1299&lt;=0,M1299=""),0,S1299)</f>
        <v>0</v>
      </c>
      <c r="Z1299" s="365">
        <f>MAX(P1299:Y1299)</f>
        <v>0</v>
      </c>
    </row>
    <row r="1300" spans="1:26" ht="17.25" hidden="1" customHeight="1" x14ac:dyDescent="0.2">
      <c r="A1300" s="131" t="str">
        <f t="shared" si="559"/>
        <v/>
      </c>
      <c r="B1300" s="168"/>
      <c r="C1300" s="168"/>
      <c r="D1300" s="168"/>
      <c r="E1300" s="169"/>
      <c r="F1300" s="273" t="str">
        <f t="shared" si="560"/>
        <v/>
      </c>
      <c r="G1300" s="129"/>
      <c r="H1300" s="131" t="str">
        <f t="shared" si="561"/>
        <v/>
      </c>
      <c r="I1300" s="168"/>
      <c r="J1300" s="168"/>
      <c r="K1300" s="168"/>
      <c r="L1300" s="169"/>
      <c r="M1300" s="273" t="str">
        <f t="shared" si="562"/>
        <v/>
      </c>
      <c r="N1300" s="56"/>
      <c r="O1300" s="57" t="str">
        <f>'Stammdaten Mitarbeitende'!AA1300</f>
        <v/>
      </c>
      <c r="P1300" s="64" t="str">
        <f>IF($A1300="","",'Stammdaten Mitarbeitende'!L1300)</f>
        <v/>
      </c>
      <c r="Q1300" s="64" t="str">
        <f>IF(OR($A1300="",'Stammdaten Mitarbeitende'!J1300=""),"",'Stammdaten Mitarbeitende'!J1300)</f>
        <v/>
      </c>
      <c r="R1300" s="63" t="str">
        <f t="shared" si="563"/>
        <v/>
      </c>
      <c r="S1300" s="63" t="str">
        <f t="shared" ref="S1300:S1319" si="570">IF(OR($H1300="",J1300="",K1300="",L1300=""),"",MAX(J1300-K1300-L1300,0))</f>
        <v/>
      </c>
      <c r="T1300" s="19">
        <f t="shared" si="564"/>
        <v>0</v>
      </c>
      <c r="U1300" s="19">
        <f t="shared" si="565"/>
        <v>0</v>
      </c>
      <c r="V1300" s="19">
        <f t="shared" si="566"/>
        <v>0</v>
      </c>
      <c r="W1300" s="19">
        <f t="shared" si="567"/>
        <v>0</v>
      </c>
      <c r="X1300" s="19">
        <f t="shared" si="568"/>
        <v>0</v>
      </c>
      <c r="Y1300" s="19">
        <f t="shared" si="569"/>
        <v>0</v>
      </c>
      <c r="Z1300" s="365">
        <f t="shared" ref="Z1300:Z1319" si="571">MAX(P1300:Y1300)</f>
        <v>0</v>
      </c>
    </row>
    <row r="1301" spans="1:26" ht="17.25" hidden="1" customHeight="1" x14ac:dyDescent="0.2">
      <c r="A1301" s="131" t="str">
        <f t="shared" si="559"/>
        <v/>
      </c>
      <c r="B1301" s="168"/>
      <c r="C1301" s="168"/>
      <c r="D1301" s="168"/>
      <c r="E1301" s="169"/>
      <c r="F1301" s="273" t="str">
        <f t="shared" si="560"/>
        <v/>
      </c>
      <c r="G1301" s="129"/>
      <c r="H1301" s="131" t="str">
        <f t="shared" si="561"/>
        <v/>
      </c>
      <c r="I1301" s="168"/>
      <c r="J1301" s="168"/>
      <c r="K1301" s="168"/>
      <c r="L1301" s="169"/>
      <c r="M1301" s="273" t="str">
        <f t="shared" si="562"/>
        <v/>
      </c>
      <c r="N1301" s="56"/>
      <c r="O1301" s="57" t="str">
        <f>'Stammdaten Mitarbeitende'!AA1301</f>
        <v/>
      </c>
      <c r="P1301" s="64" t="str">
        <f>IF($A1301="","",'Stammdaten Mitarbeitende'!L1301)</f>
        <v/>
      </c>
      <c r="Q1301" s="64" t="str">
        <f>IF(OR($A1301="",'Stammdaten Mitarbeitende'!J1301=""),"",'Stammdaten Mitarbeitende'!J1301)</f>
        <v/>
      </c>
      <c r="R1301" s="63" t="str">
        <f t="shared" si="563"/>
        <v/>
      </c>
      <c r="S1301" s="63" t="str">
        <f t="shared" si="570"/>
        <v/>
      </c>
      <c r="T1301" s="19">
        <f t="shared" si="564"/>
        <v>0</v>
      </c>
      <c r="U1301" s="19">
        <f t="shared" si="565"/>
        <v>0</v>
      </c>
      <c r="V1301" s="19">
        <f t="shared" si="566"/>
        <v>0</v>
      </c>
      <c r="W1301" s="19">
        <f t="shared" si="567"/>
        <v>0</v>
      </c>
      <c r="X1301" s="19">
        <f t="shared" si="568"/>
        <v>0</v>
      </c>
      <c r="Y1301" s="19">
        <f t="shared" si="569"/>
        <v>0</v>
      </c>
      <c r="Z1301" s="365">
        <f t="shared" si="571"/>
        <v>0</v>
      </c>
    </row>
    <row r="1302" spans="1:26" ht="17.25" hidden="1" customHeight="1" x14ac:dyDescent="0.2">
      <c r="A1302" s="131" t="str">
        <f t="shared" si="559"/>
        <v/>
      </c>
      <c r="B1302" s="168"/>
      <c r="C1302" s="168"/>
      <c r="D1302" s="168"/>
      <c r="E1302" s="169"/>
      <c r="F1302" s="273" t="str">
        <f t="shared" si="560"/>
        <v/>
      </c>
      <c r="G1302" s="129"/>
      <c r="H1302" s="131" t="str">
        <f t="shared" si="561"/>
        <v/>
      </c>
      <c r="I1302" s="168"/>
      <c r="J1302" s="168"/>
      <c r="K1302" s="168"/>
      <c r="L1302" s="169"/>
      <c r="M1302" s="273" t="str">
        <f t="shared" si="562"/>
        <v/>
      </c>
      <c r="N1302" s="56"/>
      <c r="O1302" s="57" t="str">
        <f>'Stammdaten Mitarbeitende'!AA1302</f>
        <v/>
      </c>
      <c r="P1302" s="64" t="str">
        <f>IF($A1302="","",'Stammdaten Mitarbeitende'!L1302)</f>
        <v/>
      </c>
      <c r="Q1302" s="64" t="str">
        <f>IF(OR($A1302="",'Stammdaten Mitarbeitende'!J1302=""),"",'Stammdaten Mitarbeitende'!J1302)</f>
        <v/>
      </c>
      <c r="R1302" s="63" t="str">
        <f t="shared" si="563"/>
        <v/>
      </c>
      <c r="S1302" s="63" t="str">
        <f t="shared" si="570"/>
        <v/>
      </c>
      <c r="T1302" s="19">
        <f t="shared" si="564"/>
        <v>0</v>
      </c>
      <c r="U1302" s="19">
        <f t="shared" si="565"/>
        <v>0</v>
      </c>
      <c r="V1302" s="19">
        <f t="shared" si="566"/>
        <v>0</v>
      </c>
      <c r="W1302" s="19">
        <f t="shared" si="567"/>
        <v>0</v>
      </c>
      <c r="X1302" s="19">
        <f t="shared" si="568"/>
        <v>0</v>
      </c>
      <c r="Y1302" s="19">
        <f t="shared" si="569"/>
        <v>0</v>
      </c>
      <c r="Z1302" s="365">
        <f t="shared" si="571"/>
        <v>0</v>
      </c>
    </row>
    <row r="1303" spans="1:26" ht="17.25" hidden="1" customHeight="1" x14ac:dyDescent="0.2">
      <c r="A1303" s="131" t="str">
        <f t="shared" si="559"/>
        <v/>
      </c>
      <c r="B1303" s="168"/>
      <c r="C1303" s="168"/>
      <c r="D1303" s="168"/>
      <c r="E1303" s="169"/>
      <c r="F1303" s="273" t="str">
        <f t="shared" si="560"/>
        <v/>
      </c>
      <c r="G1303" s="129"/>
      <c r="H1303" s="131" t="str">
        <f t="shared" si="561"/>
        <v/>
      </c>
      <c r="I1303" s="168"/>
      <c r="J1303" s="168"/>
      <c r="K1303" s="168"/>
      <c r="L1303" s="169"/>
      <c r="M1303" s="273" t="str">
        <f t="shared" si="562"/>
        <v/>
      </c>
      <c r="N1303" s="56"/>
      <c r="O1303" s="57" t="str">
        <f>'Stammdaten Mitarbeitende'!AA1303</f>
        <v/>
      </c>
      <c r="P1303" s="64" t="str">
        <f>IF($A1303="","",'Stammdaten Mitarbeitende'!L1303)</f>
        <v/>
      </c>
      <c r="Q1303" s="64" t="str">
        <f>IF(OR($A1303="",'Stammdaten Mitarbeitende'!J1303=""),"",'Stammdaten Mitarbeitende'!J1303)</f>
        <v/>
      </c>
      <c r="R1303" s="63" t="str">
        <f t="shared" si="563"/>
        <v/>
      </c>
      <c r="S1303" s="63" t="str">
        <f t="shared" si="570"/>
        <v/>
      </c>
      <c r="T1303" s="19">
        <f t="shared" si="564"/>
        <v>0</v>
      </c>
      <c r="U1303" s="19">
        <f t="shared" si="565"/>
        <v>0</v>
      </c>
      <c r="V1303" s="19">
        <f t="shared" si="566"/>
        <v>0</v>
      </c>
      <c r="W1303" s="19">
        <f t="shared" si="567"/>
        <v>0</v>
      </c>
      <c r="X1303" s="19">
        <f t="shared" si="568"/>
        <v>0</v>
      </c>
      <c r="Y1303" s="19">
        <f t="shared" si="569"/>
        <v>0</v>
      </c>
      <c r="Z1303" s="365">
        <f t="shared" si="571"/>
        <v>0</v>
      </c>
    </row>
    <row r="1304" spans="1:26" ht="17.25" hidden="1" customHeight="1" x14ac:dyDescent="0.2">
      <c r="A1304" s="131" t="str">
        <f t="shared" si="559"/>
        <v/>
      </c>
      <c r="B1304" s="168"/>
      <c r="C1304" s="168"/>
      <c r="D1304" s="168"/>
      <c r="E1304" s="169"/>
      <c r="F1304" s="273" t="str">
        <f t="shared" si="560"/>
        <v/>
      </c>
      <c r="G1304" s="129"/>
      <c r="H1304" s="131" t="str">
        <f t="shared" si="561"/>
        <v/>
      </c>
      <c r="I1304" s="168"/>
      <c r="J1304" s="168"/>
      <c r="K1304" s="168"/>
      <c r="L1304" s="169"/>
      <c r="M1304" s="273" t="str">
        <f t="shared" si="562"/>
        <v/>
      </c>
      <c r="N1304" s="56"/>
      <c r="O1304" s="57" t="str">
        <f>'Stammdaten Mitarbeitende'!AA1304</f>
        <v/>
      </c>
      <c r="P1304" s="64" t="str">
        <f>IF($A1304="","",'Stammdaten Mitarbeitende'!L1304)</f>
        <v/>
      </c>
      <c r="Q1304" s="64" t="str">
        <f>IF(OR($A1304="",'Stammdaten Mitarbeitende'!J1304=""),"",'Stammdaten Mitarbeitende'!J1304)</f>
        <v/>
      </c>
      <c r="R1304" s="63" t="str">
        <f t="shared" si="563"/>
        <v/>
      </c>
      <c r="S1304" s="63" t="str">
        <f t="shared" si="570"/>
        <v/>
      </c>
      <c r="T1304" s="19">
        <f t="shared" si="564"/>
        <v>0</v>
      </c>
      <c r="U1304" s="19">
        <f t="shared" si="565"/>
        <v>0</v>
      </c>
      <c r="V1304" s="19">
        <f t="shared" si="566"/>
        <v>0</v>
      </c>
      <c r="W1304" s="19">
        <f t="shared" si="567"/>
        <v>0</v>
      </c>
      <c r="X1304" s="19">
        <f t="shared" si="568"/>
        <v>0</v>
      </c>
      <c r="Y1304" s="19">
        <f t="shared" si="569"/>
        <v>0</v>
      </c>
      <c r="Z1304" s="365">
        <f t="shared" si="571"/>
        <v>0</v>
      </c>
    </row>
    <row r="1305" spans="1:26" ht="17.25" hidden="1" customHeight="1" x14ac:dyDescent="0.2">
      <c r="A1305" s="131" t="str">
        <f t="shared" si="559"/>
        <v/>
      </c>
      <c r="B1305" s="168"/>
      <c r="C1305" s="168"/>
      <c r="D1305" s="168"/>
      <c r="E1305" s="169"/>
      <c r="F1305" s="273" t="str">
        <f t="shared" si="560"/>
        <v/>
      </c>
      <c r="G1305" s="129"/>
      <c r="H1305" s="131" t="str">
        <f t="shared" si="561"/>
        <v/>
      </c>
      <c r="I1305" s="168"/>
      <c r="J1305" s="168"/>
      <c r="K1305" s="168"/>
      <c r="L1305" s="169"/>
      <c r="M1305" s="273" t="str">
        <f t="shared" si="562"/>
        <v/>
      </c>
      <c r="N1305" s="56"/>
      <c r="O1305" s="57" t="str">
        <f>'Stammdaten Mitarbeitende'!AA1305</f>
        <v/>
      </c>
      <c r="P1305" s="64" t="str">
        <f>IF($A1305="","",'Stammdaten Mitarbeitende'!L1305)</f>
        <v/>
      </c>
      <c r="Q1305" s="64" t="str">
        <f>IF(OR($A1305="",'Stammdaten Mitarbeitende'!J1305=""),"",'Stammdaten Mitarbeitende'!J1305)</f>
        <v/>
      </c>
      <c r="R1305" s="63" t="str">
        <f t="shared" si="563"/>
        <v/>
      </c>
      <c r="S1305" s="63" t="str">
        <f t="shared" si="570"/>
        <v/>
      </c>
      <c r="T1305" s="19">
        <f t="shared" si="564"/>
        <v>0</v>
      </c>
      <c r="U1305" s="19">
        <f t="shared" si="565"/>
        <v>0</v>
      </c>
      <c r="V1305" s="19">
        <f t="shared" si="566"/>
        <v>0</v>
      </c>
      <c r="W1305" s="19">
        <f t="shared" si="567"/>
        <v>0</v>
      </c>
      <c r="X1305" s="19">
        <f t="shared" si="568"/>
        <v>0</v>
      </c>
      <c r="Y1305" s="19">
        <f t="shared" si="569"/>
        <v>0</v>
      </c>
      <c r="Z1305" s="365">
        <f t="shared" si="571"/>
        <v>0</v>
      </c>
    </row>
    <row r="1306" spans="1:26" ht="17.25" hidden="1" customHeight="1" x14ac:dyDescent="0.2">
      <c r="A1306" s="131" t="str">
        <f t="shared" si="559"/>
        <v/>
      </c>
      <c r="B1306" s="168"/>
      <c r="C1306" s="168"/>
      <c r="D1306" s="168"/>
      <c r="E1306" s="169"/>
      <c r="F1306" s="273" t="str">
        <f t="shared" si="560"/>
        <v/>
      </c>
      <c r="G1306" s="129"/>
      <c r="H1306" s="131" t="str">
        <f t="shared" si="561"/>
        <v/>
      </c>
      <c r="I1306" s="168"/>
      <c r="J1306" s="168"/>
      <c r="K1306" s="168"/>
      <c r="L1306" s="169"/>
      <c r="M1306" s="273" t="str">
        <f t="shared" si="562"/>
        <v/>
      </c>
      <c r="N1306" s="56"/>
      <c r="O1306" s="57" t="str">
        <f>'Stammdaten Mitarbeitende'!AA1306</f>
        <v/>
      </c>
      <c r="P1306" s="64" t="str">
        <f>IF($A1306="","",'Stammdaten Mitarbeitende'!L1306)</f>
        <v/>
      </c>
      <c r="Q1306" s="64" t="str">
        <f>IF(OR($A1306="",'Stammdaten Mitarbeitende'!J1306=""),"",'Stammdaten Mitarbeitende'!J1306)</f>
        <v/>
      </c>
      <c r="R1306" s="63" t="str">
        <f t="shared" si="563"/>
        <v/>
      </c>
      <c r="S1306" s="63" t="str">
        <f t="shared" si="570"/>
        <v/>
      </c>
      <c r="T1306" s="19">
        <f t="shared" si="564"/>
        <v>0</v>
      </c>
      <c r="U1306" s="19">
        <f t="shared" si="565"/>
        <v>0</v>
      </c>
      <c r="V1306" s="19">
        <f t="shared" si="566"/>
        <v>0</v>
      </c>
      <c r="W1306" s="19">
        <f t="shared" si="567"/>
        <v>0</v>
      </c>
      <c r="X1306" s="19">
        <f t="shared" si="568"/>
        <v>0</v>
      </c>
      <c r="Y1306" s="19">
        <f t="shared" si="569"/>
        <v>0</v>
      </c>
      <c r="Z1306" s="365">
        <f t="shared" si="571"/>
        <v>0</v>
      </c>
    </row>
    <row r="1307" spans="1:26" ht="17.25" hidden="1" customHeight="1" x14ac:dyDescent="0.2">
      <c r="A1307" s="131" t="str">
        <f t="shared" si="559"/>
        <v/>
      </c>
      <c r="B1307" s="168"/>
      <c r="C1307" s="168"/>
      <c r="D1307" s="168"/>
      <c r="E1307" s="169"/>
      <c r="F1307" s="273" t="str">
        <f t="shared" si="560"/>
        <v/>
      </c>
      <c r="G1307" s="129"/>
      <c r="H1307" s="131" t="str">
        <f t="shared" si="561"/>
        <v/>
      </c>
      <c r="I1307" s="168"/>
      <c r="J1307" s="168"/>
      <c r="K1307" s="168"/>
      <c r="L1307" s="169"/>
      <c r="M1307" s="273" t="str">
        <f t="shared" si="562"/>
        <v/>
      </c>
      <c r="N1307" s="56"/>
      <c r="O1307" s="57" t="str">
        <f>'Stammdaten Mitarbeitende'!AA1307</f>
        <v/>
      </c>
      <c r="P1307" s="64" t="str">
        <f>IF($A1307="","",'Stammdaten Mitarbeitende'!L1307)</f>
        <v/>
      </c>
      <c r="Q1307" s="64" t="str">
        <f>IF(OR($A1307="",'Stammdaten Mitarbeitende'!J1307=""),"",'Stammdaten Mitarbeitende'!J1307)</f>
        <v/>
      </c>
      <c r="R1307" s="63" t="str">
        <f t="shared" si="563"/>
        <v/>
      </c>
      <c r="S1307" s="63" t="str">
        <f t="shared" si="570"/>
        <v/>
      </c>
      <c r="T1307" s="19">
        <f t="shared" si="564"/>
        <v>0</v>
      </c>
      <c r="U1307" s="19">
        <f t="shared" si="565"/>
        <v>0</v>
      </c>
      <c r="V1307" s="19">
        <f t="shared" si="566"/>
        <v>0</v>
      </c>
      <c r="W1307" s="19">
        <f t="shared" si="567"/>
        <v>0</v>
      </c>
      <c r="X1307" s="19">
        <f t="shared" si="568"/>
        <v>0</v>
      </c>
      <c r="Y1307" s="19">
        <f t="shared" si="569"/>
        <v>0</v>
      </c>
      <c r="Z1307" s="365">
        <f t="shared" si="571"/>
        <v>0</v>
      </c>
    </row>
    <row r="1308" spans="1:26" ht="17.25" hidden="1" customHeight="1" x14ac:dyDescent="0.2">
      <c r="A1308" s="131" t="str">
        <f t="shared" si="559"/>
        <v/>
      </c>
      <c r="B1308" s="168"/>
      <c r="C1308" s="168"/>
      <c r="D1308" s="168"/>
      <c r="E1308" s="169"/>
      <c r="F1308" s="273" t="str">
        <f t="shared" si="560"/>
        <v/>
      </c>
      <c r="G1308" s="129"/>
      <c r="H1308" s="131" t="str">
        <f t="shared" si="561"/>
        <v/>
      </c>
      <c r="I1308" s="168"/>
      <c r="J1308" s="168"/>
      <c r="K1308" s="168"/>
      <c r="L1308" s="169"/>
      <c r="M1308" s="273" t="str">
        <f t="shared" si="562"/>
        <v/>
      </c>
      <c r="N1308" s="56"/>
      <c r="O1308" s="57" t="str">
        <f>'Stammdaten Mitarbeitende'!AA1308</f>
        <v/>
      </c>
      <c r="P1308" s="64" t="str">
        <f>IF($A1308="","",'Stammdaten Mitarbeitende'!L1308)</f>
        <v/>
      </c>
      <c r="Q1308" s="64" t="str">
        <f>IF(OR($A1308="",'Stammdaten Mitarbeitende'!J1308=""),"",'Stammdaten Mitarbeitende'!J1308)</f>
        <v/>
      </c>
      <c r="R1308" s="63" t="str">
        <f t="shared" si="563"/>
        <v/>
      </c>
      <c r="S1308" s="63" t="str">
        <f t="shared" si="570"/>
        <v/>
      </c>
      <c r="T1308" s="19">
        <f t="shared" si="564"/>
        <v>0</v>
      </c>
      <c r="U1308" s="19">
        <f t="shared" si="565"/>
        <v>0</v>
      </c>
      <c r="V1308" s="19">
        <f t="shared" si="566"/>
        <v>0</v>
      </c>
      <c r="W1308" s="19">
        <f t="shared" si="567"/>
        <v>0</v>
      </c>
      <c r="X1308" s="19">
        <f t="shared" si="568"/>
        <v>0</v>
      </c>
      <c r="Y1308" s="19">
        <f t="shared" si="569"/>
        <v>0</v>
      </c>
      <c r="Z1308" s="365">
        <f t="shared" si="571"/>
        <v>0</v>
      </c>
    </row>
    <row r="1309" spans="1:26" ht="17.25" hidden="1" customHeight="1" x14ac:dyDescent="0.2">
      <c r="A1309" s="131" t="str">
        <f t="shared" si="559"/>
        <v/>
      </c>
      <c r="B1309" s="168"/>
      <c r="C1309" s="168"/>
      <c r="D1309" s="168"/>
      <c r="E1309" s="169"/>
      <c r="F1309" s="273" t="str">
        <f t="shared" si="560"/>
        <v/>
      </c>
      <c r="G1309" s="129"/>
      <c r="H1309" s="131" t="str">
        <f t="shared" si="561"/>
        <v/>
      </c>
      <c r="I1309" s="168"/>
      <c r="J1309" s="168"/>
      <c r="K1309" s="168"/>
      <c r="L1309" s="169"/>
      <c r="M1309" s="273" t="str">
        <f t="shared" si="562"/>
        <v/>
      </c>
      <c r="N1309" s="56"/>
      <c r="O1309" s="57" t="str">
        <f>'Stammdaten Mitarbeitende'!AA1309</f>
        <v/>
      </c>
      <c r="P1309" s="64" t="str">
        <f>IF($A1309="","",'Stammdaten Mitarbeitende'!L1309)</f>
        <v/>
      </c>
      <c r="Q1309" s="64" t="str">
        <f>IF(OR($A1309="",'Stammdaten Mitarbeitende'!J1309=""),"",'Stammdaten Mitarbeitende'!J1309)</f>
        <v/>
      </c>
      <c r="R1309" s="63" t="str">
        <f t="shared" si="563"/>
        <v/>
      </c>
      <c r="S1309" s="63" t="str">
        <f t="shared" si="570"/>
        <v/>
      </c>
      <c r="T1309" s="19">
        <f t="shared" si="564"/>
        <v>0</v>
      </c>
      <c r="U1309" s="19">
        <f t="shared" si="565"/>
        <v>0</v>
      </c>
      <c r="V1309" s="19">
        <f t="shared" si="566"/>
        <v>0</v>
      </c>
      <c r="W1309" s="19">
        <f t="shared" si="567"/>
        <v>0</v>
      </c>
      <c r="X1309" s="19">
        <f t="shared" si="568"/>
        <v>0</v>
      </c>
      <c r="Y1309" s="19">
        <f t="shared" si="569"/>
        <v>0</v>
      </c>
      <c r="Z1309" s="365">
        <f t="shared" si="571"/>
        <v>0</v>
      </c>
    </row>
    <row r="1310" spans="1:26" ht="17.25" hidden="1" customHeight="1" x14ac:dyDescent="0.2">
      <c r="A1310" s="131" t="str">
        <f t="shared" si="559"/>
        <v/>
      </c>
      <c r="B1310" s="168"/>
      <c r="C1310" s="168"/>
      <c r="D1310" s="168"/>
      <c r="E1310" s="169"/>
      <c r="F1310" s="273" t="str">
        <f t="shared" si="560"/>
        <v/>
      </c>
      <c r="G1310" s="129"/>
      <c r="H1310" s="131" t="str">
        <f t="shared" si="561"/>
        <v/>
      </c>
      <c r="I1310" s="168"/>
      <c r="J1310" s="168"/>
      <c r="K1310" s="168"/>
      <c r="L1310" s="169"/>
      <c r="M1310" s="273" t="str">
        <f t="shared" si="562"/>
        <v/>
      </c>
      <c r="N1310" s="56"/>
      <c r="O1310" s="57" t="str">
        <f>'Stammdaten Mitarbeitende'!AA1310</f>
        <v/>
      </c>
      <c r="P1310" s="64" t="str">
        <f>IF($A1310="","",'Stammdaten Mitarbeitende'!L1310)</f>
        <v/>
      </c>
      <c r="Q1310" s="64" t="str">
        <f>IF(OR($A1310="",'Stammdaten Mitarbeitende'!J1310=""),"",'Stammdaten Mitarbeitende'!J1310)</f>
        <v/>
      </c>
      <c r="R1310" s="63" t="str">
        <f t="shared" si="563"/>
        <v/>
      </c>
      <c r="S1310" s="63" t="str">
        <f t="shared" si="570"/>
        <v/>
      </c>
      <c r="T1310" s="19">
        <f t="shared" si="564"/>
        <v>0</v>
      </c>
      <c r="U1310" s="19">
        <f t="shared" si="565"/>
        <v>0</v>
      </c>
      <c r="V1310" s="19">
        <f t="shared" si="566"/>
        <v>0</v>
      </c>
      <c r="W1310" s="19">
        <f t="shared" si="567"/>
        <v>0</v>
      </c>
      <c r="X1310" s="19">
        <f t="shared" si="568"/>
        <v>0</v>
      </c>
      <c r="Y1310" s="19">
        <f t="shared" si="569"/>
        <v>0</v>
      </c>
      <c r="Z1310" s="365">
        <f t="shared" si="571"/>
        <v>0</v>
      </c>
    </row>
    <row r="1311" spans="1:26" ht="17.25" hidden="1" customHeight="1" x14ac:dyDescent="0.2">
      <c r="A1311" s="131" t="str">
        <f t="shared" si="559"/>
        <v/>
      </c>
      <c r="B1311" s="168"/>
      <c r="C1311" s="168"/>
      <c r="D1311" s="168"/>
      <c r="E1311" s="169"/>
      <c r="F1311" s="273" t="str">
        <f t="shared" si="560"/>
        <v/>
      </c>
      <c r="G1311" s="129"/>
      <c r="H1311" s="131" t="str">
        <f t="shared" si="561"/>
        <v/>
      </c>
      <c r="I1311" s="168"/>
      <c r="J1311" s="168"/>
      <c r="K1311" s="168"/>
      <c r="L1311" s="169"/>
      <c r="M1311" s="273" t="str">
        <f t="shared" si="562"/>
        <v/>
      </c>
      <c r="N1311" s="56"/>
      <c r="O1311" s="57" t="str">
        <f>'Stammdaten Mitarbeitende'!AA1311</f>
        <v/>
      </c>
      <c r="P1311" s="64" t="str">
        <f>IF($A1311="","",'Stammdaten Mitarbeitende'!L1311)</f>
        <v/>
      </c>
      <c r="Q1311" s="64" t="str">
        <f>IF(OR($A1311="",'Stammdaten Mitarbeitende'!J1311=""),"",'Stammdaten Mitarbeitende'!J1311)</f>
        <v/>
      </c>
      <c r="R1311" s="63" t="str">
        <f t="shared" si="563"/>
        <v/>
      </c>
      <c r="S1311" s="63" t="str">
        <f t="shared" si="570"/>
        <v/>
      </c>
      <c r="T1311" s="19">
        <f t="shared" si="564"/>
        <v>0</v>
      </c>
      <c r="U1311" s="19">
        <f t="shared" si="565"/>
        <v>0</v>
      </c>
      <c r="V1311" s="19">
        <f t="shared" si="566"/>
        <v>0</v>
      </c>
      <c r="W1311" s="19">
        <f t="shared" si="567"/>
        <v>0</v>
      </c>
      <c r="X1311" s="19">
        <f t="shared" si="568"/>
        <v>0</v>
      </c>
      <c r="Y1311" s="19">
        <f t="shared" si="569"/>
        <v>0</v>
      </c>
      <c r="Z1311" s="365">
        <f t="shared" si="571"/>
        <v>0</v>
      </c>
    </row>
    <row r="1312" spans="1:26" ht="17.25" hidden="1" customHeight="1" x14ac:dyDescent="0.2">
      <c r="A1312" s="131" t="str">
        <f t="shared" si="559"/>
        <v/>
      </c>
      <c r="B1312" s="168"/>
      <c r="C1312" s="168"/>
      <c r="D1312" s="168"/>
      <c r="E1312" s="169"/>
      <c r="F1312" s="273" t="str">
        <f t="shared" si="560"/>
        <v/>
      </c>
      <c r="G1312" s="129"/>
      <c r="H1312" s="131" t="str">
        <f t="shared" si="561"/>
        <v/>
      </c>
      <c r="I1312" s="168"/>
      <c r="J1312" s="168"/>
      <c r="K1312" s="168"/>
      <c r="L1312" s="169"/>
      <c r="M1312" s="273" t="str">
        <f t="shared" si="562"/>
        <v/>
      </c>
      <c r="N1312" s="56"/>
      <c r="O1312" s="57" t="str">
        <f>'Stammdaten Mitarbeitende'!AA1312</f>
        <v/>
      </c>
      <c r="P1312" s="64" t="str">
        <f>IF($A1312="","",'Stammdaten Mitarbeitende'!L1312)</f>
        <v/>
      </c>
      <c r="Q1312" s="64" t="str">
        <f>IF(OR($A1312="",'Stammdaten Mitarbeitende'!J1312=""),"",'Stammdaten Mitarbeitende'!J1312)</f>
        <v/>
      </c>
      <c r="R1312" s="63" t="str">
        <f t="shared" si="563"/>
        <v/>
      </c>
      <c r="S1312" s="63" t="str">
        <f t="shared" si="570"/>
        <v/>
      </c>
      <c r="T1312" s="19">
        <f t="shared" si="564"/>
        <v>0</v>
      </c>
      <c r="U1312" s="19">
        <f t="shared" si="565"/>
        <v>0</v>
      </c>
      <c r="V1312" s="19">
        <f t="shared" si="566"/>
        <v>0</v>
      </c>
      <c r="W1312" s="19">
        <f t="shared" si="567"/>
        <v>0</v>
      </c>
      <c r="X1312" s="19">
        <f t="shared" si="568"/>
        <v>0</v>
      </c>
      <c r="Y1312" s="19">
        <f t="shared" si="569"/>
        <v>0</v>
      </c>
      <c r="Z1312" s="365">
        <f t="shared" si="571"/>
        <v>0</v>
      </c>
    </row>
    <row r="1313" spans="1:26" ht="17.25" hidden="1" customHeight="1" x14ac:dyDescent="0.2">
      <c r="A1313" s="131" t="str">
        <f t="shared" si="559"/>
        <v/>
      </c>
      <c r="B1313" s="168"/>
      <c r="C1313" s="168"/>
      <c r="D1313" s="168"/>
      <c r="E1313" s="169"/>
      <c r="F1313" s="273" t="str">
        <f t="shared" si="560"/>
        <v/>
      </c>
      <c r="G1313" s="129"/>
      <c r="H1313" s="131" t="str">
        <f t="shared" si="561"/>
        <v/>
      </c>
      <c r="I1313" s="168"/>
      <c r="J1313" s="168"/>
      <c r="K1313" s="168"/>
      <c r="L1313" s="169"/>
      <c r="M1313" s="273" t="str">
        <f t="shared" si="562"/>
        <v/>
      </c>
      <c r="N1313" s="56"/>
      <c r="O1313" s="57" t="str">
        <f>'Stammdaten Mitarbeitende'!AA1313</f>
        <v/>
      </c>
      <c r="P1313" s="64" t="str">
        <f>IF($A1313="","",'Stammdaten Mitarbeitende'!L1313)</f>
        <v/>
      </c>
      <c r="Q1313" s="64" t="str">
        <f>IF(OR($A1313="",'Stammdaten Mitarbeitende'!J1313=""),"",'Stammdaten Mitarbeitende'!J1313)</f>
        <v/>
      </c>
      <c r="R1313" s="63" t="str">
        <f t="shared" si="563"/>
        <v/>
      </c>
      <c r="S1313" s="63" t="str">
        <f t="shared" si="570"/>
        <v/>
      </c>
      <c r="T1313" s="19">
        <f t="shared" si="564"/>
        <v>0</v>
      </c>
      <c r="U1313" s="19">
        <f t="shared" si="565"/>
        <v>0</v>
      </c>
      <c r="V1313" s="19">
        <f t="shared" si="566"/>
        <v>0</v>
      </c>
      <c r="W1313" s="19">
        <f t="shared" si="567"/>
        <v>0</v>
      </c>
      <c r="X1313" s="19">
        <f t="shared" si="568"/>
        <v>0</v>
      </c>
      <c r="Y1313" s="19">
        <f t="shared" si="569"/>
        <v>0</v>
      </c>
      <c r="Z1313" s="365">
        <f t="shared" si="571"/>
        <v>0</v>
      </c>
    </row>
    <row r="1314" spans="1:26" ht="17.25" hidden="1" customHeight="1" x14ac:dyDescent="0.2">
      <c r="A1314" s="131" t="str">
        <f t="shared" si="559"/>
        <v/>
      </c>
      <c r="B1314" s="168"/>
      <c r="C1314" s="168"/>
      <c r="D1314" s="168"/>
      <c r="E1314" s="169"/>
      <c r="F1314" s="273" t="str">
        <f t="shared" si="560"/>
        <v/>
      </c>
      <c r="G1314" s="129"/>
      <c r="H1314" s="131" t="str">
        <f t="shared" si="561"/>
        <v/>
      </c>
      <c r="I1314" s="168"/>
      <c r="J1314" s="168"/>
      <c r="K1314" s="168"/>
      <c r="L1314" s="169"/>
      <c r="M1314" s="273" t="str">
        <f t="shared" si="562"/>
        <v/>
      </c>
      <c r="N1314" s="56"/>
      <c r="O1314" s="57" t="str">
        <f>'Stammdaten Mitarbeitende'!AA1314</f>
        <v/>
      </c>
      <c r="P1314" s="64" t="str">
        <f>IF($A1314="","",'Stammdaten Mitarbeitende'!L1314)</f>
        <v/>
      </c>
      <c r="Q1314" s="64" t="str">
        <f>IF(OR($A1314="",'Stammdaten Mitarbeitende'!J1314=""),"",'Stammdaten Mitarbeitende'!J1314)</f>
        <v/>
      </c>
      <c r="R1314" s="63" t="str">
        <f t="shared" si="563"/>
        <v/>
      </c>
      <c r="S1314" s="63" t="str">
        <f t="shared" si="570"/>
        <v/>
      </c>
      <c r="T1314" s="19">
        <f t="shared" si="564"/>
        <v>0</v>
      </c>
      <c r="U1314" s="19">
        <f t="shared" si="565"/>
        <v>0</v>
      </c>
      <c r="V1314" s="19">
        <f t="shared" si="566"/>
        <v>0</v>
      </c>
      <c r="W1314" s="19">
        <f t="shared" si="567"/>
        <v>0</v>
      </c>
      <c r="X1314" s="19">
        <f t="shared" si="568"/>
        <v>0</v>
      </c>
      <c r="Y1314" s="19">
        <f t="shared" si="569"/>
        <v>0</v>
      </c>
      <c r="Z1314" s="365">
        <f t="shared" si="571"/>
        <v>0</v>
      </c>
    </row>
    <row r="1315" spans="1:26" ht="17.25" hidden="1" customHeight="1" x14ac:dyDescent="0.2">
      <c r="A1315" s="131" t="str">
        <f t="shared" si="559"/>
        <v/>
      </c>
      <c r="B1315" s="168"/>
      <c r="C1315" s="168"/>
      <c r="D1315" s="168"/>
      <c r="E1315" s="169"/>
      <c r="F1315" s="273" t="str">
        <f t="shared" si="560"/>
        <v/>
      </c>
      <c r="G1315" s="129"/>
      <c r="H1315" s="131" t="str">
        <f t="shared" si="561"/>
        <v/>
      </c>
      <c r="I1315" s="168"/>
      <c r="J1315" s="168"/>
      <c r="K1315" s="168"/>
      <c r="L1315" s="169"/>
      <c r="M1315" s="273" t="str">
        <f t="shared" si="562"/>
        <v/>
      </c>
      <c r="N1315" s="56"/>
      <c r="O1315" s="57" t="str">
        <f>'Stammdaten Mitarbeitende'!AA1315</f>
        <v/>
      </c>
      <c r="P1315" s="64" t="str">
        <f>IF($A1315="","",'Stammdaten Mitarbeitende'!L1315)</f>
        <v/>
      </c>
      <c r="Q1315" s="64" t="str">
        <f>IF(OR($A1315="",'Stammdaten Mitarbeitende'!J1315=""),"",'Stammdaten Mitarbeitende'!J1315)</f>
        <v/>
      </c>
      <c r="R1315" s="63" t="str">
        <f t="shared" si="563"/>
        <v/>
      </c>
      <c r="S1315" s="63" t="str">
        <f t="shared" si="570"/>
        <v/>
      </c>
      <c r="T1315" s="19">
        <f t="shared" si="564"/>
        <v>0</v>
      </c>
      <c r="U1315" s="19">
        <f t="shared" si="565"/>
        <v>0</v>
      </c>
      <c r="V1315" s="19">
        <f t="shared" si="566"/>
        <v>0</v>
      </c>
      <c r="W1315" s="19">
        <f t="shared" si="567"/>
        <v>0</v>
      </c>
      <c r="X1315" s="19">
        <f t="shared" si="568"/>
        <v>0</v>
      </c>
      <c r="Y1315" s="19">
        <f t="shared" si="569"/>
        <v>0</v>
      </c>
      <c r="Z1315" s="365">
        <f t="shared" si="571"/>
        <v>0</v>
      </c>
    </row>
    <row r="1316" spans="1:26" ht="17.25" hidden="1" customHeight="1" x14ac:dyDescent="0.2">
      <c r="A1316" s="131" t="str">
        <f t="shared" si="559"/>
        <v/>
      </c>
      <c r="B1316" s="168"/>
      <c r="C1316" s="168"/>
      <c r="D1316" s="168"/>
      <c r="E1316" s="169"/>
      <c r="F1316" s="273" t="str">
        <f t="shared" si="560"/>
        <v/>
      </c>
      <c r="G1316" s="129"/>
      <c r="H1316" s="131" t="str">
        <f t="shared" si="561"/>
        <v/>
      </c>
      <c r="I1316" s="168"/>
      <c r="J1316" s="168"/>
      <c r="K1316" s="168"/>
      <c r="L1316" s="169"/>
      <c r="M1316" s="273" t="str">
        <f t="shared" si="562"/>
        <v/>
      </c>
      <c r="N1316" s="56"/>
      <c r="O1316" s="57" t="str">
        <f>'Stammdaten Mitarbeitende'!AA1316</f>
        <v/>
      </c>
      <c r="P1316" s="64" t="str">
        <f>IF($A1316="","",'Stammdaten Mitarbeitende'!L1316)</f>
        <v/>
      </c>
      <c r="Q1316" s="64" t="str">
        <f>IF(OR($A1316="",'Stammdaten Mitarbeitende'!J1316=""),"",'Stammdaten Mitarbeitende'!J1316)</f>
        <v/>
      </c>
      <c r="R1316" s="63" t="str">
        <f t="shared" si="563"/>
        <v/>
      </c>
      <c r="S1316" s="63" t="str">
        <f t="shared" si="570"/>
        <v/>
      </c>
      <c r="T1316" s="19">
        <f t="shared" si="564"/>
        <v>0</v>
      </c>
      <c r="U1316" s="19">
        <f t="shared" si="565"/>
        <v>0</v>
      </c>
      <c r="V1316" s="19">
        <f t="shared" si="566"/>
        <v>0</v>
      </c>
      <c r="W1316" s="19">
        <f t="shared" si="567"/>
        <v>0</v>
      </c>
      <c r="X1316" s="19">
        <f t="shared" si="568"/>
        <v>0</v>
      </c>
      <c r="Y1316" s="19">
        <f t="shared" si="569"/>
        <v>0</v>
      </c>
      <c r="Z1316" s="365">
        <f t="shared" si="571"/>
        <v>0</v>
      </c>
    </row>
    <row r="1317" spans="1:26" ht="17.25" hidden="1" customHeight="1" x14ac:dyDescent="0.2">
      <c r="A1317" s="131" t="str">
        <f t="shared" si="559"/>
        <v/>
      </c>
      <c r="B1317" s="168"/>
      <c r="C1317" s="168"/>
      <c r="D1317" s="168"/>
      <c r="E1317" s="169"/>
      <c r="F1317" s="273" t="str">
        <f t="shared" si="560"/>
        <v/>
      </c>
      <c r="G1317" s="129"/>
      <c r="H1317" s="131" t="str">
        <f t="shared" si="561"/>
        <v/>
      </c>
      <c r="I1317" s="168"/>
      <c r="J1317" s="168"/>
      <c r="K1317" s="168"/>
      <c r="L1317" s="169"/>
      <c r="M1317" s="273" t="str">
        <f t="shared" si="562"/>
        <v/>
      </c>
      <c r="N1317" s="56"/>
      <c r="O1317" s="57" t="str">
        <f>'Stammdaten Mitarbeitende'!AA1317</f>
        <v/>
      </c>
      <c r="P1317" s="64" t="str">
        <f>IF($A1317="","",'Stammdaten Mitarbeitende'!L1317)</f>
        <v/>
      </c>
      <c r="Q1317" s="64" t="str">
        <f>IF(OR($A1317="",'Stammdaten Mitarbeitende'!J1317=""),"",'Stammdaten Mitarbeitende'!J1317)</f>
        <v/>
      </c>
      <c r="R1317" s="63" t="str">
        <f t="shared" si="563"/>
        <v/>
      </c>
      <c r="S1317" s="63" t="str">
        <f t="shared" si="570"/>
        <v/>
      </c>
      <c r="T1317" s="19">
        <f t="shared" si="564"/>
        <v>0</v>
      </c>
      <c r="U1317" s="19">
        <f t="shared" si="565"/>
        <v>0</v>
      </c>
      <c r="V1317" s="19">
        <f t="shared" si="566"/>
        <v>0</v>
      </c>
      <c r="W1317" s="19">
        <f t="shared" si="567"/>
        <v>0</v>
      </c>
      <c r="X1317" s="19">
        <f t="shared" si="568"/>
        <v>0</v>
      </c>
      <c r="Y1317" s="19">
        <f t="shared" si="569"/>
        <v>0</v>
      </c>
      <c r="Z1317" s="365">
        <f t="shared" si="571"/>
        <v>0</v>
      </c>
    </row>
    <row r="1318" spans="1:26" ht="17.25" hidden="1" customHeight="1" x14ac:dyDescent="0.2">
      <c r="A1318" s="131" t="str">
        <f t="shared" si="559"/>
        <v/>
      </c>
      <c r="B1318" s="168"/>
      <c r="C1318" s="168"/>
      <c r="D1318" s="168"/>
      <c r="E1318" s="169"/>
      <c r="F1318" s="273" t="str">
        <f t="shared" si="560"/>
        <v/>
      </c>
      <c r="G1318" s="129"/>
      <c r="H1318" s="131" t="str">
        <f t="shared" si="561"/>
        <v/>
      </c>
      <c r="I1318" s="168"/>
      <c r="J1318" s="168"/>
      <c r="K1318" s="168"/>
      <c r="L1318" s="169"/>
      <c r="M1318" s="273" t="str">
        <f t="shared" si="562"/>
        <v/>
      </c>
      <c r="N1318" s="56"/>
      <c r="O1318" s="57" t="str">
        <f>'Stammdaten Mitarbeitende'!AA1318</f>
        <v/>
      </c>
      <c r="P1318" s="64" t="str">
        <f>IF($A1318="","",'Stammdaten Mitarbeitende'!L1318)</f>
        <v/>
      </c>
      <c r="Q1318" s="64" t="str">
        <f>IF(OR($A1318="",'Stammdaten Mitarbeitende'!J1318=""),"",'Stammdaten Mitarbeitende'!J1318)</f>
        <v/>
      </c>
      <c r="R1318" s="63" t="str">
        <f t="shared" si="563"/>
        <v/>
      </c>
      <c r="S1318" s="63" t="str">
        <f t="shared" si="570"/>
        <v/>
      </c>
      <c r="T1318" s="19">
        <f t="shared" si="564"/>
        <v>0</v>
      </c>
      <c r="U1318" s="19">
        <f t="shared" si="565"/>
        <v>0</v>
      </c>
      <c r="V1318" s="19">
        <f t="shared" si="566"/>
        <v>0</v>
      </c>
      <c r="W1318" s="19">
        <f t="shared" si="567"/>
        <v>0</v>
      </c>
      <c r="X1318" s="19">
        <f t="shared" si="568"/>
        <v>0</v>
      </c>
      <c r="Y1318" s="19">
        <f t="shared" si="569"/>
        <v>0</v>
      </c>
      <c r="Z1318" s="365">
        <f t="shared" si="571"/>
        <v>0</v>
      </c>
    </row>
    <row r="1319" spans="1:26" ht="17.25" hidden="1" customHeight="1" x14ac:dyDescent="0.2">
      <c r="A1319" s="131" t="str">
        <f t="shared" si="559"/>
        <v/>
      </c>
      <c r="B1319" s="168"/>
      <c r="C1319" s="168"/>
      <c r="D1319" s="168"/>
      <c r="E1319" s="169"/>
      <c r="F1319" s="273" t="str">
        <f t="shared" si="560"/>
        <v/>
      </c>
      <c r="G1319" s="129"/>
      <c r="H1319" s="131" t="str">
        <f t="shared" si="561"/>
        <v/>
      </c>
      <c r="I1319" s="168"/>
      <c r="J1319" s="168"/>
      <c r="K1319" s="168"/>
      <c r="L1319" s="169"/>
      <c r="M1319" s="273" t="str">
        <f t="shared" si="562"/>
        <v/>
      </c>
      <c r="N1319" s="56"/>
      <c r="O1319" s="57" t="str">
        <f>'Stammdaten Mitarbeitende'!AA1319</f>
        <v/>
      </c>
      <c r="P1319" s="64" t="str">
        <f>IF($A1319="","",'Stammdaten Mitarbeitende'!L1319)</f>
        <v/>
      </c>
      <c r="Q1319" s="64" t="str">
        <f>IF(OR($A1319="",'Stammdaten Mitarbeitende'!J1319=""),"",'Stammdaten Mitarbeitende'!J1319)</f>
        <v/>
      </c>
      <c r="R1319" s="63" t="str">
        <f t="shared" si="563"/>
        <v/>
      </c>
      <c r="S1319" s="63" t="str">
        <f t="shared" si="570"/>
        <v/>
      </c>
      <c r="T1319" s="19">
        <f t="shared" si="564"/>
        <v>0</v>
      </c>
      <c r="U1319" s="19">
        <f t="shared" si="565"/>
        <v>0</v>
      </c>
      <c r="V1319" s="19">
        <f t="shared" si="566"/>
        <v>0</v>
      </c>
      <c r="W1319" s="19">
        <f t="shared" si="567"/>
        <v>0</v>
      </c>
      <c r="X1319" s="19">
        <f t="shared" si="568"/>
        <v>0</v>
      </c>
      <c r="Y1319" s="19">
        <f t="shared" si="569"/>
        <v>0</v>
      </c>
      <c r="Z1319" s="365">
        <f t="shared" si="571"/>
        <v>0</v>
      </c>
    </row>
    <row r="1320" spans="1:26" hidden="1" x14ac:dyDescent="0.2">
      <c r="A1320" s="280" t="str">
        <f>Übersetzungstexte!A$230</f>
        <v>Seitentotal</v>
      </c>
      <c r="B1320" s="281"/>
      <c r="C1320" s="92">
        <f>SUM(C1299:C1319)</f>
        <v>0</v>
      </c>
      <c r="D1320" s="282"/>
      <c r="E1320" s="92">
        <f>SUM(E1299:E1319)</f>
        <v>0</v>
      </c>
      <c r="F1320" s="92">
        <f>SUM(F1299:F1319)</f>
        <v>0</v>
      </c>
      <c r="G1320" s="283"/>
      <c r="H1320" s="280" t="str">
        <f>Übersetzungstexte!A$230</f>
        <v>Seitentotal</v>
      </c>
      <c r="I1320" s="281"/>
      <c r="J1320" s="92">
        <f>SUM(J1299:J1319)</f>
        <v>0</v>
      </c>
      <c r="K1320" s="282"/>
      <c r="L1320" s="92">
        <f>SUM(L1299:L1319)</f>
        <v>0</v>
      </c>
      <c r="M1320" s="92">
        <f>SUM(M1299:M1319)</f>
        <v>0</v>
      </c>
      <c r="N1320" s="56"/>
      <c r="O1320" s="56"/>
      <c r="P1320" s="56"/>
      <c r="Q1320" s="56"/>
      <c r="R1320" s="56"/>
      <c r="S1320" s="56"/>
    </row>
    <row r="1321" spans="1:26" hidden="1" x14ac:dyDescent="0.2">
      <c r="A1321" s="240" t="str">
        <f>'Stammdaten Betrieb &amp; Abteilung'!D$1</f>
        <v xml:space="preserve">  </v>
      </c>
      <c r="B1321" s="241"/>
      <c r="F1321" s="243"/>
      <c r="G1321" s="243"/>
      <c r="H1321" s="22" t="str">
        <f>Übersetzungstexte!A$190</f>
        <v>Betrieb / Betriebsabteilung</v>
      </c>
      <c r="I1321" s="244" t="str">
        <f>'Stammdaten Betrieb &amp; Abteilung'!D$13</f>
        <v xml:space="preserve"> </v>
      </c>
      <c r="J1321" s="49"/>
      <c r="K1321" s="22"/>
      <c r="L1321" s="49"/>
      <c r="M1321" s="49"/>
    </row>
    <row r="1322" spans="1:26" hidden="1" x14ac:dyDescent="0.2">
      <c r="A1322" s="245" t="str">
        <f>'Stammdaten Betrieb &amp; Abteilung'!D$3</f>
        <v xml:space="preserve"> </v>
      </c>
      <c r="B1322" s="246"/>
      <c r="F1322" s="247"/>
      <c r="G1322" s="247"/>
      <c r="H1322" s="46" t="str">
        <f>Übersetzungstexte!A$191</f>
        <v>PLZ/Ort</v>
      </c>
      <c r="I1322" s="244" t="str">
        <f>'Stammdaten Betrieb &amp; Abteilung'!D$4</f>
        <v xml:space="preserve"> </v>
      </c>
      <c r="J1322" s="49"/>
      <c r="K1322" s="22"/>
      <c r="L1322" s="248"/>
      <c r="M1322" s="248"/>
    </row>
    <row r="1323" spans="1:26" hidden="1" x14ac:dyDescent="0.2">
      <c r="A1323" s="178"/>
      <c r="B1323" s="195"/>
      <c r="C1323" s="196"/>
      <c r="D1323" s="195"/>
      <c r="E1323" s="196"/>
      <c r="F1323" s="196"/>
      <c r="G1323" s="279"/>
      <c r="H1323" s="197"/>
      <c r="I1323" s="196"/>
      <c r="J1323" s="195"/>
      <c r="K1323" s="198"/>
      <c r="L1323" s="199"/>
      <c r="M1323" s="199"/>
    </row>
    <row r="1324" spans="1:26" hidden="1" x14ac:dyDescent="0.2">
      <c r="A1324" s="249"/>
      <c r="B1324" s="250"/>
      <c r="C1324" s="251"/>
      <c r="D1324" s="252"/>
      <c r="E1324" s="253"/>
      <c r="F1324" s="254" t="str">
        <f>CONCATENATE(Übersetzungstexte!A$192," ",TEXT(MONTH(P$3),"00"),".",YEAR(P$3))</f>
        <v>Zeitgleiche Periode des Vorjahres: 01.3799</v>
      </c>
      <c r="G1324" s="255"/>
      <c r="H1324" s="255"/>
      <c r="I1324" s="249"/>
      <c r="J1324" s="252"/>
      <c r="K1324" s="256"/>
      <c r="L1324" s="257"/>
      <c r="M1324" s="258" t="str">
        <f>CONCATENATE(Übersetzungstexte!A$211," ",TEXT(MONTH(P$4),"00"),".",YEAR(P$4))</f>
        <v>Zeitgleiche Periode des vorletzten Jahres: 01.3798</v>
      </c>
    </row>
    <row r="1325" spans="1:26" hidden="1" x14ac:dyDescent="0.2">
      <c r="A1325" s="259">
        <v>1</v>
      </c>
      <c r="B1325" s="260">
        <v>2</v>
      </c>
      <c r="C1325" s="260">
        <v>3</v>
      </c>
      <c r="D1325" s="260">
        <v>4</v>
      </c>
      <c r="E1325" s="260">
        <v>5</v>
      </c>
      <c r="F1325" s="260">
        <v>6</v>
      </c>
      <c r="G1325" s="261"/>
      <c r="H1325" s="259">
        <v>1</v>
      </c>
      <c r="I1325" s="260">
        <v>2</v>
      </c>
      <c r="J1325" s="260">
        <v>3</v>
      </c>
      <c r="K1325" s="260">
        <v>4</v>
      </c>
      <c r="L1325" s="260">
        <v>5</v>
      </c>
      <c r="M1325" s="260">
        <v>6</v>
      </c>
      <c r="N1325" s="54"/>
      <c r="O1325" s="54"/>
      <c r="P1325" s="54"/>
      <c r="Q1325" s="54"/>
      <c r="R1325" s="54" t="s">
        <v>766</v>
      </c>
      <c r="S1325" s="54" t="s">
        <v>5</v>
      </c>
      <c r="T1325" s="66" t="s">
        <v>764</v>
      </c>
      <c r="U1325" s="66" t="s">
        <v>667</v>
      </c>
      <c r="V1325" s="66"/>
      <c r="W1325" s="66" t="s">
        <v>764</v>
      </c>
      <c r="X1325" s="66" t="s">
        <v>667</v>
      </c>
      <c r="Y1325" s="66"/>
    </row>
    <row r="1326" spans="1:26" s="134" customFormat="1" hidden="1" x14ac:dyDescent="0.2">
      <c r="A1326" s="262" t="str">
        <f>Übersetzungstexte!A$193</f>
        <v/>
      </c>
      <c r="B1326" s="263" t="str">
        <f>Übersetzungstexte!A$196</f>
        <v>vertragliche</v>
      </c>
      <c r="C1326" s="264" t="str">
        <f>Übersetzungstexte!A$199</f>
        <v>Sollstd. zeitgl.</v>
      </c>
      <c r="D1326" s="265" t="str">
        <f>Übersetzungstexte!A$202</f>
        <v>Istzeit</v>
      </c>
      <c r="E1326" s="264" t="str">
        <f>Übersetzungstexte!A$205</f>
        <v>Bezahlte/</v>
      </c>
      <c r="F1326" s="264" t="str">
        <f>Übersetzungstexte!A$208</f>
        <v>Ausfallstunden</v>
      </c>
      <c r="G1326" s="266"/>
      <c r="H1326" s="262" t="str">
        <f>Übersetzungstexte!A$212</f>
        <v/>
      </c>
      <c r="I1326" s="263" t="str">
        <f>Übersetzungstexte!A$215</f>
        <v>vertragliche</v>
      </c>
      <c r="J1326" s="264" t="str">
        <f>Übersetzungstexte!A$218</f>
        <v>Sollstd. zeitgl.</v>
      </c>
      <c r="K1326" s="265" t="str">
        <f>Übersetzungstexte!A$221</f>
        <v>Istzeit</v>
      </c>
      <c r="L1326" s="264" t="str">
        <f>Übersetzungstexte!A$224</f>
        <v>Bezahlte/</v>
      </c>
      <c r="M1326" s="264" t="str">
        <f>Übersetzungstexte!A$227</f>
        <v>Ausfallstunden</v>
      </c>
      <c r="N1326" s="55"/>
      <c r="O1326" s="55"/>
      <c r="P1326" s="84" t="s">
        <v>680</v>
      </c>
      <c r="Q1326" s="84" t="s">
        <v>683</v>
      </c>
      <c r="R1326" s="61" t="s">
        <v>691</v>
      </c>
      <c r="S1326" s="61" t="s">
        <v>691</v>
      </c>
      <c r="T1326" s="66" t="s">
        <v>763</v>
      </c>
      <c r="U1326" s="66" t="s">
        <v>763</v>
      </c>
      <c r="V1326" s="61" t="s">
        <v>691</v>
      </c>
      <c r="W1326" s="66" t="s">
        <v>763</v>
      </c>
      <c r="X1326" s="66" t="s">
        <v>763</v>
      </c>
      <c r="Y1326" s="61" t="s">
        <v>691</v>
      </c>
      <c r="Z1326" s="79"/>
    </row>
    <row r="1327" spans="1:26" s="134" customFormat="1" hidden="1" x14ac:dyDescent="0.2">
      <c r="A1327" s="267" t="str">
        <f>Übersetzungstexte!A$194</f>
        <v/>
      </c>
      <c r="B1327" s="263" t="str">
        <f>Übersetzungstexte!A$197</f>
        <v>wöchentliche</v>
      </c>
      <c r="C1327" s="264" t="str">
        <f>Übersetzungstexte!A$200</f>
        <v>Periode inkl.</v>
      </c>
      <c r="D1327" s="265" t="str">
        <f>Übersetzungstexte!A$203</f>
        <v/>
      </c>
      <c r="E1327" s="264" t="str">
        <f>Übersetzungstexte!A$206</f>
        <v>Unbezahlte</v>
      </c>
      <c r="F1327" s="264" t="str">
        <f>Übersetzungstexte!A$209</f>
        <v/>
      </c>
      <c r="G1327" s="266"/>
      <c r="H1327" s="267" t="str">
        <f>Übersetzungstexte!A$213</f>
        <v/>
      </c>
      <c r="I1327" s="263" t="str">
        <f>Übersetzungstexte!A$216</f>
        <v>wöchentliche</v>
      </c>
      <c r="J1327" s="264" t="str">
        <f>Übersetzungstexte!A$219</f>
        <v>Periode inkl.</v>
      </c>
      <c r="K1327" s="265" t="str">
        <f>Übersetzungstexte!A$222</f>
        <v/>
      </c>
      <c r="L1327" s="264" t="str">
        <f>Übersetzungstexte!A$225</f>
        <v>Unbezahlte</v>
      </c>
      <c r="M1327" s="264" t="str">
        <f>Übersetzungstexte!A$228</f>
        <v/>
      </c>
      <c r="N1327" s="55"/>
      <c r="O1327" s="55"/>
      <c r="P1327" s="61" t="s">
        <v>682</v>
      </c>
      <c r="Q1327" s="84" t="s">
        <v>681</v>
      </c>
      <c r="R1327" s="61" t="s">
        <v>692</v>
      </c>
      <c r="S1327" s="61" t="s">
        <v>692</v>
      </c>
      <c r="T1327" s="66" t="s">
        <v>749</v>
      </c>
      <c r="U1327" s="66" t="s">
        <v>749</v>
      </c>
      <c r="V1327" s="61" t="s">
        <v>692</v>
      </c>
      <c r="W1327" s="66" t="s">
        <v>749</v>
      </c>
      <c r="X1327" s="66" t="s">
        <v>749</v>
      </c>
      <c r="Y1327" s="61" t="s">
        <v>692</v>
      </c>
      <c r="Z1327" s="79" t="s">
        <v>52</v>
      </c>
    </row>
    <row r="1328" spans="1:26" s="134" customFormat="1" hidden="1" x14ac:dyDescent="0.2">
      <c r="A1328" s="268" t="str">
        <f>Übersetzungstexte!A$195</f>
        <v>Name,Vorname</v>
      </c>
      <c r="B1328" s="269" t="str">
        <f>Übersetzungstexte!A$198</f>
        <v>Arbeitszeit</v>
      </c>
      <c r="C1328" s="270" t="str">
        <f>Übersetzungstexte!A$201</f>
        <v>Vorholzeit</v>
      </c>
      <c r="D1328" s="271" t="str">
        <f>Übersetzungstexte!A$204</f>
        <v/>
      </c>
      <c r="E1328" s="270" t="str">
        <f>Übersetzungstexte!A$207</f>
        <v>Absenzen</v>
      </c>
      <c r="F1328" s="270" t="str">
        <f>Übersetzungstexte!A$210</f>
        <v/>
      </c>
      <c r="G1328" s="272"/>
      <c r="H1328" s="268" t="str">
        <f>Übersetzungstexte!A$214</f>
        <v>Name,Vorname</v>
      </c>
      <c r="I1328" s="269" t="str">
        <f>Übersetzungstexte!A$217</f>
        <v>Arbeitszeit</v>
      </c>
      <c r="J1328" s="270" t="str">
        <f>Übersetzungstexte!A$220</f>
        <v>Vorholzeit</v>
      </c>
      <c r="K1328" s="271" t="str">
        <f>Übersetzungstexte!A$223</f>
        <v/>
      </c>
      <c r="L1328" s="270" t="str">
        <f>Übersetzungstexte!A$226</f>
        <v>Absenzen</v>
      </c>
      <c r="M1328" s="270" t="str">
        <f>Übersetzungstexte!A$229</f>
        <v/>
      </c>
      <c r="N1328" s="55"/>
      <c r="O1328" s="55" t="s">
        <v>711</v>
      </c>
      <c r="P1328" s="61" t="s">
        <v>673</v>
      </c>
      <c r="Q1328" s="84" t="s">
        <v>661</v>
      </c>
      <c r="R1328" s="83">
        <f>P$3</f>
        <v>693598</v>
      </c>
      <c r="S1328" s="83">
        <f>P$4</f>
        <v>693233</v>
      </c>
      <c r="T1328" s="83" t="s">
        <v>767</v>
      </c>
      <c r="U1328" s="83" t="s">
        <v>767</v>
      </c>
      <c r="V1328" s="83" t="s">
        <v>767</v>
      </c>
      <c r="W1328" s="83" t="s">
        <v>4</v>
      </c>
      <c r="X1328" s="83" t="s">
        <v>4</v>
      </c>
      <c r="Y1328" s="83" t="s">
        <v>4</v>
      </c>
      <c r="Z1328" s="79" t="s">
        <v>53</v>
      </c>
    </row>
    <row r="1329" spans="1:26" ht="17.25" hidden="1" customHeight="1" x14ac:dyDescent="0.2">
      <c r="A1329" s="131" t="str">
        <f t="shared" ref="A1329:A1349" si="572">O1329</f>
        <v/>
      </c>
      <c r="B1329" s="168"/>
      <c r="C1329" s="168"/>
      <c r="D1329" s="168"/>
      <c r="E1329" s="169"/>
      <c r="F1329" s="273" t="str">
        <f t="shared" ref="F1329:F1349" si="573">R1329</f>
        <v/>
      </c>
      <c r="G1329" s="129"/>
      <c r="H1329" s="131" t="str">
        <f t="shared" ref="H1329:H1349" si="574">O1329</f>
        <v/>
      </c>
      <c r="I1329" s="168"/>
      <c r="J1329" s="168"/>
      <c r="K1329" s="168"/>
      <c r="L1329" s="169"/>
      <c r="M1329" s="273" t="str">
        <f t="shared" ref="M1329:M1349" si="575">S1329</f>
        <v/>
      </c>
      <c r="N1329" s="56"/>
      <c r="O1329" s="57" t="str">
        <f>'Stammdaten Mitarbeitende'!AA1329</f>
        <v/>
      </c>
      <c r="P1329" s="64" t="str">
        <f>IF($A1329="","",'Stammdaten Mitarbeitende'!L1329)</f>
        <v/>
      </c>
      <c r="Q1329" s="64" t="str">
        <f>IF(OR($A1329="",'Stammdaten Mitarbeitende'!J1329=""),"",'Stammdaten Mitarbeitende'!J1329)</f>
        <v/>
      </c>
      <c r="R1329" s="63" t="str">
        <f t="shared" ref="R1329:R1349" si="576">IF(OR($A1329="",C1329="",D1329="",E1329=""),"",MAX(C1329-D1329-E1329,0))</f>
        <v/>
      </c>
      <c r="S1329" s="63" t="str">
        <f>IF(OR($H1329="",J1329="",K1329="",L1329=""),"",MAX(J1329-K1329-L1329,0))</f>
        <v/>
      </c>
      <c r="T1329" s="19">
        <f t="shared" ref="T1329:T1349" si="577">IF(OR(F1329=""),0,C1329)</f>
        <v>0</v>
      </c>
      <c r="U1329" s="19">
        <f t="shared" ref="U1329:U1349" si="578">IF(OR(F1329=""),0,E1329)</f>
        <v>0</v>
      </c>
      <c r="V1329" s="19">
        <f t="shared" ref="V1329:V1349" si="579">IF(OR(F1329&lt;=0,F1329=""),0,R1329)</f>
        <v>0</v>
      </c>
      <c r="W1329" s="19">
        <f t="shared" ref="W1329:W1349" si="580">IF(OR(M1329=""),0,J1329)</f>
        <v>0</v>
      </c>
      <c r="X1329" s="19">
        <f t="shared" ref="X1329:X1349" si="581">IF(OR(M1329=""),0,L1329)</f>
        <v>0</v>
      </c>
      <c r="Y1329" s="19">
        <f t="shared" ref="Y1329:Y1349" si="582">IF(OR(M1329&lt;=0,M1329=""),0,S1329)</f>
        <v>0</v>
      </c>
      <c r="Z1329" s="365">
        <f>MAX(P1329:Y1329)</f>
        <v>0</v>
      </c>
    </row>
    <row r="1330" spans="1:26" ht="17.25" hidden="1" customHeight="1" x14ac:dyDescent="0.2">
      <c r="A1330" s="131" t="str">
        <f t="shared" si="572"/>
        <v/>
      </c>
      <c r="B1330" s="168"/>
      <c r="C1330" s="168"/>
      <c r="D1330" s="168"/>
      <c r="E1330" s="169"/>
      <c r="F1330" s="273" t="str">
        <f t="shared" si="573"/>
        <v/>
      </c>
      <c r="G1330" s="129"/>
      <c r="H1330" s="131" t="str">
        <f t="shared" si="574"/>
        <v/>
      </c>
      <c r="I1330" s="168"/>
      <c r="J1330" s="168"/>
      <c r="K1330" s="168"/>
      <c r="L1330" s="169"/>
      <c r="M1330" s="273" t="str">
        <f t="shared" si="575"/>
        <v/>
      </c>
      <c r="N1330" s="56"/>
      <c r="O1330" s="57" t="str">
        <f>'Stammdaten Mitarbeitende'!AA1330</f>
        <v/>
      </c>
      <c r="P1330" s="64" t="str">
        <f>IF($A1330="","",'Stammdaten Mitarbeitende'!L1330)</f>
        <v/>
      </c>
      <c r="Q1330" s="64" t="str">
        <f>IF(OR($A1330="",'Stammdaten Mitarbeitende'!J1330=""),"",'Stammdaten Mitarbeitende'!J1330)</f>
        <v/>
      </c>
      <c r="R1330" s="63" t="str">
        <f t="shared" si="576"/>
        <v/>
      </c>
      <c r="S1330" s="63" t="str">
        <f t="shared" ref="S1330:S1349" si="583">IF(OR($H1330="",J1330="",K1330="",L1330=""),"",MAX(J1330-K1330-L1330,0))</f>
        <v/>
      </c>
      <c r="T1330" s="19">
        <f t="shared" si="577"/>
        <v>0</v>
      </c>
      <c r="U1330" s="19">
        <f t="shared" si="578"/>
        <v>0</v>
      </c>
      <c r="V1330" s="19">
        <f t="shared" si="579"/>
        <v>0</v>
      </c>
      <c r="W1330" s="19">
        <f t="shared" si="580"/>
        <v>0</v>
      </c>
      <c r="X1330" s="19">
        <f t="shared" si="581"/>
        <v>0</v>
      </c>
      <c r="Y1330" s="19">
        <f t="shared" si="582"/>
        <v>0</v>
      </c>
      <c r="Z1330" s="365">
        <f t="shared" ref="Z1330:Z1349" si="584">MAX(P1330:Y1330)</f>
        <v>0</v>
      </c>
    </row>
    <row r="1331" spans="1:26" ht="17.25" hidden="1" customHeight="1" x14ac:dyDescent="0.2">
      <c r="A1331" s="131" t="str">
        <f t="shared" si="572"/>
        <v/>
      </c>
      <c r="B1331" s="168"/>
      <c r="C1331" s="168"/>
      <c r="D1331" s="168"/>
      <c r="E1331" s="169"/>
      <c r="F1331" s="273" t="str">
        <f t="shared" si="573"/>
        <v/>
      </c>
      <c r="G1331" s="129"/>
      <c r="H1331" s="131" t="str">
        <f t="shared" si="574"/>
        <v/>
      </c>
      <c r="I1331" s="168"/>
      <c r="J1331" s="168"/>
      <c r="K1331" s="168"/>
      <c r="L1331" s="169"/>
      <c r="M1331" s="273" t="str">
        <f t="shared" si="575"/>
        <v/>
      </c>
      <c r="N1331" s="56"/>
      <c r="O1331" s="57" t="str">
        <f>'Stammdaten Mitarbeitende'!AA1331</f>
        <v/>
      </c>
      <c r="P1331" s="64" t="str">
        <f>IF($A1331="","",'Stammdaten Mitarbeitende'!L1331)</f>
        <v/>
      </c>
      <c r="Q1331" s="64" t="str">
        <f>IF(OR($A1331="",'Stammdaten Mitarbeitende'!J1331=""),"",'Stammdaten Mitarbeitende'!J1331)</f>
        <v/>
      </c>
      <c r="R1331" s="63" t="str">
        <f t="shared" si="576"/>
        <v/>
      </c>
      <c r="S1331" s="63" t="str">
        <f t="shared" si="583"/>
        <v/>
      </c>
      <c r="T1331" s="19">
        <f t="shared" si="577"/>
        <v>0</v>
      </c>
      <c r="U1331" s="19">
        <f t="shared" si="578"/>
        <v>0</v>
      </c>
      <c r="V1331" s="19">
        <f t="shared" si="579"/>
        <v>0</v>
      </c>
      <c r="W1331" s="19">
        <f t="shared" si="580"/>
        <v>0</v>
      </c>
      <c r="X1331" s="19">
        <f t="shared" si="581"/>
        <v>0</v>
      </c>
      <c r="Y1331" s="19">
        <f t="shared" si="582"/>
        <v>0</v>
      </c>
      <c r="Z1331" s="365">
        <f t="shared" si="584"/>
        <v>0</v>
      </c>
    </row>
    <row r="1332" spans="1:26" ht="17.25" hidden="1" customHeight="1" x14ac:dyDescent="0.2">
      <c r="A1332" s="131" t="str">
        <f t="shared" si="572"/>
        <v/>
      </c>
      <c r="B1332" s="168"/>
      <c r="C1332" s="168"/>
      <c r="D1332" s="168"/>
      <c r="E1332" s="169"/>
      <c r="F1332" s="273" t="str">
        <f t="shared" si="573"/>
        <v/>
      </c>
      <c r="G1332" s="129"/>
      <c r="H1332" s="131" t="str">
        <f t="shared" si="574"/>
        <v/>
      </c>
      <c r="I1332" s="168"/>
      <c r="J1332" s="168"/>
      <c r="K1332" s="168"/>
      <c r="L1332" s="169"/>
      <c r="M1332" s="273" t="str">
        <f t="shared" si="575"/>
        <v/>
      </c>
      <c r="N1332" s="56"/>
      <c r="O1332" s="57" t="str">
        <f>'Stammdaten Mitarbeitende'!AA1332</f>
        <v/>
      </c>
      <c r="P1332" s="64" t="str">
        <f>IF($A1332="","",'Stammdaten Mitarbeitende'!L1332)</f>
        <v/>
      </c>
      <c r="Q1332" s="64" t="str">
        <f>IF(OR($A1332="",'Stammdaten Mitarbeitende'!J1332=""),"",'Stammdaten Mitarbeitende'!J1332)</f>
        <v/>
      </c>
      <c r="R1332" s="63" t="str">
        <f t="shared" si="576"/>
        <v/>
      </c>
      <c r="S1332" s="63" t="str">
        <f t="shared" si="583"/>
        <v/>
      </c>
      <c r="T1332" s="19">
        <f t="shared" si="577"/>
        <v>0</v>
      </c>
      <c r="U1332" s="19">
        <f t="shared" si="578"/>
        <v>0</v>
      </c>
      <c r="V1332" s="19">
        <f t="shared" si="579"/>
        <v>0</v>
      </c>
      <c r="W1332" s="19">
        <f t="shared" si="580"/>
        <v>0</v>
      </c>
      <c r="X1332" s="19">
        <f t="shared" si="581"/>
        <v>0</v>
      </c>
      <c r="Y1332" s="19">
        <f t="shared" si="582"/>
        <v>0</v>
      </c>
      <c r="Z1332" s="365">
        <f t="shared" si="584"/>
        <v>0</v>
      </c>
    </row>
    <row r="1333" spans="1:26" ht="17.25" hidden="1" customHeight="1" x14ac:dyDescent="0.2">
      <c r="A1333" s="131" t="str">
        <f t="shared" si="572"/>
        <v/>
      </c>
      <c r="B1333" s="168"/>
      <c r="C1333" s="168"/>
      <c r="D1333" s="168"/>
      <c r="E1333" s="169"/>
      <c r="F1333" s="273" t="str">
        <f t="shared" si="573"/>
        <v/>
      </c>
      <c r="G1333" s="129"/>
      <c r="H1333" s="131" t="str">
        <f t="shared" si="574"/>
        <v/>
      </c>
      <c r="I1333" s="168"/>
      <c r="J1333" s="168"/>
      <c r="K1333" s="168"/>
      <c r="L1333" s="169"/>
      <c r="M1333" s="273" t="str">
        <f t="shared" si="575"/>
        <v/>
      </c>
      <c r="N1333" s="56"/>
      <c r="O1333" s="57" t="str">
        <f>'Stammdaten Mitarbeitende'!AA1333</f>
        <v/>
      </c>
      <c r="P1333" s="64" t="str">
        <f>IF($A1333="","",'Stammdaten Mitarbeitende'!L1333)</f>
        <v/>
      </c>
      <c r="Q1333" s="64" t="str">
        <f>IF(OR($A1333="",'Stammdaten Mitarbeitende'!J1333=""),"",'Stammdaten Mitarbeitende'!J1333)</f>
        <v/>
      </c>
      <c r="R1333" s="63" t="str">
        <f t="shared" si="576"/>
        <v/>
      </c>
      <c r="S1333" s="63" t="str">
        <f t="shared" si="583"/>
        <v/>
      </c>
      <c r="T1333" s="19">
        <f t="shared" si="577"/>
        <v>0</v>
      </c>
      <c r="U1333" s="19">
        <f t="shared" si="578"/>
        <v>0</v>
      </c>
      <c r="V1333" s="19">
        <f t="shared" si="579"/>
        <v>0</v>
      </c>
      <c r="W1333" s="19">
        <f t="shared" si="580"/>
        <v>0</v>
      </c>
      <c r="X1333" s="19">
        <f t="shared" si="581"/>
        <v>0</v>
      </c>
      <c r="Y1333" s="19">
        <f t="shared" si="582"/>
        <v>0</v>
      </c>
      <c r="Z1333" s="365">
        <f t="shared" si="584"/>
        <v>0</v>
      </c>
    </row>
    <row r="1334" spans="1:26" ht="17.25" hidden="1" customHeight="1" x14ac:dyDescent="0.2">
      <c r="A1334" s="131" t="str">
        <f t="shared" si="572"/>
        <v/>
      </c>
      <c r="B1334" s="168"/>
      <c r="C1334" s="168"/>
      <c r="D1334" s="168"/>
      <c r="E1334" s="169"/>
      <c r="F1334" s="273" t="str">
        <f t="shared" si="573"/>
        <v/>
      </c>
      <c r="G1334" s="129"/>
      <c r="H1334" s="131" t="str">
        <f t="shared" si="574"/>
        <v/>
      </c>
      <c r="I1334" s="168"/>
      <c r="J1334" s="168"/>
      <c r="K1334" s="168"/>
      <c r="L1334" s="169"/>
      <c r="M1334" s="273" t="str">
        <f t="shared" si="575"/>
        <v/>
      </c>
      <c r="N1334" s="56"/>
      <c r="O1334" s="57" t="str">
        <f>'Stammdaten Mitarbeitende'!AA1334</f>
        <v/>
      </c>
      <c r="P1334" s="64" t="str">
        <f>IF($A1334="","",'Stammdaten Mitarbeitende'!L1334)</f>
        <v/>
      </c>
      <c r="Q1334" s="64" t="str">
        <f>IF(OR($A1334="",'Stammdaten Mitarbeitende'!J1334=""),"",'Stammdaten Mitarbeitende'!J1334)</f>
        <v/>
      </c>
      <c r="R1334" s="63" t="str">
        <f t="shared" si="576"/>
        <v/>
      </c>
      <c r="S1334" s="63" t="str">
        <f t="shared" si="583"/>
        <v/>
      </c>
      <c r="T1334" s="19">
        <f t="shared" si="577"/>
        <v>0</v>
      </c>
      <c r="U1334" s="19">
        <f t="shared" si="578"/>
        <v>0</v>
      </c>
      <c r="V1334" s="19">
        <f t="shared" si="579"/>
        <v>0</v>
      </c>
      <c r="W1334" s="19">
        <f t="shared" si="580"/>
        <v>0</v>
      </c>
      <c r="X1334" s="19">
        <f t="shared" si="581"/>
        <v>0</v>
      </c>
      <c r="Y1334" s="19">
        <f t="shared" si="582"/>
        <v>0</v>
      </c>
      <c r="Z1334" s="365">
        <f t="shared" si="584"/>
        <v>0</v>
      </c>
    </row>
    <row r="1335" spans="1:26" ht="17.25" hidden="1" customHeight="1" x14ac:dyDescent="0.2">
      <c r="A1335" s="131" t="str">
        <f t="shared" si="572"/>
        <v/>
      </c>
      <c r="B1335" s="168"/>
      <c r="C1335" s="168"/>
      <c r="D1335" s="168"/>
      <c r="E1335" s="169"/>
      <c r="F1335" s="273" t="str">
        <f t="shared" si="573"/>
        <v/>
      </c>
      <c r="G1335" s="129"/>
      <c r="H1335" s="131" t="str">
        <f t="shared" si="574"/>
        <v/>
      </c>
      <c r="I1335" s="168"/>
      <c r="J1335" s="168"/>
      <c r="K1335" s="168"/>
      <c r="L1335" s="169"/>
      <c r="M1335" s="273" t="str">
        <f t="shared" si="575"/>
        <v/>
      </c>
      <c r="N1335" s="56"/>
      <c r="O1335" s="57" t="str">
        <f>'Stammdaten Mitarbeitende'!AA1335</f>
        <v/>
      </c>
      <c r="P1335" s="64" t="str">
        <f>IF($A1335="","",'Stammdaten Mitarbeitende'!L1335)</f>
        <v/>
      </c>
      <c r="Q1335" s="64" t="str">
        <f>IF(OR($A1335="",'Stammdaten Mitarbeitende'!J1335=""),"",'Stammdaten Mitarbeitende'!J1335)</f>
        <v/>
      </c>
      <c r="R1335" s="63" t="str">
        <f t="shared" si="576"/>
        <v/>
      </c>
      <c r="S1335" s="63" t="str">
        <f t="shared" si="583"/>
        <v/>
      </c>
      <c r="T1335" s="19">
        <f t="shared" si="577"/>
        <v>0</v>
      </c>
      <c r="U1335" s="19">
        <f t="shared" si="578"/>
        <v>0</v>
      </c>
      <c r="V1335" s="19">
        <f t="shared" si="579"/>
        <v>0</v>
      </c>
      <c r="W1335" s="19">
        <f t="shared" si="580"/>
        <v>0</v>
      </c>
      <c r="X1335" s="19">
        <f t="shared" si="581"/>
        <v>0</v>
      </c>
      <c r="Y1335" s="19">
        <f t="shared" si="582"/>
        <v>0</v>
      </c>
      <c r="Z1335" s="365">
        <f t="shared" si="584"/>
        <v>0</v>
      </c>
    </row>
    <row r="1336" spans="1:26" ht="17.25" hidden="1" customHeight="1" x14ac:dyDescent="0.2">
      <c r="A1336" s="131" t="str">
        <f t="shared" si="572"/>
        <v/>
      </c>
      <c r="B1336" s="168"/>
      <c r="C1336" s="168"/>
      <c r="D1336" s="168"/>
      <c r="E1336" s="169"/>
      <c r="F1336" s="273" t="str">
        <f t="shared" si="573"/>
        <v/>
      </c>
      <c r="G1336" s="129"/>
      <c r="H1336" s="131" t="str">
        <f t="shared" si="574"/>
        <v/>
      </c>
      <c r="I1336" s="168"/>
      <c r="J1336" s="168"/>
      <c r="K1336" s="168"/>
      <c r="L1336" s="169"/>
      <c r="M1336" s="273" t="str">
        <f t="shared" si="575"/>
        <v/>
      </c>
      <c r="N1336" s="56"/>
      <c r="O1336" s="57" t="str">
        <f>'Stammdaten Mitarbeitende'!AA1336</f>
        <v/>
      </c>
      <c r="P1336" s="64" t="str">
        <f>IF($A1336="","",'Stammdaten Mitarbeitende'!L1336)</f>
        <v/>
      </c>
      <c r="Q1336" s="64" t="str">
        <f>IF(OR($A1336="",'Stammdaten Mitarbeitende'!J1336=""),"",'Stammdaten Mitarbeitende'!J1336)</f>
        <v/>
      </c>
      <c r="R1336" s="63" t="str">
        <f t="shared" si="576"/>
        <v/>
      </c>
      <c r="S1336" s="63" t="str">
        <f t="shared" si="583"/>
        <v/>
      </c>
      <c r="T1336" s="19">
        <f t="shared" si="577"/>
        <v>0</v>
      </c>
      <c r="U1336" s="19">
        <f t="shared" si="578"/>
        <v>0</v>
      </c>
      <c r="V1336" s="19">
        <f t="shared" si="579"/>
        <v>0</v>
      </c>
      <c r="W1336" s="19">
        <f t="shared" si="580"/>
        <v>0</v>
      </c>
      <c r="X1336" s="19">
        <f t="shared" si="581"/>
        <v>0</v>
      </c>
      <c r="Y1336" s="19">
        <f t="shared" si="582"/>
        <v>0</v>
      </c>
      <c r="Z1336" s="365">
        <f t="shared" si="584"/>
        <v>0</v>
      </c>
    </row>
    <row r="1337" spans="1:26" ht="17.25" hidden="1" customHeight="1" x14ac:dyDescent="0.2">
      <c r="A1337" s="131" t="str">
        <f t="shared" si="572"/>
        <v/>
      </c>
      <c r="B1337" s="168"/>
      <c r="C1337" s="168"/>
      <c r="D1337" s="168"/>
      <c r="E1337" s="169"/>
      <c r="F1337" s="273" t="str">
        <f t="shared" si="573"/>
        <v/>
      </c>
      <c r="G1337" s="129"/>
      <c r="H1337" s="131" t="str">
        <f t="shared" si="574"/>
        <v/>
      </c>
      <c r="I1337" s="168"/>
      <c r="J1337" s="168"/>
      <c r="K1337" s="168"/>
      <c r="L1337" s="169"/>
      <c r="M1337" s="273" t="str">
        <f t="shared" si="575"/>
        <v/>
      </c>
      <c r="N1337" s="56"/>
      <c r="O1337" s="57" t="str">
        <f>'Stammdaten Mitarbeitende'!AA1337</f>
        <v/>
      </c>
      <c r="P1337" s="64" t="str">
        <f>IF($A1337="","",'Stammdaten Mitarbeitende'!L1337)</f>
        <v/>
      </c>
      <c r="Q1337" s="64" t="str">
        <f>IF(OR($A1337="",'Stammdaten Mitarbeitende'!J1337=""),"",'Stammdaten Mitarbeitende'!J1337)</f>
        <v/>
      </c>
      <c r="R1337" s="63" t="str">
        <f t="shared" si="576"/>
        <v/>
      </c>
      <c r="S1337" s="63" t="str">
        <f t="shared" si="583"/>
        <v/>
      </c>
      <c r="T1337" s="19">
        <f t="shared" si="577"/>
        <v>0</v>
      </c>
      <c r="U1337" s="19">
        <f t="shared" si="578"/>
        <v>0</v>
      </c>
      <c r="V1337" s="19">
        <f t="shared" si="579"/>
        <v>0</v>
      </c>
      <c r="W1337" s="19">
        <f t="shared" si="580"/>
        <v>0</v>
      </c>
      <c r="X1337" s="19">
        <f t="shared" si="581"/>
        <v>0</v>
      </c>
      <c r="Y1337" s="19">
        <f t="shared" si="582"/>
        <v>0</v>
      </c>
      <c r="Z1337" s="365">
        <f t="shared" si="584"/>
        <v>0</v>
      </c>
    </row>
    <row r="1338" spans="1:26" ht="17.25" hidden="1" customHeight="1" x14ac:dyDescent="0.2">
      <c r="A1338" s="131" t="str">
        <f t="shared" si="572"/>
        <v/>
      </c>
      <c r="B1338" s="168"/>
      <c r="C1338" s="168"/>
      <c r="D1338" s="168"/>
      <c r="E1338" s="169"/>
      <c r="F1338" s="273" t="str">
        <f t="shared" si="573"/>
        <v/>
      </c>
      <c r="G1338" s="129"/>
      <c r="H1338" s="131" t="str">
        <f t="shared" si="574"/>
        <v/>
      </c>
      <c r="I1338" s="168"/>
      <c r="J1338" s="168"/>
      <c r="K1338" s="168"/>
      <c r="L1338" s="169"/>
      <c r="M1338" s="273" t="str">
        <f t="shared" si="575"/>
        <v/>
      </c>
      <c r="N1338" s="56"/>
      <c r="O1338" s="57" t="str">
        <f>'Stammdaten Mitarbeitende'!AA1338</f>
        <v/>
      </c>
      <c r="P1338" s="64" t="str">
        <f>IF($A1338="","",'Stammdaten Mitarbeitende'!L1338)</f>
        <v/>
      </c>
      <c r="Q1338" s="64" t="str">
        <f>IF(OR($A1338="",'Stammdaten Mitarbeitende'!J1338=""),"",'Stammdaten Mitarbeitende'!J1338)</f>
        <v/>
      </c>
      <c r="R1338" s="63" t="str">
        <f t="shared" si="576"/>
        <v/>
      </c>
      <c r="S1338" s="63" t="str">
        <f t="shared" si="583"/>
        <v/>
      </c>
      <c r="T1338" s="19">
        <f t="shared" si="577"/>
        <v>0</v>
      </c>
      <c r="U1338" s="19">
        <f t="shared" si="578"/>
        <v>0</v>
      </c>
      <c r="V1338" s="19">
        <f t="shared" si="579"/>
        <v>0</v>
      </c>
      <c r="W1338" s="19">
        <f t="shared" si="580"/>
        <v>0</v>
      </c>
      <c r="X1338" s="19">
        <f t="shared" si="581"/>
        <v>0</v>
      </c>
      <c r="Y1338" s="19">
        <f t="shared" si="582"/>
        <v>0</v>
      </c>
      <c r="Z1338" s="365">
        <f t="shared" si="584"/>
        <v>0</v>
      </c>
    </row>
    <row r="1339" spans="1:26" ht="17.25" hidden="1" customHeight="1" x14ac:dyDescent="0.2">
      <c r="A1339" s="131" t="str">
        <f t="shared" si="572"/>
        <v/>
      </c>
      <c r="B1339" s="168"/>
      <c r="C1339" s="168"/>
      <c r="D1339" s="168"/>
      <c r="E1339" s="169"/>
      <c r="F1339" s="273" t="str">
        <f t="shared" si="573"/>
        <v/>
      </c>
      <c r="G1339" s="129"/>
      <c r="H1339" s="131" t="str">
        <f t="shared" si="574"/>
        <v/>
      </c>
      <c r="I1339" s="168"/>
      <c r="J1339" s="168"/>
      <c r="K1339" s="168"/>
      <c r="L1339" s="169"/>
      <c r="M1339" s="273" t="str">
        <f t="shared" si="575"/>
        <v/>
      </c>
      <c r="N1339" s="56"/>
      <c r="O1339" s="57" t="str">
        <f>'Stammdaten Mitarbeitende'!AA1339</f>
        <v/>
      </c>
      <c r="P1339" s="64" t="str">
        <f>IF($A1339="","",'Stammdaten Mitarbeitende'!L1339)</f>
        <v/>
      </c>
      <c r="Q1339" s="64" t="str">
        <f>IF(OR($A1339="",'Stammdaten Mitarbeitende'!J1339=""),"",'Stammdaten Mitarbeitende'!J1339)</f>
        <v/>
      </c>
      <c r="R1339" s="63" t="str">
        <f t="shared" si="576"/>
        <v/>
      </c>
      <c r="S1339" s="63" t="str">
        <f t="shared" si="583"/>
        <v/>
      </c>
      <c r="T1339" s="19">
        <f t="shared" si="577"/>
        <v>0</v>
      </c>
      <c r="U1339" s="19">
        <f t="shared" si="578"/>
        <v>0</v>
      </c>
      <c r="V1339" s="19">
        <f t="shared" si="579"/>
        <v>0</v>
      </c>
      <c r="W1339" s="19">
        <f t="shared" si="580"/>
        <v>0</v>
      </c>
      <c r="X1339" s="19">
        <f t="shared" si="581"/>
        <v>0</v>
      </c>
      <c r="Y1339" s="19">
        <f t="shared" si="582"/>
        <v>0</v>
      </c>
      <c r="Z1339" s="365">
        <f t="shared" si="584"/>
        <v>0</v>
      </c>
    </row>
    <row r="1340" spans="1:26" ht="17.25" hidden="1" customHeight="1" x14ac:dyDescent="0.2">
      <c r="A1340" s="131" t="str">
        <f t="shared" si="572"/>
        <v/>
      </c>
      <c r="B1340" s="168"/>
      <c r="C1340" s="168"/>
      <c r="D1340" s="168"/>
      <c r="E1340" s="169"/>
      <c r="F1340" s="273" t="str">
        <f t="shared" si="573"/>
        <v/>
      </c>
      <c r="G1340" s="129"/>
      <c r="H1340" s="131" t="str">
        <f t="shared" si="574"/>
        <v/>
      </c>
      <c r="I1340" s="168"/>
      <c r="J1340" s="168"/>
      <c r="K1340" s="168"/>
      <c r="L1340" s="169"/>
      <c r="M1340" s="273" t="str">
        <f t="shared" si="575"/>
        <v/>
      </c>
      <c r="N1340" s="56"/>
      <c r="O1340" s="57" t="str">
        <f>'Stammdaten Mitarbeitende'!AA1340</f>
        <v/>
      </c>
      <c r="P1340" s="64" t="str">
        <f>IF($A1340="","",'Stammdaten Mitarbeitende'!L1340)</f>
        <v/>
      </c>
      <c r="Q1340" s="64" t="str">
        <f>IF(OR($A1340="",'Stammdaten Mitarbeitende'!J1340=""),"",'Stammdaten Mitarbeitende'!J1340)</f>
        <v/>
      </c>
      <c r="R1340" s="63" t="str">
        <f t="shared" si="576"/>
        <v/>
      </c>
      <c r="S1340" s="63" t="str">
        <f t="shared" si="583"/>
        <v/>
      </c>
      <c r="T1340" s="19">
        <f t="shared" si="577"/>
        <v>0</v>
      </c>
      <c r="U1340" s="19">
        <f t="shared" si="578"/>
        <v>0</v>
      </c>
      <c r="V1340" s="19">
        <f t="shared" si="579"/>
        <v>0</v>
      </c>
      <c r="W1340" s="19">
        <f t="shared" si="580"/>
        <v>0</v>
      </c>
      <c r="X1340" s="19">
        <f t="shared" si="581"/>
        <v>0</v>
      </c>
      <c r="Y1340" s="19">
        <f t="shared" si="582"/>
        <v>0</v>
      </c>
      <c r="Z1340" s="365">
        <f t="shared" si="584"/>
        <v>0</v>
      </c>
    </row>
    <row r="1341" spans="1:26" ht="17.25" hidden="1" customHeight="1" x14ac:dyDescent="0.2">
      <c r="A1341" s="131" t="str">
        <f t="shared" si="572"/>
        <v/>
      </c>
      <c r="B1341" s="168"/>
      <c r="C1341" s="168"/>
      <c r="D1341" s="168"/>
      <c r="E1341" s="169"/>
      <c r="F1341" s="273" t="str">
        <f t="shared" si="573"/>
        <v/>
      </c>
      <c r="G1341" s="129"/>
      <c r="H1341" s="131" t="str">
        <f t="shared" si="574"/>
        <v/>
      </c>
      <c r="I1341" s="168"/>
      <c r="J1341" s="168"/>
      <c r="K1341" s="168"/>
      <c r="L1341" s="169"/>
      <c r="M1341" s="273" t="str">
        <f t="shared" si="575"/>
        <v/>
      </c>
      <c r="N1341" s="56"/>
      <c r="O1341" s="57" t="str">
        <f>'Stammdaten Mitarbeitende'!AA1341</f>
        <v/>
      </c>
      <c r="P1341" s="64" t="str">
        <f>IF($A1341="","",'Stammdaten Mitarbeitende'!L1341)</f>
        <v/>
      </c>
      <c r="Q1341" s="64" t="str">
        <f>IF(OR($A1341="",'Stammdaten Mitarbeitende'!J1341=""),"",'Stammdaten Mitarbeitende'!J1341)</f>
        <v/>
      </c>
      <c r="R1341" s="63" t="str">
        <f t="shared" si="576"/>
        <v/>
      </c>
      <c r="S1341" s="63" t="str">
        <f t="shared" si="583"/>
        <v/>
      </c>
      <c r="T1341" s="19">
        <f t="shared" si="577"/>
        <v>0</v>
      </c>
      <c r="U1341" s="19">
        <f t="shared" si="578"/>
        <v>0</v>
      </c>
      <c r="V1341" s="19">
        <f t="shared" si="579"/>
        <v>0</v>
      </c>
      <c r="W1341" s="19">
        <f t="shared" si="580"/>
        <v>0</v>
      </c>
      <c r="X1341" s="19">
        <f t="shared" si="581"/>
        <v>0</v>
      </c>
      <c r="Y1341" s="19">
        <f t="shared" si="582"/>
        <v>0</v>
      </c>
      <c r="Z1341" s="365">
        <f t="shared" si="584"/>
        <v>0</v>
      </c>
    </row>
    <row r="1342" spans="1:26" ht="17.25" hidden="1" customHeight="1" x14ac:dyDescent="0.2">
      <c r="A1342" s="131" t="str">
        <f t="shared" si="572"/>
        <v/>
      </c>
      <c r="B1342" s="168"/>
      <c r="C1342" s="168"/>
      <c r="D1342" s="168"/>
      <c r="E1342" s="169"/>
      <c r="F1342" s="273" t="str">
        <f t="shared" si="573"/>
        <v/>
      </c>
      <c r="G1342" s="129"/>
      <c r="H1342" s="131" t="str">
        <f t="shared" si="574"/>
        <v/>
      </c>
      <c r="I1342" s="168"/>
      <c r="J1342" s="168"/>
      <c r="K1342" s="168"/>
      <c r="L1342" s="169"/>
      <c r="M1342" s="273" t="str">
        <f t="shared" si="575"/>
        <v/>
      </c>
      <c r="N1342" s="56"/>
      <c r="O1342" s="57" t="str">
        <f>'Stammdaten Mitarbeitende'!AA1342</f>
        <v/>
      </c>
      <c r="P1342" s="64" t="str">
        <f>IF($A1342="","",'Stammdaten Mitarbeitende'!L1342)</f>
        <v/>
      </c>
      <c r="Q1342" s="64" t="str">
        <f>IF(OR($A1342="",'Stammdaten Mitarbeitende'!J1342=""),"",'Stammdaten Mitarbeitende'!J1342)</f>
        <v/>
      </c>
      <c r="R1342" s="63" t="str">
        <f t="shared" si="576"/>
        <v/>
      </c>
      <c r="S1342" s="63" t="str">
        <f t="shared" si="583"/>
        <v/>
      </c>
      <c r="T1342" s="19">
        <f t="shared" si="577"/>
        <v>0</v>
      </c>
      <c r="U1342" s="19">
        <f t="shared" si="578"/>
        <v>0</v>
      </c>
      <c r="V1342" s="19">
        <f t="shared" si="579"/>
        <v>0</v>
      </c>
      <c r="W1342" s="19">
        <f t="shared" si="580"/>
        <v>0</v>
      </c>
      <c r="X1342" s="19">
        <f t="shared" si="581"/>
        <v>0</v>
      </c>
      <c r="Y1342" s="19">
        <f t="shared" si="582"/>
        <v>0</v>
      </c>
      <c r="Z1342" s="365">
        <f t="shared" si="584"/>
        <v>0</v>
      </c>
    </row>
    <row r="1343" spans="1:26" ht="17.25" hidden="1" customHeight="1" x14ac:dyDescent="0.2">
      <c r="A1343" s="131" t="str">
        <f t="shared" si="572"/>
        <v/>
      </c>
      <c r="B1343" s="168"/>
      <c r="C1343" s="168"/>
      <c r="D1343" s="168"/>
      <c r="E1343" s="169"/>
      <c r="F1343" s="273" t="str">
        <f t="shared" si="573"/>
        <v/>
      </c>
      <c r="G1343" s="129"/>
      <c r="H1343" s="131" t="str">
        <f t="shared" si="574"/>
        <v/>
      </c>
      <c r="I1343" s="168"/>
      <c r="J1343" s="168"/>
      <c r="K1343" s="168"/>
      <c r="L1343" s="169"/>
      <c r="M1343" s="273" t="str">
        <f t="shared" si="575"/>
        <v/>
      </c>
      <c r="N1343" s="56"/>
      <c r="O1343" s="57" t="str">
        <f>'Stammdaten Mitarbeitende'!AA1343</f>
        <v/>
      </c>
      <c r="P1343" s="64" t="str">
        <f>IF($A1343="","",'Stammdaten Mitarbeitende'!L1343)</f>
        <v/>
      </c>
      <c r="Q1343" s="64" t="str">
        <f>IF(OR($A1343="",'Stammdaten Mitarbeitende'!J1343=""),"",'Stammdaten Mitarbeitende'!J1343)</f>
        <v/>
      </c>
      <c r="R1343" s="63" t="str">
        <f t="shared" si="576"/>
        <v/>
      </c>
      <c r="S1343" s="63" t="str">
        <f t="shared" si="583"/>
        <v/>
      </c>
      <c r="T1343" s="19">
        <f t="shared" si="577"/>
        <v>0</v>
      </c>
      <c r="U1343" s="19">
        <f t="shared" si="578"/>
        <v>0</v>
      </c>
      <c r="V1343" s="19">
        <f t="shared" si="579"/>
        <v>0</v>
      </c>
      <c r="W1343" s="19">
        <f t="shared" si="580"/>
        <v>0</v>
      </c>
      <c r="X1343" s="19">
        <f t="shared" si="581"/>
        <v>0</v>
      </c>
      <c r="Y1343" s="19">
        <f t="shared" si="582"/>
        <v>0</v>
      </c>
      <c r="Z1343" s="365">
        <f t="shared" si="584"/>
        <v>0</v>
      </c>
    </row>
    <row r="1344" spans="1:26" ht="17.25" hidden="1" customHeight="1" x14ac:dyDescent="0.2">
      <c r="A1344" s="131" t="str">
        <f t="shared" si="572"/>
        <v/>
      </c>
      <c r="B1344" s="168"/>
      <c r="C1344" s="168"/>
      <c r="D1344" s="168"/>
      <c r="E1344" s="169"/>
      <c r="F1344" s="273" t="str">
        <f t="shared" si="573"/>
        <v/>
      </c>
      <c r="G1344" s="129"/>
      <c r="H1344" s="131" t="str">
        <f t="shared" si="574"/>
        <v/>
      </c>
      <c r="I1344" s="168"/>
      <c r="J1344" s="168"/>
      <c r="K1344" s="168"/>
      <c r="L1344" s="169"/>
      <c r="M1344" s="273" t="str">
        <f t="shared" si="575"/>
        <v/>
      </c>
      <c r="N1344" s="56"/>
      <c r="O1344" s="57" t="str">
        <f>'Stammdaten Mitarbeitende'!AA1344</f>
        <v/>
      </c>
      <c r="P1344" s="64" t="str">
        <f>IF($A1344="","",'Stammdaten Mitarbeitende'!L1344)</f>
        <v/>
      </c>
      <c r="Q1344" s="64" t="str">
        <f>IF(OR($A1344="",'Stammdaten Mitarbeitende'!J1344=""),"",'Stammdaten Mitarbeitende'!J1344)</f>
        <v/>
      </c>
      <c r="R1344" s="63" t="str">
        <f t="shared" si="576"/>
        <v/>
      </c>
      <c r="S1344" s="63" t="str">
        <f t="shared" si="583"/>
        <v/>
      </c>
      <c r="T1344" s="19">
        <f t="shared" si="577"/>
        <v>0</v>
      </c>
      <c r="U1344" s="19">
        <f t="shared" si="578"/>
        <v>0</v>
      </c>
      <c r="V1344" s="19">
        <f t="shared" si="579"/>
        <v>0</v>
      </c>
      <c r="W1344" s="19">
        <f t="shared" si="580"/>
        <v>0</v>
      </c>
      <c r="X1344" s="19">
        <f t="shared" si="581"/>
        <v>0</v>
      </c>
      <c r="Y1344" s="19">
        <f t="shared" si="582"/>
        <v>0</v>
      </c>
      <c r="Z1344" s="365">
        <f t="shared" si="584"/>
        <v>0</v>
      </c>
    </row>
    <row r="1345" spans="1:26" ht="17.25" hidden="1" customHeight="1" x14ac:dyDescent="0.2">
      <c r="A1345" s="131" t="str">
        <f t="shared" si="572"/>
        <v/>
      </c>
      <c r="B1345" s="168"/>
      <c r="C1345" s="168"/>
      <c r="D1345" s="168"/>
      <c r="E1345" s="169"/>
      <c r="F1345" s="273" t="str">
        <f t="shared" si="573"/>
        <v/>
      </c>
      <c r="G1345" s="129"/>
      <c r="H1345" s="131" t="str">
        <f t="shared" si="574"/>
        <v/>
      </c>
      <c r="I1345" s="168"/>
      <c r="J1345" s="168"/>
      <c r="K1345" s="168"/>
      <c r="L1345" s="169"/>
      <c r="M1345" s="273" t="str">
        <f t="shared" si="575"/>
        <v/>
      </c>
      <c r="N1345" s="56"/>
      <c r="O1345" s="57" t="str">
        <f>'Stammdaten Mitarbeitende'!AA1345</f>
        <v/>
      </c>
      <c r="P1345" s="64" t="str">
        <f>IF($A1345="","",'Stammdaten Mitarbeitende'!L1345)</f>
        <v/>
      </c>
      <c r="Q1345" s="64" t="str">
        <f>IF(OR($A1345="",'Stammdaten Mitarbeitende'!J1345=""),"",'Stammdaten Mitarbeitende'!J1345)</f>
        <v/>
      </c>
      <c r="R1345" s="63" t="str">
        <f t="shared" si="576"/>
        <v/>
      </c>
      <c r="S1345" s="63" t="str">
        <f t="shared" si="583"/>
        <v/>
      </c>
      <c r="T1345" s="19">
        <f t="shared" si="577"/>
        <v>0</v>
      </c>
      <c r="U1345" s="19">
        <f t="shared" si="578"/>
        <v>0</v>
      </c>
      <c r="V1345" s="19">
        <f t="shared" si="579"/>
        <v>0</v>
      </c>
      <c r="W1345" s="19">
        <f t="shared" si="580"/>
        <v>0</v>
      </c>
      <c r="X1345" s="19">
        <f t="shared" si="581"/>
        <v>0</v>
      </c>
      <c r="Y1345" s="19">
        <f t="shared" si="582"/>
        <v>0</v>
      </c>
      <c r="Z1345" s="365">
        <f t="shared" si="584"/>
        <v>0</v>
      </c>
    </row>
    <row r="1346" spans="1:26" ht="17.25" hidden="1" customHeight="1" x14ac:dyDescent="0.2">
      <c r="A1346" s="131" t="str">
        <f t="shared" si="572"/>
        <v/>
      </c>
      <c r="B1346" s="168"/>
      <c r="C1346" s="168"/>
      <c r="D1346" s="168"/>
      <c r="E1346" s="169"/>
      <c r="F1346" s="273" t="str">
        <f t="shared" si="573"/>
        <v/>
      </c>
      <c r="G1346" s="129"/>
      <c r="H1346" s="131" t="str">
        <f t="shared" si="574"/>
        <v/>
      </c>
      <c r="I1346" s="168"/>
      <c r="J1346" s="168"/>
      <c r="K1346" s="168"/>
      <c r="L1346" s="169"/>
      <c r="M1346" s="273" t="str">
        <f t="shared" si="575"/>
        <v/>
      </c>
      <c r="N1346" s="56"/>
      <c r="O1346" s="57" t="str">
        <f>'Stammdaten Mitarbeitende'!AA1346</f>
        <v/>
      </c>
      <c r="P1346" s="64" t="str">
        <f>IF($A1346="","",'Stammdaten Mitarbeitende'!L1346)</f>
        <v/>
      </c>
      <c r="Q1346" s="64" t="str">
        <f>IF(OR($A1346="",'Stammdaten Mitarbeitende'!J1346=""),"",'Stammdaten Mitarbeitende'!J1346)</f>
        <v/>
      </c>
      <c r="R1346" s="63" t="str">
        <f t="shared" si="576"/>
        <v/>
      </c>
      <c r="S1346" s="63" t="str">
        <f t="shared" si="583"/>
        <v/>
      </c>
      <c r="T1346" s="19">
        <f t="shared" si="577"/>
        <v>0</v>
      </c>
      <c r="U1346" s="19">
        <f t="shared" si="578"/>
        <v>0</v>
      </c>
      <c r="V1346" s="19">
        <f t="shared" si="579"/>
        <v>0</v>
      </c>
      <c r="W1346" s="19">
        <f t="shared" si="580"/>
        <v>0</v>
      </c>
      <c r="X1346" s="19">
        <f t="shared" si="581"/>
        <v>0</v>
      </c>
      <c r="Y1346" s="19">
        <f t="shared" si="582"/>
        <v>0</v>
      </c>
      <c r="Z1346" s="365">
        <f t="shared" si="584"/>
        <v>0</v>
      </c>
    </row>
    <row r="1347" spans="1:26" ht="17.25" hidden="1" customHeight="1" x14ac:dyDescent="0.2">
      <c r="A1347" s="131" t="str">
        <f t="shared" si="572"/>
        <v/>
      </c>
      <c r="B1347" s="168"/>
      <c r="C1347" s="168"/>
      <c r="D1347" s="168"/>
      <c r="E1347" s="169"/>
      <c r="F1347" s="273" t="str">
        <f t="shared" si="573"/>
        <v/>
      </c>
      <c r="G1347" s="129"/>
      <c r="H1347" s="131" t="str">
        <f t="shared" si="574"/>
        <v/>
      </c>
      <c r="I1347" s="168"/>
      <c r="J1347" s="168"/>
      <c r="K1347" s="168"/>
      <c r="L1347" s="169"/>
      <c r="M1347" s="273" t="str">
        <f t="shared" si="575"/>
        <v/>
      </c>
      <c r="N1347" s="56"/>
      <c r="O1347" s="57" t="str">
        <f>'Stammdaten Mitarbeitende'!AA1347</f>
        <v/>
      </c>
      <c r="P1347" s="64" t="str">
        <f>IF($A1347="","",'Stammdaten Mitarbeitende'!L1347)</f>
        <v/>
      </c>
      <c r="Q1347" s="64" t="str">
        <f>IF(OR($A1347="",'Stammdaten Mitarbeitende'!J1347=""),"",'Stammdaten Mitarbeitende'!J1347)</f>
        <v/>
      </c>
      <c r="R1347" s="63" t="str">
        <f t="shared" si="576"/>
        <v/>
      </c>
      <c r="S1347" s="63" t="str">
        <f t="shared" si="583"/>
        <v/>
      </c>
      <c r="T1347" s="19">
        <f t="shared" si="577"/>
        <v>0</v>
      </c>
      <c r="U1347" s="19">
        <f t="shared" si="578"/>
        <v>0</v>
      </c>
      <c r="V1347" s="19">
        <f t="shared" si="579"/>
        <v>0</v>
      </c>
      <c r="W1347" s="19">
        <f t="shared" si="580"/>
        <v>0</v>
      </c>
      <c r="X1347" s="19">
        <f t="shared" si="581"/>
        <v>0</v>
      </c>
      <c r="Y1347" s="19">
        <f t="shared" si="582"/>
        <v>0</v>
      </c>
      <c r="Z1347" s="365">
        <f t="shared" si="584"/>
        <v>0</v>
      </c>
    </row>
    <row r="1348" spans="1:26" ht="17.25" hidden="1" customHeight="1" x14ac:dyDescent="0.2">
      <c r="A1348" s="131" t="str">
        <f t="shared" si="572"/>
        <v/>
      </c>
      <c r="B1348" s="168"/>
      <c r="C1348" s="168"/>
      <c r="D1348" s="168"/>
      <c r="E1348" s="169"/>
      <c r="F1348" s="273" t="str">
        <f t="shared" si="573"/>
        <v/>
      </c>
      <c r="G1348" s="129"/>
      <c r="H1348" s="131" t="str">
        <f t="shared" si="574"/>
        <v/>
      </c>
      <c r="I1348" s="168"/>
      <c r="J1348" s="168"/>
      <c r="K1348" s="168"/>
      <c r="L1348" s="169"/>
      <c r="M1348" s="273" t="str">
        <f t="shared" si="575"/>
        <v/>
      </c>
      <c r="N1348" s="56"/>
      <c r="O1348" s="57" t="str">
        <f>'Stammdaten Mitarbeitende'!AA1348</f>
        <v/>
      </c>
      <c r="P1348" s="64" t="str">
        <f>IF($A1348="","",'Stammdaten Mitarbeitende'!L1348)</f>
        <v/>
      </c>
      <c r="Q1348" s="64" t="str">
        <f>IF(OR($A1348="",'Stammdaten Mitarbeitende'!J1348=""),"",'Stammdaten Mitarbeitende'!J1348)</f>
        <v/>
      </c>
      <c r="R1348" s="63" t="str">
        <f t="shared" si="576"/>
        <v/>
      </c>
      <c r="S1348" s="63" t="str">
        <f t="shared" si="583"/>
        <v/>
      </c>
      <c r="T1348" s="19">
        <f t="shared" si="577"/>
        <v>0</v>
      </c>
      <c r="U1348" s="19">
        <f t="shared" si="578"/>
        <v>0</v>
      </c>
      <c r="V1348" s="19">
        <f t="shared" si="579"/>
        <v>0</v>
      </c>
      <c r="W1348" s="19">
        <f t="shared" si="580"/>
        <v>0</v>
      </c>
      <c r="X1348" s="19">
        <f t="shared" si="581"/>
        <v>0</v>
      </c>
      <c r="Y1348" s="19">
        <f t="shared" si="582"/>
        <v>0</v>
      </c>
      <c r="Z1348" s="365">
        <f t="shared" si="584"/>
        <v>0</v>
      </c>
    </row>
    <row r="1349" spans="1:26" ht="17.25" hidden="1" customHeight="1" x14ac:dyDescent="0.2">
      <c r="A1349" s="131" t="str">
        <f t="shared" si="572"/>
        <v/>
      </c>
      <c r="B1349" s="168"/>
      <c r="C1349" s="168"/>
      <c r="D1349" s="168"/>
      <c r="E1349" s="169"/>
      <c r="F1349" s="273" t="str">
        <f t="shared" si="573"/>
        <v/>
      </c>
      <c r="G1349" s="129"/>
      <c r="H1349" s="131" t="str">
        <f t="shared" si="574"/>
        <v/>
      </c>
      <c r="I1349" s="168"/>
      <c r="J1349" s="168"/>
      <c r="K1349" s="168"/>
      <c r="L1349" s="169"/>
      <c r="M1349" s="273" t="str">
        <f t="shared" si="575"/>
        <v/>
      </c>
      <c r="N1349" s="56"/>
      <c r="O1349" s="57" t="str">
        <f>'Stammdaten Mitarbeitende'!AA1349</f>
        <v/>
      </c>
      <c r="P1349" s="64" t="str">
        <f>IF($A1349="","",'Stammdaten Mitarbeitende'!L1349)</f>
        <v/>
      </c>
      <c r="Q1349" s="64" t="str">
        <f>IF(OR($A1349="",'Stammdaten Mitarbeitende'!J1349=""),"",'Stammdaten Mitarbeitende'!J1349)</f>
        <v/>
      </c>
      <c r="R1349" s="63" t="str">
        <f t="shared" si="576"/>
        <v/>
      </c>
      <c r="S1349" s="63" t="str">
        <f t="shared" si="583"/>
        <v/>
      </c>
      <c r="T1349" s="19">
        <f t="shared" si="577"/>
        <v>0</v>
      </c>
      <c r="U1349" s="19">
        <f t="shared" si="578"/>
        <v>0</v>
      </c>
      <c r="V1349" s="19">
        <f t="shared" si="579"/>
        <v>0</v>
      </c>
      <c r="W1349" s="19">
        <f t="shared" si="580"/>
        <v>0</v>
      </c>
      <c r="X1349" s="19">
        <f t="shared" si="581"/>
        <v>0</v>
      </c>
      <c r="Y1349" s="19">
        <f t="shared" si="582"/>
        <v>0</v>
      </c>
      <c r="Z1349" s="365">
        <f t="shared" si="584"/>
        <v>0</v>
      </c>
    </row>
    <row r="1350" spans="1:26" hidden="1" x14ac:dyDescent="0.2">
      <c r="A1350" s="280" t="str">
        <f>Übersetzungstexte!A$230</f>
        <v>Seitentotal</v>
      </c>
      <c r="B1350" s="281"/>
      <c r="C1350" s="92">
        <f>SUM(C1329:C1349)</f>
        <v>0</v>
      </c>
      <c r="D1350" s="282"/>
      <c r="E1350" s="92">
        <f>SUM(E1329:E1349)</f>
        <v>0</v>
      </c>
      <c r="F1350" s="92">
        <f>SUM(F1329:F1349)</f>
        <v>0</v>
      </c>
      <c r="G1350" s="283"/>
      <c r="H1350" s="280" t="str">
        <f>Übersetzungstexte!A$230</f>
        <v>Seitentotal</v>
      </c>
      <c r="I1350" s="281"/>
      <c r="J1350" s="92">
        <f>SUM(J1329:J1349)</f>
        <v>0</v>
      </c>
      <c r="K1350" s="282"/>
      <c r="L1350" s="92">
        <f>SUM(L1329:L1349)</f>
        <v>0</v>
      </c>
      <c r="M1350" s="92">
        <f>SUM(M1329:M1349)</f>
        <v>0</v>
      </c>
      <c r="N1350" s="56"/>
      <c r="O1350" s="56"/>
      <c r="P1350" s="56"/>
      <c r="Q1350" s="56"/>
      <c r="R1350" s="56"/>
      <c r="S1350" s="56"/>
    </row>
    <row r="1351" spans="1:26" hidden="1" x14ac:dyDescent="0.2">
      <c r="A1351" s="240" t="str">
        <f>'Stammdaten Betrieb &amp; Abteilung'!D$1</f>
        <v xml:space="preserve">  </v>
      </c>
      <c r="B1351" s="241"/>
      <c r="F1351" s="243"/>
      <c r="G1351" s="243"/>
      <c r="H1351" s="22" t="str">
        <f>Übersetzungstexte!A$190</f>
        <v>Betrieb / Betriebsabteilung</v>
      </c>
      <c r="I1351" s="244" t="str">
        <f>'Stammdaten Betrieb &amp; Abteilung'!D$13</f>
        <v xml:space="preserve"> </v>
      </c>
      <c r="J1351" s="49"/>
      <c r="K1351" s="22"/>
      <c r="L1351" s="49"/>
      <c r="M1351" s="49"/>
    </row>
    <row r="1352" spans="1:26" hidden="1" x14ac:dyDescent="0.2">
      <c r="A1352" s="245" t="str">
        <f>'Stammdaten Betrieb &amp; Abteilung'!D$3</f>
        <v xml:space="preserve"> </v>
      </c>
      <c r="B1352" s="246"/>
      <c r="F1352" s="247"/>
      <c r="G1352" s="247"/>
      <c r="H1352" s="46" t="str">
        <f>Übersetzungstexte!A$191</f>
        <v>PLZ/Ort</v>
      </c>
      <c r="I1352" s="244" t="str">
        <f>'Stammdaten Betrieb &amp; Abteilung'!D$4</f>
        <v xml:space="preserve"> </v>
      </c>
      <c r="J1352" s="49"/>
      <c r="K1352" s="22"/>
      <c r="L1352" s="248"/>
      <c r="M1352" s="248"/>
    </row>
    <row r="1353" spans="1:26" hidden="1" x14ac:dyDescent="0.2">
      <c r="A1353" s="178"/>
      <c r="B1353" s="195"/>
      <c r="C1353" s="196"/>
      <c r="D1353" s="195"/>
      <c r="E1353" s="196"/>
      <c r="F1353" s="196"/>
      <c r="G1353" s="279"/>
      <c r="H1353" s="197"/>
      <c r="I1353" s="196"/>
      <c r="J1353" s="195"/>
      <c r="K1353" s="198"/>
      <c r="L1353" s="199"/>
      <c r="M1353" s="199"/>
    </row>
    <row r="1354" spans="1:26" hidden="1" x14ac:dyDescent="0.2">
      <c r="A1354" s="249"/>
      <c r="B1354" s="250"/>
      <c r="C1354" s="251"/>
      <c r="D1354" s="252"/>
      <c r="E1354" s="253"/>
      <c r="F1354" s="254" t="str">
        <f>CONCATENATE(Übersetzungstexte!A$192," ",TEXT(MONTH(P$3),"00"),".",YEAR(P$3))</f>
        <v>Zeitgleiche Periode des Vorjahres: 01.3799</v>
      </c>
      <c r="G1354" s="255"/>
      <c r="H1354" s="255"/>
      <c r="I1354" s="249"/>
      <c r="J1354" s="252"/>
      <c r="K1354" s="256"/>
      <c r="L1354" s="257"/>
      <c r="M1354" s="258" t="str">
        <f>CONCATENATE(Übersetzungstexte!A$211," ",TEXT(MONTH(P$4),"00"),".",YEAR(P$4))</f>
        <v>Zeitgleiche Periode des vorletzten Jahres: 01.3798</v>
      </c>
    </row>
    <row r="1355" spans="1:26" hidden="1" x14ac:dyDescent="0.2">
      <c r="A1355" s="259">
        <v>1</v>
      </c>
      <c r="B1355" s="260">
        <v>2</v>
      </c>
      <c r="C1355" s="260">
        <v>3</v>
      </c>
      <c r="D1355" s="260">
        <v>4</v>
      </c>
      <c r="E1355" s="260">
        <v>5</v>
      </c>
      <c r="F1355" s="260">
        <v>6</v>
      </c>
      <c r="G1355" s="261"/>
      <c r="H1355" s="259">
        <v>1</v>
      </c>
      <c r="I1355" s="260">
        <v>2</v>
      </c>
      <c r="J1355" s="260">
        <v>3</v>
      </c>
      <c r="K1355" s="260">
        <v>4</v>
      </c>
      <c r="L1355" s="260">
        <v>5</v>
      </c>
      <c r="M1355" s="260">
        <v>6</v>
      </c>
      <c r="N1355" s="54"/>
      <c r="O1355" s="54"/>
      <c r="P1355" s="54"/>
      <c r="Q1355" s="54"/>
      <c r="R1355" s="54" t="s">
        <v>766</v>
      </c>
      <c r="S1355" s="54" t="s">
        <v>5</v>
      </c>
      <c r="T1355" s="66" t="s">
        <v>764</v>
      </c>
      <c r="U1355" s="66" t="s">
        <v>667</v>
      </c>
      <c r="V1355" s="66"/>
      <c r="W1355" s="66" t="s">
        <v>764</v>
      </c>
      <c r="X1355" s="66" t="s">
        <v>667</v>
      </c>
      <c r="Y1355" s="66"/>
    </row>
    <row r="1356" spans="1:26" s="134" customFormat="1" hidden="1" x14ac:dyDescent="0.2">
      <c r="A1356" s="262" t="str">
        <f>Übersetzungstexte!A$193</f>
        <v/>
      </c>
      <c r="B1356" s="263" t="str">
        <f>Übersetzungstexte!A$196</f>
        <v>vertragliche</v>
      </c>
      <c r="C1356" s="264" t="str">
        <f>Übersetzungstexte!A$199</f>
        <v>Sollstd. zeitgl.</v>
      </c>
      <c r="D1356" s="265" t="str">
        <f>Übersetzungstexte!A$202</f>
        <v>Istzeit</v>
      </c>
      <c r="E1356" s="264" t="str">
        <f>Übersetzungstexte!A$205</f>
        <v>Bezahlte/</v>
      </c>
      <c r="F1356" s="264" t="str">
        <f>Übersetzungstexte!A$208</f>
        <v>Ausfallstunden</v>
      </c>
      <c r="G1356" s="266"/>
      <c r="H1356" s="262" t="str">
        <f>Übersetzungstexte!A$212</f>
        <v/>
      </c>
      <c r="I1356" s="263" t="str">
        <f>Übersetzungstexte!A$215</f>
        <v>vertragliche</v>
      </c>
      <c r="J1356" s="264" t="str">
        <f>Übersetzungstexte!A$218</f>
        <v>Sollstd. zeitgl.</v>
      </c>
      <c r="K1356" s="265" t="str">
        <f>Übersetzungstexte!A$221</f>
        <v>Istzeit</v>
      </c>
      <c r="L1356" s="264" t="str">
        <f>Übersetzungstexte!A$224</f>
        <v>Bezahlte/</v>
      </c>
      <c r="M1356" s="264" t="str">
        <f>Übersetzungstexte!A$227</f>
        <v>Ausfallstunden</v>
      </c>
      <c r="N1356" s="55"/>
      <c r="O1356" s="55"/>
      <c r="P1356" s="84" t="s">
        <v>680</v>
      </c>
      <c r="Q1356" s="84" t="s">
        <v>683</v>
      </c>
      <c r="R1356" s="61" t="s">
        <v>691</v>
      </c>
      <c r="S1356" s="61" t="s">
        <v>691</v>
      </c>
      <c r="T1356" s="66" t="s">
        <v>763</v>
      </c>
      <c r="U1356" s="66" t="s">
        <v>763</v>
      </c>
      <c r="V1356" s="61" t="s">
        <v>691</v>
      </c>
      <c r="W1356" s="66" t="s">
        <v>763</v>
      </c>
      <c r="X1356" s="66" t="s">
        <v>763</v>
      </c>
      <c r="Y1356" s="61" t="s">
        <v>691</v>
      </c>
      <c r="Z1356" s="79"/>
    </row>
    <row r="1357" spans="1:26" s="134" customFormat="1" hidden="1" x14ac:dyDescent="0.2">
      <c r="A1357" s="267" t="str">
        <f>Übersetzungstexte!A$194</f>
        <v/>
      </c>
      <c r="B1357" s="263" t="str">
        <f>Übersetzungstexte!A$197</f>
        <v>wöchentliche</v>
      </c>
      <c r="C1357" s="264" t="str">
        <f>Übersetzungstexte!A$200</f>
        <v>Periode inkl.</v>
      </c>
      <c r="D1357" s="265" t="str">
        <f>Übersetzungstexte!A$203</f>
        <v/>
      </c>
      <c r="E1357" s="264" t="str">
        <f>Übersetzungstexte!A$206</f>
        <v>Unbezahlte</v>
      </c>
      <c r="F1357" s="264" t="str">
        <f>Übersetzungstexte!A$209</f>
        <v/>
      </c>
      <c r="G1357" s="266"/>
      <c r="H1357" s="267" t="str">
        <f>Übersetzungstexte!A$213</f>
        <v/>
      </c>
      <c r="I1357" s="263" t="str">
        <f>Übersetzungstexte!A$216</f>
        <v>wöchentliche</v>
      </c>
      <c r="J1357" s="264" t="str">
        <f>Übersetzungstexte!A$219</f>
        <v>Periode inkl.</v>
      </c>
      <c r="K1357" s="265" t="str">
        <f>Übersetzungstexte!A$222</f>
        <v/>
      </c>
      <c r="L1357" s="264" t="str">
        <f>Übersetzungstexte!A$225</f>
        <v>Unbezahlte</v>
      </c>
      <c r="M1357" s="264" t="str">
        <f>Übersetzungstexte!A$228</f>
        <v/>
      </c>
      <c r="N1357" s="55"/>
      <c r="O1357" s="55"/>
      <c r="P1357" s="61" t="s">
        <v>682</v>
      </c>
      <c r="Q1357" s="84" t="s">
        <v>681</v>
      </c>
      <c r="R1357" s="61" t="s">
        <v>692</v>
      </c>
      <c r="S1357" s="61" t="s">
        <v>692</v>
      </c>
      <c r="T1357" s="66" t="s">
        <v>749</v>
      </c>
      <c r="U1357" s="66" t="s">
        <v>749</v>
      </c>
      <c r="V1357" s="61" t="s">
        <v>692</v>
      </c>
      <c r="W1357" s="66" t="s">
        <v>749</v>
      </c>
      <c r="X1357" s="66" t="s">
        <v>749</v>
      </c>
      <c r="Y1357" s="61" t="s">
        <v>692</v>
      </c>
      <c r="Z1357" s="79" t="s">
        <v>52</v>
      </c>
    </row>
    <row r="1358" spans="1:26" s="134" customFormat="1" hidden="1" x14ac:dyDescent="0.2">
      <c r="A1358" s="268" t="str">
        <f>Übersetzungstexte!A$195</f>
        <v>Name,Vorname</v>
      </c>
      <c r="B1358" s="269" t="str">
        <f>Übersetzungstexte!A$198</f>
        <v>Arbeitszeit</v>
      </c>
      <c r="C1358" s="270" t="str">
        <f>Übersetzungstexte!A$201</f>
        <v>Vorholzeit</v>
      </c>
      <c r="D1358" s="271" t="str">
        <f>Übersetzungstexte!A$204</f>
        <v/>
      </c>
      <c r="E1358" s="270" t="str">
        <f>Übersetzungstexte!A$207</f>
        <v>Absenzen</v>
      </c>
      <c r="F1358" s="270" t="str">
        <f>Übersetzungstexte!A$210</f>
        <v/>
      </c>
      <c r="G1358" s="272"/>
      <c r="H1358" s="268" t="str">
        <f>Übersetzungstexte!A$214</f>
        <v>Name,Vorname</v>
      </c>
      <c r="I1358" s="269" t="str">
        <f>Übersetzungstexte!A$217</f>
        <v>Arbeitszeit</v>
      </c>
      <c r="J1358" s="270" t="str">
        <f>Übersetzungstexte!A$220</f>
        <v>Vorholzeit</v>
      </c>
      <c r="K1358" s="271" t="str">
        <f>Übersetzungstexte!A$223</f>
        <v/>
      </c>
      <c r="L1358" s="270" t="str">
        <f>Übersetzungstexte!A$226</f>
        <v>Absenzen</v>
      </c>
      <c r="M1358" s="270" t="str">
        <f>Übersetzungstexte!A$229</f>
        <v/>
      </c>
      <c r="N1358" s="55"/>
      <c r="O1358" s="55" t="s">
        <v>711</v>
      </c>
      <c r="P1358" s="61" t="s">
        <v>673</v>
      </c>
      <c r="Q1358" s="84" t="s">
        <v>661</v>
      </c>
      <c r="R1358" s="83">
        <f>P$3</f>
        <v>693598</v>
      </c>
      <c r="S1358" s="83">
        <f>P$4</f>
        <v>693233</v>
      </c>
      <c r="T1358" s="83" t="s">
        <v>767</v>
      </c>
      <c r="U1358" s="83" t="s">
        <v>767</v>
      </c>
      <c r="V1358" s="83" t="s">
        <v>767</v>
      </c>
      <c r="W1358" s="83" t="s">
        <v>4</v>
      </c>
      <c r="X1358" s="83" t="s">
        <v>4</v>
      </c>
      <c r="Y1358" s="83" t="s">
        <v>4</v>
      </c>
      <c r="Z1358" s="79" t="s">
        <v>53</v>
      </c>
    </row>
    <row r="1359" spans="1:26" ht="17.25" hidden="1" customHeight="1" x14ac:dyDescent="0.2">
      <c r="A1359" s="131" t="str">
        <f t="shared" ref="A1359:A1379" si="585">O1359</f>
        <v/>
      </c>
      <c r="B1359" s="168"/>
      <c r="C1359" s="168"/>
      <c r="D1359" s="168"/>
      <c r="E1359" s="169"/>
      <c r="F1359" s="273" t="str">
        <f t="shared" ref="F1359:F1379" si="586">R1359</f>
        <v/>
      </c>
      <c r="G1359" s="129"/>
      <c r="H1359" s="131" t="str">
        <f t="shared" ref="H1359:H1379" si="587">O1359</f>
        <v/>
      </c>
      <c r="I1359" s="168"/>
      <c r="J1359" s="168"/>
      <c r="K1359" s="168"/>
      <c r="L1359" s="169"/>
      <c r="M1359" s="273" t="str">
        <f t="shared" ref="M1359:M1379" si="588">S1359</f>
        <v/>
      </c>
      <c r="N1359" s="56"/>
      <c r="O1359" s="57" t="str">
        <f>'Stammdaten Mitarbeitende'!AA1359</f>
        <v/>
      </c>
      <c r="P1359" s="64" t="str">
        <f>IF($A1359="","",'Stammdaten Mitarbeitende'!L1359)</f>
        <v/>
      </c>
      <c r="Q1359" s="64" t="str">
        <f>IF(OR($A1359="",'Stammdaten Mitarbeitende'!J1359=""),"",'Stammdaten Mitarbeitende'!J1359)</f>
        <v/>
      </c>
      <c r="R1359" s="63" t="str">
        <f t="shared" ref="R1359:R1379" si="589">IF(OR($A1359="",C1359="",D1359="",E1359=""),"",MAX(C1359-D1359-E1359,0))</f>
        <v/>
      </c>
      <c r="S1359" s="63" t="str">
        <f>IF(OR($H1359="",J1359="",K1359="",L1359=""),"",MAX(J1359-K1359-L1359,0))</f>
        <v/>
      </c>
      <c r="T1359" s="19">
        <f t="shared" ref="T1359:T1379" si="590">IF(OR(F1359=""),0,C1359)</f>
        <v>0</v>
      </c>
      <c r="U1359" s="19">
        <f t="shared" ref="U1359:U1379" si="591">IF(OR(F1359=""),0,E1359)</f>
        <v>0</v>
      </c>
      <c r="V1359" s="19">
        <f t="shared" ref="V1359:V1379" si="592">IF(OR(F1359&lt;=0,F1359=""),0,R1359)</f>
        <v>0</v>
      </c>
      <c r="W1359" s="19">
        <f t="shared" ref="W1359:W1379" si="593">IF(OR(M1359=""),0,J1359)</f>
        <v>0</v>
      </c>
      <c r="X1359" s="19">
        <f t="shared" ref="X1359:X1379" si="594">IF(OR(M1359=""),0,L1359)</f>
        <v>0</v>
      </c>
      <c r="Y1359" s="19">
        <f t="shared" ref="Y1359:Y1379" si="595">IF(OR(M1359&lt;=0,M1359=""),0,S1359)</f>
        <v>0</v>
      </c>
      <c r="Z1359" s="365">
        <f>MAX(P1359:Y1359)</f>
        <v>0</v>
      </c>
    </row>
    <row r="1360" spans="1:26" ht="17.25" hidden="1" customHeight="1" x14ac:dyDescent="0.2">
      <c r="A1360" s="131" t="str">
        <f t="shared" si="585"/>
        <v/>
      </c>
      <c r="B1360" s="168"/>
      <c r="C1360" s="168"/>
      <c r="D1360" s="168"/>
      <c r="E1360" s="169"/>
      <c r="F1360" s="273" t="str">
        <f t="shared" si="586"/>
        <v/>
      </c>
      <c r="G1360" s="129"/>
      <c r="H1360" s="131" t="str">
        <f t="shared" si="587"/>
        <v/>
      </c>
      <c r="I1360" s="168"/>
      <c r="J1360" s="168"/>
      <c r="K1360" s="168"/>
      <c r="L1360" s="169"/>
      <c r="M1360" s="273" t="str">
        <f t="shared" si="588"/>
        <v/>
      </c>
      <c r="N1360" s="56"/>
      <c r="O1360" s="57" t="str">
        <f>'Stammdaten Mitarbeitende'!AA1360</f>
        <v/>
      </c>
      <c r="P1360" s="64" t="str">
        <f>IF($A1360="","",'Stammdaten Mitarbeitende'!L1360)</f>
        <v/>
      </c>
      <c r="Q1360" s="64" t="str">
        <f>IF(OR($A1360="",'Stammdaten Mitarbeitende'!J1360=""),"",'Stammdaten Mitarbeitende'!J1360)</f>
        <v/>
      </c>
      <c r="R1360" s="63" t="str">
        <f t="shared" si="589"/>
        <v/>
      </c>
      <c r="S1360" s="63" t="str">
        <f t="shared" ref="S1360:S1379" si="596">IF(OR($H1360="",J1360="",K1360="",L1360=""),"",MAX(J1360-K1360-L1360,0))</f>
        <v/>
      </c>
      <c r="T1360" s="19">
        <f t="shared" si="590"/>
        <v>0</v>
      </c>
      <c r="U1360" s="19">
        <f t="shared" si="591"/>
        <v>0</v>
      </c>
      <c r="V1360" s="19">
        <f t="shared" si="592"/>
        <v>0</v>
      </c>
      <c r="W1360" s="19">
        <f t="shared" si="593"/>
        <v>0</v>
      </c>
      <c r="X1360" s="19">
        <f t="shared" si="594"/>
        <v>0</v>
      </c>
      <c r="Y1360" s="19">
        <f t="shared" si="595"/>
        <v>0</v>
      </c>
      <c r="Z1360" s="365">
        <f t="shared" ref="Z1360:Z1379" si="597">MAX(P1360:Y1360)</f>
        <v>0</v>
      </c>
    </row>
    <row r="1361" spans="1:26" ht="17.25" hidden="1" customHeight="1" x14ac:dyDescent="0.2">
      <c r="A1361" s="131" t="str">
        <f t="shared" si="585"/>
        <v/>
      </c>
      <c r="B1361" s="168"/>
      <c r="C1361" s="168"/>
      <c r="D1361" s="168"/>
      <c r="E1361" s="169"/>
      <c r="F1361" s="273" t="str">
        <f t="shared" si="586"/>
        <v/>
      </c>
      <c r="G1361" s="129"/>
      <c r="H1361" s="131" t="str">
        <f t="shared" si="587"/>
        <v/>
      </c>
      <c r="I1361" s="168"/>
      <c r="J1361" s="168"/>
      <c r="K1361" s="168"/>
      <c r="L1361" s="169"/>
      <c r="M1361" s="273" t="str">
        <f t="shared" si="588"/>
        <v/>
      </c>
      <c r="N1361" s="56"/>
      <c r="O1361" s="57" t="str">
        <f>'Stammdaten Mitarbeitende'!AA1361</f>
        <v/>
      </c>
      <c r="P1361" s="64" t="str">
        <f>IF($A1361="","",'Stammdaten Mitarbeitende'!L1361)</f>
        <v/>
      </c>
      <c r="Q1361" s="64" t="str">
        <f>IF(OR($A1361="",'Stammdaten Mitarbeitende'!J1361=""),"",'Stammdaten Mitarbeitende'!J1361)</f>
        <v/>
      </c>
      <c r="R1361" s="63" t="str">
        <f t="shared" si="589"/>
        <v/>
      </c>
      <c r="S1361" s="63" t="str">
        <f t="shared" si="596"/>
        <v/>
      </c>
      <c r="T1361" s="19">
        <f t="shared" si="590"/>
        <v>0</v>
      </c>
      <c r="U1361" s="19">
        <f t="shared" si="591"/>
        <v>0</v>
      </c>
      <c r="V1361" s="19">
        <f t="shared" si="592"/>
        <v>0</v>
      </c>
      <c r="W1361" s="19">
        <f t="shared" si="593"/>
        <v>0</v>
      </c>
      <c r="X1361" s="19">
        <f t="shared" si="594"/>
        <v>0</v>
      </c>
      <c r="Y1361" s="19">
        <f t="shared" si="595"/>
        <v>0</v>
      </c>
      <c r="Z1361" s="365">
        <f t="shared" si="597"/>
        <v>0</v>
      </c>
    </row>
    <row r="1362" spans="1:26" ht="17.25" hidden="1" customHeight="1" x14ac:dyDescent="0.2">
      <c r="A1362" s="131" t="str">
        <f t="shared" si="585"/>
        <v/>
      </c>
      <c r="B1362" s="168"/>
      <c r="C1362" s="168"/>
      <c r="D1362" s="168"/>
      <c r="E1362" s="169"/>
      <c r="F1362" s="273" t="str">
        <f t="shared" si="586"/>
        <v/>
      </c>
      <c r="G1362" s="129"/>
      <c r="H1362" s="131" t="str">
        <f t="shared" si="587"/>
        <v/>
      </c>
      <c r="I1362" s="168"/>
      <c r="J1362" s="168"/>
      <c r="K1362" s="168"/>
      <c r="L1362" s="169"/>
      <c r="M1362" s="273" t="str">
        <f t="shared" si="588"/>
        <v/>
      </c>
      <c r="N1362" s="56"/>
      <c r="O1362" s="57" t="str">
        <f>'Stammdaten Mitarbeitende'!AA1362</f>
        <v/>
      </c>
      <c r="P1362" s="64" t="str">
        <f>IF($A1362="","",'Stammdaten Mitarbeitende'!L1362)</f>
        <v/>
      </c>
      <c r="Q1362" s="64" t="str">
        <f>IF(OR($A1362="",'Stammdaten Mitarbeitende'!J1362=""),"",'Stammdaten Mitarbeitende'!J1362)</f>
        <v/>
      </c>
      <c r="R1362" s="63" t="str">
        <f t="shared" si="589"/>
        <v/>
      </c>
      <c r="S1362" s="63" t="str">
        <f t="shared" si="596"/>
        <v/>
      </c>
      <c r="T1362" s="19">
        <f t="shared" si="590"/>
        <v>0</v>
      </c>
      <c r="U1362" s="19">
        <f t="shared" si="591"/>
        <v>0</v>
      </c>
      <c r="V1362" s="19">
        <f t="shared" si="592"/>
        <v>0</v>
      </c>
      <c r="W1362" s="19">
        <f t="shared" si="593"/>
        <v>0</v>
      </c>
      <c r="X1362" s="19">
        <f t="shared" si="594"/>
        <v>0</v>
      </c>
      <c r="Y1362" s="19">
        <f t="shared" si="595"/>
        <v>0</v>
      </c>
      <c r="Z1362" s="365">
        <f t="shared" si="597"/>
        <v>0</v>
      </c>
    </row>
    <row r="1363" spans="1:26" ht="17.25" hidden="1" customHeight="1" x14ac:dyDescent="0.2">
      <c r="A1363" s="131" t="str">
        <f t="shared" si="585"/>
        <v/>
      </c>
      <c r="B1363" s="168"/>
      <c r="C1363" s="168"/>
      <c r="D1363" s="168"/>
      <c r="E1363" s="169"/>
      <c r="F1363" s="273" t="str">
        <f t="shared" si="586"/>
        <v/>
      </c>
      <c r="G1363" s="129"/>
      <c r="H1363" s="131" t="str">
        <f t="shared" si="587"/>
        <v/>
      </c>
      <c r="I1363" s="168"/>
      <c r="J1363" s="168"/>
      <c r="K1363" s="168"/>
      <c r="L1363" s="169"/>
      <c r="M1363" s="273" t="str">
        <f t="shared" si="588"/>
        <v/>
      </c>
      <c r="N1363" s="56"/>
      <c r="O1363" s="57" t="str">
        <f>'Stammdaten Mitarbeitende'!AA1363</f>
        <v/>
      </c>
      <c r="P1363" s="64" t="str">
        <f>IF($A1363="","",'Stammdaten Mitarbeitende'!L1363)</f>
        <v/>
      </c>
      <c r="Q1363" s="64" t="str">
        <f>IF(OR($A1363="",'Stammdaten Mitarbeitende'!J1363=""),"",'Stammdaten Mitarbeitende'!J1363)</f>
        <v/>
      </c>
      <c r="R1363" s="63" t="str">
        <f t="shared" si="589"/>
        <v/>
      </c>
      <c r="S1363" s="63" t="str">
        <f t="shared" si="596"/>
        <v/>
      </c>
      <c r="T1363" s="19">
        <f t="shared" si="590"/>
        <v>0</v>
      </c>
      <c r="U1363" s="19">
        <f t="shared" si="591"/>
        <v>0</v>
      </c>
      <c r="V1363" s="19">
        <f t="shared" si="592"/>
        <v>0</v>
      </c>
      <c r="W1363" s="19">
        <f t="shared" si="593"/>
        <v>0</v>
      </c>
      <c r="X1363" s="19">
        <f t="shared" si="594"/>
        <v>0</v>
      </c>
      <c r="Y1363" s="19">
        <f t="shared" si="595"/>
        <v>0</v>
      </c>
      <c r="Z1363" s="365">
        <f t="shared" si="597"/>
        <v>0</v>
      </c>
    </row>
    <row r="1364" spans="1:26" ht="17.25" hidden="1" customHeight="1" x14ac:dyDescent="0.2">
      <c r="A1364" s="131" t="str">
        <f t="shared" si="585"/>
        <v/>
      </c>
      <c r="B1364" s="168"/>
      <c r="C1364" s="168"/>
      <c r="D1364" s="168"/>
      <c r="E1364" s="169"/>
      <c r="F1364" s="273" t="str">
        <f t="shared" si="586"/>
        <v/>
      </c>
      <c r="G1364" s="129"/>
      <c r="H1364" s="131" t="str">
        <f t="shared" si="587"/>
        <v/>
      </c>
      <c r="I1364" s="168"/>
      <c r="J1364" s="168"/>
      <c r="K1364" s="168"/>
      <c r="L1364" s="169"/>
      <c r="M1364" s="273" t="str">
        <f t="shared" si="588"/>
        <v/>
      </c>
      <c r="N1364" s="56"/>
      <c r="O1364" s="57" t="str">
        <f>'Stammdaten Mitarbeitende'!AA1364</f>
        <v/>
      </c>
      <c r="P1364" s="64" t="str">
        <f>IF($A1364="","",'Stammdaten Mitarbeitende'!L1364)</f>
        <v/>
      </c>
      <c r="Q1364" s="64" t="str">
        <f>IF(OR($A1364="",'Stammdaten Mitarbeitende'!J1364=""),"",'Stammdaten Mitarbeitende'!J1364)</f>
        <v/>
      </c>
      <c r="R1364" s="63" t="str">
        <f t="shared" si="589"/>
        <v/>
      </c>
      <c r="S1364" s="63" t="str">
        <f t="shared" si="596"/>
        <v/>
      </c>
      <c r="T1364" s="19">
        <f t="shared" si="590"/>
        <v>0</v>
      </c>
      <c r="U1364" s="19">
        <f t="shared" si="591"/>
        <v>0</v>
      </c>
      <c r="V1364" s="19">
        <f t="shared" si="592"/>
        <v>0</v>
      </c>
      <c r="W1364" s="19">
        <f t="shared" si="593"/>
        <v>0</v>
      </c>
      <c r="X1364" s="19">
        <f t="shared" si="594"/>
        <v>0</v>
      </c>
      <c r="Y1364" s="19">
        <f t="shared" si="595"/>
        <v>0</v>
      </c>
      <c r="Z1364" s="365">
        <f t="shared" si="597"/>
        <v>0</v>
      </c>
    </row>
    <row r="1365" spans="1:26" ht="17.25" hidden="1" customHeight="1" x14ac:dyDescent="0.2">
      <c r="A1365" s="131" t="str">
        <f t="shared" si="585"/>
        <v/>
      </c>
      <c r="B1365" s="168"/>
      <c r="C1365" s="168"/>
      <c r="D1365" s="168"/>
      <c r="E1365" s="169"/>
      <c r="F1365" s="273" t="str">
        <f t="shared" si="586"/>
        <v/>
      </c>
      <c r="G1365" s="129"/>
      <c r="H1365" s="131" t="str">
        <f t="shared" si="587"/>
        <v/>
      </c>
      <c r="I1365" s="168"/>
      <c r="J1365" s="168"/>
      <c r="K1365" s="168"/>
      <c r="L1365" s="169"/>
      <c r="M1365" s="273" t="str">
        <f t="shared" si="588"/>
        <v/>
      </c>
      <c r="N1365" s="56"/>
      <c r="O1365" s="57" t="str">
        <f>'Stammdaten Mitarbeitende'!AA1365</f>
        <v/>
      </c>
      <c r="P1365" s="64" t="str">
        <f>IF($A1365="","",'Stammdaten Mitarbeitende'!L1365)</f>
        <v/>
      </c>
      <c r="Q1365" s="64" t="str">
        <f>IF(OR($A1365="",'Stammdaten Mitarbeitende'!J1365=""),"",'Stammdaten Mitarbeitende'!J1365)</f>
        <v/>
      </c>
      <c r="R1365" s="63" t="str">
        <f t="shared" si="589"/>
        <v/>
      </c>
      <c r="S1365" s="63" t="str">
        <f t="shared" si="596"/>
        <v/>
      </c>
      <c r="T1365" s="19">
        <f t="shared" si="590"/>
        <v>0</v>
      </c>
      <c r="U1365" s="19">
        <f t="shared" si="591"/>
        <v>0</v>
      </c>
      <c r="V1365" s="19">
        <f t="shared" si="592"/>
        <v>0</v>
      </c>
      <c r="W1365" s="19">
        <f t="shared" si="593"/>
        <v>0</v>
      </c>
      <c r="X1365" s="19">
        <f t="shared" si="594"/>
        <v>0</v>
      </c>
      <c r="Y1365" s="19">
        <f t="shared" si="595"/>
        <v>0</v>
      </c>
      <c r="Z1365" s="365">
        <f t="shared" si="597"/>
        <v>0</v>
      </c>
    </row>
    <row r="1366" spans="1:26" ht="17.25" hidden="1" customHeight="1" x14ac:dyDescent="0.2">
      <c r="A1366" s="131" t="str">
        <f t="shared" si="585"/>
        <v/>
      </c>
      <c r="B1366" s="168"/>
      <c r="C1366" s="168"/>
      <c r="D1366" s="168"/>
      <c r="E1366" s="169"/>
      <c r="F1366" s="273" t="str">
        <f t="shared" si="586"/>
        <v/>
      </c>
      <c r="G1366" s="129"/>
      <c r="H1366" s="131" t="str">
        <f t="shared" si="587"/>
        <v/>
      </c>
      <c r="I1366" s="168"/>
      <c r="J1366" s="168"/>
      <c r="K1366" s="168"/>
      <c r="L1366" s="169"/>
      <c r="M1366" s="273" t="str">
        <f t="shared" si="588"/>
        <v/>
      </c>
      <c r="N1366" s="56"/>
      <c r="O1366" s="57" t="str">
        <f>'Stammdaten Mitarbeitende'!AA1366</f>
        <v/>
      </c>
      <c r="P1366" s="64" t="str">
        <f>IF($A1366="","",'Stammdaten Mitarbeitende'!L1366)</f>
        <v/>
      </c>
      <c r="Q1366" s="64" t="str">
        <f>IF(OR($A1366="",'Stammdaten Mitarbeitende'!J1366=""),"",'Stammdaten Mitarbeitende'!J1366)</f>
        <v/>
      </c>
      <c r="R1366" s="63" t="str">
        <f t="shared" si="589"/>
        <v/>
      </c>
      <c r="S1366" s="63" t="str">
        <f t="shared" si="596"/>
        <v/>
      </c>
      <c r="T1366" s="19">
        <f t="shared" si="590"/>
        <v>0</v>
      </c>
      <c r="U1366" s="19">
        <f t="shared" si="591"/>
        <v>0</v>
      </c>
      <c r="V1366" s="19">
        <f t="shared" si="592"/>
        <v>0</v>
      </c>
      <c r="W1366" s="19">
        <f t="shared" si="593"/>
        <v>0</v>
      </c>
      <c r="X1366" s="19">
        <f t="shared" si="594"/>
        <v>0</v>
      </c>
      <c r="Y1366" s="19">
        <f t="shared" si="595"/>
        <v>0</v>
      </c>
      <c r="Z1366" s="365">
        <f t="shared" si="597"/>
        <v>0</v>
      </c>
    </row>
    <row r="1367" spans="1:26" ht="17.25" hidden="1" customHeight="1" x14ac:dyDescent="0.2">
      <c r="A1367" s="131" t="str">
        <f t="shared" si="585"/>
        <v/>
      </c>
      <c r="B1367" s="168"/>
      <c r="C1367" s="168"/>
      <c r="D1367" s="168"/>
      <c r="E1367" s="169"/>
      <c r="F1367" s="273" t="str">
        <f t="shared" si="586"/>
        <v/>
      </c>
      <c r="G1367" s="129"/>
      <c r="H1367" s="131" t="str">
        <f t="shared" si="587"/>
        <v/>
      </c>
      <c r="I1367" s="168"/>
      <c r="J1367" s="168"/>
      <c r="K1367" s="168"/>
      <c r="L1367" s="169"/>
      <c r="M1367" s="273" t="str">
        <f t="shared" si="588"/>
        <v/>
      </c>
      <c r="N1367" s="56"/>
      <c r="O1367" s="57" t="str">
        <f>'Stammdaten Mitarbeitende'!AA1367</f>
        <v/>
      </c>
      <c r="P1367" s="64" t="str">
        <f>IF($A1367="","",'Stammdaten Mitarbeitende'!L1367)</f>
        <v/>
      </c>
      <c r="Q1367" s="64" t="str">
        <f>IF(OR($A1367="",'Stammdaten Mitarbeitende'!J1367=""),"",'Stammdaten Mitarbeitende'!J1367)</f>
        <v/>
      </c>
      <c r="R1367" s="63" t="str">
        <f t="shared" si="589"/>
        <v/>
      </c>
      <c r="S1367" s="63" t="str">
        <f t="shared" si="596"/>
        <v/>
      </c>
      <c r="T1367" s="19">
        <f t="shared" si="590"/>
        <v>0</v>
      </c>
      <c r="U1367" s="19">
        <f t="shared" si="591"/>
        <v>0</v>
      </c>
      <c r="V1367" s="19">
        <f t="shared" si="592"/>
        <v>0</v>
      </c>
      <c r="W1367" s="19">
        <f t="shared" si="593"/>
        <v>0</v>
      </c>
      <c r="X1367" s="19">
        <f t="shared" si="594"/>
        <v>0</v>
      </c>
      <c r="Y1367" s="19">
        <f t="shared" si="595"/>
        <v>0</v>
      </c>
      <c r="Z1367" s="365">
        <f t="shared" si="597"/>
        <v>0</v>
      </c>
    </row>
    <row r="1368" spans="1:26" ht="17.25" hidden="1" customHeight="1" x14ac:dyDescent="0.2">
      <c r="A1368" s="131" t="str">
        <f t="shared" si="585"/>
        <v/>
      </c>
      <c r="B1368" s="168"/>
      <c r="C1368" s="168"/>
      <c r="D1368" s="168"/>
      <c r="E1368" s="169"/>
      <c r="F1368" s="273" t="str">
        <f t="shared" si="586"/>
        <v/>
      </c>
      <c r="G1368" s="129"/>
      <c r="H1368" s="131" t="str">
        <f t="shared" si="587"/>
        <v/>
      </c>
      <c r="I1368" s="168"/>
      <c r="J1368" s="168"/>
      <c r="K1368" s="168"/>
      <c r="L1368" s="169"/>
      <c r="M1368" s="273" t="str">
        <f t="shared" si="588"/>
        <v/>
      </c>
      <c r="N1368" s="56"/>
      <c r="O1368" s="57" t="str">
        <f>'Stammdaten Mitarbeitende'!AA1368</f>
        <v/>
      </c>
      <c r="P1368" s="64" t="str">
        <f>IF($A1368="","",'Stammdaten Mitarbeitende'!L1368)</f>
        <v/>
      </c>
      <c r="Q1368" s="64" t="str">
        <f>IF(OR($A1368="",'Stammdaten Mitarbeitende'!J1368=""),"",'Stammdaten Mitarbeitende'!J1368)</f>
        <v/>
      </c>
      <c r="R1368" s="63" t="str">
        <f t="shared" si="589"/>
        <v/>
      </c>
      <c r="S1368" s="63" t="str">
        <f t="shared" si="596"/>
        <v/>
      </c>
      <c r="T1368" s="19">
        <f t="shared" si="590"/>
        <v>0</v>
      </c>
      <c r="U1368" s="19">
        <f t="shared" si="591"/>
        <v>0</v>
      </c>
      <c r="V1368" s="19">
        <f t="shared" si="592"/>
        <v>0</v>
      </c>
      <c r="W1368" s="19">
        <f t="shared" si="593"/>
        <v>0</v>
      </c>
      <c r="X1368" s="19">
        <f t="shared" si="594"/>
        <v>0</v>
      </c>
      <c r="Y1368" s="19">
        <f t="shared" si="595"/>
        <v>0</v>
      </c>
      <c r="Z1368" s="365">
        <f t="shared" si="597"/>
        <v>0</v>
      </c>
    </row>
    <row r="1369" spans="1:26" ht="17.25" hidden="1" customHeight="1" x14ac:dyDescent="0.2">
      <c r="A1369" s="131" t="str">
        <f t="shared" si="585"/>
        <v/>
      </c>
      <c r="B1369" s="168"/>
      <c r="C1369" s="168"/>
      <c r="D1369" s="168"/>
      <c r="E1369" s="169"/>
      <c r="F1369" s="273" t="str">
        <f t="shared" si="586"/>
        <v/>
      </c>
      <c r="G1369" s="129"/>
      <c r="H1369" s="131" t="str">
        <f t="shared" si="587"/>
        <v/>
      </c>
      <c r="I1369" s="168"/>
      <c r="J1369" s="168"/>
      <c r="K1369" s="168"/>
      <c r="L1369" s="169"/>
      <c r="M1369" s="273" t="str">
        <f t="shared" si="588"/>
        <v/>
      </c>
      <c r="N1369" s="56"/>
      <c r="O1369" s="57" t="str">
        <f>'Stammdaten Mitarbeitende'!AA1369</f>
        <v/>
      </c>
      <c r="P1369" s="64" t="str">
        <f>IF($A1369="","",'Stammdaten Mitarbeitende'!L1369)</f>
        <v/>
      </c>
      <c r="Q1369" s="64" t="str">
        <f>IF(OR($A1369="",'Stammdaten Mitarbeitende'!J1369=""),"",'Stammdaten Mitarbeitende'!J1369)</f>
        <v/>
      </c>
      <c r="R1369" s="63" t="str">
        <f t="shared" si="589"/>
        <v/>
      </c>
      <c r="S1369" s="63" t="str">
        <f t="shared" si="596"/>
        <v/>
      </c>
      <c r="T1369" s="19">
        <f t="shared" si="590"/>
        <v>0</v>
      </c>
      <c r="U1369" s="19">
        <f t="shared" si="591"/>
        <v>0</v>
      </c>
      <c r="V1369" s="19">
        <f t="shared" si="592"/>
        <v>0</v>
      </c>
      <c r="W1369" s="19">
        <f t="shared" si="593"/>
        <v>0</v>
      </c>
      <c r="X1369" s="19">
        <f t="shared" si="594"/>
        <v>0</v>
      </c>
      <c r="Y1369" s="19">
        <f t="shared" si="595"/>
        <v>0</v>
      </c>
      <c r="Z1369" s="365">
        <f t="shared" si="597"/>
        <v>0</v>
      </c>
    </row>
    <row r="1370" spans="1:26" ht="17.25" hidden="1" customHeight="1" x14ac:dyDescent="0.2">
      <c r="A1370" s="131" t="str">
        <f t="shared" si="585"/>
        <v/>
      </c>
      <c r="B1370" s="168"/>
      <c r="C1370" s="168"/>
      <c r="D1370" s="168"/>
      <c r="E1370" s="169"/>
      <c r="F1370" s="273" t="str">
        <f t="shared" si="586"/>
        <v/>
      </c>
      <c r="G1370" s="129"/>
      <c r="H1370" s="131" t="str">
        <f t="shared" si="587"/>
        <v/>
      </c>
      <c r="I1370" s="168"/>
      <c r="J1370" s="168"/>
      <c r="K1370" s="168"/>
      <c r="L1370" s="169"/>
      <c r="M1370" s="273" t="str">
        <f t="shared" si="588"/>
        <v/>
      </c>
      <c r="N1370" s="56"/>
      <c r="O1370" s="57" t="str">
        <f>'Stammdaten Mitarbeitende'!AA1370</f>
        <v/>
      </c>
      <c r="P1370" s="64" t="str">
        <f>IF($A1370="","",'Stammdaten Mitarbeitende'!L1370)</f>
        <v/>
      </c>
      <c r="Q1370" s="64" t="str">
        <f>IF(OR($A1370="",'Stammdaten Mitarbeitende'!J1370=""),"",'Stammdaten Mitarbeitende'!J1370)</f>
        <v/>
      </c>
      <c r="R1370" s="63" t="str">
        <f t="shared" si="589"/>
        <v/>
      </c>
      <c r="S1370" s="63" t="str">
        <f t="shared" si="596"/>
        <v/>
      </c>
      <c r="T1370" s="19">
        <f t="shared" si="590"/>
        <v>0</v>
      </c>
      <c r="U1370" s="19">
        <f t="shared" si="591"/>
        <v>0</v>
      </c>
      <c r="V1370" s="19">
        <f t="shared" si="592"/>
        <v>0</v>
      </c>
      <c r="W1370" s="19">
        <f t="shared" si="593"/>
        <v>0</v>
      </c>
      <c r="X1370" s="19">
        <f t="shared" si="594"/>
        <v>0</v>
      </c>
      <c r="Y1370" s="19">
        <f t="shared" si="595"/>
        <v>0</v>
      </c>
      <c r="Z1370" s="365">
        <f t="shared" si="597"/>
        <v>0</v>
      </c>
    </row>
    <row r="1371" spans="1:26" ht="17.25" hidden="1" customHeight="1" x14ac:dyDescent="0.2">
      <c r="A1371" s="131" t="str">
        <f t="shared" si="585"/>
        <v/>
      </c>
      <c r="B1371" s="168"/>
      <c r="C1371" s="168"/>
      <c r="D1371" s="168"/>
      <c r="E1371" s="169"/>
      <c r="F1371" s="273" t="str">
        <f t="shared" si="586"/>
        <v/>
      </c>
      <c r="G1371" s="129"/>
      <c r="H1371" s="131" t="str">
        <f t="shared" si="587"/>
        <v/>
      </c>
      <c r="I1371" s="168"/>
      <c r="J1371" s="168"/>
      <c r="K1371" s="168"/>
      <c r="L1371" s="169"/>
      <c r="M1371" s="273" t="str">
        <f t="shared" si="588"/>
        <v/>
      </c>
      <c r="N1371" s="56"/>
      <c r="O1371" s="57" t="str">
        <f>'Stammdaten Mitarbeitende'!AA1371</f>
        <v/>
      </c>
      <c r="P1371" s="64" t="str">
        <f>IF($A1371="","",'Stammdaten Mitarbeitende'!L1371)</f>
        <v/>
      </c>
      <c r="Q1371" s="64" t="str">
        <f>IF(OR($A1371="",'Stammdaten Mitarbeitende'!J1371=""),"",'Stammdaten Mitarbeitende'!J1371)</f>
        <v/>
      </c>
      <c r="R1371" s="63" t="str">
        <f t="shared" si="589"/>
        <v/>
      </c>
      <c r="S1371" s="63" t="str">
        <f t="shared" si="596"/>
        <v/>
      </c>
      <c r="T1371" s="19">
        <f t="shared" si="590"/>
        <v>0</v>
      </c>
      <c r="U1371" s="19">
        <f t="shared" si="591"/>
        <v>0</v>
      </c>
      <c r="V1371" s="19">
        <f t="shared" si="592"/>
        <v>0</v>
      </c>
      <c r="W1371" s="19">
        <f t="shared" si="593"/>
        <v>0</v>
      </c>
      <c r="X1371" s="19">
        <f t="shared" si="594"/>
        <v>0</v>
      </c>
      <c r="Y1371" s="19">
        <f t="shared" si="595"/>
        <v>0</v>
      </c>
      <c r="Z1371" s="365">
        <f t="shared" si="597"/>
        <v>0</v>
      </c>
    </row>
    <row r="1372" spans="1:26" ht="17.25" hidden="1" customHeight="1" x14ac:dyDescent="0.2">
      <c r="A1372" s="131" t="str">
        <f t="shared" si="585"/>
        <v/>
      </c>
      <c r="B1372" s="168"/>
      <c r="C1372" s="168"/>
      <c r="D1372" s="168"/>
      <c r="E1372" s="169"/>
      <c r="F1372" s="273" t="str">
        <f t="shared" si="586"/>
        <v/>
      </c>
      <c r="G1372" s="129"/>
      <c r="H1372" s="131" t="str">
        <f t="shared" si="587"/>
        <v/>
      </c>
      <c r="I1372" s="168"/>
      <c r="J1372" s="168"/>
      <c r="K1372" s="168"/>
      <c r="L1372" s="169"/>
      <c r="M1372" s="273" t="str">
        <f t="shared" si="588"/>
        <v/>
      </c>
      <c r="N1372" s="56"/>
      <c r="O1372" s="57" t="str">
        <f>'Stammdaten Mitarbeitende'!AA1372</f>
        <v/>
      </c>
      <c r="P1372" s="64" t="str">
        <f>IF($A1372="","",'Stammdaten Mitarbeitende'!L1372)</f>
        <v/>
      </c>
      <c r="Q1372" s="64" t="str">
        <f>IF(OR($A1372="",'Stammdaten Mitarbeitende'!J1372=""),"",'Stammdaten Mitarbeitende'!J1372)</f>
        <v/>
      </c>
      <c r="R1372" s="63" t="str">
        <f t="shared" si="589"/>
        <v/>
      </c>
      <c r="S1372" s="63" t="str">
        <f t="shared" si="596"/>
        <v/>
      </c>
      <c r="T1372" s="19">
        <f t="shared" si="590"/>
        <v>0</v>
      </c>
      <c r="U1372" s="19">
        <f t="shared" si="591"/>
        <v>0</v>
      </c>
      <c r="V1372" s="19">
        <f t="shared" si="592"/>
        <v>0</v>
      </c>
      <c r="W1372" s="19">
        <f t="shared" si="593"/>
        <v>0</v>
      </c>
      <c r="X1372" s="19">
        <f t="shared" si="594"/>
        <v>0</v>
      </c>
      <c r="Y1372" s="19">
        <f t="shared" si="595"/>
        <v>0</v>
      </c>
      <c r="Z1372" s="365">
        <f t="shared" si="597"/>
        <v>0</v>
      </c>
    </row>
    <row r="1373" spans="1:26" ht="17.25" hidden="1" customHeight="1" x14ac:dyDescent="0.2">
      <c r="A1373" s="131" t="str">
        <f t="shared" si="585"/>
        <v/>
      </c>
      <c r="B1373" s="168"/>
      <c r="C1373" s="168"/>
      <c r="D1373" s="168"/>
      <c r="E1373" s="169"/>
      <c r="F1373" s="273" t="str">
        <f t="shared" si="586"/>
        <v/>
      </c>
      <c r="G1373" s="129"/>
      <c r="H1373" s="131" t="str">
        <f t="shared" si="587"/>
        <v/>
      </c>
      <c r="I1373" s="168"/>
      <c r="J1373" s="168"/>
      <c r="K1373" s="168"/>
      <c r="L1373" s="169"/>
      <c r="M1373" s="273" t="str">
        <f t="shared" si="588"/>
        <v/>
      </c>
      <c r="N1373" s="56"/>
      <c r="O1373" s="57" t="str">
        <f>'Stammdaten Mitarbeitende'!AA1373</f>
        <v/>
      </c>
      <c r="P1373" s="64" t="str">
        <f>IF($A1373="","",'Stammdaten Mitarbeitende'!L1373)</f>
        <v/>
      </c>
      <c r="Q1373" s="64" t="str">
        <f>IF(OR($A1373="",'Stammdaten Mitarbeitende'!J1373=""),"",'Stammdaten Mitarbeitende'!J1373)</f>
        <v/>
      </c>
      <c r="R1373" s="63" t="str">
        <f t="shared" si="589"/>
        <v/>
      </c>
      <c r="S1373" s="63" t="str">
        <f t="shared" si="596"/>
        <v/>
      </c>
      <c r="T1373" s="19">
        <f t="shared" si="590"/>
        <v>0</v>
      </c>
      <c r="U1373" s="19">
        <f t="shared" si="591"/>
        <v>0</v>
      </c>
      <c r="V1373" s="19">
        <f t="shared" si="592"/>
        <v>0</v>
      </c>
      <c r="W1373" s="19">
        <f t="shared" si="593"/>
        <v>0</v>
      </c>
      <c r="X1373" s="19">
        <f t="shared" si="594"/>
        <v>0</v>
      </c>
      <c r="Y1373" s="19">
        <f t="shared" si="595"/>
        <v>0</v>
      </c>
      <c r="Z1373" s="365">
        <f t="shared" si="597"/>
        <v>0</v>
      </c>
    </row>
    <row r="1374" spans="1:26" ht="17.25" hidden="1" customHeight="1" x14ac:dyDescent="0.2">
      <c r="A1374" s="131" t="str">
        <f t="shared" si="585"/>
        <v/>
      </c>
      <c r="B1374" s="168"/>
      <c r="C1374" s="168"/>
      <c r="D1374" s="168"/>
      <c r="E1374" s="169"/>
      <c r="F1374" s="273" t="str">
        <f t="shared" si="586"/>
        <v/>
      </c>
      <c r="G1374" s="129"/>
      <c r="H1374" s="131" t="str">
        <f t="shared" si="587"/>
        <v/>
      </c>
      <c r="I1374" s="168"/>
      <c r="J1374" s="168"/>
      <c r="K1374" s="168"/>
      <c r="L1374" s="169"/>
      <c r="M1374" s="273" t="str">
        <f t="shared" si="588"/>
        <v/>
      </c>
      <c r="N1374" s="56"/>
      <c r="O1374" s="57" t="str">
        <f>'Stammdaten Mitarbeitende'!AA1374</f>
        <v/>
      </c>
      <c r="P1374" s="64" t="str">
        <f>IF($A1374="","",'Stammdaten Mitarbeitende'!L1374)</f>
        <v/>
      </c>
      <c r="Q1374" s="64" t="str">
        <f>IF(OR($A1374="",'Stammdaten Mitarbeitende'!J1374=""),"",'Stammdaten Mitarbeitende'!J1374)</f>
        <v/>
      </c>
      <c r="R1374" s="63" t="str">
        <f t="shared" si="589"/>
        <v/>
      </c>
      <c r="S1374" s="63" t="str">
        <f t="shared" si="596"/>
        <v/>
      </c>
      <c r="T1374" s="19">
        <f t="shared" si="590"/>
        <v>0</v>
      </c>
      <c r="U1374" s="19">
        <f t="shared" si="591"/>
        <v>0</v>
      </c>
      <c r="V1374" s="19">
        <f t="shared" si="592"/>
        <v>0</v>
      </c>
      <c r="W1374" s="19">
        <f t="shared" si="593"/>
        <v>0</v>
      </c>
      <c r="X1374" s="19">
        <f t="shared" si="594"/>
        <v>0</v>
      </c>
      <c r="Y1374" s="19">
        <f t="shared" si="595"/>
        <v>0</v>
      </c>
      <c r="Z1374" s="365">
        <f t="shared" si="597"/>
        <v>0</v>
      </c>
    </row>
    <row r="1375" spans="1:26" ht="17.25" hidden="1" customHeight="1" x14ac:dyDescent="0.2">
      <c r="A1375" s="131" t="str">
        <f t="shared" si="585"/>
        <v/>
      </c>
      <c r="B1375" s="168"/>
      <c r="C1375" s="168"/>
      <c r="D1375" s="168"/>
      <c r="E1375" s="169"/>
      <c r="F1375" s="273" t="str">
        <f t="shared" si="586"/>
        <v/>
      </c>
      <c r="G1375" s="129"/>
      <c r="H1375" s="131" t="str">
        <f t="shared" si="587"/>
        <v/>
      </c>
      <c r="I1375" s="168"/>
      <c r="J1375" s="168"/>
      <c r="K1375" s="168"/>
      <c r="L1375" s="169"/>
      <c r="M1375" s="273" t="str">
        <f t="shared" si="588"/>
        <v/>
      </c>
      <c r="N1375" s="56"/>
      <c r="O1375" s="57" t="str">
        <f>'Stammdaten Mitarbeitende'!AA1375</f>
        <v/>
      </c>
      <c r="P1375" s="64" t="str">
        <f>IF($A1375="","",'Stammdaten Mitarbeitende'!L1375)</f>
        <v/>
      </c>
      <c r="Q1375" s="64" t="str">
        <f>IF(OR($A1375="",'Stammdaten Mitarbeitende'!J1375=""),"",'Stammdaten Mitarbeitende'!J1375)</f>
        <v/>
      </c>
      <c r="R1375" s="63" t="str">
        <f t="shared" si="589"/>
        <v/>
      </c>
      <c r="S1375" s="63" t="str">
        <f t="shared" si="596"/>
        <v/>
      </c>
      <c r="T1375" s="19">
        <f t="shared" si="590"/>
        <v>0</v>
      </c>
      <c r="U1375" s="19">
        <f t="shared" si="591"/>
        <v>0</v>
      </c>
      <c r="V1375" s="19">
        <f t="shared" si="592"/>
        <v>0</v>
      </c>
      <c r="W1375" s="19">
        <f t="shared" si="593"/>
        <v>0</v>
      </c>
      <c r="X1375" s="19">
        <f t="shared" si="594"/>
        <v>0</v>
      </c>
      <c r="Y1375" s="19">
        <f t="shared" si="595"/>
        <v>0</v>
      </c>
      <c r="Z1375" s="365">
        <f t="shared" si="597"/>
        <v>0</v>
      </c>
    </row>
    <row r="1376" spans="1:26" ht="17.25" hidden="1" customHeight="1" x14ac:dyDescent="0.2">
      <c r="A1376" s="131" t="str">
        <f t="shared" si="585"/>
        <v/>
      </c>
      <c r="B1376" s="168"/>
      <c r="C1376" s="168"/>
      <c r="D1376" s="168"/>
      <c r="E1376" s="169"/>
      <c r="F1376" s="273" t="str">
        <f t="shared" si="586"/>
        <v/>
      </c>
      <c r="G1376" s="129"/>
      <c r="H1376" s="131" t="str">
        <f t="shared" si="587"/>
        <v/>
      </c>
      <c r="I1376" s="168"/>
      <c r="J1376" s="168"/>
      <c r="K1376" s="168"/>
      <c r="L1376" s="169"/>
      <c r="M1376" s="273" t="str">
        <f t="shared" si="588"/>
        <v/>
      </c>
      <c r="N1376" s="56"/>
      <c r="O1376" s="57" t="str">
        <f>'Stammdaten Mitarbeitende'!AA1376</f>
        <v/>
      </c>
      <c r="P1376" s="64" t="str">
        <f>IF($A1376="","",'Stammdaten Mitarbeitende'!L1376)</f>
        <v/>
      </c>
      <c r="Q1376" s="64" t="str">
        <f>IF(OR($A1376="",'Stammdaten Mitarbeitende'!J1376=""),"",'Stammdaten Mitarbeitende'!J1376)</f>
        <v/>
      </c>
      <c r="R1376" s="63" t="str">
        <f t="shared" si="589"/>
        <v/>
      </c>
      <c r="S1376" s="63" t="str">
        <f t="shared" si="596"/>
        <v/>
      </c>
      <c r="T1376" s="19">
        <f t="shared" si="590"/>
        <v>0</v>
      </c>
      <c r="U1376" s="19">
        <f t="shared" si="591"/>
        <v>0</v>
      </c>
      <c r="V1376" s="19">
        <f t="shared" si="592"/>
        <v>0</v>
      </c>
      <c r="W1376" s="19">
        <f t="shared" si="593"/>
        <v>0</v>
      </c>
      <c r="X1376" s="19">
        <f t="shared" si="594"/>
        <v>0</v>
      </c>
      <c r="Y1376" s="19">
        <f t="shared" si="595"/>
        <v>0</v>
      </c>
      <c r="Z1376" s="365">
        <f t="shared" si="597"/>
        <v>0</v>
      </c>
    </row>
    <row r="1377" spans="1:26" ht="17.25" hidden="1" customHeight="1" x14ac:dyDescent="0.2">
      <c r="A1377" s="131" t="str">
        <f t="shared" si="585"/>
        <v/>
      </c>
      <c r="B1377" s="168"/>
      <c r="C1377" s="168"/>
      <c r="D1377" s="168"/>
      <c r="E1377" s="169"/>
      <c r="F1377" s="273" t="str">
        <f t="shared" si="586"/>
        <v/>
      </c>
      <c r="G1377" s="129"/>
      <c r="H1377" s="131" t="str">
        <f t="shared" si="587"/>
        <v/>
      </c>
      <c r="I1377" s="168"/>
      <c r="J1377" s="168"/>
      <c r="K1377" s="168"/>
      <c r="L1377" s="169"/>
      <c r="M1377" s="273" t="str">
        <f t="shared" si="588"/>
        <v/>
      </c>
      <c r="N1377" s="56"/>
      <c r="O1377" s="57" t="str">
        <f>'Stammdaten Mitarbeitende'!AA1377</f>
        <v/>
      </c>
      <c r="P1377" s="64" t="str">
        <f>IF($A1377="","",'Stammdaten Mitarbeitende'!L1377)</f>
        <v/>
      </c>
      <c r="Q1377" s="64" t="str">
        <f>IF(OR($A1377="",'Stammdaten Mitarbeitende'!J1377=""),"",'Stammdaten Mitarbeitende'!J1377)</f>
        <v/>
      </c>
      <c r="R1377" s="63" t="str">
        <f t="shared" si="589"/>
        <v/>
      </c>
      <c r="S1377" s="63" t="str">
        <f t="shared" si="596"/>
        <v/>
      </c>
      <c r="T1377" s="19">
        <f t="shared" si="590"/>
        <v>0</v>
      </c>
      <c r="U1377" s="19">
        <f t="shared" si="591"/>
        <v>0</v>
      </c>
      <c r="V1377" s="19">
        <f t="shared" si="592"/>
        <v>0</v>
      </c>
      <c r="W1377" s="19">
        <f t="shared" si="593"/>
        <v>0</v>
      </c>
      <c r="X1377" s="19">
        <f t="shared" si="594"/>
        <v>0</v>
      </c>
      <c r="Y1377" s="19">
        <f t="shared" si="595"/>
        <v>0</v>
      </c>
      <c r="Z1377" s="365">
        <f t="shared" si="597"/>
        <v>0</v>
      </c>
    </row>
    <row r="1378" spans="1:26" ht="17.25" hidden="1" customHeight="1" x14ac:dyDescent="0.2">
      <c r="A1378" s="131" t="str">
        <f t="shared" si="585"/>
        <v/>
      </c>
      <c r="B1378" s="168"/>
      <c r="C1378" s="168"/>
      <c r="D1378" s="168"/>
      <c r="E1378" s="169"/>
      <c r="F1378" s="273" t="str">
        <f t="shared" si="586"/>
        <v/>
      </c>
      <c r="G1378" s="129"/>
      <c r="H1378" s="131" t="str">
        <f t="shared" si="587"/>
        <v/>
      </c>
      <c r="I1378" s="168"/>
      <c r="J1378" s="168"/>
      <c r="K1378" s="168"/>
      <c r="L1378" s="169"/>
      <c r="M1378" s="273" t="str">
        <f t="shared" si="588"/>
        <v/>
      </c>
      <c r="N1378" s="56"/>
      <c r="O1378" s="57" t="str">
        <f>'Stammdaten Mitarbeitende'!AA1378</f>
        <v/>
      </c>
      <c r="P1378" s="64" t="str">
        <f>IF($A1378="","",'Stammdaten Mitarbeitende'!L1378)</f>
        <v/>
      </c>
      <c r="Q1378" s="64" t="str">
        <f>IF(OR($A1378="",'Stammdaten Mitarbeitende'!J1378=""),"",'Stammdaten Mitarbeitende'!J1378)</f>
        <v/>
      </c>
      <c r="R1378" s="63" t="str">
        <f t="shared" si="589"/>
        <v/>
      </c>
      <c r="S1378" s="63" t="str">
        <f t="shared" si="596"/>
        <v/>
      </c>
      <c r="T1378" s="19">
        <f t="shared" si="590"/>
        <v>0</v>
      </c>
      <c r="U1378" s="19">
        <f t="shared" si="591"/>
        <v>0</v>
      </c>
      <c r="V1378" s="19">
        <f t="shared" si="592"/>
        <v>0</v>
      </c>
      <c r="W1378" s="19">
        <f t="shared" si="593"/>
        <v>0</v>
      </c>
      <c r="X1378" s="19">
        <f t="shared" si="594"/>
        <v>0</v>
      </c>
      <c r="Y1378" s="19">
        <f t="shared" si="595"/>
        <v>0</v>
      </c>
      <c r="Z1378" s="365">
        <f t="shared" si="597"/>
        <v>0</v>
      </c>
    </row>
    <row r="1379" spans="1:26" ht="17.25" hidden="1" customHeight="1" x14ac:dyDescent="0.2">
      <c r="A1379" s="131" t="str">
        <f t="shared" si="585"/>
        <v/>
      </c>
      <c r="B1379" s="168"/>
      <c r="C1379" s="168"/>
      <c r="D1379" s="168"/>
      <c r="E1379" s="169"/>
      <c r="F1379" s="273" t="str">
        <f t="shared" si="586"/>
        <v/>
      </c>
      <c r="G1379" s="129"/>
      <c r="H1379" s="131" t="str">
        <f t="shared" si="587"/>
        <v/>
      </c>
      <c r="I1379" s="168"/>
      <c r="J1379" s="168"/>
      <c r="K1379" s="168"/>
      <c r="L1379" s="169"/>
      <c r="M1379" s="273" t="str">
        <f t="shared" si="588"/>
        <v/>
      </c>
      <c r="N1379" s="56"/>
      <c r="O1379" s="57" t="str">
        <f>'Stammdaten Mitarbeitende'!AA1379</f>
        <v/>
      </c>
      <c r="P1379" s="64" t="str">
        <f>IF($A1379="","",'Stammdaten Mitarbeitende'!L1379)</f>
        <v/>
      </c>
      <c r="Q1379" s="64" t="str">
        <f>IF(OR($A1379="",'Stammdaten Mitarbeitende'!J1379=""),"",'Stammdaten Mitarbeitende'!J1379)</f>
        <v/>
      </c>
      <c r="R1379" s="63" t="str">
        <f t="shared" si="589"/>
        <v/>
      </c>
      <c r="S1379" s="63" t="str">
        <f t="shared" si="596"/>
        <v/>
      </c>
      <c r="T1379" s="19">
        <f t="shared" si="590"/>
        <v>0</v>
      </c>
      <c r="U1379" s="19">
        <f t="shared" si="591"/>
        <v>0</v>
      </c>
      <c r="V1379" s="19">
        <f t="shared" si="592"/>
        <v>0</v>
      </c>
      <c r="W1379" s="19">
        <f t="shared" si="593"/>
        <v>0</v>
      </c>
      <c r="X1379" s="19">
        <f t="shared" si="594"/>
        <v>0</v>
      </c>
      <c r="Y1379" s="19">
        <f t="shared" si="595"/>
        <v>0</v>
      </c>
      <c r="Z1379" s="365">
        <f t="shared" si="597"/>
        <v>0</v>
      </c>
    </row>
    <row r="1380" spans="1:26" hidden="1" x14ac:dyDescent="0.2">
      <c r="A1380" s="280" t="str">
        <f>Übersetzungstexte!A$230</f>
        <v>Seitentotal</v>
      </c>
      <c r="B1380" s="281"/>
      <c r="C1380" s="92">
        <f>SUM(C1359:C1379)</f>
        <v>0</v>
      </c>
      <c r="D1380" s="282"/>
      <c r="E1380" s="92">
        <f>SUM(E1359:E1379)</f>
        <v>0</v>
      </c>
      <c r="F1380" s="92">
        <f>SUM(F1359:F1379)</f>
        <v>0</v>
      </c>
      <c r="G1380" s="283"/>
      <c r="H1380" s="280" t="str">
        <f>Übersetzungstexte!A$230</f>
        <v>Seitentotal</v>
      </c>
      <c r="I1380" s="281"/>
      <c r="J1380" s="92">
        <f>SUM(J1359:J1379)</f>
        <v>0</v>
      </c>
      <c r="K1380" s="282"/>
      <c r="L1380" s="92">
        <f>SUM(L1359:L1379)</f>
        <v>0</v>
      </c>
      <c r="M1380" s="92">
        <f>SUM(M1359:M1379)</f>
        <v>0</v>
      </c>
      <c r="N1380" s="56"/>
      <c r="O1380" s="56"/>
      <c r="P1380" s="56"/>
      <c r="Q1380" s="56"/>
      <c r="R1380" s="56"/>
      <c r="S1380" s="56"/>
    </row>
    <row r="1381" spans="1:26" hidden="1" x14ac:dyDescent="0.2">
      <c r="A1381" s="240" t="str">
        <f>'Stammdaten Betrieb &amp; Abteilung'!D$1</f>
        <v xml:space="preserve">  </v>
      </c>
      <c r="B1381" s="241"/>
      <c r="F1381" s="243"/>
      <c r="G1381" s="243"/>
      <c r="H1381" s="22" t="str">
        <f>Übersetzungstexte!A$190</f>
        <v>Betrieb / Betriebsabteilung</v>
      </c>
      <c r="I1381" s="244" t="str">
        <f>'Stammdaten Betrieb &amp; Abteilung'!D$13</f>
        <v xml:space="preserve"> </v>
      </c>
      <c r="J1381" s="49"/>
      <c r="K1381" s="22"/>
      <c r="L1381" s="49"/>
      <c r="M1381" s="49"/>
    </row>
    <row r="1382" spans="1:26" hidden="1" x14ac:dyDescent="0.2">
      <c r="A1382" s="245" t="str">
        <f>'Stammdaten Betrieb &amp; Abteilung'!D$3</f>
        <v xml:space="preserve"> </v>
      </c>
      <c r="B1382" s="246"/>
      <c r="F1382" s="247"/>
      <c r="G1382" s="247"/>
      <c r="H1382" s="46" t="str">
        <f>Übersetzungstexte!A$191</f>
        <v>PLZ/Ort</v>
      </c>
      <c r="I1382" s="244" t="str">
        <f>'Stammdaten Betrieb &amp; Abteilung'!D$4</f>
        <v xml:space="preserve"> </v>
      </c>
      <c r="J1382" s="49"/>
      <c r="K1382" s="22"/>
      <c r="L1382" s="248"/>
      <c r="M1382" s="248"/>
    </row>
    <row r="1383" spans="1:26" hidden="1" x14ac:dyDescent="0.2">
      <c r="A1383" s="178"/>
      <c r="B1383" s="195"/>
      <c r="C1383" s="196"/>
      <c r="D1383" s="195"/>
      <c r="E1383" s="196"/>
      <c r="F1383" s="196"/>
      <c r="G1383" s="279"/>
      <c r="H1383" s="197"/>
      <c r="I1383" s="196"/>
      <c r="J1383" s="195"/>
      <c r="K1383" s="198"/>
      <c r="L1383" s="199"/>
      <c r="M1383" s="199"/>
    </row>
    <row r="1384" spans="1:26" hidden="1" x14ac:dyDescent="0.2">
      <c r="A1384" s="249"/>
      <c r="B1384" s="250"/>
      <c r="C1384" s="251"/>
      <c r="D1384" s="252"/>
      <c r="E1384" s="253"/>
      <c r="F1384" s="254" t="str">
        <f>CONCATENATE(Übersetzungstexte!A$192," ",TEXT(MONTH(P$3),"00"),".",YEAR(P$3))</f>
        <v>Zeitgleiche Periode des Vorjahres: 01.3799</v>
      </c>
      <c r="G1384" s="255"/>
      <c r="H1384" s="255"/>
      <c r="I1384" s="249"/>
      <c r="J1384" s="252"/>
      <c r="K1384" s="256"/>
      <c r="L1384" s="257"/>
      <c r="M1384" s="258" t="str">
        <f>CONCATENATE(Übersetzungstexte!A$211," ",TEXT(MONTH(P$4),"00"),".",YEAR(P$4))</f>
        <v>Zeitgleiche Periode des vorletzten Jahres: 01.3798</v>
      </c>
    </row>
    <row r="1385" spans="1:26" hidden="1" x14ac:dyDescent="0.2">
      <c r="A1385" s="259">
        <v>1</v>
      </c>
      <c r="B1385" s="260">
        <v>2</v>
      </c>
      <c r="C1385" s="260">
        <v>3</v>
      </c>
      <c r="D1385" s="260">
        <v>4</v>
      </c>
      <c r="E1385" s="260">
        <v>5</v>
      </c>
      <c r="F1385" s="260">
        <v>6</v>
      </c>
      <c r="G1385" s="261"/>
      <c r="H1385" s="259">
        <v>1</v>
      </c>
      <c r="I1385" s="260">
        <v>2</v>
      </c>
      <c r="J1385" s="260">
        <v>3</v>
      </c>
      <c r="K1385" s="260">
        <v>4</v>
      </c>
      <c r="L1385" s="260">
        <v>5</v>
      </c>
      <c r="M1385" s="260">
        <v>6</v>
      </c>
      <c r="N1385" s="54"/>
      <c r="O1385" s="54"/>
      <c r="P1385" s="54"/>
      <c r="Q1385" s="54"/>
      <c r="R1385" s="54" t="s">
        <v>766</v>
      </c>
      <c r="S1385" s="54" t="s">
        <v>5</v>
      </c>
      <c r="T1385" s="66" t="s">
        <v>764</v>
      </c>
      <c r="U1385" s="66" t="s">
        <v>667</v>
      </c>
      <c r="V1385" s="66"/>
      <c r="W1385" s="66" t="s">
        <v>764</v>
      </c>
      <c r="X1385" s="66" t="s">
        <v>667</v>
      </c>
      <c r="Y1385" s="66"/>
    </row>
    <row r="1386" spans="1:26" s="134" customFormat="1" hidden="1" x14ac:dyDescent="0.2">
      <c r="A1386" s="262" t="str">
        <f>Übersetzungstexte!A$193</f>
        <v/>
      </c>
      <c r="B1386" s="263" t="str">
        <f>Übersetzungstexte!A$196</f>
        <v>vertragliche</v>
      </c>
      <c r="C1386" s="264" t="str">
        <f>Übersetzungstexte!A$199</f>
        <v>Sollstd. zeitgl.</v>
      </c>
      <c r="D1386" s="265" t="str">
        <f>Übersetzungstexte!A$202</f>
        <v>Istzeit</v>
      </c>
      <c r="E1386" s="264" t="str">
        <f>Übersetzungstexte!A$205</f>
        <v>Bezahlte/</v>
      </c>
      <c r="F1386" s="264" t="str">
        <f>Übersetzungstexte!A$208</f>
        <v>Ausfallstunden</v>
      </c>
      <c r="G1386" s="266"/>
      <c r="H1386" s="262" t="str">
        <f>Übersetzungstexte!A$212</f>
        <v/>
      </c>
      <c r="I1386" s="263" t="str">
        <f>Übersetzungstexte!A$215</f>
        <v>vertragliche</v>
      </c>
      <c r="J1386" s="264" t="str">
        <f>Übersetzungstexte!A$218</f>
        <v>Sollstd. zeitgl.</v>
      </c>
      <c r="K1386" s="265" t="str">
        <f>Übersetzungstexte!A$221</f>
        <v>Istzeit</v>
      </c>
      <c r="L1386" s="264" t="str">
        <f>Übersetzungstexte!A$224</f>
        <v>Bezahlte/</v>
      </c>
      <c r="M1386" s="264" t="str">
        <f>Übersetzungstexte!A$227</f>
        <v>Ausfallstunden</v>
      </c>
      <c r="N1386" s="55"/>
      <c r="O1386" s="55"/>
      <c r="P1386" s="84" t="s">
        <v>680</v>
      </c>
      <c r="Q1386" s="84" t="s">
        <v>683</v>
      </c>
      <c r="R1386" s="61" t="s">
        <v>691</v>
      </c>
      <c r="S1386" s="61" t="s">
        <v>691</v>
      </c>
      <c r="T1386" s="66" t="s">
        <v>763</v>
      </c>
      <c r="U1386" s="66" t="s">
        <v>763</v>
      </c>
      <c r="V1386" s="61" t="s">
        <v>691</v>
      </c>
      <c r="W1386" s="66" t="s">
        <v>763</v>
      </c>
      <c r="X1386" s="66" t="s">
        <v>763</v>
      </c>
      <c r="Y1386" s="61" t="s">
        <v>691</v>
      </c>
      <c r="Z1386" s="79"/>
    </row>
    <row r="1387" spans="1:26" s="134" customFormat="1" hidden="1" x14ac:dyDescent="0.2">
      <c r="A1387" s="267" t="str">
        <f>Übersetzungstexte!A$194</f>
        <v/>
      </c>
      <c r="B1387" s="263" t="str">
        <f>Übersetzungstexte!A$197</f>
        <v>wöchentliche</v>
      </c>
      <c r="C1387" s="264" t="str">
        <f>Übersetzungstexte!A$200</f>
        <v>Periode inkl.</v>
      </c>
      <c r="D1387" s="265" t="str">
        <f>Übersetzungstexte!A$203</f>
        <v/>
      </c>
      <c r="E1387" s="264" t="str">
        <f>Übersetzungstexte!A$206</f>
        <v>Unbezahlte</v>
      </c>
      <c r="F1387" s="264" t="str">
        <f>Übersetzungstexte!A$209</f>
        <v/>
      </c>
      <c r="G1387" s="266"/>
      <c r="H1387" s="267" t="str">
        <f>Übersetzungstexte!A$213</f>
        <v/>
      </c>
      <c r="I1387" s="263" t="str">
        <f>Übersetzungstexte!A$216</f>
        <v>wöchentliche</v>
      </c>
      <c r="J1387" s="264" t="str">
        <f>Übersetzungstexte!A$219</f>
        <v>Periode inkl.</v>
      </c>
      <c r="K1387" s="265" t="str">
        <f>Übersetzungstexte!A$222</f>
        <v/>
      </c>
      <c r="L1387" s="264" t="str">
        <f>Übersetzungstexte!A$225</f>
        <v>Unbezahlte</v>
      </c>
      <c r="M1387" s="264" t="str">
        <f>Übersetzungstexte!A$228</f>
        <v/>
      </c>
      <c r="N1387" s="55"/>
      <c r="O1387" s="55"/>
      <c r="P1387" s="61" t="s">
        <v>682</v>
      </c>
      <c r="Q1387" s="84" t="s">
        <v>681</v>
      </c>
      <c r="R1387" s="61" t="s">
        <v>692</v>
      </c>
      <c r="S1387" s="61" t="s">
        <v>692</v>
      </c>
      <c r="T1387" s="66" t="s">
        <v>749</v>
      </c>
      <c r="U1387" s="66" t="s">
        <v>749</v>
      </c>
      <c r="V1387" s="61" t="s">
        <v>692</v>
      </c>
      <c r="W1387" s="66" t="s">
        <v>749</v>
      </c>
      <c r="X1387" s="66" t="s">
        <v>749</v>
      </c>
      <c r="Y1387" s="61" t="s">
        <v>692</v>
      </c>
      <c r="Z1387" s="79" t="s">
        <v>52</v>
      </c>
    </row>
    <row r="1388" spans="1:26" s="134" customFormat="1" hidden="1" x14ac:dyDescent="0.2">
      <c r="A1388" s="268" t="str">
        <f>Übersetzungstexte!A$195</f>
        <v>Name,Vorname</v>
      </c>
      <c r="B1388" s="269" t="str">
        <f>Übersetzungstexte!A$198</f>
        <v>Arbeitszeit</v>
      </c>
      <c r="C1388" s="270" t="str">
        <f>Übersetzungstexte!A$201</f>
        <v>Vorholzeit</v>
      </c>
      <c r="D1388" s="271" t="str">
        <f>Übersetzungstexte!A$204</f>
        <v/>
      </c>
      <c r="E1388" s="270" t="str">
        <f>Übersetzungstexte!A$207</f>
        <v>Absenzen</v>
      </c>
      <c r="F1388" s="270" t="str">
        <f>Übersetzungstexte!A$210</f>
        <v/>
      </c>
      <c r="G1388" s="272"/>
      <c r="H1388" s="268" t="str">
        <f>Übersetzungstexte!A$214</f>
        <v>Name,Vorname</v>
      </c>
      <c r="I1388" s="269" t="str">
        <f>Übersetzungstexte!A$217</f>
        <v>Arbeitszeit</v>
      </c>
      <c r="J1388" s="270" t="str">
        <f>Übersetzungstexte!A$220</f>
        <v>Vorholzeit</v>
      </c>
      <c r="K1388" s="271" t="str">
        <f>Übersetzungstexte!A$223</f>
        <v/>
      </c>
      <c r="L1388" s="270" t="str">
        <f>Übersetzungstexte!A$226</f>
        <v>Absenzen</v>
      </c>
      <c r="M1388" s="270" t="str">
        <f>Übersetzungstexte!A$229</f>
        <v/>
      </c>
      <c r="N1388" s="55"/>
      <c r="O1388" s="55" t="s">
        <v>711</v>
      </c>
      <c r="P1388" s="61" t="s">
        <v>673</v>
      </c>
      <c r="Q1388" s="84" t="s">
        <v>661</v>
      </c>
      <c r="R1388" s="83">
        <f>P$3</f>
        <v>693598</v>
      </c>
      <c r="S1388" s="83">
        <f>P$4</f>
        <v>693233</v>
      </c>
      <c r="T1388" s="83" t="s">
        <v>767</v>
      </c>
      <c r="U1388" s="83" t="s">
        <v>767</v>
      </c>
      <c r="V1388" s="83" t="s">
        <v>767</v>
      </c>
      <c r="W1388" s="83" t="s">
        <v>4</v>
      </c>
      <c r="X1388" s="83" t="s">
        <v>4</v>
      </c>
      <c r="Y1388" s="83" t="s">
        <v>4</v>
      </c>
      <c r="Z1388" s="79" t="s">
        <v>53</v>
      </c>
    </row>
    <row r="1389" spans="1:26" ht="17.25" hidden="1" customHeight="1" x14ac:dyDescent="0.2">
      <c r="A1389" s="131" t="str">
        <f t="shared" ref="A1389:A1409" si="598">O1389</f>
        <v/>
      </c>
      <c r="B1389" s="168"/>
      <c r="C1389" s="168"/>
      <c r="D1389" s="168"/>
      <c r="E1389" s="169"/>
      <c r="F1389" s="273" t="str">
        <f t="shared" ref="F1389:F1409" si="599">R1389</f>
        <v/>
      </c>
      <c r="G1389" s="129"/>
      <c r="H1389" s="131" t="str">
        <f t="shared" ref="H1389:H1409" si="600">O1389</f>
        <v/>
      </c>
      <c r="I1389" s="168"/>
      <c r="J1389" s="168"/>
      <c r="K1389" s="168"/>
      <c r="L1389" s="169"/>
      <c r="M1389" s="273" t="str">
        <f t="shared" ref="M1389:M1409" si="601">S1389</f>
        <v/>
      </c>
      <c r="N1389" s="56"/>
      <c r="O1389" s="57" t="str">
        <f>'Stammdaten Mitarbeitende'!AA1389</f>
        <v/>
      </c>
      <c r="P1389" s="64" t="str">
        <f>IF($A1389="","",'Stammdaten Mitarbeitende'!L1389)</f>
        <v/>
      </c>
      <c r="Q1389" s="64" t="str">
        <f>IF(OR($A1389="",'Stammdaten Mitarbeitende'!J1389=""),"",'Stammdaten Mitarbeitende'!J1389)</f>
        <v/>
      </c>
      <c r="R1389" s="63" t="str">
        <f t="shared" ref="R1389:R1409" si="602">IF(OR($A1389="",C1389="",D1389="",E1389=""),"",MAX(C1389-D1389-E1389,0))</f>
        <v/>
      </c>
      <c r="S1389" s="63" t="str">
        <f>IF(OR($H1389="",J1389="",K1389="",L1389=""),"",MAX(J1389-K1389-L1389,0))</f>
        <v/>
      </c>
      <c r="T1389" s="19">
        <f t="shared" ref="T1389:T1409" si="603">IF(OR(F1389=""),0,C1389)</f>
        <v>0</v>
      </c>
      <c r="U1389" s="19">
        <f t="shared" ref="U1389:U1409" si="604">IF(OR(F1389=""),0,E1389)</f>
        <v>0</v>
      </c>
      <c r="V1389" s="19">
        <f t="shared" ref="V1389:V1409" si="605">IF(OR(F1389&lt;=0,F1389=""),0,R1389)</f>
        <v>0</v>
      </c>
      <c r="W1389" s="19">
        <f t="shared" ref="W1389:W1409" si="606">IF(OR(M1389=""),0,J1389)</f>
        <v>0</v>
      </c>
      <c r="X1389" s="19">
        <f t="shared" ref="X1389:X1409" si="607">IF(OR(M1389=""),0,L1389)</f>
        <v>0</v>
      </c>
      <c r="Y1389" s="19">
        <f t="shared" ref="Y1389:Y1409" si="608">IF(OR(M1389&lt;=0,M1389=""),0,S1389)</f>
        <v>0</v>
      </c>
      <c r="Z1389" s="365">
        <f>MAX(P1389:Y1389)</f>
        <v>0</v>
      </c>
    </row>
    <row r="1390" spans="1:26" ht="17.25" hidden="1" customHeight="1" x14ac:dyDescent="0.2">
      <c r="A1390" s="131" t="str">
        <f t="shared" si="598"/>
        <v/>
      </c>
      <c r="B1390" s="168"/>
      <c r="C1390" s="168"/>
      <c r="D1390" s="168"/>
      <c r="E1390" s="169"/>
      <c r="F1390" s="273" t="str">
        <f t="shared" si="599"/>
        <v/>
      </c>
      <c r="G1390" s="129"/>
      <c r="H1390" s="131" t="str">
        <f t="shared" si="600"/>
        <v/>
      </c>
      <c r="I1390" s="168"/>
      <c r="J1390" s="168"/>
      <c r="K1390" s="168"/>
      <c r="L1390" s="169"/>
      <c r="M1390" s="273" t="str">
        <f t="shared" si="601"/>
        <v/>
      </c>
      <c r="N1390" s="56"/>
      <c r="O1390" s="57" t="str">
        <f>'Stammdaten Mitarbeitende'!AA1390</f>
        <v/>
      </c>
      <c r="P1390" s="64" t="str">
        <f>IF($A1390="","",'Stammdaten Mitarbeitende'!L1390)</f>
        <v/>
      </c>
      <c r="Q1390" s="64" t="str">
        <f>IF(OR($A1390="",'Stammdaten Mitarbeitende'!J1390=""),"",'Stammdaten Mitarbeitende'!J1390)</f>
        <v/>
      </c>
      <c r="R1390" s="63" t="str">
        <f t="shared" si="602"/>
        <v/>
      </c>
      <c r="S1390" s="63" t="str">
        <f t="shared" ref="S1390:S1409" si="609">IF(OR($H1390="",J1390="",K1390="",L1390=""),"",MAX(J1390-K1390-L1390,0))</f>
        <v/>
      </c>
      <c r="T1390" s="19">
        <f t="shared" si="603"/>
        <v>0</v>
      </c>
      <c r="U1390" s="19">
        <f t="shared" si="604"/>
        <v>0</v>
      </c>
      <c r="V1390" s="19">
        <f t="shared" si="605"/>
        <v>0</v>
      </c>
      <c r="W1390" s="19">
        <f t="shared" si="606"/>
        <v>0</v>
      </c>
      <c r="X1390" s="19">
        <f t="shared" si="607"/>
        <v>0</v>
      </c>
      <c r="Y1390" s="19">
        <f t="shared" si="608"/>
        <v>0</v>
      </c>
      <c r="Z1390" s="365">
        <f t="shared" ref="Z1390:Z1409" si="610">MAX(P1390:Y1390)</f>
        <v>0</v>
      </c>
    </row>
    <row r="1391" spans="1:26" ht="17.25" hidden="1" customHeight="1" x14ac:dyDescent="0.2">
      <c r="A1391" s="131" t="str">
        <f t="shared" si="598"/>
        <v/>
      </c>
      <c r="B1391" s="168"/>
      <c r="C1391" s="168"/>
      <c r="D1391" s="168"/>
      <c r="E1391" s="169"/>
      <c r="F1391" s="273" t="str">
        <f t="shared" si="599"/>
        <v/>
      </c>
      <c r="G1391" s="129"/>
      <c r="H1391" s="131" t="str">
        <f t="shared" si="600"/>
        <v/>
      </c>
      <c r="I1391" s="168"/>
      <c r="J1391" s="168"/>
      <c r="K1391" s="168"/>
      <c r="L1391" s="169"/>
      <c r="M1391" s="273" t="str">
        <f t="shared" si="601"/>
        <v/>
      </c>
      <c r="N1391" s="56"/>
      <c r="O1391" s="57" t="str">
        <f>'Stammdaten Mitarbeitende'!AA1391</f>
        <v/>
      </c>
      <c r="P1391" s="64" t="str">
        <f>IF($A1391="","",'Stammdaten Mitarbeitende'!L1391)</f>
        <v/>
      </c>
      <c r="Q1391" s="64" t="str">
        <f>IF(OR($A1391="",'Stammdaten Mitarbeitende'!J1391=""),"",'Stammdaten Mitarbeitende'!J1391)</f>
        <v/>
      </c>
      <c r="R1391" s="63" t="str">
        <f t="shared" si="602"/>
        <v/>
      </c>
      <c r="S1391" s="63" t="str">
        <f t="shared" si="609"/>
        <v/>
      </c>
      <c r="T1391" s="19">
        <f t="shared" si="603"/>
        <v>0</v>
      </c>
      <c r="U1391" s="19">
        <f t="shared" si="604"/>
        <v>0</v>
      </c>
      <c r="V1391" s="19">
        <f t="shared" si="605"/>
        <v>0</v>
      </c>
      <c r="W1391" s="19">
        <f t="shared" si="606"/>
        <v>0</v>
      </c>
      <c r="X1391" s="19">
        <f t="shared" si="607"/>
        <v>0</v>
      </c>
      <c r="Y1391" s="19">
        <f t="shared" si="608"/>
        <v>0</v>
      </c>
      <c r="Z1391" s="365">
        <f t="shared" si="610"/>
        <v>0</v>
      </c>
    </row>
    <row r="1392" spans="1:26" ht="17.25" hidden="1" customHeight="1" x14ac:dyDescent="0.2">
      <c r="A1392" s="131" t="str">
        <f t="shared" si="598"/>
        <v/>
      </c>
      <c r="B1392" s="168"/>
      <c r="C1392" s="168"/>
      <c r="D1392" s="168"/>
      <c r="E1392" s="169"/>
      <c r="F1392" s="273" t="str">
        <f t="shared" si="599"/>
        <v/>
      </c>
      <c r="G1392" s="129"/>
      <c r="H1392" s="131" t="str">
        <f t="shared" si="600"/>
        <v/>
      </c>
      <c r="I1392" s="168"/>
      <c r="J1392" s="168"/>
      <c r="K1392" s="168"/>
      <c r="L1392" s="169"/>
      <c r="M1392" s="273" t="str">
        <f t="shared" si="601"/>
        <v/>
      </c>
      <c r="N1392" s="56"/>
      <c r="O1392" s="57" t="str">
        <f>'Stammdaten Mitarbeitende'!AA1392</f>
        <v/>
      </c>
      <c r="P1392" s="64" t="str">
        <f>IF($A1392="","",'Stammdaten Mitarbeitende'!L1392)</f>
        <v/>
      </c>
      <c r="Q1392" s="64" t="str">
        <f>IF(OR($A1392="",'Stammdaten Mitarbeitende'!J1392=""),"",'Stammdaten Mitarbeitende'!J1392)</f>
        <v/>
      </c>
      <c r="R1392" s="63" t="str">
        <f t="shared" si="602"/>
        <v/>
      </c>
      <c r="S1392" s="63" t="str">
        <f t="shared" si="609"/>
        <v/>
      </c>
      <c r="T1392" s="19">
        <f t="shared" si="603"/>
        <v>0</v>
      </c>
      <c r="U1392" s="19">
        <f t="shared" si="604"/>
        <v>0</v>
      </c>
      <c r="V1392" s="19">
        <f t="shared" si="605"/>
        <v>0</v>
      </c>
      <c r="W1392" s="19">
        <f t="shared" si="606"/>
        <v>0</v>
      </c>
      <c r="X1392" s="19">
        <f t="shared" si="607"/>
        <v>0</v>
      </c>
      <c r="Y1392" s="19">
        <f t="shared" si="608"/>
        <v>0</v>
      </c>
      <c r="Z1392" s="365">
        <f t="shared" si="610"/>
        <v>0</v>
      </c>
    </row>
    <row r="1393" spans="1:26" ht="17.25" hidden="1" customHeight="1" x14ac:dyDescent="0.2">
      <c r="A1393" s="131" t="str">
        <f t="shared" si="598"/>
        <v/>
      </c>
      <c r="B1393" s="168"/>
      <c r="C1393" s="168"/>
      <c r="D1393" s="168"/>
      <c r="E1393" s="169"/>
      <c r="F1393" s="273" t="str">
        <f t="shared" si="599"/>
        <v/>
      </c>
      <c r="G1393" s="129"/>
      <c r="H1393" s="131" t="str">
        <f t="shared" si="600"/>
        <v/>
      </c>
      <c r="I1393" s="168"/>
      <c r="J1393" s="168"/>
      <c r="K1393" s="168"/>
      <c r="L1393" s="169"/>
      <c r="M1393" s="273" t="str">
        <f t="shared" si="601"/>
        <v/>
      </c>
      <c r="N1393" s="56"/>
      <c r="O1393" s="57" t="str">
        <f>'Stammdaten Mitarbeitende'!AA1393</f>
        <v/>
      </c>
      <c r="P1393" s="64" t="str">
        <f>IF($A1393="","",'Stammdaten Mitarbeitende'!L1393)</f>
        <v/>
      </c>
      <c r="Q1393" s="64" t="str">
        <f>IF(OR($A1393="",'Stammdaten Mitarbeitende'!J1393=""),"",'Stammdaten Mitarbeitende'!J1393)</f>
        <v/>
      </c>
      <c r="R1393" s="63" t="str">
        <f t="shared" si="602"/>
        <v/>
      </c>
      <c r="S1393" s="63" t="str">
        <f t="shared" si="609"/>
        <v/>
      </c>
      <c r="T1393" s="19">
        <f t="shared" si="603"/>
        <v>0</v>
      </c>
      <c r="U1393" s="19">
        <f t="shared" si="604"/>
        <v>0</v>
      </c>
      <c r="V1393" s="19">
        <f t="shared" si="605"/>
        <v>0</v>
      </c>
      <c r="W1393" s="19">
        <f t="shared" si="606"/>
        <v>0</v>
      </c>
      <c r="X1393" s="19">
        <f t="shared" si="607"/>
        <v>0</v>
      </c>
      <c r="Y1393" s="19">
        <f t="shared" si="608"/>
        <v>0</v>
      </c>
      <c r="Z1393" s="365">
        <f t="shared" si="610"/>
        <v>0</v>
      </c>
    </row>
    <row r="1394" spans="1:26" ht="17.25" hidden="1" customHeight="1" x14ac:dyDescent="0.2">
      <c r="A1394" s="131" t="str">
        <f t="shared" si="598"/>
        <v/>
      </c>
      <c r="B1394" s="168"/>
      <c r="C1394" s="168"/>
      <c r="D1394" s="168"/>
      <c r="E1394" s="169"/>
      <c r="F1394" s="273" t="str">
        <f t="shared" si="599"/>
        <v/>
      </c>
      <c r="G1394" s="129"/>
      <c r="H1394" s="131" t="str">
        <f t="shared" si="600"/>
        <v/>
      </c>
      <c r="I1394" s="168"/>
      <c r="J1394" s="168"/>
      <c r="K1394" s="168"/>
      <c r="L1394" s="169"/>
      <c r="M1394" s="273" t="str">
        <f t="shared" si="601"/>
        <v/>
      </c>
      <c r="N1394" s="56"/>
      <c r="O1394" s="57" t="str">
        <f>'Stammdaten Mitarbeitende'!AA1394</f>
        <v/>
      </c>
      <c r="P1394" s="64" t="str">
        <f>IF($A1394="","",'Stammdaten Mitarbeitende'!L1394)</f>
        <v/>
      </c>
      <c r="Q1394" s="64" t="str">
        <f>IF(OR($A1394="",'Stammdaten Mitarbeitende'!J1394=""),"",'Stammdaten Mitarbeitende'!J1394)</f>
        <v/>
      </c>
      <c r="R1394" s="63" t="str">
        <f t="shared" si="602"/>
        <v/>
      </c>
      <c r="S1394" s="63" t="str">
        <f t="shared" si="609"/>
        <v/>
      </c>
      <c r="T1394" s="19">
        <f t="shared" si="603"/>
        <v>0</v>
      </c>
      <c r="U1394" s="19">
        <f t="shared" si="604"/>
        <v>0</v>
      </c>
      <c r="V1394" s="19">
        <f t="shared" si="605"/>
        <v>0</v>
      </c>
      <c r="W1394" s="19">
        <f t="shared" si="606"/>
        <v>0</v>
      </c>
      <c r="X1394" s="19">
        <f t="shared" si="607"/>
        <v>0</v>
      </c>
      <c r="Y1394" s="19">
        <f t="shared" si="608"/>
        <v>0</v>
      </c>
      <c r="Z1394" s="365">
        <f t="shared" si="610"/>
        <v>0</v>
      </c>
    </row>
    <row r="1395" spans="1:26" ht="17.25" hidden="1" customHeight="1" x14ac:dyDescent="0.2">
      <c r="A1395" s="131" t="str">
        <f t="shared" si="598"/>
        <v/>
      </c>
      <c r="B1395" s="168"/>
      <c r="C1395" s="168"/>
      <c r="D1395" s="168"/>
      <c r="E1395" s="169"/>
      <c r="F1395" s="273" t="str">
        <f t="shared" si="599"/>
        <v/>
      </c>
      <c r="G1395" s="129"/>
      <c r="H1395" s="131" t="str">
        <f t="shared" si="600"/>
        <v/>
      </c>
      <c r="I1395" s="168"/>
      <c r="J1395" s="168"/>
      <c r="K1395" s="168"/>
      <c r="L1395" s="169"/>
      <c r="M1395" s="273" t="str">
        <f t="shared" si="601"/>
        <v/>
      </c>
      <c r="N1395" s="56"/>
      <c r="O1395" s="57" t="str">
        <f>'Stammdaten Mitarbeitende'!AA1395</f>
        <v/>
      </c>
      <c r="P1395" s="64" t="str">
        <f>IF($A1395="","",'Stammdaten Mitarbeitende'!L1395)</f>
        <v/>
      </c>
      <c r="Q1395" s="64" t="str">
        <f>IF(OR($A1395="",'Stammdaten Mitarbeitende'!J1395=""),"",'Stammdaten Mitarbeitende'!J1395)</f>
        <v/>
      </c>
      <c r="R1395" s="63" t="str">
        <f t="shared" si="602"/>
        <v/>
      </c>
      <c r="S1395" s="63" t="str">
        <f t="shared" si="609"/>
        <v/>
      </c>
      <c r="T1395" s="19">
        <f t="shared" si="603"/>
        <v>0</v>
      </c>
      <c r="U1395" s="19">
        <f t="shared" si="604"/>
        <v>0</v>
      </c>
      <c r="V1395" s="19">
        <f t="shared" si="605"/>
        <v>0</v>
      </c>
      <c r="W1395" s="19">
        <f t="shared" si="606"/>
        <v>0</v>
      </c>
      <c r="X1395" s="19">
        <f t="shared" si="607"/>
        <v>0</v>
      </c>
      <c r="Y1395" s="19">
        <f t="shared" si="608"/>
        <v>0</v>
      </c>
      <c r="Z1395" s="365">
        <f t="shared" si="610"/>
        <v>0</v>
      </c>
    </row>
    <row r="1396" spans="1:26" ht="17.25" hidden="1" customHeight="1" x14ac:dyDescent="0.2">
      <c r="A1396" s="131" t="str">
        <f t="shared" si="598"/>
        <v/>
      </c>
      <c r="B1396" s="168"/>
      <c r="C1396" s="168"/>
      <c r="D1396" s="168"/>
      <c r="E1396" s="169"/>
      <c r="F1396" s="273" t="str">
        <f t="shared" si="599"/>
        <v/>
      </c>
      <c r="G1396" s="129"/>
      <c r="H1396" s="131" t="str">
        <f t="shared" si="600"/>
        <v/>
      </c>
      <c r="I1396" s="168"/>
      <c r="J1396" s="168"/>
      <c r="K1396" s="168"/>
      <c r="L1396" s="169"/>
      <c r="M1396" s="273" t="str">
        <f t="shared" si="601"/>
        <v/>
      </c>
      <c r="N1396" s="56"/>
      <c r="O1396" s="57" t="str">
        <f>'Stammdaten Mitarbeitende'!AA1396</f>
        <v/>
      </c>
      <c r="P1396" s="64" t="str">
        <f>IF($A1396="","",'Stammdaten Mitarbeitende'!L1396)</f>
        <v/>
      </c>
      <c r="Q1396" s="64" t="str">
        <f>IF(OR($A1396="",'Stammdaten Mitarbeitende'!J1396=""),"",'Stammdaten Mitarbeitende'!J1396)</f>
        <v/>
      </c>
      <c r="R1396" s="63" t="str">
        <f t="shared" si="602"/>
        <v/>
      </c>
      <c r="S1396" s="63" t="str">
        <f t="shared" si="609"/>
        <v/>
      </c>
      <c r="T1396" s="19">
        <f t="shared" si="603"/>
        <v>0</v>
      </c>
      <c r="U1396" s="19">
        <f t="shared" si="604"/>
        <v>0</v>
      </c>
      <c r="V1396" s="19">
        <f t="shared" si="605"/>
        <v>0</v>
      </c>
      <c r="W1396" s="19">
        <f t="shared" si="606"/>
        <v>0</v>
      </c>
      <c r="X1396" s="19">
        <f t="shared" si="607"/>
        <v>0</v>
      </c>
      <c r="Y1396" s="19">
        <f t="shared" si="608"/>
        <v>0</v>
      </c>
      <c r="Z1396" s="365">
        <f t="shared" si="610"/>
        <v>0</v>
      </c>
    </row>
    <row r="1397" spans="1:26" ht="17.25" hidden="1" customHeight="1" x14ac:dyDescent="0.2">
      <c r="A1397" s="131" t="str">
        <f t="shared" si="598"/>
        <v/>
      </c>
      <c r="B1397" s="168"/>
      <c r="C1397" s="168"/>
      <c r="D1397" s="168"/>
      <c r="E1397" s="169"/>
      <c r="F1397" s="273" t="str">
        <f t="shared" si="599"/>
        <v/>
      </c>
      <c r="G1397" s="129"/>
      <c r="H1397" s="131" t="str">
        <f t="shared" si="600"/>
        <v/>
      </c>
      <c r="I1397" s="168"/>
      <c r="J1397" s="168"/>
      <c r="K1397" s="168"/>
      <c r="L1397" s="169"/>
      <c r="M1397" s="273" t="str">
        <f t="shared" si="601"/>
        <v/>
      </c>
      <c r="N1397" s="56"/>
      <c r="O1397" s="57" t="str">
        <f>'Stammdaten Mitarbeitende'!AA1397</f>
        <v/>
      </c>
      <c r="P1397" s="64" t="str">
        <f>IF($A1397="","",'Stammdaten Mitarbeitende'!L1397)</f>
        <v/>
      </c>
      <c r="Q1397" s="64" t="str">
        <f>IF(OR($A1397="",'Stammdaten Mitarbeitende'!J1397=""),"",'Stammdaten Mitarbeitende'!J1397)</f>
        <v/>
      </c>
      <c r="R1397" s="63" t="str">
        <f t="shared" si="602"/>
        <v/>
      </c>
      <c r="S1397" s="63" t="str">
        <f t="shared" si="609"/>
        <v/>
      </c>
      <c r="T1397" s="19">
        <f t="shared" si="603"/>
        <v>0</v>
      </c>
      <c r="U1397" s="19">
        <f t="shared" si="604"/>
        <v>0</v>
      </c>
      <c r="V1397" s="19">
        <f t="shared" si="605"/>
        <v>0</v>
      </c>
      <c r="W1397" s="19">
        <f t="shared" si="606"/>
        <v>0</v>
      </c>
      <c r="X1397" s="19">
        <f t="shared" si="607"/>
        <v>0</v>
      </c>
      <c r="Y1397" s="19">
        <f t="shared" si="608"/>
        <v>0</v>
      </c>
      <c r="Z1397" s="365">
        <f t="shared" si="610"/>
        <v>0</v>
      </c>
    </row>
    <row r="1398" spans="1:26" ht="17.25" hidden="1" customHeight="1" x14ac:dyDescent="0.2">
      <c r="A1398" s="131" t="str">
        <f t="shared" si="598"/>
        <v/>
      </c>
      <c r="B1398" s="168"/>
      <c r="C1398" s="168"/>
      <c r="D1398" s="168"/>
      <c r="E1398" s="169"/>
      <c r="F1398" s="273" t="str">
        <f t="shared" si="599"/>
        <v/>
      </c>
      <c r="G1398" s="129"/>
      <c r="H1398" s="131" t="str">
        <f t="shared" si="600"/>
        <v/>
      </c>
      <c r="I1398" s="168"/>
      <c r="J1398" s="168"/>
      <c r="K1398" s="168"/>
      <c r="L1398" s="169"/>
      <c r="M1398" s="273" t="str">
        <f t="shared" si="601"/>
        <v/>
      </c>
      <c r="N1398" s="56"/>
      <c r="O1398" s="57" t="str">
        <f>'Stammdaten Mitarbeitende'!AA1398</f>
        <v/>
      </c>
      <c r="P1398" s="64" t="str">
        <f>IF($A1398="","",'Stammdaten Mitarbeitende'!L1398)</f>
        <v/>
      </c>
      <c r="Q1398" s="64" t="str">
        <f>IF(OR($A1398="",'Stammdaten Mitarbeitende'!J1398=""),"",'Stammdaten Mitarbeitende'!J1398)</f>
        <v/>
      </c>
      <c r="R1398" s="63" t="str">
        <f t="shared" si="602"/>
        <v/>
      </c>
      <c r="S1398" s="63" t="str">
        <f t="shared" si="609"/>
        <v/>
      </c>
      <c r="T1398" s="19">
        <f t="shared" si="603"/>
        <v>0</v>
      </c>
      <c r="U1398" s="19">
        <f t="shared" si="604"/>
        <v>0</v>
      </c>
      <c r="V1398" s="19">
        <f t="shared" si="605"/>
        <v>0</v>
      </c>
      <c r="W1398" s="19">
        <f t="shared" si="606"/>
        <v>0</v>
      </c>
      <c r="X1398" s="19">
        <f t="shared" si="607"/>
        <v>0</v>
      </c>
      <c r="Y1398" s="19">
        <f t="shared" si="608"/>
        <v>0</v>
      </c>
      <c r="Z1398" s="365">
        <f t="shared" si="610"/>
        <v>0</v>
      </c>
    </row>
    <row r="1399" spans="1:26" ht="17.25" hidden="1" customHeight="1" x14ac:dyDescent="0.2">
      <c r="A1399" s="131" t="str">
        <f t="shared" si="598"/>
        <v/>
      </c>
      <c r="B1399" s="168"/>
      <c r="C1399" s="168"/>
      <c r="D1399" s="168"/>
      <c r="E1399" s="169"/>
      <c r="F1399" s="273" t="str">
        <f t="shared" si="599"/>
        <v/>
      </c>
      <c r="G1399" s="129"/>
      <c r="H1399" s="131" t="str">
        <f t="shared" si="600"/>
        <v/>
      </c>
      <c r="I1399" s="168"/>
      <c r="J1399" s="168"/>
      <c r="K1399" s="168"/>
      <c r="L1399" s="169"/>
      <c r="M1399" s="273" t="str">
        <f t="shared" si="601"/>
        <v/>
      </c>
      <c r="N1399" s="56"/>
      <c r="O1399" s="57" t="str">
        <f>'Stammdaten Mitarbeitende'!AA1399</f>
        <v/>
      </c>
      <c r="P1399" s="64" t="str">
        <f>IF($A1399="","",'Stammdaten Mitarbeitende'!L1399)</f>
        <v/>
      </c>
      <c r="Q1399" s="64" t="str">
        <f>IF(OR($A1399="",'Stammdaten Mitarbeitende'!J1399=""),"",'Stammdaten Mitarbeitende'!J1399)</f>
        <v/>
      </c>
      <c r="R1399" s="63" t="str">
        <f t="shared" si="602"/>
        <v/>
      </c>
      <c r="S1399" s="63" t="str">
        <f t="shared" si="609"/>
        <v/>
      </c>
      <c r="T1399" s="19">
        <f t="shared" si="603"/>
        <v>0</v>
      </c>
      <c r="U1399" s="19">
        <f t="shared" si="604"/>
        <v>0</v>
      </c>
      <c r="V1399" s="19">
        <f t="shared" si="605"/>
        <v>0</v>
      </c>
      <c r="W1399" s="19">
        <f t="shared" si="606"/>
        <v>0</v>
      </c>
      <c r="X1399" s="19">
        <f t="shared" si="607"/>
        <v>0</v>
      </c>
      <c r="Y1399" s="19">
        <f t="shared" si="608"/>
        <v>0</v>
      </c>
      <c r="Z1399" s="365">
        <f t="shared" si="610"/>
        <v>0</v>
      </c>
    </row>
    <row r="1400" spans="1:26" ht="17.25" hidden="1" customHeight="1" x14ac:dyDescent="0.2">
      <c r="A1400" s="131" t="str">
        <f t="shared" si="598"/>
        <v/>
      </c>
      <c r="B1400" s="168"/>
      <c r="C1400" s="168"/>
      <c r="D1400" s="168"/>
      <c r="E1400" s="169"/>
      <c r="F1400" s="273" t="str">
        <f t="shared" si="599"/>
        <v/>
      </c>
      <c r="G1400" s="129"/>
      <c r="H1400" s="131" t="str">
        <f t="shared" si="600"/>
        <v/>
      </c>
      <c r="I1400" s="168"/>
      <c r="J1400" s="168"/>
      <c r="K1400" s="168"/>
      <c r="L1400" s="169"/>
      <c r="M1400" s="273" t="str">
        <f t="shared" si="601"/>
        <v/>
      </c>
      <c r="N1400" s="56"/>
      <c r="O1400" s="57" t="str">
        <f>'Stammdaten Mitarbeitende'!AA1400</f>
        <v/>
      </c>
      <c r="P1400" s="64" t="str">
        <f>IF($A1400="","",'Stammdaten Mitarbeitende'!L1400)</f>
        <v/>
      </c>
      <c r="Q1400" s="64" t="str">
        <f>IF(OR($A1400="",'Stammdaten Mitarbeitende'!J1400=""),"",'Stammdaten Mitarbeitende'!J1400)</f>
        <v/>
      </c>
      <c r="R1400" s="63" t="str">
        <f t="shared" si="602"/>
        <v/>
      </c>
      <c r="S1400" s="63" t="str">
        <f t="shared" si="609"/>
        <v/>
      </c>
      <c r="T1400" s="19">
        <f t="shared" si="603"/>
        <v>0</v>
      </c>
      <c r="U1400" s="19">
        <f t="shared" si="604"/>
        <v>0</v>
      </c>
      <c r="V1400" s="19">
        <f t="shared" si="605"/>
        <v>0</v>
      </c>
      <c r="W1400" s="19">
        <f t="shared" si="606"/>
        <v>0</v>
      </c>
      <c r="X1400" s="19">
        <f t="shared" si="607"/>
        <v>0</v>
      </c>
      <c r="Y1400" s="19">
        <f t="shared" si="608"/>
        <v>0</v>
      </c>
      <c r="Z1400" s="365">
        <f t="shared" si="610"/>
        <v>0</v>
      </c>
    </row>
    <row r="1401" spans="1:26" ht="17.25" hidden="1" customHeight="1" x14ac:dyDescent="0.2">
      <c r="A1401" s="131" t="str">
        <f t="shared" si="598"/>
        <v/>
      </c>
      <c r="B1401" s="168"/>
      <c r="C1401" s="168"/>
      <c r="D1401" s="168"/>
      <c r="E1401" s="169"/>
      <c r="F1401" s="273" t="str">
        <f t="shared" si="599"/>
        <v/>
      </c>
      <c r="G1401" s="129"/>
      <c r="H1401" s="131" t="str">
        <f t="shared" si="600"/>
        <v/>
      </c>
      <c r="I1401" s="168"/>
      <c r="J1401" s="168"/>
      <c r="K1401" s="168"/>
      <c r="L1401" s="169"/>
      <c r="M1401" s="273" t="str">
        <f t="shared" si="601"/>
        <v/>
      </c>
      <c r="N1401" s="56"/>
      <c r="O1401" s="57" t="str">
        <f>'Stammdaten Mitarbeitende'!AA1401</f>
        <v/>
      </c>
      <c r="P1401" s="64" t="str">
        <f>IF($A1401="","",'Stammdaten Mitarbeitende'!L1401)</f>
        <v/>
      </c>
      <c r="Q1401" s="64" t="str">
        <f>IF(OR($A1401="",'Stammdaten Mitarbeitende'!J1401=""),"",'Stammdaten Mitarbeitende'!J1401)</f>
        <v/>
      </c>
      <c r="R1401" s="63" t="str">
        <f t="shared" si="602"/>
        <v/>
      </c>
      <c r="S1401" s="63" t="str">
        <f t="shared" si="609"/>
        <v/>
      </c>
      <c r="T1401" s="19">
        <f t="shared" si="603"/>
        <v>0</v>
      </c>
      <c r="U1401" s="19">
        <f t="shared" si="604"/>
        <v>0</v>
      </c>
      <c r="V1401" s="19">
        <f t="shared" si="605"/>
        <v>0</v>
      </c>
      <c r="W1401" s="19">
        <f t="shared" si="606"/>
        <v>0</v>
      </c>
      <c r="X1401" s="19">
        <f t="shared" si="607"/>
        <v>0</v>
      </c>
      <c r="Y1401" s="19">
        <f t="shared" si="608"/>
        <v>0</v>
      </c>
      <c r="Z1401" s="365">
        <f t="shared" si="610"/>
        <v>0</v>
      </c>
    </row>
    <row r="1402" spans="1:26" ht="17.25" hidden="1" customHeight="1" x14ac:dyDescent="0.2">
      <c r="A1402" s="131" t="str">
        <f t="shared" si="598"/>
        <v/>
      </c>
      <c r="B1402" s="168"/>
      <c r="C1402" s="168"/>
      <c r="D1402" s="168"/>
      <c r="E1402" s="169"/>
      <c r="F1402" s="273" t="str">
        <f t="shared" si="599"/>
        <v/>
      </c>
      <c r="G1402" s="129"/>
      <c r="H1402" s="131" t="str">
        <f t="shared" si="600"/>
        <v/>
      </c>
      <c r="I1402" s="168"/>
      <c r="J1402" s="168"/>
      <c r="K1402" s="168"/>
      <c r="L1402" s="169"/>
      <c r="M1402" s="273" t="str">
        <f t="shared" si="601"/>
        <v/>
      </c>
      <c r="N1402" s="56"/>
      <c r="O1402" s="57" t="str">
        <f>'Stammdaten Mitarbeitende'!AA1402</f>
        <v/>
      </c>
      <c r="P1402" s="64" t="str">
        <f>IF($A1402="","",'Stammdaten Mitarbeitende'!L1402)</f>
        <v/>
      </c>
      <c r="Q1402" s="64" t="str">
        <f>IF(OR($A1402="",'Stammdaten Mitarbeitende'!J1402=""),"",'Stammdaten Mitarbeitende'!J1402)</f>
        <v/>
      </c>
      <c r="R1402" s="63" t="str">
        <f t="shared" si="602"/>
        <v/>
      </c>
      <c r="S1402" s="63" t="str">
        <f t="shared" si="609"/>
        <v/>
      </c>
      <c r="T1402" s="19">
        <f t="shared" si="603"/>
        <v>0</v>
      </c>
      <c r="U1402" s="19">
        <f t="shared" si="604"/>
        <v>0</v>
      </c>
      <c r="V1402" s="19">
        <f t="shared" si="605"/>
        <v>0</v>
      </c>
      <c r="W1402" s="19">
        <f t="shared" si="606"/>
        <v>0</v>
      </c>
      <c r="X1402" s="19">
        <f t="shared" si="607"/>
        <v>0</v>
      </c>
      <c r="Y1402" s="19">
        <f t="shared" si="608"/>
        <v>0</v>
      </c>
      <c r="Z1402" s="365">
        <f t="shared" si="610"/>
        <v>0</v>
      </c>
    </row>
    <row r="1403" spans="1:26" ht="17.25" hidden="1" customHeight="1" x14ac:dyDescent="0.2">
      <c r="A1403" s="131" t="str">
        <f t="shared" si="598"/>
        <v/>
      </c>
      <c r="B1403" s="168"/>
      <c r="C1403" s="168"/>
      <c r="D1403" s="168"/>
      <c r="E1403" s="169"/>
      <c r="F1403" s="273" t="str">
        <f t="shared" si="599"/>
        <v/>
      </c>
      <c r="G1403" s="129"/>
      <c r="H1403" s="131" t="str">
        <f t="shared" si="600"/>
        <v/>
      </c>
      <c r="I1403" s="168"/>
      <c r="J1403" s="168"/>
      <c r="K1403" s="168"/>
      <c r="L1403" s="169"/>
      <c r="M1403" s="273" t="str">
        <f t="shared" si="601"/>
        <v/>
      </c>
      <c r="N1403" s="56"/>
      <c r="O1403" s="57" t="str">
        <f>'Stammdaten Mitarbeitende'!AA1403</f>
        <v/>
      </c>
      <c r="P1403" s="64" t="str">
        <f>IF($A1403="","",'Stammdaten Mitarbeitende'!L1403)</f>
        <v/>
      </c>
      <c r="Q1403" s="64" t="str">
        <f>IF(OR($A1403="",'Stammdaten Mitarbeitende'!J1403=""),"",'Stammdaten Mitarbeitende'!J1403)</f>
        <v/>
      </c>
      <c r="R1403" s="63" t="str">
        <f t="shared" si="602"/>
        <v/>
      </c>
      <c r="S1403" s="63" t="str">
        <f t="shared" si="609"/>
        <v/>
      </c>
      <c r="T1403" s="19">
        <f t="shared" si="603"/>
        <v>0</v>
      </c>
      <c r="U1403" s="19">
        <f t="shared" si="604"/>
        <v>0</v>
      </c>
      <c r="V1403" s="19">
        <f t="shared" si="605"/>
        <v>0</v>
      </c>
      <c r="W1403" s="19">
        <f t="shared" si="606"/>
        <v>0</v>
      </c>
      <c r="X1403" s="19">
        <f t="shared" si="607"/>
        <v>0</v>
      </c>
      <c r="Y1403" s="19">
        <f t="shared" si="608"/>
        <v>0</v>
      </c>
      <c r="Z1403" s="365">
        <f t="shared" si="610"/>
        <v>0</v>
      </c>
    </row>
    <row r="1404" spans="1:26" ht="17.25" hidden="1" customHeight="1" x14ac:dyDescent="0.2">
      <c r="A1404" s="131" t="str">
        <f t="shared" si="598"/>
        <v/>
      </c>
      <c r="B1404" s="168"/>
      <c r="C1404" s="168"/>
      <c r="D1404" s="168"/>
      <c r="E1404" s="169"/>
      <c r="F1404" s="273" t="str">
        <f t="shared" si="599"/>
        <v/>
      </c>
      <c r="G1404" s="129"/>
      <c r="H1404" s="131" t="str">
        <f t="shared" si="600"/>
        <v/>
      </c>
      <c r="I1404" s="168"/>
      <c r="J1404" s="168"/>
      <c r="K1404" s="168"/>
      <c r="L1404" s="169"/>
      <c r="M1404" s="273" t="str">
        <f t="shared" si="601"/>
        <v/>
      </c>
      <c r="N1404" s="56"/>
      <c r="O1404" s="57" t="str">
        <f>'Stammdaten Mitarbeitende'!AA1404</f>
        <v/>
      </c>
      <c r="P1404" s="64" t="str">
        <f>IF($A1404="","",'Stammdaten Mitarbeitende'!L1404)</f>
        <v/>
      </c>
      <c r="Q1404" s="64" t="str">
        <f>IF(OR($A1404="",'Stammdaten Mitarbeitende'!J1404=""),"",'Stammdaten Mitarbeitende'!J1404)</f>
        <v/>
      </c>
      <c r="R1404" s="63" t="str">
        <f t="shared" si="602"/>
        <v/>
      </c>
      <c r="S1404" s="63" t="str">
        <f t="shared" si="609"/>
        <v/>
      </c>
      <c r="T1404" s="19">
        <f t="shared" si="603"/>
        <v>0</v>
      </c>
      <c r="U1404" s="19">
        <f t="shared" si="604"/>
        <v>0</v>
      </c>
      <c r="V1404" s="19">
        <f t="shared" si="605"/>
        <v>0</v>
      </c>
      <c r="W1404" s="19">
        <f t="shared" si="606"/>
        <v>0</v>
      </c>
      <c r="X1404" s="19">
        <f t="shared" si="607"/>
        <v>0</v>
      </c>
      <c r="Y1404" s="19">
        <f t="shared" si="608"/>
        <v>0</v>
      </c>
      <c r="Z1404" s="365">
        <f t="shared" si="610"/>
        <v>0</v>
      </c>
    </row>
    <row r="1405" spans="1:26" ht="17.25" hidden="1" customHeight="1" x14ac:dyDescent="0.2">
      <c r="A1405" s="131" t="str">
        <f t="shared" si="598"/>
        <v/>
      </c>
      <c r="B1405" s="168"/>
      <c r="C1405" s="168"/>
      <c r="D1405" s="168"/>
      <c r="E1405" s="169"/>
      <c r="F1405" s="273" t="str">
        <f t="shared" si="599"/>
        <v/>
      </c>
      <c r="G1405" s="129"/>
      <c r="H1405" s="131" t="str">
        <f t="shared" si="600"/>
        <v/>
      </c>
      <c r="I1405" s="168"/>
      <c r="J1405" s="168"/>
      <c r="K1405" s="168"/>
      <c r="L1405" s="169"/>
      <c r="M1405" s="273" t="str">
        <f t="shared" si="601"/>
        <v/>
      </c>
      <c r="N1405" s="56"/>
      <c r="O1405" s="57" t="str">
        <f>'Stammdaten Mitarbeitende'!AA1405</f>
        <v/>
      </c>
      <c r="P1405" s="64" t="str">
        <f>IF($A1405="","",'Stammdaten Mitarbeitende'!L1405)</f>
        <v/>
      </c>
      <c r="Q1405" s="64" t="str">
        <f>IF(OR($A1405="",'Stammdaten Mitarbeitende'!J1405=""),"",'Stammdaten Mitarbeitende'!J1405)</f>
        <v/>
      </c>
      <c r="R1405" s="63" t="str">
        <f t="shared" si="602"/>
        <v/>
      </c>
      <c r="S1405" s="63" t="str">
        <f t="shared" si="609"/>
        <v/>
      </c>
      <c r="T1405" s="19">
        <f t="shared" si="603"/>
        <v>0</v>
      </c>
      <c r="U1405" s="19">
        <f t="shared" si="604"/>
        <v>0</v>
      </c>
      <c r="V1405" s="19">
        <f t="shared" si="605"/>
        <v>0</v>
      </c>
      <c r="W1405" s="19">
        <f t="shared" si="606"/>
        <v>0</v>
      </c>
      <c r="X1405" s="19">
        <f t="shared" si="607"/>
        <v>0</v>
      </c>
      <c r="Y1405" s="19">
        <f t="shared" si="608"/>
        <v>0</v>
      </c>
      <c r="Z1405" s="365">
        <f t="shared" si="610"/>
        <v>0</v>
      </c>
    </row>
    <row r="1406" spans="1:26" ht="17.25" hidden="1" customHeight="1" x14ac:dyDescent="0.2">
      <c r="A1406" s="131" t="str">
        <f t="shared" si="598"/>
        <v/>
      </c>
      <c r="B1406" s="168"/>
      <c r="C1406" s="168"/>
      <c r="D1406" s="168"/>
      <c r="E1406" s="169"/>
      <c r="F1406" s="273" t="str">
        <f t="shared" si="599"/>
        <v/>
      </c>
      <c r="G1406" s="129"/>
      <c r="H1406" s="131" t="str">
        <f t="shared" si="600"/>
        <v/>
      </c>
      <c r="I1406" s="168"/>
      <c r="J1406" s="168"/>
      <c r="K1406" s="168"/>
      <c r="L1406" s="169"/>
      <c r="M1406" s="273" t="str">
        <f t="shared" si="601"/>
        <v/>
      </c>
      <c r="N1406" s="56"/>
      <c r="O1406" s="57" t="str">
        <f>'Stammdaten Mitarbeitende'!AA1406</f>
        <v/>
      </c>
      <c r="P1406" s="64" t="str">
        <f>IF($A1406="","",'Stammdaten Mitarbeitende'!L1406)</f>
        <v/>
      </c>
      <c r="Q1406" s="64" t="str">
        <f>IF(OR($A1406="",'Stammdaten Mitarbeitende'!J1406=""),"",'Stammdaten Mitarbeitende'!J1406)</f>
        <v/>
      </c>
      <c r="R1406" s="63" t="str">
        <f t="shared" si="602"/>
        <v/>
      </c>
      <c r="S1406" s="63" t="str">
        <f t="shared" si="609"/>
        <v/>
      </c>
      <c r="T1406" s="19">
        <f t="shared" si="603"/>
        <v>0</v>
      </c>
      <c r="U1406" s="19">
        <f t="shared" si="604"/>
        <v>0</v>
      </c>
      <c r="V1406" s="19">
        <f t="shared" si="605"/>
        <v>0</v>
      </c>
      <c r="W1406" s="19">
        <f t="shared" si="606"/>
        <v>0</v>
      </c>
      <c r="X1406" s="19">
        <f t="shared" si="607"/>
        <v>0</v>
      </c>
      <c r="Y1406" s="19">
        <f t="shared" si="608"/>
        <v>0</v>
      </c>
      <c r="Z1406" s="365">
        <f t="shared" si="610"/>
        <v>0</v>
      </c>
    </row>
    <row r="1407" spans="1:26" ht="17.25" hidden="1" customHeight="1" x14ac:dyDescent="0.2">
      <c r="A1407" s="131" t="str">
        <f t="shared" si="598"/>
        <v/>
      </c>
      <c r="B1407" s="168"/>
      <c r="C1407" s="168"/>
      <c r="D1407" s="168"/>
      <c r="E1407" s="169"/>
      <c r="F1407" s="273" t="str">
        <f t="shared" si="599"/>
        <v/>
      </c>
      <c r="G1407" s="129"/>
      <c r="H1407" s="131" t="str">
        <f t="shared" si="600"/>
        <v/>
      </c>
      <c r="I1407" s="168"/>
      <c r="J1407" s="168"/>
      <c r="K1407" s="168"/>
      <c r="L1407" s="169"/>
      <c r="M1407" s="273" t="str">
        <f t="shared" si="601"/>
        <v/>
      </c>
      <c r="N1407" s="56"/>
      <c r="O1407" s="57" t="str">
        <f>'Stammdaten Mitarbeitende'!AA1407</f>
        <v/>
      </c>
      <c r="P1407" s="64" t="str">
        <f>IF($A1407="","",'Stammdaten Mitarbeitende'!L1407)</f>
        <v/>
      </c>
      <c r="Q1407" s="64" t="str">
        <f>IF(OR($A1407="",'Stammdaten Mitarbeitende'!J1407=""),"",'Stammdaten Mitarbeitende'!J1407)</f>
        <v/>
      </c>
      <c r="R1407" s="63" t="str">
        <f t="shared" si="602"/>
        <v/>
      </c>
      <c r="S1407" s="63" t="str">
        <f t="shared" si="609"/>
        <v/>
      </c>
      <c r="T1407" s="19">
        <f t="shared" si="603"/>
        <v>0</v>
      </c>
      <c r="U1407" s="19">
        <f t="shared" si="604"/>
        <v>0</v>
      </c>
      <c r="V1407" s="19">
        <f t="shared" si="605"/>
        <v>0</v>
      </c>
      <c r="W1407" s="19">
        <f t="shared" si="606"/>
        <v>0</v>
      </c>
      <c r="X1407" s="19">
        <f t="shared" si="607"/>
        <v>0</v>
      </c>
      <c r="Y1407" s="19">
        <f t="shared" si="608"/>
        <v>0</v>
      </c>
      <c r="Z1407" s="365">
        <f t="shared" si="610"/>
        <v>0</v>
      </c>
    </row>
    <row r="1408" spans="1:26" ht="17.25" hidden="1" customHeight="1" x14ac:dyDescent="0.2">
      <c r="A1408" s="131" t="str">
        <f t="shared" si="598"/>
        <v/>
      </c>
      <c r="B1408" s="168"/>
      <c r="C1408" s="168"/>
      <c r="D1408" s="168"/>
      <c r="E1408" s="169"/>
      <c r="F1408" s="273" t="str">
        <f t="shared" si="599"/>
        <v/>
      </c>
      <c r="G1408" s="129"/>
      <c r="H1408" s="131" t="str">
        <f t="shared" si="600"/>
        <v/>
      </c>
      <c r="I1408" s="168"/>
      <c r="J1408" s="168"/>
      <c r="K1408" s="168"/>
      <c r="L1408" s="169"/>
      <c r="M1408" s="273" t="str">
        <f t="shared" si="601"/>
        <v/>
      </c>
      <c r="N1408" s="56"/>
      <c r="O1408" s="57" t="str">
        <f>'Stammdaten Mitarbeitende'!AA1408</f>
        <v/>
      </c>
      <c r="P1408" s="64" t="str">
        <f>IF($A1408="","",'Stammdaten Mitarbeitende'!L1408)</f>
        <v/>
      </c>
      <c r="Q1408" s="64" t="str">
        <f>IF(OR($A1408="",'Stammdaten Mitarbeitende'!J1408=""),"",'Stammdaten Mitarbeitende'!J1408)</f>
        <v/>
      </c>
      <c r="R1408" s="63" t="str">
        <f t="shared" si="602"/>
        <v/>
      </c>
      <c r="S1408" s="63" t="str">
        <f t="shared" si="609"/>
        <v/>
      </c>
      <c r="T1408" s="19">
        <f t="shared" si="603"/>
        <v>0</v>
      </c>
      <c r="U1408" s="19">
        <f t="shared" si="604"/>
        <v>0</v>
      </c>
      <c r="V1408" s="19">
        <f t="shared" si="605"/>
        <v>0</v>
      </c>
      <c r="W1408" s="19">
        <f t="shared" si="606"/>
        <v>0</v>
      </c>
      <c r="X1408" s="19">
        <f t="shared" si="607"/>
        <v>0</v>
      </c>
      <c r="Y1408" s="19">
        <f t="shared" si="608"/>
        <v>0</v>
      </c>
      <c r="Z1408" s="365">
        <f t="shared" si="610"/>
        <v>0</v>
      </c>
    </row>
    <row r="1409" spans="1:26" ht="17.25" hidden="1" customHeight="1" x14ac:dyDescent="0.2">
      <c r="A1409" s="131" t="str">
        <f t="shared" si="598"/>
        <v/>
      </c>
      <c r="B1409" s="168"/>
      <c r="C1409" s="168"/>
      <c r="D1409" s="168"/>
      <c r="E1409" s="169"/>
      <c r="F1409" s="273" t="str">
        <f t="shared" si="599"/>
        <v/>
      </c>
      <c r="G1409" s="129"/>
      <c r="H1409" s="131" t="str">
        <f t="shared" si="600"/>
        <v/>
      </c>
      <c r="I1409" s="168"/>
      <c r="J1409" s="168"/>
      <c r="K1409" s="168"/>
      <c r="L1409" s="169"/>
      <c r="M1409" s="273" t="str">
        <f t="shared" si="601"/>
        <v/>
      </c>
      <c r="N1409" s="56"/>
      <c r="O1409" s="57" t="str">
        <f>'Stammdaten Mitarbeitende'!AA1409</f>
        <v/>
      </c>
      <c r="P1409" s="64" t="str">
        <f>IF($A1409="","",'Stammdaten Mitarbeitende'!L1409)</f>
        <v/>
      </c>
      <c r="Q1409" s="64" t="str">
        <f>IF(OR($A1409="",'Stammdaten Mitarbeitende'!J1409=""),"",'Stammdaten Mitarbeitende'!J1409)</f>
        <v/>
      </c>
      <c r="R1409" s="63" t="str">
        <f t="shared" si="602"/>
        <v/>
      </c>
      <c r="S1409" s="63" t="str">
        <f t="shared" si="609"/>
        <v/>
      </c>
      <c r="T1409" s="19">
        <f t="shared" si="603"/>
        <v>0</v>
      </c>
      <c r="U1409" s="19">
        <f t="shared" si="604"/>
        <v>0</v>
      </c>
      <c r="V1409" s="19">
        <f t="shared" si="605"/>
        <v>0</v>
      </c>
      <c r="W1409" s="19">
        <f t="shared" si="606"/>
        <v>0</v>
      </c>
      <c r="X1409" s="19">
        <f t="shared" si="607"/>
        <v>0</v>
      </c>
      <c r="Y1409" s="19">
        <f t="shared" si="608"/>
        <v>0</v>
      </c>
      <c r="Z1409" s="365">
        <f t="shared" si="610"/>
        <v>0</v>
      </c>
    </row>
    <row r="1410" spans="1:26" hidden="1" x14ac:dyDescent="0.2">
      <c r="A1410" s="280" t="str">
        <f>Übersetzungstexte!A$230</f>
        <v>Seitentotal</v>
      </c>
      <c r="B1410" s="281"/>
      <c r="C1410" s="92">
        <f>SUM(C1389:C1409)</f>
        <v>0</v>
      </c>
      <c r="D1410" s="282"/>
      <c r="E1410" s="92">
        <f>SUM(E1389:E1409)</f>
        <v>0</v>
      </c>
      <c r="F1410" s="92">
        <f>SUM(F1389:F1409)</f>
        <v>0</v>
      </c>
      <c r="G1410" s="283"/>
      <c r="H1410" s="280" t="str">
        <f>Übersetzungstexte!A$230</f>
        <v>Seitentotal</v>
      </c>
      <c r="I1410" s="281"/>
      <c r="J1410" s="92">
        <f>SUM(J1389:J1409)</f>
        <v>0</v>
      </c>
      <c r="K1410" s="282"/>
      <c r="L1410" s="92">
        <f>SUM(L1389:L1409)</f>
        <v>0</v>
      </c>
      <c r="M1410" s="92">
        <f>SUM(M1389:M1409)</f>
        <v>0</v>
      </c>
      <c r="N1410" s="56"/>
      <c r="O1410" s="56"/>
      <c r="P1410" s="56"/>
      <c r="Q1410" s="56"/>
      <c r="R1410" s="56"/>
      <c r="S1410" s="56"/>
    </row>
    <row r="1411" spans="1:26" hidden="1" x14ac:dyDescent="0.2">
      <c r="A1411" s="240" t="str">
        <f>'Stammdaten Betrieb &amp; Abteilung'!D$1</f>
        <v xml:space="preserve">  </v>
      </c>
      <c r="B1411" s="241"/>
      <c r="F1411" s="243"/>
      <c r="G1411" s="243"/>
      <c r="H1411" s="22" t="str">
        <f>Übersetzungstexte!A$190</f>
        <v>Betrieb / Betriebsabteilung</v>
      </c>
      <c r="I1411" s="244" t="str">
        <f>'Stammdaten Betrieb &amp; Abteilung'!D$13</f>
        <v xml:space="preserve"> </v>
      </c>
      <c r="J1411" s="49"/>
      <c r="K1411" s="22"/>
      <c r="L1411" s="49"/>
      <c r="M1411" s="49"/>
    </row>
    <row r="1412" spans="1:26" hidden="1" x14ac:dyDescent="0.2">
      <c r="A1412" s="245" t="str">
        <f>'Stammdaten Betrieb &amp; Abteilung'!D$3</f>
        <v xml:space="preserve"> </v>
      </c>
      <c r="B1412" s="246"/>
      <c r="F1412" s="247"/>
      <c r="G1412" s="247"/>
      <c r="H1412" s="46" t="str">
        <f>Übersetzungstexte!A$191</f>
        <v>PLZ/Ort</v>
      </c>
      <c r="I1412" s="244" t="str">
        <f>'Stammdaten Betrieb &amp; Abteilung'!D$4</f>
        <v xml:space="preserve"> </v>
      </c>
      <c r="J1412" s="49"/>
      <c r="K1412" s="22"/>
      <c r="L1412" s="248"/>
      <c r="M1412" s="248"/>
    </row>
    <row r="1413" spans="1:26" hidden="1" x14ac:dyDescent="0.2">
      <c r="A1413" s="178"/>
      <c r="B1413" s="195"/>
      <c r="C1413" s="196"/>
      <c r="D1413" s="195"/>
      <c r="E1413" s="196"/>
      <c r="F1413" s="196"/>
      <c r="G1413" s="279"/>
      <c r="H1413" s="197"/>
      <c r="I1413" s="196"/>
      <c r="J1413" s="195"/>
      <c r="K1413" s="198"/>
      <c r="L1413" s="199"/>
      <c r="M1413" s="199"/>
    </row>
    <row r="1414" spans="1:26" hidden="1" x14ac:dyDescent="0.2">
      <c r="A1414" s="249"/>
      <c r="B1414" s="250"/>
      <c r="C1414" s="251"/>
      <c r="D1414" s="252"/>
      <c r="E1414" s="253"/>
      <c r="F1414" s="254" t="str">
        <f>CONCATENATE(Übersetzungstexte!A$192," ",TEXT(MONTH(P$3),"00"),".",YEAR(P$3))</f>
        <v>Zeitgleiche Periode des Vorjahres: 01.3799</v>
      </c>
      <c r="G1414" s="255"/>
      <c r="H1414" s="255"/>
      <c r="I1414" s="249"/>
      <c r="J1414" s="252"/>
      <c r="K1414" s="256"/>
      <c r="L1414" s="257"/>
      <c r="M1414" s="258" t="str">
        <f>CONCATENATE(Übersetzungstexte!A$211," ",TEXT(MONTH(P$4),"00"),".",YEAR(P$4))</f>
        <v>Zeitgleiche Periode des vorletzten Jahres: 01.3798</v>
      </c>
    </row>
    <row r="1415" spans="1:26" hidden="1" x14ac:dyDescent="0.2">
      <c r="A1415" s="259">
        <v>1</v>
      </c>
      <c r="B1415" s="260">
        <v>2</v>
      </c>
      <c r="C1415" s="260">
        <v>3</v>
      </c>
      <c r="D1415" s="260">
        <v>4</v>
      </c>
      <c r="E1415" s="260">
        <v>5</v>
      </c>
      <c r="F1415" s="260">
        <v>6</v>
      </c>
      <c r="G1415" s="261"/>
      <c r="H1415" s="259">
        <v>1</v>
      </c>
      <c r="I1415" s="260">
        <v>2</v>
      </c>
      <c r="J1415" s="260">
        <v>3</v>
      </c>
      <c r="K1415" s="260">
        <v>4</v>
      </c>
      <c r="L1415" s="260">
        <v>5</v>
      </c>
      <c r="M1415" s="260">
        <v>6</v>
      </c>
      <c r="N1415" s="54"/>
      <c r="O1415" s="54"/>
      <c r="P1415" s="54"/>
      <c r="Q1415" s="54"/>
      <c r="R1415" s="54" t="s">
        <v>766</v>
      </c>
      <c r="S1415" s="54" t="s">
        <v>5</v>
      </c>
      <c r="T1415" s="66" t="s">
        <v>764</v>
      </c>
      <c r="U1415" s="66" t="s">
        <v>667</v>
      </c>
      <c r="V1415" s="66"/>
      <c r="W1415" s="66" t="s">
        <v>764</v>
      </c>
      <c r="X1415" s="66" t="s">
        <v>667</v>
      </c>
      <c r="Y1415" s="66"/>
    </row>
    <row r="1416" spans="1:26" s="134" customFormat="1" hidden="1" x14ac:dyDescent="0.2">
      <c r="A1416" s="262" t="str">
        <f>Übersetzungstexte!A$193</f>
        <v/>
      </c>
      <c r="B1416" s="263" t="str">
        <f>Übersetzungstexte!A$196</f>
        <v>vertragliche</v>
      </c>
      <c r="C1416" s="264" t="str">
        <f>Übersetzungstexte!A$199</f>
        <v>Sollstd. zeitgl.</v>
      </c>
      <c r="D1416" s="265" t="str">
        <f>Übersetzungstexte!A$202</f>
        <v>Istzeit</v>
      </c>
      <c r="E1416" s="264" t="str">
        <f>Übersetzungstexte!A$205</f>
        <v>Bezahlte/</v>
      </c>
      <c r="F1416" s="264" t="str">
        <f>Übersetzungstexte!A$208</f>
        <v>Ausfallstunden</v>
      </c>
      <c r="G1416" s="266"/>
      <c r="H1416" s="262" t="str">
        <f>Übersetzungstexte!A$212</f>
        <v/>
      </c>
      <c r="I1416" s="263" t="str">
        <f>Übersetzungstexte!A$215</f>
        <v>vertragliche</v>
      </c>
      <c r="J1416" s="264" t="str">
        <f>Übersetzungstexte!A$218</f>
        <v>Sollstd. zeitgl.</v>
      </c>
      <c r="K1416" s="265" t="str">
        <f>Übersetzungstexte!A$221</f>
        <v>Istzeit</v>
      </c>
      <c r="L1416" s="264" t="str">
        <f>Übersetzungstexte!A$224</f>
        <v>Bezahlte/</v>
      </c>
      <c r="M1416" s="264" t="str">
        <f>Übersetzungstexte!A$227</f>
        <v>Ausfallstunden</v>
      </c>
      <c r="N1416" s="55"/>
      <c r="O1416" s="55"/>
      <c r="P1416" s="84" t="s">
        <v>680</v>
      </c>
      <c r="Q1416" s="84" t="s">
        <v>683</v>
      </c>
      <c r="R1416" s="61" t="s">
        <v>691</v>
      </c>
      <c r="S1416" s="61" t="s">
        <v>691</v>
      </c>
      <c r="T1416" s="66" t="s">
        <v>763</v>
      </c>
      <c r="U1416" s="66" t="s">
        <v>763</v>
      </c>
      <c r="V1416" s="61" t="s">
        <v>691</v>
      </c>
      <c r="W1416" s="66" t="s">
        <v>763</v>
      </c>
      <c r="X1416" s="66" t="s">
        <v>763</v>
      </c>
      <c r="Y1416" s="61" t="s">
        <v>691</v>
      </c>
      <c r="Z1416" s="79"/>
    </row>
    <row r="1417" spans="1:26" s="134" customFormat="1" hidden="1" x14ac:dyDescent="0.2">
      <c r="A1417" s="267" t="str">
        <f>Übersetzungstexte!A$194</f>
        <v/>
      </c>
      <c r="B1417" s="263" t="str">
        <f>Übersetzungstexte!A$197</f>
        <v>wöchentliche</v>
      </c>
      <c r="C1417" s="264" t="str">
        <f>Übersetzungstexte!A$200</f>
        <v>Periode inkl.</v>
      </c>
      <c r="D1417" s="265" t="str">
        <f>Übersetzungstexte!A$203</f>
        <v/>
      </c>
      <c r="E1417" s="264" t="str">
        <f>Übersetzungstexte!A$206</f>
        <v>Unbezahlte</v>
      </c>
      <c r="F1417" s="264" t="str">
        <f>Übersetzungstexte!A$209</f>
        <v/>
      </c>
      <c r="G1417" s="266"/>
      <c r="H1417" s="267" t="str">
        <f>Übersetzungstexte!A$213</f>
        <v/>
      </c>
      <c r="I1417" s="263" t="str">
        <f>Übersetzungstexte!A$216</f>
        <v>wöchentliche</v>
      </c>
      <c r="J1417" s="264" t="str">
        <f>Übersetzungstexte!A$219</f>
        <v>Periode inkl.</v>
      </c>
      <c r="K1417" s="265" t="str">
        <f>Übersetzungstexte!A$222</f>
        <v/>
      </c>
      <c r="L1417" s="264" t="str">
        <f>Übersetzungstexte!A$225</f>
        <v>Unbezahlte</v>
      </c>
      <c r="M1417" s="264" t="str">
        <f>Übersetzungstexte!A$228</f>
        <v/>
      </c>
      <c r="N1417" s="55"/>
      <c r="O1417" s="55"/>
      <c r="P1417" s="61" t="s">
        <v>682</v>
      </c>
      <c r="Q1417" s="84" t="s">
        <v>681</v>
      </c>
      <c r="R1417" s="61" t="s">
        <v>692</v>
      </c>
      <c r="S1417" s="61" t="s">
        <v>692</v>
      </c>
      <c r="T1417" s="66" t="s">
        <v>749</v>
      </c>
      <c r="U1417" s="66" t="s">
        <v>749</v>
      </c>
      <c r="V1417" s="61" t="s">
        <v>692</v>
      </c>
      <c r="W1417" s="66" t="s">
        <v>749</v>
      </c>
      <c r="X1417" s="66" t="s">
        <v>749</v>
      </c>
      <c r="Y1417" s="61" t="s">
        <v>692</v>
      </c>
      <c r="Z1417" s="79" t="s">
        <v>52</v>
      </c>
    </row>
    <row r="1418" spans="1:26" s="134" customFormat="1" hidden="1" x14ac:dyDescent="0.2">
      <c r="A1418" s="268" t="str">
        <f>Übersetzungstexte!A$195</f>
        <v>Name,Vorname</v>
      </c>
      <c r="B1418" s="269" t="str">
        <f>Übersetzungstexte!A$198</f>
        <v>Arbeitszeit</v>
      </c>
      <c r="C1418" s="270" t="str">
        <f>Übersetzungstexte!A$201</f>
        <v>Vorholzeit</v>
      </c>
      <c r="D1418" s="271" t="str">
        <f>Übersetzungstexte!A$204</f>
        <v/>
      </c>
      <c r="E1418" s="270" t="str">
        <f>Übersetzungstexte!A$207</f>
        <v>Absenzen</v>
      </c>
      <c r="F1418" s="270" t="str">
        <f>Übersetzungstexte!A$210</f>
        <v/>
      </c>
      <c r="G1418" s="272"/>
      <c r="H1418" s="268" t="str">
        <f>Übersetzungstexte!A$214</f>
        <v>Name,Vorname</v>
      </c>
      <c r="I1418" s="269" t="str">
        <f>Übersetzungstexte!A$217</f>
        <v>Arbeitszeit</v>
      </c>
      <c r="J1418" s="270" t="str">
        <f>Übersetzungstexte!A$220</f>
        <v>Vorholzeit</v>
      </c>
      <c r="K1418" s="271" t="str">
        <f>Übersetzungstexte!A$223</f>
        <v/>
      </c>
      <c r="L1418" s="270" t="str">
        <f>Übersetzungstexte!A$226</f>
        <v>Absenzen</v>
      </c>
      <c r="M1418" s="270" t="str">
        <f>Übersetzungstexte!A$229</f>
        <v/>
      </c>
      <c r="N1418" s="55"/>
      <c r="O1418" s="55" t="s">
        <v>711</v>
      </c>
      <c r="P1418" s="61" t="s">
        <v>673</v>
      </c>
      <c r="Q1418" s="84" t="s">
        <v>661</v>
      </c>
      <c r="R1418" s="83">
        <f>P$3</f>
        <v>693598</v>
      </c>
      <c r="S1418" s="83">
        <f>P$4</f>
        <v>693233</v>
      </c>
      <c r="T1418" s="83" t="s">
        <v>767</v>
      </c>
      <c r="U1418" s="83" t="s">
        <v>767</v>
      </c>
      <c r="V1418" s="83" t="s">
        <v>767</v>
      </c>
      <c r="W1418" s="83" t="s">
        <v>4</v>
      </c>
      <c r="X1418" s="83" t="s">
        <v>4</v>
      </c>
      <c r="Y1418" s="83" t="s">
        <v>4</v>
      </c>
      <c r="Z1418" s="79" t="s">
        <v>53</v>
      </c>
    </row>
    <row r="1419" spans="1:26" ht="17.25" hidden="1" customHeight="1" x14ac:dyDescent="0.2">
      <c r="A1419" s="131" t="str">
        <f t="shared" ref="A1419:A1427" si="611">O1419</f>
        <v/>
      </c>
      <c r="B1419" s="168"/>
      <c r="C1419" s="168"/>
      <c r="D1419" s="168"/>
      <c r="E1419" s="169"/>
      <c r="F1419" s="273" t="str">
        <f t="shared" ref="F1419:F1427" si="612">R1419</f>
        <v/>
      </c>
      <c r="G1419" s="129"/>
      <c r="H1419" s="131" t="str">
        <f t="shared" ref="H1419:H1427" si="613">O1419</f>
        <v/>
      </c>
      <c r="I1419" s="168"/>
      <c r="J1419" s="168"/>
      <c r="K1419" s="168"/>
      <c r="L1419" s="169"/>
      <c r="M1419" s="273" t="str">
        <f t="shared" ref="M1419:M1427" si="614">S1419</f>
        <v/>
      </c>
      <c r="N1419" s="56"/>
      <c r="O1419" s="57" t="str">
        <f>'Stammdaten Mitarbeitende'!AA1419</f>
        <v/>
      </c>
      <c r="P1419" s="64" t="str">
        <f>IF($A1419="","",'Stammdaten Mitarbeitende'!L1419)</f>
        <v/>
      </c>
      <c r="Q1419" s="64" t="str">
        <f>IF(OR($A1419="",'Stammdaten Mitarbeitende'!J1419=""),"",'Stammdaten Mitarbeitende'!J1419)</f>
        <v/>
      </c>
      <c r="R1419" s="63" t="str">
        <f t="shared" ref="R1419:R1425" si="615">IF(OR($A1419="",C1419="",D1419="",E1419=""),"",MAX(C1419-D1419-E1419,0))</f>
        <v/>
      </c>
      <c r="S1419" s="63" t="str">
        <f>IF(OR($H1419="",J1419="",K1419="",L1419=""),"",MAX(J1419-K1419-L1419,0))</f>
        <v/>
      </c>
      <c r="T1419" s="19">
        <f t="shared" ref="T1419:T1425" si="616">IF(OR(F1419=""),0,C1419)</f>
        <v>0</v>
      </c>
      <c r="U1419" s="19">
        <f t="shared" ref="U1419:U1425" si="617">IF(OR(F1419=""),0,E1419)</f>
        <v>0</v>
      </c>
      <c r="V1419" s="19">
        <f t="shared" ref="V1419:V1425" si="618">IF(OR(F1419&lt;=0,F1419=""),0,R1419)</f>
        <v>0</v>
      </c>
      <c r="W1419" s="19">
        <f t="shared" ref="W1419:W1425" si="619">IF(OR(M1419=""),0,J1419)</f>
        <v>0</v>
      </c>
      <c r="X1419" s="19">
        <f t="shared" ref="X1419:X1425" si="620">IF(OR(M1419=""),0,L1419)</f>
        <v>0</v>
      </c>
      <c r="Y1419" s="19">
        <f t="shared" ref="Y1419:Y1425" si="621">IF(OR(M1419&lt;=0,M1419=""),0,S1419)</f>
        <v>0</v>
      </c>
      <c r="Z1419" s="365">
        <f>MAX(P1419:Y1419)</f>
        <v>0</v>
      </c>
    </row>
    <row r="1420" spans="1:26" ht="17.25" hidden="1" customHeight="1" x14ac:dyDescent="0.2">
      <c r="A1420" s="131" t="str">
        <f t="shared" si="611"/>
        <v/>
      </c>
      <c r="B1420" s="168"/>
      <c r="C1420" s="168"/>
      <c r="D1420" s="168"/>
      <c r="E1420" s="169"/>
      <c r="F1420" s="273" t="str">
        <f t="shared" si="612"/>
        <v/>
      </c>
      <c r="G1420" s="129"/>
      <c r="H1420" s="131" t="str">
        <f t="shared" si="613"/>
        <v/>
      </c>
      <c r="I1420" s="168"/>
      <c r="J1420" s="168"/>
      <c r="K1420" s="168"/>
      <c r="L1420" s="169"/>
      <c r="M1420" s="273" t="str">
        <f t="shared" si="614"/>
        <v/>
      </c>
      <c r="N1420" s="56"/>
      <c r="O1420" s="57" t="str">
        <f>'Stammdaten Mitarbeitende'!AA1420</f>
        <v/>
      </c>
      <c r="P1420" s="64" t="str">
        <f>IF($A1420="","",'Stammdaten Mitarbeitende'!L1420)</f>
        <v/>
      </c>
      <c r="Q1420" s="64" t="str">
        <f>IF(OR($A1420="",'Stammdaten Mitarbeitende'!J1420=""),"",'Stammdaten Mitarbeitende'!J1420)</f>
        <v/>
      </c>
      <c r="R1420" s="63" t="str">
        <f t="shared" si="615"/>
        <v/>
      </c>
      <c r="S1420" s="63" t="str">
        <f t="shared" ref="S1420:S1437" si="622">IF(OR($H1420="",J1420="",K1420="",L1420=""),"",MAX(J1420-K1420-L1420,0))</f>
        <v/>
      </c>
      <c r="T1420" s="19">
        <f t="shared" si="616"/>
        <v>0</v>
      </c>
      <c r="U1420" s="19">
        <f t="shared" si="617"/>
        <v>0</v>
      </c>
      <c r="V1420" s="19">
        <f t="shared" si="618"/>
        <v>0</v>
      </c>
      <c r="W1420" s="19">
        <f t="shared" si="619"/>
        <v>0</v>
      </c>
      <c r="X1420" s="19">
        <f t="shared" si="620"/>
        <v>0</v>
      </c>
      <c r="Y1420" s="19">
        <f t="shared" si="621"/>
        <v>0</v>
      </c>
      <c r="Z1420" s="365">
        <f t="shared" ref="Z1420:Z1425" si="623">MAX(P1420:Y1420)</f>
        <v>0</v>
      </c>
    </row>
    <row r="1421" spans="1:26" ht="17.25" hidden="1" customHeight="1" x14ac:dyDescent="0.2">
      <c r="A1421" s="131" t="str">
        <f t="shared" si="611"/>
        <v/>
      </c>
      <c r="B1421" s="168"/>
      <c r="C1421" s="168"/>
      <c r="D1421" s="168"/>
      <c r="E1421" s="169"/>
      <c r="F1421" s="273" t="str">
        <f t="shared" si="612"/>
        <v/>
      </c>
      <c r="G1421" s="129"/>
      <c r="H1421" s="131" t="str">
        <f t="shared" si="613"/>
        <v/>
      </c>
      <c r="I1421" s="168"/>
      <c r="J1421" s="168"/>
      <c r="K1421" s="168"/>
      <c r="L1421" s="169"/>
      <c r="M1421" s="273" t="str">
        <f t="shared" si="614"/>
        <v/>
      </c>
      <c r="N1421" s="56"/>
      <c r="O1421" s="57" t="str">
        <f>'Stammdaten Mitarbeitende'!AA1421</f>
        <v/>
      </c>
      <c r="P1421" s="64" t="str">
        <f>IF($A1421="","",'Stammdaten Mitarbeitende'!L1421)</f>
        <v/>
      </c>
      <c r="Q1421" s="64" t="str">
        <f>IF(OR($A1421="",'Stammdaten Mitarbeitende'!J1421=""),"",'Stammdaten Mitarbeitende'!J1421)</f>
        <v/>
      </c>
      <c r="R1421" s="63" t="str">
        <f t="shared" si="615"/>
        <v/>
      </c>
      <c r="S1421" s="63" t="str">
        <f t="shared" si="622"/>
        <v/>
      </c>
      <c r="T1421" s="19">
        <f t="shared" si="616"/>
        <v>0</v>
      </c>
      <c r="U1421" s="19">
        <f t="shared" si="617"/>
        <v>0</v>
      </c>
      <c r="V1421" s="19">
        <f t="shared" si="618"/>
        <v>0</v>
      </c>
      <c r="W1421" s="19">
        <f t="shared" si="619"/>
        <v>0</v>
      </c>
      <c r="X1421" s="19">
        <f t="shared" si="620"/>
        <v>0</v>
      </c>
      <c r="Y1421" s="19">
        <f t="shared" si="621"/>
        <v>0</v>
      </c>
      <c r="Z1421" s="365">
        <f t="shared" si="623"/>
        <v>0</v>
      </c>
    </row>
    <row r="1422" spans="1:26" ht="17.25" hidden="1" customHeight="1" x14ac:dyDescent="0.2">
      <c r="A1422" s="131" t="str">
        <f t="shared" si="611"/>
        <v/>
      </c>
      <c r="B1422" s="168"/>
      <c r="C1422" s="168"/>
      <c r="D1422" s="168"/>
      <c r="E1422" s="169"/>
      <c r="F1422" s="273" t="str">
        <f t="shared" si="612"/>
        <v/>
      </c>
      <c r="G1422" s="129"/>
      <c r="H1422" s="131" t="str">
        <f t="shared" si="613"/>
        <v/>
      </c>
      <c r="I1422" s="168"/>
      <c r="J1422" s="168"/>
      <c r="K1422" s="168"/>
      <c r="L1422" s="169"/>
      <c r="M1422" s="273" t="str">
        <f t="shared" si="614"/>
        <v/>
      </c>
      <c r="N1422" s="56"/>
      <c r="O1422" s="57" t="str">
        <f>'Stammdaten Mitarbeitende'!AA1422</f>
        <v/>
      </c>
      <c r="P1422" s="64" t="str">
        <f>IF($A1422="","",'Stammdaten Mitarbeitende'!L1422)</f>
        <v/>
      </c>
      <c r="Q1422" s="64" t="str">
        <f>IF(OR($A1422="",'Stammdaten Mitarbeitende'!J1422=""),"",'Stammdaten Mitarbeitende'!J1422)</f>
        <v/>
      </c>
      <c r="R1422" s="63" t="str">
        <f t="shared" si="615"/>
        <v/>
      </c>
      <c r="S1422" s="63" t="str">
        <f t="shared" si="622"/>
        <v/>
      </c>
      <c r="T1422" s="19">
        <f t="shared" si="616"/>
        <v>0</v>
      </c>
      <c r="U1422" s="19">
        <f t="shared" si="617"/>
        <v>0</v>
      </c>
      <c r="V1422" s="19">
        <f t="shared" si="618"/>
        <v>0</v>
      </c>
      <c r="W1422" s="19">
        <f t="shared" si="619"/>
        <v>0</v>
      </c>
      <c r="X1422" s="19">
        <f t="shared" si="620"/>
        <v>0</v>
      </c>
      <c r="Y1422" s="19">
        <f t="shared" si="621"/>
        <v>0</v>
      </c>
      <c r="Z1422" s="365">
        <f t="shared" si="623"/>
        <v>0</v>
      </c>
    </row>
    <row r="1423" spans="1:26" ht="17.25" hidden="1" customHeight="1" x14ac:dyDescent="0.2">
      <c r="A1423" s="131" t="str">
        <f t="shared" si="611"/>
        <v/>
      </c>
      <c r="B1423" s="168"/>
      <c r="C1423" s="168"/>
      <c r="D1423" s="168"/>
      <c r="E1423" s="169"/>
      <c r="F1423" s="273" t="str">
        <f t="shared" si="612"/>
        <v/>
      </c>
      <c r="G1423" s="129"/>
      <c r="H1423" s="131" t="str">
        <f t="shared" si="613"/>
        <v/>
      </c>
      <c r="I1423" s="168"/>
      <c r="J1423" s="168"/>
      <c r="K1423" s="168"/>
      <c r="L1423" s="169"/>
      <c r="M1423" s="273" t="str">
        <f t="shared" si="614"/>
        <v/>
      </c>
      <c r="N1423" s="56"/>
      <c r="O1423" s="57" t="str">
        <f>'Stammdaten Mitarbeitende'!AA1423</f>
        <v/>
      </c>
      <c r="P1423" s="64" t="str">
        <f>IF($A1423="","",'Stammdaten Mitarbeitende'!L1423)</f>
        <v/>
      </c>
      <c r="Q1423" s="64" t="str">
        <f>IF(OR($A1423="",'Stammdaten Mitarbeitende'!J1423=""),"",'Stammdaten Mitarbeitende'!J1423)</f>
        <v/>
      </c>
      <c r="R1423" s="63" t="str">
        <f t="shared" si="615"/>
        <v/>
      </c>
      <c r="S1423" s="63" t="str">
        <f t="shared" si="622"/>
        <v/>
      </c>
      <c r="T1423" s="19">
        <f t="shared" si="616"/>
        <v>0</v>
      </c>
      <c r="U1423" s="19">
        <f t="shared" si="617"/>
        <v>0</v>
      </c>
      <c r="V1423" s="19">
        <f t="shared" si="618"/>
        <v>0</v>
      </c>
      <c r="W1423" s="19">
        <f t="shared" si="619"/>
        <v>0</v>
      </c>
      <c r="X1423" s="19">
        <f t="shared" si="620"/>
        <v>0</v>
      </c>
      <c r="Y1423" s="19">
        <f t="shared" si="621"/>
        <v>0</v>
      </c>
      <c r="Z1423" s="365">
        <f t="shared" si="623"/>
        <v>0</v>
      </c>
    </row>
    <row r="1424" spans="1:26" ht="17.25" hidden="1" customHeight="1" x14ac:dyDescent="0.2">
      <c r="A1424" s="131" t="str">
        <f t="shared" si="611"/>
        <v/>
      </c>
      <c r="B1424" s="168"/>
      <c r="C1424" s="168"/>
      <c r="D1424" s="168"/>
      <c r="E1424" s="169"/>
      <c r="F1424" s="273" t="str">
        <f t="shared" si="612"/>
        <v/>
      </c>
      <c r="G1424" s="129"/>
      <c r="H1424" s="131" t="str">
        <f t="shared" si="613"/>
        <v/>
      </c>
      <c r="I1424" s="168"/>
      <c r="J1424" s="168"/>
      <c r="K1424" s="168"/>
      <c r="L1424" s="169"/>
      <c r="M1424" s="273" t="str">
        <f t="shared" si="614"/>
        <v/>
      </c>
      <c r="N1424" s="56"/>
      <c r="O1424" s="57" t="str">
        <f>'Stammdaten Mitarbeitende'!AA1424</f>
        <v/>
      </c>
      <c r="P1424" s="64" t="str">
        <f>IF($A1424="","",'Stammdaten Mitarbeitende'!L1424)</f>
        <v/>
      </c>
      <c r="Q1424" s="64" t="str">
        <f>IF(OR($A1424="",'Stammdaten Mitarbeitende'!J1424=""),"",'Stammdaten Mitarbeitende'!J1424)</f>
        <v/>
      </c>
      <c r="R1424" s="63" t="str">
        <f t="shared" si="615"/>
        <v/>
      </c>
      <c r="S1424" s="63" t="str">
        <f t="shared" si="622"/>
        <v/>
      </c>
      <c r="T1424" s="19">
        <f t="shared" si="616"/>
        <v>0</v>
      </c>
      <c r="U1424" s="19">
        <f t="shared" si="617"/>
        <v>0</v>
      </c>
      <c r="V1424" s="19">
        <f t="shared" si="618"/>
        <v>0</v>
      </c>
      <c r="W1424" s="19">
        <f t="shared" si="619"/>
        <v>0</v>
      </c>
      <c r="X1424" s="19">
        <f t="shared" si="620"/>
        <v>0</v>
      </c>
      <c r="Y1424" s="19">
        <f t="shared" si="621"/>
        <v>0</v>
      </c>
      <c r="Z1424" s="365">
        <f t="shared" si="623"/>
        <v>0</v>
      </c>
    </row>
    <row r="1425" spans="1:26" ht="17.25" hidden="1" customHeight="1" x14ac:dyDescent="0.2">
      <c r="A1425" s="131" t="str">
        <f t="shared" si="611"/>
        <v/>
      </c>
      <c r="B1425" s="168"/>
      <c r="C1425" s="168"/>
      <c r="D1425" s="168"/>
      <c r="E1425" s="169"/>
      <c r="F1425" s="273" t="str">
        <f t="shared" si="612"/>
        <v/>
      </c>
      <c r="G1425" s="129"/>
      <c r="H1425" s="131" t="str">
        <f t="shared" si="613"/>
        <v/>
      </c>
      <c r="I1425" s="168"/>
      <c r="J1425" s="168"/>
      <c r="K1425" s="168"/>
      <c r="L1425" s="169"/>
      <c r="M1425" s="273" t="str">
        <f t="shared" si="614"/>
        <v/>
      </c>
      <c r="N1425" s="56"/>
      <c r="O1425" s="57" t="str">
        <f>'Stammdaten Mitarbeitende'!AA1425</f>
        <v/>
      </c>
      <c r="P1425" s="64" t="str">
        <f>IF($A1425="","",'Stammdaten Mitarbeitende'!L1425)</f>
        <v/>
      </c>
      <c r="Q1425" s="64" t="str">
        <f>IF(OR($A1425="",'Stammdaten Mitarbeitende'!J1425=""),"",'Stammdaten Mitarbeitende'!J1425)</f>
        <v/>
      </c>
      <c r="R1425" s="63" t="str">
        <f t="shared" si="615"/>
        <v/>
      </c>
      <c r="S1425" s="63" t="str">
        <f t="shared" si="622"/>
        <v/>
      </c>
      <c r="T1425" s="19">
        <f t="shared" si="616"/>
        <v>0</v>
      </c>
      <c r="U1425" s="19">
        <f t="shared" si="617"/>
        <v>0</v>
      </c>
      <c r="V1425" s="19">
        <f t="shared" si="618"/>
        <v>0</v>
      </c>
      <c r="W1425" s="19">
        <f t="shared" si="619"/>
        <v>0</v>
      </c>
      <c r="X1425" s="19">
        <f t="shared" si="620"/>
        <v>0</v>
      </c>
      <c r="Y1425" s="19">
        <f t="shared" si="621"/>
        <v>0</v>
      </c>
      <c r="Z1425" s="365">
        <f t="shared" si="623"/>
        <v>0</v>
      </c>
    </row>
    <row r="1426" spans="1:26" ht="17.25" hidden="1" customHeight="1" x14ac:dyDescent="0.2">
      <c r="A1426" s="131" t="str">
        <f t="shared" si="611"/>
        <v/>
      </c>
      <c r="B1426" s="168"/>
      <c r="C1426" s="168"/>
      <c r="D1426" s="168"/>
      <c r="E1426" s="169"/>
      <c r="F1426" s="273" t="str">
        <f t="shared" si="612"/>
        <v/>
      </c>
      <c r="G1426" s="129"/>
      <c r="H1426" s="131" t="str">
        <f t="shared" si="613"/>
        <v/>
      </c>
      <c r="I1426" s="168"/>
      <c r="J1426" s="168"/>
      <c r="K1426" s="168"/>
      <c r="L1426" s="169"/>
      <c r="M1426" s="273" t="str">
        <f t="shared" si="614"/>
        <v/>
      </c>
      <c r="N1426" s="56"/>
      <c r="O1426" s="57" t="str">
        <f>'Stammdaten Mitarbeitende'!AA1426</f>
        <v/>
      </c>
      <c r="P1426" s="64" t="str">
        <f>IF($A1426="","",'Stammdaten Mitarbeitende'!L1426)</f>
        <v/>
      </c>
      <c r="Q1426" s="64" t="str">
        <f>IF(OR($A1426="",'Stammdaten Mitarbeitende'!J1426=""),"",'Stammdaten Mitarbeitende'!J1426)</f>
        <v/>
      </c>
      <c r="R1426" s="63" t="str">
        <f t="shared" ref="R1426:R1437" si="624">IF(OR($A1426="",C1426="",D1426="",E1426=""),"",MAX(C1426-D1426-E1426,0))</f>
        <v/>
      </c>
      <c r="S1426" s="63" t="str">
        <f t="shared" si="622"/>
        <v/>
      </c>
      <c r="T1426" s="19">
        <f t="shared" ref="T1426:T1437" si="625">IF(OR(F1426=""),0,C1426)</f>
        <v>0</v>
      </c>
      <c r="U1426" s="19">
        <f t="shared" ref="U1426:U1437" si="626">IF(OR(F1426=""),0,E1426)</f>
        <v>0</v>
      </c>
      <c r="V1426" s="19">
        <f t="shared" ref="V1426:V1437" si="627">IF(OR(F1426&lt;=0,F1426=""),0,R1426)</f>
        <v>0</v>
      </c>
      <c r="W1426" s="19">
        <f t="shared" ref="W1426:W1437" si="628">IF(OR(M1426=""),0,J1426)</f>
        <v>0</v>
      </c>
      <c r="X1426" s="19">
        <f t="shared" ref="X1426:X1437" si="629">IF(OR(M1426=""),0,L1426)</f>
        <v>0</v>
      </c>
      <c r="Y1426" s="19">
        <f t="shared" ref="Y1426:Y1437" si="630">IF(OR(M1426&lt;=0,M1426=""),0,S1426)</f>
        <v>0</v>
      </c>
      <c r="Z1426" s="365">
        <f t="shared" ref="Z1426:Z1437" si="631">MAX(P1426:Y1426)</f>
        <v>0</v>
      </c>
    </row>
    <row r="1427" spans="1:26" ht="17.25" hidden="1" customHeight="1" x14ac:dyDescent="0.2">
      <c r="A1427" s="131" t="str">
        <f t="shared" si="611"/>
        <v/>
      </c>
      <c r="B1427" s="168"/>
      <c r="C1427" s="168"/>
      <c r="D1427" s="168"/>
      <c r="E1427" s="169"/>
      <c r="F1427" s="273" t="str">
        <f t="shared" si="612"/>
        <v/>
      </c>
      <c r="G1427" s="129"/>
      <c r="H1427" s="131" t="str">
        <f t="shared" si="613"/>
        <v/>
      </c>
      <c r="I1427" s="168"/>
      <c r="J1427" s="168"/>
      <c r="K1427" s="168"/>
      <c r="L1427" s="169"/>
      <c r="M1427" s="273" t="str">
        <f t="shared" si="614"/>
        <v/>
      </c>
      <c r="N1427" s="56"/>
      <c r="O1427" s="57" t="str">
        <f>'Stammdaten Mitarbeitende'!AA1427</f>
        <v/>
      </c>
      <c r="P1427" s="64" t="str">
        <f>IF($A1427="","",'Stammdaten Mitarbeitende'!L1427)</f>
        <v/>
      </c>
      <c r="Q1427" s="64" t="str">
        <f>IF(OR($A1427="",'Stammdaten Mitarbeitende'!J1427=""),"",'Stammdaten Mitarbeitende'!J1427)</f>
        <v/>
      </c>
      <c r="R1427" s="63" t="str">
        <f t="shared" si="624"/>
        <v/>
      </c>
      <c r="S1427" s="63" t="str">
        <f t="shared" si="622"/>
        <v/>
      </c>
      <c r="T1427" s="19">
        <f t="shared" si="625"/>
        <v>0</v>
      </c>
      <c r="U1427" s="19">
        <f t="shared" si="626"/>
        <v>0</v>
      </c>
      <c r="V1427" s="19">
        <f t="shared" si="627"/>
        <v>0</v>
      </c>
      <c r="W1427" s="19">
        <f t="shared" si="628"/>
        <v>0</v>
      </c>
      <c r="X1427" s="19">
        <f t="shared" si="629"/>
        <v>0</v>
      </c>
      <c r="Y1427" s="19">
        <f t="shared" si="630"/>
        <v>0</v>
      </c>
      <c r="Z1427" s="365">
        <f t="shared" si="631"/>
        <v>0</v>
      </c>
    </row>
    <row r="1428" spans="1:26" ht="17.25" hidden="1" customHeight="1" x14ac:dyDescent="0.2">
      <c r="A1428" s="131" t="str">
        <f t="shared" ref="A1428:A1437" si="632">O1428</f>
        <v/>
      </c>
      <c r="B1428" s="168"/>
      <c r="C1428" s="168"/>
      <c r="D1428" s="168"/>
      <c r="E1428" s="169"/>
      <c r="F1428" s="273" t="str">
        <f t="shared" ref="F1428:F1437" si="633">R1428</f>
        <v/>
      </c>
      <c r="G1428" s="129"/>
      <c r="H1428" s="131" t="str">
        <f t="shared" ref="H1428:H1437" si="634">O1428</f>
        <v/>
      </c>
      <c r="I1428" s="168"/>
      <c r="J1428" s="168"/>
      <c r="K1428" s="168"/>
      <c r="L1428" s="169"/>
      <c r="M1428" s="273" t="str">
        <f t="shared" ref="M1428:M1437" si="635">S1428</f>
        <v/>
      </c>
      <c r="N1428" s="56"/>
      <c r="O1428" s="57" t="str">
        <f>'Stammdaten Mitarbeitende'!AA1428</f>
        <v/>
      </c>
      <c r="P1428" s="64" t="str">
        <f>IF($A1428="","",'Stammdaten Mitarbeitende'!L1428)</f>
        <v/>
      </c>
      <c r="Q1428" s="64" t="str">
        <f>IF(OR($A1428="",'Stammdaten Mitarbeitende'!J1428=""),"",'Stammdaten Mitarbeitende'!J1428)</f>
        <v/>
      </c>
      <c r="R1428" s="63" t="str">
        <f t="shared" si="624"/>
        <v/>
      </c>
      <c r="S1428" s="63" t="str">
        <f t="shared" si="622"/>
        <v/>
      </c>
      <c r="T1428" s="19">
        <f t="shared" si="625"/>
        <v>0</v>
      </c>
      <c r="U1428" s="19">
        <f t="shared" si="626"/>
        <v>0</v>
      </c>
      <c r="V1428" s="19">
        <f t="shared" si="627"/>
        <v>0</v>
      </c>
      <c r="W1428" s="19">
        <f t="shared" si="628"/>
        <v>0</v>
      </c>
      <c r="X1428" s="19">
        <f t="shared" si="629"/>
        <v>0</v>
      </c>
      <c r="Y1428" s="19">
        <f t="shared" si="630"/>
        <v>0</v>
      </c>
      <c r="Z1428" s="365">
        <f t="shared" si="631"/>
        <v>0</v>
      </c>
    </row>
    <row r="1429" spans="1:26" ht="17.25" hidden="1" customHeight="1" x14ac:dyDescent="0.2">
      <c r="A1429" s="131" t="str">
        <f t="shared" si="632"/>
        <v/>
      </c>
      <c r="B1429" s="168"/>
      <c r="C1429" s="168"/>
      <c r="D1429" s="168"/>
      <c r="E1429" s="169"/>
      <c r="F1429" s="273" t="str">
        <f t="shared" si="633"/>
        <v/>
      </c>
      <c r="G1429" s="129"/>
      <c r="H1429" s="131" t="str">
        <f t="shared" si="634"/>
        <v/>
      </c>
      <c r="I1429" s="168"/>
      <c r="J1429" s="168"/>
      <c r="K1429" s="168"/>
      <c r="L1429" s="169"/>
      <c r="M1429" s="273" t="str">
        <f t="shared" si="635"/>
        <v/>
      </c>
      <c r="N1429" s="56"/>
      <c r="O1429" s="57" t="str">
        <f>'Stammdaten Mitarbeitende'!AA1429</f>
        <v/>
      </c>
      <c r="P1429" s="64" t="str">
        <f>IF($A1429="","",'Stammdaten Mitarbeitende'!L1429)</f>
        <v/>
      </c>
      <c r="Q1429" s="64" t="str">
        <f>IF(OR($A1429="",'Stammdaten Mitarbeitende'!J1429=""),"",'Stammdaten Mitarbeitende'!J1429)</f>
        <v/>
      </c>
      <c r="R1429" s="63" t="str">
        <f t="shared" si="624"/>
        <v/>
      </c>
      <c r="S1429" s="63" t="str">
        <f t="shared" si="622"/>
        <v/>
      </c>
      <c r="T1429" s="19">
        <f t="shared" si="625"/>
        <v>0</v>
      </c>
      <c r="U1429" s="19">
        <f t="shared" si="626"/>
        <v>0</v>
      </c>
      <c r="V1429" s="19">
        <f t="shared" si="627"/>
        <v>0</v>
      </c>
      <c r="W1429" s="19">
        <f t="shared" si="628"/>
        <v>0</v>
      </c>
      <c r="X1429" s="19">
        <f t="shared" si="629"/>
        <v>0</v>
      </c>
      <c r="Y1429" s="19">
        <f t="shared" si="630"/>
        <v>0</v>
      </c>
      <c r="Z1429" s="365">
        <f t="shared" si="631"/>
        <v>0</v>
      </c>
    </row>
    <row r="1430" spans="1:26" ht="17.25" hidden="1" customHeight="1" x14ac:dyDescent="0.2">
      <c r="A1430" s="131" t="str">
        <f t="shared" si="632"/>
        <v/>
      </c>
      <c r="B1430" s="168"/>
      <c r="C1430" s="168"/>
      <c r="D1430" s="168"/>
      <c r="E1430" s="169"/>
      <c r="F1430" s="273" t="str">
        <f t="shared" si="633"/>
        <v/>
      </c>
      <c r="G1430" s="129"/>
      <c r="H1430" s="131" t="str">
        <f t="shared" si="634"/>
        <v/>
      </c>
      <c r="I1430" s="168"/>
      <c r="J1430" s="168"/>
      <c r="K1430" s="168"/>
      <c r="L1430" s="169"/>
      <c r="M1430" s="273" t="str">
        <f t="shared" si="635"/>
        <v/>
      </c>
      <c r="N1430" s="56"/>
      <c r="O1430" s="57" t="str">
        <f>'Stammdaten Mitarbeitende'!AA1430</f>
        <v/>
      </c>
      <c r="P1430" s="64" t="str">
        <f>IF($A1430="","",'Stammdaten Mitarbeitende'!L1430)</f>
        <v/>
      </c>
      <c r="Q1430" s="64" t="str">
        <f>IF(OR($A1430="",'Stammdaten Mitarbeitende'!J1430=""),"",'Stammdaten Mitarbeitende'!J1430)</f>
        <v/>
      </c>
      <c r="R1430" s="63" t="str">
        <f t="shared" si="624"/>
        <v/>
      </c>
      <c r="S1430" s="63" t="str">
        <f t="shared" si="622"/>
        <v/>
      </c>
      <c r="T1430" s="19">
        <f t="shared" si="625"/>
        <v>0</v>
      </c>
      <c r="U1430" s="19">
        <f t="shared" si="626"/>
        <v>0</v>
      </c>
      <c r="V1430" s="19">
        <f t="shared" si="627"/>
        <v>0</v>
      </c>
      <c r="W1430" s="19">
        <f t="shared" si="628"/>
        <v>0</v>
      </c>
      <c r="X1430" s="19">
        <f t="shared" si="629"/>
        <v>0</v>
      </c>
      <c r="Y1430" s="19">
        <f t="shared" si="630"/>
        <v>0</v>
      </c>
      <c r="Z1430" s="365">
        <f t="shared" si="631"/>
        <v>0</v>
      </c>
    </row>
    <row r="1431" spans="1:26" ht="17.25" hidden="1" customHeight="1" x14ac:dyDescent="0.2">
      <c r="A1431" s="131" t="str">
        <f t="shared" si="632"/>
        <v/>
      </c>
      <c r="B1431" s="168"/>
      <c r="C1431" s="168"/>
      <c r="D1431" s="168"/>
      <c r="E1431" s="169"/>
      <c r="F1431" s="273" t="str">
        <f t="shared" si="633"/>
        <v/>
      </c>
      <c r="G1431" s="129"/>
      <c r="H1431" s="131" t="str">
        <f t="shared" si="634"/>
        <v/>
      </c>
      <c r="I1431" s="168"/>
      <c r="J1431" s="168"/>
      <c r="K1431" s="168"/>
      <c r="L1431" s="169"/>
      <c r="M1431" s="273" t="str">
        <f t="shared" si="635"/>
        <v/>
      </c>
      <c r="N1431" s="56"/>
      <c r="O1431" s="57" t="str">
        <f>'Stammdaten Mitarbeitende'!AA1431</f>
        <v/>
      </c>
      <c r="P1431" s="64" t="str">
        <f>IF($A1431="","",'Stammdaten Mitarbeitende'!L1431)</f>
        <v/>
      </c>
      <c r="Q1431" s="64" t="str">
        <f>IF(OR($A1431="",'Stammdaten Mitarbeitende'!J1431=""),"",'Stammdaten Mitarbeitende'!J1431)</f>
        <v/>
      </c>
      <c r="R1431" s="63" t="str">
        <f t="shared" si="624"/>
        <v/>
      </c>
      <c r="S1431" s="63" t="str">
        <f t="shared" si="622"/>
        <v/>
      </c>
      <c r="T1431" s="19">
        <f t="shared" si="625"/>
        <v>0</v>
      </c>
      <c r="U1431" s="19">
        <f t="shared" si="626"/>
        <v>0</v>
      </c>
      <c r="V1431" s="19">
        <f t="shared" si="627"/>
        <v>0</v>
      </c>
      <c r="W1431" s="19">
        <f t="shared" si="628"/>
        <v>0</v>
      </c>
      <c r="X1431" s="19">
        <f t="shared" si="629"/>
        <v>0</v>
      </c>
      <c r="Y1431" s="19">
        <f t="shared" si="630"/>
        <v>0</v>
      </c>
      <c r="Z1431" s="365">
        <f t="shared" si="631"/>
        <v>0</v>
      </c>
    </row>
    <row r="1432" spans="1:26" ht="17.25" hidden="1" customHeight="1" x14ac:dyDescent="0.2">
      <c r="A1432" s="131" t="str">
        <f t="shared" si="632"/>
        <v/>
      </c>
      <c r="B1432" s="168"/>
      <c r="C1432" s="168"/>
      <c r="D1432" s="168"/>
      <c r="E1432" s="169"/>
      <c r="F1432" s="273" t="str">
        <f t="shared" si="633"/>
        <v/>
      </c>
      <c r="G1432" s="129"/>
      <c r="H1432" s="131" t="str">
        <f t="shared" si="634"/>
        <v/>
      </c>
      <c r="I1432" s="168"/>
      <c r="J1432" s="168"/>
      <c r="K1432" s="168"/>
      <c r="L1432" s="169"/>
      <c r="M1432" s="273" t="str">
        <f t="shared" si="635"/>
        <v/>
      </c>
      <c r="N1432" s="56"/>
      <c r="O1432" s="57" t="str">
        <f>'Stammdaten Mitarbeitende'!AA1432</f>
        <v/>
      </c>
      <c r="P1432" s="64" t="str">
        <f>IF($A1432="","",'Stammdaten Mitarbeitende'!L1432)</f>
        <v/>
      </c>
      <c r="Q1432" s="64" t="str">
        <f>IF(OR($A1432="",'Stammdaten Mitarbeitende'!J1432=""),"",'Stammdaten Mitarbeitende'!J1432)</f>
        <v/>
      </c>
      <c r="R1432" s="63" t="str">
        <f t="shared" si="624"/>
        <v/>
      </c>
      <c r="S1432" s="63" t="str">
        <f t="shared" si="622"/>
        <v/>
      </c>
      <c r="T1432" s="19">
        <f t="shared" si="625"/>
        <v>0</v>
      </c>
      <c r="U1432" s="19">
        <f t="shared" si="626"/>
        <v>0</v>
      </c>
      <c r="V1432" s="19">
        <f t="shared" si="627"/>
        <v>0</v>
      </c>
      <c r="W1432" s="19">
        <f t="shared" si="628"/>
        <v>0</v>
      </c>
      <c r="X1432" s="19">
        <f t="shared" si="629"/>
        <v>0</v>
      </c>
      <c r="Y1432" s="19">
        <f t="shared" si="630"/>
        <v>0</v>
      </c>
      <c r="Z1432" s="365">
        <f t="shared" si="631"/>
        <v>0</v>
      </c>
    </row>
    <row r="1433" spans="1:26" ht="17.25" hidden="1" customHeight="1" x14ac:dyDescent="0.2">
      <c r="A1433" s="131" t="str">
        <f t="shared" si="632"/>
        <v/>
      </c>
      <c r="B1433" s="168"/>
      <c r="C1433" s="168"/>
      <c r="D1433" s="168"/>
      <c r="E1433" s="169"/>
      <c r="F1433" s="273" t="str">
        <f t="shared" si="633"/>
        <v/>
      </c>
      <c r="G1433" s="129"/>
      <c r="H1433" s="131" t="str">
        <f t="shared" si="634"/>
        <v/>
      </c>
      <c r="I1433" s="168"/>
      <c r="J1433" s="168"/>
      <c r="K1433" s="168"/>
      <c r="L1433" s="169"/>
      <c r="M1433" s="273" t="str">
        <f t="shared" si="635"/>
        <v/>
      </c>
      <c r="N1433" s="56"/>
      <c r="O1433" s="57" t="str">
        <f>'Stammdaten Mitarbeitende'!AA1433</f>
        <v/>
      </c>
      <c r="P1433" s="64" t="str">
        <f>IF($A1433="","",'Stammdaten Mitarbeitende'!L1433)</f>
        <v/>
      </c>
      <c r="Q1433" s="64" t="str">
        <f>IF(OR($A1433="",'Stammdaten Mitarbeitende'!J1433=""),"",'Stammdaten Mitarbeitende'!J1433)</f>
        <v/>
      </c>
      <c r="R1433" s="63" t="str">
        <f t="shared" si="624"/>
        <v/>
      </c>
      <c r="S1433" s="63" t="str">
        <f t="shared" si="622"/>
        <v/>
      </c>
      <c r="T1433" s="19">
        <f t="shared" si="625"/>
        <v>0</v>
      </c>
      <c r="U1433" s="19">
        <f t="shared" si="626"/>
        <v>0</v>
      </c>
      <c r="V1433" s="19">
        <f t="shared" si="627"/>
        <v>0</v>
      </c>
      <c r="W1433" s="19">
        <f t="shared" si="628"/>
        <v>0</v>
      </c>
      <c r="X1433" s="19">
        <f t="shared" si="629"/>
        <v>0</v>
      </c>
      <c r="Y1433" s="19">
        <f t="shared" si="630"/>
        <v>0</v>
      </c>
      <c r="Z1433" s="365">
        <f t="shared" si="631"/>
        <v>0</v>
      </c>
    </row>
    <row r="1434" spans="1:26" ht="17.25" hidden="1" customHeight="1" x14ac:dyDescent="0.2">
      <c r="A1434" s="131" t="str">
        <f t="shared" si="632"/>
        <v/>
      </c>
      <c r="B1434" s="168"/>
      <c r="C1434" s="168"/>
      <c r="D1434" s="168"/>
      <c r="E1434" s="169"/>
      <c r="F1434" s="273" t="str">
        <f t="shared" si="633"/>
        <v/>
      </c>
      <c r="G1434" s="129"/>
      <c r="H1434" s="131" t="str">
        <f t="shared" si="634"/>
        <v/>
      </c>
      <c r="I1434" s="168"/>
      <c r="J1434" s="168"/>
      <c r="K1434" s="168"/>
      <c r="L1434" s="169"/>
      <c r="M1434" s="273" t="str">
        <f t="shared" si="635"/>
        <v/>
      </c>
      <c r="N1434" s="56"/>
      <c r="O1434" s="57" t="str">
        <f>'Stammdaten Mitarbeitende'!AA1434</f>
        <v/>
      </c>
      <c r="P1434" s="64" t="str">
        <f>IF($A1434="","",'Stammdaten Mitarbeitende'!L1434)</f>
        <v/>
      </c>
      <c r="Q1434" s="64" t="str">
        <f>IF(OR($A1434="",'Stammdaten Mitarbeitende'!J1434=""),"",'Stammdaten Mitarbeitende'!J1434)</f>
        <v/>
      </c>
      <c r="R1434" s="63" t="str">
        <f t="shared" si="624"/>
        <v/>
      </c>
      <c r="S1434" s="63" t="str">
        <f t="shared" si="622"/>
        <v/>
      </c>
      <c r="T1434" s="19">
        <f t="shared" si="625"/>
        <v>0</v>
      </c>
      <c r="U1434" s="19">
        <f t="shared" si="626"/>
        <v>0</v>
      </c>
      <c r="V1434" s="19">
        <f t="shared" si="627"/>
        <v>0</v>
      </c>
      <c r="W1434" s="19">
        <f t="shared" si="628"/>
        <v>0</v>
      </c>
      <c r="X1434" s="19">
        <f t="shared" si="629"/>
        <v>0</v>
      </c>
      <c r="Y1434" s="19">
        <f t="shared" si="630"/>
        <v>0</v>
      </c>
      <c r="Z1434" s="365">
        <f t="shared" si="631"/>
        <v>0</v>
      </c>
    </row>
    <row r="1435" spans="1:26" ht="17.25" hidden="1" customHeight="1" x14ac:dyDescent="0.2">
      <c r="A1435" s="131" t="str">
        <f t="shared" si="632"/>
        <v/>
      </c>
      <c r="B1435" s="168"/>
      <c r="C1435" s="168"/>
      <c r="D1435" s="168"/>
      <c r="E1435" s="169"/>
      <c r="F1435" s="273" t="str">
        <f t="shared" si="633"/>
        <v/>
      </c>
      <c r="G1435" s="129"/>
      <c r="H1435" s="131" t="str">
        <f t="shared" si="634"/>
        <v/>
      </c>
      <c r="I1435" s="168"/>
      <c r="J1435" s="168"/>
      <c r="K1435" s="168"/>
      <c r="L1435" s="169"/>
      <c r="M1435" s="273" t="str">
        <f t="shared" si="635"/>
        <v/>
      </c>
      <c r="N1435" s="56"/>
      <c r="O1435" s="57" t="str">
        <f>'Stammdaten Mitarbeitende'!AA1435</f>
        <v/>
      </c>
      <c r="P1435" s="64" t="str">
        <f>IF($A1435="","",'Stammdaten Mitarbeitende'!L1435)</f>
        <v/>
      </c>
      <c r="Q1435" s="64" t="str">
        <f>IF(OR($A1435="",'Stammdaten Mitarbeitende'!J1435=""),"",'Stammdaten Mitarbeitende'!J1435)</f>
        <v/>
      </c>
      <c r="R1435" s="63" t="str">
        <f t="shared" si="624"/>
        <v/>
      </c>
      <c r="S1435" s="63" t="str">
        <f t="shared" si="622"/>
        <v/>
      </c>
      <c r="T1435" s="19">
        <f t="shared" si="625"/>
        <v>0</v>
      </c>
      <c r="U1435" s="19">
        <f t="shared" si="626"/>
        <v>0</v>
      </c>
      <c r="V1435" s="19">
        <f t="shared" si="627"/>
        <v>0</v>
      </c>
      <c r="W1435" s="19">
        <f t="shared" si="628"/>
        <v>0</v>
      </c>
      <c r="X1435" s="19">
        <f t="shared" si="629"/>
        <v>0</v>
      </c>
      <c r="Y1435" s="19">
        <f t="shared" si="630"/>
        <v>0</v>
      </c>
      <c r="Z1435" s="365">
        <f t="shared" si="631"/>
        <v>0</v>
      </c>
    </row>
    <row r="1436" spans="1:26" ht="17.25" hidden="1" customHeight="1" x14ac:dyDescent="0.2">
      <c r="A1436" s="131" t="str">
        <f t="shared" si="632"/>
        <v/>
      </c>
      <c r="B1436" s="168"/>
      <c r="C1436" s="168"/>
      <c r="D1436" s="168"/>
      <c r="E1436" s="169"/>
      <c r="F1436" s="273" t="str">
        <f t="shared" si="633"/>
        <v/>
      </c>
      <c r="G1436" s="129"/>
      <c r="H1436" s="131" t="str">
        <f t="shared" si="634"/>
        <v/>
      </c>
      <c r="I1436" s="168"/>
      <c r="J1436" s="168"/>
      <c r="K1436" s="168"/>
      <c r="L1436" s="169"/>
      <c r="M1436" s="273" t="str">
        <f t="shared" si="635"/>
        <v/>
      </c>
      <c r="N1436" s="56"/>
      <c r="O1436" s="57" t="str">
        <f>'Stammdaten Mitarbeitende'!AA1436</f>
        <v/>
      </c>
      <c r="P1436" s="64" t="str">
        <f>IF($A1436="","",'Stammdaten Mitarbeitende'!L1436)</f>
        <v/>
      </c>
      <c r="Q1436" s="64" t="str">
        <f>IF(OR($A1436="",'Stammdaten Mitarbeitende'!J1436=""),"",'Stammdaten Mitarbeitende'!J1436)</f>
        <v/>
      </c>
      <c r="R1436" s="63" t="str">
        <f t="shared" si="624"/>
        <v/>
      </c>
      <c r="S1436" s="63" t="str">
        <f t="shared" si="622"/>
        <v/>
      </c>
      <c r="T1436" s="19">
        <f t="shared" si="625"/>
        <v>0</v>
      </c>
      <c r="U1436" s="19">
        <f t="shared" si="626"/>
        <v>0</v>
      </c>
      <c r="V1436" s="19">
        <f t="shared" si="627"/>
        <v>0</v>
      </c>
      <c r="W1436" s="19">
        <f t="shared" si="628"/>
        <v>0</v>
      </c>
      <c r="X1436" s="19">
        <f t="shared" si="629"/>
        <v>0</v>
      </c>
      <c r="Y1436" s="19">
        <f t="shared" si="630"/>
        <v>0</v>
      </c>
      <c r="Z1436" s="365">
        <f t="shared" si="631"/>
        <v>0</v>
      </c>
    </row>
    <row r="1437" spans="1:26" ht="17.25" hidden="1" customHeight="1" x14ac:dyDescent="0.2">
      <c r="A1437" s="131" t="str">
        <f t="shared" si="632"/>
        <v/>
      </c>
      <c r="B1437" s="168"/>
      <c r="C1437" s="168"/>
      <c r="D1437" s="168"/>
      <c r="E1437" s="169"/>
      <c r="F1437" s="273" t="str">
        <f t="shared" si="633"/>
        <v/>
      </c>
      <c r="G1437" s="129"/>
      <c r="H1437" s="131" t="str">
        <f t="shared" si="634"/>
        <v/>
      </c>
      <c r="I1437" s="168"/>
      <c r="J1437" s="168"/>
      <c r="K1437" s="168"/>
      <c r="L1437" s="169"/>
      <c r="M1437" s="273" t="str">
        <f t="shared" si="635"/>
        <v/>
      </c>
      <c r="N1437" s="56"/>
      <c r="O1437" s="57" t="str">
        <f>'Stammdaten Mitarbeitende'!AA1437</f>
        <v/>
      </c>
      <c r="P1437" s="64" t="str">
        <f>IF($A1437="","",'Stammdaten Mitarbeitende'!L1437)</f>
        <v/>
      </c>
      <c r="Q1437" s="64" t="str">
        <f>IF(OR($A1437="",'Stammdaten Mitarbeitende'!J1437=""),"",'Stammdaten Mitarbeitende'!J1437)</f>
        <v/>
      </c>
      <c r="R1437" s="63" t="str">
        <f t="shared" si="624"/>
        <v/>
      </c>
      <c r="S1437" s="63" t="str">
        <f t="shared" si="622"/>
        <v/>
      </c>
      <c r="T1437" s="19">
        <f t="shared" si="625"/>
        <v>0</v>
      </c>
      <c r="U1437" s="19">
        <f t="shared" si="626"/>
        <v>0</v>
      </c>
      <c r="V1437" s="19">
        <f t="shared" si="627"/>
        <v>0</v>
      </c>
      <c r="W1437" s="19">
        <f t="shared" si="628"/>
        <v>0</v>
      </c>
      <c r="X1437" s="19">
        <f t="shared" si="629"/>
        <v>0</v>
      </c>
      <c r="Y1437" s="19">
        <f t="shared" si="630"/>
        <v>0</v>
      </c>
      <c r="Z1437" s="365">
        <f t="shared" si="631"/>
        <v>0</v>
      </c>
    </row>
    <row r="1438" spans="1:26" x14ac:dyDescent="0.2">
      <c r="A1438" s="284" t="str">
        <f>CONCATENATE(Übersetzungstexte!A$231," ",TEXT(MONTH(P$3),"00"),".",YEAR(P$3))</f>
        <v>Total Periode 01.3799</v>
      </c>
      <c r="B1438" s="275"/>
      <c r="C1438" s="276">
        <f>T1438</f>
        <v>0</v>
      </c>
      <c r="D1438" s="277"/>
      <c r="E1438" s="276">
        <f>U1438</f>
        <v>0</v>
      </c>
      <c r="F1438" s="276">
        <f>V1438</f>
        <v>0</v>
      </c>
      <c r="G1438" s="278"/>
      <c r="H1438" s="285" t="str">
        <f>CONCATENATE(Übersetzungstexte!A$232," ",TEXT(MONTH(P$4),"00"),".",YEAR(P$4))</f>
        <v>Total Periode 01.3798</v>
      </c>
      <c r="I1438" s="275"/>
      <c r="J1438" s="276">
        <f>W1438</f>
        <v>0</v>
      </c>
      <c r="K1438" s="277"/>
      <c r="L1438" s="276">
        <f>X1438</f>
        <v>0</v>
      </c>
      <c r="M1438" s="286">
        <f>Y1438</f>
        <v>0</v>
      </c>
      <c r="N1438" s="56"/>
      <c r="O1438" s="56"/>
      <c r="P1438" s="56"/>
      <c r="Q1438" s="56"/>
      <c r="R1438" s="56"/>
      <c r="S1438" s="56"/>
      <c r="T1438" s="19">
        <f t="shared" ref="T1438:Y1438" si="636">SUM(T10:T1437)</f>
        <v>0</v>
      </c>
      <c r="U1438" s="19">
        <f t="shared" si="636"/>
        <v>0</v>
      </c>
      <c r="V1438" s="19">
        <f t="shared" si="636"/>
        <v>0</v>
      </c>
      <c r="W1438" s="19">
        <f t="shared" si="636"/>
        <v>0</v>
      </c>
      <c r="X1438" s="19">
        <f t="shared" si="636"/>
        <v>0</v>
      </c>
      <c r="Y1438" s="19">
        <f t="shared" si="636"/>
        <v>0</v>
      </c>
    </row>
    <row r="1439" spans="1:26" x14ac:dyDescent="0.2">
      <c r="A1439" s="287"/>
      <c r="B1439" s="288"/>
      <c r="C1439" s="289"/>
      <c r="D1439" s="290"/>
      <c r="E1439" s="291" t="str">
        <f>CONCATENATE(Übersetzungstexte!A$233," ",TEXT(MONTH(P$3),"00"),".",YEAR(P$3),":")</f>
        <v>Prozentualer Ausfall in der Periode 01.3799:</v>
      </c>
      <c r="F1439" s="292">
        <f>T1439</f>
        <v>0</v>
      </c>
      <c r="G1439" s="293"/>
      <c r="H1439" s="293"/>
      <c r="I1439" s="288"/>
      <c r="J1439" s="290"/>
      <c r="K1439" s="294"/>
      <c r="L1439" s="291" t="str">
        <f>CONCATENATE(Übersetzungstexte!A$234," ",TEXT(MONTH(P$4),"00"),".",YEAR(P$4),":")</f>
        <v>Prozentualer Ausfall in der Periode 01.3798:</v>
      </c>
      <c r="M1439" s="292">
        <f>W1439</f>
        <v>0</v>
      </c>
      <c r="S1439" s="88" t="s">
        <v>8</v>
      </c>
      <c r="T1439" s="90">
        <f>IF(V1438=0,0,ROUND(V1438/(T1438-U1438),4))</f>
        <v>0</v>
      </c>
      <c r="V1439" s="78" t="s">
        <v>9</v>
      </c>
      <c r="W1439" s="90">
        <f>IF(Y1438=0,0,ROUND(Y1438/(W1438-X1438),4))</f>
        <v>0</v>
      </c>
    </row>
    <row r="1440" spans="1:26" x14ac:dyDescent="0.2">
      <c r="A1440" s="295"/>
      <c r="B1440" s="296"/>
      <c r="C1440" s="297"/>
      <c r="D1440" s="298"/>
      <c r="E1440" s="299"/>
      <c r="F1440" s="297"/>
      <c r="G1440" s="261"/>
      <c r="H1440" s="300"/>
      <c r="I1440" s="301"/>
      <c r="J1440" s="302"/>
      <c r="K1440" s="303"/>
      <c r="L1440" s="304" t="str">
        <f>Übersetzungstexte!A$235</f>
        <v>Durchschnittlicher Arbeitsausfall der beiden Vergleichsperioden:</v>
      </c>
      <c r="M1440" s="305">
        <f>W1440</f>
        <v>0</v>
      </c>
      <c r="V1440" s="89" t="s">
        <v>11</v>
      </c>
      <c r="W1440" s="90">
        <f>ROUND((T1439+W1439)/2,4)</f>
        <v>0</v>
      </c>
    </row>
  </sheetData>
  <sheetProtection password="8D91" sheet="1" objects="1" scenarios="1" selectLockedCells="1"/>
  <mergeCells count="1">
    <mergeCell ref="A3:M3"/>
  </mergeCells>
  <phoneticPr fontId="2" type="noConversion"/>
  <conditionalFormatting sqref="F9 M9">
    <cfRule type="expression" dxfId="40" priority="1" stopIfTrue="1">
      <formula>AND(NOT(#REF!=""),F9&gt;C9-D9-E9-#REF!)</formula>
    </cfRule>
    <cfRule type="expression" dxfId="39" priority="2" stopIfTrue="1">
      <formula>AND(NOT(#REF!=""),F9="")</formula>
    </cfRule>
  </conditionalFormatting>
  <conditionalFormatting sqref="J1209:J1229 J309:J329 J10:J29 C10:C29 J759:J779 J1059:J1079 J609:J629 C759:C779 C1059:C1079 J969:J989 J159:J179 J909:J929 J669:J689 C909:C929 J819:J839 C159:C179 C969:C989 C819:C839 J999:J1019 C1209:C1229 J849:J869 J1119:J1139 C999:C1019 C309:C329 J39:J59 C39:C59 J69:J89 C69:C89 C1119:C1139 J219:J239 J1149:J1169 C219:C239 C1149:C1169 J249:J269 J459:J479 C249:C269 J1179:J1199 C459:C479 J279:J299 J369:J389 C279:C299 C369:C389 J339:J359 J399:J419 J99:J119 C99:C119 C399:C419 C609:C629 J429:J449 J519:J539 C429:C449 C519:C539 J489:J509 J549:J569 J1029:J1049 C489:C509 C549:C569 J579:J599 C669:C689 C579:C599 J699:J719 J639:J659 C699:C719 C639:C659 J729:J749 C729:C749 C849:C869 J789:J809 J879:J899 C789:C809 C879:C899 J129:J149 C129:C149 C1029:C1049 J939:J959 J1089:J1109 C1179:C1199 C1089:C1109 J1239:J1259 J189:J209 J1419:J1437 C189:C209 C1419:C1437 C339:C359 C939:C959 C1239:C1259 J1359:J1379 C1359:C1379 J1269:J1289 C1269:C1289 J1299:J1319 C1299:C1319 J1329:J1349 C1329:C1349 J1389:J1409 C1389:C1409">
    <cfRule type="cellIs" dxfId="38" priority="3" stopIfTrue="1" operator="lessThan">
      <formula>0</formula>
    </cfRule>
    <cfRule type="expression" dxfId="37" priority="4" stopIfTrue="1">
      <formula>AND($A10&lt;&gt;"",OR(B10&lt;&gt;"",D10&lt;&gt;"",E10&lt;&gt;""),C10="")</formula>
    </cfRule>
  </conditionalFormatting>
  <conditionalFormatting sqref="I1209:I1229 I309:I329 I10:I29 B10:B29 I759:I779 I1059:I1079 I609:I629 B759:B779 B1059:B1079 I969:I989 I159:I179 I909:I929 I669:I689 B909:B929 I819:I839 B159:B179 B969:B989 B819:B839 I999:I1019 B1209:B1229 I849:I869 I1119:I1139 B999:B1019 B309:B329 I39:I59 B39:B59 I69:I89 B69:B89 B1119:B1139 I219:I239 I1149:I1169 B219:B239 B1149:B1169 I249:I269 I459:I479 B249:B269 I1179:I1199 B459:B479 I279:I299 I369:I389 B279:B299 B369:B389 I339:I359 I399:I419 I99:I119 B99:B119 B399:B419 B609:B629 I429:I449 I519:I539 B429:B449 B519:B539 I489:I509 I549:I569 I1029:I1049 B489:B509 B549:B569 I579:I599 B669:B689 B579:B599 I699:I719 I639:I659 B699:B719 B639:B659 I729:I749 B729:B749 B849:B869 I789:I809 I879:I899 B789:B809 B879:B899 I129:I149 B129:B149 B1029:B1049 I939:I959 I1089:I1109 B1179:B1199 B1089:B1109 I1239:I1259 I189:I209 I1419:I1437 B189:B209 B1419:B1437 B339:B359 B939:B959 B1239:B1259 I1359:I1379 B1359:B1379 I1269:I1289 B1269:B1289 I1299:I1319 B1299:B1319 I1329:I1349 B1329:B1349 I1389:I1409 B1389:B1409">
    <cfRule type="cellIs" dxfId="36" priority="5" stopIfTrue="1" operator="lessThan">
      <formula>0</formula>
    </cfRule>
    <cfRule type="expression" dxfId="35" priority="6" stopIfTrue="1">
      <formula>AND($A10&lt;&gt;"",OR(C10&lt;&gt;"",D10&lt;&gt;"",E10&lt;&gt;""),B10="")</formula>
    </cfRule>
  </conditionalFormatting>
  <conditionalFormatting sqref="K309:K329 K459:K479 K10:K29 D10:D29 K1059:K1079 D1059:D1079 K759:K779 D759:D779 K1209:K1229 K909:K929 K969:K989 D909:D929 K819:K839 K159:K179 D159:D179 D969:D989 K999:K1019 D1209:D1229 K1119:K1139 D1119:D1139 K1149:K1169 D1149:D1169 D309:D329 K39:K59 D39:D59 K69:K89 D69:D89 K219:K239 D219:D239 K249:K269 D249:D269 K279:K299 D279:D299 D459:D479 K369:K389 K339:K359 D369:D389 K399:K419 D399:D419 K429:K449 D429:D449 K489:K509 D489:D509 K99:K119 D99:D119 K609:K629 D609:D629 K519:K539 D519:D539 K549:K569 D549:D569 K579:K599 D579:D599 D999:D1019 K639:K659 D639:D659 K669:K689 D669:D689 K699:K719 D699:D719 K729:K749 D729:D749 K789:K809 D789:D809 D819:D839 K849:K869 D849:D869 K879:K899 D879:D899 K939:K959 K129:K149 D129:D149 K1029:K1049 D1029:D1049 K1089:K1109 D1089:D1109 K189:K209 D189:D209 K1179:K1199 D1179:D1199 K1239:K1259 K1419:K1437 D1419:D1437 D339:D359 D939:D959 D1239:D1259 K1359:K1379 D1359:D1379 K1269:K1289 D1269:D1289 K1299:K1319 D1299:D1319 K1329:K1349 D1329:D1349 K1389:K1409 D1389:D1409">
    <cfRule type="cellIs" dxfId="34" priority="7" stopIfTrue="1" operator="lessThan">
      <formula>0</formula>
    </cfRule>
    <cfRule type="expression" dxfId="33" priority="8" stopIfTrue="1">
      <formula>AND($A10&lt;&gt;"",OR(B10&lt;&gt;"",C10&lt;&gt;"",E10&lt;&gt;""),D10="")</formula>
    </cfRule>
  </conditionalFormatting>
  <conditionalFormatting sqref="L459:L479 L10:L29 E10:E29 L1059:L1079 E1059:E1079 L759:L779 E759:E779 L1209:L1229 L909:L929 L969:L989 E909:E929 L819:L839 L159:L179 E159:E179 E1209:E1229 L1119:L1139 L309:L329 E1119:E1139 L1149:L1169 E1149:E1169 E309:E329 L39:L59 E39:E59 L69:L89 E69:E89 L219:L239 E219:E239 L249:L269 E249:E269 L279:L299 E279:E299 E459:E479 L369:L389 L339:L359 E369:E389 L399:L419 E399:E419 L429:L449 E429:E449 L489:L509 E489:E509 L99:L119 E99:E119 L609:L629 E609:E629 L519:L539 E519:E539 L549:L569 E549:E569 L579:L599 E579:E599 E969:E989 L639:L659 E639:E659 L669:L689 E669:E689 L699:L719 E699:E719 L729:L749 E729:E749 L789:L809 E789:E809 E819:E839 L849:L869 E849:E869 L879:L899 E879:E899 L939:L959 L129:L149 E129:E149 L999:L1019 E999:E1019 L1029:L1049 E1029:E1049 L1089:L1109 E1089:E1109 L189:L209 E189:E209 L1179:L1199 E1179:E1199 L1239:L1259 L1419:L1437 E1419:E1437 E339:E359 E939:E959 E1239:E1259 L1359:L1379 E1359:E1379 L1269:L1289 E1269:E1289 L1299:L1319 E1299:E1319 L1329:L1349 E1329:E1349 L1389:L1409 E1389:E1409">
    <cfRule type="expression" dxfId="32" priority="9" stopIfTrue="1">
      <formula>OR(E10&lt;0,E10&gt;C10)</formula>
    </cfRule>
    <cfRule type="expression" dxfId="31" priority="10" stopIfTrue="1">
      <formula>AND($A10&lt;&gt;"",OR(B10&lt;&gt;"",C10&lt;&gt;"",D10&lt;&gt;""),E10="")</formula>
    </cfRule>
  </conditionalFormatting>
  <conditionalFormatting sqref="B9:E9 I9:L9">
    <cfRule type="cellIs" dxfId="30" priority="11" stopIfTrue="1" operator="lessThan">
      <formula>0</formula>
    </cfRule>
  </conditionalFormatting>
  <pageMargins left="0.70866141732283472" right="0.59055118110236227" top="1.0629921259842521" bottom="0.70866141732283472" header="0.51181102362204722" footer="0.31496062992125984"/>
  <pageSetup paperSize="9" orientation="landscape" r:id="rId1"/>
  <headerFooter alignWithMargins="0">
    <oddHeader>&amp;L&amp;"Arial"&amp;8Arbeitslosenversicherung&amp;C&amp;"Arial"&amp;10&amp;BSaisonale Ausfallstunden_x000D_&amp;B&amp;"Arial"&amp;8(Formular 716.303.1) &amp;R&amp;"Arial"&amp;8Seite &amp;P</oddHeader>
    <oddFooter>&amp;L&amp;"Arial"&amp;8_x000D_Für Fragen dieses Arbeitsblatt betreffend wenden Sie sich bitte an Ihre Arbeitslosenkasse.&amp;R&amp;"Arial"&amp;8&amp;D V4 (01.2023)</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IU1440"/>
  <sheetViews>
    <sheetView zoomScaleNormal="100" workbookViewId="0">
      <selection activeCell="A4" sqref="A4:R4"/>
    </sheetView>
  </sheetViews>
  <sheetFormatPr baseColWidth="10" defaultColWidth="0" defaultRowHeight="12.75" zeroHeight="1" x14ac:dyDescent="0.2"/>
  <cols>
    <col min="1" max="1" width="18" style="353" customWidth="1"/>
    <col min="2" max="2" width="6.28515625" style="354" customWidth="1"/>
    <col min="3" max="3" width="6.7109375" style="355" customWidth="1"/>
    <col min="4" max="4" width="8" style="356" customWidth="1"/>
    <col min="5" max="5" width="5.28515625" style="355" customWidth="1"/>
    <col min="6" max="6" width="6.7109375" style="357" customWidth="1"/>
    <col min="7" max="8" width="4.42578125" style="355" customWidth="1"/>
    <col min="9" max="9" width="4.5703125" style="355" customWidth="1"/>
    <col min="10" max="10" width="7.5703125" style="356" customWidth="1"/>
    <col min="11" max="11" width="6.42578125" style="356" customWidth="1"/>
    <col min="12" max="12" width="7" style="355" customWidth="1"/>
    <col min="13" max="13" width="6.28515625" style="89" customWidth="1"/>
    <col min="14" max="14" width="9.28515625" style="355" customWidth="1"/>
    <col min="15" max="15" width="7.28515625" style="355" customWidth="1"/>
    <col min="16" max="16" width="9.28515625" style="355" customWidth="1"/>
    <col min="17" max="17" width="7.5703125" style="1" customWidth="1"/>
    <col min="18" max="18" width="9.42578125" style="1" customWidth="1"/>
    <col min="19" max="19" width="0.7109375" style="53" customWidth="1"/>
    <col min="20" max="20" width="8.42578125" style="53" hidden="1" customWidth="1"/>
    <col min="21" max="21" width="7.28515625" style="53" hidden="1" customWidth="1"/>
    <col min="22" max="22" width="6.42578125" style="53" hidden="1" customWidth="1"/>
    <col min="23" max="24" width="7.7109375" style="53" hidden="1" customWidth="1"/>
    <col min="25" max="25" width="9.28515625" style="1" hidden="1" customWidth="1"/>
    <col min="26" max="26" width="7.42578125" style="1" hidden="1" customWidth="1"/>
    <col min="27" max="27" width="10.85546875" style="20" hidden="1" customWidth="1"/>
    <col min="28" max="29" width="7.7109375" style="20" hidden="1" customWidth="1"/>
    <col min="30" max="30" width="7.5703125" style="20" hidden="1" customWidth="1"/>
    <col min="31" max="31" width="8.5703125" style="20" hidden="1" customWidth="1"/>
    <col min="32" max="32" width="8.5703125" style="2" hidden="1" customWidth="1"/>
    <col min="33" max="33" width="8.5703125" style="47" hidden="1" customWidth="1"/>
    <col min="34" max="34" width="8.42578125" style="2" hidden="1" customWidth="1"/>
    <col min="35" max="36" width="7.7109375" style="80" hidden="1" customWidth="1"/>
    <col min="37" max="37" width="7.7109375" style="47" hidden="1" customWidth="1"/>
    <col min="38" max="38" width="8.5703125" style="47" hidden="1" customWidth="1"/>
    <col min="39" max="39" width="10.28515625" style="53" hidden="1" customWidth="1"/>
    <col min="40" max="40" width="10.28515625" style="9" hidden="1" customWidth="1"/>
    <col min="41" max="42" width="8.5703125" style="9" hidden="1" customWidth="1"/>
    <col min="43" max="43" width="10.7109375" style="4" hidden="1" customWidth="1"/>
    <col min="44" max="44" width="8.28515625" style="9" hidden="1" customWidth="1"/>
    <col min="45" max="255" width="8.5703125" style="9" hidden="1" customWidth="1"/>
    <col min="256" max="16384" width="11.42578125" style="9" hidden="1"/>
  </cols>
  <sheetData>
    <row r="1" spans="1:44" x14ac:dyDescent="0.2">
      <c r="A1" s="240" t="str">
        <f>'Stammdaten Betrieb &amp; Abteilung'!D$1</f>
        <v xml:space="preserve">  </v>
      </c>
      <c r="B1" s="73"/>
      <c r="C1" s="241"/>
      <c r="D1" s="242"/>
      <c r="E1" s="1"/>
      <c r="F1" s="25"/>
      <c r="G1" s="1"/>
      <c r="H1" s="1"/>
      <c r="I1" s="1"/>
      <c r="J1" s="243"/>
      <c r="K1" s="46"/>
      <c r="L1" s="18"/>
      <c r="M1" s="22" t="str">
        <f>Übersetzungstexte!A$239</f>
        <v>Betrieb / Betriebsabteilung</v>
      </c>
      <c r="N1" s="49" t="str">
        <f>'Stammdaten Betrieb &amp; Abteilung'!D$13</f>
        <v xml:space="preserve"> </v>
      </c>
      <c r="O1" s="1"/>
      <c r="P1" s="49"/>
      <c r="AI1" s="79"/>
      <c r="AJ1" s="79"/>
      <c r="AO1" s="97"/>
    </row>
    <row r="2" spans="1:44" x14ac:dyDescent="0.2">
      <c r="A2" s="49" t="str">
        <f>'Stammdaten Betrieb &amp; Abteilung'!D$3</f>
        <v xml:space="preserve"> </v>
      </c>
      <c r="B2" s="73"/>
      <c r="C2" s="246"/>
      <c r="D2" s="242"/>
      <c r="E2" s="1"/>
      <c r="F2" s="25"/>
      <c r="G2" s="1"/>
      <c r="H2" s="1"/>
      <c r="I2" s="1"/>
      <c r="J2" s="247"/>
      <c r="K2" s="46"/>
      <c r="L2" s="18"/>
      <c r="M2" s="22" t="str">
        <f>Übersetzungstexte!A$240</f>
        <v>Abrechnungsperiode</v>
      </c>
      <c r="N2" s="349" t="str">
        <f>'Stammdaten Betrieb &amp; Abteilung'!D$14</f>
        <v/>
      </c>
      <c r="O2" s="350"/>
      <c r="P2" s="350" t="e">
        <f>'Stammdaten Betrieb &amp; Abteilung'!D$12</f>
        <v>#VALUE!</v>
      </c>
      <c r="Q2" s="351"/>
      <c r="R2" s="352"/>
      <c r="U2" s="204"/>
      <c r="AH2" s="78"/>
      <c r="AI2" s="66"/>
      <c r="AJ2" s="66"/>
      <c r="AK2" s="78"/>
      <c r="AL2" s="78"/>
      <c r="AN2" s="87"/>
      <c r="AO2" s="87"/>
      <c r="AP2" s="87"/>
    </row>
    <row r="3" spans="1:44" x14ac:dyDescent="0.2">
      <c r="A3" s="49" t="str">
        <f>'Stammdaten Betrieb &amp; Abteilung'!D$4</f>
        <v xml:space="preserve"> </v>
      </c>
      <c r="B3" s="73"/>
      <c r="C3" s="1"/>
      <c r="D3" s="242"/>
      <c r="E3" s="1"/>
      <c r="F3" s="25"/>
      <c r="G3" s="1"/>
      <c r="H3" s="1"/>
      <c r="I3" s="1"/>
      <c r="J3" s="247"/>
      <c r="K3" s="46"/>
      <c r="L3" s="18"/>
      <c r="M3" s="22" t="str">
        <f>Übersetzungstexte!A$241</f>
        <v>Beginn / Ende der Kurzarbeit</v>
      </c>
      <c r="N3" s="49" t="str">
        <f>'Stammdaten Betrieb &amp; Abteilung'!D$16</f>
        <v/>
      </c>
      <c r="O3" s="1"/>
      <c r="P3" s="49"/>
      <c r="Q3" s="49"/>
      <c r="W3" s="173" t="s">
        <v>54</v>
      </c>
      <c r="X3" s="173"/>
      <c r="Y3" s="65" t="str">
        <f>IF(OR($A10="",J10=""),"",IF(D10=F10,0,MAX(ROUND(J10/(D10-F10)*100,2),0)))</f>
        <v/>
      </c>
      <c r="Z3" s="65" t="str">
        <f>IF(OR($A10="",J10=""),"",IF(Y10=0,0,J10*100*'Stammdaten Betrieb &amp; Abteilung'!B$23/Y10))</f>
        <v/>
      </c>
      <c r="AA3" s="19" t="str">
        <f>IF(OR($A10="",Y10=""),"",MAX(Y10-'Stammdaten Betrieb &amp; Abteilung'!B$23*100,0))</f>
        <v/>
      </c>
      <c r="AB3" s="19" t="str">
        <f>IF(OR($A10="",J10=""),"",ROUND((D10-F10)*AA10/100 - MAX(K10-L10,0),2))</f>
        <v/>
      </c>
      <c r="AE3" s="215" t="str">
        <f>'Stammdaten Betrieb &amp; Abteilung'!B$24</f>
        <v/>
      </c>
      <c r="AH3" s="78"/>
      <c r="AI3" s="66"/>
      <c r="AJ3" s="66"/>
      <c r="AK3" s="78"/>
      <c r="AL3" s="78"/>
      <c r="AN3" s="87"/>
      <c r="AO3" s="87"/>
      <c r="AP3" s="87"/>
    </row>
    <row r="4" spans="1:44" ht="12.75" customHeight="1" x14ac:dyDescent="0.2">
      <c r="A4" s="399" t="str">
        <f>Übersetzungstexte!A123</f>
        <v xml:space="preserve">Formular anwendbar bei Kurzarbeit (ordentliches Verfahren) - Gültig von Januar bis März 2023 </v>
      </c>
      <c r="B4" s="399"/>
      <c r="C4" s="399"/>
      <c r="D4" s="399"/>
      <c r="E4" s="399"/>
      <c r="F4" s="399"/>
      <c r="G4" s="399"/>
      <c r="H4" s="399"/>
      <c r="I4" s="399"/>
      <c r="J4" s="399"/>
      <c r="K4" s="399"/>
      <c r="L4" s="399"/>
      <c r="M4" s="399"/>
      <c r="N4" s="399"/>
      <c r="O4" s="399"/>
      <c r="P4" s="399"/>
      <c r="Q4" s="399"/>
      <c r="R4" s="399"/>
      <c r="Y4" s="172">
        <f>C1440*100</f>
        <v>0</v>
      </c>
      <c r="Z4" s="65">
        <f>IF(Y4=0,0,100*'Stammdaten Betrieb &amp; Abteilung'!B$23/Y4)</f>
        <v>0</v>
      </c>
      <c r="AA4" s="19">
        <f>IF(Y4="","",MAX(Y4-'Stammdaten Betrieb &amp; Abteilung'!B$23*100,0))</f>
        <v>0</v>
      </c>
      <c r="AB4" s="19">
        <f>IF(Y4=0,0,AA4/Y4)</f>
        <v>0</v>
      </c>
      <c r="AE4" s="215" t="str">
        <f>CONCATENATE(Übersetzungstexte!A290," ",TEXT(AE$3,"0.0"))</f>
        <v xml:space="preserve">Abzug </v>
      </c>
      <c r="AH4" s="78"/>
      <c r="AI4" s="66"/>
      <c r="AJ4" s="66"/>
      <c r="AK4" s="78"/>
      <c r="AL4" s="78"/>
      <c r="AN4" s="87"/>
      <c r="AO4" s="87"/>
      <c r="AP4" s="87"/>
    </row>
    <row r="5" spans="1:44" x14ac:dyDescent="0.2">
      <c r="A5" s="311">
        <v>1</v>
      </c>
      <c r="B5" s="312">
        <v>2</v>
      </c>
      <c r="C5" s="312">
        <v>3</v>
      </c>
      <c r="D5" s="312">
        <v>4</v>
      </c>
      <c r="E5" s="312">
        <v>5</v>
      </c>
      <c r="F5" s="312">
        <v>6</v>
      </c>
      <c r="G5" s="313"/>
      <c r="H5" s="314">
        <v>7</v>
      </c>
      <c r="I5" s="315"/>
      <c r="J5" s="312">
        <v>8</v>
      </c>
      <c r="K5" s="312">
        <v>9</v>
      </c>
      <c r="L5" s="312">
        <v>10</v>
      </c>
      <c r="M5" s="312">
        <v>11</v>
      </c>
      <c r="N5" s="312">
        <v>12</v>
      </c>
      <c r="O5" s="312">
        <v>13</v>
      </c>
      <c r="P5" s="312"/>
      <c r="Q5" s="312">
        <v>14</v>
      </c>
      <c r="R5" s="312">
        <v>15</v>
      </c>
      <c r="S5" s="54"/>
      <c r="T5" s="54"/>
      <c r="U5" s="54"/>
      <c r="V5" s="58" t="s">
        <v>717</v>
      </c>
      <c r="W5" s="54" t="s">
        <v>759</v>
      </c>
      <c r="X5" s="54"/>
      <c r="Y5" s="59" t="s">
        <v>718</v>
      </c>
      <c r="Z5" s="54" t="s">
        <v>719</v>
      </c>
      <c r="AA5" s="59" t="s">
        <v>720</v>
      </c>
      <c r="AB5" s="59" t="s">
        <v>721</v>
      </c>
      <c r="AC5" s="59" t="s">
        <v>722</v>
      </c>
      <c r="AD5" s="59" t="s">
        <v>723</v>
      </c>
      <c r="AE5" s="59" t="s">
        <v>736</v>
      </c>
      <c r="AF5" s="66" t="s">
        <v>732</v>
      </c>
      <c r="AG5" s="66"/>
      <c r="AH5" s="91" t="s">
        <v>737</v>
      </c>
      <c r="AI5" s="66"/>
      <c r="AJ5" s="66"/>
      <c r="AK5" s="78"/>
      <c r="AL5" s="78"/>
      <c r="AM5" s="87" t="s">
        <v>60</v>
      </c>
      <c r="AN5" s="87" t="s">
        <v>60</v>
      </c>
      <c r="AO5" s="87"/>
      <c r="AP5" s="87"/>
      <c r="AQ5" s="381" t="s">
        <v>800</v>
      </c>
    </row>
    <row r="6" spans="1:44" s="6" customFormat="1" x14ac:dyDescent="0.2">
      <c r="A6" s="316" t="str">
        <f>Übersetzungstexte!A$242</f>
        <v/>
      </c>
      <c r="B6" s="317" t="str">
        <f>Übersetzungstexte!A$245</f>
        <v>anrechen-</v>
      </c>
      <c r="C6" s="317" t="str">
        <f>Übersetzungstexte!A$248</f>
        <v>Wöchentl.</v>
      </c>
      <c r="D6" s="318" t="str">
        <f>Übersetzungstexte!A$251</f>
        <v>Sollstd. Abr.-</v>
      </c>
      <c r="E6" s="310" t="str">
        <f>Übersetzungstexte!A$254</f>
        <v/>
      </c>
      <c r="F6" s="318" t="str">
        <f>Übersetzungstexte!A$257</f>
        <v>Bezahlte/</v>
      </c>
      <c r="G6" s="319"/>
      <c r="H6" s="320" t="str">
        <f>Übersetzungstexte!A$263</f>
        <v>(nur für Gleitzeit)</v>
      </c>
      <c r="I6" s="321"/>
      <c r="J6" s="318" t="str">
        <f>Übersetzungstexte!A$269</f>
        <v>Ausfall-</v>
      </c>
      <c r="K6" s="318" t="str">
        <f>Übersetzungstexte!A$272</f>
        <v>Saldo</v>
      </c>
      <c r="L6" s="310" t="str">
        <f>Übersetzungstexte!A$275</f>
        <v>Saisonale</v>
      </c>
      <c r="M6" s="322" t="str">
        <f>Übersetzungstexte!A$278</f>
        <v>Anrechen-</v>
      </c>
      <c r="N6" s="310" t="str">
        <f>Übersetzungstexte!A$281</f>
        <v>Verdienst-</v>
      </c>
      <c r="O6" s="310" t="str">
        <f>Übersetzungstexte!A$284</f>
        <v>Verdienst-</v>
      </c>
      <c r="P6" s="317" t="str">
        <f>Übersetzungstexte!A$287</f>
        <v>Verdienst</v>
      </c>
      <c r="Q6" s="310" t="str">
        <f>AE$4</f>
        <v xml:space="preserve">Abzug </v>
      </c>
      <c r="R6" s="310" t="str">
        <f>Übersetzungstexte!A$293</f>
        <v/>
      </c>
      <c r="S6" s="55"/>
      <c r="T6" s="55"/>
      <c r="U6" s="62" t="s">
        <v>680</v>
      </c>
      <c r="V6" s="60" t="s">
        <v>709</v>
      </c>
      <c r="W6" s="61" t="s">
        <v>691</v>
      </c>
      <c r="X6" s="61" t="s">
        <v>554</v>
      </c>
      <c r="Y6" s="59" t="s">
        <v>729</v>
      </c>
      <c r="Z6" s="67" t="s">
        <v>671</v>
      </c>
      <c r="AA6" s="59" t="s">
        <v>731</v>
      </c>
      <c r="AB6" s="59" t="s">
        <v>694</v>
      </c>
      <c r="AC6" s="59" t="s">
        <v>674</v>
      </c>
      <c r="AD6" s="59" t="s">
        <v>674</v>
      </c>
      <c r="AE6" s="59" t="s">
        <v>677</v>
      </c>
      <c r="AF6" s="66" t="s">
        <v>677</v>
      </c>
      <c r="AG6" s="66" t="s">
        <v>673</v>
      </c>
      <c r="AH6" s="91"/>
      <c r="AI6" s="66" t="s">
        <v>685</v>
      </c>
      <c r="AJ6" s="66" t="s">
        <v>685</v>
      </c>
      <c r="AK6" s="66" t="s">
        <v>764</v>
      </c>
      <c r="AL6" s="66" t="s">
        <v>667</v>
      </c>
      <c r="AM6" s="59" t="s">
        <v>674</v>
      </c>
      <c r="AN6" s="66" t="s">
        <v>673</v>
      </c>
      <c r="AO6" s="66" t="s">
        <v>764</v>
      </c>
      <c r="AP6" s="95" t="s">
        <v>46</v>
      </c>
      <c r="AQ6" s="382" t="s">
        <v>801</v>
      </c>
    </row>
    <row r="7" spans="1:44" s="6" customFormat="1" x14ac:dyDescent="0.2">
      <c r="A7" s="323" t="str">
        <f>Übersetzungstexte!A$243</f>
        <v/>
      </c>
      <c r="B7" s="310" t="str">
        <f>Übersetzungstexte!A$246</f>
        <v>barer Std.-</v>
      </c>
      <c r="C7" s="317" t="str">
        <f>Übersetzungstexte!A$249</f>
        <v>Arbeitszeit</v>
      </c>
      <c r="D7" s="318" t="str">
        <f>Übersetzungstexte!A$252</f>
        <v>Periode Inkl.</v>
      </c>
      <c r="E7" s="310" t="str">
        <f>Übersetzungstexte!A$255</f>
        <v/>
      </c>
      <c r="F7" s="318" t="str">
        <f>Übersetzungstexte!A$258</f>
        <v>Unbezahlte</v>
      </c>
      <c r="G7" s="324" t="str">
        <f>Übersetzungstexte!A$261</f>
        <v>Saldo Ende Per.</v>
      </c>
      <c r="H7" s="325"/>
      <c r="I7" s="326"/>
      <c r="J7" s="318" t="str">
        <f>Übersetzungstexte!A$270</f>
        <v>stunden</v>
      </c>
      <c r="K7" s="318" t="str">
        <f>Übersetzungstexte!A$273</f>
        <v>Mehrstd.</v>
      </c>
      <c r="L7" s="310" t="str">
        <f>Übersetzungstexte!A$276</f>
        <v>Ausfall-</v>
      </c>
      <c r="M7" s="322" t="str">
        <f>Übersetzungstexte!A$279</f>
        <v>bare Aus-</v>
      </c>
      <c r="N7" s="310" t="str">
        <f>Übersetzungstexte!A$282</f>
        <v>ausfall</v>
      </c>
      <c r="O7" s="310" t="str">
        <f>Übersetzungstexte!A$285</f>
        <v>ausfall</v>
      </c>
      <c r="P7" s="317" t="str">
        <f>Übersetzungstexte!A$288</f>
        <v>Zwischen-</v>
      </c>
      <c r="Q7" s="310" t="str">
        <f>Übersetzungstexte!A$291</f>
        <v>Karenztage</v>
      </c>
      <c r="R7" s="310" t="str">
        <f>Übersetzungstexte!A$294</f>
        <v>Beantragte</v>
      </c>
      <c r="S7" s="55"/>
      <c r="T7" s="55"/>
      <c r="U7" s="55" t="s">
        <v>682</v>
      </c>
      <c r="V7" s="60" t="s">
        <v>710</v>
      </c>
      <c r="W7" s="61" t="s">
        <v>692</v>
      </c>
      <c r="X7" s="61"/>
      <c r="Y7" s="59" t="s">
        <v>730</v>
      </c>
      <c r="Z7" s="67" t="s">
        <v>691</v>
      </c>
      <c r="AA7" s="59" t="s">
        <v>730</v>
      </c>
      <c r="AB7" s="59" t="s">
        <v>51</v>
      </c>
      <c r="AC7" s="59" t="s">
        <v>672</v>
      </c>
      <c r="AD7" s="59" t="s">
        <v>672</v>
      </c>
      <c r="AE7" s="59" t="s">
        <v>656</v>
      </c>
      <c r="AF7" s="66" t="s">
        <v>707</v>
      </c>
      <c r="AG7" s="66" t="s">
        <v>707</v>
      </c>
      <c r="AH7" s="91" t="s">
        <v>678</v>
      </c>
      <c r="AI7" s="66" t="s">
        <v>760</v>
      </c>
      <c r="AJ7" s="66" t="s">
        <v>763</v>
      </c>
      <c r="AK7" s="66" t="s">
        <v>760</v>
      </c>
      <c r="AL7" s="66" t="s">
        <v>760</v>
      </c>
      <c r="AM7" s="59" t="s">
        <v>672</v>
      </c>
      <c r="AN7" s="66" t="s">
        <v>707</v>
      </c>
      <c r="AO7" s="66" t="s">
        <v>45</v>
      </c>
      <c r="AP7" s="95" t="s">
        <v>47</v>
      </c>
      <c r="AQ7" s="382"/>
    </row>
    <row r="8" spans="1:44" s="6" customFormat="1" x14ac:dyDescent="0.2">
      <c r="A8" s="327" t="str">
        <f>Übersetzungstexte!A$244</f>
        <v>Name,Vorname</v>
      </c>
      <c r="B8" s="328" t="str">
        <f>Übersetzungstexte!A$247</f>
        <v>Verdienst</v>
      </c>
      <c r="C8" s="329" t="str">
        <f>Übersetzungstexte!A$250</f>
        <v>in der AP</v>
      </c>
      <c r="D8" s="330" t="str">
        <f>Übersetzungstexte!A$253</f>
        <v>Vorholzeit</v>
      </c>
      <c r="E8" s="328" t="str">
        <f>Übersetzungstexte!A$256</f>
        <v>Istzeit</v>
      </c>
      <c r="F8" s="330" t="str">
        <f>Übersetzungstexte!A$259</f>
        <v>Absenzen</v>
      </c>
      <c r="G8" s="331" t="str">
        <f>Übersetzungstexte!A$262</f>
        <v>vorherg.</v>
      </c>
      <c r="H8" s="332" t="str">
        <f>Übersetzungstexte!A$265</f>
        <v>laufend</v>
      </c>
      <c r="I8" s="328" t="str">
        <f>Übersetzungstexte!A$268</f>
        <v>Diff.</v>
      </c>
      <c r="J8" s="330" t="str">
        <f>Übersetzungstexte!A$271</f>
        <v>total</v>
      </c>
      <c r="K8" s="330" t="str">
        <f>Übersetzungstexte!A$274</f>
        <v>Vormonate</v>
      </c>
      <c r="L8" s="328" t="str">
        <f>Übersetzungstexte!A$277</f>
        <v>stunden</v>
      </c>
      <c r="M8" s="333" t="str">
        <f>Übersetzungstexte!A$280</f>
        <v>fall-Std.</v>
      </c>
      <c r="N8" s="333" t="str">
        <f>Übersetzungstexte!A$283</f>
        <v>100%</v>
      </c>
      <c r="O8" s="333" t="str">
        <f>Übersetzungstexte!A$286</f>
        <v>80%</v>
      </c>
      <c r="P8" s="329" t="str">
        <f>Übersetzungstexte!A$289</f>
        <v>Beschäftigung</v>
      </c>
      <c r="Q8" s="333" t="str">
        <f>Übersetzungstexte!A$292</f>
        <v>80%</v>
      </c>
      <c r="R8" s="328" t="str">
        <f>Übersetzungstexte!A$295</f>
        <v>Vergütung</v>
      </c>
      <c r="S8" s="55"/>
      <c r="T8" s="55"/>
      <c r="U8" s="55" t="s">
        <v>673</v>
      </c>
      <c r="V8" s="61"/>
      <c r="W8" s="61" t="s">
        <v>738</v>
      </c>
      <c r="X8" s="61"/>
      <c r="Y8" s="59" t="s">
        <v>697</v>
      </c>
      <c r="Z8" s="67" t="s">
        <v>692</v>
      </c>
      <c r="AA8" s="59" t="s">
        <v>698</v>
      </c>
      <c r="AB8" s="59" t="s">
        <v>50</v>
      </c>
      <c r="AC8" s="68" t="s">
        <v>675</v>
      </c>
      <c r="AD8" s="68" t="s">
        <v>676</v>
      </c>
      <c r="AE8" s="68" t="s">
        <v>676</v>
      </c>
      <c r="AF8" s="66" t="s">
        <v>733</v>
      </c>
      <c r="AG8" s="66" t="s">
        <v>733</v>
      </c>
      <c r="AH8" s="96" t="s">
        <v>679</v>
      </c>
      <c r="AI8" s="66" t="s">
        <v>749</v>
      </c>
      <c r="AJ8" s="66" t="s">
        <v>749</v>
      </c>
      <c r="AK8" s="66" t="s">
        <v>749</v>
      </c>
      <c r="AL8" s="66" t="s">
        <v>749</v>
      </c>
      <c r="AM8" s="68" t="s">
        <v>675</v>
      </c>
      <c r="AN8" s="66" t="s">
        <v>733</v>
      </c>
      <c r="AO8" s="66" t="s">
        <v>663</v>
      </c>
      <c r="AP8" s="95" t="s">
        <v>48</v>
      </c>
      <c r="AQ8" s="382"/>
      <c r="AR8" s="185"/>
    </row>
    <row r="9" spans="1:44" ht="18" customHeight="1" x14ac:dyDescent="0.2">
      <c r="A9" s="334" t="str">
        <f>'Stammdaten Mitarbeitende'!AA9</f>
        <v>Mustermann,Hans</v>
      </c>
      <c r="B9" s="335" t="e">
        <f>U9</f>
        <v>#VALUE!</v>
      </c>
      <c r="C9" s="335">
        <v>40</v>
      </c>
      <c r="D9" s="335">
        <v>168</v>
      </c>
      <c r="E9" s="336">
        <v>128</v>
      </c>
      <c r="F9" s="337">
        <v>21</v>
      </c>
      <c r="G9" s="338">
        <v>0</v>
      </c>
      <c r="H9" s="339">
        <v>11</v>
      </c>
      <c r="I9" s="340">
        <f t="shared" ref="I9:J13" si="0">V9</f>
        <v>-11</v>
      </c>
      <c r="J9" s="336">
        <f t="shared" si="0"/>
        <v>30</v>
      </c>
      <c r="K9" s="336">
        <v>8</v>
      </c>
      <c r="L9" s="337">
        <f>Z9</f>
        <v>0</v>
      </c>
      <c r="M9" s="336">
        <f t="shared" ref="M9:O12" si="1">AB9</f>
        <v>-8</v>
      </c>
      <c r="N9" s="336" t="e">
        <f t="shared" si="1"/>
        <v>#VALUE!</v>
      </c>
      <c r="O9" s="336" t="e">
        <f t="shared" si="1"/>
        <v>#VALUE!</v>
      </c>
      <c r="P9" s="341">
        <v>200</v>
      </c>
      <c r="Q9" s="336" t="e">
        <f>AE9</f>
        <v>#VALUE!</v>
      </c>
      <c r="R9" s="336" t="e">
        <f>AH9</f>
        <v>#VALUE!</v>
      </c>
      <c r="S9" s="56"/>
      <c r="T9" s="57"/>
      <c r="U9" s="64" t="e">
        <f>IF($A9="","",'Stammdaten Mitarbeitende'!L9)</f>
        <v>#VALUE!</v>
      </c>
      <c r="V9" s="63">
        <f>IF(AND(G9="",H9=""),0,G9-H9)</f>
        <v>-11</v>
      </c>
      <c r="W9" s="63">
        <f>IF(OR($A9="",D9="",E9="",F9="",V9=""),"",D9-(E9+F9+V9))</f>
        <v>30</v>
      </c>
      <c r="X9" s="63">
        <f>IF(W9="","",MAX(W9,0))</f>
        <v>30</v>
      </c>
      <c r="Y9" s="65">
        <f>IF(J9="","",Y$4)</f>
        <v>0</v>
      </c>
      <c r="Z9" s="65">
        <f>IF(J9="","",J9*Z$4)</f>
        <v>0</v>
      </c>
      <c r="AA9" s="19">
        <f>IF(Y9="","",AA$4)</f>
        <v>0</v>
      </c>
      <c r="AB9" s="19">
        <f>IF(J9="","",ROUND(J9*AB$4 - MAX(K9-L9,0),2))</f>
        <v>-8</v>
      </c>
      <c r="AC9" s="19" t="e">
        <f>IF(OR($A9="",J9="",B9="",M9&lt;0),"",MAX(ROUND(M9*B9*2,1)/2,0))</f>
        <v>#VALUE!</v>
      </c>
      <c r="AD9" s="19" t="e">
        <f>IF(OR($A9="",N9=""),"",ROUND(N9*8/5,1)/2)</f>
        <v>#VALUE!</v>
      </c>
      <c r="AE9" s="19" t="e">
        <f>IF(OR($A9="",B9="",N9=""),"",ROUND(AE$3*C9*B9*16/50,1)/2)</f>
        <v>#VALUE!</v>
      </c>
      <c r="AF9" s="19" t="e">
        <f>IF(OR($A9="",J9="",N9=""),"",MAX(O9+P9-N9,0))</f>
        <v>#VALUE!</v>
      </c>
      <c r="AG9" s="19">
        <f>P9</f>
        <v>200</v>
      </c>
      <c r="AH9" s="19" t="e">
        <f>IF(OR($A9="",N9=""),"",ROUND((MAX(O9-Q9-AF9,0))*2,1)/2)</f>
        <v>#VALUE!</v>
      </c>
      <c r="AI9" s="81">
        <f>IF(D9="",0,1)</f>
        <v>1</v>
      </c>
      <c r="AJ9" s="80">
        <f>IF(J9="",0,IF(ROUND(J9,2)&lt;=0,0,1))</f>
        <v>1</v>
      </c>
      <c r="AK9" s="19">
        <f>IF(D9="",0,D9)</f>
        <v>168</v>
      </c>
      <c r="AL9" s="19">
        <f>IF(D9="",0,F9)</f>
        <v>21</v>
      </c>
      <c r="AM9" s="64">
        <f>IF('Stammdaten Mitarbeitende'!N9&gt;0,AC9,0)</f>
        <v>0</v>
      </c>
      <c r="AN9" s="74">
        <f>IF('Stammdaten Mitarbeitende'!N9&gt;0,P9,0)</f>
        <v>0</v>
      </c>
      <c r="AO9" s="19">
        <f>D9</f>
        <v>168</v>
      </c>
      <c r="AP9" s="19">
        <f>F9</f>
        <v>21</v>
      </c>
      <c r="AQ9" s="97">
        <f>IF(AM9="",0,MAX(AM9-AN9,0))</f>
        <v>0</v>
      </c>
      <c r="AR9" s="186"/>
    </row>
    <row r="10" spans="1:44" ht="17.25" customHeight="1" x14ac:dyDescent="0.2">
      <c r="A10" s="347" t="str">
        <f>'Stammdaten Mitarbeitende'!AA10</f>
        <v/>
      </c>
      <c r="B10" s="348" t="str">
        <f>U10</f>
        <v/>
      </c>
      <c r="C10" s="162"/>
      <c r="D10" s="163"/>
      <c r="E10" s="164"/>
      <c r="F10" s="165"/>
      <c r="G10" s="307"/>
      <c r="H10" s="308"/>
      <c r="I10" s="346">
        <f t="shared" si="0"/>
        <v>0</v>
      </c>
      <c r="J10" s="309" t="str">
        <f t="shared" si="0"/>
        <v/>
      </c>
      <c r="K10" s="164"/>
      <c r="L10" s="342" t="str">
        <f>Z10</f>
        <v/>
      </c>
      <c r="M10" s="309" t="str">
        <f t="shared" si="1"/>
        <v/>
      </c>
      <c r="N10" s="309" t="str">
        <f t="shared" si="1"/>
        <v/>
      </c>
      <c r="O10" s="309" t="str">
        <f t="shared" si="1"/>
        <v/>
      </c>
      <c r="P10" s="164"/>
      <c r="Q10" s="309" t="str">
        <f>AE10</f>
        <v/>
      </c>
      <c r="R10" s="309" t="str">
        <f>AH10</f>
        <v/>
      </c>
      <c r="S10" s="56"/>
      <c r="T10" s="57"/>
      <c r="U10" s="64" t="str">
        <f>IF($A10="","",'Stammdaten Mitarbeitende'!L10)</f>
        <v/>
      </c>
      <c r="V10" s="63">
        <f>IF(AND(G10="",H10=""),0,G10-H10)</f>
        <v>0</v>
      </c>
      <c r="W10" s="63" t="str">
        <f t="shared" ref="W10:W29" si="2">IF(OR($A10="",D10="",E10="",F10="",V10=""),"",D10-(E10+F10+V10))</f>
        <v/>
      </c>
      <c r="X10" s="63" t="str">
        <f t="shared" ref="X10:X29" si="3">IF(W10="","",MAX(W10,0))</f>
        <v/>
      </c>
      <c r="Y10" s="65" t="str">
        <f>IF(J10="","",Y$4)</f>
        <v/>
      </c>
      <c r="Z10" s="65" t="str">
        <f>IF(J10="","",J10*Z$4)</f>
        <v/>
      </c>
      <c r="AA10" s="19" t="str">
        <f>IF(Y10="","",AA$4)</f>
        <v/>
      </c>
      <c r="AB10" s="19" t="str">
        <f>IF(J10="","",ROUND(J10*AB$4 - MAX(K10-L10,0),2))</f>
        <v/>
      </c>
      <c r="AC10" s="19" t="str">
        <f>IF(OR($A10="",J10="",B10="",M10&lt;0),"",MAX(ROUND(M10*B10*2,1)/2,0))</f>
        <v/>
      </c>
      <c r="AD10" s="19" t="str">
        <f>IF(OR($A10="",N10=""),"",ROUND(N10*8/5,1)/2)</f>
        <v/>
      </c>
      <c r="AE10" s="19" t="str">
        <f>IF(OR($A10="",B10="",N10=""),"",ROUND(AE$3*C10*B10*16/50,1)/2)</f>
        <v/>
      </c>
      <c r="AF10" s="19" t="str">
        <f>IF(OR($A10="",J10="",N10=""),"",MAX(O10+P10-N10,0))</f>
        <v/>
      </c>
      <c r="AG10" s="19">
        <f>P10</f>
        <v>0</v>
      </c>
      <c r="AH10" s="19" t="str">
        <f>IF(OR($A10="",N10=""),"",ROUND((MAX(O10-Q10-AF10,0))*2,1)/2)</f>
        <v/>
      </c>
      <c r="AI10" s="81">
        <f t="shared" ref="AI10:AI29" si="4">IF(D10="",0,1)</f>
        <v>0</v>
      </c>
      <c r="AJ10" s="80">
        <f t="shared" ref="AJ10:AJ29" si="5">IF(J10="",0,IF(ROUND(J10,2)&lt;=0,0,1))</f>
        <v>0</v>
      </c>
      <c r="AK10" s="19">
        <f t="shared" ref="AK10:AK29" si="6">IF(D10="",0,D10)</f>
        <v>0</v>
      </c>
      <c r="AL10" s="19">
        <f t="shared" ref="AL10:AL29" si="7">IF(D10="",0,F10)</f>
        <v>0</v>
      </c>
      <c r="AM10" s="64">
        <f>IF('Stammdaten Mitarbeitende'!N10&gt;0,AC10,0)</f>
        <v>0</v>
      </c>
      <c r="AN10" s="74">
        <f>IF('Stammdaten Mitarbeitende'!N10&gt;0,P10,0)</f>
        <v>0</v>
      </c>
      <c r="AO10" s="19">
        <f>D10</f>
        <v>0</v>
      </c>
      <c r="AP10" s="19">
        <f>F10</f>
        <v>0</v>
      </c>
      <c r="AQ10" s="97">
        <f t="shared" ref="AQ10:AQ29" si="8">IF(AM10="",0,MAX(AM10-AN10,0))</f>
        <v>0</v>
      </c>
    </row>
    <row r="11" spans="1:44" ht="17.25" hidden="1" customHeight="1" x14ac:dyDescent="0.2">
      <c r="A11" s="347" t="str">
        <f>'Stammdaten Mitarbeitende'!AA11</f>
        <v/>
      </c>
      <c r="B11" s="348" t="str">
        <f>U11</f>
        <v/>
      </c>
      <c r="C11" s="162"/>
      <c r="D11" s="163"/>
      <c r="E11" s="164"/>
      <c r="F11" s="165"/>
      <c r="G11" s="307"/>
      <c r="H11" s="308"/>
      <c r="I11" s="346">
        <f t="shared" si="0"/>
        <v>0</v>
      </c>
      <c r="J11" s="309" t="str">
        <f t="shared" si="0"/>
        <v/>
      </c>
      <c r="K11" s="164"/>
      <c r="L11" s="342" t="str">
        <f>Z11</f>
        <v/>
      </c>
      <c r="M11" s="309" t="str">
        <f t="shared" si="1"/>
        <v/>
      </c>
      <c r="N11" s="309" t="str">
        <f t="shared" si="1"/>
        <v/>
      </c>
      <c r="O11" s="309" t="str">
        <f t="shared" si="1"/>
        <v/>
      </c>
      <c r="P11" s="164"/>
      <c r="Q11" s="309" t="str">
        <f>AE11</f>
        <v/>
      </c>
      <c r="R11" s="309" t="str">
        <f>AH11</f>
        <v/>
      </c>
      <c r="S11" s="56"/>
      <c r="T11" s="57"/>
      <c r="U11" s="64" t="str">
        <f>IF($A11="","",'Stammdaten Mitarbeitende'!L11)</f>
        <v/>
      </c>
      <c r="V11" s="63">
        <f t="shared" ref="V11:V29" si="9">IF(AND(G11="",H11=""),0,G11-H11)</f>
        <v>0</v>
      </c>
      <c r="W11" s="63" t="str">
        <f t="shared" si="2"/>
        <v/>
      </c>
      <c r="X11" s="63" t="str">
        <f t="shared" si="3"/>
        <v/>
      </c>
      <c r="Y11" s="65" t="str">
        <f t="shared" ref="Y11:Y29" si="10">IF(J11="","",Y$4)</f>
        <v/>
      </c>
      <c r="Z11" s="65" t="str">
        <f t="shared" ref="Z11:Z29" si="11">IF(J11="","",J11*Z$4)</f>
        <v/>
      </c>
      <c r="AA11" s="19" t="str">
        <f t="shared" ref="AA11:AA29" si="12">IF(Y11="","",AA$4)</f>
        <v/>
      </c>
      <c r="AB11" s="19" t="str">
        <f t="shared" ref="AB11:AB29" si="13">IF(J11="","",ROUND(J11*AB$4 - MAX(K11-L11,0),2))</f>
        <v/>
      </c>
      <c r="AC11" s="19" t="str">
        <f t="shared" ref="AC11:AC29" si="14">IF(OR($A11="",J11="",B11="",M11&lt;0),"",MAX(ROUND(M11*B11*2,1)/2,0))</f>
        <v/>
      </c>
      <c r="AD11" s="19" t="str">
        <f t="shared" ref="AD11:AD29" si="15">IF(OR($A11="",N11=""),"",ROUND(N11*8/5,1)/2)</f>
        <v/>
      </c>
      <c r="AE11" s="19" t="str">
        <f t="shared" ref="AE11:AE29" si="16">IF(OR($A11="",B11="",N11=""),"",ROUND(AE$3*C11*B11*16/50,1)/2)</f>
        <v/>
      </c>
      <c r="AF11" s="19" t="str">
        <f t="shared" ref="AF11:AF29" si="17">IF(OR($A11="",J11="",N11=""),"",MAX(O11+P11-N11,0))</f>
        <v/>
      </c>
      <c r="AG11" s="19">
        <f t="shared" ref="AG11:AG29" si="18">P11</f>
        <v>0</v>
      </c>
      <c r="AH11" s="19" t="str">
        <f t="shared" ref="AH11:AH29" si="19">IF(OR($A11="",N11=""),"",ROUND((MAX(O11-Q11-AF11,0))*2,1)/2)</f>
        <v/>
      </c>
      <c r="AI11" s="81">
        <f t="shared" si="4"/>
        <v>0</v>
      </c>
      <c r="AJ11" s="80">
        <f t="shared" si="5"/>
        <v>0</v>
      </c>
      <c r="AK11" s="19">
        <f t="shared" si="6"/>
        <v>0</v>
      </c>
      <c r="AL11" s="19">
        <f t="shared" si="7"/>
        <v>0</v>
      </c>
      <c r="AM11" s="64">
        <f>IF('Stammdaten Mitarbeitende'!N11&gt;0,AC11,0)</f>
        <v>0</v>
      </c>
      <c r="AN11" s="74">
        <f>IF('Stammdaten Mitarbeitende'!N11&gt;0,P11,0)</f>
        <v>0</v>
      </c>
      <c r="AO11" s="19">
        <f t="shared" ref="AO11:AO29" si="20">D11</f>
        <v>0</v>
      </c>
      <c r="AP11" s="19">
        <f t="shared" ref="AP11:AP29" si="21">F11</f>
        <v>0</v>
      </c>
      <c r="AQ11" s="97">
        <f t="shared" si="8"/>
        <v>0</v>
      </c>
    </row>
    <row r="12" spans="1:44" ht="17.25" hidden="1" customHeight="1" x14ac:dyDescent="0.2">
      <c r="A12" s="347" t="str">
        <f>'Stammdaten Mitarbeitende'!AA12</f>
        <v/>
      </c>
      <c r="B12" s="348" t="str">
        <f>U12</f>
        <v/>
      </c>
      <c r="C12" s="162"/>
      <c r="D12" s="163"/>
      <c r="E12" s="164"/>
      <c r="F12" s="165"/>
      <c r="G12" s="307"/>
      <c r="H12" s="308"/>
      <c r="I12" s="346">
        <f t="shared" si="0"/>
        <v>0</v>
      </c>
      <c r="J12" s="309" t="str">
        <f t="shared" si="0"/>
        <v/>
      </c>
      <c r="K12" s="164"/>
      <c r="L12" s="342" t="str">
        <f>Z12</f>
        <v/>
      </c>
      <c r="M12" s="309" t="str">
        <f t="shared" si="1"/>
        <v/>
      </c>
      <c r="N12" s="309" t="str">
        <f t="shared" si="1"/>
        <v/>
      </c>
      <c r="O12" s="309" t="str">
        <f t="shared" si="1"/>
        <v/>
      </c>
      <c r="P12" s="164"/>
      <c r="Q12" s="309" t="str">
        <f>AE12</f>
        <v/>
      </c>
      <c r="R12" s="309" t="str">
        <f>AH12</f>
        <v/>
      </c>
      <c r="S12" s="56"/>
      <c r="T12" s="57"/>
      <c r="U12" s="64" t="str">
        <f>IF($A12="","",'Stammdaten Mitarbeitende'!L12)</f>
        <v/>
      </c>
      <c r="V12" s="63">
        <f t="shared" si="9"/>
        <v>0</v>
      </c>
      <c r="W12" s="63" t="str">
        <f t="shared" si="2"/>
        <v/>
      </c>
      <c r="X12" s="63" t="str">
        <f t="shared" si="3"/>
        <v/>
      </c>
      <c r="Y12" s="65" t="str">
        <f t="shared" si="10"/>
        <v/>
      </c>
      <c r="Z12" s="65" t="str">
        <f t="shared" si="11"/>
        <v/>
      </c>
      <c r="AA12" s="19" t="str">
        <f t="shared" si="12"/>
        <v/>
      </c>
      <c r="AB12" s="19" t="str">
        <f t="shared" si="13"/>
        <v/>
      </c>
      <c r="AC12" s="19" t="str">
        <f t="shared" si="14"/>
        <v/>
      </c>
      <c r="AD12" s="19" t="str">
        <f t="shared" si="15"/>
        <v/>
      </c>
      <c r="AE12" s="19" t="str">
        <f t="shared" si="16"/>
        <v/>
      </c>
      <c r="AF12" s="19" t="str">
        <f t="shared" si="17"/>
        <v/>
      </c>
      <c r="AG12" s="19">
        <f t="shared" si="18"/>
        <v>0</v>
      </c>
      <c r="AH12" s="19" t="str">
        <f t="shared" si="19"/>
        <v/>
      </c>
      <c r="AI12" s="81">
        <f t="shared" si="4"/>
        <v>0</v>
      </c>
      <c r="AJ12" s="80">
        <f t="shared" si="5"/>
        <v>0</v>
      </c>
      <c r="AK12" s="19">
        <f t="shared" si="6"/>
        <v>0</v>
      </c>
      <c r="AL12" s="19">
        <f t="shared" si="7"/>
        <v>0</v>
      </c>
      <c r="AM12" s="64">
        <f>IF('Stammdaten Mitarbeitende'!N12&gt;0,AC12,0)</f>
        <v>0</v>
      </c>
      <c r="AN12" s="74">
        <f>IF('Stammdaten Mitarbeitende'!N12&gt;0,P12,0)</f>
        <v>0</v>
      </c>
      <c r="AO12" s="19">
        <f t="shared" si="20"/>
        <v>0</v>
      </c>
      <c r="AP12" s="19">
        <f t="shared" si="21"/>
        <v>0</v>
      </c>
      <c r="AQ12" s="97">
        <f t="shared" si="8"/>
        <v>0</v>
      </c>
    </row>
    <row r="13" spans="1:44" ht="17.25" hidden="1" customHeight="1" x14ac:dyDescent="0.2">
      <c r="A13" s="347" t="str">
        <f>'Stammdaten Mitarbeitende'!AA13</f>
        <v/>
      </c>
      <c r="B13" s="348" t="str">
        <f>U13</f>
        <v/>
      </c>
      <c r="C13" s="162"/>
      <c r="D13" s="163"/>
      <c r="E13" s="164"/>
      <c r="F13" s="165"/>
      <c r="G13" s="307"/>
      <c r="H13" s="308"/>
      <c r="I13" s="346">
        <f t="shared" si="0"/>
        <v>0</v>
      </c>
      <c r="J13" s="309" t="str">
        <f t="shared" si="0"/>
        <v/>
      </c>
      <c r="K13" s="164"/>
      <c r="L13" s="342" t="str">
        <f>Z13</f>
        <v/>
      </c>
      <c r="M13" s="309" t="str">
        <f>AB13</f>
        <v/>
      </c>
      <c r="N13" s="309" t="str">
        <f>AC13</f>
        <v/>
      </c>
      <c r="O13" s="309" t="str">
        <f>AD13</f>
        <v/>
      </c>
      <c r="P13" s="164"/>
      <c r="Q13" s="309" t="str">
        <f>AE13</f>
        <v/>
      </c>
      <c r="R13" s="309" t="str">
        <f>AH13</f>
        <v/>
      </c>
      <c r="S13" s="56"/>
      <c r="T13" s="57"/>
      <c r="U13" s="64" t="str">
        <f>IF($A13="","",'Stammdaten Mitarbeitende'!L13)</f>
        <v/>
      </c>
      <c r="V13" s="63">
        <f t="shared" si="9"/>
        <v>0</v>
      </c>
      <c r="W13" s="63" t="str">
        <f t="shared" si="2"/>
        <v/>
      </c>
      <c r="X13" s="63" t="str">
        <f t="shared" si="3"/>
        <v/>
      </c>
      <c r="Y13" s="65" t="str">
        <f t="shared" si="10"/>
        <v/>
      </c>
      <c r="Z13" s="65" t="str">
        <f t="shared" si="11"/>
        <v/>
      </c>
      <c r="AA13" s="19" t="str">
        <f t="shared" si="12"/>
        <v/>
      </c>
      <c r="AB13" s="19" t="str">
        <f t="shared" si="13"/>
        <v/>
      </c>
      <c r="AC13" s="19" t="str">
        <f t="shared" si="14"/>
        <v/>
      </c>
      <c r="AD13" s="19" t="str">
        <f t="shared" si="15"/>
        <v/>
      </c>
      <c r="AE13" s="19" t="str">
        <f t="shared" si="16"/>
        <v/>
      </c>
      <c r="AF13" s="19" t="str">
        <f t="shared" si="17"/>
        <v/>
      </c>
      <c r="AG13" s="19">
        <f t="shared" si="18"/>
        <v>0</v>
      </c>
      <c r="AH13" s="19" t="str">
        <f t="shared" si="19"/>
        <v/>
      </c>
      <c r="AI13" s="81">
        <f t="shared" si="4"/>
        <v>0</v>
      </c>
      <c r="AJ13" s="80">
        <f t="shared" si="5"/>
        <v>0</v>
      </c>
      <c r="AK13" s="19">
        <f t="shared" si="6"/>
        <v>0</v>
      </c>
      <c r="AL13" s="19">
        <f t="shared" si="7"/>
        <v>0</v>
      </c>
      <c r="AM13" s="64">
        <f>IF('Stammdaten Mitarbeitende'!N13&gt;0,AC13,0)</f>
        <v>0</v>
      </c>
      <c r="AN13" s="74">
        <f>IF('Stammdaten Mitarbeitende'!N13&gt;0,P13,0)</f>
        <v>0</v>
      </c>
      <c r="AO13" s="19">
        <f t="shared" si="20"/>
        <v>0</v>
      </c>
      <c r="AP13" s="19">
        <f t="shared" si="21"/>
        <v>0</v>
      </c>
      <c r="AQ13" s="97">
        <f t="shared" si="8"/>
        <v>0</v>
      </c>
    </row>
    <row r="14" spans="1:44" ht="17.25" hidden="1" customHeight="1" x14ac:dyDescent="0.2">
      <c r="A14" s="347" t="str">
        <f>'Stammdaten Mitarbeitende'!AA14</f>
        <v/>
      </c>
      <c r="B14" s="348" t="str">
        <f t="shared" ref="B14:B29" si="22">U14</f>
        <v/>
      </c>
      <c r="C14" s="162"/>
      <c r="D14" s="163"/>
      <c r="E14" s="164"/>
      <c r="F14" s="165"/>
      <c r="G14" s="307"/>
      <c r="H14" s="308"/>
      <c r="I14" s="346">
        <f t="shared" ref="I14:I29" si="23">V14</f>
        <v>0</v>
      </c>
      <c r="J14" s="309" t="str">
        <f t="shared" ref="J14:J29" si="24">W14</f>
        <v/>
      </c>
      <c r="K14" s="164"/>
      <c r="L14" s="342" t="str">
        <f t="shared" ref="L14:L29" si="25">Z14</f>
        <v/>
      </c>
      <c r="M14" s="309" t="str">
        <f t="shared" ref="M14:M29" si="26">AB14</f>
        <v/>
      </c>
      <c r="N14" s="309" t="str">
        <f t="shared" ref="N14:N29" si="27">AC14</f>
        <v/>
      </c>
      <c r="O14" s="309" t="str">
        <f t="shared" ref="O14:O29" si="28">AD14</f>
        <v/>
      </c>
      <c r="P14" s="164"/>
      <c r="Q14" s="309" t="str">
        <f t="shared" ref="Q14:Q29" si="29">AE14</f>
        <v/>
      </c>
      <c r="R14" s="309" t="str">
        <f t="shared" ref="R14:R29" si="30">AH14</f>
        <v/>
      </c>
      <c r="S14" s="56"/>
      <c r="T14" s="57"/>
      <c r="U14" s="64" t="str">
        <f>IF($A14="","",'Stammdaten Mitarbeitende'!L14)</f>
        <v/>
      </c>
      <c r="V14" s="63">
        <f t="shared" si="9"/>
        <v>0</v>
      </c>
      <c r="W14" s="63" t="str">
        <f t="shared" si="2"/>
        <v/>
      </c>
      <c r="X14" s="63" t="str">
        <f t="shared" si="3"/>
        <v/>
      </c>
      <c r="Y14" s="65" t="str">
        <f t="shared" si="10"/>
        <v/>
      </c>
      <c r="Z14" s="65" t="str">
        <f t="shared" si="11"/>
        <v/>
      </c>
      <c r="AA14" s="19" t="str">
        <f t="shared" si="12"/>
        <v/>
      </c>
      <c r="AB14" s="19" t="str">
        <f t="shared" si="13"/>
        <v/>
      </c>
      <c r="AC14" s="19" t="str">
        <f t="shared" si="14"/>
        <v/>
      </c>
      <c r="AD14" s="19" t="str">
        <f t="shared" si="15"/>
        <v/>
      </c>
      <c r="AE14" s="19" t="str">
        <f t="shared" si="16"/>
        <v/>
      </c>
      <c r="AF14" s="19" t="str">
        <f t="shared" si="17"/>
        <v/>
      </c>
      <c r="AG14" s="19">
        <f t="shared" si="18"/>
        <v>0</v>
      </c>
      <c r="AH14" s="19" t="str">
        <f t="shared" si="19"/>
        <v/>
      </c>
      <c r="AI14" s="81">
        <f t="shared" si="4"/>
        <v>0</v>
      </c>
      <c r="AJ14" s="80">
        <f t="shared" si="5"/>
        <v>0</v>
      </c>
      <c r="AK14" s="19">
        <f t="shared" si="6"/>
        <v>0</v>
      </c>
      <c r="AL14" s="19">
        <f t="shared" si="7"/>
        <v>0</v>
      </c>
      <c r="AM14" s="64">
        <f>IF('Stammdaten Mitarbeitende'!N14&gt;0,AC14,0)</f>
        <v>0</v>
      </c>
      <c r="AN14" s="74">
        <f>IF('Stammdaten Mitarbeitende'!N14&gt;0,P14,0)</f>
        <v>0</v>
      </c>
      <c r="AO14" s="19">
        <f t="shared" si="20"/>
        <v>0</v>
      </c>
      <c r="AP14" s="19">
        <f t="shared" si="21"/>
        <v>0</v>
      </c>
      <c r="AQ14" s="97">
        <f t="shared" si="8"/>
        <v>0</v>
      </c>
    </row>
    <row r="15" spans="1:44" ht="17.25" hidden="1" customHeight="1" x14ac:dyDescent="0.2">
      <c r="A15" s="347" t="str">
        <f>'Stammdaten Mitarbeitende'!AA15</f>
        <v/>
      </c>
      <c r="B15" s="348" t="str">
        <f t="shared" si="22"/>
        <v/>
      </c>
      <c r="C15" s="162"/>
      <c r="D15" s="163"/>
      <c r="E15" s="164"/>
      <c r="F15" s="165"/>
      <c r="G15" s="307"/>
      <c r="H15" s="308"/>
      <c r="I15" s="346">
        <f t="shared" si="23"/>
        <v>0</v>
      </c>
      <c r="J15" s="309" t="str">
        <f t="shared" si="24"/>
        <v/>
      </c>
      <c r="K15" s="164"/>
      <c r="L15" s="342" t="str">
        <f t="shared" si="25"/>
        <v/>
      </c>
      <c r="M15" s="309" t="str">
        <f t="shared" si="26"/>
        <v/>
      </c>
      <c r="N15" s="309" t="str">
        <f t="shared" si="27"/>
        <v/>
      </c>
      <c r="O15" s="309" t="str">
        <f t="shared" si="28"/>
        <v/>
      </c>
      <c r="P15" s="164"/>
      <c r="Q15" s="309" t="str">
        <f t="shared" si="29"/>
        <v/>
      </c>
      <c r="R15" s="309" t="str">
        <f t="shared" si="30"/>
        <v/>
      </c>
      <c r="S15" s="56"/>
      <c r="T15" s="57"/>
      <c r="U15" s="64" t="str">
        <f>IF($A15="","",'Stammdaten Mitarbeitende'!L15)</f>
        <v/>
      </c>
      <c r="V15" s="63">
        <f t="shared" si="9"/>
        <v>0</v>
      </c>
      <c r="W15" s="63" t="str">
        <f t="shared" si="2"/>
        <v/>
      </c>
      <c r="X15" s="63" t="str">
        <f t="shared" si="3"/>
        <v/>
      </c>
      <c r="Y15" s="65" t="str">
        <f t="shared" si="10"/>
        <v/>
      </c>
      <c r="Z15" s="65" t="str">
        <f t="shared" si="11"/>
        <v/>
      </c>
      <c r="AA15" s="19" t="str">
        <f t="shared" si="12"/>
        <v/>
      </c>
      <c r="AB15" s="19" t="str">
        <f t="shared" si="13"/>
        <v/>
      </c>
      <c r="AC15" s="19" t="str">
        <f t="shared" si="14"/>
        <v/>
      </c>
      <c r="AD15" s="19" t="str">
        <f t="shared" si="15"/>
        <v/>
      </c>
      <c r="AE15" s="19" t="str">
        <f t="shared" si="16"/>
        <v/>
      </c>
      <c r="AF15" s="19" t="str">
        <f t="shared" si="17"/>
        <v/>
      </c>
      <c r="AG15" s="19">
        <f t="shared" si="18"/>
        <v>0</v>
      </c>
      <c r="AH15" s="19" t="str">
        <f t="shared" si="19"/>
        <v/>
      </c>
      <c r="AI15" s="81">
        <f t="shared" si="4"/>
        <v>0</v>
      </c>
      <c r="AJ15" s="80">
        <f t="shared" si="5"/>
        <v>0</v>
      </c>
      <c r="AK15" s="19">
        <f t="shared" si="6"/>
        <v>0</v>
      </c>
      <c r="AL15" s="19">
        <f t="shared" si="7"/>
        <v>0</v>
      </c>
      <c r="AM15" s="64">
        <f>IF('Stammdaten Mitarbeitende'!N15&gt;0,AC15,0)</f>
        <v>0</v>
      </c>
      <c r="AN15" s="74">
        <f>IF('Stammdaten Mitarbeitende'!N15&gt;0,P15,0)</f>
        <v>0</v>
      </c>
      <c r="AO15" s="19">
        <f t="shared" si="20"/>
        <v>0</v>
      </c>
      <c r="AP15" s="19">
        <f t="shared" si="21"/>
        <v>0</v>
      </c>
      <c r="AQ15" s="97">
        <f t="shared" si="8"/>
        <v>0</v>
      </c>
    </row>
    <row r="16" spans="1:44" ht="17.25" hidden="1" customHeight="1" x14ac:dyDescent="0.2">
      <c r="A16" s="347" t="str">
        <f>'Stammdaten Mitarbeitende'!AA16</f>
        <v/>
      </c>
      <c r="B16" s="348" t="str">
        <f t="shared" si="22"/>
        <v/>
      </c>
      <c r="C16" s="162"/>
      <c r="D16" s="163"/>
      <c r="E16" s="164"/>
      <c r="F16" s="165"/>
      <c r="G16" s="307"/>
      <c r="H16" s="308"/>
      <c r="I16" s="346">
        <f t="shared" si="23"/>
        <v>0</v>
      </c>
      <c r="J16" s="309" t="str">
        <f t="shared" si="24"/>
        <v/>
      </c>
      <c r="K16" s="164"/>
      <c r="L16" s="342" t="str">
        <f t="shared" si="25"/>
        <v/>
      </c>
      <c r="M16" s="309" t="str">
        <f t="shared" si="26"/>
        <v/>
      </c>
      <c r="N16" s="309" t="str">
        <f t="shared" si="27"/>
        <v/>
      </c>
      <c r="O16" s="309" t="str">
        <f t="shared" si="28"/>
        <v/>
      </c>
      <c r="P16" s="164"/>
      <c r="Q16" s="309" t="str">
        <f t="shared" si="29"/>
        <v/>
      </c>
      <c r="R16" s="309" t="str">
        <f t="shared" si="30"/>
        <v/>
      </c>
      <c r="S16" s="56"/>
      <c r="T16" s="57"/>
      <c r="U16" s="64" t="str">
        <f>IF($A16="","",'Stammdaten Mitarbeitende'!L16)</f>
        <v/>
      </c>
      <c r="V16" s="63">
        <f t="shared" si="9"/>
        <v>0</v>
      </c>
      <c r="W16" s="63" t="str">
        <f t="shared" si="2"/>
        <v/>
      </c>
      <c r="X16" s="63" t="str">
        <f t="shared" si="3"/>
        <v/>
      </c>
      <c r="Y16" s="65" t="str">
        <f t="shared" si="10"/>
        <v/>
      </c>
      <c r="Z16" s="65" t="str">
        <f t="shared" si="11"/>
        <v/>
      </c>
      <c r="AA16" s="19" t="str">
        <f t="shared" si="12"/>
        <v/>
      </c>
      <c r="AB16" s="19" t="str">
        <f t="shared" si="13"/>
        <v/>
      </c>
      <c r="AC16" s="19" t="str">
        <f t="shared" si="14"/>
        <v/>
      </c>
      <c r="AD16" s="19" t="str">
        <f t="shared" si="15"/>
        <v/>
      </c>
      <c r="AE16" s="19" t="str">
        <f t="shared" si="16"/>
        <v/>
      </c>
      <c r="AF16" s="19" t="str">
        <f t="shared" si="17"/>
        <v/>
      </c>
      <c r="AG16" s="19">
        <f t="shared" si="18"/>
        <v>0</v>
      </c>
      <c r="AH16" s="19" t="str">
        <f t="shared" si="19"/>
        <v/>
      </c>
      <c r="AI16" s="81">
        <f t="shared" si="4"/>
        <v>0</v>
      </c>
      <c r="AJ16" s="80">
        <f t="shared" si="5"/>
        <v>0</v>
      </c>
      <c r="AK16" s="19">
        <f t="shared" si="6"/>
        <v>0</v>
      </c>
      <c r="AL16" s="19">
        <f t="shared" si="7"/>
        <v>0</v>
      </c>
      <c r="AM16" s="64">
        <f>IF('Stammdaten Mitarbeitende'!N16&gt;0,AC16,0)</f>
        <v>0</v>
      </c>
      <c r="AN16" s="74">
        <f>IF('Stammdaten Mitarbeitende'!N16&gt;0,P16,0)</f>
        <v>0</v>
      </c>
      <c r="AO16" s="19">
        <f t="shared" si="20"/>
        <v>0</v>
      </c>
      <c r="AP16" s="19">
        <f t="shared" si="21"/>
        <v>0</v>
      </c>
      <c r="AQ16" s="97">
        <f t="shared" si="8"/>
        <v>0</v>
      </c>
    </row>
    <row r="17" spans="1:43" ht="17.25" hidden="1" customHeight="1" x14ac:dyDescent="0.2">
      <c r="A17" s="347" t="str">
        <f>'Stammdaten Mitarbeitende'!AA17</f>
        <v/>
      </c>
      <c r="B17" s="348" t="str">
        <f t="shared" si="22"/>
        <v/>
      </c>
      <c r="C17" s="162"/>
      <c r="D17" s="163"/>
      <c r="E17" s="164"/>
      <c r="F17" s="165"/>
      <c r="G17" s="307"/>
      <c r="H17" s="308"/>
      <c r="I17" s="346">
        <f t="shared" si="23"/>
        <v>0</v>
      </c>
      <c r="J17" s="309" t="str">
        <f t="shared" si="24"/>
        <v/>
      </c>
      <c r="K17" s="164"/>
      <c r="L17" s="342" t="str">
        <f t="shared" si="25"/>
        <v/>
      </c>
      <c r="M17" s="309" t="str">
        <f t="shared" si="26"/>
        <v/>
      </c>
      <c r="N17" s="309" t="str">
        <f t="shared" si="27"/>
        <v/>
      </c>
      <c r="O17" s="309" t="str">
        <f t="shared" si="28"/>
        <v/>
      </c>
      <c r="P17" s="164"/>
      <c r="Q17" s="309" t="str">
        <f t="shared" si="29"/>
        <v/>
      </c>
      <c r="R17" s="309" t="str">
        <f t="shared" si="30"/>
        <v/>
      </c>
      <c r="S17" s="56"/>
      <c r="T17" s="57"/>
      <c r="U17" s="64" t="str">
        <f>IF($A17="","",'Stammdaten Mitarbeitende'!L17)</f>
        <v/>
      </c>
      <c r="V17" s="63">
        <f t="shared" si="9"/>
        <v>0</v>
      </c>
      <c r="W17" s="63" t="str">
        <f t="shared" si="2"/>
        <v/>
      </c>
      <c r="X17" s="63" t="str">
        <f t="shared" si="3"/>
        <v/>
      </c>
      <c r="Y17" s="65" t="str">
        <f t="shared" si="10"/>
        <v/>
      </c>
      <c r="Z17" s="65" t="str">
        <f t="shared" si="11"/>
        <v/>
      </c>
      <c r="AA17" s="19" t="str">
        <f t="shared" si="12"/>
        <v/>
      </c>
      <c r="AB17" s="19" t="str">
        <f t="shared" si="13"/>
        <v/>
      </c>
      <c r="AC17" s="19" t="str">
        <f t="shared" si="14"/>
        <v/>
      </c>
      <c r="AD17" s="19" t="str">
        <f t="shared" si="15"/>
        <v/>
      </c>
      <c r="AE17" s="19" t="str">
        <f t="shared" si="16"/>
        <v/>
      </c>
      <c r="AF17" s="19" t="str">
        <f t="shared" si="17"/>
        <v/>
      </c>
      <c r="AG17" s="19">
        <f t="shared" si="18"/>
        <v>0</v>
      </c>
      <c r="AH17" s="19" t="str">
        <f t="shared" si="19"/>
        <v/>
      </c>
      <c r="AI17" s="81">
        <f t="shared" si="4"/>
        <v>0</v>
      </c>
      <c r="AJ17" s="80">
        <f t="shared" si="5"/>
        <v>0</v>
      </c>
      <c r="AK17" s="19">
        <f t="shared" si="6"/>
        <v>0</v>
      </c>
      <c r="AL17" s="19">
        <f t="shared" si="7"/>
        <v>0</v>
      </c>
      <c r="AM17" s="64">
        <f>IF('Stammdaten Mitarbeitende'!N17&gt;0,AC17,0)</f>
        <v>0</v>
      </c>
      <c r="AN17" s="74">
        <f>IF('Stammdaten Mitarbeitende'!N17&gt;0,P17,0)</f>
        <v>0</v>
      </c>
      <c r="AO17" s="19">
        <f t="shared" si="20"/>
        <v>0</v>
      </c>
      <c r="AP17" s="19">
        <f t="shared" si="21"/>
        <v>0</v>
      </c>
      <c r="AQ17" s="97">
        <f t="shared" si="8"/>
        <v>0</v>
      </c>
    </row>
    <row r="18" spans="1:43" ht="17.25" hidden="1" customHeight="1" x14ac:dyDescent="0.2">
      <c r="A18" s="347" t="str">
        <f>'Stammdaten Mitarbeitende'!AA18</f>
        <v/>
      </c>
      <c r="B18" s="348" t="str">
        <f t="shared" si="22"/>
        <v/>
      </c>
      <c r="C18" s="162"/>
      <c r="D18" s="163"/>
      <c r="E18" s="164"/>
      <c r="F18" s="165"/>
      <c r="G18" s="307"/>
      <c r="H18" s="308"/>
      <c r="I18" s="346">
        <f t="shared" si="23"/>
        <v>0</v>
      </c>
      <c r="J18" s="309" t="str">
        <f t="shared" si="24"/>
        <v/>
      </c>
      <c r="K18" s="164"/>
      <c r="L18" s="342" t="str">
        <f t="shared" si="25"/>
        <v/>
      </c>
      <c r="M18" s="309" t="str">
        <f t="shared" si="26"/>
        <v/>
      </c>
      <c r="N18" s="309" t="str">
        <f t="shared" si="27"/>
        <v/>
      </c>
      <c r="O18" s="309" t="str">
        <f t="shared" si="28"/>
        <v/>
      </c>
      <c r="P18" s="164"/>
      <c r="Q18" s="309" t="str">
        <f t="shared" si="29"/>
        <v/>
      </c>
      <c r="R18" s="309" t="str">
        <f t="shared" si="30"/>
        <v/>
      </c>
      <c r="S18" s="56"/>
      <c r="T18" s="57"/>
      <c r="U18" s="64" t="str">
        <f>IF($A18="","",'Stammdaten Mitarbeitende'!L18)</f>
        <v/>
      </c>
      <c r="V18" s="63">
        <f t="shared" si="9"/>
        <v>0</v>
      </c>
      <c r="W18" s="63" t="str">
        <f t="shared" si="2"/>
        <v/>
      </c>
      <c r="X18" s="63" t="str">
        <f t="shared" si="3"/>
        <v/>
      </c>
      <c r="Y18" s="65" t="str">
        <f t="shared" si="10"/>
        <v/>
      </c>
      <c r="Z18" s="65" t="str">
        <f t="shared" si="11"/>
        <v/>
      </c>
      <c r="AA18" s="19" t="str">
        <f t="shared" si="12"/>
        <v/>
      </c>
      <c r="AB18" s="19" t="str">
        <f t="shared" si="13"/>
        <v/>
      </c>
      <c r="AC18" s="19" t="str">
        <f t="shared" si="14"/>
        <v/>
      </c>
      <c r="AD18" s="19" t="str">
        <f t="shared" si="15"/>
        <v/>
      </c>
      <c r="AE18" s="19" t="str">
        <f t="shared" si="16"/>
        <v/>
      </c>
      <c r="AF18" s="19" t="str">
        <f t="shared" si="17"/>
        <v/>
      </c>
      <c r="AG18" s="19">
        <f t="shared" si="18"/>
        <v>0</v>
      </c>
      <c r="AH18" s="19" t="str">
        <f t="shared" si="19"/>
        <v/>
      </c>
      <c r="AI18" s="81">
        <f t="shared" si="4"/>
        <v>0</v>
      </c>
      <c r="AJ18" s="80">
        <f t="shared" si="5"/>
        <v>0</v>
      </c>
      <c r="AK18" s="19">
        <f t="shared" si="6"/>
        <v>0</v>
      </c>
      <c r="AL18" s="19">
        <f t="shared" si="7"/>
        <v>0</v>
      </c>
      <c r="AM18" s="64">
        <f>IF('Stammdaten Mitarbeitende'!N18&gt;0,AC18,0)</f>
        <v>0</v>
      </c>
      <c r="AN18" s="74">
        <f>IF('Stammdaten Mitarbeitende'!N18&gt;0,P18,0)</f>
        <v>0</v>
      </c>
      <c r="AO18" s="19">
        <f t="shared" si="20"/>
        <v>0</v>
      </c>
      <c r="AP18" s="19">
        <f t="shared" si="21"/>
        <v>0</v>
      </c>
      <c r="AQ18" s="97">
        <f t="shared" si="8"/>
        <v>0</v>
      </c>
    </row>
    <row r="19" spans="1:43" ht="17.25" hidden="1" customHeight="1" x14ac:dyDescent="0.2">
      <c r="A19" s="347" t="str">
        <f>'Stammdaten Mitarbeitende'!AA19</f>
        <v/>
      </c>
      <c r="B19" s="348" t="str">
        <f t="shared" si="22"/>
        <v/>
      </c>
      <c r="C19" s="162"/>
      <c r="D19" s="163"/>
      <c r="E19" s="164"/>
      <c r="F19" s="165"/>
      <c r="G19" s="307"/>
      <c r="H19" s="308"/>
      <c r="I19" s="346">
        <f t="shared" si="23"/>
        <v>0</v>
      </c>
      <c r="J19" s="309" t="str">
        <f t="shared" si="24"/>
        <v/>
      </c>
      <c r="K19" s="164"/>
      <c r="L19" s="342" t="str">
        <f t="shared" si="25"/>
        <v/>
      </c>
      <c r="M19" s="309" t="str">
        <f t="shared" si="26"/>
        <v/>
      </c>
      <c r="N19" s="309" t="str">
        <f t="shared" si="27"/>
        <v/>
      </c>
      <c r="O19" s="309" t="str">
        <f t="shared" si="28"/>
        <v/>
      </c>
      <c r="P19" s="164"/>
      <c r="Q19" s="309" t="str">
        <f t="shared" si="29"/>
        <v/>
      </c>
      <c r="R19" s="309" t="str">
        <f t="shared" si="30"/>
        <v/>
      </c>
      <c r="S19" s="56"/>
      <c r="T19" s="57"/>
      <c r="U19" s="64" t="str">
        <f>IF($A19="","",'Stammdaten Mitarbeitende'!L19)</f>
        <v/>
      </c>
      <c r="V19" s="63">
        <f t="shared" si="9"/>
        <v>0</v>
      </c>
      <c r="W19" s="63" t="str">
        <f t="shared" si="2"/>
        <v/>
      </c>
      <c r="X19" s="63" t="str">
        <f t="shared" si="3"/>
        <v/>
      </c>
      <c r="Y19" s="65" t="str">
        <f t="shared" si="10"/>
        <v/>
      </c>
      <c r="Z19" s="65" t="str">
        <f t="shared" si="11"/>
        <v/>
      </c>
      <c r="AA19" s="19" t="str">
        <f t="shared" si="12"/>
        <v/>
      </c>
      <c r="AB19" s="19" t="str">
        <f t="shared" si="13"/>
        <v/>
      </c>
      <c r="AC19" s="19" t="str">
        <f t="shared" si="14"/>
        <v/>
      </c>
      <c r="AD19" s="19" t="str">
        <f t="shared" si="15"/>
        <v/>
      </c>
      <c r="AE19" s="19" t="str">
        <f t="shared" si="16"/>
        <v/>
      </c>
      <c r="AF19" s="19" t="str">
        <f t="shared" si="17"/>
        <v/>
      </c>
      <c r="AG19" s="19">
        <f t="shared" si="18"/>
        <v>0</v>
      </c>
      <c r="AH19" s="19" t="str">
        <f t="shared" si="19"/>
        <v/>
      </c>
      <c r="AI19" s="81">
        <f t="shared" si="4"/>
        <v>0</v>
      </c>
      <c r="AJ19" s="80">
        <f t="shared" si="5"/>
        <v>0</v>
      </c>
      <c r="AK19" s="19">
        <f t="shared" si="6"/>
        <v>0</v>
      </c>
      <c r="AL19" s="19">
        <f t="shared" si="7"/>
        <v>0</v>
      </c>
      <c r="AM19" s="64">
        <f>IF('Stammdaten Mitarbeitende'!N19&gt;0,AC19,0)</f>
        <v>0</v>
      </c>
      <c r="AN19" s="74">
        <f>IF('Stammdaten Mitarbeitende'!N19&gt;0,P19,0)</f>
        <v>0</v>
      </c>
      <c r="AO19" s="19">
        <f t="shared" si="20"/>
        <v>0</v>
      </c>
      <c r="AP19" s="19">
        <f t="shared" si="21"/>
        <v>0</v>
      </c>
      <c r="AQ19" s="97">
        <f t="shared" si="8"/>
        <v>0</v>
      </c>
    </row>
    <row r="20" spans="1:43" ht="17.25" hidden="1" customHeight="1" x14ac:dyDescent="0.2">
      <c r="A20" s="347" t="str">
        <f>'Stammdaten Mitarbeitende'!AA20</f>
        <v/>
      </c>
      <c r="B20" s="348" t="str">
        <f t="shared" si="22"/>
        <v/>
      </c>
      <c r="C20" s="162"/>
      <c r="D20" s="163"/>
      <c r="E20" s="164"/>
      <c r="F20" s="165"/>
      <c r="G20" s="307"/>
      <c r="H20" s="308"/>
      <c r="I20" s="346">
        <f t="shared" si="23"/>
        <v>0</v>
      </c>
      <c r="J20" s="309" t="str">
        <f t="shared" si="24"/>
        <v/>
      </c>
      <c r="K20" s="164"/>
      <c r="L20" s="342" t="str">
        <f t="shared" si="25"/>
        <v/>
      </c>
      <c r="M20" s="309" t="str">
        <f t="shared" si="26"/>
        <v/>
      </c>
      <c r="N20" s="309" t="str">
        <f t="shared" si="27"/>
        <v/>
      </c>
      <c r="O20" s="309" t="str">
        <f t="shared" si="28"/>
        <v/>
      </c>
      <c r="P20" s="164"/>
      <c r="Q20" s="309" t="str">
        <f t="shared" si="29"/>
        <v/>
      </c>
      <c r="R20" s="309" t="str">
        <f t="shared" si="30"/>
        <v/>
      </c>
      <c r="S20" s="56"/>
      <c r="T20" s="57"/>
      <c r="U20" s="64" t="str">
        <f>IF($A20="","",'Stammdaten Mitarbeitende'!L20)</f>
        <v/>
      </c>
      <c r="V20" s="63">
        <f t="shared" si="9"/>
        <v>0</v>
      </c>
      <c r="W20" s="63" t="str">
        <f t="shared" si="2"/>
        <v/>
      </c>
      <c r="X20" s="63" t="str">
        <f t="shared" si="3"/>
        <v/>
      </c>
      <c r="Y20" s="65" t="str">
        <f t="shared" si="10"/>
        <v/>
      </c>
      <c r="Z20" s="65" t="str">
        <f t="shared" si="11"/>
        <v/>
      </c>
      <c r="AA20" s="19" t="str">
        <f t="shared" si="12"/>
        <v/>
      </c>
      <c r="AB20" s="19" t="str">
        <f t="shared" si="13"/>
        <v/>
      </c>
      <c r="AC20" s="19" t="str">
        <f t="shared" si="14"/>
        <v/>
      </c>
      <c r="AD20" s="19" t="str">
        <f t="shared" si="15"/>
        <v/>
      </c>
      <c r="AE20" s="19" t="str">
        <f t="shared" si="16"/>
        <v/>
      </c>
      <c r="AF20" s="19" t="str">
        <f t="shared" si="17"/>
        <v/>
      </c>
      <c r="AG20" s="19">
        <f t="shared" si="18"/>
        <v>0</v>
      </c>
      <c r="AH20" s="19" t="str">
        <f t="shared" si="19"/>
        <v/>
      </c>
      <c r="AI20" s="81">
        <f t="shared" si="4"/>
        <v>0</v>
      </c>
      <c r="AJ20" s="80">
        <f t="shared" si="5"/>
        <v>0</v>
      </c>
      <c r="AK20" s="19">
        <f t="shared" si="6"/>
        <v>0</v>
      </c>
      <c r="AL20" s="19">
        <f t="shared" si="7"/>
        <v>0</v>
      </c>
      <c r="AM20" s="64">
        <f>IF('Stammdaten Mitarbeitende'!N20&gt;0,AC20,0)</f>
        <v>0</v>
      </c>
      <c r="AN20" s="74">
        <f>IF('Stammdaten Mitarbeitende'!N20&gt;0,P20,0)</f>
        <v>0</v>
      </c>
      <c r="AO20" s="19">
        <f t="shared" si="20"/>
        <v>0</v>
      </c>
      <c r="AP20" s="19">
        <f t="shared" si="21"/>
        <v>0</v>
      </c>
      <c r="AQ20" s="97">
        <f t="shared" si="8"/>
        <v>0</v>
      </c>
    </row>
    <row r="21" spans="1:43" ht="17.25" hidden="1" customHeight="1" x14ac:dyDescent="0.2">
      <c r="A21" s="347" t="str">
        <f>'Stammdaten Mitarbeitende'!AA21</f>
        <v/>
      </c>
      <c r="B21" s="348" t="str">
        <f t="shared" si="22"/>
        <v/>
      </c>
      <c r="C21" s="162"/>
      <c r="D21" s="163"/>
      <c r="E21" s="164"/>
      <c r="F21" s="165"/>
      <c r="G21" s="307"/>
      <c r="H21" s="308"/>
      <c r="I21" s="346">
        <f t="shared" si="23"/>
        <v>0</v>
      </c>
      <c r="J21" s="309" t="str">
        <f t="shared" si="24"/>
        <v/>
      </c>
      <c r="K21" s="164"/>
      <c r="L21" s="342" t="str">
        <f t="shared" si="25"/>
        <v/>
      </c>
      <c r="M21" s="309" t="str">
        <f t="shared" si="26"/>
        <v/>
      </c>
      <c r="N21" s="309" t="str">
        <f t="shared" si="27"/>
        <v/>
      </c>
      <c r="O21" s="309" t="str">
        <f t="shared" si="28"/>
        <v/>
      </c>
      <c r="P21" s="164"/>
      <c r="Q21" s="309" t="str">
        <f t="shared" si="29"/>
        <v/>
      </c>
      <c r="R21" s="309" t="str">
        <f t="shared" si="30"/>
        <v/>
      </c>
      <c r="S21" s="56"/>
      <c r="T21" s="57"/>
      <c r="U21" s="64" t="str">
        <f>IF($A21="","",'Stammdaten Mitarbeitende'!L21)</f>
        <v/>
      </c>
      <c r="V21" s="63">
        <f t="shared" si="9"/>
        <v>0</v>
      </c>
      <c r="W21" s="63" t="str">
        <f t="shared" si="2"/>
        <v/>
      </c>
      <c r="X21" s="63" t="str">
        <f t="shared" si="3"/>
        <v/>
      </c>
      <c r="Y21" s="65" t="str">
        <f t="shared" si="10"/>
        <v/>
      </c>
      <c r="Z21" s="65" t="str">
        <f t="shared" si="11"/>
        <v/>
      </c>
      <c r="AA21" s="19" t="str">
        <f t="shared" si="12"/>
        <v/>
      </c>
      <c r="AB21" s="19" t="str">
        <f t="shared" si="13"/>
        <v/>
      </c>
      <c r="AC21" s="19" t="str">
        <f t="shared" si="14"/>
        <v/>
      </c>
      <c r="AD21" s="19" t="str">
        <f t="shared" si="15"/>
        <v/>
      </c>
      <c r="AE21" s="19" t="str">
        <f t="shared" si="16"/>
        <v/>
      </c>
      <c r="AF21" s="19" t="str">
        <f t="shared" si="17"/>
        <v/>
      </c>
      <c r="AG21" s="19">
        <f t="shared" si="18"/>
        <v>0</v>
      </c>
      <c r="AH21" s="19" t="str">
        <f t="shared" si="19"/>
        <v/>
      </c>
      <c r="AI21" s="81">
        <f t="shared" si="4"/>
        <v>0</v>
      </c>
      <c r="AJ21" s="80">
        <f t="shared" si="5"/>
        <v>0</v>
      </c>
      <c r="AK21" s="19">
        <f t="shared" si="6"/>
        <v>0</v>
      </c>
      <c r="AL21" s="19">
        <f t="shared" si="7"/>
        <v>0</v>
      </c>
      <c r="AM21" s="64">
        <f>IF('Stammdaten Mitarbeitende'!N21&gt;0,AC21,0)</f>
        <v>0</v>
      </c>
      <c r="AN21" s="74">
        <f>IF('Stammdaten Mitarbeitende'!N21&gt;0,P21,0)</f>
        <v>0</v>
      </c>
      <c r="AO21" s="19">
        <f t="shared" si="20"/>
        <v>0</v>
      </c>
      <c r="AP21" s="19">
        <f t="shared" si="21"/>
        <v>0</v>
      </c>
      <c r="AQ21" s="97">
        <f t="shared" si="8"/>
        <v>0</v>
      </c>
    </row>
    <row r="22" spans="1:43" ht="17.25" hidden="1" customHeight="1" x14ac:dyDescent="0.2">
      <c r="A22" s="347" t="str">
        <f>'Stammdaten Mitarbeitende'!AA22</f>
        <v/>
      </c>
      <c r="B22" s="348" t="str">
        <f t="shared" si="22"/>
        <v/>
      </c>
      <c r="C22" s="162"/>
      <c r="D22" s="163"/>
      <c r="E22" s="164"/>
      <c r="F22" s="165"/>
      <c r="G22" s="307"/>
      <c r="H22" s="308"/>
      <c r="I22" s="346">
        <f t="shared" si="23"/>
        <v>0</v>
      </c>
      <c r="J22" s="309" t="str">
        <f t="shared" si="24"/>
        <v/>
      </c>
      <c r="K22" s="164"/>
      <c r="L22" s="342" t="str">
        <f t="shared" si="25"/>
        <v/>
      </c>
      <c r="M22" s="309" t="str">
        <f t="shared" si="26"/>
        <v/>
      </c>
      <c r="N22" s="309" t="str">
        <f t="shared" si="27"/>
        <v/>
      </c>
      <c r="O22" s="309" t="str">
        <f t="shared" si="28"/>
        <v/>
      </c>
      <c r="P22" s="164"/>
      <c r="Q22" s="309" t="str">
        <f t="shared" si="29"/>
        <v/>
      </c>
      <c r="R22" s="309" t="str">
        <f t="shared" si="30"/>
        <v/>
      </c>
      <c r="S22" s="56"/>
      <c r="T22" s="57"/>
      <c r="U22" s="64" t="str">
        <f>IF($A22="","",'Stammdaten Mitarbeitende'!L22)</f>
        <v/>
      </c>
      <c r="V22" s="63">
        <f t="shared" si="9"/>
        <v>0</v>
      </c>
      <c r="W22" s="63" t="str">
        <f t="shared" si="2"/>
        <v/>
      </c>
      <c r="X22" s="63" t="str">
        <f t="shared" si="3"/>
        <v/>
      </c>
      <c r="Y22" s="65" t="str">
        <f t="shared" si="10"/>
        <v/>
      </c>
      <c r="Z22" s="65" t="str">
        <f t="shared" si="11"/>
        <v/>
      </c>
      <c r="AA22" s="19" t="str">
        <f t="shared" si="12"/>
        <v/>
      </c>
      <c r="AB22" s="19" t="str">
        <f t="shared" si="13"/>
        <v/>
      </c>
      <c r="AC22" s="19" t="str">
        <f t="shared" si="14"/>
        <v/>
      </c>
      <c r="AD22" s="19" t="str">
        <f t="shared" si="15"/>
        <v/>
      </c>
      <c r="AE22" s="19" t="str">
        <f t="shared" si="16"/>
        <v/>
      </c>
      <c r="AF22" s="19" t="str">
        <f t="shared" si="17"/>
        <v/>
      </c>
      <c r="AG22" s="19">
        <f t="shared" si="18"/>
        <v>0</v>
      </c>
      <c r="AH22" s="19" t="str">
        <f t="shared" si="19"/>
        <v/>
      </c>
      <c r="AI22" s="81">
        <f t="shared" si="4"/>
        <v>0</v>
      </c>
      <c r="AJ22" s="80">
        <f t="shared" si="5"/>
        <v>0</v>
      </c>
      <c r="AK22" s="19">
        <f t="shared" si="6"/>
        <v>0</v>
      </c>
      <c r="AL22" s="19">
        <f t="shared" si="7"/>
        <v>0</v>
      </c>
      <c r="AM22" s="64">
        <f>IF('Stammdaten Mitarbeitende'!N22&gt;0,AC22,0)</f>
        <v>0</v>
      </c>
      <c r="AN22" s="74">
        <f>IF('Stammdaten Mitarbeitende'!N22&gt;0,P22,0)</f>
        <v>0</v>
      </c>
      <c r="AO22" s="19">
        <f t="shared" si="20"/>
        <v>0</v>
      </c>
      <c r="AP22" s="19">
        <f t="shared" si="21"/>
        <v>0</v>
      </c>
      <c r="AQ22" s="97">
        <f t="shared" si="8"/>
        <v>0</v>
      </c>
    </row>
    <row r="23" spans="1:43" ht="17.25" hidden="1" customHeight="1" x14ac:dyDescent="0.2">
      <c r="A23" s="347" t="str">
        <f>'Stammdaten Mitarbeitende'!AA23</f>
        <v/>
      </c>
      <c r="B23" s="348" t="str">
        <f t="shared" si="22"/>
        <v/>
      </c>
      <c r="C23" s="162"/>
      <c r="D23" s="163"/>
      <c r="E23" s="164"/>
      <c r="F23" s="165"/>
      <c r="G23" s="307"/>
      <c r="H23" s="308"/>
      <c r="I23" s="346">
        <f t="shared" si="23"/>
        <v>0</v>
      </c>
      <c r="J23" s="309" t="str">
        <f t="shared" si="24"/>
        <v/>
      </c>
      <c r="K23" s="164"/>
      <c r="L23" s="342" t="str">
        <f t="shared" si="25"/>
        <v/>
      </c>
      <c r="M23" s="309" t="str">
        <f t="shared" si="26"/>
        <v/>
      </c>
      <c r="N23" s="309" t="str">
        <f t="shared" si="27"/>
        <v/>
      </c>
      <c r="O23" s="309" t="str">
        <f t="shared" si="28"/>
        <v/>
      </c>
      <c r="P23" s="164"/>
      <c r="Q23" s="309" t="str">
        <f t="shared" si="29"/>
        <v/>
      </c>
      <c r="R23" s="309" t="str">
        <f t="shared" si="30"/>
        <v/>
      </c>
      <c r="S23" s="56"/>
      <c r="T23" s="57"/>
      <c r="U23" s="64" t="str">
        <f>IF($A23="","",'Stammdaten Mitarbeitende'!L23)</f>
        <v/>
      </c>
      <c r="V23" s="63">
        <f t="shared" si="9"/>
        <v>0</v>
      </c>
      <c r="W23" s="63" t="str">
        <f t="shared" si="2"/>
        <v/>
      </c>
      <c r="X23" s="63" t="str">
        <f t="shared" si="3"/>
        <v/>
      </c>
      <c r="Y23" s="65" t="str">
        <f t="shared" si="10"/>
        <v/>
      </c>
      <c r="Z23" s="65" t="str">
        <f t="shared" si="11"/>
        <v/>
      </c>
      <c r="AA23" s="19" t="str">
        <f t="shared" si="12"/>
        <v/>
      </c>
      <c r="AB23" s="19" t="str">
        <f t="shared" si="13"/>
        <v/>
      </c>
      <c r="AC23" s="19" t="str">
        <f t="shared" si="14"/>
        <v/>
      </c>
      <c r="AD23" s="19" t="str">
        <f t="shared" si="15"/>
        <v/>
      </c>
      <c r="AE23" s="19" t="str">
        <f t="shared" si="16"/>
        <v/>
      </c>
      <c r="AF23" s="19" t="str">
        <f t="shared" si="17"/>
        <v/>
      </c>
      <c r="AG23" s="19">
        <f t="shared" si="18"/>
        <v>0</v>
      </c>
      <c r="AH23" s="19" t="str">
        <f t="shared" si="19"/>
        <v/>
      </c>
      <c r="AI23" s="81">
        <f t="shared" si="4"/>
        <v>0</v>
      </c>
      <c r="AJ23" s="80">
        <f t="shared" si="5"/>
        <v>0</v>
      </c>
      <c r="AK23" s="19">
        <f t="shared" si="6"/>
        <v>0</v>
      </c>
      <c r="AL23" s="19">
        <f t="shared" si="7"/>
        <v>0</v>
      </c>
      <c r="AM23" s="64">
        <f>IF('Stammdaten Mitarbeitende'!N23&gt;0,AC23,0)</f>
        <v>0</v>
      </c>
      <c r="AN23" s="74">
        <f>IF('Stammdaten Mitarbeitende'!N23&gt;0,P23,0)</f>
        <v>0</v>
      </c>
      <c r="AO23" s="19">
        <f t="shared" si="20"/>
        <v>0</v>
      </c>
      <c r="AP23" s="19">
        <f t="shared" si="21"/>
        <v>0</v>
      </c>
      <c r="AQ23" s="97">
        <f t="shared" si="8"/>
        <v>0</v>
      </c>
    </row>
    <row r="24" spans="1:43" ht="17.25" hidden="1" customHeight="1" x14ac:dyDescent="0.2">
      <c r="A24" s="347" t="str">
        <f>'Stammdaten Mitarbeitende'!AA24</f>
        <v/>
      </c>
      <c r="B24" s="348" t="str">
        <f t="shared" si="22"/>
        <v/>
      </c>
      <c r="C24" s="162"/>
      <c r="D24" s="163"/>
      <c r="E24" s="164"/>
      <c r="F24" s="165"/>
      <c r="G24" s="307"/>
      <c r="H24" s="308"/>
      <c r="I24" s="346">
        <f t="shared" si="23"/>
        <v>0</v>
      </c>
      <c r="J24" s="309" t="str">
        <f t="shared" si="24"/>
        <v/>
      </c>
      <c r="K24" s="164"/>
      <c r="L24" s="342" t="str">
        <f t="shared" si="25"/>
        <v/>
      </c>
      <c r="M24" s="309" t="str">
        <f t="shared" si="26"/>
        <v/>
      </c>
      <c r="N24" s="309" t="str">
        <f t="shared" si="27"/>
        <v/>
      </c>
      <c r="O24" s="309" t="str">
        <f t="shared" si="28"/>
        <v/>
      </c>
      <c r="P24" s="164"/>
      <c r="Q24" s="309" t="str">
        <f t="shared" si="29"/>
        <v/>
      </c>
      <c r="R24" s="309" t="str">
        <f t="shared" si="30"/>
        <v/>
      </c>
      <c r="S24" s="56"/>
      <c r="T24" s="57"/>
      <c r="U24" s="64" t="str">
        <f>IF($A24="","",'Stammdaten Mitarbeitende'!L24)</f>
        <v/>
      </c>
      <c r="V24" s="63">
        <f t="shared" si="9"/>
        <v>0</v>
      </c>
      <c r="W24" s="63" t="str">
        <f t="shared" si="2"/>
        <v/>
      </c>
      <c r="X24" s="63" t="str">
        <f t="shared" si="3"/>
        <v/>
      </c>
      <c r="Y24" s="65" t="str">
        <f t="shared" si="10"/>
        <v/>
      </c>
      <c r="Z24" s="65" t="str">
        <f t="shared" si="11"/>
        <v/>
      </c>
      <c r="AA24" s="19" t="str">
        <f t="shared" si="12"/>
        <v/>
      </c>
      <c r="AB24" s="19" t="str">
        <f t="shared" si="13"/>
        <v/>
      </c>
      <c r="AC24" s="19" t="str">
        <f t="shared" si="14"/>
        <v/>
      </c>
      <c r="AD24" s="19" t="str">
        <f t="shared" si="15"/>
        <v/>
      </c>
      <c r="AE24" s="19" t="str">
        <f t="shared" si="16"/>
        <v/>
      </c>
      <c r="AF24" s="19" t="str">
        <f t="shared" si="17"/>
        <v/>
      </c>
      <c r="AG24" s="19">
        <f t="shared" si="18"/>
        <v>0</v>
      </c>
      <c r="AH24" s="19" t="str">
        <f t="shared" si="19"/>
        <v/>
      </c>
      <c r="AI24" s="81">
        <f t="shared" si="4"/>
        <v>0</v>
      </c>
      <c r="AJ24" s="80">
        <f t="shared" si="5"/>
        <v>0</v>
      </c>
      <c r="AK24" s="19">
        <f t="shared" si="6"/>
        <v>0</v>
      </c>
      <c r="AL24" s="19">
        <f t="shared" si="7"/>
        <v>0</v>
      </c>
      <c r="AM24" s="64">
        <f>IF('Stammdaten Mitarbeitende'!N24&gt;0,AC24,0)</f>
        <v>0</v>
      </c>
      <c r="AN24" s="74">
        <f>IF('Stammdaten Mitarbeitende'!N24&gt;0,P24,0)</f>
        <v>0</v>
      </c>
      <c r="AO24" s="19">
        <f t="shared" si="20"/>
        <v>0</v>
      </c>
      <c r="AP24" s="19">
        <f t="shared" si="21"/>
        <v>0</v>
      </c>
      <c r="AQ24" s="97">
        <f t="shared" si="8"/>
        <v>0</v>
      </c>
    </row>
    <row r="25" spans="1:43" ht="17.25" hidden="1" customHeight="1" x14ac:dyDescent="0.2">
      <c r="A25" s="347" t="str">
        <f>'Stammdaten Mitarbeitende'!AA25</f>
        <v/>
      </c>
      <c r="B25" s="348" t="str">
        <f t="shared" si="22"/>
        <v/>
      </c>
      <c r="C25" s="162"/>
      <c r="D25" s="163"/>
      <c r="E25" s="164"/>
      <c r="F25" s="165"/>
      <c r="G25" s="307"/>
      <c r="H25" s="308"/>
      <c r="I25" s="346">
        <f t="shared" si="23"/>
        <v>0</v>
      </c>
      <c r="J25" s="309" t="str">
        <f t="shared" si="24"/>
        <v/>
      </c>
      <c r="K25" s="164"/>
      <c r="L25" s="342" t="str">
        <f t="shared" si="25"/>
        <v/>
      </c>
      <c r="M25" s="309" t="str">
        <f t="shared" si="26"/>
        <v/>
      </c>
      <c r="N25" s="309" t="str">
        <f t="shared" si="27"/>
        <v/>
      </c>
      <c r="O25" s="309" t="str">
        <f t="shared" si="28"/>
        <v/>
      </c>
      <c r="P25" s="164"/>
      <c r="Q25" s="309" t="str">
        <f t="shared" si="29"/>
        <v/>
      </c>
      <c r="R25" s="309" t="str">
        <f t="shared" si="30"/>
        <v/>
      </c>
      <c r="S25" s="56"/>
      <c r="T25" s="57"/>
      <c r="U25" s="64" t="str">
        <f>IF($A25="","",'Stammdaten Mitarbeitende'!L25)</f>
        <v/>
      </c>
      <c r="V25" s="63">
        <f t="shared" si="9"/>
        <v>0</v>
      </c>
      <c r="W25" s="63" t="str">
        <f t="shared" si="2"/>
        <v/>
      </c>
      <c r="X25" s="63" t="str">
        <f t="shared" si="3"/>
        <v/>
      </c>
      <c r="Y25" s="65" t="str">
        <f t="shared" si="10"/>
        <v/>
      </c>
      <c r="Z25" s="65" t="str">
        <f t="shared" si="11"/>
        <v/>
      </c>
      <c r="AA25" s="19" t="str">
        <f t="shared" si="12"/>
        <v/>
      </c>
      <c r="AB25" s="19" t="str">
        <f t="shared" si="13"/>
        <v/>
      </c>
      <c r="AC25" s="19" t="str">
        <f t="shared" si="14"/>
        <v/>
      </c>
      <c r="AD25" s="19" t="str">
        <f t="shared" si="15"/>
        <v/>
      </c>
      <c r="AE25" s="19" t="str">
        <f t="shared" si="16"/>
        <v/>
      </c>
      <c r="AF25" s="19" t="str">
        <f t="shared" si="17"/>
        <v/>
      </c>
      <c r="AG25" s="19">
        <f t="shared" si="18"/>
        <v>0</v>
      </c>
      <c r="AH25" s="19" t="str">
        <f t="shared" si="19"/>
        <v/>
      </c>
      <c r="AI25" s="81">
        <f t="shared" si="4"/>
        <v>0</v>
      </c>
      <c r="AJ25" s="80">
        <f t="shared" si="5"/>
        <v>0</v>
      </c>
      <c r="AK25" s="19">
        <f t="shared" si="6"/>
        <v>0</v>
      </c>
      <c r="AL25" s="19">
        <f t="shared" si="7"/>
        <v>0</v>
      </c>
      <c r="AM25" s="64">
        <f>IF('Stammdaten Mitarbeitende'!N25&gt;0,AC25,0)</f>
        <v>0</v>
      </c>
      <c r="AN25" s="74">
        <f>IF('Stammdaten Mitarbeitende'!N25&gt;0,P25,0)</f>
        <v>0</v>
      </c>
      <c r="AO25" s="19">
        <f t="shared" si="20"/>
        <v>0</v>
      </c>
      <c r="AP25" s="19">
        <f t="shared" si="21"/>
        <v>0</v>
      </c>
      <c r="AQ25" s="97">
        <f t="shared" si="8"/>
        <v>0</v>
      </c>
    </row>
    <row r="26" spans="1:43" ht="17.25" hidden="1" customHeight="1" x14ac:dyDescent="0.2">
      <c r="A26" s="347" t="str">
        <f>'Stammdaten Mitarbeitende'!AA26</f>
        <v/>
      </c>
      <c r="B26" s="348" t="str">
        <f t="shared" si="22"/>
        <v/>
      </c>
      <c r="C26" s="162"/>
      <c r="D26" s="163"/>
      <c r="E26" s="164"/>
      <c r="F26" s="165"/>
      <c r="G26" s="307"/>
      <c r="H26" s="308"/>
      <c r="I26" s="346">
        <f t="shared" si="23"/>
        <v>0</v>
      </c>
      <c r="J26" s="309" t="str">
        <f t="shared" si="24"/>
        <v/>
      </c>
      <c r="K26" s="164"/>
      <c r="L26" s="342" t="str">
        <f t="shared" si="25"/>
        <v/>
      </c>
      <c r="M26" s="309" t="str">
        <f t="shared" si="26"/>
        <v/>
      </c>
      <c r="N26" s="309" t="str">
        <f t="shared" si="27"/>
        <v/>
      </c>
      <c r="O26" s="309" t="str">
        <f t="shared" si="28"/>
        <v/>
      </c>
      <c r="P26" s="164"/>
      <c r="Q26" s="309" t="str">
        <f t="shared" si="29"/>
        <v/>
      </c>
      <c r="R26" s="309" t="str">
        <f t="shared" si="30"/>
        <v/>
      </c>
      <c r="S26" s="56"/>
      <c r="T26" s="57"/>
      <c r="U26" s="64" t="str">
        <f>IF($A26="","",'Stammdaten Mitarbeitende'!L26)</f>
        <v/>
      </c>
      <c r="V26" s="63">
        <f t="shared" si="9"/>
        <v>0</v>
      </c>
      <c r="W26" s="63" t="str">
        <f t="shared" si="2"/>
        <v/>
      </c>
      <c r="X26" s="63" t="str">
        <f t="shared" si="3"/>
        <v/>
      </c>
      <c r="Y26" s="65" t="str">
        <f t="shared" si="10"/>
        <v/>
      </c>
      <c r="Z26" s="65" t="str">
        <f t="shared" si="11"/>
        <v/>
      </c>
      <c r="AA26" s="19" t="str">
        <f t="shared" si="12"/>
        <v/>
      </c>
      <c r="AB26" s="19" t="str">
        <f t="shared" si="13"/>
        <v/>
      </c>
      <c r="AC26" s="19" t="str">
        <f t="shared" si="14"/>
        <v/>
      </c>
      <c r="AD26" s="19" t="str">
        <f t="shared" si="15"/>
        <v/>
      </c>
      <c r="AE26" s="19" t="str">
        <f t="shared" si="16"/>
        <v/>
      </c>
      <c r="AF26" s="19" t="str">
        <f t="shared" si="17"/>
        <v/>
      </c>
      <c r="AG26" s="19">
        <f t="shared" si="18"/>
        <v>0</v>
      </c>
      <c r="AH26" s="19" t="str">
        <f t="shared" si="19"/>
        <v/>
      </c>
      <c r="AI26" s="81">
        <f t="shared" si="4"/>
        <v>0</v>
      </c>
      <c r="AJ26" s="80">
        <f t="shared" si="5"/>
        <v>0</v>
      </c>
      <c r="AK26" s="19">
        <f t="shared" si="6"/>
        <v>0</v>
      </c>
      <c r="AL26" s="19">
        <f t="shared" si="7"/>
        <v>0</v>
      </c>
      <c r="AM26" s="64">
        <f>IF('Stammdaten Mitarbeitende'!N26&gt;0,AC26,0)</f>
        <v>0</v>
      </c>
      <c r="AN26" s="74">
        <f>IF('Stammdaten Mitarbeitende'!N26&gt;0,P26,0)</f>
        <v>0</v>
      </c>
      <c r="AO26" s="19">
        <f t="shared" si="20"/>
        <v>0</v>
      </c>
      <c r="AP26" s="19">
        <f t="shared" si="21"/>
        <v>0</v>
      </c>
      <c r="AQ26" s="97">
        <f t="shared" si="8"/>
        <v>0</v>
      </c>
    </row>
    <row r="27" spans="1:43" ht="17.25" hidden="1" customHeight="1" x14ac:dyDescent="0.2">
      <c r="A27" s="347" t="str">
        <f>'Stammdaten Mitarbeitende'!AA27</f>
        <v/>
      </c>
      <c r="B27" s="348" t="str">
        <f t="shared" si="22"/>
        <v/>
      </c>
      <c r="C27" s="162"/>
      <c r="D27" s="163"/>
      <c r="E27" s="164"/>
      <c r="F27" s="165"/>
      <c r="G27" s="307"/>
      <c r="H27" s="308"/>
      <c r="I27" s="346">
        <f t="shared" si="23"/>
        <v>0</v>
      </c>
      <c r="J27" s="309" t="str">
        <f t="shared" si="24"/>
        <v/>
      </c>
      <c r="K27" s="164"/>
      <c r="L27" s="342" t="str">
        <f t="shared" si="25"/>
        <v/>
      </c>
      <c r="M27" s="309" t="str">
        <f t="shared" si="26"/>
        <v/>
      </c>
      <c r="N27" s="309" t="str">
        <f t="shared" si="27"/>
        <v/>
      </c>
      <c r="O27" s="309" t="str">
        <f t="shared" si="28"/>
        <v/>
      </c>
      <c r="P27" s="164"/>
      <c r="Q27" s="309" t="str">
        <f t="shared" si="29"/>
        <v/>
      </c>
      <c r="R27" s="309" t="str">
        <f t="shared" si="30"/>
        <v/>
      </c>
      <c r="S27" s="56"/>
      <c r="T27" s="57"/>
      <c r="U27" s="64" t="str">
        <f>IF($A27="","",'Stammdaten Mitarbeitende'!L27)</f>
        <v/>
      </c>
      <c r="V27" s="63">
        <f t="shared" si="9"/>
        <v>0</v>
      </c>
      <c r="W27" s="63" t="str">
        <f t="shared" si="2"/>
        <v/>
      </c>
      <c r="X27" s="63" t="str">
        <f t="shared" si="3"/>
        <v/>
      </c>
      <c r="Y27" s="65" t="str">
        <f t="shared" si="10"/>
        <v/>
      </c>
      <c r="Z27" s="65" t="str">
        <f t="shared" si="11"/>
        <v/>
      </c>
      <c r="AA27" s="19" t="str">
        <f t="shared" si="12"/>
        <v/>
      </c>
      <c r="AB27" s="19" t="str">
        <f t="shared" si="13"/>
        <v/>
      </c>
      <c r="AC27" s="19" t="str">
        <f t="shared" si="14"/>
        <v/>
      </c>
      <c r="AD27" s="19" t="str">
        <f t="shared" si="15"/>
        <v/>
      </c>
      <c r="AE27" s="19" t="str">
        <f t="shared" si="16"/>
        <v/>
      </c>
      <c r="AF27" s="19" t="str">
        <f t="shared" si="17"/>
        <v/>
      </c>
      <c r="AG27" s="19">
        <f t="shared" si="18"/>
        <v>0</v>
      </c>
      <c r="AH27" s="19" t="str">
        <f t="shared" si="19"/>
        <v/>
      </c>
      <c r="AI27" s="81">
        <f t="shared" si="4"/>
        <v>0</v>
      </c>
      <c r="AJ27" s="80">
        <f t="shared" si="5"/>
        <v>0</v>
      </c>
      <c r="AK27" s="19">
        <f t="shared" si="6"/>
        <v>0</v>
      </c>
      <c r="AL27" s="19">
        <f t="shared" si="7"/>
        <v>0</v>
      </c>
      <c r="AM27" s="64">
        <f>IF('Stammdaten Mitarbeitende'!N27&gt;0,AC27,0)</f>
        <v>0</v>
      </c>
      <c r="AN27" s="74">
        <f>IF('Stammdaten Mitarbeitende'!N27&gt;0,P27,0)</f>
        <v>0</v>
      </c>
      <c r="AO27" s="19">
        <f t="shared" si="20"/>
        <v>0</v>
      </c>
      <c r="AP27" s="19">
        <f t="shared" si="21"/>
        <v>0</v>
      </c>
      <c r="AQ27" s="97">
        <f t="shared" si="8"/>
        <v>0</v>
      </c>
    </row>
    <row r="28" spans="1:43" ht="17.25" hidden="1" customHeight="1" x14ac:dyDescent="0.2">
      <c r="A28" s="347" t="str">
        <f>'Stammdaten Mitarbeitende'!AA28</f>
        <v/>
      </c>
      <c r="B28" s="348" t="str">
        <f t="shared" si="22"/>
        <v/>
      </c>
      <c r="C28" s="162"/>
      <c r="D28" s="163"/>
      <c r="E28" s="164"/>
      <c r="F28" s="165"/>
      <c r="G28" s="307"/>
      <c r="H28" s="308"/>
      <c r="I28" s="346">
        <f t="shared" si="23"/>
        <v>0</v>
      </c>
      <c r="J28" s="309" t="str">
        <f t="shared" si="24"/>
        <v/>
      </c>
      <c r="K28" s="164"/>
      <c r="L28" s="342" t="str">
        <f t="shared" si="25"/>
        <v/>
      </c>
      <c r="M28" s="309" t="str">
        <f t="shared" si="26"/>
        <v/>
      </c>
      <c r="N28" s="309" t="str">
        <f t="shared" si="27"/>
        <v/>
      </c>
      <c r="O28" s="309" t="str">
        <f t="shared" si="28"/>
        <v/>
      </c>
      <c r="P28" s="164"/>
      <c r="Q28" s="309" t="str">
        <f t="shared" si="29"/>
        <v/>
      </c>
      <c r="R28" s="309" t="str">
        <f t="shared" si="30"/>
        <v/>
      </c>
      <c r="S28" s="56"/>
      <c r="T28" s="57"/>
      <c r="U28" s="64" t="str">
        <f>IF($A28="","",'Stammdaten Mitarbeitende'!L28)</f>
        <v/>
      </c>
      <c r="V28" s="63">
        <f t="shared" si="9"/>
        <v>0</v>
      </c>
      <c r="W28" s="63" t="str">
        <f t="shared" si="2"/>
        <v/>
      </c>
      <c r="X28" s="63" t="str">
        <f t="shared" si="3"/>
        <v/>
      </c>
      <c r="Y28" s="65" t="str">
        <f t="shared" si="10"/>
        <v/>
      </c>
      <c r="Z28" s="65" t="str">
        <f t="shared" si="11"/>
        <v/>
      </c>
      <c r="AA28" s="19" t="str">
        <f t="shared" si="12"/>
        <v/>
      </c>
      <c r="AB28" s="19" t="str">
        <f t="shared" si="13"/>
        <v/>
      </c>
      <c r="AC28" s="19" t="str">
        <f t="shared" si="14"/>
        <v/>
      </c>
      <c r="AD28" s="19" t="str">
        <f t="shared" si="15"/>
        <v/>
      </c>
      <c r="AE28" s="19" t="str">
        <f t="shared" si="16"/>
        <v/>
      </c>
      <c r="AF28" s="19" t="str">
        <f t="shared" si="17"/>
        <v/>
      </c>
      <c r="AG28" s="19">
        <f t="shared" si="18"/>
        <v>0</v>
      </c>
      <c r="AH28" s="19" t="str">
        <f t="shared" si="19"/>
        <v/>
      </c>
      <c r="AI28" s="81">
        <f t="shared" si="4"/>
        <v>0</v>
      </c>
      <c r="AJ28" s="80">
        <f t="shared" si="5"/>
        <v>0</v>
      </c>
      <c r="AK28" s="19">
        <f t="shared" si="6"/>
        <v>0</v>
      </c>
      <c r="AL28" s="19">
        <f t="shared" si="7"/>
        <v>0</v>
      </c>
      <c r="AM28" s="64">
        <f>IF('Stammdaten Mitarbeitende'!N28&gt;0,AC28,0)</f>
        <v>0</v>
      </c>
      <c r="AN28" s="74">
        <f>IF('Stammdaten Mitarbeitende'!N28&gt;0,P28,0)</f>
        <v>0</v>
      </c>
      <c r="AO28" s="19">
        <f t="shared" si="20"/>
        <v>0</v>
      </c>
      <c r="AP28" s="19">
        <f t="shared" si="21"/>
        <v>0</v>
      </c>
      <c r="AQ28" s="97">
        <f t="shared" si="8"/>
        <v>0</v>
      </c>
    </row>
    <row r="29" spans="1:43" ht="17.25" hidden="1" customHeight="1" x14ac:dyDescent="0.2">
      <c r="A29" s="347" t="str">
        <f>'Stammdaten Mitarbeitende'!AA29</f>
        <v/>
      </c>
      <c r="B29" s="348" t="str">
        <f t="shared" si="22"/>
        <v/>
      </c>
      <c r="C29" s="162"/>
      <c r="D29" s="163"/>
      <c r="E29" s="164"/>
      <c r="F29" s="165"/>
      <c r="G29" s="307"/>
      <c r="H29" s="308"/>
      <c r="I29" s="346">
        <f t="shared" si="23"/>
        <v>0</v>
      </c>
      <c r="J29" s="309" t="str">
        <f t="shared" si="24"/>
        <v/>
      </c>
      <c r="K29" s="164"/>
      <c r="L29" s="342" t="str">
        <f t="shared" si="25"/>
        <v/>
      </c>
      <c r="M29" s="309" t="str">
        <f t="shared" si="26"/>
        <v/>
      </c>
      <c r="N29" s="309" t="str">
        <f t="shared" si="27"/>
        <v/>
      </c>
      <c r="O29" s="309" t="str">
        <f t="shared" si="28"/>
        <v/>
      </c>
      <c r="P29" s="164"/>
      <c r="Q29" s="309" t="str">
        <f t="shared" si="29"/>
        <v/>
      </c>
      <c r="R29" s="309" t="str">
        <f t="shared" si="30"/>
        <v/>
      </c>
      <c r="S29" s="56"/>
      <c r="T29" s="57"/>
      <c r="U29" s="64" t="str">
        <f>IF($A29="","",'Stammdaten Mitarbeitende'!L29)</f>
        <v/>
      </c>
      <c r="V29" s="63">
        <f t="shared" si="9"/>
        <v>0</v>
      </c>
      <c r="W29" s="63" t="str">
        <f t="shared" si="2"/>
        <v/>
      </c>
      <c r="X29" s="63" t="str">
        <f t="shared" si="3"/>
        <v/>
      </c>
      <c r="Y29" s="65" t="str">
        <f t="shared" si="10"/>
        <v/>
      </c>
      <c r="Z29" s="65" t="str">
        <f t="shared" si="11"/>
        <v/>
      </c>
      <c r="AA29" s="19" t="str">
        <f t="shared" si="12"/>
        <v/>
      </c>
      <c r="AB29" s="19" t="str">
        <f t="shared" si="13"/>
        <v/>
      </c>
      <c r="AC29" s="19" t="str">
        <f t="shared" si="14"/>
        <v/>
      </c>
      <c r="AD29" s="19" t="str">
        <f t="shared" si="15"/>
        <v/>
      </c>
      <c r="AE29" s="19" t="str">
        <f t="shared" si="16"/>
        <v/>
      </c>
      <c r="AF29" s="19" t="str">
        <f t="shared" si="17"/>
        <v/>
      </c>
      <c r="AG29" s="19">
        <f t="shared" si="18"/>
        <v>0</v>
      </c>
      <c r="AH29" s="19" t="str">
        <f t="shared" si="19"/>
        <v/>
      </c>
      <c r="AI29" s="81">
        <f t="shared" si="4"/>
        <v>0</v>
      </c>
      <c r="AJ29" s="80">
        <f t="shared" si="5"/>
        <v>0</v>
      </c>
      <c r="AK29" s="19">
        <f t="shared" si="6"/>
        <v>0</v>
      </c>
      <c r="AL29" s="19">
        <f t="shared" si="7"/>
        <v>0</v>
      </c>
      <c r="AM29" s="64">
        <f>IF('Stammdaten Mitarbeitende'!N29&gt;0,AC29,0)</f>
        <v>0</v>
      </c>
      <c r="AN29" s="74">
        <f>IF('Stammdaten Mitarbeitende'!N29&gt;0,P29,0)</f>
        <v>0</v>
      </c>
      <c r="AO29" s="19">
        <f t="shared" si="20"/>
        <v>0</v>
      </c>
      <c r="AP29" s="19">
        <f t="shared" si="21"/>
        <v>0</v>
      </c>
      <c r="AQ29" s="97">
        <f t="shared" si="8"/>
        <v>0</v>
      </c>
    </row>
    <row r="30" spans="1:43" hidden="1" x14ac:dyDescent="0.2">
      <c r="A30" s="280" t="str">
        <f>Übersetzungstexte!A$296</f>
        <v>Seitentotal</v>
      </c>
      <c r="B30" s="343"/>
      <c r="C30" s="281"/>
      <c r="D30" s="92">
        <f>SUM(D10:D29)</f>
        <v>0</v>
      </c>
      <c r="E30" s="282"/>
      <c r="F30" s="92">
        <f>SUM(F10:F29)</f>
        <v>0</v>
      </c>
      <c r="G30" s="344"/>
      <c r="H30" s="159"/>
      <c r="I30" s="281"/>
      <c r="J30" s="92">
        <f>SUM(J10:J29)</f>
        <v>0</v>
      </c>
      <c r="K30" s="345"/>
      <c r="L30" s="159"/>
      <c r="M30" s="281"/>
      <c r="N30" s="92">
        <f>SUM(N10:N29)</f>
        <v>0</v>
      </c>
      <c r="O30" s="344"/>
      <c r="P30" s="92">
        <f>SUM(P10:P29)</f>
        <v>0</v>
      </c>
      <c r="Q30" s="281"/>
      <c r="R30" s="92">
        <f>SUM(R10:R29)</f>
        <v>0</v>
      </c>
      <c r="S30" s="56"/>
      <c r="T30" s="56"/>
      <c r="U30" s="56"/>
      <c r="V30" s="56"/>
      <c r="W30" s="56"/>
      <c r="X30" s="56"/>
      <c r="Y30" s="18"/>
      <c r="Z30" s="18"/>
      <c r="AA30" s="19"/>
      <c r="AB30" s="19"/>
      <c r="AC30" s="19"/>
      <c r="AD30" s="19"/>
      <c r="AE30" s="19"/>
      <c r="AI30" s="79"/>
      <c r="AJ30" s="79"/>
      <c r="AM30" s="64"/>
    </row>
    <row r="31" spans="1:43" hidden="1" x14ac:dyDescent="0.2">
      <c r="A31" s="240" t="str">
        <f>'Stammdaten Betrieb &amp; Abteilung'!D$1</f>
        <v xml:space="preserve">  </v>
      </c>
      <c r="B31" s="73"/>
      <c r="C31" s="241"/>
      <c r="D31" s="242"/>
      <c r="E31" s="1"/>
      <c r="F31" s="25"/>
      <c r="G31" s="1"/>
      <c r="H31" s="1"/>
      <c r="I31" s="1"/>
      <c r="J31" s="243"/>
      <c r="K31" s="46"/>
      <c r="L31" s="18"/>
      <c r="M31" s="22" t="str">
        <f>Übersetzungstexte!A$239</f>
        <v>Betrieb / Betriebsabteilung</v>
      </c>
      <c r="N31" s="49" t="str">
        <f>'Stammdaten Betrieb &amp; Abteilung'!D$13</f>
        <v xml:space="preserve"> </v>
      </c>
      <c r="O31" s="1"/>
      <c r="P31" s="49"/>
      <c r="AI31" s="79"/>
      <c r="AJ31" s="79"/>
      <c r="AM31" s="64"/>
      <c r="AO31" s="97"/>
    </row>
    <row r="32" spans="1:43" hidden="1" x14ac:dyDescent="0.2">
      <c r="A32" s="49" t="str">
        <f>'Stammdaten Betrieb &amp; Abteilung'!D$3</f>
        <v xml:space="preserve"> </v>
      </c>
      <c r="B32" s="73"/>
      <c r="C32" s="246"/>
      <c r="D32" s="242"/>
      <c r="E32" s="1"/>
      <c r="F32" s="25"/>
      <c r="G32" s="1"/>
      <c r="H32" s="1"/>
      <c r="I32" s="1"/>
      <c r="J32" s="247"/>
      <c r="K32" s="46"/>
      <c r="L32" s="18"/>
      <c r="M32" s="22" t="str">
        <f>Übersetzungstexte!A$240</f>
        <v>Abrechnungsperiode</v>
      </c>
      <c r="N32" s="349" t="str">
        <f>'Stammdaten Betrieb &amp; Abteilung'!D$14</f>
        <v/>
      </c>
      <c r="O32" s="350"/>
      <c r="P32" s="350" t="e">
        <f>'Stammdaten Betrieb &amp; Abteilung'!D$12</f>
        <v>#VALUE!</v>
      </c>
      <c r="Q32" s="351"/>
      <c r="R32" s="352"/>
      <c r="AI32" s="79"/>
      <c r="AJ32" s="79"/>
      <c r="AM32" s="64"/>
      <c r="AO32" s="87"/>
      <c r="AP32" s="87"/>
    </row>
    <row r="33" spans="1:43" hidden="1" x14ac:dyDescent="0.2">
      <c r="A33" s="49" t="str">
        <f>'Stammdaten Betrieb &amp; Abteilung'!D$4</f>
        <v xml:space="preserve"> </v>
      </c>
      <c r="B33" s="73"/>
      <c r="C33" s="1"/>
      <c r="D33" s="242"/>
      <c r="E33" s="1"/>
      <c r="F33" s="25"/>
      <c r="G33" s="1"/>
      <c r="H33" s="1"/>
      <c r="I33" s="1"/>
      <c r="J33" s="247"/>
      <c r="K33" s="46"/>
      <c r="L33" s="18"/>
      <c r="M33" s="22" t="str">
        <f>Übersetzungstexte!A$241</f>
        <v>Beginn / Ende der Kurzarbeit</v>
      </c>
      <c r="N33" s="49" t="str">
        <f>'Stammdaten Betrieb &amp; Abteilung'!D$16</f>
        <v/>
      </c>
      <c r="O33" s="1"/>
      <c r="P33" s="49"/>
      <c r="Q33" s="49"/>
      <c r="AI33" s="79"/>
      <c r="AJ33" s="79"/>
      <c r="AM33" s="64"/>
      <c r="AO33" s="87"/>
      <c r="AP33" s="87"/>
    </row>
    <row r="34" spans="1:43" hidden="1" x14ac:dyDescent="0.2">
      <c r="A34" s="187"/>
      <c r="B34" s="188"/>
      <c r="C34" s="189"/>
      <c r="D34" s="190"/>
      <c r="E34" s="189"/>
      <c r="F34" s="191"/>
      <c r="G34" s="189"/>
      <c r="H34" s="189"/>
      <c r="I34" s="189"/>
      <c r="J34" s="190"/>
      <c r="K34" s="190"/>
      <c r="L34" s="189"/>
      <c r="M34" s="192"/>
      <c r="N34" s="189"/>
      <c r="O34" s="189"/>
      <c r="P34" s="189"/>
      <c r="Q34" s="189"/>
      <c r="R34" s="189"/>
      <c r="AI34" s="79"/>
      <c r="AJ34" s="79"/>
      <c r="AM34" s="64"/>
      <c r="AO34" s="87"/>
      <c r="AP34" s="87"/>
    </row>
    <row r="35" spans="1:43" hidden="1" x14ac:dyDescent="0.2">
      <c r="A35" s="311">
        <v>1</v>
      </c>
      <c r="B35" s="312">
        <v>2</v>
      </c>
      <c r="C35" s="312">
        <v>3</v>
      </c>
      <c r="D35" s="312">
        <v>4</v>
      </c>
      <c r="E35" s="312">
        <v>5</v>
      </c>
      <c r="F35" s="312">
        <v>6</v>
      </c>
      <c r="G35" s="313"/>
      <c r="H35" s="314">
        <v>7</v>
      </c>
      <c r="I35" s="315"/>
      <c r="J35" s="312">
        <v>8</v>
      </c>
      <c r="K35" s="312">
        <v>9</v>
      </c>
      <c r="L35" s="312">
        <v>10</v>
      </c>
      <c r="M35" s="312">
        <v>11</v>
      </c>
      <c r="N35" s="312">
        <v>12</v>
      </c>
      <c r="O35" s="312">
        <v>13</v>
      </c>
      <c r="P35" s="312"/>
      <c r="Q35" s="312">
        <v>14</v>
      </c>
      <c r="R35" s="312">
        <v>15</v>
      </c>
      <c r="S35" s="54"/>
      <c r="T35" s="54"/>
      <c r="U35" s="54"/>
      <c r="V35" s="58" t="s">
        <v>717</v>
      </c>
      <c r="W35" s="54" t="s">
        <v>759</v>
      </c>
      <c r="X35" s="54"/>
      <c r="Y35" s="59" t="s">
        <v>718</v>
      </c>
      <c r="Z35" s="54" t="s">
        <v>719</v>
      </c>
      <c r="AA35" s="59" t="s">
        <v>720</v>
      </c>
      <c r="AB35" s="59" t="s">
        <v>721</v>
      </c>
      <c r="AC35" s="59" t="s">
        <v>722</v>
      </c>
      <c r="AD35" s="59" t="s">
        <v>723</v>
      </c>
      <c r="AE35" s="59" t="s">
        <v>736</v>
      </c>
      <c r="AF35" s="66" t="s">
        <v>732</v>
      </c>
      <c r="AG35" s="66"/>
      <c r="AH35" s="91" t="s">
        <v>737</v>
      </c>
      <c r="AI35" s="66"/>
      <c r="AJ35" s="66"/>
      <c r="AK35" s="78"/>
      <c r="AL35" s="78"/>
      <c r="AM35" s="87" t="s">
        <v>60</v>
      </c>
      <c r="AN35" s="87" t="s">
        <v>60</v>
      </c>
      <c r="AO35" s="87"/>
      <c r="AP35" s="87"/>
      <c r="AQ35" s="381" t="s">
        <v>800</v>
      </c>
    </row>
    <row r="36" spans="1:43" s="6" customFormat="1" hidden="1" x14ac:dyDescent="0.2">
      <c r="A36" s="316" t="str">
        <f>Übersetzungstexte!A$242</f>
        <v/>
      </c>
      <c r="B36" s="317" t="str">
        <f>Übersetzungstexte!A$245</f>
        <v>anrechen-</v>
      </c>
      <c r="C36" s="317" t="str">
        <f>Übersetzungstexte!A$248</f>
        <v>Wöchentl.</v>
      </c>
      <c r="D36" s="318" t="str">
        <f>Übersetzungstexte!A$251</f>
        <v>Sollstd. Abr.-</v>
      </c>
      <c r="E36" s="310" t="str">
        <f>Übersetzungstexte!A$254</f>
        <v/>
      </c>
      <c r="F36" s="318" t="str">
        <f>Übersetzungstexte!A$257</f>
        <v>Bezahlte/</v>
      </c>
      <c r="G36" s="319"/>
      <c r="H36" s="320" t="str">
        <f>Übersetzungstexte!A$263</f>
        <v>(nur für Gleitzeit)</v>
      </c>
      <c r="I36" s="321"/>
      <c r="J36" s="318" t="str">
        <f>Übersetzungstexte!A$269</f>
        <v>Ausfall-</v>
      </c>
      <c r="K36" s="318" t="str">
        <f>Übersetzungstexte!A$272</f>
        <v>Saldo</v>
      </c>
      <c r="L36" s="310" t="str">
        <f>Übersetzungstexte!A$275</f>
        <v>Saisonale</v>
      </c>
      <c r="M36" s="322" t="str">
        <f>Übersetzungstexte!A$278</f>
        <v>Anrechen-</v>
      </c>
      <c r="N36" s="310" t="str">
        <f>Übersetzungstexte!A$281</f>
        <v>Verdienst-</v>
      </c>
      <c r="O36" s="310" t="str">
        <f>Übersetzungstexte!A$284</f>
        <v>Verdienst-</v>
      </c>
      <c r="P36" s="317" t="str">
        <f>Übersetzungstexte!A$287</f>
        <v>Verdienst</v>
      </c>
      <c r="Q36" s="310" t="str">
        <f>AE$4</f>
        <v xml:space="preserve">Abzug </v>
      </c>
      <c r="R36" s="310" t="str">
        <f>Übersetzungstexte!A$293</f>
        <v/>
      </c>
      <c r="S36" s="55"/>
      <c r="T36" s="55"/>
      <c r="U36" s="62" t="s">
        <v>680</v>
      </c>
      <c r="V36" s="60" t="s">
        <v>709</v>
      </c>
      <c r="W36" s="61" t="s">
        <v>691</v>
      </c>
      <c r="X36" s="61" t="s">
        <v>554</v>
      </c>
      <c r="Y36" s="59" t="s">
        <v>729</v>
      </c>
      <c r="Z36" s="67" t="s">
        <v>671</v>
      </c>
      <c r="AA36" s="59" t="s">
        <v>731</v>
      </c>
      <c r="AB36" s="59" t="s">
        <v>694</v>
      </c>
      <c r="AC36" s="59" t="s">
        <v>674</v>
      </c>
      <c r="AD36" s="59" t="s">
        <v>674</v>
      </c>
      <c r="AE36" s="59" t="s">
        <v>677</v>
      </c>
      <c r="AF36" s="66" t="s">
        <v>677</v>
      </c>
      <c r="AG36" s="66" t="s">
        <v>673</v>
      </c>
      <c r="AH36" s="91"/>
      <c r="AI36" s="66" t="s">
        <v>685</v>
      </c>
      <c r="AJ36" s="66" t="s">
        <v>685</v>
      </c>
      <c r="AK36" s="66" t="s">
        <v>764</v>
      </c>
      <c r="AL36" s="66" t="s">
        <v>667</v>
      </c>
      <c r="AM36" s="59" t="s">
        <v>674</v>
      </c>
      <c r="AN36" s="66" t="s">
        <v>673</v>
      </c>
      <c r="AO36" s="66" t="s">
        <v>764</v>
      </c>
      <c r="AP36" s="95" t="s">
        <v>46</v>
      </c>
      <c r="AQ36" s="382" t="s">
        <v>801</v>
      </c>
    </row>
    <row r="37" spans="1:43" s="6" customFormat="1" hidden="1" x14ac:dyDescent="0.2">
      <c r="A37" s="323" t="str">
        <f>Übersetzungstexte!A$243</f>
        <v/>
      </c>
      <c r="B37" s="310" t="str">
        <f>Übersetzungstexte!A$246</f>
        <v>barer Std.-</v>
      </c>
      <c r="C37" s="317" t="str">
        <f>Übersetzungstexte!A$249</f>
        <v>Arbeitszeit</v>
      </c>
      <c r="D37" s="318" t="str">
        <f>Übersetzungstexte!A$252</f>
        <v>Periode Inkl.</v>
      </c>
      <c r="E37" s="310" t="str">
        <f>Übersetzungstexte!A$255</f>
        <v/>
      </c>
      <c r="F37" s="318" t="str">
        <f>Übersetzungstexte!A$258</f>
        <v>Unbezahlte</v>
      </c>
      <c r="G37" s="324" t="str">
        <f>Übersetzungstexte!A$261</f>
        <v>Saldo Ende Per.</v>
      </c>
      <c r="H37" s="325"/>
      <c r="I37" s="326"/>
      <c r="J37" s="318" t="str">
        <f>Übersetzungstexte!A$270</f>
        <v>stunden</v>
      </c>
      <c r="K37" s="318" t="str">
        <f>Übersetzungstexte!A$273</f>
        <v>Mehrstd.</v>
      </c>
      <c r="L37" s="310" t="str">
        <f>Übersetzungstexte!A$276</f>
        <v>Ausfall-</v>
      </c>
      <c r="M37" s="322" t="str">
        <f>Übersetzungstexte!A$279</f>
        <v>bare Aus-</v>
      </c>
      <c r="N37" s="310" t="str">
        <f>Übersetzungstexte!A$282</f>
        <v>ausfall</v>
      </c>
      <c r="O37" s="310" t="str">
        <f>Übersetzungstexte!A$285</f>
        <v>ausfall</v>
      </c>
      <c r="P37" s="317" t="str">
        <f>Übersetzungstexte!A$288</f>
        <v>Zwischen-</v>
      </c>
      <c r="Q37" s="310" t="str">
        <f>Übersetzungstexte!A$291</f>
        <v>Karenztage</v>
      </c>
      <c r="R37" s="310" t="str">
        <f>Übersetzungstexte!A$294</f>
        <v>Beantragte</v>
      </c>
      <c r="S37" s="55"/>
      <c r="T37" s="55"/>
      <c r="U37" s="55" t="s">
        <v>682</v>
      </c>
      <c r="V37" s="60" t="s">
        <v>710</v>
      </c>
      <c r="W37" s="61" t="s">
        <v>692</v>
      </c>
      <c r="X37" s="61"/>
      <c r="Y37" s="59" t="s">
        <v>730</v>
      </c>
      <c r="Z37" s="67" t="s">
        <v>691</v>
      </c>
      <c r="AA37" s="59" t="s">
        <v>730</v>
      </c>
      <c r="AB37" s="59" t="s">
        <v>51</v>
      </c>
      <c r="AC37" s="59" t="s">
        <v>672</v>
      </c>
      <c r="AD37" s="59" t="s">
        <v>672</v>
      </c>
      <c r="AE37" s="59" t="s">
        <v>656</v>
      </c>
      <c r="AF37" s="66" t="s">
        <v>707</v>
      </c>
      <c r="AG37" s="66" t="s">
        <v>707</v>
      </c>
      <c r="AH37" s="91" t="s">
        <v>678</v>
      </c>
      <c r="AI37" s="66" t="s">
        <v>760</v>
      </c>
      <c r="AJ37" s="66" t="s">
        <v>763</v>
      </c>
      <c r="AK37" s="66" t="s">
        <v>760</v>
      </c>
      <c r="AL37" s="66" t="s">
        <v>760</v>
      </c>
      <c r="AM37" s="59" t="s">
        <v>672</v>
      </c>
      <c r="AN37" s="66" t="s">
        <v>707</v>
      </c>
      <c r="AO37" s="66" t="s">
        <v>45</v>
      </c>
      <c r="AP37" s="95" t="s">
        <v>47</v>
      </c>
      <c r="AQ37" s="383"/>
    </row>
    <row r="38" spans="1:43" s="6" customFormat="1" hidden="1" x14ac:dyDescent="0.2">
      <c r="A38" s="327" t="str">
        <f>Übersetzungstexte!A$244</f>
        <v>Name,Vorname</v>
      </c>
      <c r="B38" s="328" t="str">
        <f>Übersetzungstexte!A$247</f>
        <v>Verdienst</v>
      </c>
      <c r="C38" s="329" t="str">
        <f>Übersetzungstexte!A$250</f>
        <v>in der AP</v>
      </c>
      <c r="D38" s="330" t="str">
        <f>Übersetzungstexte!A$253</f>
        <v>Vorholzeit</v>
      </c>
      <c r="E38" s="328" t="str">
        <f>Übersetzungstexte!A$256</f>
        <v>Istzeit</v>
      </c>
      <c r="F38" s="330" t="str">
        <f>Übersetzungstexte!A$259</f>
        <v>Absenzen</v>
      </c>
      <c r="G38" s="331" t="str">
        <f>Übersetzungstexte!A$262</f>
        <v>vorherg.</v>
      </c>
      <c r="H38" s="332" t="str">
        <f>Übersetzungstexte!A$265</f>
        <v>laufend</v>
      </c>
      <c r="I38" s="328" t="str">
        <f>Übersetzungstexte!A$268</f>
        <v>Diff.</v>
      </c>
      <c r="J38" s="330" t="str">
        <f>Übersetzungstexte!A$271</f>
        <v>total</v>
      </c>
      <c r="K38" s="330" t="str">
        <f>Übersetzungstexte!A$274</f>
        <v>Vormonate</v>
      </c>
      <c r="L38" s="328" t="str">
        <f>Übersetzungstexte!A$277</f>
        <v>stunden</v>
      </c>
      <c r="M38" s="333" t="str">
        <f>Übersetzungstexte!A$280</f>
        <v>fall-Std.</v>
      </c>
      <c r="N38" s="333" t="str">
        <f>Übersetzungstexte!A$283</f>
        <v>100%</v>
      </c>
      <c r="O38" s="333" t="str">
        <f>Übersetzungstexte!A$286</f>
        <v>80%</v>
      </c>
      <c r="P38" s="329" t="str">
        <f>Übersetzungstexte!A$289</f>
        <v>Beschäftigung</v>
      </c>
      <c r="Q38" s="333" t="str">
        <f>Übersetzungstexte!A$292</f>
        <v>80%</v>
      </c>
      <c r="R38" s="328" t="str">
        <f>Übersetzungstexte!A$295</f>
        <v>Vergütung</v>
      </c>
      <c r="S38" s="55"/>
      <c r="T38" s="55"/>
      <c r="U38" s="55" t="s">
        <v>673</v>
      </c>
      <c r="V38" s="61"/>
      <c r="W38" s="61" t="s">
        <v>738</v>
      </c>
      <c r="X38" s="61"/>
      <c r="Y38" s="59" t="s">
        <v>697</v>
      </c>
      <c r="Z38" s="67" t="s">
        <v>692</v>
      </c>
      <c r="AA38" s="59" t="s">
        <v>698</v>
      </c>
      <c r="AB38" s="59" t="s">
        <v>50</v>
      </c>
      <c r="AC38" s="68" t="s">
        <v>675</v>
      </c>
      <c r="AD38" s="68" t="s">
        <v>676</v>
      </c>
      <c r="AE38" s="68" t="s">
        <v>676</v>
      </c>
      <c r="AF38" s="66" t="s">
        <v>733</v>
      </c>
      <c r="AG38" s="66" t="s">
        <v>733</v>
      </c>
      <c r="AH38" s="96" t="s">
        <v>679</v>
      </c>
      <c r="AI38" s="66" t="s">
        <v>749</v>
      </c>
      <c r="AJ38" s="66" t="s">
        <v>749</v>
      </c>
      <c r="AK38" s="66" t="s">
        <v>749</v>
      </c>
      <c r="AL38" s="66" t="s">
        <v>749</v>
      </c>
      <c r="AM38" s="68" t="s">
        <v>675</v>
      </c>
      <c r="AN38" s="66" t="s">
        <v>733</v>
      </c>
      <c r="AO38" s="66" t="s">
        <v>663</v>
      </c>
      <c r="AP38" s="95" t="s">
        <v>48</v>
      </c>
      <c r="AQ38" s="383"/>
    </row>
    <row r="39" spans="1:43" ht="17.25" hidden="1" customHeight="1" x14ac:dyDescent="0.2">
      <c r="A39" s="347" t="str">
        <f>'Stammdaten Mitarbeitende'!AA39</f>
        <v/>
      </c>
      <c r="B39" s="348" t="str">
        <f t="shared" ref="B39:B59" si="31">U39</f>
        <v/>
      </c>
      <c r="C39" s="162"/>
      <c r="D39" s="163"/>
      <c r="E39" s="164"/>
      <c r="F39" s="165"/>
      <c r="G39" s="307"/>
      <c r="H39" s="308"/>
      <c r="I39" s="346">
        <f t="shared" ref="I39:I59" si="32">V39</f>
        <v>0</v>
      </c>
      <c r="J39" s="309" t="str">
        <f t="shared" ref="J39:J59" si="33">W39</f>
        <v/>
      </c>
      <c r="K39" s="164"/>
      <c r="L39" s="342" t="str">
        <f t="shared" ref="L39:L59" si="34">Z39</f>
        <v/>
      </c>
      <c r="M39" s="309" t="str">
        <f t="shared" ref="M39:M59" si="35">AB39</f>
        <v/>
      </c>
      <c r="N39" s="309" t="str">
        <f t="shared" ref="N39:N59" si="36">AC39</f>
        <v/>
      </c>
      <c r="O39" s="309" t="str">
        <f t="shared" ref="O39:O59" si="37">AD39</f>
        <v/>
      </c>
      <c r="P39" s="164"/>
      <c r="Q39" s="309" t="str">
        <f t="shared" ref="Q39:Q59" si="38">AE39</f>
        <v/>
      </c>
      <c r="R39" s="309" t="str">
        <f t="shared" ref="R39:R59" si="39">AH39</f>
        <v/>
      </c>
      <c r="S39" s="56"/>
      <c r="T39" s="57"/>
      <c r="U39" s="64" t="str">
        <f>IF($A39="","",'Stammdaten Mitarbeitende'!L39)</f>
        <v/>
      </c>
      <c r="V39" s="63">
        <f t="shared" ref="V39:V59" si="40">IF(AND(G39="",H39=""),0,G39-H39)</f>
        <v>0</v>
      </c>
      <c r="W39" s="63" t="str">
        <f t="shared" ref="W39:W59" si="41">IF(OR($A39="",D39="",E39="",F39="",V39=""),"",D39-(E39+F39+V39))</f>
        <v/>
      </c>
      <c r="X39" s="63" t="str">
        <f t="shared" ref="X39:X59" si="42">IF(W39="","",MAX(W39,0))</f>
        <v/>
      </c>
      <c r="Y39" s="65" t="str">
        <f t="shared" ref="Y39:Y59" si="43">IF(J39="","",Y$4)</f>
        <v/>
      </c>
      <c r="Z39" s="65" t="str">
        <f t="shared" ref="Z39:Z59" si="44">IF(J39="","",J39*Z$4)</f>
        <v/>
      </c>
      <c r="AA39" s="19" t="str">
        <f t="shared" ref="AA39:AA59" si="45">IF(Y39="","",AA$4)</f>
        <v/>
      </c>
      <c r="AB39" s="19" t="str">
        <f t="shared" ref="AB39:AB59" si="46">IF(J39="","",ROUND(J39*AB$4 - MAX(K39-L39,0),2))</f>
        <v/>
      </c>
      <c r="AC39" s="19" t="str">
        <f t="shared" ref="AC39:AC59" si="47">IF(OR($A39="",J39="",B39="",M39&lt;0),"",MAX(ROUND(M39*B39*2,1)/2,0))</f>
        <v/>
      </c>
      <c r="AD39" s="19" t="str">
        <f t="shared" ref="AD39:AD59" si="48">IF(OR($A39="",N39=""),"",ROUND(N39*8/5,1)/2)</f>
        <v/>
      </c>
      <c r="AE39" s="19" t="str">
        <f t="shared" ref="AE39:AE59" si="49">IF(OR($A39="",B39="",N39=""),"",ROUND(AE$3*C39*B39*16/50,1)/2)</f>
        <v/>
      </c>
      <c r="AF39" s="19" t="str">
        <f t="shared" ref="AF39:AF59" si="50">IF(OR($A39="",J39="",N39=""),"",MAX(O39+P39-N39,0))</f>
        <v/>
      </c>
      <c r="AG39" s="19">
        <f t="shared" ref="AG39:AG59" si="51">P39</f>
        <v>0</v>
      </c>
      <c r="AH39" s="19" t="str">
        <f t="shared" ref="AH39:AH59" si="52">IF(OR($A39="",N39=""),"",ROUND((MAX(O39-Q39-AF39,0))*2,1)/2)</f>
        <v/>
      </c>
      <c r="AI39" s="81">
        <f t="shared" ref="AI39:AI59" si="53">IF(D39="",0,1)</f>
        <v>0</v>
      </c>
      <c r="AJ39" s="80">
        <f>IF(J39="",0,IF(ROUND(J39,2)&lt;=0,0,1))</f>
        <v>0</v>
      </c>
      <c r="AK39" s="19">
        <f t="shared" ref="AK39:AK59" si="54">IF(D39="",0,D39)</f>
        <v>0</v>
      </c>
      <c r="AL39" s="19">
        <f t="shared" ref="AL39:AL59" si="55">IF(D39="",0,F39)</f>
        <v>0</v>
      </c>
      <c r="AM39" s="64">
        <f>IF('Stammdaten Mitarbeitende'!N39&gt;0,AC39,0)</f>
        <v>0</v>
      </c>
      <c r="AN39" s="74">
        <f>IF('Stammdaten Mitarbeitende'!N39&gt;0,P39,0)</f>
        <v>0</v>
      </c>
      <c r="AO39" s="19">
        <f t="shared" ref="AO39:AO59" si="56">D39</f>
        <v>0</v>
      </c>
      <c r="AP39" s="19">
        <f t="shared" ref="AP39:AP59" si="57">F39</f>
        <v>0</v>
      </c>
      <c r="AQ39" s="97">
        <f t="shared" ref="AQ39:AQ59" si="58">IF(AM39="",0,MAX(AM39-AN39,0))</f>
        <v>0</v>
      </c>
    </row>
    <row r="40" spans="1:43" ht="17.25" hidden="1" customHeight="1" x14ac:dyDescent="0.2">
      <c r="A40" s="347" t="str">
        <f>'Stammdaten Mitarbeitende'!AA40</f>
        <v/>
      </c>
      <c r="B40" s="348" t="str">
        <f t="shared" si="31"/>
        <v/>
      </c>
      <c r="C40" s="162"/>
      <c r="D40" s="163"/>
      <c r="E40" s="164"/>
      <c r="F40" s="165"/>
      <c r="G40" s="307"/>
      <c r="H40" s="308"/>
      <c r="I40" s="346">
        <f t="shared" si="32"/>
        <v>0</v>
      </c>
      <c r="J40" s="309" t="str">
        <f t="shared" si="33"/>
        <v/>
      </c>
      <c r="K40" s="164"/>
      <c r="L40" s="342" t="str">
        <f t="shared" si="34"/>
        <v/>
      </c>
      <c r="M40" s="309" t="str">
        <f t="shared" si="35"/>
        <v/>
      </c>
      <c r="N40" s="309" t="str">
        <f t="shared" si="36"/>
        <v/>
      </c>
      <c r="O40" s="309" t="str">
        <f t="shared" si="37"/>
        <v/>
      </c>
      <c r="P40" s="164"/>
      <c r="Q40" s="309" t="str">
        <f t="shared" si="38"/>
        <v/>
      </c>
      <c r="R40" s="309" t="str">
        <f t="shared" si="39"/>
        <v/>
      </c>
      <c r="S40" s="56"/>
      <c r="T40" s="57"/>
      <c r="U40" s="64" t="str">
        <f>IF($A40="","",'Stammdaten Mitarbeitende'!L40)</f>
        <v/>
      </c>
      <c r="V40" s="63">
        <f t="shared" si="40"/>
        <v>0</v>
      </c>
      <c r="W40" s="63" t="str">
        <f t="shared" si="41"/>
        <v/>
      </c>
      <c r="X40" s="63" t="str">
        <f t="shared" si="42"/>
        <v/>
      </c>
      <c r="Y40" s="65" t="str">
        <f t="shared" si="43"/>
        <v/>
      </c>
      <c r="Z40" s="65" t="str">
        <f t="shared" si="44"/>
        <v/>
      </c>
      <c r="AA40" s="19" t="str">
        <f t="shared" si="45"/>
        <v/>
      </c>
      <c r="AB40" s="19" t="str">
        <f t="shared" si="46"/>
        <v/>
      </c>
      <c r="AC40" s="19" t="str">
        <f t="shared" si="47"/>
        <v/>
      </c>
      <c r="AD40" s="19" t="str">
        <f t="shared" si="48"/>
        <v/>
      </c>
      <c r="AE40" s="19" t="str">
        <f t="shared" si="49"/>
        <v/>
      </c>
      <c r="AF40" s="19" t="str">
        <f t="shared" si="50"/>
        <v/>
      </c>
      <c r="AG40" s="19">
        <f t="shared" si="51"/>
        <v>0</v>
      </c>
      <c r="AH40" s="19" t="str">
        <f t="shared" si="52"/>
        <v/>
      </c>
      <c r="AI40" s="81">
        <f t="shared" si="53"/>
        <v>0</v>
      </c>
      <c r="AJ40" s="80">
        <f t="shared" ref="AJ40:AJ59" si="59">IF(J40="",0,IF(ROUND(J40,2)&lt;=0,0,1))</f>
        <v>0</v>
      </c>
      <c r="AK40" s="19">
        <f t="shared" si="54"/>
        <v>0</v>
      </c>
      <c r="AL40" s="19">
        <f t="shared" si="55"/>
        <v>0</v>
      </c>
      <c r="AM40" s="64">
        <f>IF('Stammdaten Mitarbeitende'!N40&gt;0,AC40,0)</f>
        <v>0</v>
      </c>
      <c r="AN40" s="74">
        <f>IF('Stammdaten Mitarbeitende'!N40&gt;0,P40,0)</f>
        <v>0</v>
      </c>
      <c r="AO40" s="19">
        <f t="shared" si="56"/>
        <v>0</v>
      </c>
      <c r="AP40" s="19">
        <f t="shared" si="57"/>
        <v>0</v>
      </c>
      <c r="AQ40" s="97">
        <f t="shared" si="58"/>
        <v>0</v>
      </c>
    </row>
    <row r="41" spans="1:43" ht="17.25" hidden="1" customHeight="1" x14ac:dyDescent="0.2">
      <c r="A41" s="347" t="str">
        <f>'Stammdaten Mitarbeitende'!AA41</f>
        <v/>
      </c>
      <c r="B41" s="348" t="str">
        <f t="shared" si="31"/>
        <v/>
      </c>
      <c r="C41" s="162"/>
      <c r="D41" s="163"/>
      <c r="E41" s="164"/>
      <c r="F41" s="165"/>
      <c r="G41" s="307"/>
      <c r="H41" s="308"/>
      <c r="I41" s="346">
        <f t="shared" si="32"/>
        <v>0</v>
      </c>
      <c r="J41" s="309" t="str">
        <f t="shared" si="33"/>
        <v/>
      </c>
      <c r="K41" s="164"/>
      <c r="L41" s="342" t="str">
        <f t="shared" si="34"/>
        <v/>
      </c>
      <c r="M41" s="309" t="str">
        <f t="shared" si="35"/>
        <v/>
      </c>
      <c r="N41" s="309" t="str">
        <f t="shared" si="36"/>
        <v/>
      </c>
      <c r="O41" s="309" t="str">
        <f t="shared" si="37"/>
        <v/>
      </c>
      <c r="P41" s="164"/>
      <c r="Q41" s="309" t="str">
        <f t="shared" si="38"/>
        <v/>
      </c>
      <c r="R41" s="309" t="str">
        <f t="shared" si="39"/>
        <v/>
      </c>
      <c r="S41" s="56"/>
      <c r="T41" s="57"/>
      <c r="U41" s="64" t="str">
        <f>IF($A41="","",'Stammdaten Mitarbeitende'!L41)</f>
        <v/>
      </c>
      <c r="V41" s="63">
        <f t="shared" si="40"/>
        <v>0</v>
      </c>
      <c r="W41" s="63" t="str">
        <f t="shared" si="41"/>
        <v/>
      </c>
      <c r="X41" s="63" t="str">
        <f t="shared" si="42"/>
        <v/>
      </c>
      <c r="Y41" s="65" t="str">
        <f t="shared" si="43"/>
        <v/>
      </c>
      <c r="Z41" s="65" t="str">
        <f t="shared" si="44"/>
        <v/>
      </c>
      <c r="AA41" s="19" t="str">
        <f t="shared" si="45"/>
        <v/>
      </c>
      <c r="AB41" s="19" t="str">
        <f t="shared" si="46"/>
        <v/>
      </c>
      <c r="AC41" s="19" t="str">
        <f t="shared" si="47"/>
        <v/>
      </c>
      <c r="AD41" s="19" t="str">
        <f t="shared" si="48"/>
        <v/>
      </c>
      <c r="AE41" s="19" t="str">
        <f t="shared" si="49"/>
        <v/>
      </c>
      <c r="AF41" s="19" t="str">
        <f t="shared" si="50"/>
        <v/>
      </c>
      <c r="AG41" s="19">
        <f t="shared" si="51"/>
        <v>0</v>
      </c>
      <c r="AH41" s="19" t="str">
        <f t="shared" si="52"/>
        <v/>
      </c>
      <c r="AI41" s="81">
        <f t="shared" si="53"/>
        <v>0</v>
      </c>
      <c r="AJ41" s="80">
        <f t="shared" si="59"/>
        <v>0</v>
      </c>
      <c r="AK41" s="19">
        <f t="shared" si="54"/>
        <v>0</v>
      </c>
      <c r="AL41" s="19">
        <f t="shared" si="55"/>
        <v>0</v>
      </c>
      <c r="AM41" s="64">
        <f>IF('Stammdaten Mitarbeitende'!N41&gt;0,AC41,0)</f>
        <v>0</v>
      </c>
      <c r="AN41" s="74">
        <f>IF('Stammdaten Mitarbeitende'!N41&gt;0,P41,0)</f>
        <v>0</v>
      </c>
      <c r="AO41" s="19">
        <f t="shared" si="56"/>
        <v>0</v>
      </c>
      <c r="AP41" s="19">
        <f t="shared" si="57"/>
        <v>0</v>
      </c>
      <c r="AQ41" s="97">
        <f t="shared" si="58"/>
        <v>0</v>
      </c>
    </row>
    <row r="42" spans="1:43" ht="17.25" hidden="1" customHeight="1" x14ac:dyDescent="0.2">
      <c r="A42" s="347" t="str">
        <f>'Stammdaten Mitarbeitende'!AA42</f>
        <v/>
      </c>
      <c r="B42" s="348" t="str">
        <f t="shared" si="31"/>
        <v/>
      </c>
      <c r="C42" s="162"/>
      <c r="D42" s="163"/>
      <c r="E42" s="164"/>
      <c r="F42" s="165"/>
      <c r="G42" s="307"/>
      <c r="H42" s="308"/>
      <c r="I42" s="346">
        <f t="shared" si="32"/>
        <v>0</v>
      </c>
      <c r="J42" s="309" t="str">
        <f t="shared" si="33"/>
        <v/>
      </c>
      <c r="K42" s="164"/>
      <c r="L42" s="342" t="str">
        <f t="shared" si="34"/>
        <v/>
      </c>
      <c r="M42" s="309" t="str">
        <f t="shared" si="35"/>
        <v/>
      </c>
      <c r="N42" s="309" t="str">
        <f t="shared" si="36"/>
        <v/>
      </c>
      <c r="O42" s="309" t="str">
        <f t="shared" si="37"/>
        <v/>
      </c>
      <c r="P42" s="164"/>
      <c r="Q42" s="309" t="str">
        <f t="shared" si="38"/>
        <v/>
      </c>
      <c r="R42" s="309" t="str">
        <f t="shared" si="39"/>
        <v/>
      </c>
      <c r="S42" s="56"/>
      <c r="T42" s="57"/>
      <c r="U42" s="64" t="str">
        <f>IF($A42="","",'Stammdaten Mitarbeitende'!L42)</f>
        <v/>
      </c>
      <c r="V42" s="63">
        <f t="shared" si="40"/>
        <v>0</v>
      </c>
      <c r="W42" s="63" t="str">
        <f t="shared" si="41"/>
        <v/>
      </c>
      <c r="X42" s="63" t="str">
        <f t="shared" si="42"/>
        <v/>
      </c>
      <c r="Y42" s="65" t="str">
        <f t="shared" si="43"/>
        <v/>
      </c>
      <c r="Z42" s="65" t="str">
        <f t="shared" si="44"/>
        <v/>
      </c>
      <c r="AA42" s="19" t="str">
        <f t="shared" si="45"/>
        <v/>
      </c>
      <c r="AB42" s="19" t="str">
        <f t="shared" si="46"/>
        <v/>
      </c>
      <c r="AC42" s="19" t="str">
        <f t="shared" si="47"/>
        <v/>
      </c>
      <c r="AD42" s="19" t="str">
        <f t="shared" si="48"/>
        <v/>
      </c>
      <c r="AE42" s="19" t="str">
        <f t="shared" si="49"/>
        <v/>
      </c>
      <c r="AF42" s="19" t="str">
        <f t="shared" si="50"/>
        <v/>
      </c>
      <c r="AG42" s="19">
        <f t="shared" si="51"/>
        <v>0</v>
      </c>
      <c r="AH42" s="19" t="str">
        <f t="shared" si="52"/>
        <v/>
      </c>
      <c r="AI42" s="81">
        <f t="shared" si="53"/>
        <v>0</v>
      </c>
      <c r="AJ42" s="80">
        <f t="shared" si="59"/>
        <v>0</v>
      </c>
      <c r="AK42" s="19">
        <f t="shared" si="54"/>
        <v>0</v>
      </c>
      <c r="AL42" s="19">
        <f t="shared" si="55"/>
        <v>0</v>
      </c>
      <c r="AM42" s="64">
        <f>IF('Stammdaten Mitarbeitende'!N42&gt;0,AC42,0)</f>
        <v>0</v>
      </c>
      <c r="AN42" s="74">
        <f>IF('Stammdaten Mitarbeitende'!N42&gt;0,P42,0)</f>
        <v>0</v>
      </c>
      <c r="AO42" s="19">
        <f t="shared" si="56"/>
        <v>0</v>
      </c>
      <c r="AP42" s="19">
        <f t="shared" si="57"/>
        <v>0</v>
      </c>
      <c r="AQ42" s="97">
        <f t="shared" si="58"/>
        <v>0</v>
      </c>
    </row>
    <row r="43" spans="1:43" ht="17.25" hidden="1" customHeight="1" x14ac:dyDescent="0.2">
      <c r="A43" s="347" t="str">
        <f>'Stammdaten Mitarbeitende'!AA43</f>
        <v/>
      </c>
      <c r="B43" s="348" t="str">
        <f t="shared" si="31"/>
        <v/>
      </c>
      <c r="C43" s="162"/>
      <c r="D43" s="163"/>
      <c r="E43" s="164"/>
      <c r="F43" s="165"/>
      <c r="G43" s="307"/>
      <c r="H43" s="308"/>
      <c r="I43" s="346">
        <f t="shared" si="32"/>
        <v>0</v>
      </c>
      <c r="J43" s="309" t="str">
        <f t="shared" si="33"/>
        <v/>
      </c>
      <c r="K43" s="164"/>
      <c r="L43" s="342" t="str">
        <f t="shared" si="34"/>
        <v/>
      </c>
      <c r="M43" s="309" t="str">
        <f t="shared" si="35"/>
        <v/>
      </c>
      <c r="N43" s="309" t="str">
        <f t="shared" si="36"/>
        <v/>
      </c>
      <c r="O43" s="309" t="str">
        <f t="shared" si="37"/>
        <v/>
      </c>
      <c r="P43" s="164"/>
      <c r="Q43" s="309" t="str">
        <f t="shared" si="38"/>
        <v/>
      </c>
      <c r="R43" s="309" t="str">
        <f t="shared" si="39"/>
        <v/>
      </c>
      <c r="S43" s="56"/>
      <c r="T43" s="57"/>
      <c r="U43" s="64" t="str">
        <f>IF($A43="","",'Stammdaten Mitarbeitende'!L43)</f>
        <v/>
      </c>
      <c r="V43" s="63">
        <f t="shared" si="40"/>
        <v>0</v>
      </c>
      <c r="W43" s="63" t="str">
        <f t="shared" si="41"/>
        <v/>
      </c>
      <c r="X43" s="63" t="str">
        <f t="shared" si="42"/>
        <v/>
      </c>
      <c r="Y43" s="65" t="str">
        <f t="shared" si="43"/>
        <v/>
      </c>
      <c r="Z43" s="65" t="str">
        <f t="shared" si="44"/>
        <v/>
      </c>
      <c r="AA43" s="19" t="str">
        <f t="shared" si="45"/>
        <v/>
      </c>
      <c r="AB43" s="19" t="str">
        <f t="shared" si="46"/>
        <v/>
      </c>
      <c r="AC43" s="19" t="str">
        <f t="shared" si="47"/>
        <v/>
      </c>
      <c r="AD43" s="19" t="str">
        <f t="shared" si="48"/>
        <v/>
      </c>
      <c r="AE43" s="19" t="str">
        <f t="shared" si="49"/>
        <v/>
      </c>
      <c r="AF43" s="19" t="str">
        <f t="shared" si="50"/>
        <v/>
      </c>
      <c r="AG43" s="19">
        <f t="shared" si="51"/>
        <v>0</v>
      </c>
      <c r="AH43" s="19" t="str">
        <f t="shared" si="52"/>
        <v/>
      </c>
      <c r="AI43" s="81">
        <f t="shared" si="53"/>
        <v>0</v>
      </c>
      <c r="AJ43" s="80">
        <f t="shared" si="59"/>
        <v>0</v>
      </c>
      <c r="AK43" s="19">
        <f t="shared" si="54"/>
        <v>0</v>
      </c>
      <c r="AL43" s="19">
        <f t="shared" si="55"/>
        <v>0</v>
      </c>
      <c r="AM43" s="64">
        <f>IF('Stammdaten Mitarbeitende'!N43&gt;0,AC43,0)</f>
        <v>0</v>
      </c>
      <c r="AN43" s="74">
        <f>IF('Stammdaten Mitarbeitende'!N43&gt;0,P43,0)</f>
        <v>0</v>
      </c>
      <c r="AO43" s="19">
        <f t="shared" si="56"/>
        <v>0</v>
      </c>
      <c r="AP43" s="19">
        <f t="shared" si="57"/>
        <v>0</v>
      </c>
      <c r="AQ43" s="97">
        <f t="shared" si="58"/>
        <v>0</v>
      </c>
    </row>
    <row r="44" spans="1:43" ht="17.25" hidden="1" customHeight="1" x14ac:dyDescent="0.2">
      <c r="A44" s="347" t="str">
        <f>'Stammdaten Mitarbeitende'!AA44</f>
        <v/>
      </c>
      <c r="B44" s="348" t="str">
        <f t="shared" si="31"/>
        <v/>
      </c>
      <c r="C44" s="162"/>
      <c r="D44" s="163"/>
      <c r="E44" s="164"/>
      <c r="F44" s="165"/>
      <c r="G44" s="307"/>
      <c r="H44" s="308"/>
      <c r="I44" s="346">
        <f t="shared" si="32"/>
        <v>0</v>
      </c>
      <c r="J44" s="309" t="str">
        <f t="shared" si="33"/>
        <v/>
      </c>
      <c r="K44" s="164"/>
      <c r="L44" s="342" t="str">
        <f t="shared" si="34"/>
        <v/>
      </c>
      <c r="M44" s="309" t="str">
        <f t="shared" si="35"/>
        <v/>
      </c>
      <c r="N44" s="309" t="str">
        <f t="shared" si="36"/>
        <v/>
      </c>
      <c r="O44" s="309" t="str">
        <f t="shared" si="37"/>
        <v/>
      </c>
      <c r="P44" s="164"/>
      <c r="Q44" s="309" t="str">
        <f t="shared" si="38"/>
        <v/>
      </c>
      <c r="R44" s="309" t="str">
        <f t="shared" si="39"/>
        <v/>
      </c>
      <c r="S44" s="56"/>
      <c r="T44" s="57"/>
      <c r="U44" s="64" t="str">
        <f>IF($A44="","",'Stammdaten Mitarbeitende'!L44)</f>
        <v/>
      </c>
      <c r="V44" s="63">
        <f t="shared" si="40"/>
        <v>0</v>
      </c>
      <c r="W44" s="63" t="str">
        <f t="shared" si="41"/>
        <v/>
      </c>
      <c r="X44" s="63" t="str">
        <f t="shared" si="42"/>
        <v/>
      </c>
      <c r="Y44" s="65" t="str">
        <f t="shared" si="43"/>
        <v/>
      </c>
      <c r="Z44" s="65" t="str">
        <f t="shared" si="44"/>
        <v/>
      </c>
      <c r="AA44" s="19" t="str">
        <f t="shared" si="45"/>
        <v/>
      </c>
      <c r="AB44" s="19" t="str">
        <f t="shared" si="46"/>
        <v/>
      </c>
      <c r="AC44" s="19" t="str">
        <f t="shared" si="47"/>
        <v/>
      </c>
      <c r="AD44" s="19" t="str">
        <f t="shared" si="48"/>
        <v/>
      </c>
      <c r="AE44" s="19" t="str">
        <f t="shared" si="49"/>
        <v/>
      </c>
      <c r="AF44" s="19" t="str">
        <f t="shared" si="50"/>
        <v/>
      </c>
      <c r="AG44" s="19">
        <f t="shared" si="51"/>
        <v>0</v>
      </c>
      <c r="AH44" s="19" t="str">
        <f t="shared" si="52"/>
        <v/>
      </c>
      <c r="AI44" s="81">
        <f t="shared" si="53"/>
        <v>0</v>
      </c>
      <c r="AJ44" s="80">
        <f t="shared" si="59"/>
        <v>0</v>
      </c>
      <c r="AK44" s="19">
        <f t="shared" si="54"/>
        <v>0</v>
      </c>
      <c r="AL44" s="19">
        <f t="shared" si="55"/>
        <v>0</v>
      </c>
      <c r="AM44" s="64">
        <f>IF('Stammdaten Mitarbeitende'!N44&gt;0,AC44,0)</f>
        <v>0</v>
      </c>
      <c r="AN44" s="74">
        <f>IF('Stammdaten Mitarbeitende'!N44&gt;0,P44,0)</f>
        <v>0</v>
      </c>
      <c r="AO44" s="19">
        <f t="shared" si="56"/>
        <v>0</v>
      </c>
      <c r="AP44" s="19">
        <f t="shared" si="57"/>
        <v>0</v>
      </c>
      <c r="AQ44" s="97">
        <f t="shared" si="58"/>
        <v>0</v>
      </c>
    </row>
    <row r="45" spans="1:43" ht="17.25" hidden="1" customHeight="1" x14ac:dyDescent="0.2">
      <c r="A45" s="347" t="str">
        <f>'Stammdaten Mitarbeitende'!AA45</f>
        <v/>
      </c>
      <c r="B45" s="348" t="str">
        <f t="shared" si="31"/>
        <v/>
      </c>
      <c r="C45" s="162"/>
      <c r="D45" s="163"/>
      <c r="E45" s="164"/>
      <c r="F45" s="165"/>
      <c r="G45" s="307"/>
      <c r="H45" s="308"/>
      <c r="I45" s="346">
        <f t="shared" si="32"/>
        <v>0</v>
      </c>
      <c r="J45" s="309" t="str">
        <f t="shared" si="33"/>
        <v/>
      </c>
      <c r="K45" s="164"/>
      <c r="L45" s="342" t="str">
        <f t="shared" si="34"/>
        <v/>
      </c>
      <c r="M45" s="309" t="str">
        <f t="shared" si="35"/>
        <v/>
      </c>
      <c r="N45" s="309" t="str">
        <f t="shared" si="36"/>
        <v/>
      </c>
      <c r="O45" s="309" t="str">
        <f t="shared" si="37"/>
        <v/>
      </c>
      <c r="P45" s="164"/>
      <c r="Q45" s="309" t="str">
        <f t="shared" si="38"/>
        <v/>
      </c>
      <c r="R45" s="309" t="str">
        <f t="shared" si="39"/>
        <v/>
      </c>
      <c r="S45" s="56"/>
      <c r="T45" s="57"/>
      <c r="U45" s="64" t="str">
        <f>IF($A45="","",'Stammdaten Mitarbeitende'!L45)</f>
        <v/>
      </c>
      <c r="V45" s="63">
        <f t="shared" si="40"/>
        <v>0</v>
      </c>
      <c r="W45" s="63" t="str">
        <f t="shared" si="41"/>
        <v/>
      </c>
      <c r="X45" s="63" t="str">
        <f t="shared" si="42"/>
        <v/>
      </c>
      <c r="Y45" s="65" t="str">
        <f t="shared" si="43"/>
        <v/>
      </c>
      <c r="Z45" s="65" t="str">
        <f t="shared" si="44"/>
        <v/>
      </c>
      <c r="AA45" s="19" t="str">
        <f t="shared" si="45"/>
        <v/>
      </c>
      <c r="AB45" s="19" t="str">
        <f t="shared" si="46"/>
        <v/>
      </c>
      <c r="AC45" s="19" t="str">
        <f t="shared" si="47"/>
        <v/>
      </c>
      <c r="AD45" s="19" t="str">
        <f t="shared" si="48"/>
        <v/>
      </c>
      <c r="AE45" s="19" t="str">
        <f t="shared" si="49"/>
        <v/>
      </c>
      <c r="AF45" s="19" t="str">
        <f t="shared" si="50"/>
        <v/>
      </c>
      <c r="AG45" s="19">
        <f t="shared" si="51"/>
        <v>0</v>
      </c>
      <c r="AH45" s="19" t="str">
        <f t="shared" si="52"/>
        <v/>
      </c>
      <c r="AI45" s="81">
        <f t="shared" si="53"/>
        <v>0</v>
      </c>
      <c r="AJ45" s="80">
        <f t="shared" si="59"/>
        <v>0</v>
      </c>
      <c r="AK45" s="19">
        <f t="shared" si="54"/>
        <v>0</v>
      </c>
      <c r="AL45" s="19">
        <f t="shared" si="55"/>
        <v>0</v>
      </c>
      <c r="AM45" s="64">
        <f>IF('Stammdaten Mitarbeitende'!N45&gt;0,AC45,0)</f>
        <v>0</v>
      </c>
      <c r="AN45" s="74">
        <f>IF('Stammdaten Mitarbeitende'!N45&gt;0,P45,0)</f>
        <v>0</v>
      </c>
      <c r="AO45" s="19">
        <f t="shared" si="56"/>
        <v>0</v>
      </c>
      <c r="AP45" s="19">
        <f t="shared" si="57"/>
        <v>0</v>
      </c>
      <c r="AQ45" s="97">
        <f t="shared" si="58"/>
        <v>0</v>
      </c>
    </row>
    <row r="46" spans="1:43" ht="17.25" hidden="1" customHeight="1" x14ac:dyDescent="0.2">
      <c r="A46" s="347" t="str">
        <f>'Stammdaten Mitarbeitende'!AA46</f>
        <v/>
      </c>
      <c r="B46" s="348" t="str">
        <f t="shared" si="31"/>
        <v/>
      </c>
      <c r="C46" s="162"/>
      <c r="D46" s="163"/>
      <c r="E46" s="164"/>
      <c r="F46" s="165"/>
      <c r="G46" s="307"/>
      <c r="H46" s="308"/>
      <c r="I46" s="346">
        <f t="shared" si="32"/>
        <v>0</v>
      </c>
      <c r="J46" s="309" t="str">
        <f t="shared" si="33"/>
        <v/>
      </c>
      <c r="K46" s="164"/>
      <c r="L46" s="342" t="str">
        <f t="shared" si="34"/>
        <v/>
      </c>
      <c r="M46" s="309" t="str">
        <f t="shared" si="35"/>
        <v/>
      </c>
      <c r="N46" s="309" t="str">
        <f t="shared" si="36"/>
        <v/>
      </c>
      <c r="O46" s="309" t="str">
        <f t="shared" si="37"/>
        <v/>
      </c>
      <c r="P46" s="164"/>
      <c r="Q46" s="309" t="str">
        <f t="shared" si="38"/>
        <v/>
      </c>
      <c r="R46" s="309" t="str">
        <f t="shared" si="39"/>
        <v/>
      </c>
      <c r="S46" s="56"/>
      <c r="T46" s="57"/>
      <c r="U46" s="64" t="str">
        <f>IF($A46="","",'Stammdaten Mitarbeitende'!L46)</f>
        <v/>
      </c>
      <c r="V46" s="63">
        <f t="shared" si="40"/>
        <v>0</v>
      </c>
      <c r="W46" s="63" t="str">
        <f t="shared" si="41"/>
        <v/>
      </c>
      <c r="X46" s="63" t="str">
        <f t="shared" si="42"/>
        <v/>
      </c>
      <c r="Y46" s="65" t="str">
        <f t="shared" si="43"/>
        <v/>
      </c>
      <c r="Z46" s="65" t="str">
        <f t="shared" si="44"/>
        <v/>
      </c>
      <c r="AA46" s="19" t="str">
        <f t="shared" si="45"/>
        <v/>
      </c>
      <c r="AB46" s="19" t="str">
        <f t="shared" si="46"/>
        <v/>
      </c>
      <c r="AC46" s="19" t="str">
        <f t="shared" si="47"/>
        <v/>
      </c>
      <c r="AD46" s="19" t="str">
        <f t="shared" si="48"/>
        <v/>
      </c>
      <c r="AE46" s="19" t="str">
        <f t="shared" si="49"/>
        <v/>
      </c>
      <c r="AF46" s="19" t="str">
        <f t="shared" si="50"/>
        <v/>
      </c>
      <c r="AG46" s="19">
        <f t="shared" si="51"/>
        <v>0</v>
      </c>
      <c r="AH46" s="19" t="str">
        <f t="shared" si="52"/>
        <v/>
      </c>
      <c r="AI46" s="81">
        <f t="shared" si="53"/>
        <v>0</v>
      </c>
      <c r="AJ46" s="80">
        <f t="shared" si="59"/>
        <v>0</v>
      </c>
      <c r="AK46" s="19">
        <f t="shared" si="54"/>
        <v>0</v>
      </c>
      <c r="AL46" s="19">
        <f t="shared" si="55"/>
        <v>0</v>
      </c>
      <c r="AM46" s="64">
        <f>IF('Stammdaten Mitarbeitende'!N46&gt;0,AC46,0)</f>
        <v>0</v>
      </c>
      <c r="AN46" s="74">
        <f>IF('Stammdaten Mitarbeitende'!N46&gt;0,P46,0)</f>
        <v>0</v>
      </c>
      <c r="AO46" s="19">
        <f t="shared" si="56"/>
        <v>0</v>
      </c>
      <c r="AP46" s="19">
        <f t="shared" si="57"/>
        <v>0</v>
      </c>
      <c r="AQ46" s="97">
        <f t="shared" si="58"/>
        <v>0</v>
      </c>
    </row>
    <row r="47" spans="1:43" ht="17.25" hidden="1" customHeight="1" x14ac:dyDescent="0.2">
      <c r="A47" s="347" t="str">
        <f>'Stammdaten Mitarbeitende'!AA47</f>
        <v/>
      </c>
      <c r="B47" s="348" t="str">
        <f t="shared" si="31"/>
        <v/>
      </c>
      <c r="C47" s="162"/>
      <c r="D47" s="163"/>
      <c r="E47" s="164"/>
      <c r="F47" s="165"/>
      <c r="G47" s="307"/>
      <c r="H47" s="308"/>
      <c r="I47" s="346">
        <f t="shared" si="32"/>
        <v>0</v>
      </c>
      <c r="J47" s="309" t="str">
        <f t="shared" si="33"/>
        <v/>
      </c>
      <c r="K47" s="164"/>
      <c r="L47" s="342" t="str">
        <f t="shared" si="34"/>
        <v/>
      </c>
      <c r="M47" s="309" t="str">
        <f t="shared" si="35"/>
        <v/>
      </c>
      <c r="N47" s="309" t="str">
        <f t="shared" si="36"/>
        <v/>
      </c>
      <c r="O47" s="309" t="str">
        <f t="shared" si="37"/>
        <v/>
      </c>
      <c r="P47" s="164"/>
      <c r="Q47" s="309" t="str">
        <f t="shared" si="38"/>
        <v/>
      </c>
      <c r="R47" s="309" t="str">
        <f t="shared" si="39"/>
        <v/>
      </c>
      <c r="S47" s="56"/>
      <c r="T47" s="57"/>
      <c r="U47" s="64" t="str">
        <f>IF($A47="","",'Stammdaten Mitarbeitende'!L47)</f>
        <v/>
      </c>
      <c r="V47" s="63">
        <f t="shared" si="40"/>
        <v>0</v>
      </c>
      <c r="W47" s="63" t="str">
        <f t="shared" si="41"/>
        <v/>
      </c>
      <c r="X47" s="63" t="str">
        <f t="shared" si="42"/>
        <v/>
      </c>
      <c r="Y47" s="65" t="str">
        <f t="shared" si="43"/>
        <v/>
      </c>
      <c r="Z47" s="65" t="str">
        <f t="shared" si="44"/>
        <v/>
      </c>
      <c r="AA47" s="19" t="str">
        <f t="shared" si="45"/>
        <v/>
      </c>
      <c r="AB47" s="19" t="str">
        <f t="shared" si="46"/>
        <v/>
      </c>
      <c r="AC47" s="19" t="str">
        <f t="shared" si="47"/>
        <v/>
      </c>
      <c r="AD47" s="19" t="str">
        <f t="shared" si="48"/>
        <v/>
      </c>
      <c r="AE47" s="19" t="str">
        <f t="shared" si="49"/>
        <v/>
      </c>
      <c r="AF47" s="19" t="str">
        <f t="shared" si="50"/>
        <v/>
      </c>
      <c r="AG47" s="19">
        <f t="shared" si="51"/>
        <v>0</v>
      </c>
      <c r="AH47" s="19" t="str">
        <f t="shared" si="52"/>
        <v/>
      </c>
      <c r="AI47" s="81">
        <f t="shared" si="53"/>
        <v>0</v>
      </c>
      <c r="AJ47" s="80">
        <f t="shared" si="59"/>
        <v>0</v>
      </c>
      <c r="AK47" s="19">
        <f t="shared" si="54"/>
        <v>0</v>
      </c>
      <c r="AL47" s="19">
        <f t="shared" si="55"/>
        <v>0</v>
      </c>
      <c r="AM47" s="64">
        <f>IF('Stammdaten Mitarbeitende'!N47&gt;0,AC47,0)</f>
        <v>0</v>
      </c>
      <c r="AN47" s="74">
        <f>IF('Stammdaten Mitarbeitende'!N47&gt;0,P47,0)</f>
        <v>0</v>
      </c>
      <c r="AO47" s="19">
        <f t="shared" si="56"/>
        <v>0</v>
      </c>
      <c r="AP47" s="19">
        <f t="shared" si="57"/>
        <v>0</v>
      </c>
      <c r="AQ47" s="97">
        <f t="shared" si="58"/>
        <v>0</v>
      </c>
    </row>
    <row r="48" spans="1:43" ht="17.25" hidden="1" customHeight="1" x14ac:dyDescent="0.2">
      <c r="A48" s="347" t="str">
        <f>'Stammdaten Mitarbeitende'!AA48</f>
        <v/>
      </c>
      <c r="B48" s="348" t="str">
        <f t="shared" si="31"/>
        <v/>
      </c>
      <c r="C48" s="162"/>
      <c r="D48" s="163"/>
      <c r="E48" s="164"/>
      <c r="F48" s="165"/>
      <c r="G48" s="307"/>
      <c r="H48" s="308"/>
      <c r="I48" s="346">
        <f t="shared" si="32"/>
        <v>0</v>
      </c>
      <c r="J48" s="309" t="str">
        <f t="shared" si="33"/>
        <v/>
      </c>
      <c r="K48" s="164"/>
      <c r="L48" s="342" t="str">
        <f t="shared" si="34"/>
        <v/>
      </c>
      <c r="M48" s="309" t="str">
        <f t="shared" si="35"/>
        <v/>
      </c>
      <c r="N48" s="309" t="str">
        <f t="shared" si="36"/>
        <v/>
      </c>
      <c r="O48" s="309" t="str">
        <f t="shared" si="37"/>
        <v/>
      </c>
      <c r="P48" s="164"/>
      <c r="Q48" s="309" t="str">
        <f t="shared" si="38"/>
        <v/>
      </c>
      <c r="R48" s="309" t="str">
        <f t="shared" si="39"/>
        <v/>
      </c>
      <c r="S48" s="56"/>
      <c r="T48" s="57"/>
      <c r="U48" s="64" t="str">
        <f>IF($A48="","",'Stammdaten Mitarbeitende'!L48)</f>
        <v/>
      </c>
      <c r="V48" s="63">
        <f t="shared" si="40"/>
        <v>0</v>
      </c>
      <c r="W48" s="63" t="str">
        <f t="shared" si="41"/>
        <v/>
      </c>
      <c r="X48" s="63" t="str">
        <f t="shared" si="42"/>
        <v/>
      </c>
      <c r="Y48" s="65" t="str">
        <f t="shared" si="43"/>
        <v/>
      </c>
      <c r="Z48" s="65" t="str">
        <f t="shared" si="44"/>
        <v/>
      </c>
      <c r="AA48" s="19" t="str">
        <f t="shared" si="45"/>
        <v/>
      </c>
      <c r="AB48" s="19" t="str">
        <f t="shared" si="46"/>
        <v/>
      </c>
      <c r="AC48" s="19" t="str">
        <f t="shared" si="47"/>
        <v/>
      </c>
      <c r="AD48" s="19" t="str">
        <f t="shared" si="48"/>
        <v/>
      </c>
      <c r="AE48" s="19" t="str">
        <f t="shared" si="49"/>
        <v/>
      </c>
      <c r="AF48" s="19" t="str">
        <f t="shared" si="50"/>
        <v/>
      </c>
      <c r="AG48" s="19">
        <f t="shared" si="51"/>
        <v>0</v>
      </c>
      <c r="AH48" s="19" t="str">
        <f t="shared" si="52"/>
        <v/>
      </c>
      <c r="AI48" s="81">
        <f t="shared" si="53"/>
        <v>0</v>
      </c>
      <c r="AJ48" s="80">
        <f t="shared" si="59"/>
        <v>0</v>
      </c>
      <c r="AK48" s="19">
        <f t="shared" si="54"/>
        <v>0</v>
      </c>
      <c r="AL48" s="19">
        <f t="shared" si="55"/>
        <v>0</v>
      </c>
      <c r="AM48" s="64">
        <f>IF('Stammdaten Mitarbeitende'!N48&gt;0,AC48,0)</f>
        <v>0</v>
      </c>
      <c r="AN48" s="74">
        <f>IF('Stammdaten Mitarbeitende'!N48&gt;0,P48,0)</f>
        <v>0</v>
      </c>
      <c r="AO48" s="19">
        <f t="shared" si="56"/>
        <v>0</v>
      </c>
      <c r="AP48" s="19">
        <f t="shared" si="57"/>
        <v>0</v>
      </c>
      <c r="AQ48" s="97">
        <f t="shared" si="58"/>
        <v>0</v>
      </c>
    </row>
    <row r="49" spans="1:43" ht="17.25" hidden="1" customHeight="1" x14ac:dyDescent="0.2">
      <c r="A49" s="347" t="str">
        <f>'Stammdaten Mitarbeitende'!AA49</f>
        <v/>
      </c>
      <c r="B49" s="348" t="str">
        <f t="shared" si="31"/>
        <v/>
      </c>
      <c r="C49" s="162"/>
      <c r="D49" s="163"/>
      <c r="E49" s="164"/>
      <c r="F49" s="165"/>
      <c r="G49" s="307"/>
      <c r="H49" s="308"/>
      <c r="I49" s="346">
        <f t="shared" si="32"/>
        <v>0</v>
      </c>
      <c r="J49" s="309" t="str">
        <f t="shared" si="33"/>
        <v/>
      </c>
      <c r="K49" s="164"/>
      <c r="L49" s="342" t="str">
        <f t="shared" si="34"/>
        <v/>
      </c>
      <c r="M49" s="309" t="str">
        <f t="shared" si="35"/>
        <v/>
      </c>
      <c r="N49" s="309" t="str">
        <f t="shared" si="36"/>
        <v/>
      </c>
      <c r="O49" s="309" t="str">
        <f t="shared" si="37"/>
        <v/>
      </c>
      <c r="P49" s="164"/>
      <c r="Q49" s="309" t="str">
        <f t="shared" si="38"/>
        <v/>
      </c>
      <c r="R49" s="309" t="str">
        <f t="shared" si="39"/>
        <v/>
      </c>
      <c r="S49" s="56"/>
      <c r="T49" s="57"/>
      <c r="U49" s="64" t="str">
        <f>IF($A49="","",'Stammdaten Mitarbeitende'!L49)</f>
        <v/>
      </c>
      <c r="V49" s="63">
        <f t="shared" si="40"/>
        <v>0</v>
      </c>
      <c r="W49" s="63" t="str">
        <f t="shared" si="41"/>
        <v/>
      </c>
      <c r="X49" s="63" t="str">
        <f t="shared" si="42"/>
        <v/>
      </c>
      <c r="Y49" s="65" t="str">
        <f t="shared" si="43"/>
        <v/>
      </c>
      <c r="Z49" s="65" t="str">
        <f t="shared" si="44"/>
        <v/>
      </c>
      <c r="AA49" s="19" t="str">
        <f t="shared" si="45"/>
        <v/>
      </c>
      <c r="AB49" s="19" t="str">
        <f t="shared" si="46"/>
        <v/>
      </c>
      <c r="AC49" s="19" t="str">
        <f t="shared" si="47"/>
        <v/>
      </c>
      <c r="AD49" s="19" t="str">
        <f t="shared" si="48"/>
        <v/>
      </c>
      <c r="AE49" s="19" t="str">
        <f t="shared" si="49"/>
        <v/>
      </c>
      <c r="AF49" s="19" t="str">
        <f t="shared" si="50"/>
        <v/>
      </c>
      <c r="AG49" s="19">
        <f t="shared" si="51"/>
        <v>0</v>
      </c>
      <c r="AH49" s="19" t="str">
        <f t="shared" si="52"/>
        <v/>
      </c>
      <c r="AI49" s="81">
        <f t="shared" si="53"/>
        <v>0</v>
      </c>
      <c r="AJ49" s="80">
        <f t="shared" si="59"/>
        <v>0</v>
      </c>
      <c r="AK49" s="19">
        <f t="shared" si="54"/>
        <v>0</v>
      </c>
      <c r="AL49" s="19">
        <f t="shared" si="55"/>
        <v>0</v>
      </c>
      <c r="AM49" s="64">
        <f>IF('Stammdaten Mitarbeitende'!N49&gt;0,AC49,0)</f>
        <v>0</v>
      </c>
      <c r="AN49" s="74">
        <f>IF('Stammdaten Mitarbeitende'!N49&gt;0,P49,0)</f>
        <v>0</v>
      </c>
      <c r="AO49" s="19">
        <f t="shared" si="56"/>
        <v>0</v>
      </c>
      <c r="AP49" s="19">
        <f t="shared" si="57"/>
        <v>0</v>
      </c>
      <c r="AQ49" s="97">
        <f t="shared" si="58"/>
        <v>0</v>
      </c>
    </row>
    <row r="50" spans="1:43" ht="17.25" hidden="1" customHeight="1" x14ac:dyDescent="0.2">
      <c r="A50" s="347" t="str">
        <f>'Stammdaten Mitarbeitende'!AA50</f>
        <v/>
      </c>
      <c r="B50" s="348" t="str">
        <f t="shared" si="31"/>
        <v/>
      </c>
      <c r="C50" s="162"/>
      <c r="D50" s="163"/>
      <c r="E50" s="164"/>
      <c r="F50" s="165"/>
      <c r="G50" s="307"/>
      <c r="H50" s="308"/>
      <c r="I50" s="346">
        <f t="shared" si="32"/>
        <v>0</v>
      </c>
      <c r="J50" s="309" t="str">
        <f t="shared" si="33"/>
        <v/>
      </c>
      <c r="K50" s="164"/>
      <c r="L50" s="342" t="str">
        <f t="shared" si="34"/>
        <v/>
      </c>
      <c r="M50" s="309" t="str">
        <f t="shared" si="35"/>
        <v/>
      </c>
      <c r="N50" s="309" t="str">
        <f t="shared" si="36"/>
        <v/>
      </c>
      <c r="O50" s="309" t="str">
        <f t="shared" si="37"/>
        <v/>
      </c>
      <c r="P50" s="164"/>
      <c r="Q50" s="309" t="str">
        <f t="shared" si="38"/>
        <v/>
      </c>
      <c r="R50" s="309" t="str">
        <f t="shared" si="39"/>
        <v/>
      </c>
      <c r="S50" s="56"/>
      <c r="T50" s="57"/>
      <c r="U50" s="64" t="str">
        <f>IF($A50="","",'Stammdaten Mitarbeitende'!L50)</f>
        <v/>
      </c>
      <c r="V50" s="63">
        <f t="shared" si="40"/>
        <v>0</v>
      </c>
      <c r="W50" s="63" t="str">
        <f t="shared" si="41"/>
        <v/>
      </c>
      <c r="X50" s="63" t="str">
        <f t="shared" si="42"/>
        <v/>
      </c>
      <c r="Y50" s="65" t="str">
        <f t="shared" si="43"/>
        <v/>
      </c>
      <c r="Z50" s="65" t="str">
        <f t="shared" si="44"/>
        <v/>
      </c>
      <c r="AA50" s="19" t="str">
        <f t="shared" si="45"/>
        <v/>
      </c>
      <c r="AB50" s="19" t="str">
        <f t="shared" si="46"/>
        <v/>
      </c>
      <c r="AC50" s="19" t="str">
        <f t="shared" si="47"/>
        <v/>
      </c>
      <c r="AD50" s="19" t="str">
        <f t="shared" si="48"/>
        <v/>
      </c>
      <c r="AE50" s="19" t="str">
        <f t="shared" si="49"/>
        <v/>
      </c>
      <c r="AF50" s="19" t="str">
        <f t="shared" si="50"/>
        <v/>
      </c>
      <c r="AG50" s="19">
        <f t="shared" si="51"/>
        <v>0</v>
      </c>
      <c r="AH50" s="19" t="str">
        <f t="shared" si="52"/>
        <v/>
      </c>
      <c r="AI50" s="81">
        <f t="shared" si="53"/>
        <v>0</v>
      </c>
      <c r="AJ50" s="80">
        <f t="shared" si="59"/>
        <v>0</v>
      </c>
      <c r="AK50" s="19">
        <f t="shared" si="54"/>
        <v>0</v>
      </c>
      <c r="AL50" s="19">
        <f t="shared" si="55"/>
        <v>0</v>
      </c>
      <c r="AM50" s="64">
        <f>IF('Stammdaten Mitarbeitende'!N50&gt;0,AC50,0)</f>
        <v>0</v>
      </c>
      <c r="AN50" s="74">
        <f>IF('Stammdaten Mitarbeitende'!N50&gt;0,P50,0)</f>
        <v>0</v>
      </c>
      <c r="AO50" s="19">
        <f t="shared" si="56"/>
        <v>0</v>
      </c>
      <c r="AP50" s="19">
        <f t="shared" si="57"/>
        <v>0</v>
      </c>
      <c r="AQ50" s="97">
        <f t="shared" si="58"/>
        <v>0</v>
      </c>
    </row>
    <row r="51" spans="1:43" ht="17.25" hidden="1" customHeight="1" x14ac:dyDescent="0.2">
      <c r="A51" s="347" t="str">
        <f>'Stammdaten Mitarbeitende'!AA51</f>
        <v/>
      </c>
      <c r="B51" s="348" t="str">
        <f t="shared" si="31"/>
        <v/>
      </c>
      <c r="C51" s="162"/>
      <c r="D51" s="163"/>
      <c r="E51" s="164"/>
      <c r="F51" s="165"/>
      <c r="G51" s="307"/>
      <c r="H51" s="308"/>
      <c r="I51" s="346">
        <f t="shared" si="32"/>
        <v>0</v>
      </c>
      <c r="J51" s="309" t="str">
        <f t="shared" si="33"/>
        <v/>
      </c>
      <c r="K51" s="164"/>
      <c r="L51" s="342" t="str">
        <f t="shared" si="34"/>
        <v/>
      </c>
      <c r="M51" s="309" t="str">
        <f t="shared" si="35"/>
        <v/>
      </c>
      <c r="N51" s="309" t="str">
        <f t="shared" si="36"/>
        <v/>
      </c>
      <c r="O51" s="309" t="str">
        <f t="shared" si="37"/>
        <v/>
      </c>
      <c r="P51" s="164"/>
      <c r="Q51" s="309" t="str">
        <f t="shared" si="38"/>
        <v/>
      </c>
      <c r="R51" s="309" t="str">
        <f t="shared" si="39"/>
        <v/>
      </c>
      <c r="S51" s="56"/>
      <c r="T51" s="57"/>
      <c r="U51" s="64" t="str">
        <f>IF($A51="","",'Stammdaten Mitarbeitende'!L51)</f>
        <v/>
      </c>
      <c r="V51" s="63">
        <f t="shared" si="40"/>
        <v>0</v>
      </c>
      <c r="W51" s="63" t="str">
        <f t="shared" si="41"/>
        <v/>
      </c>
      <c r="X51" s="63" t="str">
        <f t="shared" si="42"/>
        <v/>
      </c>
      <c r="Y51" s="65" t="str">
        <f t="shared" si="43"/>
        <v/>
      </c>
      <c r="Z51" s="65" t="str">
        <f t="shared" si="44"/>
        <v/>
      </c>
      <c r="AA51" s="19" t="str">
        <f t="shared" si="45"/>
        <v/>
      </c>
      <c r="AB51" s="19" t="str">
        <f t="shared" si="46"/>
        <v/>
      </c>
      <c r="AC51" s="19" t="str">
        <f t="shared" si="47"/>
        <v/>
      </c>
      <c r="AD51" s="19" t="str">
        <f t="shared" si="48"/>
        <v/>
      </c>
      <c r="AE51" s="19" t="str">
        <f t="shared" si="49"/>
        <v/>
      </c>
      <c r="AF51" s="19" t="str">
        <f t="shared" si="50"/>
        <v/>
      </c>
      <c r="AG51" s="19">
        <f t="shared" si="51"/>
        <v>0</v>
      </c>
      <c r="AH51" s="19" t="str">
        <f t="shared" si="52"/>
        <v/>
      </c>
      <c r="AI51" s="81">
        <f t="shared" si="53"/>
        <v>0</v>
      </c>
      <c r="AJ51" s="80">
        <f t="shared" si="59"/>
        <v>0</v>
      </c>
      <c r="AK51" s="19">
        <f t="shared" si="54"/>
        <v>0</v>
      </c>
      <c r="AL51" s="19">
        <f t="shared" si="55"/>
        <v>0</v>
      </c>
      <c r="AM51" s="64">
        <f>IF('Stammdaten Mitarbeitende'!N51&gt;0,AC51,0)</f>
        <v>0</v>
      </c>
      <c r="AN51" s="74">
        <f>IF('Stammdaten Mitarbeitende'!N51&gt;0,P51,0)</f>
        <v>0</v>
      </c>
      <c r="AO51" s="19">
        <f t="shared" si="56"/>
        <v>0</v>
      </c>
      <c r="AP51" s="19">
        <f t="shared" si="57"/>
        <v>0</v>
      </c>
      <c r="AQ51" s="97">
        <f t="shared" si="58"/>
        <v>0</v>
      </c>
    </row>
    <row r="52" spans="1:43" ht="17.25" hidden="1" customHeight="1" x14ac:dyDescent="0.2">
      <c r="A52" s="347" t="str">
        <f>'Stammdaten Mitarbeitende'!AA52</f>
        <v/>
      </c>
      <c r="B52" s="348" t="str">
        <f t="shared" si="31"/>
        <v/>
      </c>
      <c r="C52" s="162"/>
      <c r="D52" s="163"/>
      <c r="E52" s="164"/>
      <c r="F52" s="165"/>
      <c r="G52" s="307"/>
      <c r="H52" s="308"/>
      <c r="I52" s="346">
        <f t="shared" si="32"/>
        <v>0</v>
      </c>
      <c r="J52" s="309" t="str">
        <f t="shared" si="33"/>
        <v/>
      </c>
      <c r="K52" s="164"/>
      <c r="L52" s="342" t="str">
        <f t="shared" si="34"/>
        <v/>
      </c>
      <c r="M52" s="309" t="str">
        <f t="shared" si="35"/>
        <v/>
      </c>
      <c r="N52" s="309" t="str">
        <f t="shared" si="36"/>
        <v/>
      </c>
      <c r="O52" s="309" t="str">
        <f t="shared" si="37"/>
        <v/>
      </c>
      <c r="P52" s="164"/>
      <c r="Q52" s="309" t="str">
        <f t="shared" si="38"/>
        <v/>
      </c>
      <c r="R52" s="309" t="str">
        <f t="shared" si="39"/>
        <v/>
      </c>
      <c r="S52" s="56"/>
      <c r="T52" s="57"/>
      <c r="U52" s="64" t="str">
        <f>IF($A52="","",'Stammdaten Mitarbeitende'!L52)</f>
        <v/>
      </c>
      <c r="V52" s="63">
        <f t="shared" si="40"/>
        <v>0</v>
      </c>
      <c r="W52" s="63" t="str">
        <f t="shared" si="41"/>
        <v/>
      </c>
      <c r="X52" s="63" t="str">
        <f t="shared" si="42"/>
        <v/>
      </c>
      <c r="Y52" s="65" t="str">
        <f t="shared" si="43"/>
        <v/>
      </c>
      <c r="Z52" s="65" t="str">
        <f t="shared" si="44"/>
        <v/>
      </c>
      <c r="AA52" s="19" t="str">
        <f t="shared" si="45"/>
        <v/>
      </c>
      <c r="AB52" s="19" t="str">
        <f t="shared" si="46"/>
        <v/>
      </c>
      <c r="AC52" s="19" t="str">
        <f t="shared" si="47"/>
        <v/>
      </c>
      <c r="AD52" s="19" t="str">
        <f t="shared" si="48"/>
        <v/>
      </c>
      <c r="AE52" s="19" t="str">
        <f t="shared" si="49"/>
        <v/>
      </c>
      <c r="AF52" s="19" t="str">
        <f t="shared" si="50"/>
        <v/>
      </c>
      <c r="AG52" s="19">
        <f t="shared" si="51"/>
        <v>0</v>
      </c>
      <c r="AH52" s="19" t="str">
        <f t="shared" si="52"/>
        <v/>
      </c>
      <c r="AI52" s="81">
        <f t="shared" si="53"/>
        <v>0</v>
      </c>
      <c r="AJ52" s="80">
        <f t="shared" si="59"/>
        <v>0</v>
      </c>
      <c r="AK52" s="19">
        <f t="shared" si="54"/>
        <v>0</v>
      </c>
      <c r="AL52" s="19">
        <f t="shared" si="55"/>
        <v>0</v>
      </c>
      <c r="AM52" s="64">
        <f>IF('Stammdaten Mitarbeitende'!N52&gt;0,AC52,0)</f>
        <v>0</v>
      </c>
      <c r="AN52" s="74">
        <f>IF('Stammdaten Mitarbeitende'!N52&gt;0,P52,0)</f>
        <v>0</v>
      </c>
      <c r="AO52" s="19">
        <f t="shared" si="56"/>
        <v>0</v>
      </c>
      <c r="AP52" s="19">
        <f t="shared" si="57"/>
        <v>0</v>
      </c>
      <c r="AQ52" s="97">
        <f t="shared" si="58"/>
        <v>0</v>
      </c>
    </row>
    <row r="53" spans="1:43" ht="17.25" hidden="1" customHeight="1" x14ac:dyDescent="0.2">
      <c r="A53" s="347" t="str">
        <f>'Stammdaten Mitarbeitende'!AA53</f>
        <v/>
      </c>
      <c r="B53" s="348" t="str">
        <f t="shared" si="31"/>
        <v/>
      </c>
      <c r="C53" s="162"/>
      <c r="D53" s="163"/>
      <c r="E53" s="164"/>
      <c r="F53" s="165"/>
      <c r="G53" s="307"/>
      <c r="H53" s="308"/>
      <c r="I53" s="346">
        <f t="shared" si="32"/>
        <v>0</v>
      </c>
      <c r="J53" s="309" t="str">
        <f t="shared" si="33"/>
        <v/>
      </c>
      <c r="K53" s="164"/>
      <c r="L53" s="342" t="str">
        <f t="shared" si="34"/>
        <v/>
      </c>
      <c r="M53" s="309" t="str">
        <f t="shared" si="35"/>
        <v/>
      </c>
      <c r="N53" s="309" t="str">
        <f t="shared" si="36"/>
        <v/>
      </c>
      <c r="O53" s="309" t="str">
        <f t="shared" si="37"/>
        <v/>
      </c>
      <c r="P53" s="164"/>
      <c r="Q53" s="309" t="str">
        <f t="shared" si="38"/>
        <v/>
      </c>
      <c r="R53" s="309" t="str">
        <f t="shared" si="39"/>
        <v/>
      </c>
      <c r="S53" s="56"/>
      <c r="T53" s="57"/>
      <c r="U53" s="64" t="str">
        <f>IF($A53="","",'Stammdaten Mitarbeitende'!L53)</f>
        <v/>
      </c>
      <c r="V53" s="63">
        <f t="shared" si="40"/>
        <v>0</v>
      </c>
      <c r="W53" s="63" t="str">
        <f t="shared" si="41"/>
        <v/>
      </c>
      <c r="X53" s="63" t="str">
        <f t="shared" si="42"/>
        <v/>
      </c>
      <c r="Y53" s="65" t="str">
        <f t="shared" si="43"/>
        <v/>
      </c>
      <c r="Z53" s="65" t="str">
        <f t="shared" si="44"/>
        <v/>
      </c>
      <c r="AA53" s="19" t="str">
        <f t="shared" si="45"/>
        <v/>
      </c>
      <c r="AB53" s="19" t="str">
        <f t="shared" si="46"/>
        <v/>
      </c>
      <c r="AC53" s="19" t="str">
        <f t="shared" si="47"/>
        <v/>
      </c>
      <c r="AD53" s="19" t="str">
        <f t="shared" si="48"/>
        <v/>
      </c>
      <c r="AE53" s="19" t="str">
        <f t="shared" si="49"/>
        <v/>
      </c>
      <c r="AF53" s="19" t="str">
        <f t="shared" si="50"/>
        <v/>
      </c>
      <c r="AG53" s="19">
        <f t="shared" si="51"/>
        <v>0</v>
      </c>
      <c r="AH53" s="19" t="str">
        <f t="shared" si="52"/>
        <v/>
      </c>
      <c r="AI53" s="81">
        <f t="shared" si="53"/>
        <v>0</v>
      </c>
      <c r="AJ53" s="80">
        <f t="shared" si="59"/>
        <v>0</v>
      </c>
      <c r="AK53" s="19">
        <f t="shared" si="54"/>
        <v>0</v>
      </c>
      <c r="AL53" s="19">
        <f t="shared" si="55"/>
        <v>0</v>
      </c>
      <c r="AM53" s="64">
        <f>IF('Stammdaten Mitarbeitende'!N53&gt;0,AC53,0)</f>
        <v>0</v>
      </c>
      <c r="AN53" s="74">
        <f>IF('Stammdaten Mitarbeitende'!N53&gt;0,P53,0)</f>
        <v>0</v>
      </c>
      <c r="AO53" s="19">
        <f t="shared" si="56"/>
        <v>0</v>
      </c>
      <c r="AP53" s="19">
        <f t="shared" si="57"/>
        <v>0</v>
      </c>
      <c r="AQ53" s="97">
        <f t="shared" si="58"/>
        <v>0</v>
      </c>
    </row>
    <row r="54" spans="1:43" ht="17.25" hidden="1" customHeight="1" x14ac:dyDescent="0.2">
      <c r="A54" s="347" t="str">
        <f>'Stammdaten Mitarbeitende'!AA54</f>
        <v/>
      </c>
      <c r="B54" s="348" t="str">
        <f t="shared" si="31"/>
        <v/>
      </c>
      <c r="C54" s="162"/>
      <c r="D54" s="163"/>
      <c r="E54" s="164"/>
      <c r="F54" s="165"/>
      <c r="G54" s="307"/>
      <c r="H54" s="308"/>
      <c r="I54" s="346">
        <f t="shared" si="32"/>
        <v>0</v>
      </c>
      <c r="J54" s="309" t="str">
        <f t="shared" si="33"/>
        <v/>
      </c>
      <c r="K54" s="164"/>
      <c r="L54" s="342" t="str">
        <f t="shared" si="34"/>
        <v/>
      </c>
      <c r="M54" s="309" t="str">
        <f t="shared" si="35"/>
        <v/>
      </c>
      <c r="N54" s="309" t="str">
        <f t="shared" si="36"/>
        <v/>
      </c>
      <c r="O54" s="309" t="str">
        <f t="shared" si="37"/>
        <v/>
      </c>
      <c r="P54" s="164"/>
      <c r="Q54" s="309" t="str">
        <f t="shared" si="38"/>
        <v/>
      </c>
      <c r="R54" s="309" t="str">
        <f t="shared" si="39"/>
        <v/>
      </c>
      <c r="S54" s="56"/>
      <c r="T54" s="57"/>
      <c r="U54" s="64" t="str">
        <f>IF($A54="","",'Stammdaten Mitarbeitende'!L54)</f>
        <v/>
      </c>
      <c r="V54" s="63">
        <f t="shared" si="40"/>
        <v>0</v>
      </c>
      <c r="W54" s="63" t="str">
        <f t="shared" si="41"/>
        <v/>
      </c>
      <c r="X54" s="63" t="str">
        <f t="shared" si="42"/>
        <v/>
      </c>
      <c r="Y54" s="65" t="str">
        <f t="shared" si="43"/>
        <v/>
      </c>
      <c r="Z54" s="65" t="str">
        <f t="shared" si="44"/>
        <v/>
      </c>
      <c r="AA54" s="19" t="str">
        <f t="shared" si="45"/>
        <v/>
      </c>
      <c r="AB54" s="19" t="str">
        <f t="shared" si="46"/>
        <v/>
      </c>
      <c r="AC54" s="19" t="str">
        <f t="shared" si="47"/>
        <v/>
      </c>
      <c r="AD54" s="19" t="str">
        <f t="shared" si="48"/>
        <v/>
      </c>
      <c r="AE54" s="19" t="str">
        <f t="shared" si="49"/>
        <v/>
      </c>
      <c r="AF54" s="19" t="str">
        <f t="shared" si="50"/>
        <v/>
      </c>
      <c r="AG54" s="19">
        <f t="shared" si="51"/>
        <v>0</v>
      </c>
      <c r="AH54" s="19" t="str">
        <f t="shared" si="52"/>
        <v/>
      </c>
      <c r="AI54" s="81">
        <f t="shared" si="53"/>
        <v>0</v>
      </c>
      <c r="AJ54" s="80">
        <f t="shared" si="59"/>
        <v>0</v>
      </c>
      <c r="AK54" s="19">
        <f t="shared" si="54"/>
        <v>0</v>
      </c>
      <c r="AL54" s="19">
        <f t="shared" si="55"/>
        <v>0</v>
      </c>
      <c r="AM54" s="64">
        <f>IF('Stammdaten Mitarbeitende'!N54&gt;0,AC54,0)</f>
        <v>0</v>
      </c>
      <c r="AN54" s="74">
        <f>IF('Stammdaten Mitarbeitende'!N54&gt;0,P54,0)</f>
        <v>0</v>
      </c>
      <c r="AO54" s="19">
        <f t="shared" si="56"/>
        <v>0</v>
      </c>
      <c r="AP54" s="19">
        <f t="shared" si="57"/>
        <v>0</v>
      </c>
      <c r="AQ54" s="97">
        <f t="shared" si="58"/>
        <v>0</v>
      </c>
    </row>
    <row r="55" spans="1:43" ht="17.25" hidden="1" customHeight="1" x14ac:dyDescent="0.2">
      <c r="A55" s="347" t="str">
        <f>'Stammdaten Mitarbeitende'!AA55</f>
        <v/>
      </c>
      <c r="B55" s="348" t="str">
        <f t="shared" si="31"/>
        <v/>
      </c>
      <c r="C55" s="162"/>
      <c r="D55" s="163"/>
      <c r="E55" s="164"/>
      <c r="F55" s="165"/>
      <c r="G55" s="307"/>
      <c r="H55" s="308"/>
      <c r="I55" s="346">
        <f t="shared" si="32"/>
        <v>0</v>
      </c>
      <c r="J55" s="309" t="str">
        <f t="shared" si="33"/>
        <v/>
      </c>
      <c r="K55" s="164"/>
      <c r="L55" s="342" t="str">
        <f t="shared" si="34"/>
        <v/>
      </c>
      <c r="M55" s="309" t="str">
        <f t="shared" si="35"/>
        <v/>
      </c>
      <c r="N55" s="309" t="str">
        <f t="shared" si="36"/>
        <v/>
      </c>
      <c r="O55" s="309" t="str">
        <f t="shared" si="37"/>
        <v/>
      </c>
      <c r="P55" s="164"/>
      <c r="Q55" s="309" t="str">
        <f t="shared" si="38"/>
        <v/>
      </c>
      <c r="R55" s="309" t="str">
        <f t="shared" si="39"/>
        <v/>
      </c>
      <c r="S55" s="56"/>
      <c r="T55" s="57"/>
      <c r="U55" s="64" t="str">
        <f>IF($A55="","",'Stammdaten Mitarbeitende'!L55)</f>
        <v/>
      </c>
      <c r="V55" s="63">
        <f t="shared" si="40"/>
        <v>0</v>
      </c>
      <c r="W55" s="63" t="str">
        <f t="shared" si="41"/>
        <v/>
      </c>
      <c r="X55" s="63" t="str">
        <f t="shared" si="42"/>
        <v/>
      </c>
      <c r="Y55" s="65" t="str">
        <f t="shared" si="43"/>
        <v/>
      </c>
      <c r="Z55" s="65" t="str">
        <f t="shared" si="44"/>
        <v/>
      </c>
      <c r="AA55" s="19" t="str">
        <f t="shared" si="45"/>
        <v/>
      </c>
      <c r="AB55" s="19" t="str">
        <f t="shared" si="46"/>
        <v/>
      </c>
      <c r="AC55" s="19" t="str">
        <f t="shared" si="47"/>
        <v/>
      </c>
      <c r="AD55" s="19" t="str">
        <f t="shared" si="48"/>
        <v/>
      </c>
      <c r="AE55" s="19" t="str">
        <f t="shared" si="49"/>
        <v/>
      </c>
      <c r="AF55" s="19" t="str">
        <f t="shared" si="50"/>
        <v/>
      </c>
      <c r="AG55" s="19">
        <f t="shared" si="51"/>
        <v>0</v>
      </c>
      <c r="AH55" s="19" t="str">
        <f t="shared" si="52"/>
        <v/>
      </c>
      <c r="AI55" s="81">
        <f t="shared" si="53"/>
        <v>0</v>
      </c>
      <c r="AJ55" s="80">
        <f t="shared" si="59"/>
        <v>0</v>
      </c>
      <c r="AK55" s="19">
        <f t="shared" si="54"/>
        <v>0</v>
      </c>
      <c r="AL55" s="19">
        <f t="shared" si="55"/>
        <v>0</v>
      </c>
      <c r="AM55" s="64">
        <f>IF('Stammdaten Mitarbeitende'!N55&gt;0,AC55,0)</f>
        <v>0</v>
      </c>
      <c r="AN55" s="74">
        <f>IF('Stammdaten Mitarbeitende'!N55&gt;0,P55,0)</f>
        <v>0</v>
      </c>
      <c r="AO55" s="19">
        <f t="shared" si="56"/>
        <v>0</v>
      </c>
      <c r="AP55" s="19">
        <f t="shared" si="57"/>
        <v>0</v>
      </c>
      <c r="AQ55" s="97">
        <f t="shared" si="58"/>
        <v>0</v>
      </c>
    </row>
    <row r="56" spans="1:43" ht="17.25" hidden="1" customHeight="1" x14ac:dyDescent="0.2">
      <c r="A56" s="347" t="str">
        <f>'Stammdaten Mitarbeitende'!AA56</f>
        <v/>
      </c>
      <c r="B56" s="348" t="str">
        <f t="shared" si="31"/>
        <v/>
      </c>
      <c r="C56" s="162"/>
      <c r="D56" s="163"/>
      <c r="E56" s="164"/>
      <c r="F56" s="165"/>
      <c r="G56" s="307"/>
      <c r="H56" s="308"/>
      <c r="I56" s="346">
        <f t="shared" si="32"/>
        <v>0</v>
      </c>
      <c r="J56" s="309" t="str">
        <f t="shared" si="33"/>
        <v/>
      </c>
      <c r="K56" s="164"/>
      <c r="L56" s="342" t="str">
        <f t="shared" si="34"/>
        <v/>
      </c>
      <c r="M56" s="309" t="str">
        <f t="shared" si="35"/>
        <v/>
      </c>
      <c r="N56" s="309" t="str">
        <f t="shared" si="36"/>
        <v/>
      </c>
      <c r="O56" s="309" t="str">
        <f t="shared" si="37"/>
        <v/>
      </c>
      <c r="P56" s="164"/>
      <c r="Q56" s="309" t="str">
        <f t="shared" si="38"/>
        <v/>
      </c>
      <c r="R56" s="309" t="str">
        <f t="shared" si="39"/>
        <v/>
      </c>
      <c r="S56" s="56"/>
      <c r="T56" s="57"/>
      <c r="U56" s="64" t="str">
        <f>IF($A56="","",'Stammdaten Mitarbeitende'!L56)</f>
        <v/>
      </c>
      <c r="V56" s="63">
        <f t="shared" si="40"/>
        <v>0</v>
      </c>
      <c r="W56" s="63" t="str">
        <f t="shared" si="41"/>
        <v/>
      </c>
      <c r="X56" s="63" t="str">
        <f t="shared" si="42"/>
        <v/>
      </c>
      <c r="Y56" s="65" t="str">
        <f t="shared" si="43"/>
        <v/>
      </c>
      <c r="Z56" s="65" t="str">
        <f t="shared" si="44"/>
        <v/>
      </c>
      <c r="AA56" s="19" t="str">
        <f t="shared" si="45"/>
        <v/>
      </c>
      <c r="AB56" s="19" t="str">
        <f t="shared" si="46"/>
        <v/>
      </c>
      <c r="AC56" s="19" t="str">
        <f t="shared" si="47"/>
        <v/>
      </c>
      <c r="AD56" s="19" t="str">
        <f t="shared" si="48"/>
        <v/>
      </c>
      <c r="AE56" s="19" t="str">
        <f t="shared" si="49"/>
        <v/>
      </c>
      <c r="AF56" s="19" t="str">
        <f t="shared" si="50"/>
        <v/>
      </c>
      <c r="AG56" s="19">
        <f t="shared" si="51"/>
        <v>0</v>
      </c>
      <c r="AH56" s="19" t="str">
        <f t="shared" si="52"/>
        <v/>
      </c>
      <c r="AI56" s="81">
        <f t="shared" si="53"/>
        <v>0</v>
      </c>
      <c r="AJ56" s="80">
        <f t="shared" si="59"/>
        <v>0</v>
      </c>
      <c r="AK56" s="19">
        <f t="shared" si="54"/>
        <v>0</v>
      </c>
      <c r="AL56" s="19">
        <f t="shared" si="55"/>
        <v>0</v>
      </c>
      <c r="AM56" s="64">
        <f>IF('Stammdaten Mitarbeitende'!N56&gt;0,AC56,0)</f>
        <v>0</v>
      </c>
      <c r="AN56" s="74">
        <f>IF('Stammdaten Mitarbeitende'!N56&gt;0,P56,0)</f>
        <v>0</v>
      </c>
      <c r="AO56" s="19">
        <f t="shared" si="56"/>
        <v>0</v>
      </c>
      <c r="AP56" s="19">
        <f t="shared" si="57"/>
        <v>0</v>
      </c>
      <c r="AQ56" s="97">
        <f t="shared" si="58"/>
        <v>0</v>
      </c>
    </row>
    <row r="57" spans="1:43" ht="17.25" hidden="1" customHeight="1" x14ac:dyDescent="0.2">
      <c r="A57" s="347" t="str">
        <f>'Stammdaten Mitarbeitende'!AA57</f>
        <v/>
      </c>
      <c r="B57" s="348" t="str">
        <f t="shared" si="31"/>
        <v/>
      </c>
      <c r="C57" s="162"/>
      <c r="D57" s="163"/>
      <c r="E57" s="164"/>
      <c r="F57" s="165"/>
      <c r="G57" s="307"/>
      <c r="H57" s="308"/>
      <c r="I57" s="346">
        <f t="shared" si="32"/>
        <v>0</v>
      </c>
      <c r="J57" s="309" t="str">
        <f t="shared" si="33"/>
        <v/>
      </c>
      <c r="K57" s="164"/>
      <c r="L57" s="342" t="str">
        <f t="shared" si="34"/>
        <v/>
      </c>
      <c r="M57" s="309" t="str">
        <f t="shared" si="35"/>
        <v/>
      </c>
      <c r="N57" s="309" t="str">
        <f t="shared" si="36"/>
        <v/>
      </c>
      <c r="O57" s="309" t="str">
        <f t="shared" si="37"/>
        <v/>
      </c>
      <c r="P57" s="164"/>
      <c r="Q57" s="309" t="str">
        <f t="shared" si="38"/>
        <v/>
      </c>
      <c r="R57" s="309" t="str">
        <f t="shared" si="39"/>
        <v/>
      </c>
      <c r="S57" s="56"/>
      <c r="T57" s="57"/>
      <c r="U57" s="64" t="str">
        <f>IF($A57="","",'Stammdaten Mitarbeitende'!L57)</f>
        <v/>
      </c>
      <c r="V57" s="63">
        <f t="shared" si="40"/>
        <v>0</v>
      </c>
      <c r="W57" s="63" t="str">
        <f t="shared" si="41"/>
        <v/>
      </c>
      <c r="X57" s="63" t="str">
        <f t="shared" si="42"/>
        <v/>
      </c>
      <c r="Y57" s="65" t="str">
        <f t="shared" si="43"/>
        <v/>
      </c>
      <c r="Z57" s="65" t="str">
        <f t="shared" si="44"/>
        <v/>
      </c>
      <c r="AA57" s="19" t="str">
        <f t="shared" si="45"/>
        <v/>
      </c>
      <c r="AB57" s="19" t="str">
        <f t="shared" si="46"/>
        <v/>
      </c>
      <c r="AC57" s="19" t="str">
        <f t="shared" si="47"/>
        <v/>
      </c>
      <c r="AD57" s="19" t="str">
        <f t="shared" si="48"/>
        <v/>
      </c>
      <c r="AE57" s="19" t="str">
        <f t="shared" si="49"/>
        <v/>
      </c>
      <c r="AF57" s="19" t="str">
        <f t="shared" si="50"/>
        <v/>
      </c>
      <c r="AG57" s="19">
        <f t="shared" si="51"/>
        <v>0</v>
      </c>
      <c r="AH57" s="19" t="str">
        <f t="shared" si="52"/>
        <v/>
      </c>
      <c r="AI57" s="81">
        <f t="shared" si="53"/>
        <v>0</v>
      </c>
      <c r="AJ57" s="80">
        <f t="shared" si="59"/>
        <v>0</v>
      </c>
      <c r="AK57" s="19">
        <f t="shared" si="54"/>
        <v>0</v>
      </c>
      <c r="AL57" s="19">
        <f t="shared" si="55"/>
        <v>0</v>
      </c>
      <c r="AM57" s="64">
        <f>IF('Stammdaten Mitarbeitende'!N57&gt;0,AC57,0)</f>
        <v>0</v>
      </c>
      <c r="AN57" s="74">
        <f>IF('Stammdaten Mitarbeitende'!N57&gt;0,P57,0)</f>
        <v>0</v>
      </c>
      <c r="AO57" s="19">
        <f t="shared" si="56"/>
        <v>0</v>
      </c>
      <c r="AP57" s="19">
        <f t="shared" si="57"/>
        <v>0</v>
      </c>
      <c r="AQ57" s="97">
        <f t="shared" si="58"/>
        <v>0</v>
      </c>
    </row>
    <row r="58" spans="1:43" ht="17.25" hidden="1" customHeight="1" x14ac:dyDescent="0.2">
      <c r="A58" s="347" t="str">
        <f>'Stammdaten Mitarbeitende'!AA58</f>
        <v/>
      </c>
      <c r="B58" s="348" t="str">
        <f t="shared" si="31"/>
        <v/>
      </c>
      <c r="C58" s="162"/>
      <c r="D58" s="163"/>
      <c r="E58" s="164"/>
      <c r="F58" s="165"/>
      <c r="G58" s="307"/>
      <c r="H58" s="308"/>
      <c r="I58" s="346">
        <f t="shared" si="32"/>
        <v>0</v>
      </c>
      <c r="J58" s="309" t="str">
        <f t="shared" si="33"/>
        <v/>
      </c>
      <c r="K58" s="164"/>
      <c r="L58" s="342" t="str">
        <f t="shared" si="34"/>
        <v/>
      </c>
      <c r="M58" s="309" t="str">
        <f t="shared" si="35"/>
        <v/>
      </c>
      <c r="N58" s="309" t="str">
        <f t="shared" si="36"/>
        <v/>
      </c>
      <c r="O58" s="309" t="str">
        <f t="shared" si="37"/>
        <v/>
      </c>
      <c r="P58" s="164"/>
      <c r="Q58" s="309" t="str">
        <f t="shared" si="38"/>
        <v/>
      </c>
      <c r="R58" s="309" t="str">
        <f t="shared" si="39"/>
        <v/>
      </c>
      <c r="S58" s="56"/>
      <c r="T58" s="57"/>
      <c r="U58" s="64" t="str">
        <f>IF($A58="","",'Stammdaten Mitarbeitende'!L58)</f>
        <v/>
      </c>
      <c r="V58" s="63">
        <f t="shared" si="40"/>
        <v>0</v>
      </c>
      <c r="W58" s="63" t="str">
        <f t="shared" si="41"/>
        <v/>
      </c>
      <c r="X58" s="63" t="str">
        <f t="shared" si="42"/>
        <v/>
      </c>
      <c r="Y58" s="65" t="str">
        <f t="shared" si="43"/>
        <v/>
      </c>
      <c r="Z58" s="65" t="str">
        <f t="shared" si="44"/>
        <v/>
      </c>
      <c r="AA58" s="19" t="str">
        <f t="shared" si="45"/>
        <v/>
      </c>
      <c r="AB58" s="19" t="str">
        <f t="shared" si="46"/>
        <v/>
      </c>
      <c r="AC58" s="19" t="str">
        <f t="shared" si="47"/>
        <v/>
      </c>
      <c r="AD58" s="19" t="str">
        <f t="shared" si="48"/>
        <v/>
      </c>
      <c r="AE58" s="19" t="str">
        <f t="shared" si="49"/>
        <v/>
      </c>
      <c r="AF58" s="19" t="str">
        <f t="shared" si="50"/>
        <v/>
      </c>
      <c r="AG58" s="19">
        <f t="shared" si="51"/>
        <v>0</v>
      </c>
      <c r="AH58" s="19" t="str">
        <f t="shared" si="52"/>
        <v/>
      </c>
      <c r="AI58" s="81">
        <f t="shared" si="53"/>
        <v>0</v>
      </c>
      <c r="AJ58" s="80">
        <f t="shared" si="59"/>
        <v>0</v>
      </c>
      <c r="AK58" s="19">
        <f t="shared" si="54"/>
        <v>0</v>
      </c>
      <c r="AL58" s="19">
        <f t="shared" si="55"/>
        <v>0</v>
      </c>
      <c r="AM58" s="64">
        <f>IF('Stammdaten Mitarbeitende'!N58&gt;0,AC58,0)</f>
        <v>0</v>
      </c>
      <c r="AN58" s="74">
        <f>IF('Stammdaten Mitarbeitende'!N58&gt;0,P58,0)</f>
        <v>0</v>
      </c>
      <c r="AO58" s="19">
        <f t="shared" si="56"/>
        <v>0</v>
      </c>
      <c r="AP58" s="19">
        <f t="shared" si="57"/>
        <v>0</v>
      </c>
      <c r="AQ58" s="97">
        <f t="shared" si="58"/>
        <v>0</v>
      </c>
    </row>
    <row r="59" spans="1:43" ht="17.25" hidden="1" customHeight="1" x14ac:dyDescent="0.2">
      <c r="A59" s="347" t="str">
        <f>'Stammdaten Mitarbeitende'!AA59</f>
        <v/>
      </c>
      <c r="B59" s="348" t="str">
        <f t="shared" si="31"/>
        <v/>
      </c>
      <c r="C59" s="162"/>
      <c r="D59" s="163"/>
      <c r="E59" s="164"/>
      <c r="F59" s="165"/>
      <c r="G59" s="307"/>
      <c r="H59" s="308"/>
      <c r="I59" s="346">
        <f t="shared" si="32"/>
        <v>0</v>
      </c>
      <c r="J59" s="309" t="str">
        <f t="shared" si="33"/>
        <v/>
      </c>
      <c r="K59" s="164"/>
      <c r="L59" s="342" t="str">
        <f t="shared" si="34"/>
        <v/>
      </c>
      <c r="M59" s="309" t="str">
        <f t="shared" si="35"/>
        <v/>
      </c>
      <c r="N59" s="309" t="str">
        <f t="shared" si="36"/>
        <v/>
      </c>
      <c r="O59" s="309" t="str">
        <f t="shared" si="37"/>
        <v/>
      </c>
      <c r="P59" s="164"/>
      <c r="Q59" s="309" t="str">
        <f t="shared" si="38"/>
        <v/>
      </c>
      <c r="R59" s="309" t="str">
        <f t="shared" si="39"/>
        <v/>
      </c>
      <c r="S59" s="56"/>
      <c r="T59" s="57"/>
      <c r="U59" s="64" t="str">
        <f>IF($A59="","",'Stammdaten Mitarbeitende'!L59)</f>
        <v/>
      </c>
      <c r="V59" s="63">
        <f t="shared" si="40"/>
        <v>0</v>
      </c>
      <c r="W59" s="63" t="str">
        <f t="shared" si="41"/>
        <v/>
      </c>
      <c r="X59" s="63" t="str">
        <f t="shared" si="42"/>
        <v/>
      </c>
      <c r="Y59" s="65" t="str">
        <f t="shared" si="43"/>
        <v/>
      </c>
      <c r="Z59" s="65" t="str">
        <f t="shared" si="44"/>
        <v/>
      </c>
      <c r="AA59" s="19" t="str">
        <f t="shared" si="45"/>
        <v/>
      </c>
      <c r="AB59" s="19" t="str">
        <f t="shared" si="46"/>
        <v/>
      </c>
      <c r="AC59" s="19" t="str">
        <f t="shared" si="47"/>
        <v/>
      </c>
      <c r="AD59" s="19" t="str">
        <f t="shared" si="48"/>
        <v/>
      </c>
      <c r="AE59" s="19" t="str">
        <f t="shared" si="49"/>
        <v/>
      </c>
      <c r="AF59" s="19" t="str">
        <f t="shared" si="50"/>
        <v/>
      </c>
      <c r="AG59" s="19">
        <f t="shared" si="51"/>
        <v>0</v>
      </c>
      <c r="AH59" s="19" t="str">
        <f t="shared" si="52"/>
        <v/>
      </c>
      <c r="AI59" s="81">
        <f t="shared" si="53"/>
        <v>0</v>
      </c>
      <c r="AJ59" s="80">
        <f t="shared" si="59"/>
        <v>0</v>
      </c>
      <c r="AK59" s="19">
        <f t="shared" si="54"/>
        <v>0</v>
      </c>
      <c r="AL59" s="19">
        <f t="shared" si="55"/>
        <v>0</v>
      </c>
      <c r="AM59" s="64">
        <f>IF('Stammdaten Mitarbeitende'!N59&gt;0,AC59,0)</f>
        <v>0</v>
      </c>
      <c r="AN59" s="74">
        <f>IF('Stammdaten Mitarbeitende'!N59&gt;0,P59,0)</f>
        <v>0</v>
      </c>
      <c r="AO59" s="19">
        <f t="shared" si="56"/>
        <v>0</v>
      </c>
      <c r="AP59" s="19">
        <f t="shared" si="57"/>
        <v>0</v>
      </c>
      <c r="AQ59" s="97">
        <f t="shared" si="58"/>
        <v>0</v>
      </c>
    </row>
    <row r="60" spans="1:43" hidden="1" x14ac:dyDescent="0.2">
      <c r="A60" s="280" t="str">
        <f>Übersetzungstexte!A$296</f>
        <v>Seitentotal</v>
      </c>
      <c r="B60" s="343"/>
      <c r="C60" s="281"/>
      <c r="D60" s="92">
        <f>SUM(D39:D59)</f>
        <v>0</v>
      </c>
      <c r="E60" s="282"/>
      <c r="F60" s="92">
        <f>SUM(F39:F59)</f>
        <v>0</v>
      </c>
      <c r="G60" s="344"/>
      <c r="H60" s="159"/>
      <c r="I60" s="281"/>
      <c r="J60" s="92">
        <f>SUM(J39:J59)</f>
        <v>0</v>
      </c>
      <c r="K60" s="345"/>
      <c r="L60" s="159"/>
      <c r="M60" s="281"/>
      <c r="N60" s="92">
        <f>SUM(N39:N59)</f>
        <v>0</v>
      </c>
      <c r="O60" s="344"/>
      <c r="P60" s="92">
        <f>SUM(P39:P59)</f>
        <v>0</v>
      </c>
      <c r="Q60" s="281"/>
      <c r="R60" s="92">
        <f>SUM(R39:R59)</f>
        <v>0</v>
      </c>
      <c r="S60" s="56"/>
      <c r="T60" s="56"/>
      <c r="U60" s="56"/>
      <c r="V60" s="56"/>
      <c r="W60" s="56"/>
      <c r="X60" s="56"/>
      <c r="Y60" s="18"/>
      <c r="Z60" s="18"/>
      <c r="AA60" s="19"/>
      <c r="AB60" s="19"/>
      <c r="AC60" s="19"/>
      <c r="AD60" s="19"/>
      <c r="AE60" s="19"/>
      <c r="AI60" s="79"/>
      <c r="AJ60" s="79"/>
      <c r="AM60" s="56"/>
    </row>
    <row r="61" spans="1:43" hidden="1" x14ac:dyDescent="0.2">
      <c r="A61" s="240" t="str">
        <f>'Stammdaten Betrieb &amp; Abteilung'!D$1</f>
        <v xml:space="preserve">  </v>
      </c>
      <c r="B61" s="73"/>
      <c r="C61" s="241"/>
      <c r="D61" s="242"/>
      <c r="E61" s="1"/>
      <c r="F61" s="25"/>
      <c r="G61" s="1"/>
      <c r="H61" s="1"/>
      <c r="I61" s="1"/>
      <c r="J61" s="243"/>
      <c r="K61" s="46"/>
      <c r="L61" s="18"/>
      <c r="M61" s="22" t="str">
        <f>Übersetzungstexte!A$239</f>
        <v>Betrieb / Betriebsabteilung</v>
      </c>
      <c r="N61" s="49" t="str">
        <f>'Stammdaten Betrieb &amp; Abteilung'!D$13</f>
        <v xml:space="preserve"> </v>
      </c>
      <c r="O61" s="1"/>
      <c r="P61" s="49"/>
      <c r="AI61" s="79"/>
      <c r="AJ61" s="79"/>
      <c r="AM61" s="64"/>
      <c r="AO61" s="97"/>
    </row>
    <row r="62" spans="1:43" hidden="1" x14ac:dyDescent="0.2">
      <c r="A62" s="49" t="str">
        <f>'Stammdaten Betrieb &amp; Abteilung'!D$3</f>
        <v xml:space="preserve"> </v>
      </c>
      <c r="B62" s="73"/>
      <c r="C62" s="246"/>
      <c r="D62" s="242"/>
      <c r="E62" s="1"/>
      <c r="F62" s="25"/>
      <c r="G62" s="1"/>
      <c r="H62" s="1"/>
      <c r="I62" s="1"/>
      <c r="J62" s="247"/>
      <c r="K62" s="46"/>
      <c r="L62" s="18"/>
      <c r="M62" s="22" t="str">
        <f>Übersetzungstexte!A$240</f>
        <v>Abrechnungsperiode</v>
      </c>
      <c r="N62" s="349" t="str">
        <f>'Stammdaten Betrieb &amp; Abteilung'!D$14</f>
        <v/>
      </c>
      <c r="O62" s="350"/>
      <c r="P62" s="350" t="e">
        <f>'Stammdaten Betrieb &amp; Abteilung'!D$12</f>
        <v>#VALUE!</v>
      </c>
      <c r="Q62" s="351"/>
      <c r="R62" s="352"/>
      <c r="AI62" s="79"/>
      <c r="AJ62" s="79"/>
      <c r="AM62" s="64"/>
      <c r="AO62" s="87"/>
      <c r="AP62" s="87"/>
    </row>
    <row r="63" spans="1:43" hidden="1" x14ac:dyDescent="0.2">
      <c r="A63" s="49" t="str">
        <f>'Stammdaten Betrieb &amp; Abteilung'!D$4</f>
        <v xml:space="preserve"> </v>
      </c>
      <c r="B63" s="73"/>
      <c r="C63" s="1"/>
      <c r="D63" s="242"/>
      <c r="E63" s="1"/>
      <c r="F63" s="25"/>
      <c r="G63" s="1"/>
      <c r="H63" s="1"/>
      <c r="I63" s="1"/>
      <c r="J63" s="247"/>
      <c r="K63" s="46"/>
      <c r="L63" s="18"/>
      <c r="M63" s="22" t="str">
        <f>Übersetzungstexte!A$241</f>
        <v>Beginn / Ende der Kurzarbeit</v>
      </c>
      <c r="N63" s="49" t="str">
        <f>'Stammdaten Betrieb &amp; Abteilung'!D$16</f>
        <v/>
      </c>
      <c r="O63" s="1"/>
      <c r="P63" s="49"/>
      <c r="Q63" s="49"/>
      <c r="AI63" s="79"/>
      <c r="AJ63" s="79"/>
      <c r="AM63" s="64"/>
      <c r="AO63" s="87"/>
      <c r="AP63" s="87"/>
    </row>
    <row r="64" spans="1:43" hidden="1" x14ac:dyDescent="0.2">
      <c r="A64" s="187"/>
      <c r="B64" s="188"/>
      <c r="C64" s="189"/>
      <c r="D64" s="190"/>
      <c r="E64" s="189"/>
      <c r="F64" s="191"/>
      <c r="G64" s="189"/>
      <c r="H64" s="189"/>
      <c r="I64" s="189"/>
      <c r="J64" s="190"/>
      <c r="K64" s="190"/>
      <c r="L64" s="189"/>
      <c r="M64" s="192"/>
      <c r="N64" s="189"/>
      <c r="O64" s="189"/>
      <c r="P64" s="189"/>
      <c r="Q64" s="189"/>
      <c r="R64" s="189"/>
      <c r="AI64" s="79"/>
      <c r="AJ64" s="79"/>
      <c r="AM64" s="64"/>
      <c r="AO64" s="87"/>
      <c r="AP64" s="87"/>
    </row>
    <row r="65" spans="1:43" hidden="1" x14ac:dyDescent="0.2">
      <c r="A65" s="311">
        <v>1</v>
      </c>
      <c r="B65" s="312">
        <v>2</v>
      </c>
      <c r="C65" s="312">
        <v>3</v>
      </c>
      <c r="D65" s="312">
        <v>4</v>
      </c>
      <c r="E65" s="312">
        <v>5</v>
      </c>
      <c r="F65" s="312">
        <v>6</v>
      </c>
      <c r="G65" s="313"/>
      <c r="H65" s="314">
        <v>7</v>
      </c>
      <c r="I65" s="315"/>
      <c r="J65" s="312">
        <v>8</v>
      </c>
      <c r="K65" s="312">
        <v>9</v>
      </c>
      <c r="L65" s="312">
        <v>10</v>
      </c>
      <c r="M65" s="312">
        <v>11</v>
      </c>
      <c r="N65" s="312">
        <v>12</v>
      </c>
      <c r="O65" s="312">
        <v>13</v>
      </c>
      <c r="P65" s="312"/>
      <c r="Q65" s="312">
        <v>14</v>
      </c>
      <c r="R65" s="312">
        <v>15</v>
      </c>
      <c r="S65" s="54"/>
      <c r="T65" s="54"/>
      <c r="U65" s="54"/>
      <c r="V65" s="58" t="s">
        <v>717</v>
      </c>
      <c r="W65" s="54" t="s">
        <v>759</v>
      </c>
      <c r="X65" s="54"/>
      <c r="Y65" s="59" t="s">
        <v>718</v>
      </c>
      <c r="Z65" s="54" t="s">
        <v>719</v>
      </c>
      <c r="AA65" s="59" t="s">
        <v>720</v>
      </c>
      <c r="AB65" s="59" t="s">
        <v>721</v>
      </c>
      <c r="AC65" s="59" t="s">
        <v>722</v>
      </c>
      <c r="AD65" s="59" t="s">
        <v>723</v>
      </c>
      <c r="AE65" s="59" t="s">
        <v>736</v>
      </c>
      <c r="AF65" s="66" t="s">
        <v>732</v>
      </c>
      <c r="AG65" s="66"/>
      <c r="AH65" s="91" t="s">
        <v>737</v>
      </c>
      <c r="AI65" s="66"/>
      <c r="AJ65" s="66"/>
      <c r="AK65" s="78"/>
      <c r="AL65" s="78"/>
      <c r="AM65" s="87" t="s">
        <v>60</v>
      </c>
      <c r="AN65" s="87" t="s">
        <v>60</v>
      </c>
      <c r="AO65" s="87"/>
      <c r="AP65" s="87"/>
      <c r="AQ65" s="381" t="s">
        <v>800</v>
      </c>
    </row>
    <row r="66" spans="1:43" s="6" customFormat="1" hidden="1" x14ac:dyDescent="0.2">
      <c r="A66" s="316" t="str">
        <f>Übersetzungstexte!A$242</f>
        <v/>
      </c>
      <c r="B66" s="317" t="str">
        <f>Übersetzungstexte!A$245</f>
        <v>anrechen-</v>
      </c>
      <c r="C66" s="317" t="str">
        <f>Übersetzungstexte!A$248</f>
        <v>Wöchentl.</v>
      </c>
      <c r="D66" s="318" t="str">
        <f>Übersetzungstexte!A$251</f>
        <v>Sollstd. Abr.-</v>
      </c>
      <c r="E66" s="310" t="str">
        <f>Übersetzungstexte!A$254</f>
        <v/>
      </c>
      <c r="F66" s="318" t="str">
        <f>Übersetzungstexte!A$257</f>
        <v>Bezahlte/</v>
      </c>
      <c r="G66" s="319"/>
      <c r="H66" s="320" t="str">
        <f>Übersetzungstexte!A$263</f>
        <v>(nur für Gleitzeit)</v>
      </c>
      <c r="I66" s="321"/>
      <c r="J66" s="318" t="str">
        <f>Übersetzungstexte!A$269</f>
        <v>Ausfall-</v>
      </c>
      <c r="K66" s="318" t="str">
        <f>Übersetzungstexte!A$272</f>
        <v>Saldo</v>
      </c>
      <c r="L66" s="310" t="str">
        <f>Übersetzungstexte!A$275</f>
        <v>Saisonale</v>
      </c>
      <c r="M66" s="322" t="str">
        <f>Übersetzungstexte!A$278</f>
        <v>Anrechen-</v>
      </c>
      <c r="N66" s="310" t="str">
        <f>Übersetzungstexte!A$281</f>
        <v>Verdienst-</v>
      </c>
      <c r="O66" s="310" t="str">
        <f>Übersetzungstexte!A$284</f>
        <v>Verdienst-</v>
      </c>
      <c r="P66" s="317" t="str">
        <f>Übersetzungstexte!A$287</f>
        <v>Verdienst</v>
      </c>
      <c r="Q66" s="310" t="str">
        <f>AE$4</f>
        <v xml:space="preserve">Abzug </v>
      </c>
      <c r="R66" s="310" t="str">
        <f>Übersetzungstexte!A$293</f>
        <v/>
      </c>
      <c r="S66" s="55"/>
      <c r="T66" s="55"/>
      <c r="U66" s="62" t="s">
        <v>680</v>
      </c>
      <c r="V66" s="60" t="s">
        <v>709</v>
      </c>
      <c r="W66" s="61" t="s">
        <v>691</v>
      </c>
      <c r="X66" s="61" t="s">
        <v>554</v>
      </c>
      <c r="Y66" s="59" t="s">
        <v>729</v>
      </c>
      <c r="Z66" s="67" t="s">
        <v>671</v>
      </c>
      <c r="AA66" s="59" t="s">
        <v>731</v>
      </c>
      <c r="AB66" s="59" t="s">
        <v>694</v>
      </c>
      <c r="AC66" s="59" t="s">
        <v>674</v>
      </c>
      <c r="AD66" s="59" t="s">
        <v>674</v>
      </c>
      <c r="AE66" s="59" t="s">
        <v>677</v>
      </c>
      <c r="AF66" s="66" t="s">
        <v>677</v>
      </c>
      <c r="AG66" s="66" t="s">
        <v>673</v>
      </c>
      <c r="AH66" s="91"/>
      <c r="AI66" s="66" t="s">
        <v>685</v>
      </c>
      <c r="AJ66" s="66" t="s">
        <v>685</v>
      </c>
      <c r="AK66" s="66" t="s">
        <v>764</v>
      </c>
      <c r="AL66" s="66" t="s">
        <v>667</v>
      </c>
      <c r="AM66" s="59" t="s">
        <v>674</v>
      </c>
      <c r="AN66" s="66" t="s">
        <v>673</v>
      </c>
      <c r="AO66" s="66" t="s">
        <v>764</v>
      </c>
      <c r="AP66" s="95" t="s">
        <v>46</v>
      </c>
      <c r="AQ66" s="382" t="s">
        <v>801</v>
      </c>
    </row>
    <row r="67" spans="1:43" s="6" customFormat="1" hidden="1" x14ac:dyDescent="0.2">
      <c r="A67" s="323" t="str">
        <f>Übersetzungstexte!A$243</f>
        <v/>
      </c>
      <c r="B67" s="310" t="str">
        <f>Übersetzungstexte!A$246</f>
        <v>barer Std.-</v>
      </c>
      <c r="C67" s="317" t="str">
        <f>Übersetzungstexte!A$249</f>
        <v>Arbeitszeit</v>
      </c>
      <c r="D67" s="318" t="str">
        <f>Übersetzungstexte!A$252</f>
        <v>Periode Inkl.</v>
      </c>
      <c r="E67" s="310" t="str">
        <f>Übersetzungstexte!A$255</f>
        <v/>
      </c>
      <c r="F67" s="318" t="str">
        <f>Übersetzungstexte!A$258</f>
        <v>Unbezahlte</v>
      </c>
      <c r="G67" s="324" t="str">
        <f>Übersetzungstexte!A$261</f>
        <v>Saldo Ende Per.</v>
      </c>
      <c r="H67" s="325"/>
      <c r="I67" s="326"/>
      <c r="J67" s="318" t="str">
        <f>Übersetzungstexte!A$270</f>
        <v>stunden</v>
      </c>
      <c r="K67" s="318" t="str">
        <f>Übersetzungstexte!A$273</f>
        <v>Mehrstd.</v>
      </c>
      <c r="L67" s="310" t="str">
        <f>Übersetzungstexte!A$276</f>
        <v>Ausfall-</v>
      </c>
      <c r="M67" s="322" t="str">
        <f>Übersetzungstexte!A$279</f>
        <v>bare Aus-</v>
      </c>
      <c r="N67" s="310" t="str">
        <f>Übersetzungstexte!A$282</f>
        <v>ausfall</v>
      </c>
      <c r="O67" s="310" t="str">
        <f>Übersetzungstexte!A$285</f>
        <v>ausfall</v>
      </c>
      <c r="P67" s="317" t="str">
        <f>Übersetzungstexte!A$288</f>
        <v>Zwischen-</v>
      </c>
      <c r="Q67" s="310" t="str">
        <f>Übersetzungstexte!A$291</f>
        <v>Karenztage</v>
      </c>
      <c r="R67" s="310" t="str">
        <f>Übersetzungstexte!A$294</f>
        <v>Beantragte</v>
      </c>
      <c r="S67" s="55"/>
      <c r="T67" s="55"/>
      <c r="U67" s="55" t="s">
        <v>682</v>
      </c>
      <c r="V67" s="60" t="s">
        <v>710</v>
      </c>
      <c r="W67" s="61" t="s">
        <v>692</v>
      </c>
      <c r="X67" s="61"/>
      <c r="Y67" s="59" t="s">
        <v>730</v>
      </c>
      <c r="Z67" s="67" t="s">
        <v>691</v>
      </c>
      <c r="AA67" s="59" t="s">
        <v>730</v>
      </c>
      <c r="AB67" s="59" t="s">
        <v>51</v>
      </c>
      <c r="AC67" s="59" t="s">
        <v>672</v>
      </c>
      <c r="AD67" s="59" t="s">
        <v>672</v>
      </c>
      <c r="AE67" s="59" t="s">
        <v>656</v>
      </c>
      <c r="AF67" s="66" t="s">
        <v>707</v>
      </c>
      <c r="AG67" s="66" t="s">
        <v>707</v>
      </c>
      <c r="AH67" s="91" t="s">
        <v>678</v>
      </c>
      <c r="AI67" s="66" t="s">
        <v>760</v>
      </c>
      <c r="AJ67" s="66" t="s">
        <v>763</v>
      </c>
      <c r="AK67" s="66" t="s">
        <v>760</v>
      </c>
      <c r="AL67" s="66" t="s">
        <v>760</v>
      </c>
      <c r="AM67" s="59" t="s">
        <v>672</v>
      </c>
      <c r="AN67" s="66" t="s">
        <v>707</v>
      </c>
      <c r="AO67" s="66" t="s">
        <v>45</v>
      </c>
      <c r="AP67" s="95" t="s">
        <v>47</v>
      </c>
      <c r="AQ67" s="383"/>
    </row>
    <row r="68" spans="1:43" s="6" customFormat="1" hidden="1" x14ac:dyDescent="0.2">
      <c r="A68" s="327" t="str">
        <f>Übersetzungstexte!A$244</f>
        <v>Name,Vorname</v>
      </c>
      <c r="B68" s="328" t="str">
        <f>Übersetzungstexte!A$247</f>
        <v>Verdienst</v>
      </c>
      <c r="C68" s="329" t="str">
        <f>Übersetzungstexte!A$250</f>
        <v>in der AP</v>
      </c>
      <c r="D68" s="330" t="str">
        <f>Übersetzungstexte!A$253</f>
        <v>Vorholzeit</v>
      </c>
      <c r="E68" s="328" t="str">
        <f>Übersetzungstexte!A$256</f>
        <v>Istzeit</v>
      </c>
      <c r="F68" s="330" t="str">
        <f>Übersetzungstexte!A$259</f>
        <v>Absenzen</v>
      </c>
      <c r="G68" s="331" t="str">
        <f>Übersetzungstexte!A$262</f>
        <v>vorherg.</v>
      </c>
      <c r="H68" s="332" t="str">
        <f>Übersetzungstexte!A$265</f>
        <v>laufend</v>
      </c>
      <c r="I68" s="328" t="str">
        <f>Übersetzungstexte!A$268</f>
        <v>Diff.</v>
      </c>
      <c r="J68" s="330" t="str">
        <f>Übersetzungstexte!A$271</f>
        <v>total</v>
      </c>
      <c r="K68" s="330" t="str">
        <f>Übersetzungstexte!A$274</f>
        <v>Vormonate</v>
      </c>
      <c r="L68" s="328" t="str">
        <f>Übersetzungstexte!A$277</f>
        <v>stunden</v>
      </c>
      <c r="M68" s="333" t="str">
        <f>Übersetzungstexte!A$280</f>
        <v>fall-Std.</v>
      </c>
      <c r="N68" s="333" t="str">
        <f>Übersetzungstexte!A$283</f>
        <v>100%</v>
      </c>
      <c r="O68" s="333" t="str">
        <f>Übersetzungstexte!A$286</f>
        <v>80%</v>
      </c>
      <c r="P68" s="329" t="str">
        <f>Übersetzungstexte!A$289</f>
        <v>Beschäftigung</v>
      </c>
      <c r="Q68" s="333" t="str">
        <f>Übersetzungstexte!A$292</f>
        <v>80%</v>
      </c>
      <c r="R68" s="328" t="str">
        <f>Übersetzungstexte!A$295</f>
        <v>Vergütung</v>
      </c>
      <c r="S68" s="55"/>
      <c r="T68" s="55"/>
      <c r="U68" s="55" t="s">
        <v>673</v>
      </c>
      <c r="V68" s="61"/>
      <c r="W68" s="61" t="s">
        <v>738</v>
      </c>
      <c r="X68" s="61"/>
      <c r="Y68" s="59" t="s">
        <v>697</v>
      </c>
      <c r="Z68" s="67" t="s">
        <v>692</v>
      </c>
      <c r="AA68" s="59" t="s">
        <v>698</v>
      </c>
      <c r="AB68" s="59" t="s">
        <v>50</v>
      </c>
      <c r="AC68" s="68" t="s">
        <v>675</v>
      </c>
      <c r="AD68" s="68" t="s">
        <v>676</v>
      </c>
      <c r="AE68" s="68" t="s">
        <v>676</v>
      </c>
      <c r="AF68" s="66" t="s">
        <v>733</v>
      </c>
      <c r="AG68" s="66" t="s">
        <v>733</v>
      </c>
      <c r="AH68" s="96" t="s">
        <v>679</v>
      </c>
      <c r="AI68" s="66" t="s">
        <v>749</v>
      </c>
      <c r="AJ68" s="66" t="s">
        <v>749</v>
      </c>
      <c r="AK68" s="66" t="s">
        <v>749</v>
      </c>
      <c r="AL68" s="66" t="s">
        <v>749</v>
      </c>
      <c r="AM68" s="68" t="s">
        <v>675</v>
      </c>
      <c r="AN68" s="66" t="s">
        <v>733</v>
      </c>
      <c r="AO68" s="66" t="s">
        <v>663</v>
      </c>
      <c r="AP68" s="95" t="s">
        <v>48</v>
      </c>
      <c r="AQ68" s="383"/>
    </row>
    <row r="69" spans="1:43" ht="17.25" hidden="1" customHeight="1" x14ac:dyDescent="0.2">
      <c r="A69" s="347" t="str">
        <f>'Stammdaten Mitarbeitende'!AA69</f>
        <v/>
      </c>
      <c r="B69" s="348" t="str">
        <f t="shared" ref="B69:B89" si="60">U69</f>
        <v/>
      </c>
      <c r="C69" s="162"/>
      <c r="D69" s="163"/>
      <c r="E69" s="164"/>
      <c r="F69" s="165"/>
      <c r="G69" s="307"/>
      <c r="H69" s="308"/>
      <c r="I69" s="346">
        <f t="shared" ref="I69:I89" si="61">V69</f>
        <v>0</v>
      </c>
      <c r="J69" s="309" t="str">
        <f t="shared" ref="J69:J89" si="62">W69</f>
        <v/>
      </c>
      <c r="K69" s="164"/>
      <c r="L69" s="342" t="str">
        <f t="shared" ref="L69:L89" si="63">Z69</f>
        <v/>
      </c>
      <c r="M69" s="309" t="str">
        <f t="shared" ref="M69:M89" si="64">AB69</f>
        <v/>
      </c>
      <c r="N69" s="309" t="str">
        <f t="shared" ref="N69:N89" si="65">AC69</f>
        <v/>
      </c>
      <c r="O69" s="309" t="str">
        <f t="shared" ref="O69:O89" si="66">AD69</f>
        <v/>
      </c>
      <c r="P69" s="164"/>
      <c r="Q69" s="309" t="str">
        <f t="shared" ref="Q69:Q89" si="67">AE69</f>
        <v/>
      </c>
      <c r="R69" s="309" t="str">
        <f t="shared" ref="R69:R89" si="68">AH69</f>
        <v/>
      </c>
      <c r="S69" s="56"/>
      <c r="T69" s="57"/>
      <c r="U69" s="64" t="str">
        <f>IF($A69="","",'Stammdaten Mitarbeitende'!L69)</f>
        <v/>
      </c>
      <c r="V69" s="63">
        <f t="shared" ref="V69:V89" si="69">IF(AND(G69="",H69=""),0,G69-H69)</f>
        <v>0</v>
      </c>
      <c r="W69" s="63" t="str">
        <f t="shared" ref="W69:W89" si="70">IF(OR($A69="",D69="",E69="",F69="",V69=""),"",D69-(E69+F69+V69))</f>
        <v/>
      </c>
      <c r="X69" s="63" t="str">
        <f t="shared" ref="X69:X89" si="71">IF(W69="","",MAX(W69,0))</f>
        <v/>
      </c>
      <c r="Y69" s="65" t="str">
        <f t="shared" ref="Y69:Y89" si="72">IF(J69="","",Y$4)</f>
        <v/>
      </c>
      <c r="Z69" s="65" t="str">
        <f t="shared" ref="Z69:Z89" si="73">IF(J69="","",J69*Z$4)</f>
        <v/>
      </c>
      <c r="AA69" s="19" t="str">
        <f t="shared" ref="AA69:AA89" si="74">IF(Y69="","",AA$4)</f>
        <v/>
      </c>
      <c r="AB69" s="19" t="str">
        <f t="shared" ref="AB69:AB89" si="75">IF(J69="","",ROUND(J69*AB$4 - MAX(K69-L69,0),2))</f>
        <v/>
      </c>
      <c r="AC69" s="19" t="str">
        <f t="shared" ref="AC69:AC89" si="76">IF(OR($A69="",J69="",B69="",M69&lt;0),"",MAX(ROUND(M69*B69*2,1)/2,0))</f>
        <v/>
      </c>
      <c r="AD69" s="19" t="str">
        <f t="shared" ref="AD69:AD89" si="77">IF(OR($A69="",N69=""),"",ROUND(N69*8/5,1)/2)</f>
        <v/>
      </c>
      <c r="AE69" s="19" t="str">
        <f t="shared" ref="AE69:AE89" si="78">IF(OR($A69="",B69="",N69=""),"",ROUND(AE$3*C69*B69*16/50,1)/2)</f>
        <v/>
      </c>
      <c r="AF69" s="19" t="str">
        <f t="shared" ref="AF69:AF89" si="79">IF(OR($A69="",J69="",N69=""),"",MAX(O69+P69-N69,0))</f>
        <v/>
      </c>
      <c r="AG69" s="19">
        <f t="shared" ref="AG69:AG89" si="80">P69</f>
        <v>0</v>
      </c>
      <c r="AH69" s="19" t="str">
        <f t="shared" ref="AH69:AH89" si="81">IF(OR($A69="",N69=""),"",ROUND((MAX(O69-Q69-AF69,0))*2,1)/2)</f>
        <v/>
      </c>
      <c r="AI69" s="81">
        <f t="shared" ref="AI69:AI89" si="82">IF(D69="",0,1)</f>
        <v>0</v>
      </c>
      <c r="AJ69" s="80">
        <f>IF(J69="",0,IF(ROUND(J69,2)&lt;=0,0,1))</f>
        <v>0</v>
      </c>
      <c r="AK69" s="19">
        <f t="shared" ref="AK69:AK89" si="83">IF(D69="",0,D69)</f>
        <v>0</v>
      </c>
      <c r="AL69" s="19">
        <f t="shared" ref="AL69:AL89" si="84">IF(D69="",0,F69)</f>
        <v>0</v>
      </c>
      <c r="AM69" s="64">
        <f>IF('Stammdaten Mitarbeitende'!N69&gt;0,AC69,0)</f>
        <v>0</v>
      </c>
      <c r="AN69" s="74">
        <f>IF('Stammdaten Mitarbeitende'!N69&gt;0,P69,0)</f>
        <v>0</v>
      </c>
      <c r="AO69" s="19">
        <f t="shared" ref="AO69:AO89" si="85">D69</f>
        <v>0</v>
      </c>
      <c r="AP69" s="19">
        <f t="shared" ref="AP69:AP89" si="86">F69</f>
        <v>0</v>
      </c>
      <c r="AQ69" s="97">
        <f t="shared" ref="AQ69:AQ89" si="87">IF(AM69="",0,MAX(AM69-AN69,0))</f>
        <v>0</v>
      </c>
    </row>
    <row r="70" spans="1:43" ht="17.25" hidden="1" customHeight="1" x14ac:dyDescent="0.2">
      <c r="A70" s="347" t="str">
        <f>'Stammdaten Mitarbeitende'!AA70</f>
        <v/>
      </c>
      <c r="B70" s="348" t="str">
        <f t="shared" si="60"/>
        <v/>
      </c>
      <c r="C70" s="162"/>
      <c r="D70" s="163"/>
      <c r="E70" s="164"/>
      <c r="F70" s="165"/>
      <c r="G70" s="307"/>
      <c r="H70" s="308"/>
      <c r="I70" s="346">
        <f t="shared" si="61"/>
        <v>0</v>
      </c>
      <c r="J70" s="309" t="str">
        <f t="shared" si="62"/>
        <v/>
      </c>
      <c r="K70" s="164"/>
      <c r="L70" s="342" t="str">
        <f t="shared" si="63"/>
        <v/>
      </c>
      <c r="M70" s="309" t="str">
        <f t="shared" si="64"/>
        <v/>
      </c>
      <c r="N70" s="309" t="str">
        <f t="shared" si="65"/>
        <v/>
      </c>
      <c r="O70" s="309" t="str">
        <f t="shared" si="66"/>
        <v/>
      </c>
      <c r="P70" s="164"/>
      <c r="Q70" s="309" t="str">
        <f t="shared" si="67"/>
        <v/>
      </c>
      <c r="R70" s="309" t="str">
        <f t="shared" si="68"/>
        <v/>
      </c>
      <c r="S70" s="56"/>
      <c r="T70" s="57"/>
      <c r="U70" s="64" t="str">
        <f>IF($A70="","",'Stammdaten Mitarbeitende'!L70)</f>
        <v/>
      </c>
      <c r="V70" s="63">
        <f t="shared" si="69"/>
        <v>0</v>
      </c>
      <c r="W70" s="63" t="str">
        <f t="shared" si="70"/>
        <v/>
      </c>
      <c r="X70" s="63" t="str">
        <f t="shared" si="71"/>
        <v/>
      </c>
      <c r="Y70" s="65" t="str">
        <f t="shared" si="72"/>
        <v/>
      </c>
      <c r="Z70" s="65" t="str">
        <f t="shared" si="73"/>
        <v/>
      </c>
      <c r="AA70" s="19" t="str">
        <f t="shared" si="74"/>
        <v/>
      </c>
      <c r="AB70" s="19" t="str">
        <f t="shared" si="75"/>
        <v/>
      </c>
      <c r="AC70" s="19" t="str">
        <f t="shared" si="76"/>
        <v/>
      </c>
      <c r="AD70" s="19" t="str">
        <f t="shared" si="77"/>
        <v/>
      </c>
      <c r="AE70" s="19" t="str">
        <f t="shared" si="78"/>
        <v/>
      </c>
      <c r="AF70" s="19" t="str">
        <f t="shared" si="79"/>
        <v/>
      </c>
      <c r="AG70" s="19">
        <f t="shared" si="80"/>
        <v>0</v>
      </c>
      <c r="AH70" s="19" t="str">
        <f t="shared" si="81"/>
        <v/>
      </c>
      <c r="AI70" s="81">
        <f t="shared" si="82"/>
        <v>0</v>
      </c>
      <c r="AJ70" s="80">
        <f t="shared" ref="AJ70:AJ89" si="88">IF(J70="",0,IF(ROUND(J70,2)&lt;=0,0,1))</f>
        <v>0</v>
      </c>
      <c r="AK70" s="19">
        <f t="shared" si="83"/>
        <v>0</v>
      </c>
      <c r="AL70" s="19">
        <f t="shared" si="84"/>
        <v>0</v>
      </c>
      <c r="AM70" s="64">
        <f>IF('Stammdaten Mitarbeitende'!N70&gt;0,AC70,0)</f>
        <v>0</v>
      </c>
      <c r="AN70" s="74">
        <f>IF('Stammdaten Mitarbeitende'!N70&gt;0,P70,0)</f>
        <v>0</v>
      </c>
      <c r="AO70" s="19">
        <f t="shared" si="85"/>
        <v>0</v>
      </c>
      <c r="AP70" s="19">
        <f t="shared" si="86"/>
        <v>0</v>
      </c>
      <c r="AQ70" s="97">
        <f t="shared" si="87"/>
        <v>0</v>
      </c>
    </row>
    <row r="71" spans="1:43" ht="17.25" hidden="1" customHeight="1" x14ac:dyDescent="0.2">
      <c r="A71" s="347" t="str">
        <f>'Stammdaten Mitarbeitende'!AA71</f>
        <v/>
      </c>
      <c r="B71" s="348" t="str">
        <f t="shared" si="60"/>
        <v/>
      </c>
      <c r="C71" s="162"/>
      <c r="D71" s="163"/>
      <c r="E71" s="164"/>
      <c r="F71" s="165"/>
      <c r="G71" s="307"/>
      <c r="H71" s="308"/>
      <c r="I71" s="346">
        <f t="shared" si="61"/>
        <v>0</v>
      </c>
      <c r="J71" s="309" t="str">
        <f t="shared" si="62"/>
        <v/>
      </c>
      <c r="K71" s="164"/>
      <c r="L71" s="342" t="str">
        <f t="shared" si="63"/>
        <v/>
      </c>
      <c r="M71" s="309" t="str">
        <f t="shared" si="64"/>
        <v/>
      </c>
      <c r="N71" s="309" t="str">
        <f t="shared" si="65"/>
        <v/>
      </c>
      <c r="O71" s="309" t="str">
        <f t="shared" si="66"/>
        <v/>
      </c>
      <c r="P71" s="164"/>
      <c r="Q71" s="309" t="str">
        <f t="shared" si="67"/>
        <v/>
      </c>
      <c r="R71" s="309" t="str">
        <f t="shared" si="68"/>
        <v/>
      </c>
      <c r="S71" s="56"/>
      <c r="T71" s="57"/>
      <c r="U71" s="64" t="str">
        <f>IF($A71="","",'Stammdaten Mitarbeitende'!L71)</f>
        <v/>
      </c>
      <c r="V71" s="63">
        <f t="shared" si="69"/>
        <v>0</v>
      </c>
      <c r="W71" s="63" t="str">
        <f t="shared" si="70"/>
        <v/>
      </c>
      <c r="X71" s="63" t="str">
        <f t="shared" si="71"/>
        <v/>
      </c>
      <c r="Y71" s="65" t="str">
        <f t="shared" si="72"/>
        <v/>
      </c>
      <c r="Z71" s="65" t="str">
        <f t="shared" si="73"/>
        <v/>
      </c>
      <c r="AA71" s="19" t="str">
        <f t="shared" si="74"/>
        <v/>
      </c>
      <c r="AB71" s="19" t="str">
        <f t="shared" si="75"/>
        <v/>
      </c>
      <c r="AC71" s="19" t="str">
        <f t="shared" si="76"/>
        <v/>
      </c>
      <c r="AD71" s="19" t="str">
        <f t="shared" si="77"/>
        <v/>
      </c>
      <c r="AE71" s="19" t="str">
        <f t="shared" si="78"/>
        <v/>
      </c>
      <c r="AF71" s="19" t="str">
        <f t="shared" si="79"/>
        <v/>
      </c>
      <c r="AG71" s="19">
        <f t="shared" si="80"/>
        <v>0</v>
      </c>
      <c r="AH71" s="19" t="str">
        <f t="shared" si="81"/>
        <v/>
      </c>
      <c r="AI71" s="81">
        <f t="shared" si="82"/>
        <v>0</v>
      </c>
      <c r="AJ71" s="80">
        <f t="shared" si="88"/>
        <v>0</v>
      </c>
      <c r="AK71" s="19">
        <f t="shared" si="83"/>
        <v>0</v>
      </c>
      <c r="AL71" s="19">
        <f t="shared" si="84"/>
        <v>0</v>
      </c>
      <c r="AM71" s="64">
        <f>IF('Stammdaten Mitarbeitende'!N71&gt;0,AC71,0)</f>
        <v>0</v>
      </c>
      <c r="AN71" s="74">
        <f>IF('Stammdaten Mitarbeitende'!N71&gt;0,P71,0)</f>
        <v>0</v>
      </c>
      <c r="AO71" s="19">
        <f t="shared" si="85"/>
        <v>0</v>
      </c>
      <c r="AP71" s="19">
        <f t="shared" si="86"/>
        <v>0</v>
      </c>
      <c r="AQ71" s="97">
        <f t="shared" si="87"/>
        <v>0</v>
      </c>
    </row>
    <row r="72" spans="1:43" ht="17.25" hidden="1" customHeight="1" x14ac:dyDescent="0.2">
      <c r="A72" s="347" t="str">
        <f>'Stammdaten Mitarbeitende'!AA72</f>
        <v/>
      </c>
      <c r="B72" s="348" t="str">
        <f t="shared" si="60"/>
        <v/>
      </c>
      <c r="C72" s="162"/>
      <c r="D72" s="163"/>
      <c r="E72" s="164"/>
      <c r="F72" s="165"/>
      <c r="G72" s="307"/>
      <c r="H72" s="308"/>
      <c r="I72" s="346">
        <f t="shared" si="61"/>
        <v>0</v>
      </c>
      <c r="J72" s="309" t="str">
        <f t="shared" si="62"/>
        <v/>
      </c>
      <c r="K72" s="164"/>
      <c r="L72" s="342" t="str">
        <f t="shared" si="63"/>
        <v/>
      </c>
      <c r="M72" s="309" t="str">
        <f t="shared" si="64"/>
        <v/>
      </c>
      <c r="N72" s="309" t="str">
        <f t="shared" si="65"/>
        <v/>
      </c>
      <c r="O72" s="309" t="str">
        <f t="shared" si="66"/>
        <v/>
      </c>
      <c r="P72" s="164"/>
      <c r="Q72" s="309" t="str">
        <f t="shared" si="67"/>
        <v/>
      </c>
      <c r="R72" s="309" t="str">
        <f t="shared" si="68"/>
        <v/>
      </c>
      <c r="S72" s="56"/>
      <c r="T72" s="57"/>
      <c r="U72" s="64" t="str">
        <f>IF($A72="","",'Stammdaten Mitarbeitende'!L72)</f>
        <v/>
      </c>
      <c r="V72" s="63">
        <f t="shared" si="69"/>
        <v>0</v>
      </c>
      <c r="W72" s="63" t="str">
        <f t="shared" si="70"/>
        <v/>
      </c>
      <c r="X72" s="63" t="str">
        <f t="shared" si="71"/>
        <v/>
      </c>
      <c r="Y72" s="65" t="str">
        <f t="shared" si="72"/>
        <v/>
      </c>
      <c r="Z72" s="65" t="str">
        <f t="shared" si="73"/>
        <v/>
      </c>
      <c r="AA72" s="19" t="str">
        <f t="shared" si="74"/>
        <v/>
      </c>
      <c r="AB72" s="19" t="str">
        <f t="shared" si="75"/>
        <v/>
      </c>
      <c r="AC72" s="19" t="str">
        <f t="shared" si="76"/>
        <v/>
      </c>
      <c r="AD72" s="19" t="str">
        <f t="shared" si="77"/>
        <v/>
      </c>
      <c r="AE72" s="19" t="str">
        <f t="shared" si="78"/>
        <v/>
      </c>
      <c r="AF72" s="19" t="str">
        <f t="shared" si="79"/>
        <v/>
      </c>
      <c r="AG72" s="19">
        <f t="shared" si="80"/>
        <v>0</v>
      </c>
      <c r="AH72" s="19" t="str">
        <f t="shared" si="81"/>
        <v/>
      </c>
      <c r="AI72" s="81">
        <f t="shared" si="82"/>
        <v>0</v>
      </c>
      <c r="AJ72" s="80">
        <f t="shared" si="88"/>
        <v>0</v>
      </c>
      <c r="AK72" s="19">
        <f t="shared" si="83"/>
        <v>0</v>
      </c>
      <c r="AL72" s="19">
        <f t="shared" si="84"/>
        <v>0</v>
      </c>
      <c r="AM72" s="64">
        <f>IF('Stammdaten Mitarbeitende'!N72&gt;0,AC72,0)</f>
        <v>0</v>
      </c>
      <c r="AN72" s="74">
        <f>IF('Stammdaten Mitarbeitende'!N72&gt;0,P72,0)</f>
        <v>0</v>
      </c>
      <c r="AO72" s="19">
        <f t="shared" si="85"/>
        <v>0</v>
      </c>
      <c r="AP72" s="19">
        <f t="shared" si="86"/>
        <v>0</v>
      </c>
      <c r="AQ72" s="97">
        <f t="shared" si="87"/>
        <v>0</v>
      </c>
    </row>
    <row r="73" spans="1:43" ht="17.25" hidden="1" customHeight="1" x14ac:dyDescent="0.2">
      <c r="A73" s="347" t="str">
        <f>'Stammdaten Mitarbeitende'!AA73</f>
        <v/>
      </c>
      <c r="B73" s="348" t="str">
        <f t="shared" si="60"/>
        <v/>
      </c>
      <c r="C73" s="162"/>
      <c r="D73" s="163"/>
      <c r="E73" s="164"/>
      <c r="F73" s="165"/>
      <c r="G73" s="307"/>
      <c r="H73" s="308"/>
      <c r="I73" s="346">
        <f t="shared" si="61"/>
        <v>0</v>
      </c>
      <c r="J73" s="309" t="str">
        <f t="shared" si="62"/>
        <v/>
      </c>
      <c r="K73" s="164"/>
      <c r="L73" s="342" t="str">
        <f t="shared" si="63"/>
        <v/>
      </c>
      <c r="M73" s="309" t="str">
        <f t="shared" si="64"/>
        <v/>
      </c>
      <c r="N73" s="309" t="str">
        <f t="shared" si="65"/>
        <v/>
      </c>
      <c r="O73" s="309" t="str">
        <f t="shared" si="66"/>
        <v/>
      </c>
      <c r="P73" s="164"/>
      <c r="Q73" s="309" t="str">
        <f t="shared" si="67"/>
        <v/>
      </c>
      <c r="R73" s="309" t="str">
        <f t="shared" si="68"/>
        <v/>
      </c>
      <c r="S73" s="56"/>
      <c r="T73" s="57"/>
      <c r="U73" s="64" t="str">
        <f>IF($A73="","",'Stammdaten Mitarbeitende'!L73)</f>
        <v/>
      </c>
      <c r="V73" s="63">
        <f t="shared" si="69"/>
        <v>0</v>
      </c>
      <c r="W73" s="63" t="str">
        <f t="shared" si="70"/>
        <v/>
      </c>
      <c r="X73" s="63" t="str">
        <f t="shared" si="71"/>
        <v/>
      </c>
      <c r="Y73" s="65" t="str">
        <f t="shared" si="72"/>
        <v/>
      </c>
      <c r="Z73" s="65" t="str">
        <f t="shared" si="73"/>
        <v/>
      </c>
      <c r="AA73" s="19" t="str">
        <f t="shared" si="74"/>
        <v/>
      </c>
      <c r="AB73" s="19" t="str">
        <f t="shared" si="75"/>
        <v/>
      </c>
      <c r="AC73" s="19" t="str">
        <f t="shared" si="76"/>
        <v/>
      </c>
      <c r="AD73" s="19" t="str">
        <f t="shared" si="77"/>
        <v/>
      </c>
      <c r="AE73" s="19" t="str">
        <f t="shared" si="78"/>
        <v/>
      </c>
      <c r="AF73" s="19" t="str">
        <f t="shared" si="79"/>
        <v/>
      </c>
      <c r="AG73" s="19">
        <f t="shared" si="80"/>
        <v>0</v>
      </c>
      <c r="AH73" s="19" t="str">
        <f t="shared" si="81"/>
        <v/>
      </c>
      <c r="AI73" s="81">
        <f t="shared" si="82"/>
        <v>0</v>
      </c>
      <c r="AJ73" s="80">
        <f t="shared" si="88"/>
        <v>0</v>
      </c>
      <c r="AK73" s="19">
        <f t="shared" si="83"/>
        <v>0</v>
      </c>
      <c r="AL73" s="19">
        <f t="shared" si="84"/>
        <v>0</v>
      </c>
      <c r="AM73" s="64">
        <f>IF('Stammdaten Mitarbeitende'!N73&gt;0,AC73,0)</f>
        <v>0</v>
      </c>
      <c r="AN73" s="74">
        <f>IF('Stammdaten Mitarbeitende'!N73&gt;0,P73,0)</f>
        <v>0</v>
      </c>
      <c r="AO73" s="19">
        <f t="shared" si="85"/>
        <v>0</v>
      </c>
      <c r="AP73" s="19">
        <f t="shared" si="86"/>
        <v>0</v>
      </c>
      <c r="AQ73" s="97">
        <f t="shared" si="87"/>
        <v>0</v>
      </c>
    </row>
    <row r="74" spans="1:43" ht="17.25" hidden="1" customHeight="1" x14ac:dyDescent="0.2">
      <c r="A74" s="347" t="str">
        <f>'Stammdaten Mitarbeitende'!AA74</f>
        <v/>
      </c>
      <c r="B74" s="348" t="str">
        <f t="shared" si="60"/>
        <v/>
      </c>
      <c r="C74" s="162"/>
      <c r="D74" s="163"/>
      <c r="E74" s="164"/>
      <c r="F74" s="165"/>
      <c r="G74" s="307"/>
      <c r="H74" s="308"/>
      <c r="I74" s="346">
        <f t="shared" si="61"/>
        <v>0</v>
      </c>
      <c r="J74" s="309" t="str">
        <f t="shared" si="62"/>
        <v/>
      </c>
      <c r="K74" s="164"/>
      <c r="L74" s="342" t="str">
        <f t="shared" si="63"/>
        <v/>
      </c>
      <c r="M74" s="309" t="str">
        <f t="shared" si="64"/>
        <v/>
      </c>
      <c r="N74" s="309" t="str">
        <f t="shared" si="65"/>
        <v/>
      </c>
      <c r="O74" s="309" t="str">
        <f t="shared" si="66"/>
        <v/>
      </c>
      <c r="P74" s="164"/>
      <c r="Q74" s="309" t="str">
        <f t="shared" si="67"/>
        <v/>
      </c>
      <c r="R74" s="309" t="str">
        <f t="shared" si="68"/>
        <v/>
      </c>
      <c r="S74" s="56"/>
      <c r="T74" s="57"/>
      <c r="U74" s="64" t="str">
        <f>IF($A74="","",'Stammdaten Mitarbeitende'!L74)</f>
        <v/>
      </c>
      <c r="V74" s="63">
        <f t="shared" si="69"/>
        <v>0</v>
      </c>
      <c r="W74" s="63" t="str">
        <f t="shared" si="70"/>
        <v/>
      </c>
      <c r="X74" s="63" t="str">
        <f t="shared" si="71"/>
        <v/>
      </c>
      <c r="Y74" s="65" t="str">
        <f t="shared" si="72"/>
        <v/>
      </c>
      <c r="Z74" s="65" t="str">
        <f t="shared" si="73"/>
        <v/>
      </c>
      <c r="AA74" s="19" t="str">
        <f t="shared" si="74"/>
        <v/>
      </c>
      <c r="AB74" s="19" t="str">
        <f t="shared" si="75"/>
        <v/>
      </c>
      <c r="AC74" s="19" t="str">
        <f t="shared" si="76"/>
        <v/>
      </c>
      <c r="AD74" s="19" t="str">
        <f t="shared" si="77"/>
        <v/>
      </c>
      <c r="AE74" s="19" t="str">
        <f t="shared" si="78"/>
        <v/>
      </c>
      <c r="AF74" s="19" t="str">
        <f t="shared" si="79"/>
        <v/>
      </c>
      <c r="AG74" s="19">
        <f t="shared" si="80"/>
        <v>0</v>
      </c>
      <c r="AH74" s="19" t="str">
        <f t="shared" si="81"/>
        <v/>
      </c>
      <c r="AI74" s="81">
        <f t="shared" si="82"/>
        <v>0</v>
      </c>
      <c r="AJ74" s="80">
        <f t="shared" si="88"/>
        <v>0</v>
      </c>
      <c r="AK74" s="19">
        <f t="shared" si="83"/>
        <v>0</v>
      </c>
      <c r="AL74" s="19">
        <f t="shared" si="84"/>
        <v>0</v>
      </c>
      <c r="AM74" s="64">
        <f>IF('Stammdaten Mitarbeitende'!N74&gt;0,AC74,0)</f>
        <v>0</v>
      </c>
      <c r="AN74" s="74">
        <f>IF('Stammdaten Mitarbeitende'!N74&gt;0,P74,0)</f>
        <v>0</v>
      </c>
      <c r="AO74" s="19">
        <f t="shared" si="85"/>
        <v>0</v>
      </c>
      <c r="AP74" s="19">
        <f t="shared" si="86"/>
        <v>0</v>
      </c>
      <c r="AQ74" s="97">
        <f t="shared" si="87"/>
        <v>0</v>
      </c>
    </row>
    <row r="75" spans="1:43" ht="17.25" hidden="1" customHeight="1" x14ac:dyDescent="0.2">
      <c r="A75" s="347" t="str">
        <f>'Stammdaten Mitarbeitende'!AA75</f>
        <v/>
      </c>
      <c r="B75" s="348" t="str">
        <f t="shared" si="60"/>
        <v/>
      </c>
      <c r="C75" s="162"/>
      <c r="D75" s="163"/>
      <c r="E75" s="164"/>
      <c r="F75" s="165"/>
      <c r="G75" s="307"/>
      <c r="H75" s="308"/>
      <c r="I75" s="346">
        <f t="shared" si="61"/>
        <v>0</v>
      </c>
      <c r="J75" s="309" t="str">
        <f t="shared" si="62"/>
        <v/>
      </c>
      <c r="K75" s="164"/>
      <c r="L75" s="342" t="str">
        <f t="shared" si="63"/>
        <v/>
      </c>
      <c r="M75" s="309" t="str">
        <f t="shared" si="64"/>
        <v/>
      </c>
      <c r="N75" s="309" t="str">
        <f t="shared" si="65"/>
        <v/>
      </c>
      <c r="O75" s="309" t="str">
        <f t="shared" si="66"/>
        <v/>
      </c>
      <c r="P75" s="164"/>
      <c r="Q75" s="309" t="str">
        <f t="shared" si="67"/>
        <v/>
      </c>
      <c r="R75" s="309" t="str">
        <f t="shared" si="68"/>
        <v/>
      </c>
      <c r="S75" s="56"/>
      <c r="T75" s="57"/>
      <c r="U75" s="64" t="str">
        <f>IF($A75="","",'Stammdaten Mitarbeitende'!L75)</f>
        <v/>
      </c>
      <c r="V75" s="63">
        <f t="shared" si="69"/>
        <v>0</v>
      </c>
      <c r="W75" s="63" t="str">
        <f t="shared" si="70"/>
        <v/>
      </c>
      <c r="X75" s="63" t="str">
        <f t="shared" si="71"/>
        <v/>
      </c>
      <c r="Y75" s="65" t="str">
        <f t="shared" si="72"/>
        <v/>
      </c>
      <c r="Z75" s="65" t="str">
        <f t="shared" si="73"/>
        <v/>
      </c>
      <c r="AA75" s="19" t="str">
        <f t="shared" si="74"/>
        <v/>
      </c>
      <c r="AB75" s="19" t="str">
        <f t="shared" si="75"/>
        <v/>
      </c>
      <c r="AC75" s="19" t="str">
        <f t="shared" si="76"/>
        <v/>
      </c>
      <c r="AD75" s="19" t="str">
        <f t="shared" si="77"/>
        <v/>
      </c>
      <c r="AE75" s="19" t="str">
        <f t="shared" si="78"/>
        <v/>
      </c>
      <c r="AF75" s="19" t="str">
        <f t="shared" si="79"/>
        <v/>
      </c>
      <c r="AG75" s="19">
        <f t="shared" si="80"/>
        <v>0</v>
      </c>
      <c r="AH75" s="19" t="str">
        <f t="shared" si="81"/>
        <v/>
      </c>
      <c r="AI75" s="81">
        <f t="shared" si="82"/>
        <v>0</v>
      </c>
      <c r="AJ75" s="80">
        <f t="shared" si="88"/>
        <v>0</v>
      </c>
      <c r="AK75" s="19">
        <f t="shared" si="83"/>
        <v>0</v>
      </c>
      <c r="AL75" s="19">
        <f t="shared" si="84"/>
        <v>0</v>
      </c>
      <c r="AM75" s="64">
        <f>IF('Stammdaten Mitarbeitende'!N75&gt;0,AC75,0)</f>
        <v>0</v>
      </c>
      <c r="AN75" s="74">
        <f>IF('Stammdaten Mitarbeitende'!N75&gt;0,P75,0)</f>
        <v>0</v>
      </c>
      <c r="AO75" s="19">
        <f t="shared" si="85"/>
        <v>0</v>
      </c>
      <c r="AP75" s="19">
        <f t="shared" si="86"/>
        <v>0</v>
      </c>
      <c r="AQ75" s="97">
        <f t="shared" si="87"/>
        <v>0</v>
      </c>
    </row>
    <row r="76" spans="1:43" ht="17.25" hidden="1" customHeight="1" x14ac:dyDescent="0.2">
      <c r="A76" s="347" t="str">
        <f>'Stammdaten Mitarbeitende'!AA76</f>
        <v/>
      </c>
      <c r="B76" s="348" t="str">
        <f t="shared" si="60"/>
        <v/>
      </c>
      <c r="C76" s="162"/>
      <c r="D76" s="163"/>
      <c r="E76" s="164"/>
      <c r="F76" s="165"/>
      <c r="G76" s="307"/>
      <c r="H76" s="308"/>
      <c r="I76" s="346">
        <f t="shared" si="61"/>
        <v>0</v>
      </c>
      <c r="J76" s="309" t="str">
        <f t="shared" si="62"/>
        <v/>
      </c>
      <c r="K76" s="164"/>
      <c r="L76" s="342" t="str">
        <f t="shared" si="63"/>
        <v/>
      </c>
      <c r="M76" s="309" t="str">
        <f t="shared" si="64"/>
        <v/>
      </c>
      <c r="N76" s="309" t="str">
        <f t="shared" si="65"/>
        <v/>
      </c>
      <c r="O76" s="309" t="str">
        <f t="shared" si="66"/>
        <v/>
      </c>
      <c r="P76" s="164"/>
      <c r="Q76" s="309" t="str">
        <f t="shared" si="67"/>
        <v/>
      </c>
      <c r="R76" s="309" t="str">
        <f t="shared" si="68"/>
        <v/>
      </c>
      <c r="S76" s="56"/>
      <c r="T76" s="57"/>
      <c r="U76" s="64" t="str">
        <f>IF($A76="","",'Stammdaten Mitarbeitende'!L76)</f>
        <v/>
      </c>
      <c r="V76" s="63">
        <f t="shared" si="69"/>
        <v>0</v>
      </c>
      <c r="W76" s="63" t="str">
        <f t="shared" si="70"/>
        <v/>
      </c>
      <c r="X76" s="63" t="str">
        <f t="shared" si="71"/>
        <v/>
      </c>
      <c r="Y76" s="65" t="str">
        <f t="shared" si="72"/>
        <v/>
      </c>
      <c r="Z76" s="65" t="str">
        <f t="shared" si="73"/>
        <v/>
      </c>
      <c r="AA76" s="19" t="str">
        <f t="shared" si="74"/>
        <v/>
      </c>
      <c r="AB76" s="19" t="str">
        <f t="shared" si="75"/>
        <v/>
      </c>
      <c r="AC76" s="19" t="str">
        <f t="shared" si="76"/>
        <v/>
      </c>
      <c r="AD76" s="19" t="str">
        <f t="shared" si="77"/>
        <v/>
      </c>
      <c r="AE76" s="19" t="str">
        <f t="shared" si="78"/>
        <v/>
      </c>
      <c r="AF76" s="19" t="str">
        <f t="shared" si="79"/>
        <v/>
      </c>
      <c r="AG76" s="19">
        <f t="shared" si="80"/>
        <v>0</v>
      </c>
      <c r="AH76" s="19" t="str">
        <f t="shared" si="81"/>
        <v/>
      </c>
      <c r="AI76" s="81">
        <f t="shared" si="82"/>
        <v>0</v>
      </c>
      <c r="AJ76" s="80">
        <f t="shared" si="88"/>
        <v>0</v>
      </c>
      <c r="AK76" s="19">
        <f t="shared" si="83"/>
        <v>0</v>
      </c>
      <c r="AL76" s="19">
        <f t="shared" si="84"/>
        <v>0</v>
      </c>
      <c r="AM76" s="64">
        <f>IF('Stammdaten Mitarbeitende'!N76&gt;0,AC76,0)</f>
        <v>0</v>
      </c>
      <c r="AN76" s="74">
        <f>IF('Stammdaten Mitarbeitende'!N76&gt;0,P76,0)</f>
        <v>0</v>
      </c>
      <c r="AO76" s="19">
        <f t="shared" si="85"/>
        <v>0</v>
      </c>
      <c r="AP76" s="19">
        <f t="shared" si="86"/>
        <v>0</v>
      </c>
      <c r="AQ76" s="97">
        <f t="shared" si="87"/>
        <v>0</v>
      </c>
    </row>
    <row r="77" spans="1:43" ht="17.25" hidden="1" customHeight="1" x14ac:dyDescent="0.2">
      <c r="A77" s="347" t="str">
        <f>'Stammdaten Mitarbeitende'!AA77</f>
        <v/>
      </c>
      <c r="B77" s="348" t="str">
        <f t="shared" si="60"/>
        <v/>
      </c>
      <c r="C77" s="162"/>
      <c r="D77" s="163"/>
      <c r="E77" s="164"/>
      <c r="F77" s="165"/>
      <c r="G77" s="307"/>
      <c r="H77" s="308"/>
      <c r="I77" s="346">
        <f t="shared" si="61"/>
        <v>0</v>
      </c>
      <c r="J77" s="309" t="str">
        <f t="shared" si="62"/>
        <v/>
      </c>
      <c r="K77" s="164"/>
      <c r="L77" s="342" t="str">
        <f t="shared" si="63"/>
        <v/>
      </c>
      <c r="M77" s="309" t="str">
        <f t="shared" si="64"/>
        <v/>
      </c>
      <c r="N77" s="309" t="str">
        <f t="shared" si="65"/>
        <v/>
      </c>
      <c r="O77" s="309" t="str">
        <f t="shared" si="66"/>
        <v/>
      </c>
      <c r="P77" s="164"/>
      <c r="Q77" s="309" t="str">
        <f t="shared" si="67"/>
        <v/>
      </c>
      <c r="R77" s="309" t="str">
        <f t="shared" si="68"/>
        <v/>
      </c>
      <c r="S77" s="56"/>
      <c r="T77" s="57"/>
      <c r="U77" s="64" t="str">
        <f>IF($A77="","",'Stammdaten Mitarbeitende'!L77)</f>
        <v/>
      </c>
      <c r="V77" s="63">
        <f t="shared" si="69"/>
        <v>0</v>
      </c>
      <c r="W77" s="63" t="str">
        <f t="shared" si="70"/>
        <v/>
      </c>
      <c r="X77" s="63" t="str">
        <f t="shared" si="71"/>
        <v/>
      </c>
      <c r="Y77" s="65" t="str">
        <f t="shared" si="72"/>
        <v/>
      </c>
      <c r="Z77" s="65" t="str">
        <f t="shared" si="73"/>
        <v/>
      </c>
      <c r="AA77" s="19" t="str">
        <f t="shared" si="74"/>
        <v/>
      </c>
      <c r="AB77" s="19" t="str">
        <f t="shared" si="75"/>
        <v/>
      </c>
      <c r="AC77" s="19" t="str">
        <f t="shared" si="76"/>
        <v/>
      </c>
      <c r="AD77" s="19" t="str">
        <f t="shared" si="77"/>
        <v/>
      </c>
      <c r="AE77" s="19" t="str">
        <f t="shared" si="78"/>
        <v/>
      </c>
      <c r="AF77" s="19" t="str">
        <f t="shared" si="79"/>
        <v/>
      </c>
      <c r="AG77" s="19">
        <f t="shared" si="80"/>
        <v>0</v>
      </c>
      <c r="AH77" s="19" t="str">
        <f t="shared" si="81"/>
        <v/>
      </c>
      <c r="AI77" s="81">
        <f t="shared" si="82"/>
        <v>0</v>
      </c>
      <c r="AJ77" s="80">
        <f t="shared" si="88"/>
        <v>0</v>
      </c>
      <c r="AK77" s="19">
        <f t="shared" si="83"/>
        <v>0</v>
      </c>
      <c r="AL77" s="19">
        <f t="shared" si="84"/>
        <v>0</v>
      </c>
      <c r="AM77" s="64">
        <f>IF('Stammdaten Mitarbeitende'!N77&gt;0,AC77,0)</f>
        <v>0</v>
      </c>
      <c r="AN77" s="74">
        <f>IF('Stammdaten Mitarbeitende'!N77&gt;0,P77,0)</f>
        <v>0</v>
      </c>
      <c r="AO77" s="19">
        <f t="shared" si="85"/>
        <v>0</v>
      </c>
      <c r="AP77" s="19">
        <f t="shared" si="86"/>
        <v>0</v>
      </c>
      <c r="AQ77" s="97">
        <f t="shared" si="87"/>
        <v>0</v>
      </c>
    </row>
    <row r="78" spans="1:43" ht="17.25" hidden="1" customHeight="1" x14ac:dyDescent="0.2">
      <c r="A78" s="347" t="str">
        <f>'Stammdaten Mitarbeitende'!AA78</f>
        <v/>
      </c>
      <c r="B78" s="348" t="str">
        <f t="shared" si="60"/>
        <v/>
      </c>
      <c r="C78" s="162"/>
      <c r="D78" s="163"/>
      <c r="E78" s="164"/>
      <c r="F78" s="165"/>
      <c r="G78" s="307"/>
      <c r="H78" s="308"/>
      <c r="I78" s="346">
        <f t="shared" si="61"/>
        <v>0</v>
      </c>
      <c r="J78" s="309" t="str">
        <f t="shared" si="62"/>
        <v/>
      </c>
      <c r="K78" s="164"/>
      <c r="L78" s="342" t="str">
        <f t="shared" si="63"/>
        <v/>
      </c>
      <c r="M78" s="309" t="str">
        <f t="shared" si="64"/>
        <v/>
      </c>
      <c r="N78" s="309" t="str">
        <f t="shared" si="65"/>
        <v/>
      </c>
      <c r="O78" s="309" t="str">
        <f t="shared" si="66"/>
        <v/>
      </c>
      <c r="P78" s="164"/>
      <c r="Q78" s="309" t="str">
        <f t="shared" si="67"/>
        <v/>
      </c>
      <c r="R78" s="309" t="str">
        <f t="shared" si="68"/>
        <v/>
      </c>
      <c r="S78" s="56"/>
      <c r="T78" s="57"/>
      <c r="U78" s="64" t="str">
        <f>IF($A78="","",'Stammdaten Mitarbeitende'!L78)</f>
        <v/>
      </c>
      <c r="V78" s="63">
        <f t="shared" si="69"/>
        <v>0</v>
      </c>
      <c r="W78" s="63" t="str">
        <f t="shared" si="70"/>
        <v/>
      </c>
      <c r="X78" s="63" t="str">
        <f t="shared" si="71"/>
        <v/>
      </c>
      <c r="Y78" s="65" t="str">
        <f t="shared" si="72"/>
        <v/>
      </c>
      <c r="Z78" s="65" t="str">
        <f t="shared" si="73"/>
        <v/>
      </c>
      <c r="AA78" s="19" t="str">
        <f t="shared" si="74"/>
        <v/>
      </c>
      <c r="AB78" s="19" t="str">
        <f t="shared" si="75"/>
        <v/>
      </c>
      <c r="AC78" s="19" t="str">
        <f t="shared" si="76"/>
        <v/>
      </c>
      <c r="AD78" s="19" t="str">
        <f t="shared" si="77"/>
        <v/>
      </c>
      <c r="AE78" s="19" t="str">
        <f t="shared" si="78"/>
        <v/>
      </c>
      <c r="AF78" s="19" t="str">
        <f t="shared" si="79"/>
        <v/>
      </c>
      <c r="AG78" s="19">
        <f t="shared" si="80"/>
        <v>0</v>
      </c>
      <c r="AH78" s="19" t="str">
        <f t="shared" si="81"/>
        <v/>
      </c>
      <c r="AI78" s="81">
        <f t="shared" si="82"/>
        <v>0</v>
      </c>
      <c r="AJ78" s="80">
        <f t="shared" si="88"/>
        <v>0</v>
      </c>
      <c r="AK78" s="19">
        <f t="shared" si="83"/>
        <v>0</v>
      </c>
      <c r="AL78" s="19">
        <f t="shared" si="84"/>
        <v>0</v>
      </c>
      <c r="AM78" s="64">
        <f>IF('Stammdaten Mitarbeitende'!N78&gt;0,AC78,0)</f>
        <v>0</v>
      </c>
      <c r="AN78" s="74">
        <f>IF('Stammdaten Mitarbeitende'!N78&gt;0,P78,0)</f>
        <v>0</v>
      </c>
      <c r="AO78" s="19">
        <f t="shared" si="85"/>
        <v>0</v>
      </c>
      <c r="AP78" s="19">
        <f t="shared" si="86"/>
        <v>0</v>
      </c>
      <c r="AQ78" s="97">
        <f t="shared" si="87"/>
        <v>0</v>
      </c>
    </row>
    <row r="79" spans="1:43" ht="17.25" hidden="1" customHeight="1" x14ac:dyDescent="0.2">
      <c r="A79" s="347" t="str">
        <f>'Stammdaten Mitarbeitende'!AA79</f>
        <v/>
      </c>
      <c r="B79" s="348" t="str">
        <f t="shared" si="60"/>
        <v/>
      </c>
      <c r="C79" s="162"/>
      <c r="D79" s="163"/>
      <c r="E79" s="164"/>
      <c r="F79" s="165"/>
      <c r="G79" s="307"/>
      <c r="H79" s="308"/>
      <c r="I79" s="346">
        <f t="shared" si="61"/>
        <v>0</v>
      </c>
      <c r="J79" s="309" t="str">
        <f t="shared" si="62"/>
        <v/>
      </c>
      <c r="K79" s="164"/>
      <c r="L79" s="342" t="str">
        <f t="shared" si="63"/>
        <v/>
      </c>
      <c r="M79" s="309" t="str">
        <f t="shared" si="64"/>
        <v/>
      </c>
      <c r="N79" s="309" t="str">
        <f t="shared" si="65"/>
        <v/>
      </c>
      <c r="O79" s="309" t="str">
        <f t="shared" si="66"/>
        <v/>
      </c>
      <c r="P79" s="164"/>
      <c r="Q79" s="309" t="str">
        <f t="shared" si="67"/>
        <v/>
      </c>
      <c r="R79" s="309" t="str">
        <f t="shared" si="68"/>
        <v/>
      </c>
      <c r="S79" s="56"/>
      <c r="T79" s="57"/>
      <c r="U79" s="64" t="str">
        <f>IF($A79="","",'Stammdaten Mitarbeitende'!L79)</f>
        <v/>
      </c>
      <c r="V79" s="63">
        <f t="shared" si="69"/>
        <v>0</v>
      </c>
      <c r="W79" s="63" t="str">
        <f t="shared" si="70"/>
        <v/>
      </c>
      <c r="X79" s="63" t="str">
        <f t="shared" si="71"/>
        <v/>
      </c>
      <c r="Y79" s="65" t="str">
        <f t="shared" si="72"/>
        <v/>
      </c>
      <c r="Z79" s="65" t="str">
        <f t="shared" si="73"/>
        <v/>
      </c>
      <c r="AA79" s="19" t="str">
        <f t="shared" si="74"/>
        <v/>
      </c>
      <c r="AB79" s="19" t="str">
        <f t="shared" si="75"/>
        <v/>
      </c>
      <c r="AC79" s="19" t="str">
        <f t="shared" si="76"/>
        <v/>
      </c>
      <c r="AD79" s="19" t="str">
        <f t="shared" si="77"/>
        <v/>
      </c>
      <c r="AE79" s="19" t="str">
        <f t="shared" si="78"/>
        <v/>
      </c>
      <c r="AF79" s="19" t="str">
        <f t="shared" si="79"/>
        <v/>
      </c>
      <c r="AG79" s="19">
        <f t="shared" si="80"/>
        <v>0</v>
      </c>
      <c r="AH79" s="19" t="str">
        <f t="shared" si="81"/>
        <v/>
      </c>
      <c r="AI79" s="81">
        <f t="shared" si="82"/>
        <v>0</v>
      </c>
      <c r="AJ79" s="80">
        <f t="shared" si="88"/>
        <v>0</v>
      </c>
      <c r="AK79" s="19">
        <f t="shared" si="83"/>
        <v>0</v>
      </c>
      <c r="AL79" s="19">
        <f t="shared" si="84"/>
        <v>0</v>
      </c>
      <c r="AM79" s="64">
        <f>IF('Stammdaten Mitarbeitende'!N79&gt;0,AC79,0)</f>
        <v>0</v>
      </c>
      <c r="AN79" s="74">
        <f>IF('Stammdaten Mitarbeitende'!N79&gt;0,P79,0)</f>
        <v>0</v>
      </c>
      <c r="AO79" s="19">
        <f t="shared" si="85"/>
        <v>0</v>
      </c>
      <c r="AP79" s="19">
        <f t="shared" si="86"/>
        <v>0</v>
      </c>
      <c r="AQ79" s="97">
        <f t="shared" si="87"/>
        <v>0</v>
      </c>
    </row>
    <row r="80" spans="1:43" ht="17.25" hidden="1" customHeight="1" x14ac:dyDescent="0.2">
      <c r="A80" s="347" t="str">
        <f>'Stammdaten Mitarbeitende'!AA80</f>
        <v/>
      </c>
      <c r="B80" s="348" t="str">
        <f t="shared" si="60"/>
        <v/>
      </c>
      <c r="C80" s="162"/>
      <c r="D80" s="163"/>
      <c r="E80" s="164"/>
      <c r="F80" s="165"/>
      <c r="G80" s="307"/>
      <c r="H80" s="308"/>
      <c r="I80" s="346">
        <f t="shared" si="61"/>
        <v>0</v>
      </c>
      <c r="J80" s="309" t="str">
        <f t="shared" si="62"/>
        <v/>
      </c>
      <c r="K80" s="164"/>
      <c r="L80" s="342" t="str">
        <f t="shared" si="63"/>
        <v/>
      </c>
      <c r="M80" s="309" t="str">
        <f t="shared" si="64"/>
        <v/>
      </c>
      <c r="N80" s="309" t="str">
        <f t="shared" si="65"/>
        <v/>
      </c>
      <c r="O80" s="309" t="str">
        <f t="shared" si="66"/>
        <v/>
      </c>
      <c r="P80" s="164"/>
      <c r="Q80" s="309" t="str">
        <f t="shared" si="67"/>
        <v/>
      </c>
      <c r="R80" s="309" t="str">
        <f t="shared" si="68"/>
        <v/>
      </c>
      <c r="S80" s="56"/>
      <c r="T80" s="57"/>
      <c r="U80" s="64" t="str">
        <f>IF($A80="","",'Stammdaten Mitarbeitende'!L80)</f>
        <v/>
      </c>
      <c r="V80" s="63">
        <f t="shared" si="69"/>
        <v>0</v>
      </c>
      <c r="W80" s="63" t="str">
        <f t="shared" si="70"/>
        <v/>
      </c>
      <c r="X80" s="63" t="str">
        <f t="shared" si="71"/>
        <v/>
      </c>
      <c r="Y80" s="65" t="str">
        <f t="shared" si="72"/>
        <v/>
      </c>
      <c r="Z80" s="65" t="str">
        <f t="shared" si="73"/>
        <v/>
      </c>
      <c r="AA80" s="19" t="str">
        <f t="shared" si="74"/>
        <v/>
      </c>
      <c r="AB80" s="19" t="str">
        <f t="shared" si="75"/>
        <v/>
      </c>
      <c r="AC80" s="19" t="str">
        <f t="shared" si="76"/>
        <v/>
      </c>
      <c r="AD80" s="19" t="str">
        <f t="shared" si="77"/>
        <v/>
      </c>
      <c r="AE80" s="19" t="str">
        <f t="shared" si="78"/>
        <v/>
      </c>
      <c r="AF80" s="19" t="str">
        <f t="shared" si="79"/>
        <v/>
      </c>
      <c r="AG80" s="19">
        <f t="shared" si="80"/>
        <v>0</v>
      </c>
      <c r="AH80" s="19" t="str">
        <f t="shared" si="81"/>
        <v/>
      </c>
      <c r="AI80" s="81">
        <f t="shared" si="82"/>
        <v>0</v>
      </c>
      <c r="AJ80" s="80">
        <f t="shared" si="88"/>
        <v>0</v>
      </c>
      <c r="AK80" s="19">
        <f t="shared" si="83"/>
        <v>0</v>
      </c>
      <c r="AL80" s="19">
        <f t="shared" si="84"/>
        <v>0</v>
      </c>
      <c r="AM80" s="64">
        <f>IF('Stammdaten Mitarbeitende'!N80&gt;0,AC80,0)</f>
        <v>0</v>
      </c>
      <c r="AN80" s="74">
        <f>IF('Stammdaten Mitarbeitende'!N80&gt;0,P80,0)</f>
        <v>0</v>
      </c>
      <c r="AO80" s="19">
        <f t="shared" si="85"/>
        <v>0</v>
      </c>
      <c r="AP80" s="19">
        <f t="shared" si="86"/>
        <v>0</v>
      </c>
      <c r="AQ80" s="97">
        <f t="shared" si="87"/>
        <v>0</v>
      </c>
    </row>
    <row r="81" spans="1:43" ht="17.25" hidden="1" customHeight="1" x14ac:dyDescent="0.2">
      <c r="A81" s="347" t="str">
        <f>'Stammdaten Mitarbeitende'!AA81</f>
        <v/>
      </c>
      <c r="B81" s="348" t="str">
        <f t="shared" si="60"/>
        <v/>
      </c>
      <c r="C81" s="162"/>
      <c r="D81" s="163"/>
      <c r="E81" s="164"/>
      <c r="F81" s="165"/>
      <c r="G81" s="307"/>
      <c r="H81" s="308"/>
      <c r="I81" s="346">
        <f t="shared" si="61"/>
        <v>0</v>
      </c>
      <c r="J81" s="309" t="str">
        <f t="shared" si="62"/>
        <v/>
      </c>
      <c r="K81" s="164"/>
      <c r="L81" s="342" t="str">
        <f t="shared" si="63"/>
        <v/>
      </c>
      <c r="M81" s="309" t="str">
        <f t="shared" si="64"/>
        <v/>
      </c>
      <c r="N81" s="309" t="str">
        <f t="shared" si="65"/>
        <v/>
      </c>
      <c r="O81" s="309" t="str">
        <f t="shared" si="66"/>
        <v/>
      </c>
      <c r="P81" s="164"/>
      <c r="Q81" s="309" t="str">
        <f t="shared" si="67"/>
        <v/>
      </c>
      <c r="R81" s="309" t="str">
        <f t="shared" si="68"/>
        <v/>
      </c>
      <c r="S81" s="56"/>
      <c r="T81" s="57"/>
      <c r="U81" s="64" t="str">
        <f>IF($A81="","",'Stammdaten Mitarbeitende'!L81)</f>
        <v/>
      </c>
      <c r="V81" s="63">
        <f t="shared" si="69"/>
        <v>0</v>
      </c>
      <c r="W81" s="63" t="str">
        <f t="shared" si="70"/>
        <v/>
      </c>
      <c r="X81" s="63" t="str">
        <f t="shared" si="71"/>
        <v/>
      </c>
      <c r="Y81" s="65" t="str">
        <f t="shared" si="72"/>
        <v/>
      </c>
      <c r="Z81" s="65" t="str">
        <f t="shared" si="73"/>
        <v/>
      </c>
      <c r="AA81" s="19" t="str">
        <f t="shared" si="74"/>
        <v/>
      </c>
      <c r="AB81" s="19" t="str">
        <f t="shared" si="75"/>
        <v/>
      </c>
      <c r="AC81" s="19" t="str">
        <f t="shared" si="76"/>
        <v/>
      </c>
      <c r="AD81" s="19" t="str">
        <f t="shared" si="77"/>
        <v/>
      </c>
      <c r="AE81" s="19" t="str">
        <f t="shared" si="78"/>
        <v/>
      </c>
      <c r="AF81" s="19" t="str">
        <f t="shared" si="79"/>
        <v/>
      </c>
      <c r="AG81" s="19">
        <f t="shared" si="80"/>
        <v>0</v>
      </c>
      <c r="AH81" s="19" t="str">
        <f t="shared" si="81"/>
        <v/>
      </c>
      <c r="AI81" s="81">
        <f t="shared" si="82"/>
        <v>0</v>
      </c>
      <c r="AJ81" s="80">
        <f t="shared" si="88"/>
        <v>0</v>
      </c>
      <c r="AK81" s="19">
        <f t="shared" si="83"/>
        <v>0</v>
      </c>
      <c r="AL81" s="19">
        <f t="shared" si="84"/>
        <v>0</v>
      </c>
      <c r="AM81" s="64">
        <f>IF('Stammdaten Mitarbeitende'!N81&gt;0,AC81,0)</f>
        <v>0</v>
      </c>
      <c r="AN81" s="74">
        <f>IF('Stammdaten Mitarbeitende'!N81&gt;0,P81,0)</f>
        <v>0</v>
      </c>
      <c r="AO81" s="19">
        <f t="shared" si="85"/>
        <v>0</v>
      </c>
      <c r="AP81" s="19">
        <f t="shared" si="86"/>
        <v>0</v>
      </c>
      <c r="AQ81" s="97">
        <f t="shared" si="87"/>
        <v>0</v>
      </c>
    </row>
    <row r="82" spans="1:43" ht="17.25" hidden="1" customHeight="1" x14ac:dyDescent="0.2">
      <c r="A82" s="347" t="str">
        <f>'Stammdaten Mitarbeitende'!AA82</f>
        <v/>
      </c>
      <c r="B82" s="348" t="str">
        <f t="shared" si="60"/>
        <v/>
      </c>
      <c r="C82" s="162"/>
      <c r="D82" s="163"/>
      <c r="E82" s="164"/>
      <c r="F82" s="165"/>
      <c r="G82" s="307"/>
      <c r="H82" s="308"/>
      <c r="I82" s="346">
        <f t="shared" si="61"/>
        <v>0</v>
      </c>
      <c r="J82" s="309" t="str">
        <f t="shared" si="62"/>
        <v/>
      </c>
      <c r="K82" s="164"/>
      <c r="L82" s="342" t="str">
        <f t="shared" si="63"/>
        <v/>
      </c>
      <c r="M82" s="309" t="str">
        <f t="shared" si="64"/>
        <v/>
      </c>
      <c r="N82" s="309" t="str">
        <f t="shared" si="65"/>
        <v/>
      </c>
      <c r="O82" s="309" t="str">
        <f t="shared" si="66"/>
        <v/>
      </c>
      <c r="P82" s="164"/>
      <c r="Q82" s="309" t="str">
        <f t="shared" si="67"/>
        <v/>
      </c>
      <c r="R82" s="309" t="str">
        <f t="shared" si="68"/>
        <v/>
      </c>
      <c r="S82" s="56"/>
      <c r="T82" s="57"/>
      <c r="U82" s="64" t="str">
        <f>IF($A82="","",'Stammdaten Mitarbeitende'!L82)</f>
        <v/>
      </c>
      <c r="V82" s="63">
        <f t="shared" si="69"/>
        <v>0</v>
      </c>
      <c r="W82" s="63" t="str">
        <f t="shared" si="70"/>
        <v/>
      </c>
      <c r="X82" s="63" t="str">
        <f t="shared" si="71"/>
        <v/>
      </c>
      <c r="Y82" s="65" t="str">
        <f t="shared" si="72"/>
        <v/>
      </c>
      <c r="Z82" s="65" t="str">
        <f t="shared" si="73"/>
        <v/>
      </c>
      <c r="AA82" s="19" t="str">
        <f t="shared" si="74"/>
        <v/>
      </c>
      <c r="AB82" s="19" t="str">
        <f t="shared" si="75"/>
        <v/>
      </c>
      <c r="AC82" s="19" t="str">
        <f t="shared" si="76"/>
        <v/>
      </c>
      <c r="AD82" s="19" t="str">
        <f t="shared" si="77"/>
        <v/>
      </c>
      <c r="AE82" s="19" t="str">
        <f t="shared" si="78"/>
        <v/>
      </c>
      <c r="AF82" s="19" t="str">
        <f t="shared" si="79"/>
        <v/>
      </c>
      <c r="AG82" s="19">
        <f t="shared" si="80"/>
        <v>0</v>
      </c>
      <c r="AH82" s="19" t="str">
        <f t="shared" si="81"/>
        <v/>
      </c>
      <c r="AI82" s="81">
        <f t="shared" si="82"/>
        <v>0</v>
      </c>
      <c r="AJ82" s="80">
        <f t="shared" si="88"/>
        <v>0</v>
      </c>
      <c r="AK82" s="19">
        <f t="shared" si="83"/>
        <v>0</v>
      </c>
      <c r="AL82" s="19">
        <f t="shared" si="84"/>
        <v>0</v>
      </c>
      <c r="AM82" s="64">
        <f>IF('Stammdaten Mitarbeitende'!N82&gt;0,AC82,0)</f>
        <v>0</v>
      </c>
      <c r="AN82" s="74">
        <f>IF('Stammdaten Mitarbeitende'!N82&gt;0,P82,0)</f>
        <v>0</v>
      </c>
      <c r="AO82" s="19">
        <f t="shared" si="85"/>
        <v>0</v>
      </c>
      <c r="AP82" s="19">
        <f t="shared" si="86"/>
        <v>0</v>
      </c>
      <c r="AQ82" s="97">
        <f t="shared" si="87"/>
        <v>0</v>
      </c>
    </row>
    <row r="83" spans="1:43" ht="17.25" hidden="1" customHeight="1" x14ac:dyDescent="0.2">
      <c r="A83" s="347" t="str">
        <f>'Stammdaten Mitarbeitende'!AA83</f>
        <v/>
      </c>
      <c r="B83" s="348" t="str">
        <f t="shared" si="60"/>
        <v/>
      </c>
      <c r="C83" s="162"/>
      <c r="D83" s="163"/>
      <c r="E83" s="164"/>
      <c r="F83" s="165"/>
      <c r="G83" s="307"/>
      <c r="H83" s="308"/>
      <c r="I83" s="346">
        <f t="shared" si="61"/>
        <v>0</v>
      </c>
      <c r="J83" s="309" t="str">
        <f t="shared" si="62"/>
        <v/>
      </c>
      <c r="K83" s="164"/>
      <c r="L83" s="342" t="str">
        <f t="shared" si="63"/>
        <v/>
      </c>
      <c r="M83" s="309" t="str">
        <f t="shared" si="64"/>
        <v/>
      </c>
      <c r="N83" s="309" t="str">
        <f t="shared" si="65"/>
        <v/>
      </c>
      <c r="O83" s="309" t="str">
        <f t="shared" si="66"/>
        <v/>
      </c>
      <c r="P83" s="164"/>
      <c r="Q83" s="309" t="str">
        <f t="shared" si="67"/>
        <v/>
      </c>
      <c r="R83" s="309" t="str">
        <f t="shared" si="68"/>
        <v/>
      </c>
      <c r="S83" s="56"/>
      <c r="T83" s="57"/>
      <c r="U83" s="64" t="str">
        <f>IF($A83="","",'Stammdaten Mitarbeitende'!L83)</f>
        <v/>
      </c>
      <c r="V83" s="63">
        <f t="shared" si="69"/>
        <v>0</v>
      </c>
      <c r="W83" s="63" t="str">
        <f t="shared" si="70"/>
        <v/>
      </c>
      <c r="X83" s="63" t="str">
        <f t="shared" si="71"/>
        <v/>
      </c>
      <c r="Y83" s="65" t="str">
        <f t="shared" si="72"/>
        <v/>
      </c>
      <c r="Z83" s="65" t="str">
        <f t="shared" si="73"/>
        <v/>
      </c>
      <c r="AA83" s="19" t="str">
        <f t="shared" si="74"/>
        <v/>
      </c>
      <c r="AB83" s="19" t="str">
        <f t="shared" si="75"/>
        <v/>
      </c>
      <c r="AC83" s="19" t="str">
        <f t="shared" si="76"/>
        <v/>
      </c>
      <c r="AD83" s="19" t="str">
        <f t="shared" si="77"/>
        <v/>
      </c>
      <c r="AE83" s="19" t="str">
        <f t="shared" si="78"/>
        <v/>
      </c>
      <c r="AF83" s="19" t="str">
        <f t="shared" si="79"/>
        <v/>
      </c>
      <c r="AG83" s="19">
        <f t="shared" si="80"/>
        <v>0</v>
      </c>
      <c r="AH83" s="19" t="str">
        <f t="shared" si="81"/>
        <v/>
      </c>
      <c r="AI83" s="81">
        <f t="shared" si="82"/>
        <v>0</v>
      </c>
      <c r="AJ83" s="80">
        <f t="shared" si="88"/>
        <v>0</v>
      </c>
      <c r="AK83" s="19">
        <f t="shared" si="83"/>
        <v>0</v>
      </c>
      <c r="AL83" s="19">
        <f t="shared" si="84"/>
        <v>0</v>
      </c>
      <c r="AM83" s="64">
        <f>IF('Stammdaten Mitarbeitende'!N83&gt;0,AC83,0)</f>
        <v>0</v>
      </c>
      <c r="AN83" s="74">
        <f>IF('Stammdaten Mitarbeitende'!N83&gt;0,P83,0)</f>
        <v>0</v>
      </c>
      <c r="AO83" s="19">
        <f t="shared" si="85"/>
        <v>0</v>
      </c>
      <c r="AP83" s="19">
        <f t="shared" si="86"/>
        <v>0</v>
      </c>
      <c r="AQ83" s="97">
        <f t="shared" si="87"/>
        <v>0</v>
      </c>
    </row>
    <row r="84" spans="1:43" ht="17.25" hidden="1" customHeight="1" x14ac:dyDescent="0.2">
      <c r="A84" s="347" t="str">
        <f>'Stammdaten Mitarbeitende'!AA84</f>
        <v/>
      </c>
      <c r="B84" s="348" t="str">
        <f t="shared" si="60"/>
        <v/>
      </c>
      <c r="C84" s="162"/>
      <c r="D84" s="163"/>
      <c r="E84" s="164"/>
      <c r="F84" s="165"/>
      <c r="G84" s="307"/>
      <c r="H84" s="308"/>
      <c r="I84" s="346">
        <f t="shared" si="61"/>
        <v>0</v>
      </c>
      <c r="J84" s="309" t="str">
        <f t="shared" si="62"/>
        <v/>
      </c>
      <c r="K84" s="164"/>
      <c r="L84" s="342" t="str">
        <f t="shared" si="63"/>
        <v/>
      </c>
      <c r="M84" s="309" t="str">
        <f t="shared" si="64"/>
        <v/>
      </c>
      <c r="N84" s="309" t="str">
        <f t="shared" si="65"/>
        <v/>
      </c>
      <c r="O84" s="309" t="str">
        <f t="shared" si="66"/>
        <v/>
      </c>
      <c r="P84" s="164"/>
      <c r="Q84" s="309" t="str">
        <f t="shared" si="67"/>
        <v/>
      </c>
      <c r="R84" s="309" t="str">
        <f t="shared" si="68"/>
        <v/>
      </c>
      <c r="S84" s="56"/>
      <c r="T84" s="57"/>
      <c r="U84" s="64" t="str">
        <f>IF($A84="","",'Stammdaten Mitarbeitende'!L84)</f>
        <v/>
      </c>
      <c r="V84" s="63">
        <f t="shared" si="69"/>
        <v>0</v>
      </c>
      <c r="W84" s="63" t="str">
        <f t="shared" si="70"/>
        <v/>
      </c>
      <c r="X84" s="63" t="str">
        <f t="shared" si="71"/>
        <v/>
      </c>
      <c r="Y84" s="65" t="str">
        <f t="shared" si="72"/>
        <v/>
      </c>
      <c r="Z84" s="65" t="str">
        <f t="shared" si="73"/>
        <v/>
      </c>
      <c r="AA84" s="19" t="str">
        <f t="shared" si="74"/>
        <v/>
      </c>
      <c r="AB84" s="19" t="str">
        <f t="shared" si="75"/>
        <v/>
      </c>
      <c r="AC84" s="19" t="str">
        <f t="shared" si="76"/>
        <v/>
      </c>
      <c r="AD84" s="19" t="str">
        <f t="shared" si="77"/>
        <v/>
      </c>
      <c r="AE84" s="19" t="str">
        <f t="shared" si="78"/>
        <v/>
      </c>
      <c r="AF84" s="19" t="str">
        <f t="shared" si="79"/>
        <v/>
      </c>
      <c r="AG84" s="19">
        <f t="shared" si="80"/>
        <v>0</v>
      </c>
      <c r="AH84" s="19" t="str">
        <f t="shared" si="81"/>
        <v/>
      </c>
      <c r="AI84" s="81">
        <f t="shared" si="82"/>
        <v>0</v>
      </c>
      <c r="AJ84" s="80">
        <f t="shared" si="88"/>
        <v>0</v>
      </c>
      <c r="AK84" s="19">
        <f t="shared" si="83"/>
        <v>0</v>
      </c>
      <c r="AL84" s="19">
        <f t="shared" si="84"/>
        <v>0</v>
      </c>
      <c r="AM84" s="64">
        <f>IF('Stammdaten Mitarbeitende'!N84&gt;0,AC84,0)</f>
        <v>0</v>
      </c>
      <c r="AN84" s="74">
        <f>IF('Stammdaten Mitarbeitende'!N84&gt;0,P84,0)</f>
        <v>0</v>
      </c>
      <c r="AO84" s="19">
        <f t="shared" si="85"/>
        <v>0</v>
      </c>
      <c r="AP84" s="19">
        <f t="shared" si="86"/>
        <v>0</v>
      </c>
      <c r="AQ84" s="97">
        <f t="shared" si="87"/>
        <v>0</v>
      </c>
    </row>
    <row r="85" spans="1:43" ht="17.25" hidden="1" customHeight="1" x14ac:dyDescent="0.2">
      <c r="A85" s="347" t="str">
        <f>'Stammdaten Mitarbeitende'!AA85</f>
        <v/>
      </c>
      <c r="B85" s="348" t="str">
        <f t="shared" si="60"/>
        <v/>
      </c>
      <c r="C85" s="162"/>
      <c r="D85" s="163"/>
      <c r="E85" s="164"/>
      <c r="F85" s="165"/>
      <c r="G85" s="307"/>
      <c r="H85" s="308"/>
      <c r="I85" s="346">
        <f t="shared" si="61"/>
        <v>0</v>
      </c>
      <c r="J85" s="309" t="str">
        <f t="shared" si="62"/>
        <v/>
      </c>
      <c r="K85" s="164"/>
      <c r="L85" s="342" t="str">
        <f t="shared" si="63"/>
        <v/>
      </c>
      <c r="M85" s="309" t="str">
        <f t="shared" si="64"/>
        <v/>
      </c>
      <c r="N85" s="309" t="str">
        <f t="shared" si="65"/>
        <v/>
      </c>
      <c r="O85" s="309" t="str">
        <f t="shared" si="66"/>
        <v/>
      </c>
      <c r="P85" s="164"/>
      <c r="Q85" s="309" t="str">
        <f t="shared" si="67"/>
        <v/>
      </c>
      <c r="R85" s="309" t="str">
        <f t="shared" si="68"/>
        <v/>
      </c>
      <c r="S85" s="56"/>
      <c r="T85" s="57"/>
      <c r="U85" s="64" t="str">
        <f>IF($A85="","",'Stammdaten Mitarbeitende'!L85)</f>
        <v/>
      </c>
      <c r="V85" s="63">
        <f t="shared" si="69"/>
        <v>0</v>
      </c>
      <c r="W85" s="63" t="str">
        <f t="shared" si="70"/>
        <v/>
      </c>
      <c r="X85" s="63" t="str">
        <f t="shared" si="71"/>
        <v/>
      </c>
      <c r="Y85" s="65" t="str">
        <f t="shared" si="72"/>
        <v/>
      </c>
      <c r="Z85" s="65" t="str">
        <f t="shared" si="73"/>
        <v/>
      </c>
      <c r="AA85" s="19" t="str">
        <f t="shared" si="74"/>
        <v/>
      </c>
      <c r="AB85" s="19" t="str">
        <f t="shared" si="75"/>
        <v/>
      </c>
      <c r="AC85" s="19" t="str">
        <f t="shared" si="76"/>
        <v/>
      </c>
      <c r="AD85" s="19" t="str">
        <f t="shared" si="77"/>
        <v/>
      </c>
      <c r="AE85" s="19" t="str">
        <f t="shared" si="78"/>
        <v/>
      </c>
      <c r="AF85" s="19" t="str">
        <f t="shared" si="79"/>
        <v/>
      </c>
      <c r="AG85" s="19">
        <f t="shared" si="80"/>
        <v>0</v>
      </c>
      <c r="AH85" s="19" t="str">
        <f t="shared" si="81"/>
        <v/>
      </c>
      <c r="AI85" s="81">
        <f t="shared" si="82"/>
        <v>0</v>
      </c>
      <c r="AJ85" s="80">
        <f t="shared" si="88"/>
        <v>0</v>
      </c>
      <c r="AK85" s="19">
        <f t="shared" si="83"/>
        <v>0</v>
      </c>
      <c r="AL85" s="19">
        <f t="shared" si="84"/>
        <v>0</v>
      </c>
      <c r="AM85" s="64">
        <f>IF('Stammdaten Mitarbeitende'!N85&gt;0,AC85,0)</f>
        <v>0</v>
      </c>
      <c r="AN85" s="74">
        <f>IF('Stammdaten Mitarbeitende'!N85&gt;0,P85,0)</f>
        <v>0</v>
      </c>
      <c r="AO85" s="19">
        <f t="shared" si="85"/>
        <v>0</v>
      </c>
      <c r="AP85" s="19">
        <f t="shared" si="86"/>
        <v>0</v>
      </c>
      <c r="AQ85" s="97">
        <f t="shared" si="87"/>
        <v>0</v>
      </c>
    </row>
    <row r="86" spans="1:43" ht="17.25" hidden="1" customHeight="1" x14ac:dyDescent="0.2">
      <c r="A86" s="347" t="str">
        <f>'Stammdaten Mitarbeitende'!AA86</f>
        <v/>
      </c>
      <c r="B86" s="348" t="str">
        <f t="shared" si="60"/>
        <v/>
      </c>
      <c r="C86" s="162"/>
      <c r="D86" s="163"/>
      <c r="E86" s="164"/>
      <c r="F86" s="165"/>
      <c r="G86" s="307"/>
      <c r="H86" s="308"/>
      <c r="I86" s="346">
        <f t="shared" si="61"/>
        <v>0</v>
      </c>
      <c r="J86" s="309" t="str">
        <f t="shared" si="62"/>
        <v/>
      </c>
      <c r="K86" s="164"/>
      <c r="L86" s="342" t="str">
        <f t="shared" si="63"/>
        <v/>
      </c>
      <c r="M86" s="309" t="str">
        <f t="shared" si="64"/>
        <v/>
      </c>
      <c r="N86" s="309" t="str">
        <f t="shared" si="65"/>
        <v/>
      </c>
      <c r="O86" s="309" t="str">
        <f t="shared" si="66"/>
        <v/>
      </c>
      <c r="P86" s="164"/>
      <c r="Q86" s="309" t="str">
        <f t="shared" si="67"/>
        <v/>
      </c>
      <c r="R86" s="309" t="str">
        <f t="shared" si="68"/>
        <v/>
      </c>
      <c r="S86" s="56"/>
      <c r="T86" s="57"/>
      <c r="U86" s="64" t="str">
        <f>IF($A86="","",'Stammdaten Mitarbeitende'!L86)</f>
        <v/>
      </c>
      <c r="V86" s="63">
        <f t="shared" si="69"/>
        <v>0</v>
      </c>
      <c r="W86" s="63" t="str">
        <f t="shared" si="70"/>
        <v/>
      </c>
      <c r="X86" s="63" t="str">
        <f t="shared" si="71"/>
        <v/>
      </c>
      <c r="Y86" s="65" t="str">
        <f t="shared" si="72"/>
        <v/>
      </c>
      <c r="Z86" s="65" t="str">
        <f t="shared" si="73"/>
        <v/>
      </c>
      <c r="AA86" s="19" t="str">
        <f t="shared" si="74"/>
        <v/>
      </c>
      <c r="AB86" s="19" t="str">
        <f t="shared" si="75"/>
        <v/>
      </c>
      <c r="AC86" s="19" t="str">
        <f t="shared" si="76"/>
        <v/>
      </c>
      <c r="AD86" s="19" t="str">
        <f t="shared" si="77"/>
        <v/>
      </c>
      <c r="AE86" s="19" t="str">
        <f t="shared" si="78"/>
        <v/>
      </c>
      <c r="AF86" s="19" t="str">
        <f t="shared" si="79"/>
        <v/>
      </c>
      <c r="AG86" s="19">
        <f t="shared" si="80"/>
        <v>0</v>
      </c>
      <c r="AH86" s="19" t="str">
        <f t="shared" si="81"/>
        <v/>
      </c>
      <c r="AI86" s="81">
        <f t="shared" si="82"/>
        <v>0</v>
      </c>
      <c r="AJ86" s="80">
        <f t="shared" si="88"/>
        <v>0</v>
      </c>
      <c r="AK86" s="19">
        <f t="shared" si="83"/>
        <v>0</v>
      </c>
      <c r="AL86" s="19">
        <f t="shared" si="84"/>
        <v>0</v>
      </c>
      <c r="AM86" s="64">
        <f>IF('Stammdaten Mitarbeitende'!N86&gt;0,AC86,0)</f>
        <v>0</v>
      </c>
      <c r="AN86" s="74">
        <f>IF('Stammdaten Mitarbeitende'!N86&gt;0,P86,0)</f>
        <v>0</v>
      </c>
      <c r="AO86" s="19">
        <f t="shared" si="85"/>
        <v>0</v>
      </c>
      <c r="AP86" s="19">
        <f t="shared" si="86"/>
        <v>0</v>
      </c>
      <c r="AQ86" s="97">
        <f t="shared" si="87"/>
        <v>0</v>
      </c>
    </row>
    <row r="87" spans="1:43" ht="17.25" hidden="1" customHeight="1" x14ac:dyDescent="0.2">
      <c r="A87" s="347" t="str">
        <f>'Stammdaten Mitarbeitende'!AA87</f>
        <v/>
      </c>
      <c r="B87" s="348" t="str">
        <f t="shared" si="60"/>
        <v/>
      </c>
      <c r="C87" s="162"/>
      <c r="D87" s="163"/>
      <c r="E87" s="164"/>
      <c r="F87" s="165"/>
      <c r="G87" s="307"/>
      <c r="H87" s="308"/>
      <c r="I87" s="346">
        <f t="shared" si="61"/>
        <v>0</v>
      </c>
      <c r="J87" s="309" t="str">
        <f t="shared" si="62"/>
        <v/>
      </c>
      <c r="K87" s="164"/>
      <c r="L87" s="342" t="str">
        <f t="shared" si="63"/>
        <v/>
      </c>
      <c r="M87" s="309" t="str">
        <f t="shared" si="64"/>
        <v/>
      </c>
      <c r="N87" s="309" t="str">
        <f t="shared" si="65"/>
        <v/>
      </c>
      <c r="O87" s="309" t="str">
        <f t="shared" si="66"/>
        <v/>
      </c>
      <c r="P87" s="164"/>
      <c r="Q87" s="309" t="str">
        <f t="shared" si="67"/>
        <v/>
      </c>
      <c r="R87" s="309" t="str">
        <f t="shared" si="68"/>
        <v/>
      </c>
      <c r="S87" s="56"/>
      <c r="T87" s="57"/>
      <c r="U87" s="64" t="str">
        <f>IF($A87="","",'Stammdaten Mitarbeitende'!L87)</f>
        <v/>
      </c>
      <c r="V87" s="63">
        <f t="shared" si="69"/>
        <v>0</v>
      </c>
      <c r="W87" s="63" t="str">
        <f t="shared" si="70"/>
        <v/>
      </c>
      <c r="X87" s="63" t="str">
        <f t="shared" si="71"/>
        <v/>
      </c>
      <c r="Y87" s="65" t="str">
        <f t="shared" si="72"/>
        <v/>
      </c>
      <c r="Z87" s="65" t="str">
        <f t="shared" si="73"/>
        <v/>
      </c>
      <c r="AA87" s="19" t="str">
        <f t="shared" si="74"/>
        <v/>
      </c>
      <c r="AB87" s="19" t="str">
        <f t="shared" si="75"/>
        <v/>
      </c>
      <c r="AC87" s="19" t="str">
        <f t="shared" si="76"/>
        <v/>
      </c>
      <c r="AD87" s="19" t="str">
        <f t="shared" si="77"/>
        <v/>
      </c>
      <c r="AE87" s="19" t="str">
        <f t="shared" si="78"/>
        <v/>
      </c>
      <c r="AF87" s="19" t="str">
        <f t="shared" si="79"/>
        <v/>
      </c>
      <c r="AG87" s="19">
        <f t="shared" si="80"/>
        <v>0</v>
      </c>
      <c r="AH87" s="19" t="str">
        <f t="shared" si="81"/>
        <v/>
      </c>
      <c r="AI87" s="81">
        <f t="shared" si="82"/>
        <v>0</v>
      </c>
      <c r="AJ87" s="80">
        <f t="shared" si="88"/>
        <v>0</v>
      </c>
      <c r="AK87" s="19">
        <f t="shared" si="83"/>
        <v>0</v>
      </c>
      <c r="AL87" s="19">
        <f t="shared" si="84"/>
        <v>0</v>
      </c>
      <c r="AM87" s="64">
        <f>IF('Stammdaten Mitarbeitende'!N87&gt;0,AC87,0)</f>
        <v>0</v>
      </c>
      <c r="AN87" s="74">
        <f>IF('Stammdaten Mitarbeitende'!N87&gt;0,P87,0)</f>
        <v>0</v>
      </c>
      <c r="AO87" s="19">
        <f t="shared" si="85"/>
        <v>0</v>
      </c>
      <c r="AP87" s="19">
        <f t="shared" si="86"/>
        <v>0</v>
      </c>
      <c r="AQ87" s="97">
        <f t="shared" si="87"/>
        <v>0</v>
      </c>
    </row>
    <row r="88" spans="1:43" ht="17.25" hidden="1" customHeight="1" x14ac:dyDescent="0.2">
      <c r="A88" s="347" t="str">
        <f>'Stammdaten Mitarbeitende'!AA88</f>
        <v/>
      </c>
      <c r="B88" s="348" t="str">
        <f t="shared" si="60"/>
        <v/>
      </c>
      <c r="C88" s="162"/>
      <c r="D88" s="163"/>
      <c r="E88" s="164"/>
      <c r="F88" s="165"/>
      <c r="G88" s="307"/>
      <c r="H88" s="308"/>
      <c r="I88" s="346">
        <f t="shared" si="61"/>
        <v>0</v>
      </c>
      <c r="J88" s="309" t="str">
        <f t="shared" si="62"/>
        <v/>
      </c>
      <c r="K88" s="164"/>
      <c r="L88" s="342" t="str">
        <f t="shared" si="63"/>
        <v/>
      </c>
      <c r="M88" s="309" t="str">
        <f t="shared" si="64"/>
        <v/>
      </c>
      <c r="N88" s="309" t="str">
        <f t="shared" si="65"/>
        <v/>
      </c>
      <c r="O88" s="309" t="str">
        <f t="shared" si="66"/>
        <v/>
      </c>
      <c r="P88" s="164"/>
      <c r="Q88" s="309" t="str">
        <f t="shared" si="67"/>
        <v/>
      </c>
      <c r="R88" s="309" t="str">
        <f t="shared" si="68"/>
        <v/>
      </c>
      <c r="S88" s="56"/>
      <c r="T88" s="57"/>
      <c r="U88" s="64" t="str">
        <f>IF($A88="","",'Stammdaten Mitarbeitende'!L88)</f>
        <v/>
      </c>
      <c r="V88" s="63">
        <f t="shared" si="69"/>
        <v>0</v>
      </c>
      <c r="W88" s="63" t="str">
        <f t="shared" si="70"/>
        <v/>
      </c>
      <c r="X88" s="63" t="str">
        <f t="shared" si="71"/>
        <v/>
      </c>
      <c r="Y88" s="65" t="str">
        <f t="shared" si="72"/>
        <v/>
      </c>
      <c r="Z88" s="65" t="str">
        <f t="shared" si="73"/>
        <v/>
      </c>
      <c r="AA88" s="19" t="str">
        <f t="shared" si="74"/>
        <v/>
      </c>
      <c r="AB88" s="19" t="str">
        <f t="shared" si="75"/>
        <v/>
      </c>
      <c r="AC88" s="19" t="str">
        <f t="shared" si="76"/>
        <v/>
      </c>
      <c r="AD88" s="19" t="str">
        <f t="shared" si="77"/>
        <v/>
      </c>
      <c r="AE88" s="19" t="str">
        <f t="shared" si="78"/>
        <v/>
      </c>
      <c r="AF88" s="19" t="str">
        <f t="shared" si="79"/>
        <v/>
      </c>
      <c r="AG88" s="19">
        <f t="shared" si="80"/>
        <v>0</v>
      </c>
      <c r="AH88" s="19" t="str">
        <f t="shared" si="81"/>
        <v/>
      </c>
      <c r="AI88" s="81">
        <f t="shared" si="82"/>
        <v>0</v>
      </c>
      <c r="AJ88" s="80">
        <f t="shared" si="88"/>
        <v>0</v>
      </c>
      <c r="AK88" s="19">
        <f t="shared" si="83"/>
        <v>0</v>
      </c>
      <c r="AL88" s="19">
        <f t="shared" si="84"/>
        <v>0</v>
      </c>
      <c r="AM88" s="64">
        <f>IF('Stammdaten Mitarbeitende'!N88&gt;0,AC88,0)</f>
        <v>0</v>
      </c>
      <c r="AN88" s="74">
        <f>IF('Stammdaten Mitarbeitende'!N88&gt;0,P88,0)</f>
        <v>0</v>
      </c>
      <c r="AO88" s="19">
        <f t="shared" si="85"/>
        <v>0</v>
      </c>
      <c r="AP88" s="19">
        <f t="shared" si="86"/>
        <v>0</v>
      </c>
      <c r="AQ88" s="97">
        <f t="shared" si="87"/>
        <v>0</v>
      </c>
    </row>
    <row r="89" spans="1:43" ht="17.25" hidden="1" customHeight="1" x14ac:dyDescent="0.2">
      <c r="A89" s="347" t="str">
        <f>'Stammdaten Mitarbeitende'!AA89</f>
        <v/>
      </c>
      <c r="B89" s="348" t="str">
        <f t="shared" si="60"/>
        <v/>
      </c>
      <c r="C89" s="162"/>
      <c r="D89" s="163"/>
      <c r="E89" s="164"/>
      <c r="F89" s="165"/>
      <c r="G89" s="307"/>
      <c r="H89" s="308"/>
      <c r="I89" s="346">
        <f t="shared" si="61"/>
        <v>0</v>
      </c>
      <c r="J89" s="309" t="str">
        <f t="shared" si="62"/>
        <v/>
      </c>
      <c r="K89" s="164"/>
      <c r="L89" s="342" t="str">
        <f t="shared" si="63"/>
        <v/>
      </c>
      <c r="M89" s="309" t="str">
        <f t="shared" si="64"/>
        <v/>
      </c>
      <c r="N89" s="309" t="str">
        <f t="shared" si="65"/>
        <v/>
      </c>
      <c r="O89" s="309" t="str">
        <f t="shared" si="66"/>
        <v/>
      </c>
      <c r="P89" s="164"/>
      <c r="Q89" s="309" t="str">
        <f t="shared" si="67"/>
        <v/>
      </c>
      <c r="R89" s="309" t="str">
        <f t="shared" si="68"/>
        <v/>
      </c>
      <c r="S89" s="56"/>
      <c r="T89" s="57"/>
      <c r="U89" s="64" t="str">
        <f>IF($A89="","",'Stammdaten Mitarbeitende'!L89)</f>
        <v/>
      </c>
      <c r="V89" s="63">
        <f t="shared" si="69"/>
        <v>0</v>
      </c>
      <c r="W89" s="63" t="str">
        <f t="shared" si="70"/>
        <v/>
      </c>
      <c r="X89" s="63" t="str">
        <f t="shared" si="71"/>
        <v/>
      </c>
      <c r="Y89" s="65" t="str">
        <f t="shared" si="72"/>
        <v/>
      </c>
      <c r="Z89" s="65" t="str">
        <f t="shared" si="73"/>
        <v/>
      </c>
      <c r="AA89" s="19" t="str">
        <f t="shared" si="74"/>
        <v/>
      </c>
      <c r="AB89" s="19" t="str">
        <f t="shared" si="75"/>
        <v/>
      </c>
      <c r="AC89" s="19" t="str">
        <f t="shared" si="76"/>
        <v/>
      </c>
      <c r="AD89" s="19" t="str">
        <f t="shared" si="77"/>
        <v/>
      </c>
      <c r="AE89" s="19" t="str">
        <f t="shared" si="78"/>
        <v/>
      </c>
      <c r="AF89" s="19" t="str">
        <f t="shared" si="79"/>
        <v/>
      </c>
      <c r="AG89" s="19">
        <f t="shared" si="80"/>
        <v>0</v>
      </c>
      <c r="AH89" s="19" t="str">
        <f t="shared" si="81"/>
        <v/>
      </c>
      <c r="AI89" s="81">
        <f t="shared" si="82"/>
        <v>0</v>
      </c>
      <c r="AJ89" s="80">
        <f t="shared" si="88"/>
        <v>0</v>
      </c>
      <c r="AK89" s="19">
        <f t="shared" si="83"/>
        <v>0</v>
      </c>
      <c r="AL89" s="19">
        <f t="shared" si="84"/>
        <v>0</v>
      </c>
      <c r="AM89" s="64">
        <f>IF('Stammdaten Mitarbeitende'!N89&gt;0,AC89,0)</f>
        <v>0</v>
      </c>
      <c r="AN89" s="74">
        <f>IF('Stammdaten Mitarbeitende'!N89&gt;0,P89,0)</f>
        <v>0</v>
      </c>
      <c r="AO89" s="19">
        <f t="shared" si="85"/>
        <v>0</v>
      </c>
      <c r="AP89" s="19">
        <f t="shared" si="86"/>
        <v>0</v>
      </c>
      <c r="AQ89" s="97">
        <f t="shared" si="87"/>
        <v>0</v>
      </c>
    </row>
    <row r="90" spans="1:43" hidden="1" x14ac:dyDescent="0.2">
      <c r="A90" s="280" t="str">
        <f>Übersetzungstexte!A$296</f>
        <v>Seitentotal</v>
      </c>
      <c r="B90" s="343"/>
      <c r="C90" s="281"/>
      <c r="D90" s="92">
        <f>SUM(D69:D89)</f>
        <v>0</v>
      </c>
      <c r="E90" s="282"/>
      <c r="F90" s="92">
        <f>SUM(F69:F89)</f>
        <v>0</v>
      </c>
      <c r="G90" s="344"/>
      <c r="H90" s="159"/>
      <c r="I90" s="281"/>
      <c r="J90" s="92">
        <f>SUM(J69:J89)</f>
        <v>0</v>
      </c>
      <c r="K90" s="345"/>
      <c r="L90" s="159"/>
      <c r="M90" s="281"/>
      <c r="N90" s="92">
        <f>SUM(N69:N89)</f>
        <v>0</v>
      </c>
      <c r="O90" s="344"/>
      <c r="P90" s="92">
        <f>SUM(P69:P89)</f>
        <v>0</v>
      </c>
      <c r="Q90" s="281"/>
      <c r="R90" s="92">
        <f>SUM(R69:R89)</f>
        <v>0</v>
      </c>
      <c r="S90" s="56"/>
      <c r="T90" s="56"/>
      <c r="U90" s="56"/>
      <c r="V90" s="56"/>
      <c r="W90" s="56"/>
      <c r="X90" s="56"/>
      <c r="Y90" s="18"/>
      <c r="Z90" s="18"/>
      <c r="AA90" s="19"/>
      <c r="AB90" s="19"/>
      <c r="AC90" s="19"/>
      <c r="AD90" s="19"/>
      <c r="AE90" s="19"/>
      <c r="AI90" s="79"/>
      <c r="AJ90" s="79"/>
      <c r="AM90" s="56"/>
    </row>
    <row r="91" spans="1:43" hidden="1" x14ac:dyDescent="0.2">
      <c r="A91" s="240" t="str">
        <f>'Stammdaten Betrieb &amp; Abteilung'!D$1</f>
        <v xml:space="preserve">  </v>
      </c>
      <c r="B91" s="73"/>
      <c r="C91" s="241"/>
      <c r="D91" s="242"/>
      <c r="E91" s="1"/>
      <c r="F91" s="25"/>
      <c r="G91" s="1"/>
      <c r="H91" s="1"/>
      <c r="I91" s="1"/>
      <c r="J91" s="243"/>
      <c r="K91" s="46"/>
      <c r="L91" s="18"/>
      <c r="M91" s="22" t="str">
        <f>Übersetzungstexte!A$239</f>
        <v>Betrieb / Betriebsabteilung</v>
      </c>
      <c r="N91" s="49" t="str">
        <f>'Stammdaten Betrieb &amp; Abteilung'!D$13</f>
        <v xml:space="preserve"> </v>
      </c>
      <c r="O91" s="1"/>
      <c r="P91" s="49"/>
      <c r="AI91" s="79"/>
      <c r="AJ91" s="79"/>
      <c r="AM91" s="64"/>
      <c r="AO91" s="97"/>
    </row>
    <row r="92" spans="1:43" hidden="1" x14ac:dyDescent="0.2">
      <c r="A92" s="49" t="str">
        <f>'Stammdaten Betrieb &amp; Abteilung'!D$3</f>
        <v xml:space="preserve"> </v>
      </c>
      <c r="B92" s="73"/>
      <c r="C92" s="246"/>
      <c r="D92" s="242"/>
      <c r="E92" s="1"/>
      <c r="F92" s="25"/>
      <c r="G92" s="1"/>
      <c r="H92" s="1"/>
      <c r="I92" s="1"/>
      <c r="J92" s="247"/>
      <c r="K92" s="46"/>
      <c r="L92" s="18"/>
      <c r="M92" s="22" t="str">
        <f>Übersetzungstexte!A$240</f>
        <v>Abrechnungsperiode</v>
      </c>
      <c r="N92" s="349" t="str">
        <f>'Stammdaten Betrieb &amp; Abteilung'!D$14</f>
        <v/>
      </c>
      <c r="O92" s="350"/>
      <c r="P92" s="350" t="e">
        <f>'Stammdaten Betrieb &amp; Abteilung'!D$12</f>
        <v>#VALUE!</v>
      </c>
      <c r="Q92" s="351"/>
      <c r="R92" s="352"/>
      <c r="AI92" s="79"/>
      <c r="AJ92" s="79"/>
      <c r="AM92" s="64"/>
      <c r="AO92" s="87"/>
      <c r="AP92" s="87"/>
    </row>
    <row r="93" spans="1:43" hidden="1" x14ac:dyDescent="0.2">
      <c r="A93" s="49" t="str">
        <f>'Stammdaten Betrieb &amp; Abteilung'!D$4</f>
        <v xml:space="preserve"> </v>
      </c>
      <c r="B93" s="73"/>
      <c r="C93" s="1"/>
      <c r="D93" s="242"/>
      <c r="E93" s="1"/>
      <c r="F93" s="25"/>
      <c r="G93" s="1"/>
      <c r="H93" s="1"/>
      <c r="I93" s="1"/>
      <c r="J93" s="247"/>
      <c r="K93" s="46"/>
      <c r="L93" s="18"/>
      <c r="M93" s="22" t="str">
        <f>Übersetzungstexte!A$241</f>
        <v>Beginn / Ende der Kurzarbeit</v>
      </c>
      <c r="N93" s="49" t="str">
        <f>'Stammdaten Betrieb &amp; Abteilung'!D$16</f>
        <v/>
      </c>
      <c r="O93" s="1"/>
      <c r="P93" s="49"/>
      <c r="Q93" s="49"/>
      <c r="AI93" s="79"/>
      <c r="AJ93" s="79"/>
      <c r="AM93" s="64"/>
      <c r="AO93" s="87"/>
      <c r="AP93" s="87"/>
    </row>
    <row r="94" spans="1:43" hidden="1" x14ac:dyDescent="0.2">
      <c r="A94" s="187"/>
      <c r="B94" s="188"/>
      <c r="C94" s="189"/>
      <c r="D94" s="190"/>
      <c r="E94" s="189"/>
      <c r="F94" s="191"/>
      <c r="G94" s="189"/>
      <c r="H94" s="189"/>
      <c r="I94" s="189"/>
      <c r="J94" s="190"/>
      <c r="K94" s="190"/>
      <c r="L94" s="189"/>
      <c r="M94" s="192"/>
      <c r="N94" s="189"/>
      <c r="O94" s="189"/>
      <c r="P94" s="189"/>
      <c r="Q94" s="189"/>
      <c r="R94" s="189"/>
      <c r="AI94" s="79"/>
      <c r="AJ94" s="79"/>
      <c r="AM94" s="64"/>
      <c r="AO94" s="87"/>
      <c r="AP94" s="87"/>
    </row>
    <row r="95" spans="1:43" hidden="1" x14ac:dyDescent="0.2">
      <c r="A95" s="311">
        <v>1</v>
      </c>
      <c r="B95" s="312">
        <v>2</v>
      </c>
      <c r="C95" s="312">
        <v>3</v>
      </c>
      <c r="D95" s="312">
        <v>4</v>
      </c>
      <c r="E95" s="312">
        <v>5</v>
      </c>
      <c r="F95" s="312">
        <v>6</v>
      </c>
      <c r="G95" s="313"/>
      <c r="H95" s="314">
        <v>7</v>
      </c>
      <c r="I95" s="315"/>
      <c r="J95" s="312">
        <v>8</v>
      </c>
      <c r="K95" s="312">
        <v>9</v>
      </c>
      <c r="L95" s="312">
        <v>10</v>
      </c>
      <c r="M95" s="312">
        <v>11</v>
      </c>
      <c r="N95" s="312">
        <v>12</v>
      </c>
      <c r="O95" s="312">
        <v>13</v>
      </c>
      <c r="P95" s="312"/>
      <c r="Q95" s="312">
        <v>14</v>
      </c>
      <c r="R95" s="312">
        <v>15</v>
      </c>
      <c r="S95" s="54"/>
      <c r="T95" s="54"/>
      <c r="U95" s="54"/>
      <c r="V95" s="58" t="s">
        <v>717</v>
      </c>
      <c r="W95" s="54" t="s">
        <v>759</v>
      </c>
      <c r="X95" s="54"/>
      <c r="Y95" s="59" t="s">
        <v>718</v>
      </c>
      <c r="Z95" s="54" t="s">
        <v>719</v>
      </c>
      <c r="AA95" s="59" t="s">
        <v>720</v>
      </c>
      <c r="AB95" s="59" t="s">
        <v>721</v>
      </c>
      <c r="AC95" s="59" t="s">
        <v>722</v>
      </c>
      <c r="AD95" s="59" t="s">
        <v>723</v>
      </c>
      <c r="AE95" s="59" t="s">
        <v>736</v>
      </c>
      <c r="AF95" s="66" t="s">
        <v>732</v>
      </c>
      <c r="AG95" s="66"/>
      <c r="AH95" s="91" t="s">
        <v>737</v>
      </c>
      <c r="AI95" s="66"/>
      <c r="AJ95" s="66"/>
      <c r="AK95" s="78"/>
      <c r="AL95" s="78"/>
      <c r="AM95" s="87" t="s">
        <v>60</v>
      </c>
      <c r="AN95" s="87" t="s">
        <v>60</v>
      </c>
      <c r="AO95" s="87"/>
      <c r="AP95" s="87"/>
      <c r="AQ95" s="381" t="s">
        <v>800</v>
      </c>
    </row>
    <row r="96" spans="1:43" s="6" customFormat="1" hidden="1" x14ac:dyDescent="0.2">
      <c r="A96" s="316" t="str">
        <f>Übersetzungstexte!A$242</f>
        <v/>
      </c>
      <c r="B96" s="317" t="str">
        <f>Übersetzungstexte!A$245</f>
        <v>anrechen-</v>
      </c>
      <c r="C96" s="317" t="str">
        <f>Übersetzungstexte!A$248</f>
        <v>Wöchentl.</v>
      </c>
      <c r="D96" s="318" t="str">
        <f>Übersetzungstexte!A$251</f>
        <v>Sollstd. Abr.-</v>
      </c>
      <c r="E96" s="310" t="str">
        <f>Übersetzungstexte!A$254</f>
        <v/>
      </c>
      <c r="F96" s="318" t="str">
        <f>Übersetzungstexte!A$257</f>
        <v>Bezahlte/</v>
      </c>
      <c r="G96" s="319"/>
      <c r="H96" s="320" t="str">
        <f>Übersetzungstexte!A$263</f>
        <v>(nur für Gleitzeit)</v>
      </c>
      <c r="I96" s="321"/>
      <c r="J96" s="318" t="str">
        <f>Übersetzungstexte!A$269</f>
        <v>Ausfall-</v>
      </c>
      <c r="K96" s="318" t="str">
        <f>Übersetzungstexte!A$272</f>
        <v>Saldo</v>
      </c>
      <c r="L96" s="310" t="str">
        <f>Übersetzungstexte!A$275</f>
        <v>Saisonale</v>
      </c>
      <c r="M96" s="322" t="str">
        <f>Übersetzungstexte!A$278</f>
        <v>Anrechen-</v>
      </c>
      <c r="N96" s="310" t="str">
        <f>Übersetzungstexte!A$281</f>
        <v>Verdienst-</v>
      </c>
      <c r="O96" s="310" t="str">
        <f>Übersetzungstexte!A$284</f>
        <v>Verdienst-</v>
      </c>
      <c r="P96" s="317" t="str">
        <f>Übersetzungstexte!A$287</f>
        <v>Verdienst</v>
      </c>
      <c r="Q96" s="310" t="str">
        <f>AE$4</f>
        <v xml:space="preserve">Abzug </v>
      </c>
      <c r="R96" s="310" t="str">
        <f>Übersetzungstexte!A$293</f>
        <v/>
      </c>
      <c r="S96" s="55"/>
      <c r="T96" s="55"/>
      <c r="U96" s="62" t="s">
        <v>680</v>
      </c>
      <c r="V96" s="60" t="s">
        <v>709</v>
      </c>
      <c r="W96" s="61" t="s">
        <v>691</v>
      </c>
      <c r="X96" s="61" t="s">
        <v>554</v>
      </c>
      <c r="Y96" s="59" t="s">
        <v>729</v>
      </c>
      <c r="Z96" s="67" t="s">
        <v>671</v>
      </c>
      <c r="AA96" s="59" t="s">
        <v>731</v>
      </c>
      <c r="AB96" s="59" t="s">
        <v>694</v>
      </c>
      <c r="AC96" s="59" t="s">
        <v>674</v>
      </c>
      <c r="AD96" s="59" t="s">
        <v>674</v>
      </c>
      <c r="AE96" s="59" t="s">
        <v>677</v>
      </c>
      <c r="AF96" s="66" t="s">
        <v>677</v>
      </c>
      <c r="AG96" s="66" t="s">
        <v>673</v>
      </c>
      <c r="AH96" s="91"/>
      <c r="AI96" s="66" t="s">
        <v>685</v>
      </c>
      <c r="AJ96" s="66" t="s">
        <v>685</v>
      </c>
      <c r="AK96" s="66" t="s">
        <v>764</v>
      </c>
      <c r="AL96" s="66" t="s">
        <v>667</v>
      </c>
      <c r="AM96" s="59" t="s">
        <v>674</v>
      </c>
      <c r="AN96" s="66" t="s">
        <v>673</v>
      </c>
      <c r="AO96" s="66" t="s">
        <v>764</v>
      </c>
      <c r="AP96" s="95" t="s">
        <v>46</v>
      </c>
      <c r="AQ96" s="382" t="s">
        <v>801</v>
      </c>
    </row>
    <row r="97" spans="1:43" s="6" customFormat="1" hidden="1" x14ac:dyDescent="0.2">
      <c r="A97" s="323" t="str">
        <f>Übersetzungstexte!A$243</f>
        <v/>
      </c>
      <c r="B97" s="310" t="str">
        <f>Übersetzungstexte!A$246</f>
        <v>barer Std.-</v>
      </c>
      <c r="C97" s="317" t="str">
        <f>Übersetzungstexte!A$249</f>
        <v>Arbeitszeit</v>
      </c>
      <c r="D97" s="318" t="str">
        <f>Übersetzungstexte!A$252</f>
        <v>Periode Inkl.</v>
      </c>
      <c r="E97" s="310" t="str">
        <f>Übersetzungstexte!A$255</f>
        <v/>
      </c>
      <c r="F97" s="318" t="str">
        <f>Übersetzungstexte!A$258</f>
        <v>Unbezahlte</v>
      </c>
      <c r="G97" s="324" t="str">
        <f>Übersetzungstexte!A$261</f>
        <v>Saldo Ende Per.</v>
      </c>
      <c r="H97" s="325"/>
      <c r="I97" s="326"/>
      <c r="J97" s="318" t="str">
        <f>Übersetzungstexte!A$270</f>
        <v>stunden</v>
      </c>
      <c r="K97" s="318" t="str">
        <f>Übersetzungstexte!A$273</f>
        <v>Mehrstd.</v>
      </c>
      <c r="L97" s="310" t="str">
        <f>Übersetzungstexte!A$276</f>
        <v>Ausfall-</v>
      </c>
      <c r="M97" s="322" t="str">
        <f>Übersetzungstexte!A$279</f>
        <v>bare Aus-</v>
      </c>
      <c r="N97" s="310" t="str">
        <f>Übersetzungstexte!A$282</f>
        <v>ausfall</v>
      </c>
      <c r="O97" s="310" t="str">
        <f>Übersetzungstexte!A$285</f>
        <v>ausfall</v>
      </c>
      <c r="P97" s="317" t="str">
        <f>Übersetzungstexte!A$288</f>
        <v>Zwischen-</v>
      </c>
      <c r="Q97" s="310" t="str">
        <f>Übersetzungstexte!A$291</f>
        <v>Karenztage</v>
      </c>
      <c r="R97" s="310" t="str">
        <f>Übersetzungstexte!A$294</f>
        <v>Beantragte</v>
      </c>
      <c r="S97" s="55"/>
      <c r="T97" s="55"/>
      <c r="U97" s="55" t="s">
        <v>682</v>
      </c>
      <c r="V97" s="60" t="s">
        <v>710</v>
      </c>
      <c r="W97" s="61" t="s">
        <v>692</v>
      </c>
      <c r="X97" s="61"/>
      <c r="Y97" s="59" t="s">
        <v>730</v>
      </c>
      <c r="Z97" s="67" t="s">
        <v>691</v>
      </c>
      <c r="AA97" s="59" t="s">
        <v>730</v>
      </c>
      <c r="AB97" s="59" t="s">
        <v>51</v>
      </c>
      <c r="AC97" s="59" t="s">
        <v>672</v>
      </c>
      <c r="AD97" s="59" t="s">
        <v>672</v>
      </c>
      <c r="AE97" s="59" t="s">
        <v>656</v>
      </c>
      <c r="AF97" s="66" t="s">
        <v>707</v>
      </c>
      <c r="AG97" s="66" t="s">
        <v>707</v>
      </c>
      <c r="AH97" s="91" t="s">
        <v>678</v>
      </c>
      <c r="AI97" s="66" t="s">
        <v>760</v>
      </c>
      <c r="AJ97" s="66" t="s">
        <v>763</v>
      </c>
      <c r="AK97" s="66" t="s">
        <v>760</v>
      </c>
      <c r="AL97" s="66" t="s">
        <v>760</v>
      </c>
      <c r="AM97" s="59" t="s">
        <v>672</v>
      </c>
      <c r="AN97" s="66" t="s">
        <v>707</v>
      </c>
      <c r="AO97" s="66" t="s">
        <v>45</v>
      </c>
      <c r="AP97" s="95" t="s">
        <v>47</v>
      </c>
      <c r="AQ97" s="383"/>
    </row>
    <row r="98" spans="1:43" s="6" customFormat="1" hidden="1" x14ac:dyDescent="0.2">
      <c r="A98" s="327" t="str">
        <f>Übersetzungstexte!A$244</f>
        <v>Name,Vorname</v>
      </c>
      <c r="B98" s="328" t="str">
        <f>Übersetzungstexte!A$247</f>
        <v>Verdienst</v>
      </c>
      <c r="C98" s="329" t="str">
        <f>Übersetzungstexte!A$250</f>
        <v>in der AP</v>
      </c>
      <c r="D98" s="330" t="str">
        <f>Übersetzungstexte!A$253</f>
        <v>Vorholzeit</v>
      </c>
      <c r="E98" s="328" t="str">
        <f>Übersetzungstexte!A$256</f>
        <v>Istzeit</v>
      </c>
      <c r="F98" s="330" t="str">
        <f>Übersetzungstexte!A$259</f>
        <v>Absenzen</v>
      </c>
      <c r="G98" s="331" t="str">
        <f>Übersetzungstexte!A$262</f>
        <v>vorherg.</v>
      </c>
      <c r="H98" s="332" t="str">
        <f>Übersetzungstexte!A$265</f>
        <v>laufend</v>
      </c>
      <c r="I98" s="328" t="str">
        <f>Übersetzungstexte!A$268</f>
        <v>Diff.</v>
      </c>
      <c r="J98" s="330" t="str">
        <f>Übersetzungstexte!A$271</f>
        <v>total</v>
      </c>
      <c r="K98" s="330" t="str">
        <f>Übersetzungstexte!A$274</f>
        <v>Vormonate</v>
      </c>
      <c r="L98" s="328" t="str">
        <f>Übersetzungstexte!A$277</f>
        <v>stunden</v>
      </c>
      <c r="M98" s="333" t="str">
        <f>Übersetzungstexte!A$280</f>
        <v>fall-Std.</v>
      </c>
      <c r="N98" s="333" t="str">
        <f>Übersetzungstexte!A$283</f>
        <v>100%</v>
      </c>
      <c r="O98" s="333" t="str">
        <f>Übersetzungstexte!A$286</f>
        <v>80%</v>
      </c>
      <c r="P98" s="329" t="str">
        <f>Übersetzungstexte!A$289</f>
        <v>Beschäftigung</v>
      </c>
      <c r="Q98" s="333" t="str">
        <f>Übersetzungstexte!A$292</f>
        <v>80%</v>
      </c>
      <c r="R98" s="328" t="str">
        <f>Übersetzungstexte!A$295</f>
        <v>Vergütung</v>
      </c>
      <c r="S98" s="55"/>
      <c r="T98" s="55"/>
      <c r="U98" s="55" t="s">
        <v>673</v>
      </c>
      <c r="V98" s="61"/>
      <c r="W98" s="61" t="s">
        <v>738</v>
      </c>
      <c r="X98" s="61"/>
      <c r="Y98" s="59" t="s">
        <v>697</v>
      </c>
      <c r="Z98" s="67" t="s">
        <v>692</v>
      </c>
      <c r="AA98" s="59" t="s">
        <v>698</v>
      </c>
      <c r="AB98" s="59" t="s">
        <v>50</v>
      </c>
      <c r="AC98" s="68" t="s">
        <v>675</v>
      </c>
      <c r="AD98" s="68" t="s">
        <v>676</v>
      </c>
      <c r="AE98" s="68" t="s">
        <v>676</v>
      </c>
      <c r="AF98" s="66" t="s">
        <v>733</v>
      </c>
      <c r="AG98" s="66" t="s">
        <v>733</v>
      </c>
      <c r="AH98" s="96" t="s">
        <v>679</v>
      </c>
      <c r="AI98" s="66" t="s">
        <v>749</v>
      </c>
      <c r="AJ98" s="66" t="s">
        <v>749</v>
      </c>
      <c r="AK98" s="66" t="s">
        <v>749</v>
      </c>
      <c r="AL98" s="66" t="s">
        <v>749</v>
      </c>
      <c r="AM98" s="68" t="s">
        <v>675</v>
      </c>
      <c r="AN98" s="66" t="s">
        <v>733</v>
      </c>
      <c r="AO98" s="66" t="s">
        <v>663</v>
      </c>
      <c r="AP98" s="95" t="s">
        <v>48</v>
      </c>
      <c r="AQ98" s="383"/>
    </row>
    <row r="99" spans="1:43" ht="17.25" hidden="1" customHeight="1" x14ac:dyDescent="0.2">
      <c r="A99" s="347" t="str">
        <f>'Stammdaten Mitarbeitende'!AA99</f>
        <v/>
      </c>
      <c r="B99" s="348" t="str">
        <f t="shared" ref="B99:B119" si="89">U99</f>
        <v/>
      </c>
      <c r="C99" s="162"/>
      <c r="D99" s="163"/>
      <c r="E99" s="164"/>
      <c r="F99" s="165"/>
      <c r="G99" s="307"/>
      <c r="H99" s="308"/>
      <c r="I99" s="346">
        <f t="shared" ref="I99:I119" si="90">V99</f>
        <v>0</v>
      </c>
      <c r="J99" s="309" t="str">
        <f t="shared" ref="J99:J119" si="91">W99</f>
        <v/>
      </c>
      <c r="K99" s="164"/>
      <c r="L99" s="342" t="str">
        <f t="shared" ref="L99:L119" si="92">Z99</f>
        <v/>
      </c>
      <c r="M99" s="309" t="str">
        <f t="shared" ref="M99:M119" si="93">AB99</f>
        <v/>
      </c>
      <c r="N99" s="309" t="str">
        <f t="shared" ref="N99:N119" si="94">AC99</f>
        <v/>
      </c>
      <c r="O99" s="309" t="str">
        <f t="shared" ref="O99:O119" si="95">AD99</f>
        <v/>
      </c>
      <c r="P99" s="164"/>
      <c r="Q99" s="309" t="str">
        <f t="shared" ref="Q99:Q119" si="96">AE99</f>
        <v/>
      </c>
      <c r="R99" s="309" t="str">
        <f t="shared" ref="R99:R119" si="97">AH99</f>
        <v/>
      </c>
      <c r="S99" s="56"/>
      <c r="T99" s="57"/>
      <c r="U99" s="64" t="str">
        <f>IF($A99="","",'Stammdaten Mitarbeitende'!L99)</f>
        <v/>
      </c>
      <c r="V99" s="63">
        <f t="shared" ref="V99:V119" si="98">IF(AND(G99="",H99=""),0,G99-H99)</f>
        <v>0</v>
      </c>
      <c r="W99" s="63" t="str">
        <f t="shared" ref="W99:W119" si="99">IF(OR($A99="",D99="",E99="",F99="",V99=""),"",D99-(E99+F99+V99))</f>
        <v/>
      </c>
      <c r="X99" s="63" t="str">
        <f t="shared" ref="X99:X119" si="100">IF(W99="","",MAX(W99,0))</f>
        <v/>
      </c>
      <c r="Y99" s="65" t="str">
        <f t="shared" ref="Y99:Y119" si="101">IF(J99="","",Y$4)</f>
        <v/>
      </c>
      <c r="Z99" s="65" t="str">
        <f t="shared" ref="Z99:Z119" si="102">IF(J99="","",J99*Z$4)</f>
        <v/>
      </c>
      <c r="AA99" s="19" t="str">
        <f t="shared" ref="AA99:AA119" si="103">IF(Y99="","",AA$4)</f>
        <v/>
      </c>
      <c r="AB99" s="19" t="str">
        <f t="shared" ref="AB99:AB119" si="104">IF(J99="","",ROUND(J99*AB$4 - MAX(K99-L99,0),2))</f>
        <v/>
      </c>
      <c r="AC99" s="19" t="str">
        <f t="shared" ref="AC99:AC119" si="105">IF(OR($A99="",J99="",B99="",M99&lt;0),"",MAX(ROUND(M99*B99*2,1)/2,0))</f>
        <v/>
      </c>
      <c r="AD99" s="19" t="str">
        <f t="shared" ref="AD99:AD119" si="106">IF(OR($A99="",N99=""),"",ROUND(N99*8/5,1)/2)</f>
        <v/>
      </c>
      <c r="AE99" s="19" t="str">
        <f t="shared" ref="AE99:AE119" si="107">IF(OR($A99="",B99="",N99=""),"",ROUND(AE$3*C99*B99*16/50,1)/2)</f>
        <v/>
      </c>
      <c r="AF99" s="19" t="str">
        <f t="shared" ref="AF99:AF119" si="108">IF(OR($A99="",J99="",N99=""),"",MAX(O99+P99-N99,0))</f>
        <v/>
      </c>
      <c r="AG99" s="19">
        <f t="shared" ref="AG99:AG119" si="109">P99</f>
        <v>0</v>
      </c>
      <c r="AH99" s="19" t="str">
        <f t="shared" ref="AH99:AH119" si="110">IF(OR($A99="",N99=""),"",ROUND((MAX(O99-Q99-AF99,0))*2,1)/2)</f>
        <v/>
      </c>
      <c r="AI99" s="81">
        <f t="shared" ref="AI99:AI119" si="111">IF(D99="",0,1)</f>
        <v>0</v>
      </c>
      <c r="AJ99" s="80">
        <f>IF(J99="",0,IF(ROUND(J99,2)&lt;=0,0,1))</f>
        <v>0</v>
      </c>
      <c r="AK99" s="19">
        <f t="shared" ref="AK99:AK119" si="112">IF(D99="",0,D99)</f>
        <v>0</v>
      </c>
      <c r="AL99" s="19">
        <f t="shared" ref="AL99:AL119" si="113">IF(D99="",0,F99)</f>
        <v>0</v>
      </c>
      <c r="AM99" s="64">
        <f>IF('Stammdaten Mitarbeitende'!N99&gt;0,AC99,0)</f>
        <v>0</v>
      </c>
      <c r="AN99" s="74">
        <f>IF('Stammdaten Mitarbeitende'!N99&gt;0,P99,0)</f>
        <v>0</v>
      </c>
      <c r="AO99" s="19">
        <f t="shared" ref="AO99:AO119" si="114">D99</f>
        <v>0</v>
      </c>
      <c r="AP99" s="19">
        <f t="shared" ref="AP99:AP119" si="115">F99</f>
        <v>0</v>
      </c>
      <c r="AQ99" s="97">
        <f t="shared" ref="AQ99:AQ119" si="116">IF(AM99="",0,MAX(AM99-AN99,0))</f>
        <v>0</v>
      </c>
    </row>
    <row r="100" spans="1:43" ht="17.25" hidden="1" customHeight="1" x14ac:dyDescent="0.2">
      <c r="A100" s="347" t="str">
        <f>'Stammdaten Mitarbeitende'!AA100</f>
        <v/>
      </c>
      <c r="B100" s="348" t="str">
        <f t="shared" si="89"/>
        <v/>
      </c>
      <c r="C100" s="162"/>
      <c r="D100" s="163"/>
      <c r="E100" s="164"/>
      <c r="F100" s="165"/>
      <c r="G100" s="307"/>
      <c r="H100" s="308"/>
      <c r="I100" s="346">
        <f t="shared" si="90"/>
        <v>0</v>
      </c>
      <c r="J100" s="309" t="str">
        <f t="shared" si="91"/>
        <v/>
      </c>
      <c r="K100" s="164"/>
      <c r="L100" s="342" t="str">
        <f t="shared" si="92"/>
        <v/>
      </c>
      <c r="M100" s="309" t="str">
        <f t="shared" si="93"/>
        <v/>
      </c>
      <c r="N100" s="309" t="str">
        <f t="shared" si="94"/>
        <v/>
      </c>
      <c r="O100" s="309" t="str">
        <f t="shared" si="95"/>
        <v/>
      </c>
      <c r="P100" s="164"/>
      <c r="Q100" s="309" t="str">
        <f t="shared" si="96"/>
        <v/>
      </c>
      <c r="R100" s="309" t="str">
        <f t="shared" si="97"/>
        <v/>
      </c>
      <c r="S100" s="56"/>
      <c r="T100" s="57"/>
      <c r="U100" s="64" t="str">
        <f>IF($A100="","",'Stammdaten Mitarbeitende'!L100)</f>
        <v/>
      </c>
      <c r="V100" s="63">
        <f t="shared" si="98"/>
        <v>0</v>
      </c>
      <c r="W100" s="63" t="str">
        <f t="shared" si="99"/>
        <v/>
      </c>
      <c r="X100" s="63" t="str">
        <f t="shared" si="100"/>
        <v/>
      </c>
      <c r="Y100" s="65" t="str">
        <f t="shared" si="101"/>
        <v/>
      </c>
      <c r="Z100" s="65" t="str">
        <f t="shared" si="102"/>
        <v/>
      </c>
      <c r="AA100" s="19" t="str">
        <f t="shared" si="103"/>
        <v/>
      </c>
      <c r="AB100" s="19" t="str">
        <f t="shared" si="104"/>
        <v/>
      </c>
      <c r="AC100" s="19" t="str">
        <f t="shared" si="105"/>
        <v/>
      </c>
      <c r="AD100" s="19" t="str">
        <f t="shared" si="106"/>
        <v/>
      </c>
      <c r="AE100" s="19" t="str">
        <f t="shared" si="107"/>
        <v/>
      </c>
      <c r="AF100" s="19" t="str">
        <f t="shared" si="108"/>
        <v/>
      </c>
      <c r="AG100" s="19">
        <f t="shared" si="109"/>
        <v>0</v>
      </c>
      <c r="AH100" s="19" t="str">
        <f t="shared" si="110"/>
        <v/>
      </c>
      <c r="AI100" s="81">
        <f t="shared" si="111"/>
        <v>0</v>
      </c>
      <c r="AJ100" s="80">
        <f t="shared" ref="AJ100:AJ119" si="117">IF(J100="",0,IF(ROUND(J100,2)&lt;=0,0,1))</f>
        <v>0</v>
      </c>
      <c r="AK100" s="19">
        <f t="shared" si="112"/>
        <v>0</v>
      </c>
      <c r="AL100" s="19">
        <f t="shared" si="113"/>
        <v>0</v>
      </c>
      <c r="AM100" s="64">
        <f>IF('Stammdaten Mitarbeitende'!N100&gt;0,AC100,0)</f>
        <v>0</v>
      </c>
      <c r="AN100" s="74">
        <f>IF('Stammdaten Mitarbeitende'!N100&gt;0,P100,0)</f>
        <v>0</v>
      </c>
      <c r="AO100" s="19">
        <f t="shared" si="114"/>
        <v>0</v>
      </c>
      <c r="AP100" s="19">
        <f t="shared" si="115"/>
        <v>0</v>
      </c>
      <c r="AQ100" s="97">
        <f t="shared" si="116"/>
        <v>0</v>
      </c>
    </row>
    <row r="101" spans="1:43" ht="17.25" hidden="1" customHeight="1" x14ac:dyDescent="0.2">
      <c r="A101" s="347" t="str">
        <f>'Stammdaten Mitarbeitende'!AA101</f>
        <v/>
      </c>
      <c r="B101" s="348" t="str">
        <f t="shared" si="89"/>
        <v/>
      </c>
      <c r="C101" s="162"/>
      <c r="D101" s="163"/>
      <c r="E101" s="164"/>
      <c r="F101" s="165"/>
      <c r="G101" s="307"/>
      <c r="H101" s="308"/>
      <c r="I101" s="346">
        <f t="shared" si="90"/>
        <v>0</v>
      </c>
      <c r="J101" s="309" t="str">
        <f t="shared" si="91"/>
        <v/>
      </c>
      <c r="K101" s="164"/>
      <c r="L101" s="342" t="str">
        <f t="shared" si="92"/>
        <v/>
      </c>
      <c r="M101" s="309" t="str">
        <f t="shared" si="93"/>
        <v/>
      </c>
      <c r="N101" s="309" t="str">
        <f t="shared" si="94"/>
        <v/>
      </c>
      <c r="O101" s="309" t="str">
        <f t="shared" si="95"/>
        <v/>
      </c>
      <c r="P101" s="164"/>
      <c r="Q101" s="309" t="str">
        <f t="shared" si="96"/>
        <v/>
      </c>
      <c r="R101" s="309" t="str">
        <f t="shared" si="97"/>
        <v/>
      </c>
      <c r="S101" s="56"/>
      <c r="T101" s="57"/>
      <c r="U101" s="64" t="str">
        <f>IF($A101="","",'Stammdaten Mitarbeitende'!L101)</f>
        <v/>
      </c>
      <c r="V101" s="63">
        <f t="shared" si="98"/>
        <v>0</v>
      </c>
      <c r="W101" s="63" t="str">
        <f t="shared" si="99"/>
        <v/>
      </c>
      <c r="X101" s="63" t="str">
        <f t="shared" si="100"/>
        <v/>
      </c>
      <c r="Y101" s="65" t="str">
        <f t="shared" si="101"/>
        <v/>
      </c>
      <c r="Z101" s="65" t="str">
        <f t="shared" si="102"/>
        <v/>
      </c>
      <c r="AA101" s="19" t="str">
        <f t="shared" si="103"/>
        <v/>
      </c>
      <c r="AB101" s="19" t="str">
        <f t="shared" si="104"/>
        <v/>
      </c>
      <c r="AC101" s="19" t="str">
        <f t="shared" si="105"/>
        <v/>
      </c>
      <c r="AD101" s="19" t="str">
        <f t="shared" si="106"/>
        <v/>
      </c>
      <c r="AE101" s="19" t="str">
        <f t="shared" si="107"/>
        <v/>
      </c>
      <c r="AF101" s="19" t="str">
        <f t="shared" si="108"/>
        <v/>
      </c>
      <c r="AG101" s="19">
        <f t="shared" si="109"/>
        <v>0</v>
      </c>
      <c r="AH101" s="19" t="str">
        <f t="shared" si="110"/>
        <v/>
      </c>
      <c r="AI101" s="81">
        <f t="shared" si="111"/>
        <v>0</v>
      </c>
      <c r="AJ101" s="80">
        <f t="shared" si="117"/>
        <v>0</v>
      </c>
      <c r="AK101" s="19">
        <f t="shared" si="112"/>
        <v>0</v>
      </c>
      <c r="AL101" s="19">
        <f t="shared" si="113"/>
        <v>0</v>
      </c>
      <c r="AM101" s="64">
        <f>IF('Stammdaten Mitarbeitende'!N101&gt;0,AC101,0)</f>
        <v>0</v>
      </c>
      <c r="AN101" s="74">
        <f>IF('Stammdaten Mitarbeitende'!N101&gt;0,P101,0)</f>
        <v>0</v>
      </c>
      <c r="AO101" s="19">
        <f t="shared" si="114"/>
        <v>0</v>
      </c>
      <c r="AP101" s="19">
        <f t="shared" si="115"/>
        <v>0</v>
      </c>
      <c r="AQ101" s="97">
        <f t="shared" si="116"/>
        <v>0</v>
      </c>
    </row>
    <row r="102" spans="1:43" ht="17.25" hidden="1" customHeight="1" x14ac:dyDescent="0.2">
      <c r="A102" s="347" t="str">
        <f>'Stammdaten Mitarbeitende'!AA102</f>
        <v/>
      </c>
      <c r="B102" s="348" t="str">
        <f t="shared" si="89"/>
        <v/>
      </c>
      <c r="C102" s="162"/>
      <c r="D102" s="163"/>
      <c r="E102" s="164"/>
      <c r="F102" s="165"/>
      <c r="G102" s="307"/>
      <c r="H102" s="308"/>
      <c r="I102" s="346">
        <f t="shared" si="90"/>
        <v>0</v>
      </c>
      <c r="J102" s="309" t="str">
        <f t="shared" si="91"/>
        <v/>
      </c>
      <c r="K102" s="164"/>
      <c r="L102" s="342" t="str">
        <f t="shared" si="92"/>
        <v/>
      </c>
      <c r="M102" s="309" t="str">
        <f t="shared" si="93"/>
        <v/>
      </c>
      <c r="N102" s="309" t="str">
        <f t="shared" si="94"/>
        <v/>
      </c>
      <c r="O102" s="309" t="str">
        <f t="shared" si="95"/>
        <v/>
      </c>
      <c r="P102" s="164"/>
      <c r="Q102" s="309" t="str">
        <f t="shared" si="96"/>
        <v/>
      </c>
      <c r="R102" s="309" t="str">
        <f t="shared" si="97"/>
        <v/>
      </c>
      <c r="S102" s="56"/>
      <c r="T102" s="57"/>
      <c r="U102" s="64" t="str">
        <f>IF($A102="","",'Stammdaten Mitarbeitende'!L102)</f>
        <v/>
      </c>
      <c r="V102" s="63">
        <f t="shared" si="98"/>
        <v>0</v>
      </c>
      <c r="W102" s="63" t="str">
        <f t="shared" si="99"/>
        <v/>
      </c>
      <c r="X102" s="63" t="str">
        <f t="shared" si="100"/>
        <v/>
      </c>
      <c r="Y102" s="65" t="str">
        <f t="shared" si="101"/>
        <v/>
      </c>
      <c r="Z102" s="65" t="str">
        <f t="shared" si="102"/>
        <v/>
      </c>
      <c r="AA102" s="19" t="str">
        <f t="shared" si="103"/>
        <v/>
      </c>
      <c r="AB102" s="19" t="str">
        <f t="shared" si="104"/>
        <v/>
      </c>
      <c r="AC102" s="19" t="str">
        <f t="shared" si="105"/>
        <v/>
      </c>
      <c r="AD102" s="19" t="str">
        <f t="shared" si="106"/>
        <v/>
      </c>
      <c r="AE102" s="19" t="str">
        <f t="shared" si="107"/>
        <v/>
      </c>
      <c r="AF102" s="19" t="str">
        <f t="shared" si="108"/>
        <v/>
      </c>
      <c r="AG102" s="19">
        <f t="shared" si="109"/>
        <v>0</v>
      </c>
      <c r="AH102" s="19" t="str">
        <f t="shared" si="110"/>
        <v/>
      </c>
      <c r="AI102" s="81">
        <f t="shared" si="111"/>
        <v>0</v>
      </c>
      <c r="AJ102" s="80">
        <f t="shared" si="117"/>
        <v>0</v>
      </c>
      <c r="AK102" s="19">
        <f t="shared" si="112"/>
        <v>0</v>
      </c>
      <c r="AL102" s="19">
        <f t="shared" si="113"/>
        <v>0</v>
      </c>
      <c r="AM102" s="64">
        <f>IF('Stammdaten Mitarbeitende'!N102&gt;0,AC102,0)</f>
        <v>0</v>
      </c>
      <c r="AN102" s="74">
        <f>IF('Stammdaten Mitarbeitende'!N102&gt;0,P102,0)</f>
        <v>0</v>
      </c>
      <c r="AO102" s="19">
        <f t="shared" si="114"/>
        <v>0</v>
      </c>
      <c r="AP102" s="19">
        <f t="shared" si="115"/>
        <v>0</v>
      </c>
      <c r="AQ102" s="97">
        <f t="shared" si="116"/>
        <v>0</v>
      </c>
    </row>
    <row r="103" spans="1:43" ht="17.25" hidden="1" customHeight="1" x14ac:dyDescent="0.2">
      <c r="A103" s="347" t="str">
        <f>'Stammdaten Mitarbeitende'!AA103</f>
        <v/>
      </c>
      <c r="B103" s="348" t="str">
        <f t="shared" si="89"/>
        <v/>
      </c>
      <c r="C103" s="162"/>
      <c r="D103" s="163"/>
      <c r="E103" s="164"/>
      <c r="F103" s="165"/>
      <c r="G103" s="307"/>
      <c r="H103" s="308"/>
      <c r="I103" s="346">
        <f t="shared" si="90"/>
        <v>0</v>
      </c>
      <c r="J103" s="309" t="str">
        <f t="shared" si="91"/>
        <v/>
      </c>
      <c r="K103" s="164"/>
      <c r="L103" s="342" t="str">
        <f t="shared" si="92"/>
        <v/>
      </c>
      <c r="M103" s="309" t="str">
        <f t="shared" si="93"/>
        <v/>
      </c>
      <c r="N103" s="309" t="str">
        <f t="shared" si="94"/>
        <v/>
      </c>
      <c r="O103" s="309" t="str">
        <f t="shared" si="95"/>
        <v/>
      </c>
      <c r="P103" s="164"/>
      <c r="Q103" s="309" t="str">
        <f t="shared" si="96"/>
        <v/>
      </c>
      <c r="R103" s="309" t="str">
        <f t="shared" si="97"/>
        <v/>
      </c>
      <c r="S103" s="56"/>
      <c r="T103" s="57"/>
      <c r="U103" s="64" t="str">
        <f>IF($A103="","",'Stammdaten Mitarbeitende'!L103)</f>
        <v/>
      </c>
      <c r="V103" s="63">
        <f t="shared" si="98"/>
        <v>0</v>
      </c>
      <c r="W103" s="63" t="str">
        <f t="shared" si="99"/>
        <v/>
      </c>
      <c r="X103" s="63" t="str">
        <f t="shared" si="100"/>
        <v/>
      </c>
      <c r="Y103" s="65" t="str">
        <f t="shared" si="101"/>
        <v/>
      </c>
      <c r="Z103" s="65" t="str">
        <f t="shared" si="102"/>
        <v/>
      </c>
      <c r="AA103" s="19" t="str">
        <f t="shared" si="103"/>
        <v/>
      </c>
      <c r="AB103" s="19" t="str">
        <f t="shared" si="104"/>
        <v/>
      </c>
      <c r="AC103" s="19" t="str">
        <f t="shared" si="105"/>
        <v/>
      </c>
      <c r="AD103" s="19" t="str">
        <f t="shared" si="106"/>
        <v/>
      </c>
      <c r="AE103" s="19" t="str">
        <f t="shared" si="107"/>
        <v/>
      </c>
      <c r="AF103" s="19" t="str">
        <f t="shared" si="108"/>
        <v/>
      </c>
      <c r="AG103" s="19">
        <f t="shared" si="109"/>
        <v>0</v>
      </c>
      <c r="AH103" s="19" t="str">
        <f t="shared" si="110"/>
        <v/>
      </c>
      <c r="AI103" s="81">
        <f t="shared" si="111"/>
        <v>0</v>
      </c>
      <c r="AJ103" s="80">
        <f t="shared" si="117"/>
        <v>0</v>
      </c>
      <c r="AK103" s="19">
        <f t="shared" si="112"/>
        <v>0</v>
      </c>
      <c r="AL103" s="19">
        <f t="shared" si="113"/>
        <v>0</v>
      </c>
      <c r="AM103" s="64">
        <f>IF('Stammdaten Mitarbeitende'!N103&gt;0,AC103,0)</f>
        <v>0</v>
      </c>
      <c r="AN103" s="74">
        <f>IF('Stammdaten Mitarbeitende'!N103&gt;0,P103,0)</f>
        <v>0</v>
      </c>
      <c r="AO103" s="19">
        <f t="shared" si="114"/>
        <v>0</v>
      </c>
      <c r="AP103" s="19">
        <f t="shared" si="115"/>
        <v>0</v>
      </c>
      <c r="AQ103" s="97">
        <f t="shared" si="116"/>
        <v>0</v>
      </c>
    </row>
    <row r="104" spans="1:43" ht="17.25" hidden="1" customHeight="1" x14ac:dyDescent="0.2">
      <c r="A104" s="347" t="str">
        <f>'Stammdaten Mitarbeitende'!AA104</f>
        <v/>
      </c>
      <c r="B104" s="348" t="str">
        <f t="shared" si="89"/>
        <v/>
      </c>
      <c r="C104" s="162"/>
      <c r="D104" s="163"/>
      <c r="E104" s="164"/>
      <c r="F104" s="165"/>
      <c r="G104" s="307"/>
      <c r="H104" s="308"/>
      <c r="I104" s="346">
        <f t="shared" si="90"/>
        <v>0</v>
      </c>
      <c r="J104" s="309" t="str">
        <f t="shared" si="91"/>
        <v/>
      </c>
      <c r="K104" s="164"/>
      <c r="L104" s="342" t="str">
        <f t="shared" si="92"/>
        <v/>
      </c>
      <c r="M104" s="309" t="str">
        <f t="shared" si="93"/>
        <v/>
      </c>
      <c r="N104" s="309" t="str">
        <f t="shared" si="94"/>
        <v/>
      </c>
      <c r="O104" s="309" t="str">
        <f t="shared" si="95"/>
        <v/>
      </c>
      <c r="P104" s="164"/>
      <c r="Q104" s="309" t="str">
        <f t="shared" si="96"/>
        <v/>
      </c>
      <c r="R104" s="309" t="str">
        <f t="shared" si="97"/>
        <v/>
      </c>
      <c r="S104" s="56"/>
      <c r="T104" s="57"/>
      <c r="U104" s="64" t="str">
        <f>IF($A104="","",'Stammdaten Mitarbeitende'!L104)</f>
        <v/>
      </c>
      <c r="V104" s="63">
        <f t="shared" si="98"/>
        <v>0</v>
      </c>
      <c r="W104" s="63" t="str">
        <f t="shared" si="99"/>
        <v/>
      </c>
      <c r="X104" s="63" t="str">
        <f t="shared" si="100"/>
        <v/>
      </c>
      <c r="Y104" s="65" t="str">
        <f t="shared" si="101"/>
        <v/>
      </c>
      <c r="Z104" s="65" t="str">
        <f t="shared" si="102"/>
        <v/>
      </c>
      <c r="AA104" s="19" t="str">
        <f t="shared" si="103"/>
        <v/>
      </c>
      <c r="AB104" s="19" t="str">
        <f t="shared" si="104"/>
        <v/>
      </c>
      <c r="AC104" s="19" t="str">
        <f t="shared" si="105"/>
        <v/>
      </c>
      <c r="AD104" s="19" t="str">
        <f t="shared" si="106"/>
        <v/>
      </c>
      <c r="AE104" s="19" t="str">
        <f t="shared" si="107"/>
        <v/>
      </c>
      <c r="AF104" s="19" t="str">
        <f t="shared" si="108"/>
        <v/>
      </c>
      <c r="AG104" s="19">
        <f t="shared" si="109"/>
        <v>0</v>
      </c>
      <c r="AH104" s="19" t="str">
        <f t="shared" si="110"/>
        <v/>
      </c>
      <c r="AI104" s="81">
        <f t="shared" si="111"/>
        <v>0</v>
      </c>
      <c r="AJ104" s="80">
        <f t="shared" si="117"/>
        <v>0</v>
      </c>
      <c r="AK104" s="19">
        <f t="shared" si="112"/>
        <v>0</v>
      </c>
      <c r="AL104" s="19">
        <f t="shared" si="113"/>
        <v>0</v>
      </c>
      <c r="AM104" s="64">
        <f>IF('Stammdaten Mitarbeitende'!N104&gt;0,AC104,0)</f>
        <v>0</v>
      </c>
      <c r="AN104" s="74">
        <f>IF('Stammdaten Mitarbeitende'!N104&gt;0,P104,0)</f>
        <v>0</v>
      </c>
      <c r="AO104" s="19">
        <f t="shared" si="114"/>
        <v>0</v>
      </c>
      <c r="AP104" s="19">
        <f t="shared" si="115"/>
        <v>0</v>
      </c>
      <c r="AQ104" s="97">
        <f t="shared" si="116"/>
        <v>0</v>
      </c>
    </row>
    <row r="105" spans="1:43" ht="17.25" hidden="1" customHeight="1" x14ac:dyDescent="0.2">
      <c r="A105" s="347" t="str">
        <f>'Stammdaten Mitarbeitende'!AA105</f>
        <v/>
      </c>
      <c r="B105" s="348" t="str">
        <f t="shared" si="89"/>
        <v/>
      </c>
      <c r="C105" s="162"/>
      <c r="D105" s="163"/>
      <c r="E105" s="164"/>
      <c r="F105" s="165"/>
      <c r="G105" s="307"/>
      <c r="H105" s="308"/>
      <c r="I105" s="346">
        <f t="shared" si="90"/>
        <v>0</v>
      </c>
      <c r="J105" s="309" t="str">
        <f t="shared" si="91"/>
        <v/>
      </c>
      <c r="K105" s="164"/>
      <c r="L105" s="342" t="str">
        <f t="shared" si="92"/>
        <v/>
      </c>
      <c r="M105" s="309" t="str">
        <f t="shared" si="93"/>
        <v/>
      </c>
      <c r="N105" s="309" t="str">
        <f t="shared" si="94"/>
        <v/>
      </c>
      <c r="O105" s="309" t="str">
        <f t="shared" si="95"/>
        <v/>
      </c>
      <c r="P105" s="164"/>
      <c r="Q105" s="309" t="str">
        <f t="shared" si="96"/>
        <v/>
      </c>
      <c r="R105" s="309" t="str">
        <f t="shared" si="97"/>
        <v/>
      </c>
      <c r="S105" s="56"/>
      <c r="T105" s="57"/>
      <c r="U105" s="64" t="str">
        <f>IF($A105="","",'Stammdaten Mitarbeitende'!L105)</f>
        <v/>
      </c>
      <c r="V105" s="63">
        <f t="shared" si="98"/>
        <v>0</v>
      </c>
      <c r="W105" s="63" t="str">
        <f t="shared" si="99"/>
        <v/>
      </c>
      <c r="X105" s="63" t="str">
        <f t="shared" si="100"/>
        <v/>
      </c>
      <c r="Y105" s="65" t="str">
        <f t="shared" si="101"/>
        <v/>
      </c>
      <c r="Z105" s="65" t="str">
        <f t="shared" si="102"/>
        <v/>
      </c>
      <c r="AA105" s="19" t="str">
        <f t="shared" si="103"/>
        <v/>
      </c>
      <c r="AB105" s="19" t="str">
        <f t="shared" si="104"/>
        <v/>
      </c>
      <c r="AC105" s="19" t="str">
        <f t="shared" si="105"/>
        <v/>
      </c>
      <c r="AD105" s="19" t="str">
        <f t="shared" si="106"/>
        <v/>
      </c>
      <c r="AE105" s="19" t="str">
        <f t="shared" si="107"/>
        <v/>
      </c>
      <c r="AF105" s="19" t="str">
        <f t="shared" si="108"/>
        <v/>
      </c>
      <c r="AG105" s="19">
        <f t="shared" si="109"/>
        <v>0</v>
      </c>
      <c r="AH105" s="19" t="str">
        <f t="shared" si="110"/>
        <v/>
      </c>
      <c r="AI105" s="81">
        <f t="shared" si="111"/>
        <v>0</v>
      </c>
      <c r="AJ105" s="80">
        <f t="shared" si="117"/>
        <v>0</v>
      </c>
      <c r="AK105" s="19">
        <f t="shared" si="112"/>
        <v>0</v>
      </c>
      <c r="AL105" s="19">
        <f t="shared" si="113"/>
        <v>0</v>
      </c>
      <c r="AM105" s="64">
        <f>IF('Stammdaten Mitarbeitende'!N105&gt;0,AC105,0)</f>
        <v>0</v>
      </c>
      <c r="AN105" s="74">
        <f>IF('Stammdaten Mitarbeitende'!N105&gt;0,P105,0)</f>
        <v>0</v>
      </c>
      <c r="AO105" s="19">
        <f t="shared" si="114"/>
        <v>0</v>
      </c>
      <c r="AP105" s="19">
        <f t="shared" si="115"/>
        <v>0</v>
      </c>
      <c r="AQ105" s="97">
        <f t="shared" si="116"/>
        <v>0</v>
      </c>
    </row>
    <row r="106" spans="1:43" ht="17.25" hidden="1" customHeight="1" x14ac:dyDescent="0.2">
      <c r="A106" s="347" t="str">
        <f>'Stammdaten Mitarbeitende'!AA106</f>
        <v/>
      </c>
      <c r="B106" s="348" t="str">
        <f t="shared" si="89"/>
        <v/>
      </c>
      <c r="C106" s="162"/>
      <c r="D106" s="163"/>
      <c r="E106" s="164"/>
      <c r="F106" s="165"/>
      <c r="G106" s="307"/>
      <c r="H106" s="308"/>
      <c r="I106" s="346">
        <f t="shared" si="90"/>
        <v>0</v>
      </c>
      <c r="J106" s="309" t="str">
        <f t="shared" si="91"/>
        <v/>
      </c>
      <c r="K106" s="164"/>
      <c r="L106" s="342" t="str">
        <f t="shared" si="92"/>
        <v/>
      </c>
      <c r="M106" s="309" t="str">
        <f t="shared" si="93"/>
        <v/>
      </c>
      <c r="N106" s="309" t="str">
        <f t="shared" si="94"/>
        <v/>
      </c>
      <c r="O106" s="309" t="str">
        <f t="shared" si="95"/>
        <v/>
      </c>
      <c r="P106" s="164"/>
      <c r="Q106" s="309" t="str">
        <f t="shared" si="96"/>
        <v/>
      </c>
      <c r="R106" s="309" t="str">
        <f t="shared" si="97"/>
        <v/>
      </c>
      <c r="S106" s="56"/>
      <c r="T106" s="57"/>
      <c r="U106" s="64" t="str">
        <f>IF($A106="","",'Stammdaten Mitarbeitende'!L106)</f>
        <v/>
      </c>
      <c r="V106" s="63">
        <f t="shared" si="98"/>
        <v>0</v>
      </c>
      <c r="W106" s="63" t="str">
        <f t="shared" si="99"/>
        <v/>
      </c>
      <c r="X106" s="63" t="str">
        <f t="shared" si="100"/>
        <v/>
      </c>
      <c r="Y106" s="65" t="str">
        <f t="shared" si="101"/>
        <v/>
      </c>
      <c r="Z106" s="65" t="str">
        <f t="shared" si="102"/>
        <v/>
      </c>
      <c r="AA106" s="19" t="str">
        <f t="shared" si="103"/>
        <v/>
      </c>
      <c r="AB106" s="19" t="str">
        <f t="shared" si="104"/>
        <v/>
      </c>
      <c r="AC106" s="19" t="str">
        <f t="shared" si="105"/>
        <v/>
      </c>
      <c r="AD106" s="19" t="str">
        <f t="shared" si="106"/>
        <v/>
      </c>
      <c r="AE106" s="19" t="str">
        <f t="shared" si="107"/>
        <v/>
      </c>
      <c r="AF106" s="19" t="str">
        <f t="shared" si="108"/>
        <v/>
      </c>
      <c r="AG106" s="19">
        <f t="shared" si="109"/>
        <v>0</v>
      </c>
      <c r="AH106" s="19" t="str">
        <f t="shared" si="110"/>
        <v/>
      </c>
      <c r="AI106" s="81">
        <f t="shared" si="111"/>
        <v>0</v>
      </c>
      <c r="AJ106" s="80">
        <f t="shared" si="117"/>
        <v>0</v>
      </c>
      <c r="AK106" s="19">
        <f t="shared" si="112"/>
        <v>0</v>
      </c>
      <c r="AL106" s="19">
        <f t="shared" si="113"/>
        <v>0</v>
      </c>
      <c r="AM106" s="64">
        <f>IF('Stammdaten Mitarbeitende'!N106&gt;0,AC106,0)</f>
        <v>0</v>
      </c>
      <c r="AN106" s="74">
        <f>IF('Stammdaten Mitarbeitende'!N106&gt;0,P106,0)</f>
        <v>0</v>
      </c>
      <c r="AO106" s="19">
        <f t="shared" si="114"/>
        <v>0</v>
      </c>
      <c r="AP106" s="19">
        <f t="shared" si="115"/>
        <v>0</v>
      </c>
      <c r="AQ106" s="97">
        <f t="shared" si="116"/>
        <v>0</v>
      </c>
    </row>
    <row r="107" spans="1:43" ht="17.25" hidden="1" customHeight="1" x14ac:dyDescent="0.2">
      <c r="A107" s="347" t="str">
        <f>'Stammdaten Mitarbeitende'!AA107</f>
        <v/>
      </c>
      <c r="B107" s="348" t="str">
        <f t="shared" si="89"/>
        <v/>
      </c>
      <c r="C107" s="162"/>
      <c r="D107" s="163"/>
      <c r="E107" s="164"/>
      <c r="F107" s="165"/>
      <c r="G107" s="307"/>
      <c r="H107" s="308"/>
      <c r="I107" s="346">
        <f t="shared" si="90"/>
        <v>0</v>
      </c>
      <c r="J107" s="309" t="str">
        <f t="shared" si="91"/>
        <v/>
      </c>
      <c r="K107" s="164"/>
      <c r="L107" s="342" t="str">
        <f t="shared" si="92"/>
        <v/>
      </c>
      <c r="M107" s="309" t="str">
        <f t="shared" si="93"/>
        <v/>
      </c>
      <c r="N107" s="309" t="str">
        <f t="shared" si="94"/>
        <v/>
      </c>
      <c r="O107" s="309" t="str">
        <f t="shared" si="95"/>
        <v/>
      </c>
      <c r="P107" s="164"/>
      <c r="Q107" s="309" t="str">
        <f t="shared" si="96"/>
        <v/>
      </c>
      <c r="R107" s="309" t="str">
        <f t="shared" si="97"/>
        <v/>
      </c>
      <c r="S107" s="56"/>
      <c r="T107" s="57"/>
      <c r="U107" s="64" t="str">
        <f>IF($A107="","",'Stammdaten Mitarbeitende'!L107)</f>
        <v/>
      </c>
      <c r="V107" s="63">
        <f t="shared" si="98"/>
        <v>0</v>
      </c>
      <c r="W107" s="63" t="str">
        <f t="shared" si="99"/>
        <v/>
      </c>
      <c r="X107" s="63" t="str">
        <f t="shared" si="100"/>
        <v/>
      </c>
      <c r="Y107" s="65" t="str">
        <f t="shared" si="101"/>
        <v/>
      </c>
      <c r="Z107" s="65" t="str">
        <f t="shared" si="102"/>
        <v/>
      </c>
      <c r="AA107" s="19" t="str">
        <f t="shared" si="103"/>
        <v/>
      </c>
      <c r="AB107" s="19" t="str">
        <f t="shared" si="104"/>
        <v/>
      </c>
      <c r="AC107" s="19" t="str">
        <f t="shared" si="105"/>
        <v/>
      </c>
      <c r="AD107" s="19" t="str">
        <f t="shared" si="106"/>
        <v/>
      </c>
      <c r="AE107" s="19" t="str">
        <f t="shared" si="107"/>
        <v/>
      </c>
      <c r="AF107" s="19" t="str">
        <f t="shared" si="108"/>
        <v/>
      </c>
      <c r="AG107" s="19">
        <f t="shared" si="109"/>
        <v>0</v>
      </c>
      <c r="AH107" s="19" t="str">
        <f t="shared" si="110"/>
        <v/>
      </c>
      <c r="AI107" s="81">
        <f t="shared" si="111"/>
        <v>0</v>
      </c>
      <c r="AJ107" s="80">
        <f t="shared" si="117"/>
        <v>0</v>
      </c>
      <c r="AK107" s="19">
        <f t="shared" si="112"/>
        <v>0</v>
      </c>
      <c r="AL107" s="19">
        <f t="shared" si="113"/>
        <v>0</v>
      </c>
      <c r="AM107" s="64">
        <f>IF('Stammdaten Mitarbeitende'!N107&gt;0,AC107,0)</f>
        <v>0</v>
      </c>
      <c r="AN107" s="74">
        <f>IF('Stammdaten Mitarbeitende'!N107&gt;0,P107,0)</f>
        <v>0</v>
      </c>
      <c r="AO107" s="19">
        <f t="shared" si="114"/>
        <v>0</v>
      </c>
      <c r="AP107" s="19">
        <f t="shared" si="115"/>
        <v>0</v>
      </c>
      <c r="AQ107" s="97">
        <f t="shared" si="116"/>
        <v>0</v>
      </c>
    </row>
    <row r="108" spans="1:43" ht="17.25" hidden="1" customHeight="1" x14ac:dyDescent="0.2">
      <c r="A108" s="347" t="str">
        <f>'Stammdaten Mitarbeitende'!AA108</f>
        <v/>
      </c>
      <c r="B108" s="348" t="str">
        <f t="shared" si="89"/>
        <v/>
      </c>
      <c r="C108" s="162"/>
      <c r="D108" s="163"/>
      <c r="E108" s="164"/>
      <c r="F108" s="165"/>
      <c r="G108" s="307"/>
      <c r="H108" s="308"/>
      <c r="I108" s="346">
        <f t="shared" si="90"/>
        <v>0</v>
      </c>
      <c r="J108" s="309" t="str">
        <f t="shared" si="91"/>
        <v/>
      </c>
      <c r="K108" s="164"/>
      <c r="L108" s="342" t="str">
        <f t="shared" si="92"/>
        <v/>
      </c>
      <c r="M108" s="309" t="str">
        <f t="shared" si="93"/>
        <v/>
      </c>
      <c r="N108" s="309" t="str">
        <f t="shared" si="94"/>
        <v/>
      </c>
      <c r="O108" s="309" t="str">
        <f t="shared" si="95"/>
        <v/>
      </c>
      <c r="P108" s="164"/>
      <c r="Q108" s="309" t="str">
        <f t="shared" si="96"/>
        <v/>
      </c>
      <c r="R108" s="309" t="str">
        <f t="shared" si="97"/>
        <v/>
      </c>
      <c r="S108" s="56"/>
      <c r="T108" s="57"/>
      <c r="U108" s="64" t="str">
        <f>IF($A108="","",'Stammdaten Mitarbeitende'!L108)</f>
        <v/>
      </c>
      <c r="V108" s="63">
        <f t="shared" si="98"/>
        <v>0</v>
      </c>
      <c r="W108" s="63" t="str">
        <f t="shared" si="99"/>
        <v/>
      </c>
      <c r="X108" s="63" t="str">
        <f t="shared" si="100"/>
        <v/>
      </c>
      <c r="Y108" s="65" t="str">
        <f t="shared" si="101"/>
        <v/>
      </c>
      <c r="Z108" s="65" t="str">
        <f t="shared" si="102"/>
        <v/>
      </c>
      <c r="AA108" s="19" t="str">
        <f t="shared" si="103"/>
        <v/>
      </c>
      <c r="AB108" s="19" t="str">
        <f t="shared" si="104"/>
        <v/>
      </c>
      <c r="AC108" s="19" t="str">
        <f t="shared" si="105"/>
        <v/>
      </c>
      <c r="AD108" s="19" t="str">
        <f t="shared" si="106"/>
        <v/>
      </c>
      <c r="AE108" s="19" t="str">
        <f t="shared" si="107"/>
        <v/>
      </c>
      <c r="AF108" s="19" t="str">
        <f t="shared" si="108"/>
        <v/>
      </c>
      <c r="AG108" s="19">
        <f t="shared" si="109"/>
        <v>0</v>
      </c>
      <c r="AH108" s="19" t="str">
        <f t="shared" si="110"/>
        <v/>
      </c>
      <c r="AI108" s="81">
        <f t="shared" si="111"/>
        <v>0</v>
      </c>
      <c r="AJ108" s="80">
        <f t="shared" si="117"/>
        <v>0</v>
      </c>
      <c r="AK108" s="19">
        <f t="shared" si="112"/>
        <v>0</v>
      </c>
      <c r="AL108" s="19">
        <f t="shared" si="113"/>
        <v>0</v>
      </c>
      <c r="AM108" s="64">
        <f>IF('Stammdaten Mitarbeitende'!N108&gt;0,AC108,0)</f>
        <v>0</v>
      </c>
      <c r="AN108" s="74">
        <f>IF('Stammdaten Mitarbeitende'!N108&gt;0,P108,0)</f>
        <v>0</v>
      </c>
      <c r="AO108" s="19">
        <f t="shared" si="114"/>
        <v>0</v>
      </c>
      <c r="AP108" s="19">
        <f t="shared" si="115"/>
        <v>0</v>
      </c>
      <c r="AQ108" s="97">
        <f t="shared" si="116"/>
        <v>0</v>
      </c>
    </row>
    <row r="109" spans="1:43" ht="17.25" hidden="1" customHeight="1" x14ac:dyDescent="0.2">
      <c r="A109" s="347" t="str">
        <f>'Stammdaten Mitarbeitende'!AA109</f>
        <v/>
      </c>
      <c r="B109" s="348" t="str">
        <f t="shared" si="89"/>
        <v/>
      </c>
      <c r="C109" s="162"/>
      <c r="D109" s="163"/>
      <c r="E109" s="164"/>
      <c r="F109" s="165"/>
      <c r="G109" s="307"/>
      <c r="H109" s="308"/>
      <c r="I109" s="346">
        <f t="shared" si="90"/>
        <v>0</v>
      </c>
      <c r="J109" s="309" t="str">
        <f t="shared" si="91"/>
        <v/>
      </c>
      <c r="K109" s="164"/>
      <c r="L109" s="342" t="str">
        <f t="shared" si="92"/>
        <v/>
      </c>
      <c r="M109" s="309" t="str">
        <f t="shared" si="93"/>
        <v/>
      </c>
      <c r="N109" s="309" t="str">
        <f t="shared" si="94"/>
        <v/>
      </c>
      <c r="O109" s="309" t="str">
        <f t="shared" si="95"/>
        <v/>
      </c>
      <c r="P109" s="164"/>
      <c r="Q109" s="309" t="str">
        <f t="shared" si="96"/>
        <v/>
      </c>
      <c r="R109" s="309" t="str">
        <f t="shared" si="97"/>
        <v/>
      </c>
      <c r="S109" s="56"/>
      <c r="T109" s="57"/>
      <c r="U109" s="64" t="str">
        <f>IF($A109="","",'Stammdaten Mitarbeitende'!L109)</f>
        <v/>
      </c>
      <c r="V109" s="63">
        <f t="shared" si="98"/>
        <v>0</v>
      </c>
      <c r="W109" s="63" t="str">
        <f t="shared" si="99"/>
        <v/>
      </c>
      <c r="X109" s="63" t="str">
        <f t="shared" si="100"/>
        <v/>
      </c>
      <c r="Y109" s="65" t="str">
        <f t="shared" si="101"/>
        <v/>
      </c>
      <c r="Z109" s="65" t="str">
        <f t="shared" si="102"/>
        <v/>
      </c>
      <c r="AA109" s="19" t="str">
        <f t="shared" si="103"/>
        <v/>
      </c>
      <c r="AB109" s="19" t="str">
        <f t="shared" si="104"/>
        <v/>
      </c>
      <c r="AC109" s="19" t="str">
        <f t="shared" si="105"/>
        <v/>
      </c>
      <c r="AD109" s="19" t="str">
        <f t="shared" si="106"/>
        <v/>
      </c>
      <c r="AE109" s="19" t="str">
        <f t="shared" si="107"/>
        <v/>
      </c>
      <c r="AF109" s="19" t="str">
        <f t="shared" si="108"/>
        <v/>
      </c>
      <c r="AG109" s="19">
        <f t="shared" si="109"/>
        <v>0</v>
      </c>
      <c r="AH109" s="19" t="str">
        <f t="shared" si="110"/>
        <v/>
      </c>
      <c r="AI109" s="81">
        <f t="shared" si="111"/>
        <v>0</v>
      </c>
      <c r="AJ109" s="80">
        <f t="shared" si="117"/>
        <v>0</v>
      </c>
      <c r="AK109" s="19">
        <f t="shared" si="112"/>
        <v>0</v>
      </c>
      <c r="AL109" s="19">
        <f t="shared" si="113"/>
        <v>0</v>
      </c>
      <c r="AM109" s="64">
        <f>IF('Stammdaten Mitarbeitende'!N109&gt;0,AC109,0)</f>
        <v>0</v>
      </c>
      <c r="AN109" s="74">
        <f>IF('Stammdaten Mitarbeitende'!N109&gt;0,P109,0)</f>
        <v>0</v>
      </c>
      <c r="AO109" s="19">
        <f t="shared" si="114"/>
        <v>0</v>
      </c>
      <c r="AP109" s="19">
        <f t="shared" si="115"/>
        <v>0</v>
      </c>
      <c r="AQ109" s="97">
        <f t="shared" si="116"/>
        <v>0</v>
      </c>
    </row>
    <row r="110" spans="1:43" ht="17.25" hidden="1" customHeight="1" x14ac:dyDescent="0.2">
      <c r="A110" s="347" t="str">
        <f>'Stammdaten Mitarbeitende'!AA110</f>
        <v/>
      </c>
      <c r="B110" s="348" t="str">
        <f t="shared" si="89"/>
        <v/>
      </c>
      <c r="C110" s="162"/>
      <c r="D110" s="163"/>
      <c r="E110" s="164"/>
      <c r="F110" s="165"/>
      <c r="G110" s="307"/>
      <c r="H110" s="308"/>
      <c r="I110" s="346">
        <f t="shared" si="90"/>
        <v>0</v>
      </c>
      <c r="J110" s="309" t="str">
        <f t="shared" si="91"/>
        <v/>
      </c>
      <c r="K110" s="164"/>
      <c r="L110" s="342" t="str">
        <f t="shared" si="92"/>
        <v/>
      </c>
      <c r="M110" s="309" t="str">
        <f t="shared" si="93"/>
        <v/>
      </c>
      <c r="N110" s="309" t="str">
        <f t="shared" si="94"/>
        <v/>
      </c>
      <c r="O110" s="309" t="str">
        <f t="shared" si="95"/>
        <v/>
      </c>
      <c r="P110" s="164"/>
      <c r="Q110" s="309" t="str">
        <f t="shared" si="96"/>
        <v/>
      </c>
      <c r="R110" s="309" t="str">
        <f t="shared" si="97"/>
        <v/>
      </c>
      <c r="S110" s="56"/>
      <c r="T110" s="57"/>
      <c r="U110" s="64" t="str">
        <f>IF($A110="","",'Stammdaten Mitarbeitende'!L110)</f>
        <v/>
      </c>
      <c r="V110" s="63">
        <f t="shared" si="98"/>
        <v>0</v>
      </c>
      <c r="W110" s="63" t="str">
        <f t="shared" si="99"/>
        <v/>
      </c>
      <c r="X110" s="63" t="str">
        <f t="shared" si="100"/>
        <v/>
      </c>
      <c r="Y110" s="65" t="str">
        <f t="shared" si="101"/>
        <v/>
      </c>
      <c r="Z110" s="65" t="str">
        <f t="shared" si="102"/>
        <v/>
      </c>
      <c r="AA110" s="19" t="str">
        <f t="shared" si="103"/>
        <v/>
      </c>
      <c r="AB110" s="19" t="str">
        <f t="shared" si="104"/>
        <v/>
      </c>
      <c r="AC110" s="19" t="str">
        <f t="shared" si="105"/>
        <v/>
      </c>
      <c r="AD110" s="19" t="str">
        <f t="shared" si="106"/>
        <v/>
      </c>
      <c r="AE110" s="19" t="str">
        <f t="shared" si="107"/>
        <v/>
      </c>
      <c r="AF110" s="19" t="str">
        <f t="shared" si="108"/>
        <v/>
      </c>
      <c r="AG110" s="19">
        <f t="shared" si="109"/>
        <v>0</v>
      </c>
      <c r="AH110" s="19" t="str">
        <f t="shared" si="110"/>
        <v/>
      </c>
      <c r="AI110" s="81">
        <f t="shared" si="111"/>
        <v>0</v>
      </c>
      <c r="AJ110" s="80">
        <f t="shared" si="117"/>
        <v>0</v>
      </c>
      <c r="AK110" s="19">
        <f t="shared" si="112"/>
        <v>0</v>
      </c>
      <c r="AL110" s="19">
        <f t="shared" si="113"/>
        <v>0</v>
      </c>
      <c r="AM110" s="64">
        <f>IF('Stammdaten Mitarbeitende'!N110&gt;0,AC110,0)</f>
        <v>0</v>
      </c>
      <c r="AN110" s="74">
        <f>IF('Stammdaten Mitarbeitende'!N110&gt;0,P110,0)</f>
        <v>0</v>
      </c>
      <c r="AO110" s="19">
        <f t="shared" si="114"/>
        <v>0</v>
      </c>
      <c r="AP110" s="19">
        <f t="shared" si="115"/>
        <v>0</v>
      </c>
      <c r="AQ110" s="97">
        <f t="shared" si="116"/>
        <v>0</v>
      </c>
    </row>
    <row r="111" spans="1:43" ht="17.25" hidden="1" customHeight="1" x14ac:dyDescent="0.2">
      <c r="A111" s="347" t="str">
        <f>'Stammdaten Mitarbeitende'!AA111</f>
        <v/>
      </c>
      <c r="B111" s="348" t="str">
        <f t="shared" si="89"/>
        <v/>
      </c>
      <c r="C111" s="162"/>
      <c r="D111" s="163"/>
      <c r="E111" s="164"/>
      <c r="F111" s="165"/>
      <c r="G111" s="307"/>
      <c r="H111" s="308"/>
      <c r="I111" s="346">
        <f t="shared" si="90"/>
        <v>0</v>
      </c>
      <c r="J111" s="309" t="str">
        <f t="shared" si="91"/>
        <v/>
      </c>
      <c r="K111" s="164"/>
      <c r="L111" s="342" t="str">
        <f t="shared" si="92"/>
        <v/>
      </c>
      <c r="M111" s="309" t="str">
        <f t="shared" si="93"/>
        <v/>
      </c>
      <c r="N111" s="309" t="str">
        <f t="shared" si="94"/>
        <v/>
      </c>
      <c r="O111" s="309" t="str">
        <f t="shared" si="95"/>
        <v/>
      </c>
      <c r="P111" s="164"/>
      <c r="Q111" s="309" t="str">
        <f t="shared" si="96"/>
        <v/>
      </c>
      <c r="R111" s="309" t="str">
        <f t="shared" si="97"/>
        <v/>
      </c>
      <c r="S111" s="56"/>
      <c r="T111" s="57"/>
      <c r="U111" s="64" t="str">
        <f>IF($A111="","",'Stammdaten Mitarbeitende'!L111)</f>
        <v/>
      </c>
      <c r="V111" s="63">
        <f t="shared" si="98"/>
        <v>0</v>
      </c>
      <c r="W111" s="63" t="str">
        <f t="shared" si="99"/>
        <v/>
      </c>
      <c r="X111" s="63" t="str">
        <f t="shared" si="100"/>
        <v/>
      </c>
      <c r="Y111" s="65" t="str">
        <f t="shared" si="101"/>
        <v/>
      </c>
      <c r="Z111" s="65" t="str">
        <f t="shared" si="102"/>
        <v/>
      </c>
      <c r="AA111" s="19" t="str">
        <f t="shared" si="103"/>
        <v/>
      </c>
      <c r="AB111" s="19" t="str">
        <f t="shared" si="104"/>
        <v/>
      </c>
      <c r="AC111" s="19" t="str">
        <f t="shared" si="105"/>
        <v/>
      </c>
      <c r="AD111" s="19" t="str">
        <f t="shared" si="106"/>
        <v/>
      </c>
      <c r="AE111" s="19" t="str">
        <f t="shared" si="107"/>
        <v/>
      </c>
      <c r="AF111" s="19" t="str">
        <f t="shared" si="108"/>
        <v/>
      </c>
      <c r="AG111" s="19">
        <f t="shared" si="109"/>
        <v>0</v>
      </c>
      <c r="AH111" s="19" t="str">
        <f t="shared" si="110"/>
        <v/>
      </c>
      <c r="AI111" s="81">
        <f t="shared" si="111"/>
        <v>0</v>
      </c>
      <c r="AJ111" s="80">
        <f t="shared" si="117"/>
        <v>0</v>
      </c>
      <c r="AK111" s="19">
        <f t="shared" si="112"/>
        <v>0</v>
      </c>
      <c r="AL111" s="19">
        <f t="shared" si="113"/>
        <v>0</v>
      </c>
      <c r="AM111" s="64">
        <f>IF('Stammdaten Mitarbeitende'!N111&gt;0,AC111,0)</f>
        <v>0</v>
      </c>
      <c r="AN111" s="74">
        <f>IF('Stammdaten Mitarbeitende'!N111&gt;0,P111,0)</f>
        <v>0</v>
      </c>
      <c r="AO111" s="19">
        <f t="shared" si="114"/>
        <v>0</v>
      </c>
      <c r="AP111" s="19">
        <f t="shared" si="115"/>
        <v>0</v>
      </c>
      <c r="AQ111" s="97">
        <f t="shared" si="116"/>
        <v>0</v>
      </c>
    </row>
    <row r="112" spans="1:43" ht="17.25" hidden="1" customHeight="1" x14ac:dyDescent="0.2">
      <c r="A112" s="347" t="str">
        <f>'Stammdaten Mitarbeitende'!AA112</f>
        <v/>
      </c>
      <c r="B112" s="348" t="str">
        <f t="shared" si="89"/>
        <v/>
      </c>
      <c r="C112" s="162"/>
      <c r="D112" s="163"/>
      <c r="E112" s="164"/>
      <c r="F112" s="165"/>
      <c r="G112" s="307"/>
      <c r="H112" s="308"/>
      <c r="I112" s="346">
        <f t="shared" si="90"/>
        <v>0</v>
      </c>
      <c r="J112" s="309" t="str">
        <f t="shared" si="91"/>
        <v/>
      </c>
      <c r="K112" s="164"/>
      <c r="L112" s="342" t="str">
        <f t="shared" si="92"/>
        <v/>
      </c>
      <c r="M112" s="309" t="str">
        <f t="shared" si="93"/>
        <v/>
      </c>
      <c r="N112" s="309" t="str">
        <f t="shared" si="94"/>
        <v/>
      </c>
      <c r="O112" s="309" t="str">
        <f t="shared" si="95"/>
        <v/>
      </c>
      <c r="P112" s="164"/>
      <c r="Q112" s="309" t="str">
        <f t="shared" si="96"/>
        <v/>
      </c>
      <c r="R112" s="309" t="str">
        <f t="shared" si="97"/>
        <v/>
      </c>
      <c r="S112" s="56"/>
      <c r="T112" s="57"/>
      <c r="U112" s="64" t="str">
        <f>IF($A112="","",'Stammdaten Mitarbeitende'!L112)</f>
        <v/>
      </c>
      <c r="V112" s="63">
        <f t="shared" si="98"/>
        <v>0</v>
      </c>
      <c r="W112" s="63" t="str">
        <f t="shared" si="99"/>
        <v/>
      </c>
      <c r="X112" s="63" t="str">
        <f t="shared" si="100"/>
        <v/>
      </c>
      <c r="Y112" s="65" t="str">
        <f t="shared" si="101"/>
        <v/>
      </c>
      <c r="Z112" s="65" t="str">
        <f t="shared" si="102"/>
        <v/>
      </c>
      <c r="AA112" s="19" t="str">
        <f t="shared" si="103"/>
        <v/>
      </c>
      <c r="AB112" s="19" t="str">
        <f t="shared" si="104"/>
        <v/>
      </c>
      <c r="AC112" s="19" t="str">
        <f t="shared" si="105"/>
        <v/>
      </c>
      <c r="AD112" s="19" t="str">
        <f t="shared" si="106"/>
        <v/>
      </c>
      <c r="AE112" s="19" t="str">
        <f t="shared" si="107"/>
        <v/>
      </c>
      <c r="AF112" s="19" t="str">
        <f t="shared" si="108"/>
        <v/>
      </c>
      <c r="AG112" s="19">
        <f t="shared" si="109"/>
        <v>0</v>
      </c>
      <c r="AH112" s="19" t="str">
        <f t="shared" si="110"/>
        <v/>
      </c>
      <c r="AI112" s="81">
        <f t="shared" si="111"/>
        <v>0</v>
      </c>
      <c r="AJ112" s="80">
        <f t="shared" si="117"/>
        <v>0</v>
      </c>
      <c r="AK112" s="19">
        <f t="shared" si="112"/>
        <v>0</v>
      </c>
      <c r="AL112" s="19">
        <f t="shared" si="113"/>
        <v>0</v>
      </c>
      <c r="AM112" s="64">
        <f>IF('Stammdaten Mitarbeitende'!N112&gt;0,AC112,0)</f>
        <v>0</v>
      </c>
      <c r="AN112" s="74">
        <f>IF('Stammdaten Mitarbeitende'!N112&gt;0,P112,0)</f>
        <v>0</v>
      </c>
      <c r="AO112" s="19">
        <f t="shared" si="114"/>
        <v>0</v>
      </c>
      <c r="AP112" s="19">
        <f t="shared" si="115"/>
        <v>0</v>
      </c>
      <c r="AQ112" s="97">
        <f t="shared" si="116"/>
        <v>0</v>
      </c>
    </row>
    <row r="113" spans="1:43" ht="17.25" hidden="1" customHeight="1" x14ac:dyDescent="0.2">
      <c r="A113" s="347" t="str">
        <f>'Stammdaten Mitarbeitende'!AA113</f>
        <v/>
      </c>
      <c r="B113" s="348" t="str">
        <f t="shared" si="89"/>
        <v/>
      </c>
      <c r="C113" s="162"/>
      <c r="D113" s="163"/>
      <c r="E113" s="164"/>
      <c r="F113" s="165"/>
      <c r="G113" s="307"/>
      <c r="H113" s="308"/>
      <c r="I113" s="346">
        <f t="shared" si="90"/>
        <v>0</v>
      </c>
      <c r="J113" s="309" t="str">
        <f t="shared" si="91"/>
        <v/>
      </c>
      <c r="K113" s="164"/>
      <c r="L113" s="342" t="str">
        <f t="shared" si="92"/>
        <v/>
      </c>
      <c r="M113" s="309" t="str">
        <f t="shared" si="93"/>
        <v/>
      </c>
      <c r="N113" s="309" t="str">
        <f t="shared" si="94"/>
        <v/>
      </c>
      <c r="O113" s="309" t="str">
        <f t="shared" si="95"/>
        <v/>
      </c>
      <c r="P113" s="164"/>
      <c r="Q113" s="309" t="str">
        <f t="shared" si="96"/>
        <v/>
      </c>
      <c r="R113" s="309" t="str">
        <f t="shared" si="97"/>
        <v/>
      </c>
      <c r="S113" s="56"/>
      <c r="T113" s="57"/>
      <c r="U113" s="64" t="str">
        <f>IF($A113="","",'Stammdaten Mitarbeitende'!L113)</f>
        <v/>
      </c>
      <c r="V113" s="63">
        <f t="shared" si="98"/>
        <v>0</v>
      </c>
      <c r="W113" s="63" t="str">
        <f t="shared" si="99"/>
        <v/>
      </c>
      <c r="X113" s="63" t="str">
        <f t="shared" si="100"/>
        <v/>
      </c>
      <c r="Y113" s="65" t="str">
        <f t="shared" si="101"/>
        <v/>
      </c>
      <c r="Z113" s="65" t="str">
        <f t="shared" si="102"/>
        <v/>
      </c>
      <c r="AA113" s="19" t="str">
        <f t="shared" si="103"/>
        <v/>
      </c>
      <c r="AB113" s="19" t="str">
        <f t="shared" si="104"/>
        <v/>
      </c>
      <c r="AC113" s="19" t="str">
        <f t="shared" si="105"/>
        <v/>
      </c>
      <c r="AD113" s="19" t="str">
        <f t="shared" si="106"/>
        <v/>
      </c>
      <c r="AE113" s="19" t="str">
        <f t="shared" si="107"/>
        <v/>
      </c>
      <c r="AF113" s="19" t="str">
        <f t="shared" si="108"/>
        <v/>
      </c>
      <c r="AG113" s="19">
        <f t="shared" si="109"/>
        <v>0</v>
      </c>
      <c r="AH113" s="19" t="str">
        <f t="shared" si="110"/>
        <v/>
      </c>
      <c r="AI113" s="81">
        <f t="shared" si="111"/>
        <v>0</v>
      </c>
      <c r="AJ113" s="80">
        <f t="shared" si="117"/>
        <v>0</v>
      </c>
      <c r="AK113" s="19">
        <f t="shared" si="112"/>
        <v>0</v>
      </c>
      <c r="AL113" s="19">
        <f t="shared" si="113"/>
        <v>0</v>
      </c>
      <c r="AM113" s="64">
        <f>IF('Stammdaten Mitarbeitende'!N113&gt;0,AC113,0)</f>
        <v>0</v>
      </c>
      <c r="AN113" s="74">
        <f>IF('Stammdaten Mitarbeitende'!N113&gt;0,P113,0)</f>
        <v>0</v>
      </c>
      <c r="AO113" s="19">
        <f t="shared" si="114"/>
        <v>0</v>
      </c>
      <c r="AP113" s="19">
        <f t="shared" si="115"/>
        <v>0</v>
      </c>
      <c r="AQ113" s="97">
        <f t="shared" si="116"/>
        <v>0</v>
      </c>
    </row>
    <row r="114" spans="1:43" ht="17.25" hidden="1" customHeight="1" x14ac:dyDescent="0.2">
      <c r="A114" s="347" t="str">
        <f>'Stammdaten Mitarbeitende'!AA114</f>
        <v/>
      </c>
      <c r="B114" s="348" t="str">
        <f t="shared" si="89"/>
        <v/>
      </c>
      <c r="C114" s="162"/>
      <c r="D114" s="163"/>
      <c r="E114" s="164"/>
      <c r="F114" s="165"/>
      <c r="G114" s="307"/>
      <c r="H114" s="308"/>
      <c r="I114" s="346">
        <f t="shared" si="90"/>
        <v>0</v>
      </c>
      <c r="J114" s="309" t="str">
        <f t="shared" si="91"/>
        <v/>
      </c>
      <c r="K114" s="164"/>
      <c r="L114" s="342" t="str">
        <f t="shared" si="92"/>
        <v/>
      </c>
      <c r="M114" s="309" t="str">
        <f t="shared" si="93"/>
        <v/>
      </c>
      <c r="N114" s="309" t="str">
        <f t="shared" si="94"/>
        <v/>
      </c>
      <c r="O114" s="309" t="str">
        <f t="shared" si="95"/>
        <v/>
      </c>
      <c r="P114" s="164"/>
      <c r="Q114" s="309" t="str">
        <f t="shared" si="96"/>
        <v/>
      </c>
      <c r="R114" s="309" t="str">
        <f t="shared" si="97"/>
        <v/>
      </c>
      <c r="S114" s="56"/>
      <c r="T114" s="57"/>
      <c r="U114" s="64" t="str">
        <f>IF($A114="","",'Stammdaten Mitarbeitende'!L114)</f>
        <v/>
      </c>
      <c r="V114" s="63">
        <f t="shared" si="98"/>
        <v>0</v>
      </c>
      <c r="W114" s="63" t="str">
        <f t="shared" si="99"/>
        <v/>
      </c>
      <c r="X114" s="63" t="str">
        <f t="shared" si="100"/>
        <v/>
      </c>
      <c r="Y114" s="65" t="str">
        <f t="shared" si="101"/>
        <v/>
      </c>
      <c r="Z114" s="65" t="str">
        <f t="shared" si="102"/>
        <v/>
      </c>
      <c r="AA114" s="19" t="str">
        <f t="shared" si="103"/>
        <v/>
      </c>
      <c r="AB114" s="19" t="str">
        <f t="shared" si="104"/>
        <v/>
      </c>
      <c r="AC114" s="19" t="str">
        <f t="shared" si="105"/>
        <v/>
      </c>
      <c r="AD114" s="19" t="str">
        <f t="shared" si="106"/>
        <v/>
      </c>
      <c r="AE114" s="19" t="str">
        <f t="shared" si="107"/>
        <v/>
      </c>
      <c r="AF114" s="19" t="str">
        <f t="shared" si="108"/>
        <v/>
      </c>
      <c r="AG114" s="19">
        <f t="shared" si="109"/>
        <v>0</v>
      </c>
      <c r="AH114" s="19" t="str">
        <f t="shared" si="110"/>
        <v/>
      </c>
      <c r="AI114" s="81">
        <f t="shared" si="111"/>
        <v>0</v>
      </c>
      <c r="AJ114" s="80">
        <f t="shared" si="117"/>
        <v>0</v>
      </c>
      <c r="AK114" s="19">
        <f t="shared" si="112"/>
        <v>0</v>
      </c>
      <c r="AL114" s="19">
        <f t="shared" si="113"/>
        <v>0</v>
      </c>
      <c r="AM114" s="64">
        <f>IF('Stammdaten Mitarbeitende'!N114&gt;0,AC114,0)</f>
        <v>0</v>
      </c>
      <c r="AN114" s="74">
        <f>IF('Stammdaten Mitarbeitende'!N114&gt;0,P114,0)</f>
        <v>0</v>
      </c>
      <c r="AO114" s="19">
        <f t="shared" si="114"/>
        <v>0</v>
      </c>
      <c r="AP114" s="19">
        <f t="shared" si="115"/>
        <v>0</v>
      </c>
      <c r="AQ114" s="97">
        <f t="shared" si="116"/>
        <v>0</v>
      </c>
    </row>
    <row r="115" spans="1:43" ht="17.25" hidden="1" customHeight="1" x14ac:dyDescent="0.2">
      <c r="A115" s="347" t="str">
        <f>'Stammdaten Mitarbeitende'!AA115</f>
        <v/>
      </c>
      <c r="B115" s="348" t="str">
        <f t="shared" si="89"/>
        <v/>
      </c>
      <c r="C115" s="162"/>
      <c r="D115" s="163"/>
      <c r="E115" s="164"/>
      <c r="F115" s="165"/>
      <c r="G115" s="307"/>
      <c r="H115" s="308"/>
      <c r="I115" s="346">
        <f t="shared" si="90"/>
        <v>0</v>
      </c>
      <c r="J115" s="309" t="str">
        <f t="shared" si="91"/>
        <v/>
      </c>
      <c r="K115" s="164"/>
      <c r="L115" s="342" t="str">
        <f t="shared" si="92"/>
        <v/>
      </c>
      <c r="M115" s="309" t="str">
        <f t="shared" si="93"/>
        <v/>
      </c>
      <c r="N115" s="309" t="str">
        <f t="shared" si="94"/>
        <v/>
      </c>
      <c r="O115" s="309" t="str">
        <f t="shared" si="95"/>
        <v/>
      </c>
      <c r="P115" s="164"/>
      <c r="Q115" s="309" t="str">
        <f t="shared" si="96"/>
        <v/>
      </c>
      <c r="R115" s="309" t="str">
        <f t="shared" si="97"/>
        <v/>
      </c>
      <c r="S115" s="56"/>
      <c r="T115" s="57"/>
      <c r="U115" s="64" t="str">
        <f>IF($A115="","",'Stammdaten Mitarbeitende'!L115)</f>
        <v/>
      </c>
      <c r="V115" s="63">
        <f t="shared" si="98"/>
        <v>0</v>
      </c>
      <c r="W115" s="63" t="str">
        <f t="shared" si="99"/>
        <v/>
      </c>
      <c r="X115" s="63" t="str">
        <f t="shared" si="100"/>
        <v/>
      </c>
      <c r="Y115" s="65" t="str">
        <f t="shared" si="101"/>
        <v/>
      </c>
      <c r="Z115" s="65" t="str">
        <f t="shared" si="102"/>
        <v/>
      </c>
      <c r="AA115" s="19" t="str">
        <f t="shared" si="103"/>
        <v/>
      </c>
      <c r="AB115" s="19" t="str">
        <f t="shared" si="104"/>
        <v/>
      </c>
      <c r="AC115" s="19" t="str">
        <f t="shared" si="105"/>
        <v/>
      </c>
      <c r="AD115" s="19" t="str">
        <f t="shared" si="106"/>
        <v/>
      </c>
      <c r="AE115" s="19" t="str">
        <f t="shared" si="107"/>
        <v/>
      </c>
      <c r="AF115" s="19" t="str">
        <f t="shared" si="108"/>
        <v/>
      </c>
      <c r="AG115" s="19">
        <f t="shared" si="109"/>
        <v>0</v>
      </c>
      <c r="AH115" s="19" t="str">
        <f t="shared" si="110"/>
        <v/>
      </c>
      <c r="AI115" s="81">
        <f t="shared" si="111"/>
        <v>0</v>
      </c>
      <c r="AJ115" s="80">
        <f t="shared" si="117"/>
        <v>0</v>
      </c>
      <c r="AK115" s="19">
        <f t="shared" si="112"/>
        <v>0</v>
      </c>
      <c r="AL115" s="19">
        <f t="shared" si="113"/>
        <v>0</v>
      </c>
      <c r="AM115" s="64">
        <f>IF('Stammdaten Mitarbeitende'!N115&gt;0,AC115,0)</f>
        <v>0</v>
      </c>
      <c r="AN115" s="74">
        <f>IF('Stammdaten Mitarbeitende'!N115&gt;0,P115,0)</f>
        <v>0</v>
      </c>
      <c r="AO115" s="19">
        <f t="shared" si="114"/>
        <v>0</v>
      </c>
      <c r="AP115" s="19">
        <f t="shared" si="115"/>
        <v>0</v>
      </c>
      <c r="AQ115" s="97">
        <f t="shared" si="116"/>
        <v>0</v>
      </c>
    </row>
    <row r="116" spans="1:43" ht="17.25" hidden="1" customHeight="1" x14ac:dyDescent="0.2">
      <c r="A116" s="347" t="str">
        <f>'Stammdaten Mitarbeitende'!AA116</f>
        <v/>
      </c>
      <c r="B116" s="348" t="str">
        <f t="shared" si="89"/>
        <v/>
      </c>
      <c r="C116" s="162"/>
      <c r="D116" s="163"/>
      <c r="E116" s="164"/>
      <c r="F116" s="165"/>
      <c r="G116" s="307"/>
      <c r="H116" s="308"/>
      <c r="I116" s="346">
        <f t="shared" si="90"/>
        <v>0</v>
      </c>
      <c r="J116" s="309" t="str">
        <f t="shared" si="91"/>
        <v/>
      </c>
      <c r="K116" s="164"/>
      <c r="L116" s="342" t="str">
        <f t="shared" si="92"/>
        <v/>
      </c>
      <c r="M116" s="309" t="str">
        <f t="shared" si="93"/>
        <v/>
      </c>
      <c r="N116" s="309" t="str">
        <f t="shared" si="94"/>
        <v/>
      </c>
      <c r="O116" s="309" t="str">
        <f t="shared" si="95"/>
        <v/>
      </c>
      <c r="P116" s="164"/>
      <c r="Q116" s="309" t="str">
        <f t="shared" si="96"/>
        <v/>
      </c>
      <c r="R116" s="309" t="str">
        <f t="shared" si="97"/>
        <v/>
      </c>
      <c r="S116" s="56"/>
      <c r="T116" s="57"/>
      <c r="U116" s="64" t="str">
        <f>IF($A116="","",'Stammdaten Mitarbeitende'!L116)</f>
        <v/>
      </c>
      <c r="V116" s="63">
        <f t="shared" si="98"/>
        <v>0</v>
      </c>
      <c r="W116" s="63" t="str">
        <f t="shared" si="99"/>
        <v/>
      </c>
      <c r="X116" s="63" t="str">
        <f t="shared" si="100"/>
        <v/>
      </c>
      <c r="Y116" s="65" t="str">
        <f t="shared" si="101"/>
        <v/>
      </c>
      <c r="Z116" s="65" t="str">
        <f t="shared" si="102"/>
        <v/>
      </c>
      <c r="AA116" s="19" t="str">
        <f t="shared" si="103"/>
        <v/>
      </c>
      <c r="AB116" s="19" t="str">
        <f t="shared" si="104"/>
        <v/>
      </c>
      <c r="AC116" s="19" t="str">
        <f t="shared" si="105"/>
        <v/>
      </c>
      <c r="AD116" s="19" t="str">
        <f t="shared" si="106"/>
        <v/>
      </c>
      <c r="AE116" s="19" t="str">
        <f t="shared" si="107"/>
        <v/>
      </c>
      <c r="AF116" s="19" t="str">
        <f t="shared" si="108"/>
        <v/>
      </c>
      <c r="AG116" s="19">
        <f t="shared" si="109"/>
        <v>0</v>
      </c>
      <c r="AH116" s="19" t="str">
        <f t="shared" si="110"/>
        <v/>
      </c>
      <c r="AI116" s="81">
        <f t="shared" si="111"/>
        <v>0</v>
      </c>
      <c r="AJ116" s="80">
        <f t="shared" si="117"/>
        <v>0</v>
      </c>
      <c r="AK116" s="19">
        <f t="shared" si="112"/>
        <v>0</v>
      </c>
      <c r="AL116" s="19">
        <f t="shared" si="113"/>
        <v>0</v>
      </c>
      <c r="AM116" s="64">
        <f>IF('Stammdaten Mitarbeitende'!N116&gt;0,AC116,0)</f>
        <v>0</v>
      </c>
      <c r="AN116" s="74">
        <f>IF('Stammdaten Mitarbeitende'!N116&gt;0,P116,0)</f>
        <v>0</v>
      </c>
      <c r="AO116" s="19">
        <f t="shared" si="114"/>
        <v>0</v>
      </c>
      <c r="AP116" s="19">
        <f t="shared" si="115"/>
        <v>0</v>
      </c>
      <c r="AQ116" s="97">
        <f t="shared" si="116"/>
        <v>0</v>
      </c>
    </row>
    <row r="117" spans="1:43" ht="17.25" hidden="1" customHeight="1" x14ac:dyDescent="0.2">
      <c r="A117" s="347" t="str">
        <f>'Stammdaten Mitarbeitende'!AA117</f>
        <v/>
      </c>
      <c r="B117" s="348" t="str">
        <f t="shared" si="89"/>
        <v/>
      </c>
      <c r="C117" s="162"/>
      <c r="D117" s="163"/>
      <c r="E117" s="164"/>
      <c r="F117" s="165"/>
      <c r="G117" s="307"/>
      <c r="H117" s="308"/>
      <c r="I117" s="346">
        <f t="shared" si="90"/>
        <v>0</v>
      </c>
      <c r="J117" s="309" t="str">
        <f t="shared" si="91"/>
        <v/>
      </c>
      <c r="K117" s="164"/>
      <c r="L117" s="342" t="str">
        <f t="shared" si="92"/>
        <v/>
      </c>
      <c r="M117" s="309" t="str">
        <f t="shared" si="93"/>
        <v/>
      </c>
      <c r="N117" s="309" t="str">
        <f t="shared" si="94"/>
        <v/>
      </c>
      <c r="O117" s="309" t="str">
        <f t="shared" si="95"/>
        <v/>
      </c>
      <c r="P117" s="164"/>
      <c r="Q117" s="309" t="str">
        <f t="shared" si="96"/>
        <v/>
      </c>
      <c r="R117" s="309" t="str">
        <f t="shared" si="97"/>
        <v/>
      </c>
      <c r="S117" s="56"/>
      <c r="T117" s="57"/>
      <c r="U117" s="64" t="str">
        <f>IF($A117="","",'Stammdaten Mitarbeitende'!L117)</f>
        <v/>
      </c>
      <c r="V117" s="63">
        <f t="shared" si="98"/>
        <v>0</v>
      </c>
      <c r="W117" s="63" t="str">
        <f t="shared" si="99"/>
        <v/>
      </c>
      <c r="X117" s="63" t="str">
        <f t="shared" si="100"/>
        <v/>
      </c>
      <c r="Y117" s="65" t="str">
        <f t="shared" si="101"/>
        <v/>
      </c>
      <c r="Z117" s="65" t="str">
        <f t="shared" si="102"/>
        <v/>
      </c>
      <c r="AA117" s="19" t="str">
        <f t="shared" si="103"/>
        <v/>
      </c>
      <c r="AB117" s="19" t="str">
        <f t="shared" si="104"/>
        <v/>
      </c>
      <c r="AC117" s="19" t="str">
        <f t="shared" si="105"/>
        <v/>
      </c>
      <c r="AD117" s="19" t="str">
        <f t="shared" si="106"/>
        <v/>
      </c>
      <c r="AE117" s="19" t="str">
        <f t="shared" si="107"/>
        <v/>
      </c>
      <c r="AF117" s="19" t="str">
        <f t="shared" si="108"/>
        <v/>
      </c>
      <c r="AG117" s="19">
        <f t="shared" si="109"/>
        <v>0</v>
      </c>
      <c r="AH117" s="19" t="str">
        <f t="shared" si="110"/>
        <v/>
      </c>
      <c r="AI117" s="81">
        <f t="shared" si="111"/>
        <v>0</v>
      </c>
      <c r="AJ117" s="80">
        <f t="shared" si="117"/>
        <v>0</v>
      </c>
      <c r="AK117" s="19">
        <f t="shared" si="112"/>
        <v>0</v>
      </c>
      <c r="AL117" s="19">
        <f t="shared" si="113"/>
        <v>0</v>
      </c>
      <c r="AM117" s="64">
        <f>IF('Stammdaten Mitarbeitende'!N117&gt;0,AC117,0)</f>
        <v>0</v>
      </c>
      <c r="AN117" s="74">
        <f>IF('Stammdaten Mitarbeitende'!N117&gt;0,P117,0)</f>
        <v>0</v>
      </c>
      <c r="AO117" s="19">
        <f t="shared" si="114"/>
        <v>0</v>
      </c>
      <c r="AP117" s="19">
        <f t="shared" si="115"/>
        <v>0</v>
      </c>
      <c r="AQ117" s="97">
        <f t="shared" si="116"/>
        <v>0</v>
      </c>
    </row>
    <row r="118" spans="1:43" ht="17.25" hidden="1" customHeight="1" x14ac:dyDescent="0.2">
      <c r="A118" s="347" t="str">
        <f>'Stammdaten Mitarbeitende'!AA118</f>
        <v/>
      </c>
      <c r="B118" s="348" t="str">
        <f t="shared" si="89"/>
        <v/>
      </c>
      <c r="C118" s="162"/>
      <c r="D118" s="163"/>
      <c r="E118" s="164"/>
      <c r="F118" s="165"/>
      <c r="G118" s="307"/>
      <c r="H118" s="308"/>
      <c r="I118" s="346">
        <f t="shared" si="90"/>
        <v>0</v>
      </c>
      <c r="J118" s="309" t="str">
        <f t="shared" si="91"/>
        <v/>
      </c>
      <c r="K118" s="164"/>
      <c r="L118" s="342" t="str">
        <f t="shared" si="92"/>
        <v/>
      </c>
      <c r="M118" s="309" t="str">
        <f t="shared" si="93"/>
        <v/>
      </c>
      <c r="N118" s="309" t="str">
        <f t="shared" si="94"/>
        <v/>
      </c>
      <c r="O118" s="309" t="str">
        <f t="shared" si="95"/>
        <v/>
      </c>
      <c r="P118" s="164"/>
      <c r="Q118" s="309" t="str">
        <f t="shared" si="96"/>
        <v/>
      </c>
      <c r="R118" s="309" t="str">
        <f t="shared" si="97"/>
        <v/>
      </c>
      <c r="S118" s="56"/>
      <c r="T118" s="57"/>
      <c r="U118" s="64" t="str">
        <f>IF($A118="","",'Stammdaten Mitarbeitende'!L118)</f>
        <v/>
      </c>
      <c r="V118" s="63">
        <f t="shared" si="98"/>
        <v>0</v>
      </c>
      <c r="W118" s="63" t="str">
        <f t="shared" si="99"/>
        <v/>
      </c>
      <c r="X118" s="63" t="str">
        <f t="shared" si="100"/>
        <v/>
      </c>
      <c r="Y118" s="65" t="str">
        <f t="shared" si="101"/>
        <v/>
      </c>
      <c r="Z118" s="65" t="str">
        <f t="shared" si="102"/>
        <v/>
      </c>
      <c r="AA118" s="19" t="str">
        <f t="shared" si="103"/>
        <v/>
      </c>
      <c r="AB118" s="19" t="str">
        <f t="shared" si="104"/>
        <v/>
      </c>
      <c r="AC118" s="19" t="str">
        <f t="shared" si="105"/>
        <v/>
      </c>
      <c r="AD118" s="19" t="str">
        <f t="shared" si="106"/>
        <v/>
      </c>
      <c r="AE118" s="19" t="str">
        <f t="shared" si="107"/>
        <v/>
      </c>
      <c r="AF118" s="19" t="str">
        <f t="shared" si="108"/>
        <v/>
      </c>
      <c r="AG118" s="19">
        <f t="shared" si="109"/>
        <v>0</v>
      </c>
      <c r="AH118" s="19" t="str">
        <f t="shared" si="110"/>
        <v/>
      </c>
      <c r="AI118" s="81">
        <f t="shared" si="111"/>
        <v>0</v>
      </c>
      <c r="AJ118" s="80">
        <f t="shared" si="117"/>
        <v>0</v>
      </c>
      <c r="AK118" s="19">
        <f t="shared" si="112"/>
        <v>0</v>
      </c>
      <c r="AL118" s="19">
        <f t="shared" si="113"/>
        <v>0</v>
      </c>
      <c r="AM118" s="64">
        <f>IF('Stammdaten Mitarbeitende'!N118&gt;0,AC118,0)</f>
        <v>0</v>
      </c>
      <c r="AN118" s="74">
        <f>IF('Stammdaten Mitarbeitende'!N118&gt;0,P118,0)</f>
        <v>0</v>
      </c>
      <c r="AO118" s="19">
        <f t="shared" si="114"/>
        <v>0</v>
      </c>
      <c r="AP118" s="19">
        <f t="shared" si="115"/>
        <v>0</v>
      </c>
      <c r="AQ118" s="97">
        <f t="shared" si="116"/>
        <v>0</v>
      </c>
    </row>
    <row r="119" spans="1:43" ht="17.25" hidden="1" customHeight="1" x14ac:dyDescent="0.2">
      <c r="A119" s="347" t="str">
        <f>'Stammdaten Mitarbeitende'!AA119</f>
        <v/>
      </c>
      <c r="B119" s="348" t="str">
        <f t="shared" si="89"/>
        <v/>
      </c>
      <c r="C119" s="162"/>
      <c r="D119" s="163"/>
      <c r="E119" s="164"/>
      <c r="F119" s="165"/>
      <c r="G119" s="307"/>
      <c r="H119" s="308"/>
      <c r="I119" s="346">
        <f t="shared" si="90"/>
        <v>0</v>
      </c>
      <c r="J119" s="309" t="str">
        <f t="shared" si="91"/>
        <v/>
      </c>
      <c r="K119" s="164"/>
      <c r="L119" s="342" t="str">
        <f t="shared" si="92"/>
        <v/>
      </c>
      <c r="M119" s="309" t="str">
        <f t="shared" si="93"/>
        <v/>
      </c>
      <c r="N119" s="309" t="str">
        <f t="shared" si="94"/>
        <v/>
      </c>
      <c r="O119" s="309" t="str">
        <f t="shared" si="95"/>
        <v/>
      </c>
      <c r="P119" s="164"/>
      <c r="Q119" s="309" t="str">
        <f t="shared" si="96"/>
        <v/>
      </c>
      <c r="R119" s="309" t="str">
        <f t="shared" si="97"/>
        <v/>
      </c>
      <c r="S119" s="56"/>
      <c r="T119" s="57"/>
      <c r="U119" s="64" t="str">
        <f>IF($A119="","",'Stammdaten Mitarbeitende'!L119)</f>
        <v/>
      </c>
      <c r="V119" s="63">
        <f t="shared" si="98"/>
        <v>0</v>
      </c>
      <c r="W119" s="63" t="str">
        <f t="shared" si="99"/>
        <v/>
      </c>
      <c r="X119" s="63" t="str">
        <f t="shared" si="100"/>
        <v/>
      </c>
      <c r="Y119" s="65" t="str">
        <f t="shared" si="101"/>
        <v/>
      </c>
      <c r="Z119" s="65" t="str">
        <f t="shared" si="102"/>
        <v/>
      </c>
      <c r="AA119" s="19" t="str">
        <f t="shared" si="103"/>
        <v/>
      </c>
      <c r="AB119" s="19" t="str">
        <f t="shared" si="104"/>
        <v/>
      </c>
      <c r="AC119" s="19" t="str">
        <f t="shared" si="105"/>
        <v/>
      </c>
      <c r="AD119" s="19" t="str">
        <f t="shared" si="106"/>
        <v/>
      </c>
      <c r="AE119" s="19" t="str">
        <f t="shared" si="107"/>
        <v/>
      </c>
      <c r="AF119" s="19" t="str">
        <f t="shared" si="108"/>
        <v/>
      </c>
      <c r="AG119" s="19">
        <f t="shared" si="109"/>
        <v>0</v>
      </c>
      <c r="AH119" s="19" t="str">
        <f t="shared" si="110"/>
        <v/>
      </c>
      <c r="AI119" s="81">
        <f t="shared" si="111"/>
        <v>0</v>
      </c>
      <c r="AJ119" s="80">
        <f t="shared" si="117"/>
        <v>0</v>
      </c>
      <c r="AK119" s="19">
        <f t="shared" si="112"/>
        <v>0</v>
      </c>
      <c r="AL119" s="19">
        <f t="shared" si="113"/>
        <v>0</v>
      </c>
      <c r="AM119" s="64">
        <f>IF('Stammdaten Mitarbeitende'!N119&gt;0,AC119,0)</f>
        <v>0</v>
      </c>
      <c r="AN119" s="74">
        <f>IF('Stammdaten Mitarbeitende'!N119&gt;0,P119,0)</f>
        <v>0</v>
      </c>
      <c r="AO119" s="19">
        <f t="shared" si="114"/>
        <v>0</v>
      </c>
      <c r="AP119" s="19">
        <f t="shared" si="115"/>
        <v>0</v>
      </c>
      <c r="AQ119" s="97">
        <f t="shared" si="116"/>
        <v>0</v>
      </c>
    </row>
    <row r="120" spans="1:43" hidden="1" x14ac:dyDescent="0.2">
      <c r="A120" s="280" t="str">
        <f>Übersetzungstexte!A$296</f>
        <v>Seitentotal</v>
      </c>
      <c r="B120" s="343"/>
      <c r="C120" s="281"/>
      <c r="D120" s="92">
        <f>SUM(D99:D119)</f>
        <v>0</v>
      </c>
      <c r="E120" s="282"/>
      <c r="F120" s="92">
        <f>SUM(F99:F119)</f>
        <v>0</v>
      </c>
      <c r="G120" s="344"/>
      <c r="H120" s="159"/>
      <c r="I120" s="281"/>
      <c r="J120" s="92">
        <f>SUM(J99:J119)</f>
        <v>0</v>
      </c>
      <c r="K120" s="345"/>
      <c r="L120" s="159"/>
      <c r="M120" s="281"/>
      <c r="N120" s="92">
        <f>SUM(N99:N119)</f>
        <v>0</v>
      </c>
      <c r="O120" s="344"/>
      <c r="P120" s="92">
        <f>SUM(P99:P119)</f>
        <v>0</v>
      </c>
      <c r="Q120" s="281"/>
      <c r="R120" s="92">
        <f>SUM(R99:R119)</f>
        <v>0</v>
      </c>
      <c r="S120" s="56"/>
      <c r="T120" s="56"/>
      <c r="U120" s="56"/>
      <c r="V120" s="56"/>
      <c r="W120" s="56"/>
      <c r="X120" s="56"/>
      <c r="Y120" s="18"/>
      <c r="Z120" s="18"/>
      <c r="AA120" s="19"/>
      <c r="AB120" s="19"/>
      <c r="AC120" s="19"/>
      <c r="AD120" s="19"/>
      <c r="AE120" s="19"/>
      <c r="AI120" s="79"/>
      <c r="AJ120" s="79"/>
      <c r="AM120" s="56"/>
    </row>
    <row r="121" spans="1:43" hidden="1" x14ac:dyDescent="0.2">
      <c r="A121" s="240" t="str">
        <f>'Stammdaten Betrieb &amp; Abteilung'!D$1</f>
        <v xml:space="preserve">  </v>
      </c>
      <c r="B121" s="73"/>
      <c r="C121" s="241"/>
      <c r="D121" s="242"/>
      <c r="E121" s="1"/>
      <c r="F121" s="25"/>
      <c r="G121" s="1"/>
      <c r="H121" s="1"/>
      <c r="I121" s="1"/>
      <c r="J121" s="243"/>
      <c r="K121" s="46"/>
      <c r="L121" s="18"/>
      <c r="M121" s="22" t="str">
        <f>Übersetzungstexte!A$239</f>
        <v>Betrieb / Betriebsabteilung</v>
      </c>
      <c r="N121" s="49" t="str">
        <f>'Stammdaten Betrieb &amp; Abteilung'!D$13</f>
        <v xml:space="preserve"> </v>
      </c>
      <c r="O121" s="1"/>
      <c r="P121" s="49"/>
      <c r="AI121" s="79"/>
      <c r="AJ121" s="79"/>
      <c r="AM121" s="64"/>
      <c r="AO121" s="97"/>
    </row>
    <row r="122" spans="1:43" hidden="1" x14ac:dyDescent="0.2">
      <c r="A122" s="49" t="str">
        <f>'Stammdaten Betrieb &amp; Abteilung'!D$3</f>
        <v xml:space="preserve"> </v>
      </c>
      <c r="B122" s="73"/>
      <c r="C122" s="246"/>
      <c r="D122" s="242"/>
      <c r="E122" s="1"/>
      <c r="F122" s="25"/>
      <c r="G122" s="1"/>
      <c r="H122" s="1"/>
      <c r="I122" s="1"/>
      <c r="J122" s="247"/>
      <c r="K122" s="46"/>
      <c r="L122" s="18"/>
      <c r="M122" s="22" t="str">
        <f>Übersetzungstexte!A$240</f>
        <v>Abrechnungsperiode</v>
      </c>
      <c r="N122" s="349" t="str">
        <f>'Stammdaten Betrieb &amp; Abteilung'!D$14</f>
        <v/>
      </c>
      <c r="O122" s="350"/>
      <c r="P122" s="350" t="e">
        <f>'Stammdaten Betrieb &amp; Abteilung'!D$12</f>
        <v>#VALUE!</v>
      </c>
      <c r="Q122" s="351"/>
      <c r="R122" s="352"/>
      <c r="AI122" s="79"/>
      <c r="AJ122" s="79"/>
      <c r="AM122" s="64"/>
      <c r="AO122" s="87"/>
      <c r="AP122" s="87"/>
    </row>
    <row r="123" spans="1:43" hidden="1" x14ac:dyDescent="0.2">
      <c r="A123" s="49" t="str">
        <f>'Stammdaten Betrieb &amp; Abteilung'!D$4</f>
        <v xml:space="preserve"> </v>
      </c>
      <c r="B123" s="73"/>
      <c r="C123" s="1"/>
      <c r="D123" s="242"/>
      <c r="E123" s="1"/>
      <c r="F123" s="25"/>
      <c r="G123" s="1"/>
      <c r="H123" s="1"/>
      <c r="I123" s="1"/>
      <c r="J123" s="247"/>
      <c r="K123" s="46"/>
      <c r="L123" s="18"/>
      <c r="M123" s="22" t="str">
        <f>Übersetzungstexte!A$241</f>
        <v>Beginn / Ende der Kurzarbeit</v>
      </c>
      <c r="N123" s="49" t="str">
        <f>'Stammdaten Betrieb &amp; Abteilung'!D$16</f>
        <v/>
      </c>
      <c r="O123" s="1"/>
      <c r="P123" s="49"/>
      <c r="Q123" s="49"/>
      <c r="AI123" s="79"/>
      <c r="AJ123" s="79"/>
      <c r="AM123" s="64"/>
      <c r="AO123" s="87"/>
      <c r="AP123" s="87"/>
    </row>
    <row r="124" spans="1:43" hidden="1" x14ac:dyDescent="0.2">
      <c r="A124" s="187"/>
      <c r="B124" s="188"/>
      <c r="C124" s="189"/>
      <c r="D124" s="190"/>
      <c r="E124" s="189"/>
      <c r="F124" s="191"/>
      <c r="G124" s="189"/>
      <c r="H124" s="189"/>
      <c r="I124" s="189"/>
      <c r="J124" s="190"/>
      <c r="K124" s="190"/>
      <c r="L124" s="189"/>
      <c r="M124" s="192"/>
      <c r="N124" s="189"/>
      <c r="O124" s="189"/>
      <c r="P124" s="189"/>
      <c r="Q124" s="189"/>
      <c r="R124" s="189"/>
      <c r="AI124" s="79"/>
      <c r="AJ124" s="79"/>
      <c r="AM124" s="64"/>
      <c r="AO124" s="87"/>
      <c r="AP124" s="87"/>
    </row>
    <row r="125" spans="1:43" hidden="1" x14ac:dyDescent="0.2">
      <c r="A125" s="311">
        <v>1</v>
      </c>
      <c r="B125" s="312">
        <v>2</v>
      </c>
      <c r="C125" s="312">
        <v>3</v>
      </c>
      <c r="D125" s="312">
        <v>4</v>
      </c>
      <c r="E125" s="312">
        <v>5</v>
      </c>
      <c r="F125" s="312">
        <v>6</v>
      </c>
      <c r="G125" s="313"/>
      <c r="H125" s="314">
        <v>7</v>
      </c>
      <c r="I125" s="315"/>
      <c r="J125" s="312">
        <v>8</v>
      </c>
      <c r="K125" s="312">
        <v>9</v>
      </c>
      <c r="L125" s="312">
        <v>10</v>
      </c>
      <c r="M125" s="312">
        <v>11</v>
      </c>
      <c r="N125" s="312">
        <v>12</v>
      </c>
      <c r="O125" s="312">
        <v>13</v>
      </c>
      <c r="P125" s="312"/>
      <c r="Q125" s="312">
        <v>14</v>
      </c>
      <c r="R125" s="312">
        <v>15</v>
      </c>
      <c r="S125" s="54"/>
      <c r="T125" s="54"/>
      <c r="U125" s="54"/>
      <c r="V125" s="58" t="s">
        <v>717</v>
      </c>
      <c r="W125" s="54" t="s">
        <v>759</v>
      </c>
      <c r="X125" s="54"/>
      <c r="Y125" s="59" t="s">
        <v>718</v>
      </c>
      <c r="Z125" s="54" t="s">
        <v>719</v>
      </c>
      <c r="AA125" s="59" t="s">
        <v>720</v>
      </c>
      <c r="AB125" s="59" t="s">
        <v>721</v>
      </c>
      <c r="AC125" s="59" t="s">
        <v>722</v>
      </c>
      <c r="AD125" s="59" t="s">
        <v>723</v>
      </c>
      <c r="AE125" s="59" t="s">
        <v>736</v>
      </c>
      <c r="AF125" s="66" t="s">
        <v>732</v>
      </c>
      <c r="AG125" s="66"/>
      <c r="AH125" s="91" t="s">
        <v>737</v>
      </c>
      <c r="AI125" s="66"/>
      <c r="AJ125" s="66"/>
      <c r="AK125" s="78"/>
      <c r="AL125" s="78"/>
      <c r="AM125" s="87" t="s">
        <v>60</v>
      </c>
      <c r="AN125" s="87" t="s">
        <v>60</v>
      </c>
      <c r="AO125" s="87"/>
      <c r="AP125" s="87"/>
      <c r="AQ125" s="381" t="s">
        <v>800</v>
      </c>
    </row>
    <row r="126" spans="1:43" s="6" customFormat="1" hidden="1" x14ac:dyDescent="0.2">
      <c r="A126" s="316" t="str">
        <f>Übersetzungstexte!A$242</f>
        <v/>
      </c>
      <c r="B126" s="317" t="str">
        <f>Übersetzungstexte!A$245</f>
        <v>anrechen-</v>
      </c>
      <c r="C126" s="317" t="str">
        <f>Übersetzungstexte!A$248</f>
        <v>Wöchentl.</v>
      </c>
      <c r="D126" s="318" t="str">
        <f>Übersetzungstexte!A$251</f>
        <v>Sollstd. Abr.-</v>
      </c>
      <c r="E126" s="310" t="str">
        <f>Übersetzungstexte!A$254</f>
        <v/>
      </c>
      <c r="F126" s="318" t="str">
        <f>Übersetzungstexte!A$257</f>
        <v>Bezahlte/</v>
      </c>
      <c r="G126" s="319"/>
      <c r="H126" s="320" t="str">
        <f>Übersetzungstexte!A$263</f>
        <v>(nur für Gleitzeit)</v>
      </c>
      <c r="I126" s="321"/>
      <c r="J126" s="318" t="str">
        <f>Übersetzungstexte!A$269</f>
        <v>Ausfall-</v>
      </c>
      <c r="K126" s="318" t="str">
        <f>Übersetzungstexte!A$272</f>
        <v>Saldo</v>
      </c>
      <c r="L126" s="310" t="str">
        <f>Übersetzungstexte!A$275</f>
        <v>Saisonale</v>
      </c>
      <c r="M126" s="322" t="str">
        <f>Übersetzungstexte!A$278</f>
        <v>Anrechen-</v>
      </c>
      <c r="N126" s="310" t="str">
        <f>Übersetzungstexte!A$281</f>
        <v>Verdienst-</v>
      </c>
      <c r="O126" s="310" t="str">
        <f>Übersetzungstexte!A$284</f>
        <v>Verdienst-</v>
      </c>
      <c r="P126" s="317" t="str">
        <f>Übersetzungstexte!A$287</f>
        <v>Verdienst</v>
      </c>
      <c r="Q126" s="310" t="str">
        <f>AE$4</f>
        <v xml:space="preserve">Abzug </v>
      </c>
      <c r="R126" s="310" t="str">
        <f>Übersetzungstexte!A$293</f>
        <v/>
      </c>
      <c r="S126" s="55"/>
      <c r="T126" s="55"/>
      <c r="U126" s="62" t="s">
        <v>680</v>
      </c>
      <c r="V126" s="60" t="s">
        <v>709</v>
      </c>
      <c r="W126" s="61" t="s">
        <v>691</v>
      </c>
      <c r="X126" s="61" t="s">
        <v>554</v>
      </c>
      <c r="Y126" s="59" t="s">
        <v>729</v>
      </c>
      <c r="Z126" s="67" t="s">
        <v>671</v>
      </c>
      <c r="AA126" s="59" t="s">
        <v>731</v>
      </c>
      <c r="AB126" s="59" t="s">
        <v>694</v>
      </c>
      <c r="AC126" s="59" t="s">
        <v>674</v>
      </c>
      <c r="AD126" s="59" t="s">
        <v>674</v>
      </c>
      <c r="AE126" s="59" t="s">
        <v>677</v>
      </c>
      <c r="AF126" s="66" t="s">
        <v>677</v>
      </c>
      <c r="AG126" s="66" t="s">
        <v>673</v>
      </c>
      <c r="AH126" s="91"/>
      <c r="AI126" s="66" t="s">
        <v>685</v>
      </c>
      <c r="AJ126" s="66" t="s">
        <v>685</v>
      </c>
      <c r="AK126" s="66" t="s">
        <v>764</v>
      </c>
      <c r="AL126" s="66" t="s">
        <v>667</v>
      </c>
      <c r="AM126" s="59" t="s">
        <v>674</v>
      </c>
      <c r="AN126" s="66" t="s">
        <v>673</v>
      </c>
      <c r="AO126" s="66" t="s">
        <v>764</v>
      </c>
      <c r="AP126" s="95" t="s">
        <v>46</v>
      </c>
      <c r="AQ126" s="382" t="s">
        <v>801</v>
      </c>
    </row>
    <row r="127" spans="1:43" s="6" customFormat="1" hidden="1" x14ac:dyDescent="0.2">
      <c r="A127" s="323" t="str">
        <f>Übersetzungstexte!A$243</f>
        <v/>
      </c>
      <c r="B127" s="310" t="str">
        <f>Übersetzungstexte!A$246</f>
        <v>barer Std.-</v>
      </c>
      <c r="C127" s="317" t="str">
        <f>Übersetzungstexte!A$249</f>
        <v>Arbeitszeit</v>
      </c>
      <c r="D127" s="318" t="str">
        <f>Übersetzungstexte!A$252</f>
        <v>Periode Inkl.</v>
      </c>
      <c r="E127" s="310" t="str">
        <f>Übersetzungstexte!A$255</f>
        <v/>
      </c>
      <c r="F127" s="318" t="str">
        <f>Übersetzungstexte!A$258</f>
        <v>Unbezahlte</v>
      </c>
      <c r="G127" s="324" t="str">
        <f>Übersetzungstexte!A$261</f>
        <v>Saldo Ende Per.</v>
      </c>
      <c r="H127" s="325"/>
      <c r="I127" s="326"/>
      <c r="J127" s="318" t="str">
        <f>Übersetzungstexte!A$270</f>
        <v>stunden</v>
      </c>
      <c r="K127" s="318" t="str">
        <f>Übersetzungstexte!A$273</f>
        <v>Mehrstd.</v>
      </c>
      <c r="L127" s="310" t="str">
        <f>Übersetzungstexte!A$276</f>
        <v>Ausfall-</v>
      </c>
      <c r="M127" s="322" t="str">
        <f>Übersetzungstexte!A$279</f>
        <v>bare Aus-</v>
      </c>
      <c r="N127" s="310" t="str">
        <f>Übersetzungstexte!A$282</f>
        <v>ausfall</v>
      </c>
      <c r="O127" s="310" t="str">
        <f>Übersetzungstexte!A$285</f>
        <v>ausfall</v>
      </c>
      <c r="P127" s="317" t="str">
        <f>Übersetzungstexte!A$288</f>
        <v>Zwischen-</v>
      </c>
      <c r="Q127" s="310" t="str">
        <f>Übersetzungstexte!A$291</f>
        <v>Karenztage</v>
      </c>
      <c r="R127" s="310" t="str">
        <f>Übersetzungstexte!A$294</f>
        <v>Beantragte</v>
      </c>
      <c r="S127" s="55"/>
      <c r="T127" s="55"/>
      <c r="U127" s="55" t="s">
        <v>682</v>
      </c>
      <c r="V127" s="60" t="s">
        <v>710</v>
      </c>
      <c r="W127" s="61" t="s">
        <v>692</v>
      </c>
      <c r="X127" s="61"/>
      <c r="Y127" s="59" t="s">
        <v>730</v>
      </c>
      <c r="Z127" s="67" t="s">
        <v>691</v>
      </c>
      <c r="AA127" s="59" t="s">
        <v>730</v>
      </c>
      <c r="AB127" s="59" t="s">
        <v>51</v>
      </c>
      <c r="AC127" s="59" t="s">
        <v>672</v>
      </c>
      <c r="AD127" s="59" t="s">
        <v>672</v>
      </c>
      <c r="AE127" s="59" t="s">
        <v>656</v>
      </c>
      <c r="AF127" s="66" t="s">
        <v>707</v>
      </c>
      <c r="AG127" s="66" t="s">
        <v>707</v>
      </c>
      <c r="AH127" s="91" t="s">
        <v>678</v>
      </c>
      <c r="AI127" s="66" t="s">
        <v>760</v>
      </c>
      <c r="AJ127" s="66" t="s">
        <v>763</v>
      </c>
      <c r="AK127" s="66" t="s">
        <v>760</v>
      </c>
      <c r="AL127" s="66" t="s">
        <v>760</v>
      </c>
      <c r="AM127" s="59" t="s">
        <v>672</v>
      </c>
      <c r="AN127" s="66" t="s">
        <v>707</v>
      </c>
      <c r="AO127" s="66" t="s">
        <v>45</v>
      </c>
      <c r="AP127" s="95" t="s">
        <v>47</v>
      </c>
      <c r="AQ127" s="383"/>
    </row>
    <row r="128" spans="1:43" s="6" customFormat="1" hidden="1" x14ac:dyDescent="0.2">
      <c r="A128" s="327" t="str">
        <f>Übersetzungstexte!A$244</f>
        <v>Name,Vorname</v>
      </c>
      <c r="B128" s="328" t="str">
        <f>Übersetzungstexte!A$247</f>
        <v>Verdienst</v>
      </c>
      <c r="C128" s="329" t="str">
        <f>Übersetzungstexte!A$250</f>
        <v>in der AP</v>
      </c>
      <c r="D128" s="330" t="str">
        <f>Übersetzungstexte!A$253</f>
        <v>Vorholzeit</v>
      </c>
      <c r="E128" s="328" t="str">
        <f>Übersetzungstexte!A$256</f>
        <v>Istzeit</v>
      </c>
      <c r="F128" s="330" t="str">
        <f>Übersetzungstexte!A$259</f>
        <v>Absenzen</v>
      </c>
      <c r="G128" s="331" t="str">
        <f>Übersetzungstexte!A$262</f>
        <v>vorherg.</v>
      </c>
      <c r="H128" s="332" t="str">
        <f>Übersetzungstexte!A$265</f>
        <v>laufend</v>
      </c>
      <c r="I128" s="328" t="str">
        <f>Übersetzungstexte!A$268</f>
        <v>Diff.</v>
      </c>
      <c r="J128" s="330" t="str">
        <f>Übersetzungstexte!A$271</f>
        <v>total</v>
      </c>
      <c r="K128" s="330" t="str">
        <f>Übersetzungstexte!A$274</f>
        <v>Vormonate</v>
      </c>
      <c r="L128" s="328" t="str">
        <f>Übersetzungstexte!A$277</f>
        <v>stunden</v>
      </c>
      <c r="M128" s="333" t="str">
        <f>Übersetzungstexte!A$280</f>
        <v>fall-Std.</v>
      </c>
      <c r="N128" s="333" t="str">
        <f>Übersetzungstexte!A$283</f>
        <v>100%</v>
      </c>
      <c r="O128" s="333" t="str">
        <f>Übersetzungstexte!A$286</f>
        <v>80%</v>
      </c>
      <c r="P128" s="329" t="str">
        <f>Übersetzungstexte!A$289</f>
        <v>Beschäftigung</v>
      </c>
      <c r="Q128" s="333" t="str">
        <f>Übersetzungstexte!A$292</f>
        <v>80%</v>
      </c>
      <c r="R128" s="328" t="str">
        <f>Übersetzungstexte!A$295</f>
        <v>Vergütung</v>
      </c>
      <c r="S128" s="55"/>
      <c r="T128" s="55"/>
      <c r="U128" s="55" t="s">
        <v>673</v>
      </c>
      <c r="V128" s="61"/>
      <c r="W128" s="61" t="s">
        <v>738</v>
      </c>
      <c r="X128" s="61"/>
      <c r="Y128" s="59" t="s">
        <v>697</v>
      </c>
      <c r="Z128" s="67" t="s">
        <v>692</v>
      </c>
      <c r="AA128" s="59" t="s">
        <v>698</v>
      </c>
      <c r="AB128" s="59" t="s">
        <v>50</v>
      </c>
      <c r="AC128" s="68" t="s">
        <v>675</v>
      </c>
      <c r="AD128" s="68" t="s">
        <v>676</v>
      </c>
      <c r="AE128" s="68" t="s">
        <v>676</v>
      </c>
      <c r="AF128" s="66" t="s">
        <v>733</v>
      </c>
      <c r="AG128" s="66" t="s">
        <v>733</v>
      </c>
      <c r="AH128" s="96" t="s">
        <v>679</v>
      </c>
      <c r="AI128" s="66" t="s">
        <v>749</v>
      </c>
      <c r="AJ128" s="66" t="s">
        <v>749</v>
      </c>
      <c r="AK128" s="66" t="s">
        <v>749</v>
      </c>
      <c r="AL128" s="66" t="s">
        <v>749</v>
      </c>
      <c r="AM128" s="68" t="s">
        <v>675</v>
      </c>
      <c r="AN128" s="66" t="s">
        <v>733</v>
      </c>
      <c r="AO128" s="66" t="s">
        <v>663</v>
      </c>
      <c r="AP128" s="95" t="s">
        <v>48</v>
      </c>
      <c r="AQ128" s="383"/>
    </row>
    <row r="129" spans="1:43" ht="17.25" hidden="1" customHeight="1" x14ac:dyDescent="0.2">
      <c r="A129" s="347" t="str">
        <f>'Stammdaten Mitarbeitende'!AA129</f>
        <v/>
      </c>
      <c r="B129" s="348" t="str">
        <f t="shared" ref="B129:B149" si="118">U129</f>
        <v/>
      </c>
      <c r="C129" s="162"/>
      <c r="D129" s="163"/>
      <c r="E129" s="164"/>
      <c r="F129" s="165"/>
      <c r="G129" s="307"/>
      <c r="H129" s="308"/>
      <c r="I129" s="346">
        <f t="shared" ref="I129:I149" si="119">V129</f>
        <v>0</v>
      </c>
      <c r="J129" s="309" t="str">
        <f t="shared" ref="J129:J149" si="120">W129</f>
        <v/>
      </c>
      <c r="K129" s="164"/>
      <c r="L129" s="342" t="str">
        <f t="shared" ref="L129:L149" si="121">Z129</f>
        <v/>
      </c>
      <c r="M129" s="309" t="str">
        <f t="shared" ref="M129:M149" si="122">AB129</f>
        <v/>
      </c>
      <c r="N129" s="309" t="str">
        <f t="shared" ref="N129:N149" si="123">AC129</f>
        <v/>
      </c>
      <c r="O129" s="309" t="str">
        <f t="shared" ref="O129:O149" si="124">AD129</f>
        <v/>
      </c>
      <c r="P129" s="164"/>
      <c r="Q129" s="309" t="str">
        <f t="shared" ref="Q129:Q149" si="125">AE129</f>
        <v/>
      </c>
      <c r="R129" s="309" t="str">
        <f t="shared" ref="R129:R149" si="126">AH129</f>
        <v/>
      </c>
      <c r="S129" s="56"/>
      <c r="T129" s="57"/>
      <c r="U129" s="64" t="str">
        <f>IF($A129="","",'Stammdaten Mitarbeitende'!L129)</f>
        <v/>
      </c>
      <c r="V129" s="63">
        <f t="shared" ref="V129:V149" si="127">IF(AND(G129="",H129=""),0,G129-H129)</f>
        <v>0</v>
      </c>
      <c r="W129" s="63" t="str">
        <f t="shared" ref="W129:W149" si="128">IF(OR($A129="",D129="",E129="",F129="",V129=""),"",D129-(E129+F129+V129))</f>
        <v/>
      </c>
      <c r="X129" s="63" t="str">
        <f t="shared" ref="X129:X149" si="129">IF(W129="","",MAX(W129,0))</f>
        <v/>
      </c>
      <c r="Y129" s="65" t="str">
        <f t="shared" ref="Y129:Y149" si="130">IF(J129="","",Y$4)</f>
        <v/>
      </c>
      <c r="Z129" s="65" t="str">
        <f t="shared" ref="Z129:Z149" si="131">IF(J129="","",J129*Z$4)</f>
        <v/>
      </c>
      <c r="AA129" s="19" t="str">
        <f t="shared" ref="AA129:AA149" si="132">IF(Y129="","",AA$4)</f>
        <v/>
      </c>
      <c r="AB129" s="19" t="str">
        <f t="shared" ref="AB129:AB149" si="133">IF(J129="","",ROUND(J129*AB$4 - MAX(K129-L129,0),2))</f>
        <v/>
      </c>
      <c r="AC129" s="19" t="str">
        <f t="shared" ref="AC129:AC149" si="134">IF(OR($A129="",J129="",B129="",M129&lt;0),"",MAX(ROUND(M129*B129*2,1)/2,0))</f>
        <v/>
      </c>
      <c r="AD129" s="19" t="str">
        <f t="shared" ref="AD129:AD149" si="135">IF(OR($A129="",N129=""),"",ROUND(N129*8/5,1)/2)</f>
        <v/>
      </c>
      <c r="AE129" s="19" t="str">
        <f t="shared" ref="AE129:AE149" si="136">IF(OR($A129="",B129="",N129=""),"",ROUND(AE$3*C129*B129*16/50,1)/2)</f>
        <v/>
      </c>
      <c r="AF129" s="19" t="str">
        <f t="shared" ref="AF129:AF149" si="137">IF(OR($A129="",J129="",N129=""),"",MAX(O129+P129-N129,0))</f>
        <v/>
      </c>
      <c r="AG129" s="19">
        <f t="shared" ref="AG129:AG149" si="138">P129</f>
        <v>0</v>
      </c>
      <c r="AH129" s="19" t="str">
        <f t="shared" ref="AH129:AH149" si="139">IF(OR($A129="",N129=""),"",ROUND((MAX(O129-Q129-AF129,0))*2,1)/2)</f>
        <v/>
      </c>
      <c r="AI129" s="81">
        <f t="shared" ref="AI129:AI149" si="140">IF(D129="",0,1)</f>
        <v>0</v>
      </c>
      <c r="AJ129" s="80">
        <f>IF(J129="",0,IF(ROUND(J129,2)&lt;=0,0,1))</f>
        <v>0</v>
      </c>
      <c r="AK129" s="19">
        <f t="shared" ref="AK129:AK149" si="141">IF(D129="",0,D129)</f>
        <v>0</v>
      </c>
      <c r="AL129" s="19">
        <f t="shared" ref="AL129:AL149" si="142">IF(D129="",0,F129)</f>
        <v>0</v>
      </c>
      <c r="AM129" s="64">
        <f>IF('Stammdaten Mitarbeitende'!N129&gt;0,AC129,0)</f>
        <v>0</v>
      </c>
      <c r="AN129" s="74">
        <f>IF('Stammdaten Mitarbeitende'!N129&gt;0,P129,0)</f>
        <v>0</v>
      </c>
      <c r="AO129" s="19">
        <f t="shared" ref="AO129:AO149" si="143">D129</f>
        <v>0</v>
      </c>
      <c r="AP129" s="19">
        <f t="shared" ref="AP129:AP149" si="144">F129</f>
        <v>0</v>
      </c>
      <c r="AQ129" s="97">
        <f t="shared" ref="AQ129:AQ149" si="145">IF(AM129="",0,MAX(AM129-AN129,0))</f>
        <v>0</v>
      </c>
    </row>
    <row r="130" spans="1:43" ht="17.25" hidden="1" customHeight="1" x14ac:dyDescent="0.2">
      <c r="A130" s="347" t="str">
        <f>'Stammdaten Mitarbeitende'!AA130</f>
        <v/>
      </c>
      <c r="B130" s="348" t="str">
        <f t="shared" si="118"/>
        <v/>
      </c>
      <c r="C130" s="162"/>
      <c r="D130" s="163"/>
      <c r="E130" s="164"/>
      <c r="F130" s="165"/>
      <c r="G130" s="307"/>
      <c r="H130" s="308"/>
      <c r="I130" s="346">
        <f t="shared" si="119"/>
        <v>0</v>
      </c>
      <c r="J130" s="309" t="str">
        <f t="shared" si="120"/>
        <v/>
      </c>
      <c r="K130" s="164"/>
      <c r="L130" s="342" t="str">
        <f t="shared" si="121"/>
        <v/>
      </c>
      <c r="M130" s="309" t="str">
        <f t="shared" si="122"/>
        <v/>
      </c>
      <c r="N130" s="309" t="str">
        <f t="shared" si="123"/>
        <v/>
      </c>
      <c r="O130" s="309" t="str">
        <f t="shared" si="124"/>
        <v/>
      </c>
      <c r="P130" s="164"/>
      <c r="Q130" s="309" t="str">
        <f t="shared" si="125"/>
        <v/>
      </c>
      <c r="R130" s="309" t="str">
        <f t="shared" si="126"/>
        <v/>
      </c>
      <c r="S130" s="56"/>
      <c r="T130" s="57"/>
      <c r="U130" s="64" t="str">
        <f>IF($A130="","",'Stammdaten Mitarbeitende'!L130)</f>
        <v/>
      </c>
      <c r="V130" s="63">
        <f t="shared" si="127"/>
        <v>0</v>
      </c>
      <c r="W130" s="63" t="str">
        <f t="shared" si="128"/>
        <v/>
      </c>
      <c r="X130" s="63" t="str">
        <f t="shared" si="129"/>
        <v/>
      </c>
      <c r="Y130" s="65" t="str">
        <f t="shared" si="130"/>
        <v/>
      </c>
      <c r="Z130" s="65" t="str">
        <f t="shared" si="131"/>
        <v/>
      </c>
      <c r="AA130" s="19" t="str">
        <f t="shared" si="132"/>
        <v/>
      </c>
      <c r="AB130" s="19" t="str">
        <f t="shared" si="133"/>
        <v/>
      </c>
      <c r="AC130" s="19" t="str">
        <f t="shared" si="134"/>
        <v/>
      </c>
      <c r="AD130" s="19" t="str">
        <f t="shared" si="135"/>
        <v/>
      </c>
      <c r="AE130" s="19" t="str">
        <f t="shared" si="136"/>
        <v/>
      </c>
      <c r="AF130" s="19" t="str">
        <f t="shared" si="137"/>
        <v/>
      </c>
      <c r="AG130" s="19">
        <f t="shared" si="138"/>
        <v>0</v>
      </c>
      <c r="AH130" s="19" t="str">
        <f t="shared" si="139"/>
        <v/>
      </c>
      <c r="AI130" s="81">
        <f t="shared" si="140"/>
        <v>0</v>
      </c>
      <c r="AJ130" s="80">
        <f t="shared" ref="AJ130:AJ149" si="146">IF(J130="",0,IF(ROUND(J130,2)&lt;=0,0,1))</f>
        <v>0</v>
      </c>
      <c r="AK130" s="19">
        <f t="shared" si="141"/>
        <v>0</v>
      </c>
      <c r="AL130" s="19">
        <f t="shared" si="142"/>
        <v>0</v>
      </c>
      <c r="AM130" s="64">
        <f>IF('Stammdaten Mitarbeitende'!N130&gt;0,AC130,0)</f>
        <v>0</v>
      </c>
      <c r="AN130" s="74">
        <f>IF('Stammdaten Mitarbeitende'!N130&gt;0,P130,0)</f>
        <v>0</v>
      </c>
      <c r="AO130" s="19">
        <f t="shared" si="143"/>
        <v>0</v>
      </c>
      <c r="AP130" s="19">
        <f t="shared" si="144"/>
        <v>0</v>
      </c>
      <c r="AQ130" s="97">
        <f t="shared" si="145"/>
        <v>0</v>
      </c>
    </row>
    <row r="131" spans="1:43" ht="17.25" hidden="1" customHeight="1" x14ac:dyDescent="0.2">
      <c r="A131" s="347" t="str">
        <f>'Stammdaten Mitarbeitende'!AA131</f>
        <v/>
      </c>
      <c r="B131" s="348" t="str">
        <f t="shared" si="118"/>
        <v/>
      </c>
      <c r="C131" s="162"/>
      <c r="D131" s="163"/>
      <c r="E131" s="164"/>
      <c r="F131" s="165"/>
      <c r="G131" s="307"/>
      <c r="H131" s="308"/>
      <c r="I131" s="346">
        <f t="shared" si="119"/>
        <v>0</v>
      </c>
      <c r="J131" s="309" t="str">
        <f t="shared" si="120"/>
        <v/>
      </c>
      <c r="K131" s="164"/>
      <c r="L131" s="342" t="str">
        <f t="shared" si="121"/>
        <v/>
      </c>
      <c r="M131" s="309" t="str">
        <f t="shared" si="122"/>
        <v/>
      </c>
      <c r="N131" s="309" t="str">
        <f t="shared" si="123"/>
        <v/>
      </c>
      <c r="O131" s="309" t="str">
        <f t="shared" si="124"/>
        <v/>
      </c>
      <c r="P131" s="164"/>
      <c r="Q131" s="309" t="str">
        <f t="shared" si="125"/>
        <v/>
      </c>
      <c r="R131" s="309" t="str">
        <f t="shared" si="126"/>
        <v/>
      </c>
      <c r="S131" s="56"/>
      <c r="T131" s="57"/>
      <c r="U131" s="64" t="str">
        <f>IF($A131="","",'Stammdaten Mitarbeitende'!L131)</f>
        <v/>
      </c>
      <c r="V131" s="63">
        <f t="shared" si="127"/>
        <v>0</v>
      </c>
      <c r="W131" s="63" t="str">
        <f t="shared" si="128"/>
        <v/>
      </c>
      <c r="X131" s="63" t="str">
        <f t="shared" si="129"/>
        <v/>
      </c>
      <c r="Y131" s="65" t="str">
        <f t="shared" si="130"/>
        <v/>
      </c>
      <c r="Z131" s="65" t="str">
        <f t="shared" si="131"/>
        <v/>
      </c>
      <c r="AA131" s="19" t="str">
        <f t="shared" si="132"/>
        <v/>
      </c>
      <c r="AB131" s="19" t="str">
        <f t="shared" si="133"/>
        <v/>
      </c>
      <c r="AC131" s="19" t="str">
        <f t="shared" si="134"/>
        <v/>
      </c>
      <c r="AD131" s="19" t="str">
        <f t="shared" si="135"/>
        <v/>
      </c>
      <c r="AE131" s="19" t="str">
        <f t="shared" si="136"/>
        <v/>
      </c>
      <c r="AF131" s="19" t="str">
        <f t="shared" si="137"/>
        <v/>
      </c>
      <c r="AG131" s="19">
        <f t="shared" si="138"/>
        <v>0</v>
      </c>
      <c r="AH131" s="19" t="str">
        <f t="shared" si="139"/>
        <v/>
      </c>
      <c r="AI131" s="81">
        <f t="shared" si="140"/>
        <v>0</v>
      </c>
      <c r="AJ131" s="80">
        <f t="shared" si="146"/>
        <v>0</v>
      </c>
      <c r="AK131" s="19">
        <f t="shared" si="141"/>
        <v>0</v>
      </c>
      <c r="AL131" s="19">
        <f t="shared" si="142"/>
        <v>0</v>
      </c>
      <c r="AM131" s="64">
        <f>IF('Stammdaten Mitarbeitende'!N131&gt;0,AC131,0)</f>
        <v>0</v>
      </c>
      <c r="AN131" s="74">
        <f>IF('Stammdaten Mitarbeitende'!N131&gt;0,P131,0)</f>
        <v>0</v>
      </c>
      <c r="AO131" s="19">
        <f t="shared" si="143"/>
        <v>0</v>
      </c>
      <c r="AP131" s="19">
        <f t="shared" si="144"/>
        <v>0</v>
      </c>
      <c r="AQ131" s="97">
        <f t="shared" si="145"/>
        <v>0</v>
      </c>
    </row>
    <row r="132" spans="1:43" ht="17.25" hidden="1" customHeight="1" x14ac:dyDescent="0.2">
      <c r="A132" s="347" t="str">
        <f>'Stammdaten Mitarbeitende'!AA132</f>
        <v/>
      </c>
      <c r="B132" s="348" t="str">
        <f t="shared" si="118"/>
        <v/>
      </c>
      <c r="C132" s="162"/>
      <c r="D132" s="163"/>
      <c r="E132" s="164"/>
      <c r="F132" s="165"/>
      <c r="G132" s="307"/>
      <c r="H132" s="308"/>
      <c r="I132" s="346">
        <f t="shared" si="119"/>
        <v>0</v>
      </c>
      <c r="J132" s="309" t="str">
        <f t="shared" si="120"/>
        <v/>
      </c>
      <c r="K132" s="164"/>
      <c r="L132" s="342" t="str">
        <f t="shared" si="121"/>
        <v/>
      </c>
      <c r="M132" s="309" t="str">
        <f t="shared" si="122"/>
        <v/>
      </c>
      <c r="N132" s="309" t="str">
        <f t="shared" si="123"/>
        <v/>
      </c>
      <c r="O132" s="309" t="str">
        <f t="shared" si="124"/>
        <v/>
      </c>
      <c r="P132" s="164"/>
      <c r="Q132" s="309" t="str">
        <f t="shared" si="125"/>
        <v/>
      </c>
      <c r="R132" s="309" t="str">
        <f t="shared" si="126"/>
        <v/>
      </c>
      <c r="S132" s="56"/>
      <c r="T132" s="57"/>
      <c r="U132" s="64" t="str">
        <f>IF($A132="","",'Stammdaten Mitarbeitende'!L132)</f>
        <v/>
      </c>
      <c r="V132" s="63">
        <f t="shared" si="127"/>
        <v>0</v>
      </c>
      <c r="W132" s="63" t="str">
        <f t="shared" si="128"/>
        <v/>
      </c>
      <c r="X132" s="63" t="str">
        <f t="shared" si="129"/>
        <v/>
      </c>
      <c r="Y132" s="65" t="str">
        <f t="shared" si="130"/>
        <v/>
      </c>
      <c r="Z132" s="65" t="str">
        <f t="shared" si="131"/>
        <v/>
      </c>
      <c r="AA132" s="19" t="str">
        <f t="shared" si="132"/>
        <v/>
      </c>
      <c r="AB132" s="19" t="str">
        <f t="shared" si="133"/>
        <v/>
      </c>
      <c r="AC132" s="19" t="str">
        <f t="shared" si="134"/>
        <v/>
      </c>
      <c r="AD132" s="19" t="str">
        <f t="shared" si="135"/>
        <v/>
      </c>
      <c r="AE132" s="19" t="str">
        <f t="shared" si="136"/>
        <v/>
      </c>
      <c r="AF132" s="19" t="str">
        <f t="shared" si="137"/>
        <v/>
      </c>
      <c r="AG132" s="19">
        <f t="shared" si="138"/>
        <v>0</v>
      </c>
      <c r="AH132" s="19" t="str">
        <f t="shared" si="139"/>
        <v/>
      </c>
      <c r="AI132" s="81">
        <f t="shared" si="140"/>
        <v>0</v>
      </c>
      <c r="AJ132" s="80">
        <f t="shared" si="146"/>
        <v>0</v>
      </c>
      <c r="AK132" s="19">
        <f t="shared" si="141"/>
        <v>0</v>
      </c>
      <c r="AL132" s="19">
        <f t="shared" si="142"/>
        <v>0</v>
      </c>
      <c r="AM132" s="64">
        <f>IF('Stammdaten Mitarbeitende'!N132&gt;0,AC132,0)</f>
        <v>0</v>
      </c>
      <c r="AN132" s="74">
        <f>IF('Stammdaten Mitarbeitende'!N132&gt;0,P132,0)</f>
        <v>0</v>
      </c>
      <c r="AO132" s="19">
        <f t="shared" si="143"/>
        <v>0</v>
      </c>
      <c r="AP132" s="19">
        <f t="shared" si="144"/>
        <v>0</v>
      </c>
      <c r="AQ132" s="97">
        <f t="shared" si="145"/>
        <v>0</v>
      </c>
    </row>
    <row r="133" spans="1:43" ht="17.25" hidden="1" customHeight="1" x14ac:dyDescent="0.2">
      <c r="A133" s="347" t="str">
        <f>'Stammdaten Mitarbeitende'!AA133</f>
        <v/>
      </c>
      <c r="B133" s="348" t="str">
        <f t="shared" si="118"/>
        <v/>
      </c>
      <c r="C133" s="162"/>
      <c r="D133" s="163"/>
      <c r="E133" s="164"/>
      <c r="F133" s="165"/>
      <c r="G133" s="307"/>
      <c r="H133" s="308"/>
      <c r="I133" s="346">
        <f t="shared" si="119"/>
        <v>0</v>
      </c>
      <c r="J133" s="309" t="str">
        <f t="shared" si="120"/>
        <v/>
      </c>
      <c r="K133" s="164"/>
      <c r="L133" s="342" t="str">
        <f t="shared" si="121"/>
        <v/>
      </c>
      <c r="M133" s="309" t="str">
        <f t="shared" si="122"/>
        <v/>
      </c>
      <c r="N133" s="309" t="str">
        <f t="shared" si="123"/>
        <v/>
      </c>
      <c r="O133" s="309" t="str">
        <f t="shared" si="124"/>
        <v/>
      </c>
      <c r="P133" s="164"/>
      <c r="Q133" s="309" t="str">
        <f t="shared" si="125"/>
        <v/>
      </c>
      <c r="R133" s="309" t="str">
        <f t="shared" si="126"/>
        <v/>
      </c>
      <c r="S133" s="56"/>
      <c r="T133" s="57"/>
      <c r="U133" s="64" t="str">
        <f>IF($A133="","",'Stammdaten Mitarbeitende'!L133)</f>
        <v/>
      </c>
      <c r="V133" s="63">
        <f t="shared" si="127"/>
        <v>0</v>
      </c>
      <c r="W133" s="63" t="str">
        <f t="shared" si="128"/>
        <v/>
      </c>
      <c r="X133" s="63" t="str">
        <f t="shared" si="129"/>
        <v/>
      </c>
      <c r="Y133" s="65" t="str">
        <f t="shared" si="130"/>
        <v/>
      </c>
      <c r="Z133" s="65" t="str">
        <f t="shared" si="131"/>
        <v/>
      </c>
      <c r="AA133" s="19" t="str">
        <f t="shared" si="132"/>
        <v/>
      </c>
      <c r="AB133" s="19" t="str">
        <f t="shared" si="133"/>
        <v/>
      </c>
      <c r="AC133" s="19" t="str">
        <f t="shared" si="134"/>
        <v/>
      </c>
      <c r="AD133" s="19" t="str">
        <f t="shared" si="135"/>
        <v/>
      </c>
      <c r="AE133" s="19" t="str">
        <f t="shared" si="136"/>
        <v/>
      </c>
      <c r="AF133" s="19" t="str">
        <f t="shared" si="137"/>
        <v/>
      </c>
      <c r="AG133" s="19">
        <f t="shared" si="138"/>
        <v>0</v>
      </c>
      <c r="AH133" s="19" t="str">
        <f t="shared" si="139"/>
        <v/>
      </c>
      <c r="AI133" s="81">
        <f t="shared" si="140"/>
        <v>0</v>
      </c>
      <c r="AJ133" s="80">
        <f t="shared" si="146"/>
        <v>0</v>
      </c>
      <c r="AK133" s="19">
        <f t="shared" si="141"/>
        <v>0</v>
      </c>
      <c r="AL133" s="19">
        <f t="shared" si="142"/>
        <v>0</v>
      </c>
      <c r="AM133" s="64">
        <f>IF('Stammdaten Mitarbeitende'!N133&gt;0,AC133,0)</f>
        <v>0</v>
      </c>
      <c r="AN133" s="74">
        <f>IF('Stammdaten Mitarbeitende'!N133&gt;0,P133,0)</f>
        <v>0</v>
      </c>
      <c r="AO133" s="19">
        <f t="shared" si="143"/>
        <v>0</v>
      </c>
      <c r="AP133" s="19">
        <f t="shared" si="144"/>
        <v>0</v>
      </c>
      <c r="AQ133" s="97">
        <f t="shared" si="145"/>
        <v>0</v>
      </c>
    </row>
    <row r="134" spans="1:43" ht="17.25" hidden="1" customHeight="1" x14ac:dyDescent="0.2">
      <c r="A134" s="347" t="str">
        <f>'Stammdaten Mitarbeitende'!AA134</f>
        <v/>
      </c>
      <c r="B134" s="348" t="str">
        <f t="shared" si="118"/>
        <v/>
      </c>
      <c r="C134" s="162"/>
      <c r="D134" s="163"/>
      <c r="E134" s="164"/>
      <c r="F134" s="165"/>
      <c r="G134" s="307"/>
      <c r="H134" s="308"/>
      <c r="I134" s="346">
        <f t="shared" si="119"/>
        <v>0</v>
      </c>
      <c r="J134" s="309" t="str">
        <f t="shared" si="120"/>
        <v/>
      </c>
      <c r="K134" s="164"/>
      <c r="L134" s="342" t="str">
        <f t="shared" si="121"/>
        <v/>
      </c>
      <c r="M134" s="309" t="str">
        <f t="shared" si="122"/>
        <v/>
      </c>
      <c r="N134" s="309" t="str">
        <f t="shared" si="123"/>
        <v/>
      </c>
      <c r="O134" s="309" t="str">
        <f t="shared" si="124"/>
        <v/>
      </c>
      <c r="P134" s="164"/>
      <c r="Q134" s="309" t="str">
        <f t="shared" si="125"/>
        <v/>
      </c>
      <c r="R134" s="309" t="str">
        <f t="shared" si="126"/>
        <v/>
      </c>
      <c r="S134" s="56"/>
      <c r="T134" s="57"/>
      <c r="U134" s="64" t="str">
        <f>IF($A134="","",'Stammdaten Mitarbeitende'!L134)</f>
        <v/>
      </c>
      <c r="V134" s="63">
        <f t="shared" si="127"/>
        <v>0</v>
      </c>
      <c r="W134" s="63" t="str">
        <f t="shared" si="128"/>
        <v/>
      </c>
      <c r="X134" s="63" t="str">
        <f t="shared" si="129"/>
        <v/>
      </c>
      <c r="Y134" s="65" t="str">
        <f t="shared" si="130"/>
        <v/>
      </c>
      <c r="Z134" s="65" t="str">
        <f t="shared" si="131"/>
        <v/>
      </c>
      <c r="AA134" s="19" t="str">
        <f t="shared" si="132"/>
        <v/>
      </c>
      <c r="AB134" s="19" t="str">
        <f t="shared" si="133"/>
        <v/>
      </c>
      <c r="AC134" s="19" t="str">
        <f t="shared" si="134"/>
        <v/>
      </c>
      <c r="AD134" s="19" t="str">
        <f t="shared" si="135"/>
        <v/>
      </c>
      <c r="AE134" s="19" t="str">
        <f t="shared" si="136"/>
        <v/>
      </c>
      <c r="AF134" s="19" t="str">
        <f t="shared" si="137"/>
        <v/>
      </c>
      <c r="AG134" s="19">
        <f t="shared" si="138"/>
        <v>0</v>
      </c>
      <c r="AH134" s="19" t="str">
        <f t="shared" si="139"/>
        <v/>
      </c>
      <c r="AI134" s="81">
        <f t="shared" si="140"/>
        <v>0</v>
      </c>
      <c r="AJ134" s="80">
        <f t="shared" si="146"/>
        <v>0</v>
      </c>
      <c r="AK134" s="19">
        <f t="shared" si="141"/>
        <v>0</v>
      </c>
      <c r="AL134" s="19">
        <f t="shared" si="142"/>
        <v>0</v>
      </c>
      <c r="AM134" s="64">
        <f>IF('Stammdaten Mitarbeitende'!N134&gt;0,AC134,0)</f>
        <v>0</v>
      </c>
      <c r="AN134" s="74">
        <f>IF('Stammdaten Mitarbeitende'!N134&gt;0,P134,0)</f>
        <v>0</v>
      </c>
      <c r="AO134" s="19">
        <f t="shared" si="143"/>
        <v>0</v>
      </c>
      <c r="AP134" s="19">
        <f t="shared" si="144"/>
        <v>0</v>
      </c>
      <c r="AQ134" s="97">
        <f t="shared" si="145"/>
        <v>0</v>
      </c>
    </row>
    <row r="135" spans="1:43" ht="17.25" hidden="1" customHeight="1" x14ac:dyDescent="0.2">
      <c r="A135" s="347" t="str">
        <f>'Stammdaten Mitarbeitende'!AA135</f>
        <v/>
      </c>
      <c r="B135" s="348" t="str">
        <f t="shared" si="118"/>
        <v/>
      </c>
      <c r="C135" s="162"/>
      <c r="D135" s="163"/>
      <c r="E135" s="164"/>
      <c r="F135" s="165"/>
      <c r="G135" s="307"/>
      <c r="H135" s="308"/>
      <c r="I135" s="346">
        <f t="shared" si="119"/>
        <v>0</v>
      </c>
      <c r="J135" s="309" t="str">
        <f t="shared" si="120"/>
        <v/>
      </c>
      <c r="K135" s="164"/>
      <c r="L135" s="342" t="str">
        <f t="shared" si="121"/>
        <v/>
      </c>
      <c r="M135" s="309" t="str">
        <f t="shared" si="122"/>
        <v/>
      </c>
      <c r="N135" s="309" t="str">
        <f t="shared" si="123"/>
        <v/>
      </c>
      <c r="O135" s="309" t="str">
        <f t="shared" si="124"/>
        <v/>
      </c>
      <c r="P135" s="164"/>
      <c r="Q135" s="309" t="str">
        <f t="shared" si="125"/>
        <v/>
      </c>
      <c r="R135" s="309" t="str">
        <f t="shared" si="126"/>
        <v/>
      </c>
      <c r="S135" s="56"/>
      <c r="T135" s="57"/>
      <c r="U135" s="64" t="str">
        <f>IF($A135="","",'Stammdaten Mitarbeitende'!L135)</f>
        <v/>
      </c>
      <c r="V135" s="63">
        <f t="shared" si="127"/>
        <v>0</v>
      </c>
      <c r="W135" s="63" t="str">
        <f t="shared" si="128"/>
        <v/>
      </c>
      <c r="X135" s="63" t="str">
        <f t="shared" si="129"/>
        <v/>
      </c>
      <c r="Y135" s="65" t="str">
        <f t="shared" si="130"/>
        <v/>
      </c>
      <c r="Z135" s="65" t="str">
        <f t="shared" si="131"/>
        <v/>
      </c>
      <c r="AA135" s="19" t="str">
        <f t="shared" si="132"/>
        <v/>
      </c>
      <c r="AB135" s="19" t="str">
        <f t="shared" si="133"/>
        <v/>
      </c>
      <c r="AC135" s="19" t="str">
        <f t="shared" si="134"/>
        <v/>
      </c>
      <c r="AD135" s="19" t="str">
        <f t="shared" si="135"/>
        <v/>
      </c>
      <c r="AE135" s="19" t="str">
        <f t="shared" si="136"/>
        <v/>
      </c>
      <c r="AF135" s="19" t="str">
        <f t="shared" si="137"/>
        <v/>
      </c>
      <c r="AG135" s="19">
        <f t="shared" si="138"/>
        <v>0</v>
      </c>
      <c r="AH135" s="19" t="str">
        <f t="shared" si="139"/>
        <v/>
      </c>
      <c r="AI135" s="81">
        <f t="shared" si="140"/>
        <v>0</v>
      </c>
      <c r="AJ135" s="80">
        <f t="shared" si="146"/>
        <v>0</v>
      </c>
      <c r="AK135" s="19">
        <f t="shared" si="141"/>
        <v>0</v>
      </c>
      <c r="AL135" s="19">
        <f t="shared" si="142"/>
        <v>0</v>
      </c>
      <c r="AM135" s="64">
        <f>IF('Stammdaten Mitarbeitende'!N135&gt;0,AC135,0)</f>
        <v>0</v>
      </c>
      <c r="AN135" s="74">
        <f>IF('Stammdaten Mitarbeitende'!N135&gt;0,P135,0)</f>
        <v>0</v>
      </c>
      <c r="AO135" s="19">
        <f t="shared" si="143"/>
        <v>0</v>
      </c>
      <c r="AP135" s="19">
        <f t="shared" si="144"/>
        <v>0</v>
      </c>
      <c r="AQ135" s="97">
        <f t="shared" si="145"/>
        <v>0</v>
      </c>
    </row>
    <row r="136" spans="1:43" ht="17.25" hidden="1" customHeight="1" x14ac:dyDescent="0.2">
      <c r="A136" s="347" t="str">
        <f>'Stammdaten Mitarbeitende'!AA136</f>
        <v/>
      </c>
      <c r="B136" s="348" t="str">
        <f t="shared" si="118"/>
        <v/>
      </c>
      <c r="C136" s="162"/>
      <c r="D136" s="163"/>
      <c r="E136" s="164"/>
      <c r="F136" s="165"/>
      <c r="G136" s="307"/>
      <c r="H136" s="308"/>
      <c r="I136" s="346">
        <f t="shared" si="119"/>
        <v>0</v>
      </c>
      <c r="J136" s="309" t="str">
        <f t="shared" si="120"/>
        <v/>
      </c>
      <c r="K136" s="164"/>
      <c r="L136" s="342" t="str">
        <f t="shared" si="121"/>
        <v/>
      </c>
      <c r="M136" s="309" t="str">
        <f t="shared" si="122"/>
        <v/>
      </c>
      <c r="N136" s="309" t="str">
        <f t="shared" si="123"/>
        <v/>
      </c>
      <c r="O136" s="309" t="str">
        <f t="shared" si="124"/>
        <v/>
      </c>
      <c r="P136" s="164"/>
      <c r="Q136" s="309" t="str">
        <f t="shared" si="125"/>
        <v/>
      </c>
      <c r="R136" s="309" t="str">
        <f t="shared" si="126"/>
        <v/>
      </c>
      <c r="S136" s="56"/>
      <c r="T136" s="57"/>
      <c r="U136" s="64" t="str">
        <f>IF($A136="","",'Stammdaten Mitarbeitende'!L136)</f>
        <v/>
      </c>
      <c r="V136" s="63">
        <f t="shared" si="127"/>
        <v>0</v>
      </c>
      <c r="W136" s="63" t="str">
        <f t="shared" si="128"/>
        <v/>
      </c>
      <c r="X136" s="63" t="str">
        <f t="shared" si="129"/>
        <v/>
      </c>
      <c r="Y136" s="65" t="str">
        <f t="shared" si="130"/>
        <v/>
      </c>
      <c r="Z136" s="65" t="str">
        <f t="shared" si="131"/>
        <v/>
      </c>
      <c r="AA136" s="19" t="str">
        <f t="shared" si="132"/>
        <v/>
      </c>
      <c r="AB136" s="19" t="str">
        <f t="shared" si="133"/>
        <v/>
      </c>
      <c r="AC136" s="19" t="str">
        <f t="shared" si="134"/>
        <v/>
      </c>
      <c r="AD136" s="19" t="str">
        <f t="shared" si="135"/>
        <v/>
      </c>
      <c r="AE136" s="19" t="str">
        <f t="shared" si="136"/>
        <v/>
      </c>
      <c r="AF136" s="19" t="str">
        <f t="shared" si="137"/>
        <v/>
      </c>
      <c r="AG136" s="19">
        <f t="shared" si="138"/>
        <v>0</v>
      </c>
      <c r="AH136" s="19" t="str">
        <f t="shared" si="139"/>
        <v/>
      </c>
      <c r="AI136" s="81">
        <f t="shared" si="140"/>
        <v>0</v>
      </c>
      <c r="AJ136" s="80">
        <f t="shared" si="146"/>
        <v>0</v>
      </c>
      <c r="AK136" s="19">
        <f t="shared" si="141"/>
        <v>0</v>
      </c>
      <c r="AL136" s="19">
        <f t="shared" si="142"/>
        <v>0</v>
      </c>
      <c r="AM136" s="64">
        <f>IF('Stammdaten Mitarbeitende'!N136&gt;0,AC136,0)</f>
        <v>0</v>
      </c>
      <c r="AN136" s="74">
        <f>IF('Stammdaten Mitarbeitende'!N136&gt;0,P136,0)</f>
        <v>0</v>
      </c>
      <c r="AO136" s="19">
        <f t="shared" si="143"/>
        <v>0</v>
      </c>
      <c r="AP136" s="19">
        <f t="shared" si="144"/>
        <v>0</v>
      </c>
      <c r="AQ136" s="97">
        <f t="shared" si="145"/>
        <v>0</v>
      </c>
    </row>
    <row r="137" spans="1:43" ht="17.25" hidden="1" customHeight="1" x14ac:dyDescent="0.2">
      <c r="A137" s="347" t="str">
        <f>'Stammdaten Mitarbeitende'!AA137</f>
        <v/>
      </c>
      <c r="B137" s="348" t="str">
        <f t="shared" si="118"/>
        <v/>
      </c>
      <c r="C137" s="162"/>
      <c r="D137" s="163"/>
      <c r="E137" s="164"/>
      <c r="F137" s="165"/>
      <c r="G137" s="307"/>
      <c r="H137" s="308"/>
      <c r="I137" s="346">
        <f t="shared" si="119"/>
        <v>0</v>
      </c>
      <c r="J137" s="309" t="str">
        <f t="shared" si="120"/>
        <v/>
      </c>
      <c r="K137" s="164"/>
      <c r="L137" s="342" t="str">
        <f t="shared" si="121"/>
        <v/>
      </c>
      <c r="M137" s="309" t="str">
        <f t="shared" si="122"/>
        <v/>
      </c>
      <c r="N137" s="309" t="str">
        <f t="shared" si="123"/>
        <v/>
      </c>
      <c r="O137" s="309" t="str">
        <f t="shared" si="124"/>
        <v/>
      </c>
      <c r="P137" s="164"/>
      <c r="Q137" s="309" t="str">
        <f t="shared" si="125"/>
        <v/>
      </c>
      <c r="R137" s="309" t="str">
        <f t="shared" si="126"/>
        <v/>
      </c>
      <c r="S137" s="56"/>
      <c r="T137" s="57"/>
      <c r="U137" s="64" t="str">
        <f>IF($A137="","",'Stammdaten Mitarbeitende'!L137)</f>
        <v/>
      </c>
      <c r="V137" s="63">
        <f t="shared" si="127"/>
        <v>0</v>
      </c>
      <c r="W137" s="63" t="str">
        <f t="shared" si="128"/>
        <v/>
      </c>
      <c r="X137" s="63" t="str">
        <f t="shared" si="129"/>
        <v/>
      </c>
      <c r="Y137" s="65" t="str">
        <f t="shared" si="130"/>
        <v/>
      </c>
      <c r="Z137" s="65" t="str">
        <f t="shared" si="131"/>
        <v/>
      </c>
      <c r="AA137" s="19" t="str">
        <f t="shared" si="132"/>
        <v/>
      </c>
      <c r="AB137" s="19" t="str">
        <f t="shared" si="133"/>
        <v/>
      </c>
      <c r="AC137" s="19" t="str">
        <f t="shared" si="134"/>
        <v/>
      </c>
      <c r="AD137" s="19" t="str">
        <f t="shared" si="135"/>
        <v/>
      </c>
      <c r="AE137" s="19" t="str">
        <f t="shared" si="136"/>
        <v/>
      </c>
      <c r="AF137" s="19" t="str">
        <f t="shared" si="137"/>
        <v/>
      </c>
      <c r="AG137" s="19">
        <f t="shared" si="138"/>
        <v>0</v>
      </c>
      <c r="AH137" s="19" t="str">
        <f t="shared" si="139"/>
        <v/>
      </c>
      <c r="AI137" s="81">
        <f t="shared" si="140"/>
        <v>0</v>
      </c>
      <c r="AJ137" s="80">
        <f t="shared" si="146"/>
        <v>0</v>
      </c>
      <c r="AK137" s="19">
        <f t="shared" si="141"/>
        <v>0</v>
      </c>
      <c r="AL137" s="19">
        <f t="shared" si="142"/>
        <v>0</v>
      </c>
      <c r="AM137" s="64">
        <f>IF('Stammdaten Mitarbeitende'!N137&gt;0,AC137,0)</f>
        <v>0</v>
      </c>
      <c r="AN137" s="74">
        <f>IF('Stammdaten Mitarbeitende'!N137&gt;0,P137,0)</f>
        <v>0</v>
      </c>
      <c r="AO137" s="19">
        <f t="shared" si="143"/>
        <v>0</v>
      </c>
      <c r="AP137" s="19">
        <f t="shared" si="144"/>
        <v>0</v>
      </c>
      <c r="AQ137" s="97">
        <f t="shared" si="145"/>
        <v>0</v>
      </c>
    </row>
    <row r="138" spans="1:43" ht="17.25" hidden="1" customHeight="1" x14ac:dyDescent="0.2">
      <c r="A138" s="347" t="str">
        <f>'Stammdaten Mitarbeitende'!AA138</f>
        <v/>
      </c>
      <c r="B138" s="348" t="str">
        <f t="shared" si="118"/>
        <v/>
      </c>
      <c r="C138" s="162"/>
      <c r="D138" s="163"/>
      <c r="E138" s="164"/>
      <c r="F138" s="165"/>
      <c r="G138" s="307"/>
      <c r="H138" s="308"/>
      <c r="I138" s="346">
        <f t="shared" si="119"/>
        <v>0</v>
      </c>
      <c r="J138" s="309" t="str">
        <f t="shared" si="120"/>
        <v/>
      </c>
      <c r="K138" s="164"/>
      <c r="L138" s="342" t="str">
        <f t="shared" si="121"/>
        <v/>
      </c>
      <c r="M138" s="309" t="str">
        <f t="shared" si="122"/>
        <v/>
      </c>
      <c r="N138" s="309" t="str">
        <f t="shared" si="123"/>
        <v/>
      </c>
      <c r="O138" s="309" t="str">
        <f t="shared" si="124"/>
        <v/>
      </c>
      <c r="P138" s="164"/>
      <c r="Q138" s="309" t="str">
        <f t="shared" si="125"/>
        <v/>
      </c>
      <c r="R138" s="309" t="str">
        <f t="shared" si="126"/>
        <v/>
      </c>
      <c r="S138" s="56"/>
      <c r="T138" s="57"/>
      <c r="U138" s="64" t="str">
        <f>IF($A138="","",'Stammdaten Mitarbeitende'!L138)</f>
        <v/>
      </c>
      <c r="V138" s="63">
        <f t="shared" si="127"/>
        <v>0</v>
      </c>
      <c r="W138" s="63" t="str">
        <f t="shared" si="128"/>
        <v/>
      </c>
      <c r="X138" s="63" t="str">
        <f t="shared" si="129"/>
        <v/>
      </c>
      <c r="Y138" s="65" t="str">
        <f t="shared" si="130"/>
        <v/>
      </c>
      <c r="Z138" s="65" t="str">
        <f t="shared" si="131"/>
        <v/>
      </c>
      <c r="AA138" s="19" t="str">
        <f t="shared" si="132"/>
        <v/>
      </c>
      <c r="AB138" s="19" t="str">
        <f t="shared" si="133"/>
        <v/>
      </c>
      <c r="AC138" s="19" t="str">
        <f t="shared" si="134"/>
        <v/>
      </c>
      <c r="AD138" s="19" t="str">
        <f t="shared" si="135"/>
        <v/>
      </c>
      <c r="AE138" s="19" t="str">
        <f t="shared" si="136"/>
        <v/>
      </c>
      <c r="AF138" s="19" t="str">
        <f t="shared" si="137"/>
        <v/>
      </c>
      <c r="AG138" s="19">
        <f t="shared" si="138"/>
        <v>0</v>
      </c>
      <c r="AH138" s="19" t="str">
        <f t="shared" si="139"/>
        <v/>
      </c>
      <c r="AI138" s="81">
        <f t="shared" si="140"/>
        <v>0</v>
      </c>
      <c r="AJ138" s="80">
        <f t="shared" si="146"/>
        <v>0</v>
      </c>
      <c r="AK138" s="19">
        <f t="shared" si="141"/>
        <v>0</v>
      </c>
      <c r="AL138" s="19">
        <f t="shared" si="142"/>
        <v>0</v>
      </c>
      <c r="AM138" s="64">
        <f>IF('Stammdaten Mitarbeitende'!N138&gt;0,AC138,0)</f>
        <v>0</v>
      </c>
      <c r="AN138" s="74">
        <f>IF('Stammdaten Mitarbeitende'!N138&gt;0,P138,0)</f>
        <v>0</v>
      </c>
      <c r="AO138" s="19">
        <f t="shared" si="143"/>
        <v>0</v>
      </c>
      <c r="AP138" s="19">
        <f t="shared" si="144"/>
        <v>0</v>
      </c>
      <c r="AQ138" s="97">
        <f t="shared" si="145"/>
        <v>0</v>
      </c>
    </row>
    <row r="139" spans="1:43" ht="17.25" hidden="1" customHeight="1" x14ac:dyDescent="0.2">
      <c r="A139" s="347" t="str">
        <f>'Stammdaten Mitarbeitende'!AA139</f>
        <v/>
      </c>
      <c r="B139" s="348" t="str">
        <f t="shared" si="118"/>
        <v/>
      </c>
      <c r="C139" s="162"/>
      <c r="D139" s="163"/>
      <c r="E139" s="164"/>
      <c r="F139" s="165"/>
      <c r="G139" s="307"/>
      <c r="H139" s="308"/>
      <c r="I139" s="346">
        <f t="shared" si="119"/>
        <v>0</v>
      </c>
      <c r="J139" s="309" t="str">
        <f t="shared" si="120"/>
        <v/>
      </c>
      <c r="K139" s="164"/>
      <c r="L139" s="342" t="str">
        <f t="shared" si="121"/>
        <v/>
      </c>
      <c r="M139" s="309" t="str">
        <f t="shared" si="122"/>
        <v/>
      </c>
      <c r="N139" s="309" t="str">
        <f t="shared" si="123"/>
        <v/>
      </c>
      <c r="O139" s="309" t="str">
        <f t="shared" si="124"/>
        <v/>
      </c>
      <c r="P139" s="164"/>
      <c r="Q139" s="309" t="str">
        <f t="shared" si="125"/>
        <v/>
      </c>
      <c r="R139" s="309" t="str">
        <f t="shared" si="126"/>
        <v/>
      </c>
      <c r="S139" s="56"/>
      <c r="T139" s="57"/>
      <c r="U139" s="64" t="str">
        <f>IF($A139="","",'Stammdaten Mitarbeitende'!L139)</f>
        <v/>
      </c>
      <c r="V139" s="63">
        <f t="shared" si="127"/>
        <v>0</v>
      </c>
      <c r="W139" s="63" t="str">
        <f t="shared" si="128"/>
        <v/>
      </c>
      <c r="X139" s="63" t="str">
        <f t="shared" si="129"/>
        <v/>
      </c>
      <c r="Y139" s="65" t="str">
        <f t="shared" si="130"/>
        <v/>
      </c>
      <c r="Z139" s="65" t="str">
        <f t="shared" si="131"/>
        <v/>
      </c>
      <c r="AA139" s="19" t="str">
        <f t="shared" si="132"/>
        <v/>
      </c>
      <c r="AB139" s="19" t="str">
        <f t="shared" si="133"/>
        <v/>
      </c>
      <c r="AC139" s="19" t="str">
        <f t="shared" si="134"/>
        <v/>
      </c>
      <c r="AD139" s="19" t="str">
        <f t="shared" si="135"/>
        <v/>
      </c>
      <c r="AE139" s="19" t="str">
        <f t="shared" si="136"/>
        <v/>
      </c>
      <c r="AF139" s="19" t="str">
        <f t="shared" si="137"/>
        <v/>
      </c>
      <c r="AG139" s="19">
        <f t="shared" si="138"/>
        <v>0</v>
      </c>
      <c r="AH139" s="19" t="str">
        <f t="shared" si="139"/>
        <v/>
      </c>
      <c r="AI139" s="81">
        <f t="shared" si="140"/>
        <v>0</v>
      </c>
      <c r="AJ139" s="80">
        <f t="shared" si="146"/>
        <v>0</v>
      </c>
      <c r="AK139" s="19">
        <f t="shared" si="141"/>
        <v>0</v>
      </c>
      <c r="AL139" s="19">
        <f t="shared" si="142"/>
        <v>0</v>
      </c>
      <c r="AM139" s="64">
        <f>IF('Stammdaten Mitarbeitende'!N139&gt;0,AC139,0)</f>
        <v>0</v>
      </c>
      <c r="AN139" s="74">
        <f>IF('Stammdaten Mitarbeitende'!N139&gt;0,P139,0)</f>
        <v>0</v>
      </c>
      <c r="AO139" s="19">
        <f t="shared" si="143"/>
        <v>0</v>
      </c>
      <c r="AP139" s="19">
        <f t="shared" si="144"/>
        <v>0</v>
      </c>
      <c r="AQ139" s="97">
        <f t="shared" si="145"/>
        <v>0</v>
      </c>
    </row>
    <row r="140" spans="1:43" ht="17.25" hidden="1" customHeight="1" x14ac:dyDescent="0.2">
      <c r="A140" s="347" t="str">
        <f>'Stammdaten Mitarbeitende'!AA140</f>
        <v/>
      </c>
      <c r="B140" s="348" t="str">
        <f t="shared" si="118"/>
        <v/>
      </c>
      <c r="C140" s="162"/>
      <c r="D140" s="163"/>
      <c r="E140" s="164"/>
      <c r="F140" s="165"/>
      <c r="G140" s="307"/>
      <c r="H140" s="308"/>
      <c r="I140" s="346">
        <f t="shared" si="119"/>
        <v>0</v>
      </c>
      <c r="J140" s="309" t="str">
        <f t="shared" si="120"/>
        <v/>
      </c>
      <c r="K140" s="164"/>
      <c r="L140" s="342" t="str">
        <f t="shared" si="121"/>
        <v/>
      </c>
      <c r="M140" s="309" t="str">
        <f t="shared" si="122"/>
        <v/>
      </c>
      <c r="N140" s="309" t="str">
        <f t="shared" si="123"/>
        <v/>
      </c>
      <c r="O140" s="309" t="str">
        <f t="shared" si="124"/>
        <v/>
      </c>
      <c r="P140" s="164"/>
      <c r="Q140" s="309" t="str">
        <f t="shared" si="125"/>
        <v/>
      </c>
      <c r="R140" s="309" t="str">
        <f t="shared" si="126"/>
        <v/>
      </c>
      <c r="S140" s="56"/>
      <c r="T140" s="57"/>
      <c r="U140" s="64" t="str">
        <f>IF($A140="","",'Stammdaten Mitarbeitende'!L140)</f>
        <v/>
      </c>
      <c r="V140" s="63">
        <f t="shared" si="127"/>
        <v>0</v>
      </c>
      <c r="W140" s="63" t="str">
        <f t="shared" si="128"/>
        <v/>
      </c>
      <c r="X140" s="63" t="str">
        <f t="shared" si="129"/>
        <v/>
      </c>
      <c r="Y140" s="65" t="str">
        <f t="shared" si="130"/>
        <v/>
      </c>
      <c r="Z140" s="65" t="str">
        <f t="shared" si="131"/>
        <v/>
      </c>
      <c r="AA140" s="19" t="str">
        <f t="shared" si="132"/>
        <v/>
      </c>
      <c r="AB140" s="19" t="str">
        <f t="shared" si="133"/>
        <v/>
      </c>
      <c r="AC140" s="19" t="str">
        <f t="shared" si="134"/>
        <v/>
      </c>
      <c r="AD140" s="19" t="str">
        <f t="shared" si="135"/>
        <v/>
      </c>
      <c r="AE140" s="19" t="str">
        <f t="shared" si="136"/>
        <v/>
      </c>
      <c r="AF140" s="19" t="str">
        <f t="shared" si="137"/>
        <v/>
      </c>
      <c r="AG140" s="19">
        <f t="shared" si="138"/>
        <v>0</v>
      </c>
      <c r="AH140" s="19" t="str">
        <f t="shared" si="139"/>
        <v/>
      </c>
      <c r="AI140" s="81">
        <f t="shared" si="140"/>
        <v>0</v>
      </c>
      <c r="AJ140" s="80">
        <f t="shared" si="146"/>
        <v>0</v>
      </c>
      <c r="AK140" s="19">
        <f t="shared" si="141"/>
        <v>0</v>
      </c>
      <c r="AL140" s="19">
        <f t="shared" si="142"/>
        <v>0</v>
      </c>
      <c r="AM140" s="64">
        <f>IF('Stammdaten Mitarbeitende'!N140&gt;0,AC140,0)</f>
        <v>0</v>
      </c>
      <c r="AN140" s="74">
        <f>IF('Stammdaten Mitarbeitende'!N140&gt;0,P140,0)</f>
        <v>0</v>
      </c>
      <c r="AO140" s="19">
        <f t="shared" si="143"/>
        <v>0</v>
      </c>
      <c r="AP140" s="19">
        <f t="shared" si="144"/>
        <v>0</v>
      </c>
      <c r="AQ140" s="97">
        <f t="shared" si="145"/>
        <v>0</v>
      </c>
    </row>
    <row r="141" spans="1:43" ht="17.25" hidden="1" customHeight="1" x14ac:dyDescent="0.2">
      <c r="A141" s="347" t="str">
        <f>'Stammdaten Mitarbeitende'!AA141</f>
        <v/>
      </c>
      <c r="B141" s="348" t="str">
        <f t="shared" si="118"/>
        <v/>
      </c>
      <c r="C141" s="162"/>
      <c r="D141" s="163"/>
      <c r="E141" s="164"/>
      <c r="F141" s="165"/>
      <c r="G141" s="307"/>
      <c r="H141" s="308"/>
      <c r="I141" s="346">
        <f t="shared" si="119"/>
        <v>0</v>
      </c>
      <c r="J141" s="309" t="str">
        <f t="shared" si="120"/>
        <v/>
      </c>
      <c r="K141" s="164"/>
      <c r="L141" s="342" t="str">
        <f t="shared" si="121"/>
        <v/>
      </c>
      <c r="M141" s="309" t="str">
        <f t="shared" si="122"/>
        <v/>
      </c>
      <c r="N141" s="309" t="str">
        <f t="shared" si="123"/>
        <v/>
      </c>
      <c r="O141" s="309" t="str">
        <f t="shared" si="124"/>
        <v/>
      </c>
      <c r="P141" s="164"/>
      <c r="Q141" s="309" t="str">
        <f t="shared" si="125"/>
        <v/>
      </c>
      <c r="R141" s="309" t="str">
        <f t="shared" si="126"/>
        <v/>
      </c>
      <c r="S141" s="56"/>
      <c r="T141" s="57"/>
      <c r="U141" s="64" t="str">
        <f>IF($A141="","",'Stammdaten Mitarbeitende'!L141)</f>
        <v/>
      </c>
      <c r="V141" s="63">
        <f t="shared" si="127"/>
        <v>0</v>
      </c>
      <c r="W141" s="63" t="str">
        <f t="shared" si="128"/>
        <v/>
      </c>
      <c r="X141" s="63" t="str">
        <f t="shared" si="129"/>
        <v/>
      </c>
      <c r="Y141" s="65" t="str">
        <f t="shared" si="130"/>
        <v/>
      </c>
      <c r="Z141" s="65" t="str">
        <f t="shared" si="131"/>
        <v/>
      </c>
      <c r="AA141" s="19" t="str">
        <f t="shared" si="132"/>
        <v/>
      </c>
      <c r="AB141" s="19" t="str">
        <f t="shared" si="133"/>
        <v/>
      </c>
      <c r="AC141" s="19" t="str">
        <f t="shared" si="134"/>
        <v/>
      </c>
      <c r="AD141" s="19" t="str">
        <f t="shared" si="135"/>
        <v/>
      </c>
      <c r="AE141" s="19" t="str">
        <f t="shared" si="136"/>
        <v/>
      </c>
      <c r="AF141" s="19" t="str">
        <f t="shared" si="137"/>
        <v/>
      </c>
      <c r="AG141" s="19">
        <f t="shared" si="138"/>
        <v>0</v>
      </c>
      <c r="AH141" s="19" t="str">
        <f t="shared" si="139"/>
        <v/>
      </c>
      <c r="AI141" s="81">
        <f t="shared" si="140"/>
        <v>0</v>
      </c>
      <c r="AJ141" s="80">
        <f t="shared" si="146"/>
        <v>0</v>
      </c>
      <c r="AK141" s="19">
        <f t="shared" si="141"/>
        <v>0</v>
      </c>
      <c r="AL141" s="19">
        <f t="shared" si="142"/>
        <v>0</v>
      </c>
      <c r="AM141" s="64">
        <f>IF('Stammdaten Mitarbeitende'!N141&gt;0,AC141,0)</f>
        <v>0</v>
      </c>
      <c r="AN141" s="74">
        <f>IF('Stammdaten Mitarbeitende'!N141&gt;0,P141,0)</f>
        <v>0</v>
      </c>
      <c r="AO141" s="19">
        <f t="shared" si="143"/>
        <v>0</v>
      </c>
      <c r="AP141" s="19">
        <f t="shared" si="144"/>
        <v>0</v>
      </c>
      <c r="AQ141" s="97">
        <f t="shared" si="145"/>
        <v>0</v>
      </c>
    </row>
    <row r="142" spans="1:43" ht="17.25" hidden="1" customHeight="1" x14ac:dyDescent="0.2">
      <c r="A142" s="347" t="str">
        <f>'Stammdaten Mitarbeitende'!AA142</f>
        <v/>
      </c>
      <c r="B142" s="348" t="str">
        <f t="shared" si="118"/>
        <v/>
      </c>
      <c r="C142" s="162"/>
      <c r="D142" s="163"/>
      <c r="E142" s="164"/>
      <c r="F142" s="165"/>
      <c r="G142" s="307"/>
      <c r="H142" s="308"/>
      <c r="I142" s="346">
        <f t="shared" si="119"/>
        <v>0</v>
      </c>
      <c r="J142" s="309" t="str">
        <f t="shared" si="120"/>
        <v/>
      </c>
      <c r="K142" s="164"/>
      <c r="L142" s="342" t="str">
        <f t="shared" si="121"/>
        <v/>
      </c>
      <c r="M142" s="309" t="str">
        <f t="shared" si="122"/>
        <v/>
      </c>
      <c r="N142" s="309" t="str">
        <f t="shared" si="123"/>
        <v/>
      </c>
      <c r="O142" s="309" t="str">
        <f t="shared" si="124"/>
        <v/>
      </c>
      <c r="P142" s="164"/>
      <c r="Q142" s="309" t="str">
        <f t="shared" si="125"/>
        <v/>
      </c>
      <c r="R142" s="309" t="str">
        <f t="shared" si="126"/>
        <v/>
      </c>
      <c r="S142" s="56"/>
      <c r="T142" s="57"/>
      <c r="U142" s="64" t="str">
        <f>IF($A142="","",'Stammdaten Mitarbeitende'!L142)</f>
        <v/>
      </c>
      <c r="V142" s="63">
        <f t="shared" si="127"/>
        <v>0</v>
      </c>
      <c r="W142" s="63" t="str">
        <f t="shared" si="128"/>
        <v/>
      </c>
      <c r="X142" s="63" t="str">
        <f t="shared" si="129"/>
        <v/>
      </c>
      <c r="Y142" s="65" t="str">
        <f t="shared" si="130"/>
        <v/>
      </c>
      <c r="Z142" s="65" t="str">
        <f t="shared" si="131"/>
        <v/>
      </c>
      <c r="AA142" s="19" t="str">
        <f t="shared" si="132"/>
        <v/>
      </c>
      <c r="AB142" s="19" t="str">
        <f t="shared" si="133"/>
        <v/>
      </c>
      <c r="AC142" s="19" t="str">
        <f t="shared" si="134"/>
        <v/>
      </c>
      <c r="AD142" s="19" t="str">
        <f t="shared" si="135"/>
        <v/>
      </c>
      <c r="AE142" s="19" t="str">
        <f t="shared" si="136"/>
        <v/>
      </c>
      <c r="AF142" s="19" t="str">
        <f t="shared" si="137"/>
        <v/>
      </c>
      <c r="AG142" s="19">
        <f t="shared" si="138"/>
        <v>0</v>
      </c>
      <c r="AH142" s="19" t="str">
        <f t="shared" si="139"/>
        <v/>
      </c>
      <c r="AI142" s="81">
        <f t="shared" si="140"/>
        <v>0</v>
      </c>
      <c r="AJ142" s="80">
        <f t="shared" si="146"/>
        <v>0</v>
      </c>
      <c r="AK142" s="19">
        <f t="shared" si="141"/>
        <v>0</v>
      </c>
      <c r="AL142" s="19">
        <f t="shared" si="142"/>
        <v>0</v>
      </c>
      <c r="AM142" s="64">
        <f>IF('Stammdaten Mitarbeitende'!N142&gt;0,AC142,0)</f>
        <v>0</v>
      </c>
      <c r="AN142" s="74">
        <f>IF('Stammdaten Mitarbeitende'!N142&gt;0,P142,0)</f>
        <v>0</v>
      </c>
      <c r="AO142" s="19">
        <f t="shared" si="143"/>
        <v>0</v>
      </c>
      <c r="AP142" s="19">
        <f t="shared" si="144"/>
        <v>0</v>
      </c>
      <c r="AQ142" s="97">
        <f t="shared" si="145"/>
        <v>0</v>
      </c>
    </row>
    <row r="143" spans="1:43" ht="17.25" hidden="1" customHeight="1" x14ac:dyDescent="0.2">
      <c r="A143" s="347" t="str">
        <f>'Stammdaten Mitarbeitende'!AA143</f>
        <v/>
      </c>
      <c r="B143" s="348" t="str">
        <f t="shared" si="118"/>
        <v/>
      </c>
      <c r="C143" s="162"/>
      <c r="D143" s="163"/>
      <c r="E143" s="164"/>
      <c r="F143" s="165"/>
      <c r="G143" s="307"/>
      <c r="H143" s="308"/>
      <c r="I143" s="346">
        <f t="shared" si="119"/>
        <v>0</v>
      </c>
      <c r="J143" s="309" t="str">
        <f t="shared" si="120"/>
        <v/>
      </c>
      <c r="K143" s="164"/>
      <c r="L143" s="342" t="str">
        <f t="shared" si="121"/>
        <v/>
      </c>
      <c r="M143" s="309" t="str">
        <f t="shared" si="122"/>
        <v/>
      </c>
      <c r="N143" s="309" t="str">
        <f t="shared" si="123"/>
        <v/>
      </c>
      <c r="O143" s="309" t="str">
        <f t="shared" si="124"/>
        <v/>
      </c>
      <c r="P143" s="164"/>
      <c r="Q143" s="309" t="str">
        <f t="shared" si="125"/>
        <v/>
      </c>
      <c r="R143" s="309" t="str">
        <f t="shared" si="126"/>
        <v/>
      </c>
      <c r="S143" s="56"/>
      <c r="T143" s="57"/>
      <c r="U143" s="64" t="str">
        <f>IF($A143="","",'Stammdaten Mitarbeitende'!L143)</f>
        <v/>
      </c>
      <c r="V143" s="63">
        <f t="shared" si="127"/>
        <v>0</v>
      </c>
      <c r="W143" s="63" t="str">
        <f t="shared" si="128"/>
        <v/>
      </c>
      <c r="X143" s="63" t="str">
        <f t="shared" si="129"/>
        <v/>
      </c>
      <c r="Y143" s="65" t="str">
        <f t="shared" si="130"/>
        <v/>
      </c>
      <c r="Z143" s="65" t="str">
        <f t="shared" si="131"/>
        <v/>
      </c>
      <c r="AA143" s="19" t="str">
        <f t="shared" si="132"/>
        <v/>
      </c>
      <c r="AB143" s="19" t="str">
        <f t="shared" si="133"/>
        <v/>
      </c>
      <c r="AC143" s="19" t="str">
        <f t="shared" si="134"/>
        <v/>
      </c>
      <c r="AD143" s="19" t="str">
        <f t="shared" si="135"/>
        <v/>
      </c>
      <c r="AE143" s="19" t="str">
        <f t="shared" si="136"/>
        <v/>
      </c>
      <c r="AF143" s="19" t="str">
        <f t="shared" si="137"/>
        <v/>
      </c>
      <c r="AG143" s="19">
        <f t="shared" si="138"/>
        <v>0</v>
      </c>
      <c r="AH143" s="19" t="str">
        <f t="shared" si="139"/>
        <v/>
      </c>
      <c r="AI143" s="81">
        <f t="shared" si="140"/>
        <v>0</v>
      </c>
      <c r="AJ143" s="80">
        <f t="shared" si="146"/>
        <v>0</v>
      </c>
      <c r="AK143" s="19">
        <f t="shared" si="141"/>
        <v>0</v>
      </c>
      <c r="AL143" s="19">
        <f t="shared" si="142"/>
        <v>0</v>
      </c>
      <c r="AM143" s="64">
        <f>IF('Stammdaten Mitarbeitende'!N143&gt;0,AC143,0)</f>
        <v>0</v>
      </c>
      <c r="AN143" s="74">
        <f>IF('Stammdaten Mitarbeitende'!N143&gt;0,P143,0)</f>
        <v>0</v>
      </c>
      <c r="AO143" s="19">
        <f t="shared" si="143"/>
        <v>0</v>
      </c>
      <c r="AP143" s="19">
        <f t="shared" si="144"/>
        <v>0</v>
      </c>
      <c r="AQ143" s="97">
        <f t="shared" si="145"/>
        <v>0</v>
      </c>
    </row>
    <row r="144" spans="1:43" ht="17.25" hidden="1" customHeight="1" x14ac:dyDescent="0.2">
      <c r="A144" s="347" t="str">
        <f>'Stammdaten Mitarbeitende'!AA144</f>
        <v/>
      </c>
      <c r="B144" s="348" t="str">
        <f t="shared" si="118"/>
        <v/>
      </c>
      <c r="C144" s="162"/>
      <c r="D144" s="163"/>
      <c r="E144" s="164"/>
      <c r="F144" s="165"/>
      <c r="G144" s="307"/>
      <c r="H144" s="308"/>
      <c r="I144" s="346">
        <f t="shared" si="119"/>
        <v>0</v>
      </c>
      <c r="J144" s="309" t="str">
        <f t="shared" si="120"/>
        <v/>
      </c>
      <c r="K144" s="164"/>
      <c r="L144" s="342" t="str">
        <f t="shared" si="121"/>
        <v/>
      </c>
      <c r="M144" s="309" t="str">
        <f t="shared" si="122"/>
        <v/>
      </c>
      <c r="N144" s="309" t="str">
        <f t="shared" si="123"/>
        <v/>
      </c>
      <c r="O144" s="309" t="str">
        <f t="shared" si="124"/>
        <v/>
      </c>
      <c r="P144" s="164"/>
      <c r="Q144" s="309" t="str">
        <f t="shared" si="125"/>
        <v/>
      </c>
      <c r="R144" s="309" t="str">
        <f t="shared" si="126"/>
        <v/>
      </c>
      <c r="S144" s="56"/>
      <c r="T144" s="57"/>
      <c r="U144" s="64" t="str">
        <f>IF($A144="","",'Stammdaten Mitarbeitende'!L144)</f>
        <v/>
      </c>
      <c r="V144" s="63">
        <f t="shared" si="127"/>
        <v>0</v>
      </c>
      <c r="W144" s="63" t="str">
        <f t="shared" si="128"/>
        <v/>
      </c>
      <c r="X144" s="63" t="str">
        <f t="shared" si="129"/>
        <v/>
      </c>
      <c r="Y144" s="65" t="str">
        <f t="shared" si="130"/>
        <v/>
      </c>
      <c r="Z144" s="65" t="str">
        <f t="shared" si="131"/>
        <v/>
      </c>
      <c r="AA144" s="19" t="str">
        <f t="shared" si="132"/>
        <v/>
      </c>
      <c r="AB144" s="19" t="str">
        <f t="shared" si="133"/>
        <v/>
      </c>
      <c r="AC144" s="19" t="str">
        <f t="shared" si="134"/>
        <v/>
      </c>
      <c r="AD144" s="19" t="str">
        <f t="shared" si="135"/>
        <v/>
      </c>
      <c r="AE144" s="19" t="str">
        <f t="shared" si="136"/>
        <v/>
      </c>
      <c r="AF144" s="19" t="str">
        <f t="shared" si="137"/>
        <v/>
      </c>
      <c r="AG144" s="19">
        <f t="shared" si="138"/>
        <v>0</v>
      </c>
      <c r="AH144" s="19" t="str">
        <f t="shared" si="139"/>
        <v/>
      </c>
      <c r="AI144" s="81">
        <f t="shared" si="140"/>
        <v>0</v>
      </c>
      <c r="AJ144" s="80">
        <f t="shared" si="146"/>
        <v>0</v>
      </c>
      <c r="AK144" s="19">
        <f t="shared" si="141"/>
        <v>0</v>
      </c>
      <c r="AL144" s="19">
        <f t="shared" si="142"/>
        <v>0</v>
      </c>
      <c r="AM144" s="64">
        <f>IF('Stammdaten Mitarbeitende'!N144&gt;0,AC144,0)</f>
        <v>0</v>
      </c>
      <c r="AN144" s="74">
        <f>IF('Stammdaten Mitarbeitende'!N144&gt;0,P144,0)</f>
        <v>0</v>
      </c>
      <c r="AO144" s="19">
        <f t="shared" si="143"/>
        <v>0</v>
      </c>
      <c r="AP144" s="19">
        <f t="shared" si="144"/>
        <v>0</v>
      </c>
      <c r="AQ144" s="97">
        <f t="shared" si="145"/>
        <v>0</v>
      </c>
    </row>
    <row r="145" spans="1:43" ht="17.25" hidden="1" customHeight="1" x14ac:dyDescent="0.2">
      <c r="A145" s="347" t="str">
        <f>'Stammdaten Mitarbeitende'!AA145</f>
        <v/>
      </c>
      <c r="B145" s="348" t="str">
        <f t="shared" si="118"/>
        <v/>
      </c>
      <c r="C145" s="162"/>
      <c r="D145" s="163"/>
      <c r="E145" s="164"/>
      <c r="F145" s="165"/>
      <c r="G145" s="307"/>
      <c r="H145" s="308"/>
      <c r="I145" s="346">
        <f t="shared" si="119"/>
        <v>0</v>
      </c>
      <c r="J145" s="309" t="str">
        <f t="shared" si="120"/>
        <v/>
      </c>
      <c r="K145" s="164"/>
      <c r="L145" s="342" t="str">
        <f t="shared" si="121"/>
        <v/>
      </c>
      <c r="M145" s="309" t="str">
        <f t="shared" si="122"/>
        <v/>
      </c>
      <c r="N145" s="309" t="str">
        <f t="shared" si="123"/>
        <v/>
      </c>
      <c r="O145" s="309" t="str">
        <f t="shared" si="124"/>
        <v/>
      </c>
      <c r="P145" s="164"/>
      <c r="Q145" s="309" t="str">
        <f t="shared" si="125"/>
        <v/>
      </c>
      <c r="R145" s="309" t="str">
        <f t="shared" si="126"/>
        <v/>
      </c>
      <c r="S145" s="56"/>
      <c r="T145" s="57"/>
      <c r="U145" s="64" t="str">
        <f>IF($A145="","",'Stammdaten Mitarbeitende'!L145)</f>
        <v/>
      </c>
      <c r="V145" s="63">
        <f t="shared" si="127"/>
        <v>0</v>
      </c>
      <c r="W145" s="63" t="str">
        <f t="shared" si="128"/>
        <v/>
      </c>
      <c r="X145" s="63" t="str">
        <f t="shared" si="129"/>
        <v/>
      </c>
      <c r="Y145" s="65" t="str">
        <f t="shared" si="130"/>
        <v/>
      </c>
      <c r="Z145" s="65" t="str">
        <f t="shared" si="131"/>
        <v/>
      </c>
      <c r="AA145" s="19" t="str">
        <f t="shared" si="132"/>
        <v/>
      </c>
      <c r="AB145" s="19" t="str">
        <f t="shared" si="133"/>
        <v/>
      </c>
      <c r="AC145" s="19" t="str">
        <f t="shared" si="134"/>
        <v/>
      </c>
      <c r="AD145" s="19" t="str">
        <f t="shared" si="135"/>
        <v/>
      </c>
      <c r="AE145" s="19" t="str">
        <f t="shared" si="136"/>
        <v/>
      </c>
      <c r="AF145" s="19" t="str">
        <f t="shared" si="137"/>
        <v/>
      </c>
      <c r="AG145" s="19">
        <f t="shared" si="138"/>
        <v>0</v>
      </c>
      <c r="AH145" s="19" t="str">
        <f t="shared" si="139"/>
        <v/>
      </c>
      <c r="AI145" s="81">
        <f t="shared" si="140"/>
        <v>0</v>
      </c>
      <c r="AJ145" s="80">
        <f t="shared" si="146"/>
        <v>0</v>
      </c>
      <c r="AK145" s="19">
        <f t="shared" si="141"/>
        <v>0</v>
      </c>
      <c r="AL145" s="19">
        <f t="shared" si="142"/>
        <v>0</v>
      </c>
      <c r="AM145" s="64">
        <f>IF('Stammdaten Mitarbeitende'!N145&gt;0,AC145,0)</f>
        <v>0</v>
      </c>
      <c r="AN145" s="74">
        <f>IF('Stammdaten Mitarbeitende'!N145&gt;0,P145,0)</f>
        <v>0</v>
      </c>
      <c r="AO145" s="19">
        <f t="shared" si="143"/>
        <v>0</v>
      </c>
      <c r="AP145" s="19">
        <f t="shared" si="144"/>
        <v>0</v>
      </c>
      <c r="AQ145" s="97">
        <f t="shared" si="145"/>
        <v>0</v>
      </c>
    </row>
    <row r="146" spans="1:43" ht="17.25" hidden="1" customHeight="1" x14ac:dyDescent="0.2">
      <c r="A146" s="347" t="str">
        <f>'Stammdaten Mitarbeitende'!AA146</f>
        <v/>
      </c>
      <c r="B146" s="348" t="str">
        <f t="shared" si="118"/>
        <v/>
      </c>
      <c r="C146" s="162"/>
      <c r="D146" s="163"/>
      <c r="E146" s="164"/>
      <c r="F146" s="165"/>
      <c r="G146" s="307"/>
      <c r="H146" s="308"/>
      <c r="I146" s="346">
        <f t="shared" si="119"/>
        <v>0</v>
      </c>
      <c r="J146" s="309" t="str">
        <f t="shared" si="120"/>
        <v/>
      </c>
      <c r="K146" s="164"/>
      <c r="L146" s="342" t="str">
        <f t="shared" si="121"/>
        <v/>
      </c>
      <c r="M146" s="309" t="str">
        <f t="shared" si="122"/>
        <v/>
      </c>
      <c r="N146" s="309" t="str">
        <f t="shared" si="123"/>
        <v/>
      </c>
      <c r="O146" s="309" t="str">
        <f t="shared" si="124"/>
        <v/>
      </c>
      <c r="P146" s="164"/>
      <c r="Q146" s="309" t="str">
        <f t="shared" si="125"/>
        <v/>
      </c>
      <c r="R146" s="309" t="str">
        <f t="shared" si="126"/>
        <v/>
      </c>
      <c r="S146" s="56"/>
      <c r="T146" s="57"/>
      <c r="U146" s="64" t="str">
        <f>IF($A146="","",'Stammdaten Mitarbeitende'!L146)</f>
        <v/>
      </c>
      <c r="V146" s="63">
        <f t="shared" si="127"/>
        <v>0</v>
      </c>
      <c r="W146" s="63" t="str">
        <f t="shared" si="128"/>
        <v/>
      </c>
      <c r="X146" s="63" t="str">
        <f t="shared" si="129"/>
        <v/>
      </c>
      <c r="Y146" s="65" t="str">
        <f t="shared" si="130"/>
        <v/>
      </c>
      <c r="Z146" s="65" t="str">
        <f t="shared" si="131"/>
        <v/>
      </c>
      <c r="AA146" s="19" t="str">
        <f t="shared" si="132"/>
        <v/>
      </c>
      <c r="AB146" s="19" t="str">
        <f t="shared" si="133"/>
        <v/>
      </c>
      <c r="AC146" s="19" t="str">
        <f t="shared" si="134"/>
        <v/>
      </c>
      <c r="AD146" s="19" t="str">
        <f t="shared" si="135"/>
        <v/>
      </c>
      <c r="AE146" s="19" t="str">
        <f t="shared" si="136"/>
        <v/>
      </c>
      <c r="AF146" s="19" t="str">
        <f t="shared" si="137"/>
        <v/>
      </c>
      <c r="AG146" s="19">
        <f t="shared" si="138"/>
        <v>0</v>
      </c>
      <c r="AH146" s="19" t="str">
        <f t="shared" si="139"/>
        <v/>
      </c>
      <c r="AI146" s="81">
        <f t="shared" si="140"/>
        <v>0</v>
      </c>
      <c r="AJ146" s="80">
        <f t="shared" si="146"/>
        <v>0</v>
      </c>
      <c r="AK146" s="19">
        <f t="shared" si="141"/>
        <v>0</v>
      </c>
      <c r="AL146" s="19">
        <f t="shared" si="142"/>
        <v>0</v>
      </c>
      <c r="AM146" s="64">
        <f>IF('Stammdaten Mitarbeitende'!N146&gt;0,AC146,0)</f>
        <v>0</v>
      </c>
      <c r="AN146" s="74">
        <f>IF('Stammdaten Mitarbeitende'!N146&gt;0,P146,0)</f>
        <v>0</v>
      </c>
      <c r="AO146" s="19">
        <f t="shared" si="143"/>
        <v>0</v>
      </c>
      <c r="AP146" s="19">
        <f t="shared" si="144"/>
        <v>0</v>
      </c>
      <c r="AQ146" s="97">
        <f t="shared" si="145"/>
        <v>0</v>
      </c>
    </row>
    <row r="147" spans="1:43" ht="17.25" hidden="1" customHeight="1" x14ac:dyDescent="0.2">
      <c r="A147" s="347" t="str">
        <f>'Stammdaten Mitarbeitende'!AA147</f>
        <v/>
      </c>
      <c r="B147" s="348" t="str">
        <f t="shared" si="118"/>
        <v/>
      </c>
      <c r="C147" s="162"/>
      <c r="D147" s="163"/>
      <c r="E147" s="164"/>
      <c r="F147" s="165"/>
      <c r="G147" s="307"/>
      <c r="H147" s="308"/>
      <c r="I147" s="346">
        <f t="shared" si="119"/>
        <v>0</v>
      </c>
      <c r="J147" s="309" t="str">
        <f t="shared" si="120"/>
        <v/>
      </c>
      <c r="K147" s="164"/>
      <c r="L147" s="342" t="str">
        <f t="shared" si="121"/>
        <v/>
      </c>
      <c r="M147" s="309" t="str">
        <f t="shared" si="122"/>
        <v/>
      </c>
      <c r="N147" s="309" t="str">
        <f t="shared" si="123"/>
        <v/>
      </c>
      <c r="O147" s="309" t="str">
        <f t="shared" si="124"/>
        <v/>
      </c>
      <c r="P147" s="164"/>
      <c r="Q147" s="309" t="str">
        <f t="shared" si="125"/>
        <v/>
      </c>
      <c r="R147" s="309" t="str">
        <f t="shared" si="126"/>
        <v/>
      </c>
      <c r="S147" s="56"/>
      <c r="T147" s="57"/>
      <c r="U147" s="64" t="str">
        <f>IF($A147="","",'Stammdaten Mitarbeitende'!L147)</f>
        <v/>
      </c>
      <c r="V147" s="63">
        <f t="shared" si="127"/>
        <v>0</v>
      </c>
      <c r="W147" s="63" t="str">
        <f t="shared" si="128"/>
        <v/>
      </c>
      <c r="X147" s="63" t="str">
        <f t="shared" si="129"/>
        <v/>
      </c>
      <c r="Y147" s="65" t="str">
        <f t="shared" si="130"/>
        <v/>
      </c>
      <c r="Z147" s="65" t="str">
        <f t="shared" si="131"/>
        <v/>
      </c>
      <c r="AA147" s="19" t="str">
        <f t="shared" si="132"/>
        <v/>
      </c>
      <c r="AB147" s="19" t="str">
        <f t="shared" si="133"/>
        <v/>
      </c>
      <c r="AC147" s="19" t="str">
        <f t="shared" si="134"/>
        <v/>
      </c>
      <c r="AD147" s="19" t="str">
        <f t="shared" si="135"/>
        <v/>
      </c>
      <c r="AE147" s="19" t="str">
        <f t="shared" si="136"/>
        <v/>
      </c>
      <c r="AF147" s="19" t="str">
        <f t="shared" si="137"/>
        <v/>
      </c>
      <c r="AG147" s="19">
        <f t="shared" si="138"/>
        <v>0</v>
      </c>
      <c r="AH147" s="19" t="str">
        <f t="shared" si="139"/>
        <v/>
      </c>
      <c r="AI147" s="81">
        <f t="shared" si="140"/>
        <v>0</v>
      </c>
      <c r="AJ147" s="80">
        <f t="shared" si="146"/>
        <v>0</v>
      </c>
      <c r="AK147" s="19">
        <f t="shared" si="141"/>
        <v>0</v>
      </c>
      <c r="AL147" s="19">
        <f t="shared" si="142"/>
        <v>0</v>
      </c>
      <c r="AM147" s="64">
        <f>IF('Stammdaten Mitarbeitende'!N147&gt;0,AC147,0)</f>
        <v>0</v>
      </c>
      <c r="AN147" s="74">
        <f>IF('Stammdaten Mitarbeitende'!N147&gt;0,P147,0)</f>
        <v>0</v>
      </c>
      <c r="AO147" s="19">
        <f t="shared" si="143"/>
        <v>0</v>
      </c>
      <c r="AP147" s="19">
        <f t="shared" si="144"/>
        <v>0</v>
      </c>
      <c r="AQ147" s="97">
        <f t="shared" si="145"/>
        <v>0</v>
      </c>
    </row>
    <row r="148" spans="1:43" ht="17.25" hidden="1" customHeight="1" x14ac:dyDescent="0.2">
      <c r="A148" s="347" t="str">
        <f>'Stammdaten Mitarbeitende'!AA148</f>
        <v/>
      </c>
      <c r="B148" s="348" t="str">
        <f t="shared" si="118"/>
        <v/>
      </c>
      <c r="C148" s="162"/>
      <c r="D148" s="163"/>
      <c r="E148" s="164"/>
      <c r="F148" s="165"/>
      <c r="G148" s="307"/>
      <c r="H148" s="308"/>
      <c r="I148" s="346">
        <f t="shared" si="119"/>
        <v>0</v>
      </c>
      <c r="J148" s="309" t="str">
        <f t="shared" si="120"/>
        <v/>
      </c>
      <c r="K148" s="164"/>
      <c r="L148" s="342" t="str">
        <f t="shared" si="121"/>
        <v/>
      </c>
      <c r="M148" s="309" t="str">
        <f t="shared" si="122"/>
        <v/>
      </c>
      <c r="N148" s="309" t="str">
        <f t="shared" si="123"/>
        <v/>
      </c>
      <c r="O148" s="309" t="str">
        <f t="shared" si="124"/>
        <v/>
      </c>
      <c r="P148" s="164"/>
      <c r="Q148" s="309" t="str">
        <f t="shared" si="125"/>
        <v/>
      </c>
      <c r="R148" s="309" t="str">
        <f t="shared" si="126"/>
        <v/>
      </c>
      <c r="S148" s="56"/>
      <c r="T148" s="57"/>
      <c r="U148" s="64" t="str">
        <f>IF($A148="","",'Stammdaten Mitarbeitende'!L148)</f>
        <v/>
      </c>
      <c r="V148" s="63">
        <f t="shared" si="127"/>
        <v>0</v>
      </c>
      <c r="W148" s="63" t="str">
        <f t="shared" si="128"/>
        <v/>
      </c>
      <c r="X148" s="63" t="str">
        <f t="shared" si="129"/>
        <v/>
      </c>
      <c r="Y148" s="65" t="str">
        <f t="shared" si="130"/>
        <v/>
      </c>
      <c r="Z148" s="65" t="str">
        <f t="shared" si="131"/>
        <v/>
      </c>
      <c r="AA148" s="19" t="str">
        <f t="shared" si="132"/>
        <v/>
      </c>
      <c r="AB148" s="19" t="str">
        <f t="shared" si="133"/>
        <v/>
      </c>
      <c r="AC148" s="19" t="str">
        <f t="shared" si="134"/>
        <v/>
      </c>
      <c r="AD148" s="19" t="str">
        <f t="shared" si="135"/>
        <v/>
      </c>
      <c r="AE148" s="19" t="str">
        <f t="shared" si="136"/>
        <v/>
      </c>
      <c r="AF148" s="19" t="str">
        <f t="shared" si="137"/>
        <v/>
      </c>
      <c r="AG148" s="19">
        <f t="shared" si="138"/>
        <v>0</v>
      </c>
      <c r="AH148" s="19" t="str">
        <f t="shared" si="139"/>
        <v/>
      </c>
      <c r="AI148" s="81">
        <f t="shared" si="140"/>
        <v>0</v>
      </c>
      <c r="AJ148" s="80">
        <f t="shared" si="146"/>
        <v>0</v>
      </c>
      <c r="AK148" s="19">
        <f t="shared" si="141"/>
        <v>0</v>
      </c>
      <c r="AL148" s="19">
        <f t="shared" si="142"/>
        <v>0</v>
      </c>
      <c r="AM148" s="64">
        <f>IF('Stammdaten Mitarbeitende'!N148&gt;0,AC148,0)</f>
        <v>0</v>
      </c>
      <c r="AN148" s="74">
        <f>IF('Stammdaten Mitarbeitende'!N148&gt;0,P148,0)</f>
        <v>0</v>
      </c>
      <c r="AO148" s="19">
        <f t="shared" si="143"/>
        <v>0</v>
      </c>
      <c r="AP148" s="19">
        <f t="shared" si="144"/>
        <v>0</v>
      </c>
      <c r="AQ148" s="97">
        <f t="shared" si="145"/>
        <v>0</v>
      </c>
    </row>
    <row r="149" spans="1:43" ht="17.25" hidden="1" customHeight="1" x14ac:dyDescent="0.2">
      <c r="A149" s="347" t="str">
        <f>'Stammdaten Mitarbeitende'!AA149</f>
        <v/>
      </c>
      <c r="B149" s="348" t="str">
        <f t="shared" si="118"/>
        <v/>
      </c>
      <c r="C149" s="162"/>
      <c r="D149" s="163"/>
      <c r="E149" s="164"/>
      <c r="F149" s="165"/>
      <c r="G149" s="307"/>
      <c r="H149" s="308"/>
      <c r="I149" s="346">
        <f t="shared" si="119"/>
        <v>0</v>
      </c>
      <c r="J149" s="309" t="str">
        <f t="shared" si="120"/>
        <v/>
      </c>
      <c r="K149" s="164"/>
      <c r="L149" s="342" t="str">
        <f t="shared" si="121"/>
        <v/>
      </c>
      <c r="M149" s="309" t="str">
        <f t="shared" si="122"/>
        <v/>
      </c>
      <c r="N149" s="309" t="str">
        <f t="shared" si="123"/>
        <v/>
      </c>
      <c r="O149" s="309" t="str">
        <f t="shared" si="124"/>
        <v/>
      </c>
      <c r="P149" s="164"/>
      <c r="Q149" s="309" t="str">
        <f t="shared" si="125"/>
        <v/>
      </c>
      <c r="R149" s="309" t="str">
        <f t="shared" si="126"/>
        <v/>
      </c>
      <c r="S149" s="56"/>
      <c r="T149" s="57"/>
      <c r="U149" s="64" t="str">
        <f>IF($A149="","",'Stammdaten Mitarbeitende'!L149)</f>
        <v/>
      </c>
      <c r="V149" s="63">
        <f t="shared" si="127"/>
        <v>0</v>
      </c>
      <c r="W149" s="63" t="str">
        <f t="shared" si="128"/>
        <v/>
      </c>
      <c r="X149" s="63" t="str">
        <f t="shared" si="129"/>
        <v/>
      </c>
      <c r="Y149" s="65" t="str">
        <f t="shared" si="130"/>
        <v/>
      </c>
      <c r="Z149" s="65" t="str">
        <f t="shared" si="131"/>
        <v/>
      </c>
      <c r="AA149" s="19" t="str">
        <f t="shared" si="132"/>
        <v/>
      </c>
      <c r="AB149" s="19" t="str">
        <f t="shared" si="133"/>
        <v/>
      </c>
      <c r="AC149" s="19" t="str">
        <f t="shared" si="134"/>
        <v/>
      </c>
      <c r="AD149" s="19" t="str">
        <f t="shared" si="135"/>
        <v/>
      </c>
      <c r="AE149" s="19" t="str">
        <f t="shared" si="136"/>
        <v/>
      </c>
      <c r="AF149" s="19" t="str">
        <f t="shared" si="137"/>
        <v/>
      </c>
      <c r="AG149" s="19">
        <f t="shared" si="138"/>
        <v>0</v>
      </c>
      <c r="AH149" s="19" t="str">
        <f t="shared" si="139"/>
        <v/>
      </c>
      <c r="AI149" s="81">
        <f t="shared" si="140"/>
        <v>0</v>
      </c>
      <c r="AJ149" s="80">
        <f t="shared" si="146"/>
        <v>0</v>
      </c>
      <c r="AK149" s="19">
        <f t="shared" si="141"/>
        <v>0</v>
      </c>
      <c r="AL149" s="19">
        <f t="shared" si="142"/>
        <v>0</v>
      </c>
      <c r="AM149" s="64">
        <f>IF('Stammdaten Mitarbeitende'!N149&gt;0,AC149,0)</f>
        <v>0</v>
      </c>
      <c r="AN149" s="74">
        <f>IF('Stammdaten Mitarbeitende'!N149&gt;0,P149,0)</f>
        <v>0</v>
      </c>
      <c r="AO149" s="19">
        <f t="shared" si="143"/>
        <v>0</v>
      </c>
      <c r="AP149" s="19">
        <f t="shared" si="144"/>
        <v>0</v>
      </c>
      <c r="AQ149" s="97">
        <f t="shared" si="145"/>
        <v>0</v>
      </c>
    </row>
    <row r="150" spans="1:43" hidden="1" x14ac:dyDescent="0.2">
      <c r="A150" s="280" t="str">
        <f>Übersetzungstexte!A$296</f>
        <v>Seitentotal</v>
      </c>
      <c r="B150" s="343"/>
      <c r="C150" s="281"/>
      <c r="D150" s="92">
        <f>SUM(D129:D149)</f>
        <v>0</v>
      </c>
      <c r="E150" s="282"/>
      <c r="F150" s="92">
        <f>SUM(F129:F149)</f>
        <v>0</v>
      </c>
      <c r="G150" s="344"/>
      <c r="H150" s="159"/>
      <c r="I150" s="281"/>
      <c r="J150" s="92">
        <f>SUM(J129:J149)</f>
        <v>0</v>
      </c>
      <c r="K150" s="345"/>
      <c r="L150" s="159"/>
      <c r="M150" s="281"/>
      <c r="N150" s="92">
        <f>SUM(N129:N149)</f>
        <v>0</v>
      </c>
      <c r="O150" s="344"/>
      <c r="P150" s="92">
        <f>SUM(P129:P149)</f>
        <v>0</v>
      </c>
      <c r="Q150" s="281"/>
      <c r="R150" s="92">
        <f>SUM(R129:R149)</f>
        <v>0</v>
      </c>
      <c r="S150" s="56"/>
      <c r="T150" s="56"/>
      <c r="U150" s="56"/>
      <c r="V150" s="56"/>
      <c r="W150" s="56"/>
      <c r="X150" s="56"/>
      <c r="Y150" s="18"/>
      <c r="Z150" s="18"/>
      <c r="AA150" s="19"/>
      <c r="AB150" s="19"/>
      <c r="AC150" s="19"/>
      <c r="AD150" s="19"/>
      <c r="AE150" s="19"/>
      <c r="AI150" s="79"/>
      <c r="AJ150" s="79"/>
      <c r="AM150" s="56"/>
    </row>
    <row r="151" spans="1:43" hidden="1" x14ac:dyDescent="0.2">
      <c r="A151" s="240" t="str">
        <f>'Stammdaten Betrieb &amp; Abteilung'!D$1</f>
        <v xml:space="preserve">  </v>
      </c>
      <c r="B151" s="73"/>
      <c r="C151" s="241"/>
      <c r="D151" s="242"/>
      <c r="E151" s="1"/>
      <c r="F151" s="25"/>
      <c r="G151" s="1"/>
      <c r="H151" s="1"/>
      <c r="I151" s="1"/>
      <c r="J151" s="243"/>
      <c r="K151" s="46"/>
      <c r="L151" s="18"/>
      <c r="M151" s="22" t="str">
        <f>Übersetzungstexte!A$239</f>
        <v>Betrieb / Betriebsabteilung</v>
      </c>
      <c r="N151" s="49" t="str">
        <f>'Stammdaten Betrieb &amp; Abteilung'!D$13</f>
        <v xml:space="preserve"> </v>
      </c>
      <c r="O151" s="1"/>
      <c r="P151" s="49"/>
      <c r="AI151" s="79"/>
      <c r="AJ151" s="79"/>
      <c r="AM151" s="64"/>
      <c r="AO151" s="97"/>
    </row>
    <row r="152" spans="1:43" hidden="1" x14ac:dyDescent="0.2">
      <c r="A152" s="49" t="str">
        <f>'Stammdaten Betrieb &amp; Abteilung'!D$3</f>
        <v xml:space="preserve"> </v>
      </c>
      <c r="B152" s="73"/>
      <c r="C152" s="246"/>
      <c r="D152" s="242"/>
      <c r="E152" s="1"/>
      <c r="F152" s="25"/>
      <c r="G152" s="1"/>
      <c r="H152" s="1"/>
      <c r="I152" s="1"/>
      <c r="J152" s="247"/>
      <c r="K152" s="46"/>
      <c r="L152" s="18"/>
      <c r="M152" s="22" t="str">
        <f>Übersetzungstexte!A$240</f>
        <v>Abrechnungsperiode</v>
      </c>
      <c r="N152" s="349" t="str">
        <f>'Stammdaten Betrieb &amp; Abteilung'!D$14</f>
        <v/>
      </c>
      <c r="O152" s="350"/>
      <c r="P152" s="350" t="e">
        <f>'Stammdaten Betrieb &amp; Abteilung'!D$12</f>
        <v>#VALUE!</v>
      </c>
      <c r="Q152" s="351"/>
      <c r="R152" s="352"/>
      <c r="AI152" s="79"/>
      <c r="AJ152" s="79"/>
      <c r="AM152" s="64"/>
      <c r="AO152" s="87"/>
      <c r="AP152" s="87"/>
    </row>
    <row r="153" spans="1:43" hidden="1" x14ac:dyDescent="0.2">
      <c r="A153" s="49" t="str">
        <f>'Stammdaten Betrieb &amp; Abteilung'!D$4</f>
        <v xml:space="preserve"> </v>
      </c>
      <c r="B153" s="73"/>
      <c r="C153" s="1"/>
      <c r="D153" s="242"/>
      <c r="E153" s="1"/>
      <c r="F153" s="25"/>
      <c r="G153" s="1"/>
      <c r="H153" s="1"/>
      <c r="I153" s="1"/>
      <c r="J153" s="247"/>
      <c r="K153" s="46"/>
      <c r="L153" s="18"/>
      <c r="M153" s="22" t="str">
        <f>Übersetzungstexte!A$241</f>
        <v>Beginn / Ende der Kurzarbeit</v>
      </c>
      <c r="N153" s="49" t="str">
        <f>'Stammdaten Betrieb &amp; Abteilung'!D$16</f>
        <v/>
      </c>
      <c r="O153" s="1"/>
      <c r="P153" s="49"/>
      <c r="Q153" s="49"/>
      <c r="AI153" s="79"/>
      <c r="AJ153" s="79"/>
      <c r="AM153" s="64"/>
      <c r="AO153" s="87"/>
      <c r="AP153" s="87"/>
    </row>
    <row r="154" spans="1:43" hidden="1" x14ac:dyDescent="0.2">
      <c r="A154" s="187"/>
      <c r="B154" s="188"/>
      <c r="C154" s="189"/>
      <c r="D154" s="190"/>
      <c r="E154" s="189"/>
      <c r="F154" s="191"/>
      <c r="G154" s="189"/>
      <c r="H154" s="189"/>
      <c r="I154" s="189"/>
      <c r="J154" s="190"/>
      <c r="K154" s="190"/>
      <c r="L154" s="189"/>
      <c r="M154" s="192"/>
      <c r="N154" s="189"/>
      <c r="O154" s="189"/>
      <c r="P154" s="189"/>
      <c r="Q154" s="189"/>
      <c r="R154" s="189"/>
      <c r="AI154" s="79"/>
      <c r="AJ154" s="79"/>
      <c r="AM154" s="64"/>
      <c r="AO154" s="87"/>
      <c r="AP154" s="87"/>
    </row>
    <row r="155" spans="1:43" hidden="1" x14ac:dyDescent="0.2">
      <c r="A155" s="311">
        <v>1</v>
      </c>
      <c r="B155" s="312">
        <v>2</v>
      </c>
      <c r="C155" s="312">
        <v>3</v>
      </c>
      <c r="D155" s="312">
        <v>4</v>
      </c>
      <c r="E155" s="312">
        <v>5</v>
      </c>
      <c r="F155" s="312">
        <v>6</v>
      </c>
      <c r="G155" s="313"/>
      <c r="H155" s="314">
        <v>7</v>
      </c>
      <c r="I155" s="315"/>
      <c r="J155" s="312">
        <v>8</v>
      </c>
      <c r="K155" s="312">
        <v>9</v>
      </c>
      <c r="L155" s="312">
        <v>10</v>
      </c>
      <c r="M155" s="312">
        <v>11</v>
      </c>
      <c r="N155" s="312">
        <v>12</v>
      </c>
      <c r="O155" s="312">
        <v>13</v>
      </c>
      <c r="P155" s="312"/>
      <c r="Q155" s="312">
        <v>14</v>
      </c>
      <c r="R155" s="312">
        <v>15</v>
      </c>
      <c r="S155" s="54"/>
      <c r="T155" s="54"/>
      <c r="U155" s="54"/>
      <c r="V155" s="58" t="s">
        <v>717</v>
      </c>
      <c r="W155" s="54" t="s">
        <v>759</v>
      </c>
      <c r="X155" s="54"/>
      <c r="Y155" s="59" t="s">
        <v>718</v>
      </c>
      <c r="Z155" s="54" t="s">
        <v>719</v>
      </c>
      <c r="AA155" s="59" t="s">
        <v>720</v>
      </c>
      <c r="AB155" s="59" t="s">
        <v>721</v>
      </c>
      <c r="AC155" s="59" t="s">
        <v>722</v>
      </c>
      <c r="AD155" s="59" t="s">
        <v>723</v>
      </c>
      <c r="AE155" s="59" t="s">
        <v>736</v>
      </c>
      <c r="AF155" s="66" t="s">
        <v>732</v>
      </c>
      <c r="AG155" s="66"/>
      <c r="AH155" s="91" t="s">
        <v>737</v>
      </c>
      <c r="AI155" s="66"/>
      <c r="AJ155" s="66"/>
      <c r="AK155" s="78"/>
      <c r="AL155" s="78"/>
      <c r="AM155" s="87" t="s">
        <v>60</v>
      </c>
      <c r="AN155" s="87" t="s">
        <v>60</v>
      </c>
      <c r="AO155" s="87"/>
      <c r="AP155" s="87"/>
      <c r="AQ155" s="381" t="s">
        <v>800</v>
      </c>
    </row>
    <row r="156" spans="1:43" s="6" customFormat="1" hidden="1" x14ac:dyDescent="0.2">
      <c r="A156" s="316" t="str">
        <f>Übersetzungstexte!A$242</f>
        <v/>
      </c>
      <c r="B156" s="317" t="str">
        <f>Übersetzungstexte!A$245</f>
        <v>anrechen-</v>
      </c>
      <c r="C156" s="317" t="str">
        <f>Übersetzungstexte!A$248</f>
        <v>Wöchentl.</v>
      </c>
      <c r="D156" s="318" t="str">
        <f>Übersetzungstexte!A$251</f>
        <v>Sollstd. Abr.-</v>
      </c>
      <c r="E156" s="310" t="str">
        <f>Übersetzungstexte!A$254</f>
        <v/>
      </c>
      <c r="F156" s="318" t="str">
        <f>Übersetzungstexte!A$257</f>
        <v>Bezahlte/</v>
      </c>
      <c r="G156" s="319"/>
      <c r="H156" s="320" t="str">
        <f>Übersetzungstexte!A$263</f>
        <v>(nur für Gleitzeit)</v>
      </c>
      <c r="I156" s="321"/>
      <c r="J156" s="318" t="str">
        <f>Übersetzungstexte!A$269</f>
        <v>Ausfall-</v>
      </c>
      <c r="K156" s="318" t="str">
        <f>Übersetzungstexte!A$272</f>
        <v>Saldo</v>
      </c>
      <c r="L156" s="310" t="str">
        <f>Übersetzungstexte!A$275</f>
        <v>Saisonale</v>
      </c>
      <c r="M156" s="322" t="str">
        <f>Übersetzungstexte!A$278</f>
        <v>Anrechen-</v>
      </c>
      <c r="N156" s="310" t="str">
        <f>Übersetzungstexte!A$281</f>
        <v>Verdienst-</v>
      </c>
      <c r="O156" s="310" t="str">
        <f>Übersetzungstexte!A$284</f>
        <v>Verdienst-</v>
      </c>
      <c r="P156" s="317" t="str">
        <f>Übersetzungstexte!A$287</f>
        <v>Verdienst</v>
      </c>
      <c r="Q156" s="310" t="str">
        <f>AE$4</f>
        <v xml:space="preserve">Abzug </v>
      </c>
      <c r="R156" s="310" t="str">
        <f>Übersetzungstexte!A$293</f>
        <v/>
      </c>
      <c r="S156" s="55"/>
      <c r="T156" s="55"/>
      <c r="U156" s="62" t="s">
        <v>680</v>
      </c>
      <c r="V156" s="60" t="s">
        <v>709</v>
      </c>
      <c r="W156" s="61" t="s">
        <v>691</v>
      </c>
      <c r="X156" s="61" t="s">
        <v>554</v>
      </c>
      <c r="Y156" s="59" t="s">
        <v>729</v>
      </c>
      <c r="Z156" s="67" t="s">
        <v>671</v>
      </c>
      <c r="AA156" s="59" t="s">
        <v>731</v>
      </c>
      <c r="AB156" s="59" t="s">
        <v>694</v>
      </c>
      <c r="AC156" s="59" t="s">
        <v>674</v>
      </c>
      <c r="AD156" s="59" t="s">
        <v>674</v>
      </c>
      <c r="AE156" s="59" t="s">
        <v>677</v>
      </c>
      <c r="AF156" s="66" t="s">
        <v>677</v>
      </c>
      <c r="AG156" s="66" t="s">
        <v>673</v>
      </c>
      <c r="AH156" s="91"/>
      <c r="AI156" s="66" t="s">
        <v>685</v>
      </c>
      <c r="AJ156" s="66" t="s">
        <v>685</v>
      </c>
      <c r="AK156" s="66" t="s">
        <v>764</v>
      </c>
      <c r="AL156" s="66" t="s">
        <v>667</v>
      </c>
      <c r="AM156" s="59" t="s">
        <v>674</v>
      </c>
      <c r="AN156" s="66" t="s">
        <v>673</v>
      </c>
      <c r="AO156" s="66" t="s">
        <v>764</v>
      </c>
      <c r="AP156" s="95" t="s">
        <v>46</v>
      </c>
      <c r="AQ156" s="382" t="s">
        <v>801</v>
      </c>
    </row>
    <row r="157" spans="1:43" s="6" customFormat="1" hidden="1" x14ac:dyDescent="0.2">
      <c r="A157" s="323" t="str">
        <f>Übersetzungstexte!A$243</f>
        <v/>
      </c>
      <c r="B157" s="310" t="str">
        <f>Übersetzungstexte!A$246</f>
        <v>barer Std.-</v>
      </c>
      <c r="C157" s="317" t="str">
        <f>Übersetzungstexte!A$249</f>
        <v>Arbeitszeit</v>
      </c>
      <c r="D157" s="318" t="str">
        <f>Übersetzungstexte!A$252</f>
        <v>Periode Inkl.</v>
      </c>
      <c r="E157" s="310" t="str">
        <f>Übersetzungstexte!A$255</f>
        <v/>
      </c>
      <c r="F157" s="318" t="str">
        <f>Übersetzungstexte!A$258</f>
        <v>Unbezahlte</v>
      </c>
      <c r="G157" s="324" t="str">
        <f>Übersetzungstexte!A$261</f>
        <v>Saldo Ende Per.</v>
      </c>
      <c r="H157" s="325"/>
      <c r="I157" s="326"/>
      <c r="J157" s="318" t="str">
        <f>Übersetzungstexte!A$270</f>
        <v>stunden</v>
      </c>
      <c r="K157" s="318" t="str">
        <f>Übersetzungstexte!A$273</f>
        <v>Mehrstd.</v>
      </c>
      <c r="L157" s="310" t="str">
        <f>Übersetzungstexte!A$276</f>
        <v>Ausfall-</v>
      </c>
      <c r="M157" s="322" t="str">
        <f>Übersetzungstexte!A$279</f>
        <v>bare Aus-</v>
      </c>
      <c r="N157" s="310" t="str">
        <f>Übersetzungstexte!A$282</f>
        <v>ausfall</v>
      </c>
      <c r="O157" s="310" t="str">
        <f>Übersetzungstexte!A$285</f>
        <v>ausfall</v>
      </c>
      <c r="P157" s="317" t="str">
        <f>Übersetzungstexte!A$288</f>
        <v>Zwischen-</v>
      </c>
      <c r="Q157" s="310" t="str">
        <f>Übersetzungstexte!A$291</f>
        <v>Karenztage</v>
      </c>
      <c r="R157" s="310" t="str">
        <f>Übersetzungstexte!A$294</f>
        <v>Beantragte</v>
      </c>
      <c r="S157" s="55"/>
      <c r="T157" s="55"/>
      <c r="U157" s="55" t="s">
        <v>682</v>
      </c>
      <c r="V157" s="60" t="s">
        <v>710</v>
      </c>
      <c r="W157" s="61" t="s">
        <v>692</v>
      </c>
      <c r="X157" s="61"/>
      <c r="Y157" s="59" t="s">
        <v>730</v>
      </c>
      <c r="Z157" s="67" t="s">
        <v>691</v>
      </c>
      <c r="AA157" s="59" t="s">
        <v>730</v>
      </c>
      <c r="AB157" s="59" t="s">
        <v>51</v>
      </c>
      <c r="AC157" s="59" t="s">
        <v>672</v>
      </c>
      <c r="AD157" s="59" t="s">
        <v>672</v>
      </c>
      <c r="AE157" s="59" t="s">
        <v>656</v>
      </c>
      <c r="AF157" s="66" t="s">
        <v>707</v>
      </c>
      <c r="AG157" s="66" t="s">
        <v>707</v>
      </c>
      <c r="AH157" s="91" t="s">
        <v>678</v>
      </c>
      <c r="AI157" s="66" t="s">
        <v>760</v>
      </c>
      <c r="AJ157" s="66" t="s">
        <v>763</v>
      </c>
      <c r="AK157" s="66" t="s">
        <v>760</v>
      </c>
      <c r="AL157" s="66" t="s">
        <v>760</v>
      </c>
      <c r="AM157" s="59" t="s">
        <v>672</v>
      </c>
      <c r="AN157" s="66" t="s">
        <v>707</v>
      </c>
      <c r="AO157" s="66" t="s">
        <v>45</v>
      </c>
      <c r="AP157" s="95" t="s">
        <v>47</v>
      </c>
      <c r="AQ157" s="383"/>
    </row>
    <row r="158" spans="1:43" s="6" customFormat="1" hidden="1" x14ac:dyDescent="0.2">
      <c r="A158" s="327" t="str">
        <f>Übersetzungstexte!A$244</f>
        <v>Name,Vorname</v>
      </c>
      <c r="B158" s="328" t="str">
        <f>Übersetzungstexte!A$247</f>
        <v>Verdienst</v>
      </c>
      <c r="C158" s="329" t="str">
        <f>Übersetzungstexte!A$250</f>
        <v>in der AP</v>
      </c>
      <c r="D158" s="330" t="str">
        <f>Übersetzungstexte!A$253</f>
        <v>Vorholzeit</v>
      </c>
      <c r="E158" s="328" t="str">
        <f>Übersetzungstexte!A$256</f>
        <v>Istzeit</v>
      </c>
      <c r="F158" s="330" t="str">
        <f>Übersetzungstexte!A$259</f>
        <v>Absenzen</v>
      </c>
      <c r="G158" s="331" t="str">
        <f>Übersetzungstexte!A$262</f>
        <v>vorherg.</v>
      </c>
      <c r="H158" s="332" t="str">
        <f>Übersetzungstexte!A$265</f>
        <v>laufend</v>
      </c>
      <c r="I158" s="328" t="str">
        <f>Übersetzungstexte!A$268</f>
        <v>Diff.</v>
      </c>
      <c r="J158" s="330" t="str">
        <f>Übersetzungstexte!A$271</f>
        <v>total</v>
      </c>
      <c r="K158" s="330" t="str">
        <f>Übersetzungstexte!A$274</f>
        <v>Vormonate</v>
      </c>
      <c r="L158" s="328" t="str">
        <f>Übersetzungstexte!A$277</f>
        <v>stunden</v>
      </c>
      <c r="M158" s="333" t="str">
        <f>Übersetzungstexte!A$280</f>
        <v>fall-Std.</v>
      </c>
      <c r="N158" s="333" t="str">
        <f>Übersetzungstexte!A$283</f>
        <v>100%</v>
      </c>
      <c r="O158" s="333" t="str">
        <f>Übersetzungstexte!A$286</f>
        <v>80%</v>
      </c>
      <c r="P158" s="329" t="str">
        <f>Übersetzungstexte!A$289</f>
        <v>Beschäftigung</v>
      </c>
      <c r="Q158" s="333" t="str">
        <f>Übersetzungstexte!A$292</f>
        <v>80%</v>
      </c>
      <c r="R158" s="328" t="str">
        <f>Übersetzungstexte!A$295</f>
        <v>Vergütung</v>
      </c>
      <c r="S158" s="55"/>
      <c r="T158" s="55"/>
      <c r="U158" s="55" t="s">
        <v>673</v>
      </c>
      <c r="V158" s="61"/>
      <c r="W158" s="61" t="s">
        <v>738</v>
      </c>
      <c r="X158" s="61"/>
      <c r="Y158" s="59" t="s">
        <v>697</v>
      </c>
      <c r="Z158" s="67" t="s">
        <v>692</v>
      </c>
      <c r="AA158" s="59" t="s">
        <v>698</v>
      </c>
      <c r="AB158" s="59" t="s">
        <v>50</v>
      </c>
      <c r="AC158" s="68" t="s">
        <v>675</v>
      </c>
      <c r="AD158" s="68" t="s">
        <v>676</v>
      </c>
      <c r="AE158" s="68" t="s">
        <v>676</v>
      </c>
      <c r="AF158" s="66" t="s">
        <v>733</v>
      </c>
      <c r="AG158" s="66" t="s">
        <v>733</v>
      </c>
      <c r="AH158" s="96" t="s">
        <v>679</v>
      </c>
      <c r="AI158" s="66" t="s">
        <v>749</v>
      </c>
      <c r="AJ158" s="66" t="s">
        <v>749</v>
      </c>
      <c r="AK158" s="66" t="s">
        <v>749</v>
      </c>
      <c r="AL158" s="66" t="s">
        <v>749</v>
      </c>
      <c r="AM158" s="68" t="s">
        <v>675</v>
      </c>
      <c r="AN158" s="66" t="s">
        <v>733</v>
      </c>
      <c r="AO158" s="66" t="s">
        <v>663</v>
      </c>
      <c r="AP158" s="95" t="s">
        <v>48</v>
      </c>
      <c r="AQ158" s="383"/>
    </row>
    <row r="159" spans="1:43" ht="17.25" hidden="1" customHeight="1" x14ac:dyDescent="0.2">
      <c r="A159" s="347" t="str">
        <f>'Stammdaten Mitarbeitende'!AA159</f>
        <v/>
      </c>
      <c r="B159" s="348" t="str">
        <f t="shared" ref="B159:B179" si="147">U159</f>
        <v/>
      </c>
      <c r="C159" s="162"/>
      <c r="D159" s="163"/>
      <c r="E159" s="164"/>
      <c r="F159" s="165"/>
      <c r="G159" s="307"/>
      <c r="H159" s="308"/>
      <c r="I159" s="346">
        <f t="shared" ref="I159:I179" si="148">V159</f>
        <v>0</v>
      </c>
      <c r="J159" s="309" t="str">
        <f t="shared" ref="J159:J179" si="149">W159</f>
        <v/>
      </c>
      <c r="K159" s="164"/>
      <c r="L159" s="342" t="str">
        <f t="shared" ref="L159:L179" si="150">Z159</f>
        <v/>
      </c>
      <c r="M159" s="309" t="str">
        <f t="shared" ref="M159:M179" si="151">AB159</f>
        <v/>
      </c>
      <c r="N159" s="309" t="str">
        <f t="shared" ref="N159:N179" si="152">AC159</f>
        <v/>
      </c>
      <c r="O159" s="309" t="str">
        <f t="shared" ref="O159:O179" si="153">AD159</f>
        <v/>
      </c>
      <c r="P159" s="164"/>
      <c r="Q159" s="309" t="str">
        <f t="shared" ref="Q159:Q179" si="154">AE159</f>
        <v/>
      </c>
      <c r="R159" s="309" t="str">
        <f t="shared" ref="R159:R179" si="155">AH159</f>
        <v/>
      </c>
      <c r="S159" s="56"/>
      <c r="T159" s="57"/>
      <c r="U159" s="64" t="str">
        <f>IF($A159="","",'Stammdaten Mitarbeitende'!L159)</f>
        <v/>
      </c>
      <c r="V159" s="63">
        <f t="shared" ref="V159:V179" si="156">IF(AND(G159="",H159=""),0,G159-H159)</f>
        <v>0</v>
      </c>
      <c r="W159" s="63" t="str">
        <f t="shared" ref="W159:W179" si="157">IF(OR($A159="",D159="",E159="",F159="",V159=""),"",D159-(E159+F159+V159))</f>
        <v/>
      </c>
      <c r="X159" s="63" t="str">
        <f t="shared" ref="X159:X179" si="158">IF(W159="","",MAX(W159,0))</f>
        <v/>
      </c>
      <c r="Y159" s="65" t="str">
        <f t="shared" ref="Y159:Y179" si="159">IF(J159="","",Y$4)</f>
        <v/>
      </c>
      <c r="Z159" s="65" t="str">
        <f t="shared" ref="Z159:Z179" si="160">IF(J159="","",J159*Z$4)</f>
        <v/>
      </c>
      <c r="AA159" s="19" t="str">
        <f t="shared" ref="AA159:AA179" si="161">IF(Y159="","",AA$4)</f>
        <v/>
      </c>
      <c r="AB159" s="19" t="str">
        <f t="shared" ref="AB159:AB179" si="162">IF(J159="","",ROUND(J159*AB$4 - MAX(K159-L159,0),2))</f>
        <v/>
      </c>
      <c r="AC159" s="19" t="str">
        <f t="shared" ref="AC159:AC179" si="163">IF(OR($A159="",J159="",B159="",M159&lt;0),"",MAX(ROUND(M159*B159*2,1)/2,0))</f>
        <v/>
      </c>
      <c r="AD159" s="19" t="str">
        <f t="shared" ref="AD159:AD179" si="164">IF(OR($A159="",N159=""),"",ROUND(N159*8/5,1)/2)</f>
        <v/>
      </c>
      <c r="AE159" s="19" t="str">
        <f t="shared" ref="AE159:AE179" si="165">IF(OR($A159="",B159="",N159=""),"",ROUND(AE$3*C159*B159*16/50,1)/2)</f>
        <v/>
      </c>
      <c r="AF159" s="19" t="str">
        <f t="shared" ref="AF159:AF179" si="166">IF(OR($A159="",J159="",N159=""),"",MAX(O159+P159-N159,0))</f>
        <v/>
      </c>
      <c r="AG159" s="19">
        <f t="shared" ref="AG159:AG179" si="167">P159</f>
        <v>0</v>
      </c>
      <c r="AH159" s="19" t="str">
        <f t="shared" ref="AH159:AH179" si="168">IF(OR($A159="",N159=""),"",ROUND((MAX(O159-Q159-AF159,0))*2,1)/2)</f>
        <v/>
      </c>
      <c r="AI159" s="81">
        <f t="shared" ref="AI159:AI179" si="169">IF(D159="",0,1)</f>
        <v>0</v>
      </c>
      <c r="AJ159" s="80">
        <f>IF(J159="",0,IF(ROUND(J159,2)&lt;=0,0,1))</f>
        <v>0</v>
      </c>
      <c r="AK159" s="19">
        <f t="shared" ref="AK159:AK179" si="170">IF(D159="",0,D159)</f>
        <v>0</v>
      </c>
      <c r="AL159" s="19">
        <f t="shared" ref="AL159:AL179" si="171">IF(D159="",0,F159)</f>
        <v>0</v>
      </c>
      <c r="AM159" s="64">
        <f>IF('Stammdaten Mitarbeitende'!N159&gt;0,AC159,0)</f>
        <v>0</v>
      </c>
      <c r="AN159" s="74">
        <f>IF('Stammdaten Mitarbeitende'!N159&gt;0,P159,0)</f>
        <v>0</v>
      </c>
      <c r="AO159" s="19">
        <f t="shared" ref="AO159:AO179" si="172">D159</f>
        <v>0</v>
      </c>
      <c r="AP159" s="19">
        <f t="shared" ref="AP159:AP179" si="173">F159</f>
        <v>0</v>
      </c>
      <c r="AQ159" s="97">
        <f t="shared" ref="AQ159:AQ179" si="174">IF(AM159="",0,MAX(AM159-AN159,0))</f>
        <v>0</v>
      </c>
    </row>
    <row r="160" spans="1:43" ht="17.25" hidden="1" customHeight="1" x14ac:dyDescent="0.2">
      <c r="A160" s="347" t="str">
        <f>'Stammdaten Mitarbeitende'!AA160</f>
        <v/>
      </c>
      <c r="B160" s="348" t="str">
        <f t="shared" si="147"/>
        <v/>
      </c>
      <c r="C160" s="162"/>
      <c r="D160" s="163"/>
      <c r="E160" s="164"/>
      <c r="F160" s="165"/>
      <c r="G160" s="307"/>
      <c r="H160" s="308"/>
      <c r="I160" s="346">
        <f t="shared" si="148"/>
        <v>0</v>
      </c>
      <c r="J160" s="309" t="str">
        <f t="shared" si="149"/>
        <v/>
      </c>
      <c r="K160" s="164"/>
      <c r="L160" s="342" t="str">
        <f t="shared" si="150"/>
        <v/>
      </c>
      <c r="M160" s="309" t="str">
        <f t="shared" si="151"/>
        <v/>
      </c>
      <c r="N160" s="309" t="str">
        <f t="shared" si="152"/>
        <v/>
      </c>
      <c r="O160" s="309" t="str">
        <f t="shared" si="153"/>
        <v/>
      </c>
      <c r="P160" s="164"/>
      <c r="Q160" s="309" t="str">
        <f t="shared" si="154"/>
        <v/>
      </c>
      <c r="R160" s="309" t="str">
        <f t="shared" si="155"/>
        <v/>
      </c>
      <c r="S160" s="56"/>
      <c r="T160" s="57"/>
      <c r="U160" s="64" t="str">
        <f>IF($A160="","",'Stammdaten Mitarbeitende'!L160)</f>
        <v/>
      </c>
      <c r="V160" s="63">
        <f t="shared" si="156"/>
        <v>0</v>
      </c>
      <c r="W160" s="63" t="str">
        <f t="shared" si="157"/>
        <v/>
      </c>
      <c r="X160" s="63" t="str">
        <f t="shared" si="158"/>
        <v/>
      </c>
      <c r="Y160" s="65" t="str">
        <f t="shared" si="159"/>
        <v/>
      </c>
      <c r="Z160" s="65" t="str">
        <f t="shared" si="160"/>
        <v/>
      </c>
      <c r="AA160" s="19" t="str">
        <f t="shared" si="161"/>
        <v/>
      </c>
      <c r="AB160" s="19" t="str">
        <f t="shared" si="162"/>
        <v/>
      </c>
      <c r="AC160" s="19" t="str">
        <f t="shared" si="163"/>
        <v/>
      </c>
      <c r="AD160" s="19" t="str">
        <f t="shared" si="164"/>
        <v/>
      </c>
      <c r="AE160" s="19" t="str">
        <f t="shared" si="165"/>
        <v/>
      </c>
      <c r="AF160" s="19" t="str">
        <f t="shared" si="166"/>
        <v/>
      </c>
      <c r="AG160" s="19">
        <f t="shared" si="167"/>
        <v>0</v>
      </c>
      <c r="AH160" s="19" t="str">
        <f t="shared" si="168"/>
        <v/>
      </c>
      <c r="AI160" s="81">
        <f t="shared" si="169"/>
        <v>0</v>
      </c>
      <c r="AJ160" s="80">
        <f t="shared" ref="AJ160:AJ179" si="175">IF(J160="",0,IF(ROUND(J160,2)&lt;=0,0,1))</f>
        <v>0</v>
      </c>
      <c r="AK160" s="19">
        <f t="shared" si="170"/>
        <v>0</v>
      </c>
      <c r="AL160" s="19">
        <f t="shared" si="171"/>
        <v>0</v>
      </c>
      <c r="AM160" s="64">
        <f>IF('Stammdaten Mitarbeitende'!N160&gt;0,AC160,0)</f>
        <v>0</v>
      </c>
      <c r="AN160" s="74">
        <f>IF('Stammdaten Mitarbeitende'!N160&gt;0,P160,0)</f>
        <v>0</v>
      </c>
      <c r="AO160" s="19">
        <f t="shared" si="172"/>
        <v>0</v>
      </c>
      <c r="AP160" s="19">
        <f t="shared" si="173"/>
        <v>0</v>
      </c>
      <c r="AQ160" s="97">
        <f t="shared" si="174"/>
        <v>0</v>
      </c>
    </row>
    <row r="161" spans="1:43" ht="17.25" hidden="1" customHeight="1" x14ac:dyDescent="0.2">
      <c r="A161" s="347" t="str">
        <f>'Stammdaten Mitarbeitende'!AA161</f>
        <v/>
      </c>
      <c r="B161" s="348" t="str">
        <f t="shared" si="147"/>
        <v/>
      </c>
      <c r="C161" s="162"/>
      <c r="D161" s="163"/>
      <c r="E161" s="164"/>
      <c r="F161" s="165"/>
      <c r="G161" s="307"/>
      <c r="H161" s="308"/>
      <c r="I161" s="346">
        <f t="shared" si="148"/>
        <v>0</v>
      </c>
      <c r="J161" s="309" t="str">
        <f t="shared" si="149"/>
        <v/>
      </c>
      <c r="K161" s="164"/>
      <c r="L161" s="342" t="str">
        <f t="shared" si="150"/>
        <v/>
      </c>
      <c r="M161" s="309" t="str">
        <f t="shared" si="151"/>
        <v/>
      </c>
      <c r="N161" s="309" t="str">
        <f t="shared" si="152"/>
        <v/>
      </c>
      <c r="O161" s="309" t="str">
        <f t="shared" si="153"/>
        <v/>
      </c>
      <c r="P161" s="164"/>
      <c r="Q161" s="309" t="str">
        <f t="shared" si="154"/>
        <v/>
      </c>
      <c r="R161" s="309" t="str">
        <f t="shared" si="155"/>
        <v/>
      </c>
      <c r="S161" s="56"/>
      <c r="T161" s="57"/>
      <c r="U161" s="64" t="str">
        <f>IF($A161="","",'Stammdaten Mitarbeitende'!L161)</f>
        <v/>
      </c>
      <c r="V161" s="63">
        <f t="shared" si="156"/>
        <v>0</v>
      </c>
      <c r="W161" s="63" t="str">
        <f t="shared" si="157"/>
        <v/>
      </c>
      <c r="X161" s="63" t="str">
        <f t="shared" si="158"/>
        <v/>
      </c>
      <c r="Y161" s="65" t="str">
        <f t="shared" si="159"/>
        <v/>
      </c>
      <c r="Z161" s="65" t="str">
        <f t="shared" si="160"/>
        <v/>
      </c>
      <c r="AA161" s="19" t="str">
        <f t="shared" si="161"/>
        <v/>
      </c>
      <c r="AB161" s="19" t="str">
        <f t="shared" si="162"/>
        <v/>
      </c>
      <c r="AC161" s="19" t="str">
        <f t="shared" si="163"/>
        <v/>
      </c>
      <c r="AD161" s="19" t="str">
        <f t="shared" si="164"/>
        <v/>
      </c>
      <c r="AE161" s="19" t="str">
        <f t="shared" si="165"/>
        <v/>
      </c>
      <c r="AF161" s="19" t="str">
        <f t="shared" si="166"/>
        <v/>
      </c>
      <c r="AG161" s="19">
        <f t="shared" si="167"/>
        <v>0</v>
      </c>
      <c r="AH161" s="19" t="str">
        <f t="shared" si="168"/>
        <v/>
      </c>
      <c r="AI161" s="81">
        <f t="shared" si="169"/>
        <v>0</v>
      </c>
      <c r="AJ161" s="80">
        <f t="shared" si="175"/>
        <v>0</v>
      </c>
      <c r="AK161" s="19">
        <f t="shared" si="170"/>
        <v>0</v>
      </c>
      <c r="AL161" s="19">
        <f t="shared" si="171"/>
        <v>0</v>
      </c>
      <c r="AM161" s="64">
        <f>IF('Stammdaten Mitarbeitende'!N161&gt;0,AC161,0)</f>
        <v>0</v>
      </c>
      <c r="AN161" s="74">
        <f>IF('Stammdaten Mitarbeitende'!N161&gt;0,P161,0)</f>
        <v>0</v>
      </c>
      <c r="AO161" s="19">
        <f t="shared" si="172"/>
        <v>0</v>
      </c>
      <c r="AP161" s="19">
        <f t="shared" si="173"/>
        <v>0</v>
      </c>
      <c r="AQ161" s="97">
        <f t="shared" si="174"/>
        <v>0</v>
      </c>
    </row>
    <row r="162" spans="1:43" ht="17.25" hidden="1" customHeight="1" x14ac:dyDescent="0.2">
      <c r="A162" s="347" t="str">
        <f>'Stammdaten Mitarbeitende'!AA162</f>
        <v/>
      </c>
      <c r="B162" s="348" t="str">
        <f t="shared" si="147"/>
        <v/>
      </c>
      <c r="C162" s="162"/>
      <c r="D162" s="163"/>
      <c r="E162" s="164"/>
      <c r="F162" s="165"/>
      <c r="G162" s="307"/>
      <c r="H162" s="308"/>
      <c r="I162" s="346">
        <f t="shared" si="148"/>
        <v>0</v>
      </c>
      <c r="J162" s="309" t="str">
        <f t="shared" si="149"/>
        <v/>
      </c>
      <c r="K162" s="164"/>
      <c r="L162" s="342" t="str">
        <f t="shared" si="150"/>
        <v/>
      </c>
      <c r="M162" s="309" t="str">
        <f t="shared" si="151"/>
        <v/>
      </c>
      <c r="N162" s="309" t="str">
        <f t="shared" si="152"/>
        <v/>
      </c>
      <c r="O162" s="309" t="str">
        <f t="shared" si="153"/>
        <v/>
      </c>
      <c r="P162" s="164"/>
      <c r="Q162" s="309" t="str">
        <f t="shared" si="154"/>
        <v/>
      </c>
      <c r="R162" s="309" t="str">
        <f t="shared" si="155"/>
        <v/>
      </c>
      <c r="S162" s="56"/>
      <c r="T162" s="57"/>
      <c r="U162" s="64" t="str">
        <f>IF($A162="","",'Stammdaten Mitarbeitende'!L162)</f>
        <v/>
      </c>
      <c r="V162" s="63">
        <f t="shared" si="156"/>
        <v>0</v>
      </c>
      <c r="W162" s="63" t="str">
        <f t="shared" si="157"/>
        <v/>
      </c>
      <c r="X162" s="63" t="str">
        <f t="shared" si="158"/>
        <v/>
      </c>
      <c r="Y162" s="65" t="str">
        <f t="shared" si="159"/>
        <v/>
      </c>
      <c r="Z162" s="65" t="str">
        <f t="shared" si="160"/>
        <v/>
      </c>
      <c r="AA162" s="19" t="str">
        <f t="shared" si="161"/>
        <v/>
      </c>
      <c r="AB162" s="19" t="str">
        <f t="shared" si="162"/>
        <v/>
      </c>
      <c r="AC162" s="19" t="str">
        <f t="shared" si="163"/>
        <v/>
      </c>
      <c r="AD162" s="19" t="str">
        <f t="shared" si="164"/>
        <v/>
      </c>
      <c r="AE162" s="19" t="str">
        <f t="shared" si="165"/>
        <v/>
      </c>
      <c r="AF162" s="19" t="str">
        <f t="shared" si="166"/>
        <v/>
      </c>
      <c r="AG162" s="19">
        <f t="shared" si="167"/>
        <v>0</v>
      </c>
      <c r="AH162" s="19" t="str">
        <f t="shared" si="168"/>
        <v/>
      </c>
      <c r="AI162" s="81">
        <f t="shared" si="169"/>
        <v>0</v>
      </c>
      <c r="AJ162" s="80">
        <f t="shared" si="175"/>
        <v>0</v>
      </c>
      <c r="AK162" s="19">
        <f t="shared" si="170"/>
        <v>0</v>
      </c>
      <c r="AL162" s="19">
        <f t="shared" si="171"/>
        <v>0</v>
      </c>
      <c r="AM162" s="64">
        <f>IF('Stammdaten Mitarbeitende'!N162&gt;0,AC162,0)</f>
        <v>0</v>
      </c>
      <c r="AN162" s="74">
        <f>IF('Stammdaten Mitarbeitende'!N162&gt;0,P162,0)</f>
        <v>0</v>
      </c>
      <c r="AO162" s="19">
        <f t="shared" si="172"/>
        <v>0</v>
      </c>
      <c r="AP162" s="19">
        <f t="shared" si="173"/>
        <v>0</v>
      </c>
      <c r="AQ162" s="97">
        <f t="shared" si="174"/>
        <v>0</v>
      </c>
    </row>
    <row r="163" spans="1:43" ht="17.25" hidden="1" customHeight="1" x14ac:dyDescent="0.2">
      <c r="A163" s="347" t="str">
        <f>'Stammdaten Mitarbeitende'!AA163</f>
        <v/>
      </c>
      <c r="B163" s="348" t="str">
        <f t="shared" si="147"/>
        <v/>
      </c>
      <c r="C163" s="162"/>
      <c r="D163" s="163"/>
      <c r="E163" s="164"/>
      <c r="F163" s="165"/>
      <c r="G163" s="307"/>
      <c r="H163" s="308"/>
      <c r="I163" s="346">
        <f t="shared" si="148"/>
        <v>0</v>
      </c>
      <c r="J163" s="309" t="str">
        <f t="shared" si="149"/>
        <v/>
      </c>
      <c r="K163" s="164"/>
      <c r="L163" s="342" t="str">
        <f t="shared" si="150"/>
        <v/>
      </c>
      <c r="M163" s="309" t="str">
        <f t="shared" si="151"/>
        <v/>
      </c>
      <c r="N163" s="309" t="str">
        <f t="shared" si="152"/>
        <v/>
      </c>
      <c r="O163" s="309" t="str">
        <f t="shared" si="153"/>
        <v/>
      </c>
      <c r="P163" s="164"/>
      <c r="Q163" s="309" t="str">
        <f t="shared" si="154"/>
        <v/>
      </c>
      <c r="R163" s="309" t="str">
        <f t="shared" si="155"/>
        <v/>
      </c>
      <c r="S163" s="56"/>
      <c r="T163" s="57"/>
      <c r="U163" s="64" t="str">
        <f>IF($A163="","",'Stammdaten Mitarbeitende'!L163)</f>
        <v/>
      </c>
      <c r="V163" s="63">
        <f t="shared" si="156"/>
        <v>0</v>
      </c>
      <c r="W163" s="63" t="str">
        <f t="shared" si="157"/>
        <v/>
      </c>
      <c r="X163" s="63" t="str">
        <f t="shared" si="158"/>
        <v/>
      </c>
      <c r="Y163" s="65" t="str">
        <f t="shared" si="159"/>
        <v/>
      </c>
      <c r="Z163" s="65" t="str">
        <f t="shared" si="160"/>
        <v/>
      </c>
      <c r="AA163" s="19" t="str">
        <f t="shared" si="161"/>
        <v/>
      </c>
      <c r="AB163" s="19" t="str">
        <f t="shared" si="162"/>
        <v/>
      </c>
      <c r="AC163" s="19" t="str">
        <f t="shared" si="163"/>
        <v/>
      </c>
      <c r="AD163" s="19" t="str">
        <f t="shared" si="164"/>
        <v/>
      </c>
      <c r="AE163" s="19" t="str">
        <f t="shared" si="165"/>
        <v/>
      </c>
      <c r="AF163" s="19" t="str">
        <f t="shared" si="166"/>
        <v/>
      </c>
      <c r="AG163" s="19">
        <f t="shared" si="167"/>
        <v>0</v>
      </c>
      <c r="AH163" s="19" t="str">
        <f t="shared" si="168"/>
        <v/>
      </c>
      <c r="AI163" s="81">
        <f t="shared" si="169"/>
        <v>0</v>
      </c>
      <c r="AJ163" s="80">
        <f t="shared" si="175"/>
        <v>0</v>
      </c>
      <c r="AK163" s="19">
        <f t="shared" si="170"/>
        <v>0</v>
      </c>
      <c r="AL163" s="19">
        <f t="shared" si="171"/>
        <v>0</v>
      </c>
      <c r="AM163" s="64">
        <f>IF('Stammdaten Mitarbeitende'!N163&gt;0,AC163,0)</f>
        <v>0</v>
      </c>
      <c r="AN163" s="74">
        <f>IF('Stammdaten Mitarbeitende'!N163&gt;0,P163,0)</f>
        <v>0</v>
      </c>
      <c r="AO163" s="19">
        <f t="shared" si="172"/>
        <v>0</v>
      </c>
      <c r="AP163" s="19">
        <f t="shared" si="173"/>
        <v>0</v>
      </c>
      <c r="AQ163" s="97">
        <f t="shared" si="174"/>
        <v>0</v>
      </c>
    </row>
    <row r="164" spans="1:43" ht="17.25" hidden="1" customHeight="1" x14ac:dyDescent="0.2">
      <c r="A164" s="347" t="str">
        <f>'Stammdaten Mitarbeitende'!AA164</f>
        <v/>
      </c>
      <c r="B164" s="348" t="str">
        <f t="shared" si="147"/>
        <v/>
      </c>
      <c r="C164" s="162"/>
      <c r="D164" s="163"/>
      <c r="E164" s="164"/>
      <c r="F164" s="165"/>
      <c r="G164" s="307"/>
      <c r="H164" s="308"/>
      <c r="I164" s="346">
        <f t="shared" si="148"/>
        <v>0</v>
      </c>
      <c r="J164" s="309" t="str">
        <f t="shared" si="149"/>
        <v/>
      </c>
      <c r="K164" s="164"/>
      <c r="L164" s="342" t="str">
        <f t="shared" si="150"/>
        <v/>
      </c>
      <c r="M164" s="309" t="str">
        <f t="shared" si="151"/>
        <v/>
      </c>
      <c r="N164" s="309" t="str">
        <f t="shared" si="152"/>
        <v/>
      </c>
      <c r="O164" s="309" t="str">
        <f t="shared" si="153"/>
        <v/>
      </c>
      <c r="P164" s="164"/>
      <c r="Q164" s="309" t="str">
        <f t="shared" si="154"/>
        <v/>
      </c>
      <c r="R164" s="309" t="str">
        <f t="shared" si="155"/>
        <v/>
      </c>
      <c r="S164" s="56"/>
      <c r="T164" s="57"/>
      <c r="U164" s="64" t="str">
        <f>IF($A164="","",'Stammdaten Mitarbeitende'!L164)</f>
        <v/>
      </c>
      <c r="V164" s="63">
        <f t="shared" si="156"/>
        <v>0</v>
      </c>
      <c r="W164" s="63" t="str">
        <f t="shared" si="157"/>
        <v/>
      </c>
      <c r="X164" s="63" t="str">
        <f t="shared" si="158"/>
        <v/>
      </c>
      <c r="Y164" s="65" t="str">
        <f t="shared" si="159"/>
        <v/>
      </c>
      <c r="Z164" s="65" t="str">
        <f t="shared" si="160"/>
        <v/>
      </c>
      <c r="AA164" s="19" t="str">
        <f t="shared" si="161"/>
        <v/>
      </c>
      <c r="AB164" s="19" t="str">
        <f t="shared" si="162"/>
        <v/>
      </c>
      <c r="AC164" s="19" t="str">
        <f t="shared" si="163"/>
        <v/>
      </c>
      <c r="AD164" s="19" t="str">
        <f t="shared" si="164"/>
        <v/>
      </c>
      <c r="AE164" s="19" t="str">
        <f t="shared" si="165"/>
        <v/>
      </c>
      <c r="AF164" s="19" t="str">
        <f t="shared" si="166"/>
        <v/>
      </c>
      <c r="AG164" s="19">
        <f t="shared" si="167"/>
        <v>0</v>
      </c>
      <c r="AH164" s="19" t="str">
        <f t="shared" si="168"/>
        <v/>
      </c>
      <c r="AI164" s="81">
        <f t="shared" si="169"/>
        <v>0</v>
      </c>
      <c r="AJ164" s="80">
        <f t="shared" si="175"/>
        <v>0</v>
      </c>
      <c r="AK164" s="19">
        <f t="shared" si="170"/>
        <v>0</v>
      </c>
      <c r="AL164" s="19">
        <f t="shared" si="171"/>
        <v>0</v>
      </c>
      <c r="AM164" s="64">
        <f>IF('Stammdaten Mitarbeitende'!N164&gt;0,AC164,0)</f>
        <v>0</v>
      </c>
      <c r="AN164" s="74">
        <f>IF('Stammdaten Mitarbeitende'!N164&gt;0,P164,0)</f>
        <v>0</v>
      </c>
      <c r="AO164" s="19">
        <f t="shared" si="172"/>
        <v>0</v>
      </c>
      <c r="AP164" s="19">
        <f t="shared" si="173"/>
        <v>0</v>
      </c>
      <c r="AQ164" s="97">
        <f t="shared" si="174"/>
        <v>0</v>
      </c>
    </row>
    <row r="165" spans="1:43" ht="17.25" hidden="1" customHeight="1" x14ac:dyDescent="0.2">
      <c r="A165" s="347" t="str">
        <f>'Stammdaten Mitarbeitende'!AA165</f>
        <v/>
      </c>
      <c r="B165" s="348" t="str">
        <f t="shared" si="147"/>
        <v/>
      </c>
      <c r="C165" s="162"/>
      <c r="D165" s="163"/>
      <c r="E165" s="164"/>
      <c r="F165" s="165"/>
      <c r="G165" s="307"/>
      <c r="H165" s="308"/>
      <c r="I165" s="346">
        <f t="shared" si="148"/>
        <v>0</v>
      </c>
      <c r="J165" s="309" t="str">
        <f t="shared" si="149"/>
        <v/>
      </c>
      <c r="K165" s="164"/>
      <c r="L165" s="342" t="str">
        <f t="shared" si="150"/>
        <v/>
      </c>
      <c r="M165" s="309" t="str">
        <f t="shared" si="151"/>
        <v/>
      </c>
      <c r="N165" s="309" t="str">
        <f t="shared" si="152"/>
        <v/>
      </c>
      <c r="O165" s="309" t="str">
        <f t="shared" si="153"/>
        <v/>
      </c>
      <c r="P165" s="164"/>
      <c r="Q165" s="309" t="str">
        <f t="shared" si="154"/>
        <v/>
      </c>
      <c r="R165" s="309" t="str">
        <f t="shared" si="155"/>
        <v/>
      </c>
      <c r="S165" s="56"/>
      <c r="T165" s="57"/>
      <c r="U165" s="64" t="str">
        <f>IF($A165="","",'Stammdaten Mitarbeitende'!L165)</f>
        <v/>
      </c>
      <c r="V165" s="63">
        <f t="shared" si="156"/>
        <v>0</v>
      </c>
      <c r="W165" s="63" t="str">
        <f t="shared" si="157"/>
        <v/>
      </c>
      <c r="X165" s="63" t="str">
        <f t="shared" si="158"/>
        <v/>
      </c>
      <c r="Y165" s="65" t="str">
        <f t="shared" si="159"/>
        <v/>
      </c>
      <c r="Z165" s="65" t="str">
        <f t="shared" si="160"/>
        <v/>
      </c>
      <c r="AA165" s="19" t="str">
        <f t="shared" si="161"/>
        <v/>
      </c>
      <c r="AB165" s="19" t="str">
        <f t="shared" si="162"/>
        <v/>
      </c>
      <c r="AC165" s="19" t="str">
        <f t="shared" si="163"/>
        <v/>
      </c>
      <c r="AD165" s="19" t="str">
        <f t="shared" si="164"/>
        <v/>
      </c>
      <c r="AE165" s="19" t="str">
        <f t="shared" si="165"/>
        <v/>
      </c>
      <c r="AF165" s="19" t="str">
        <f t="shared" si="166"/>
        <v/>
      </c>
      <c r="AG165" s="19">
        <f t="shared" si="167"/>
        <v>0</v>
      </c>
      <c r="AH165" s="19" t="str">
        <f t="shared" si="168"/>
        <v/>
      </c>
      <c r="AI165" s="81">
        <f t="shared" si="169"/>
        <v>0</v>
      </c>
      <c r="AJ165" s="80">
        <f t="shared" si="175"/>
        <v>0</v>
      </c>
      <c r="AK165" s="19">
        <f t="shared" si="170"/>
        <v>0</v>
      </c>
      <c r="AL165" s="19">
        <f t="shared" si="171"/>
        <v>0</v>
      </c>
      <c r="AM165" s="64">
        <f>IF('Stammdaten Mitarbeitende'!N165&gt;0,AC165,0)</f>
        <v>0</v>
      </c>
      <c r="AN165" s="74">
        <f>IF('Stammdaten Mitarbeitende'!N165&gt;0,P165,0)</f>
        <v>0</v>
      </c>
      <c r="AO165" s="19">
        <f t="shared" si="172"/>
        <v>0</v>
      </c>
      <c r="AP165" s="19">
        <f t="shared" si="173"/>
        <v>0</v>
      </c>
      <c r="AQ165" s="97">
        <f t="shared" si="174"/>
        <v>0</v>
      </c>
    </row>
    <row r="166" spans="1:43" ht="17.25" hidden="1" customHeight="1" x14ac:dyDescent="0.2">
      <c r="A166" s="347" t="str">
        <f>'Stammdaten Mitarbeitende'!AA166</f>
        <v/>
      </c>
      <c r="B166" s="348" t="str">
        <f t="shared" si="147"/>
        <v/>
      </c>
      <c r="C166" s="162"/>
      <c r="D166" s="163"/>
      <c r="E166" s="164"/>
      <c r="F166" s="165"/>
      <c r="G166" s="307"/>
      <c r="H166" s="308"/>
      <c r="I166" s="346">
        <f t="shared" si="148"/>
        <v>0</v>
      </c>
      <c r="J166" s="309" t="str">
        <f t="shared" si="149"/>
        <v/>
      </c>
      <c r="K166" s="164"/>
      <c r="L166" s="342" t="str">
        <f t="shared" si="150"/>
        <v/>
      </c>
      <c r="M166" s="309" t="str">
        <f t="shared" si="151"/>
        <v/>
      </c>
      <c r="N166" s="309" t="str">
        <f t="shared" si="152"/>
        <v/>
      </c>
      <c r="O166" s="309" t="str">
        <f t="shared" si="153"/>
        <v/>
      </c>
      <c r="P166" s="164"/>
      <c r="Q166" s="309" t="str">
        <f t="shared" si="154"/>
        <v/>
      </c>
      <c r="R166" s="309" t="str">
        <f t="shared" si="155"/>
        <v/>
      </c>
      <c r="S166" s="56"/>
      <c r="T166" s="57"/>
      <c r="U166" s="64" t="str">
        <f>IF($A166="","",'Stammdaten Mitarbeitende'!L166)</f>
        <v/>
      </c>
      <c r="V166" s="63">
        <f t="shared" si="156"/>
        <v>0</v>
      </c>
      <c r="W166" s="63" t="str">
        <f t="shared" si="157"/>
        <v/>
      </c>
      <c r="X166" s="63" t="str">
        <f t="shared" si="158"/>
        <v/>
      </c>
      <c r="Y166" s="65" t="str">
        <f t="shared" si="159"/>
        <v/>
      </c>
      <c r="Z166" s="65" t="str">
        <f t="shared" si="160"/>
        <v/>
      </c>
      <c r="AA166" s="19" t="str">
        <f t="shared" si="161"/>
        <v/>
      </c>
      <c r="AB166" s="19" t="str">
        <f t="shared" si="162"/>
        <v/>
      </c>
      <c r="AC166" s="19" t="str">
        <f t="shared" si="163"/>
        <v/>
      </c>
      <c r="AD166" s="19" t="str">
        <f t="shared" si="164"/>
        <v/>
      </c>
      <c r="AE166" s="19" t="str">
        <f t="shared" si="165"/>
        <v/>
      </c>
      <c r="AF166" s="19" t="str">
        <f t="shared" si="166"/>
        <v/>
      </c>
      <c r="AG166" s="19">
        <f t="shared" si="167"/>
        <v>0</v>
      </c>
      <c r="AH166" s="19" t="str">
        <f t="shared" si="168"/>
        <v/>
      </c>
      <c r="AI166" s="81">
        <f t="shared" si="169"/>
        <v>0</v>
      </c>
      <c r="AJ166" s="80">
        <f t="shared" si="175"/>
        <v>0</v>
      </c>
      <c r="AK166" s="19">
        <f t="shared" si="170"/>
        <v>0</v>
      </c>
      <c r="AL166" s="19">
        <f t="shared" si="171"/>
        <v>0</v>
      </c>
      <c r="AM166" s="64">
        <f>IF('Stammdaten Mitarbeitende'!N166&gt;0,AC166,0)</f>
        <v>0</v>
      </c>
      <c r="AN166" s="74">
        <f>IF('Stammdaten Mitarbeitende'!N166&gt;0,P166,0)</f>
        <v>0</v>
      </c>
      <c r="AO166" s="19">
        <f t="shared" si="172"/>
        <v>0</v>
      </c>
      <c r="AP166" s="19">
        <f t="shared" si="173"/>
        <v>0</v>
      </c>
      <c r="AQ166" s="97">
        <f t="shared" si="174"/>
        <v>0</v>
      </c>
    </row>
    <row r="167" spans="1:43" ht="17.25" hidden="1" customHeight="1" x14ac:dyDescent="0.2">
      <c r="A167" s="347" t="str">
        <f>'Stammdaten Mitarbeitende'!AA167</f>
        <v/>
      </c>
      <c r="B167" s="348" t="str">
        <f t="shared" si="147"/>
        <v/>
      </c>
      <c r="C167" s="162"/>
      <c r="D167" s="163"/>
      <c r="E167" s="164"/>
      <c r="F167" s="165"/>
      <c r="G167" s="307"/>
      <c r="H167" s="308"/>
      <c r="I167" s="346">
        <f t="shared" si="148"/>
        <v>0</v>
      </c>
      <c r="J167" s="309" t="str">
        <f t="shared" si="149"/>
        <v/>
      </c>
      <c r="K167" s="164"/>
      <c r="L167" s="342" t="str">
        <f t="shared" si="150"/>
        <v/>
      </c>
      <c r="M167" s="309" t="str">
        <f t="shared" si="151"/>
        <v/>
      </c>
      <c r="N167" s="309" t="str">
        <f t="shared" si="152"/>
        <v/>
      </c>
      <c r="O167" s="309" t="str">
        <f t="shared" si="153"/>
        <v/>
      </c>
      <c r="P167" s="164"/>
      <c r="Q167" s="309" t="str">
        <f t="shared" si="154"/>
        <v/>
      </c>
      <c r="R167" s="309" t="str">
        <f t="shared" si="155"/>
        <v/>
      </c>
      <c r="S167" s="56"/>
      <c r="T167" s="57"/>
      <c r="U167" s="64" t="str">
        <f>IF($A167="","",'Stammdaten Mitarbeitende'!L167)</f>
        <v/>
      </c>
      <c r="V167" s="63">
        <f t="shared" si="156"/>
        <v>0</v>
      </c>
      <c r="W167" s="63" t="str">
        <f t="shared" si="157"/>
        <v/>
      </c>
      <c r="X167" s="63" t="str">
        <f t="shared" si="158"/>
        <v/>
      </c>
      <c r="Y167" s="65" t="str">
        <f t="shared" si="159"/>
        <v/>
      </c>
      <c r="Z167" s="65" t="str">
        <f t="shared" si="160"/>
        <v/>
      </c>
      <c r="AA167" s="19" t="str">
        <f t="shared" si="161"/>
        <v/>
      </c>
      <c r="AB167" s="19" t="str">
        <f t="shared" si="162"/>
        <v/>
      </c>
      <c r="AC167" s="19" t="str">
        <f t="shared" si="163"/>
        <v/>
      </c>
      <c r="AD167" s="19" t="str">
        <f t="shared" si="164"/>
        <v/>
      </c>
      <c r="AE167" s="19" t="str">
        <f t="shared" si="165"/>
        <v/>
      </c>
      <c r="AF167" s="19" t="str">
        <f t="shared" si="166"/>
        <v/>
      </c>
      <c r="AG167" s="19">
        <f t="shared" si="167"/>
        <v>0</v>
      </c>
      <c r="AH167" s="19" t="str">
        <f t="shared" si="168"/>
        <v/>
      </c>
      <c r="AI167" s="81">
        <f t="shared" si="169"/>
        <v>0</v>
      </c>
      <c r="AJ167" s="80">
        <f t="shared" si="175"/>
        <v>0</v>
      </c>
      <c r="AK167" s="19">
        <f t="shared" si="170"/>
        <v>0</v>
      </c>
      <c r="AL167" s="19">
        <f t="shared" si="171"/>
        <v>0</v>
      </c>
      <c r="AM167" s="64">
        <f>IF('Stammdaten Mitarbeitende'!N167&gt;0,AC167,0)</f>
        <v>0</v>
      </c>
      <c r="AN167" s="74">
        <f>IF('Stammdaten Mitarbeitende'!N167&gt;0,P167,0)</f>
        <v>0</v>
      </c>
      <c r="AO167" s="19">
        <f t="shared" si="172"/>
        <v>0</v>
      </c>
      <c r="AP167" s="19">
        <f t="shared" si="173"/>
        <v>0</v>
      </c>
      <c r="AQ167" s="97">
        <f t="shared" si="174"/>
        <v>0</v>
      </c>
    </row>
    <row r="168" spans="1:43" ht="17.25" hidden="1" customHeight="1" x14ac:dyDescent="0.2">
      <c r="A168" s="347" t="str">
        <f>'Stammdaten Mitarbeitende'!AA168</f>
        <v/>
      </c>
      <c r="B168" s="348" t="str">
        <f t="shared" si="147"/>
        <v/>
      </c>
      <c r="C168" s="162"/>
      <c r="D168" s="163"/>
      <c r="E168" s="164"/>
      <c r="F168" s="165"/>
      <c r="G168" s="307"/>
      <c r="H168" s="308"/>
      <c r="I168" s="346">
        <f t="shared" si="148"/>
        <v>0</v>
      </c>
      <c r="J168" s="309" t="str">
        <f t="shared" si="149"/>
        <v/>
      </c>
      <c r="K168" s="164"/>
      <c r="L168" s="342" t="str">
        <f t="shared" si="150"/>
        <v/>
      </c>
      <c r="M168" s="309" t="str">
        <f t="shared" si="151"/>
        <v/>
      </c>
      <c r="N168" s="309" t="str">
        <f t="shared" si="152"/>
        <v/>
      </c>
      <c r="O168" s="309" t="str">
        <f t="shared" si="153"/>
        <v/>
      </c>
      <c r="P168" s="164"/>
      <c r="Q168" s="309" t="str">
        <f t="shared" si="154"/>
        <v/>
      </c>
      <c r="R168" s="309" t="str">
        <f t="shared" si="155"/>
        <v/>
      </c>
      <c r="S168" s="56"/>
      <c r="T168" s="57"/>
      <c r="U168" s="64" t="str">
        <f>IF($A168="","",'Stammdaten Mitarbeitende'!L168)</f>
        <v/>
      </c>
      <c r="V168" s="63">
        <f t="shared" si="156"/>
        <v>0</v>
      </c>
      <c r="W168" s="63" t="str">
        <f t="shared" si="157"/>
        <v/>
      </c>
      <c r="X168" s="63" t="str">
        <f t="shared" si="158"/>
        <v/>
      </c>
      <c r="Y168" s="65" t="str">
        <f t="shared" si="159"/>
        <v/>
      </c>
      <c r="Z168" s="65" t="str">
        <f t="shared" si="160"/>
        <v/>
      </c>
      <c r="AA168" s="19" t="str">
        <f t="shared" si="161"/>
        <v/>
      </c>
      <c r="AB168" s="19" t="str">
        <f t="shared" si="162"/>
        <v/>
      </c>
      <c r="AC168" s="19" t="str">
        <f t="shared" si="163"/>
        <v/>
      </c>
      <c r="AD168" s="19" t="str">
        <f t="shared" si="164"/>
        <v/>
      </c>
      <c r="AE168" s="19" t="str">
        <f t="shared" si="165"/>
        <v/>
      </c>
      <c r="AF168" s="19" t="str">
        <f t="shared" si="166"/>
        <v/>
      </c>
      <c r="AG168" s="19">
        <f t="shared" si="167"/>
        <v>0</v>
      </c>
      <c r="AH168" s="19" t="str">
        <f t="shared" si="168"/>
        <v/>
      </c>
      <c r="AI168" s="81">
        <f t="shared" si="169"/>
        <v>0</v>
      </c>
      <c r="AJ168" s="80">
        <f t="shared" si="175"/>
        <v>0</v>
      </c>
      <c r="AK168" s="19">
        <f t="shared" si="170"/>
        <v>0</v>
      </c>
      <c r="AL168" s="19">
        <f t="shared" si="171"/>
        <v>0</v>
      </c>
      <c r="AM168" s="64">
        <f>IF('Stammdaten Mitarbeitende'!N168&gt;0,AC168,0)</f>
        <v>0</v>
      </c>
      <c r="AN168" s="74">
        <f>IF('Stammdaten Mitarbeitende'!N168&gt;0,P168,0)</f>
        <v>0</v>
      </c>
      <c r="AO168" s="19">
        <f t="shared" si="172"/>
        <v>0</v>
      </c>
      <c r="AP168" s="19">
        <f t="shared" si="173"/>
        <v>0</v>
      </c>
      <c r="AQ168" s="97">
        <f t="shared" si="174"/>
        <v>0</v>
      </c>
    </row>
    <row r="169" spans="1:43" ht="17.25" hidden="1" customHeight="1" x14ac:dyDescent="0.2">
      <c r="A169" s="347" t="str">
        <f>'Stammdaten Mitarbeitende'!AA169</f>
        <v/>
      </c>
      <c r="B169" s="348" t="str">
        <f t="shared" si="147"/>
        <v/>
      </c>
      <c r="C169" s="162"/>
      <c r="D169" s="163"/>
      <c r="E169" s="164"/>
      <c r="F169" s="165"/>
      <c r="G169" s="307"/>
      <c r="H169" s="308"/>
      <c r="I169" s="346">
        <f t="shared" si="148"/>
        <v>0</v>
      </c>
      <c r="J169" s="309" t="str">
        <f t="shared" si="149"/>
        <v/>
      </c>
      <c r="K169" s="164"/>
      <c r="L169" s="342" t="str">
        <f t="shared" si="150"/>
        <v/>
      </c>
      <c r="M169" s="309" t="str">
        <f t="shared" si="151"/>
        <v/>
      </c>
      <c r="N169" s="309" t="str">
        <f t="shared" si="152"/>
        <v/>
      </c>
      <c r="O169" s="309" t="str">
        <f t="shared" si="153"/>
        <v/>
      </c>
      <c r="P169" s="164"/>
      <c r="Q169" s="309" t="str">
        <f t="shared" si="154"/>
        <v/>
      </c>
      <c r="R169" s="309" t="str">
        <f t="shared" si="155"/>
        <v/>
      </c>
      <c r="S169" s="56"/>
      <c r="T169" s="57"/>
      <c r="U169" s="64" t="str">
        <f>IF($A169="","",'Stammdaten Mitarbeitende'!L169)</f>
        <v/>
      </c>
      <c r="V169" s="63">
        <f t="shared" si="156"/>
        <v>0</v>
      </c>
      <c r="W169" s="63" t="str">
        <f t="shared" si="157"/>
        <v/>
      </c>
      <c r="X169" s="63" t="str">
        <f t="shared" si="158"/>
        <v/>
      </c>
      <c r="Y169" s="65" t="str">
        <f t="shared" si="159"/>
        <v/>
      </c>
      <c r="Z169" s="65" t="str">
        <f t="shared" si="160"/>
        <v/>
      </c>
      <c r="AA169" s="19" t="str">
        <f t="shared" si="161"/>
        <v/>
      </c>
      <c r="AB169" s="19" t="str">
        <f t="shared" si="162"/>
        <v/>
      </c>
      <c r="AC169" s="19" t="str">
        <f t="shared" si="163"/>
        <v/>
      </c>
      <c r="AD169" s="19" t="str">
        <f t="shared" si="164"/>
        <v/>
      </c>
      <c r="AE169" s="19" t="str">
        <f t="shared" si="165"/>
        <v/>
      </c>
      <c r="AF169" s="19" t="str">
        <f t="shared" si="166"/>
        <v/>
      </c>
      <c r="AG169" s="19">
        <f t="shared" si="167"/>
        <v>0</v>
      </c>
      <c r="AH169" s="19" t="str">
        <f t="shared" si="168"/>
        <v/>
      </c>
      <c r="AI169" s="81">
        <f t="shared" si="169"/>
        <v>0</v>
      </c>
      <c r="AJ169" s="80">
        <f t="shared" si="175"/>
        <v>0</v>
      </c>
      <c r="AK169" s="19">
        <f t="shared" si="170"/>
        <v>0</v>
      </c>
      <c r="AL169" s="19">
        <f t="shared" si="171"/>
        <v>0</v>
      </c>
      <c r="AM169" s="64">
        <f>IF('Stammdaten Mitarbeitende'!N169&gt;0,AC169,0)</f>
        <v>0</v>
      </c>
      <c r="AN169" s="74">
        <f>IF('Stammdaten Mitarbeitende'!N169&gt;0,P169,0)</f>
        <v>0</v>
      </c>
      <c r="AO169" s="19">
        <f t="shared" si="172"/>
        <v>0</v>
      </c>
      <c r="AP169" s="19">
        <f t="shared" si="173"/>
        <v>0</v>
      </c>
      <c r="AQ169" s="97">
        <f t="shared" si="174"/>
        <v>0</v>
      </c>
    </row>
    <row r="170" spans="1:43" ht="17.25" hidden="1" customHeight="1" x14ac:dyDescent="0.2">
      <c r="A170" s="347" t="str">
        <f>'Stammdaten Mitarbeitende'!AA170</f>
        <v/>
      </c>
      <c r="B170" s="348" t="str">
        <f t="shared" si="147"/>
        <v/>
      </c>
      <c r="C170" s="162"/>
      <c r="D170" s="163"/>
      <c r="E170" s="164"/>
      <c r="F170" s="165"/>
      <c r="G170" s="307"/>
      <c r="H170" s="308"/>
      <c r="I170" s="346">
        <f t="shared" si="148"/>
        <v>0</v>
      </c>
      <c r="J170" s="309" t="str">
        <f t="shared" si="149"/>
        <v/>
      </c>
      <c r="K170" s="164"/>
      <c r="L170" s="342" t="str">
        <f t="shared" si="150"/>
        <v/>
      </c>
      <c r="M170" s="309" t="str">
        <f t="shared" si="151"/>
        <v/>
      </c>
      <c r="N170" s="309" t="str">
        <f t="shared" si="152"/>
        <v/>
      </c>
      <c r="O170" s="309" t="str">
        <f t="shared" si="153"/>
        <v/>
      </c>
      <c r="P170" s="164"/>
      <c r="Q170" s="309" t="str">
        <f t="shared" si="154"/>
        <v/>
      </c>
      <c r="R170" s="309" t="str">
        <f t="shared" si="155"/>
        <v/>
      </c>
      <c r="S170" s="56"/>
      <c r="T170" s="57"/>
      <c r="U170" s="64" t="str">
        <f>IF($A170="","",'Stammdaten Mitarbeitende'!L170)</f>
        <v/>
      </c>
      <c r="V170" s="63">
        <f t="shared" si="156"/>
        <v>0</v>
      </c>
      <c r="W170" s="63" t="str">
        <f t="shared" si="157"/>
        <v/>
      </c>
      <c r="X170" s="63" t="str">
        <f t="shared" si="158"/>
        <v/>
      </c>
      <c r="Y170" s="65" t="str">
        <f t="shared" si="159"/>
        <v/>
      </c>
      <c r="Z170" s="65" t="str">
        <f t="shared" si="160"/>
        <v/>
      </c>
      <c r="AA170" s="19" t="str">
        <f t="shared" si="161"/>
        <v/>
      </c>
      <c r="AB170" s="19" t="str">
        <f t="shared" si="162"/>
        <v/>
      </c>
      <c r="AC170" s="19" t="str">
        <f t="shared" si="163"/>
        <v/>
      </c>
      <c r="AD170" s="19" t="str">
        <f t="shared" si="164"/>
        <v/>
      </c>
      <c r="AE170" s="19" t="str">
        <f t="shared" si="165"/>
        <v/>
      </c>
      <c r="AF170" s="19" t="str">
        <f t="shared" si="166"/>
        <v/>
      </c>
      <c r="AG170" s="19">
        <f t="shared" si="167"/>
        <v>0</v>
      </c>
      <c r="AH170" s="19" t="str">
        <f t="shared" si="168"/>
        <v/>
      </c>
      <c r="AI170" s="81">
        <f t="shared" si="169"/>
        <v>0</v>
      </c>
      <c r="AJ170" s="80">
        <f t="shared" si="175"/>
        <v>0</v>
      </c>
      <c r="AK170" s="19">
        <f t="shared" si="170"/>
        <v>0</v>
      </c>
      <c r="AL170" s="19">
        <f t="shared" si="171"/>
        <v>0</v>
      </c>
      <c r="AM170" s="64">
        <f>IF('Stammdaten Mitarbeitende'!N170&gt;0,AC170,0)</f>
        <v>0</v>
      </c>
      <c r="AN170" s="74">
        <f>IF('Stammdaten Mitarbeitende'!N170&gt;0,P170,0)</f>
        <v>0</v>
      </c>
      <c r="AO170" s="19">
        <f t="shared" si="172"/>
        <v>0</v>
      </c>
      <c r="AP170" s="19">
        <f t="shared" si="173"/>
        <v>0</v>
      </c>
      <c r="AQ170" s="97">
        <f t="shared" si="174"/>
        <v>0</v>
      </c>
    </row>
    <row r="171" spans="1:43" ht="17.25" hidden="1" customHeight="1" x14ac:dyDescent="0.2">
      <c r="A171" s="347" t="str">
        <f>'Stammdaten Mitarbeitende'!AA171</f>
        <v/>
      </c>
      <c r="B171" s="348" t="str">
        <f t="shared" si="147"/>
        <v/>
      </c>
      <c r="C171" s="162"/>
      <c r="D171" s="163"/>
      <c r="E171" s="164"/>
      <c r="F171" s="165"/>
      <c r="G171" s="307"/>
      <c r="H171" s="308"/>
      <c r="I171" s="346">
        <f t="shared" si="148"/>
        <v>0</v>
      </c>
      <c r="J171" s="309" t="str">
        <f t="shared" si="149"/>
        <v/>
      </c>
      <c r="K171" s="164"/>
      <c r="L171" s="342" t="str">
        <f t="shared" si="150"/>
        <v/>
      </c>
      <c r="M171" s="309" t="str">
        <f t="shared" si="151"/>
        <v/>
      </c>
      <c r="N171" s="309" t="str">
        <f t="shared" si="152"/>
        <v/>
      </c>
      <c r="O171" s="309" t="str">
        <f t="shared" si="153"/>
        <v/>
      </c>
      <c r="P171" s="164"/>
      <c r="Q171" s="309" t="str">
        <f t="shared" si="154"/>
        <v/>
      </c>
      <c r="R171" s="309" t="str">
        <f t="shared" si="155"/>
        <v/>
      </c>
      <c r="S171" s="56"/>
      <c r="T171" s="57"/>
      <c r="U171" s="64" t="str">
        <f>IF($A171="","",'Stammdaten Mitarbeitende'!L171)</f>
        <v/>
      </c>
      <c r="V171" s="63">
        <f t="shared" si="156"/>
        <v>0</v>
      </c>
      <c r="W171" s="63" t="str">
        <f t="shared" si="157"/>
        <v/>
      </c>
      <c r="X171" s="63" t="str">
        <f t="shared" si="158"/>
        <v/>
      </c>
      <c r="Y171" s="65" t="str">
        <f t="shared" si="159"/>
        <v/>
      </c>
      <c r="Z171" s="65" t="str">
        <f t="shared" si="160"/>
        <v/>
      </c>
      <c r="AA171" s="19" t="str">
        <f t="shared" si="161"/>
        <v/>
      </c>
      <c r="AB171" s="19" t="str">
        <f t="shared" si="162"/>
        <v/>
      </c>
      <c r="AC171" s="19" t="str">
        <f t="shared" si="163"/>
        <v/>
      </c>
      <c r="AD171" s="19" t="str">
        <f t="shared" si="164"/>
        <v/>
      </c>
      <c r="AE171" s="19" t="str">
        <f t="shared" si="165"/>
        <v/>
      </c>
      <c r="AF171" s="19" t="str">
        <f t="shared" si="166"/>
        <v/>
      </c>
      <c r="AG171" s="19">
        <f t="shared" si="167"/>
        <v>0</v>
      </c>
      <c r="AH171" s="19" t="str">
        <f t="shared" si="168"/>
        <v/>
      </c>
      <c r="AI171" s="81">
        <f t="shared" si="169"/>
        <v>0</v>
      </c>
      <c r="AJ171" s="80">
        <f t="shared" si="175"/>
        <v>0</v>
      </c>
      <c r="AK171" s="19">
        <f t="shared" si="170"/>
        <v>0</v>
      </c>
      <c r="AL171" s="19">
        <f t="shared" si="171"/>
        <v>0</v>
      </c>
      <c r="AM171" s="64">
        <f>IF('Stammdaten Mitarbeitende'!N171&gt;0,AC171,0)</f>
        <v>0</v>
      </c>
      <c r="AN171" s="74">
        <f>IF('Stammdaten Mitarbeitende'!N171&gt;0,P171,0)</f>
        <v>0</v>
      </c>
      <c r="AO171" s="19">
        <f t="shared" si="172"/>
        <v>0</v>
      </c>
      <c r="AP171" s="19">
        <f t="shared" si="173"/>
        <v>0</v>
      </c>
      <c r="AQ171" s="97">
        <f t="shared" si="174"/>
        <v>0</v>
      </c>
    </row>
    <row r="172" spans="1:43" ht="17.25" hidden="1" customHeight="1" x14ac:dyDescent="0.2">
      <c r="A172" s="347" t="str">
        <f>'Stammdaten Mitarbeitende'!AA172</f>
        <v/>
      </c>
      <c r="B172" s="348" t="str">
        <f t="shared" si="147"/>
        <v/>
      </c>
      <c r="C172" s="162"/>
      <c r="D172" s="163"/>
      <c r="E172" s="164"/>
      <c r="F172" s="165"/>
      <c r="G172" s="307"/>
      <c r="H172" s="308"/>
      <c r="I172" s="346">
        <f t="shared" si="148"/>
        <v>0</v>
      </c>
      <c r="J172" s="309" t="str">
        <f t="shared" si="149"/>
        <v/>
      </c>
      <c r="K172" s="164"/>
      <c r="L172" s="342" t="str">
        <f t="shared" si="150"/>
        <v/>
      </c>
      <c r="M172" s="309" t="str">
        <f t="shared" si="151"/>
        <v/>
      </c>
      <c r="N172" s="309" t="str">
        <f t="shared" si="152"/>
        <v/>
      </c>
      <c r="O172" s="309" t="str">
        <f t="shared" si="153"/>
        <v/>
      </c>
      <c r="P172" s="164"/>
      <c r="Q172" s="309" t="str">
        <f t="shared" si="154"/>
        <v/>
      </c>
      <c r="R172" s="309" t="str">
        <f t="shared" si="155"/>
        <v/>
      </c>
      <c r="S172" s="56"/>
      <c r="T172" s="57"/>
      <c r="U172" s="64" t="str">
        <f>IF($A172="","",'Stammdaten Mitarbeitende'!L172)</f>
        <v/>
      </c>
      <c r="V172" s="63">
        <f t="shared" si="156"/>
        <v>0</v>
      </c>
      <c r="W172" s="63" t="str">
        <f t="shared" si="157"/>
        <v/>
      </c>
      <c r="X172" s="63" t="str">
        <f t="shared" si="158"/>
        <v/>
      </c>
      <c r="Y172" s="65" t="str">
        <f t="shared" si="159"/>
        <v/>
      </c>
      <c r="Z172" s="65" t="str">
        <f t="shared" si="160"/>
        <v/>
      </c>
      <c r="AA172" s="19" t="str">
        <f t="shared" si="161"/>
        <v/>
      </c>
      <c r="AB172" s="19" t="str">
        <f t="shared" si="162"/>
        <v/>
      </c>
      <c r="AC172" s="19" t="str">
        <f t="shared" si="163"/>
        <v/>
      </c>
      <c r="AD172" s="19" t="str">
        <f t="shared" si="164"/>
        <v/>
      </c>
      <c r="AE172" s="19" t="str">
        <f t="shared" si="165"/>
        <v/>
      </c>
      <c r="AF172" s="19" t="str">
        <f t="shared" si="166"/>
        <v/>
      </c>
      <c r="AG172" s="19">
        <f t="shared" si="167"/>
        <v>0</v>
      </c>
      <c r="AH172" s="19" t="str">
        <f t="shared" si="168"/>
        <v/>
      </c>
      <c r="AI172" s="81">
        <f t="shared" si="169"/>
        <v>0</v>
      </c>
      <c r="AJ172" s="80">
        <f t="shared" si="175"/>
        <v>0</v>
      </c>
      <c r="AK172" s="19">
        <f t="shared" si="170"/>
        <v>0</v>
      </c>
      <c r="AL172" s="19">
        <f t="shared" si="171"/>
        <v>0</v>
      </c>
      <c r="AM172" s="64">
        <f>IF('Stammdaten Mitarbeitende'!N172&gt;0,AC172,0)</f>
        <v>0</v>
      </c>
      <c r="AN172" s="74">
        <f>IF('Stammdaten Mitarbeitende'!N172&gt;0,P172,0)</f>
        <v>0</v>
      </c>
      <c r="AO172" s="19">
        <f t="shared" si="172"/>
        <v>0</v>
      </c>
      <c r="AP172" s="19">
        <f t="shared" si="173"/>
        <v>0</v>
      </c>
      <c r="AQ172" s="97">
        <f t="shared" si="174"/>
        <v>0</v>
      </c>
    </row>
    <row r="173" spans="1:43" ht="17.25" hidden="1" customHeight="1" x14ac:dyDescent="0.2">
      <c r="A173" s="347" t="str">
        <f>'Stammdaten Mitarbeitende'!AA173</f>
        <v/>
      </c>
      <c r="B173" s="348" t="str">
        <f t="shared" si="147"/>
        <v/>
      </c>
      <c r="C173" s="162"/>
      <c r="D173" s="163"/>
      <c r="E173" s="164"/>
      <c r="F173" s="165"/>
      <c r="G173" s="307"/>
      <c r="H173" s="308"/>
      <c r="I173" s="346">
        <f t="shared" si="148"/>
        <v>0</v>
      </c>
      <c r="J173" s="309" t="str">
        <f t="shared" si="149"/>
        <v/>
      </c>
      <c r="K173" s="164"/>
      <c r="L173" s="342" t="str">
        <f t="shared" si="150"/>
        <v/>
      </c>
      <c r="M173" s="309" t="str">
        <f t="shared" si="151"/>
        <v/>
      </c>
      <c r="N173" s="309" t="str">
        <f t="shared" si="152"/>
        <v/>
      </c>
      <c r="O173" s="309" t="str">
        <f t="shared" si="153"/>
        <v/>
      </c>
      <c r="P173" s="164"/>
      <c r="Q173" s="309" t="str">
        <f t="shared" si="154"/>
        <v/>
      </c>
      <c r="R173" s="309" t="str">
        <f t="shared" si="155"/>
        <v/>
      </c>
      <c r="S173" s="56"/>
      <c r="T173" s="57"/>
      <c r="U173" s="64" t="str">
        <f>IF($A173="","",'Stammdaten Mitarbeitende'!L173)</f>
        <v/>
      </c>
      <c r="V173" s="63">
        <f t="shared" si="156"/>
        <v>0</v>
      </c>
      <c r="W173" s="63" t="str">
        <f t="shared" si="157"/>
        <v/>
      </c>
      <c r="X173" s="63" t="str">
        <f t="shared" si="158"/>
        <v/>
      </c>
      <c r="Y173" s="65" t="str">
        <f t="shared" si="159"/>
        <v/>
      </c>
      <c r="Z173" s="65" t="str">
        <f t="shared" si="160"/>
        <v/>
      </c>
      <c r="AA173" s="19" t="str">
        <f t="shared" si="161"/>
        <v/>
      </c>
      <c r="AB173" s="19" t="str">
        <f t="shared" si="162"/>
        <v/>
      </c>
      <c r="AC173" s="19" t="str">
        <f t="shared" si="163"/>
        <v/>
      </c>
      <c r="AD173" s="19" t="str">
        <f t="shared" si="164"/>
        <v/>
      </c>
      <c r="AE173" s="19" t="str">
        <f t="shared" si="165"/>
        <v/>
      </c>
      <c r="AF173" s="19" t="str">
        <f t="shared" si="166"/>
        <v/>
      </c>
      <c r="AG173" s="19">
        <f t="shared" si="167"/>
        <v>0</v>
      </c>
      <c r="AH173" s="19" t="str">
        <f t="shared" si="168"/>
        <v/>
      </c>
      <c r="AI173" s="81">
        <f t="shared" si="169"/>
        <v>0</v>
      </c>
      <c r="AJ173" s="80">
        <f t="shared" si="175"/>
        <v>0</v>
      </c>
      <c r="AK173" s="19">
        <f t="shared" si="170"/>
        <v>0</v>
      </c>
      <c r="AL173" s="19">
        <f t="shared" si="171"/>
        <v>0</v>
      </c>
      <c r="AM173" s="64">
        <f>IF('Stammdaten Mitarbeitende'!N173&gt;0,AC173,0)</f>
        <v>0</v>
      </c>
      <c r="AN173" s="74">
        <f>IF('Stammdaten Mitarbeitende'!N173&gt;0,P173,0)</f>
        <v>0</v>
      </c>
      <c r="AO173" s="19">
        <f t="shared" si="172"/>
        <v>0</v>
      </c>
      <c r="AP173" s="19">
        <f t="shared" si="173"/>
        <v>0</v>
      </c>
      <c r="AQ173" s="97">
        <f t="shared" si="174"/>
        <v>0</v>
      </c>
    </row>
    <row r="174" spans="1:43" ht="17.25" hidden="1" customHeight="1" x14ac:dyDescent="0.2">
      <c r="A174" s="347" t="str">
        <f>'Stammdaten Mitarbeitende'!AA174</f>
        <v/>
      </c>
      <c r="B174" s="348" t="str">
        <f t="shared" si="147"/>
        <v/>
      </c>
      <c r="C174" s="162"/>
      <c r="D174" s="163"/>
      <c r="E174" s="164"/>
      <c r="F174" s="165"/>
      <c r="G174" s="307"/>
      <c r="H174" s="308"/>
      <c r="I174" s="346">
        <f t="shared" si="148"/>
        <v>0</v>
      </c>
      <c r="J174" s="309" t="str">
        <f t="shared" si="149"/>
        <v/>
      </c>
      <c r="K174" s="164"/>
      <c r="L174" s="342" t="str">
        <f t="shared" si="150"/>
        <v/>
      </c>
      <c r="M174" s="309" t="str">
        <f t="shared" si="151"/>
        <v/>
      </c>
      <c r="N174" s="309" t="str">
        <f t="shared" si="152"/>
        <v/>
      </c>
      <c r="O174" s="309" t="str">
        <f t="shared" si="153"/>
        <v/>
      </c>
      <c r="P174" s="164"/>
      <c r="Q174" s="309" t="str">
        <f t="shared" si="154"/>
        <v/>
      </c>
      <c r="R174" s="309" t="str">
        <f t="shared" si="155"/>
        <v/>
      </c>
      <c r="S174" s="56"/>
      <c r="T174" s="57"/>
      <c r="U174" s="64" t="str">
        <f>IF($A174="","",'Stammdaten Mitarbeitende'!L174)</f>
        <v/>
      </c>
      <c r="V174" s="63">
        <f t="shared" si="156"/>
        <v>0</v>
      </c>
      <c r="W174" s="63" t="str">
        <f t="shared" si="157"/>
        <v/>
      </c>
      <c r="X174" s="63" t="str">
        <f t="shared" si="158"/>
        <v/>
      </c>
      <c r="Y174" s="65" t="str">
        <f t="shared" si="159"/>
        <v/>
      </c>
      <c r="Z174" s="65" t="str">
        <f t="shared" si="160"/>
        <v/>
      </c>
      <c r="AA174" s="19" t="str">
        <f t="shared" si="161"/>
        <v/>
      </c>
      <c r="AB174" s="19" t="str">
        <f t="shared" si="162"/>
        <v/>
      </c>
      <c r="AC174" s="19" t="str">
        <f t="shared" si="163"/>
        <v/>
      </c>
      <c r="AD174" s="19" t="str">
        <f t="shared" si="164"/>
        <v/>
      </c>
      <c r="AE174" s="19" t="str">
        <f t="shared" si="165"/>
        <v/>
      </c>
      <c r="AF174" s="19" t="str">
        <f t="shared" si="166"/>
        <v/>
      </c>
      <c r="AG174" s="19">
        <f t="shared" si="167"/>
        <v>0</v>
      </c>
      <c r="AH174" s="19" t="str">
        <f t="shared" si="168"/>
        <v/>
      </c>
      <c r="AI174" s="81">
        <f t="shared" si="169"/>
        <v>0</v>
      </c>
      <c r="AJ174" s="80">
        <f t="shared" si="175"/>
        <v>0</v>
      </c>
      <c r="AK174" s="19">
        <f t="shared" si="170"/>
        <v>0</v>
      </c>
      <c r="AL174" s="19">
        <f t="shared" si="171"/>
        <v>0</v>
      </c>
      <c r="AM174" s="64">
        <f>IF('Stammdaten Mitarbeitende'!N174&gt;0,AC174,0)</f>
        <v>0</v>
      </c>
      <c r="AN174" s="74">
        <f>IF('Stammdaten Mitarbeitende'!N174&gt;0,P174,0)</f>
        <v>0</v>
      </c>
      <c r="AO174" s="19">
        <f t="shared" si="172"/>
        <v>0</v>
      </c>
      <c r="AP174" s="19">
        <f t="shared" si="173"/>
        <v>0</v>
      </c>
      <c r="AQ174" s="97">
        <f t="shared" si="174"/>
        <v>0</v>
      </c>
    </row>
    <row r="175" spans="1:43" ht="17.25" hidden="1" customHeight="1" x14ac:dyDescent="0.2">
      <c r="A175" s="347" t="str">
        <f>'Stammdaten Mitarbeitende'!AA175</f>
        <v/>
      </c>
      <c r="B175" s="348" t="str">
        <f t="shared" si="147"/>
        <v/>
      </c>
      <c r="C175" s="162"/>
      <c r="D175" s="163"/>
      <c r="E175" s="164"/>
      <c r="F175" s="165"/>
      <c r="G175" s="307"/>
      <c r="H175" s="308"/>
      <c r="I175" s="346">
        <f t="shared" si="148"/>
        <v>0</v>
      </c>
      <c r="J175" s="309" t="str">
        <f t="shared" si="149"/>
        <v/>
      </c>
      <c r="K175" s="164"/>
      <c r="L175" s="342" t="str">
        <f t="shared" si="150"/>
        <v/>
      </c>
      <c r="M175" s="309" t="str">
        <f t="shared" si="151"/>
        <v/>
      </c>
      <c r="N175" s="309" t="str">
        <f t="shared" si="152"/>
        <v/>
      </c>
      <c r="O175" s="309" t="str">
        <f t="shared" si="153"/>
        <v/>
      </c>
      <c r="P175" s="164"/>
      <c r="Q175" s="309" t="str">
        <f t="shared" si="154"/>
        <v/>
      </c>
      <c r="R175" s="309" t="str">
        <f t="shared" si="155"/>
        <v/>
      </c>
      <c r="S175" s="56"/>
      <c r="T175" s="57"/>
      <c r="U175" s="64" t="str">
        <f>IF($A175="","",'Stammdaten Mitarbeitende'!L175)</f>
        <v/>
      </c>
      <c r="V175" s="63">
        <f t="shared" si="156"/>
        <v>0</v>
      </c>
      <c r="W175" s="63" t="str">
        <f t="shared" si="157"/>
        <v/>
      </c>
      <c r="X175" s="63" t="str">
        <f t="shared" si="158"/>
        <v/>
      </c>
      <c r="Y175" s="65" t="str">
        <f t="shared" si="159"/>
        <v/>
      </c>
      <c r="Z175" s="65" t="str">
        <f t="shared" si="160"/>
        <v/>
      </c>
      <c r="AA175" s="19" t="str">
        <f t="shared" si="161"/>
        <v/>
      </c>
      <c r="AB175" s="19" t="str">
        <f t="shared" si="162"/>
        <v/>
      </c>
      <c r="AC175" s="19" t="str">
        <f t="shared" si="163"/>
        <v/>
      </c>
      <c r="AD175" s="19" t="str">
        <f t="shared" si="164"/>
        <v/>
      </c>
      <c r="AE175" s="19" t="str">
        <f t="shared" si="165"/>
        <v/>
      </c>
      <c r="AF175" s="19" t="str">
        <f t="shared" si="166"/>
        <v/>
      </c>
      <c r="AG175" s="19">
        <f t="shared" si="167"/>
        <v>0</v>
      </c>
      <c r="AH175" s="19" t="str">
        <f t="shared" si="168"/>
        <v/>
      </c>
      <c r="AI175" s="81">
        <f t="shared" si="169"/>
        <v>0</v>
      </c>
      <c r="AJ175" s="80">
        <f t="shared" si="175"/>
        <v>0</v>
      </c>
      <c r="AK175" s="19">
        <f t="shared" si="170"/>
        <v>0</v>
      </c>
      <c r="AL175" s="19">
        <f t="shared" si="171"/>
        <v>0</v>
      </c>
      <c r="AM175" s="64">
        <f>IF('Stammdaten Mitarbeitende'!N175&gt;0,AC175,0)</f>
        <v>0</v>
      </c>
      <c r="AN175" s="74">
        <f>IF('Stammdaten Mitarbeitende'!N175&gt;0,P175,0)</f>
        <v>0</v>
      </c>
      <c r="AO175" s="19">
        <f t="shared" si="172"/>
        <v>0</v>
      </c>
      <c r="AP175" s="19">
        <f t="shared" si="173"/>
        <v>0</v>
      </c>
      <c r="AQ175" s="97">
        <f t="shared" si="174"/>
        <v>0</v>
      </c>
    </row>
    <row r="176" spans="1:43" ht="17.25" hidden="1" customHeight="1" x14ac:dyDescent="0.2">
      <c r="A176" s="347" t="str">
        <f>'Stammdaten Mitarbeitende'!AA176</f>
        <v/>
      </c>
      <c r="B176" s="348" t="str">
        <f t="shared" si="147"/>
        <v/>
      </c>
      <c r="C176" s="162"/>
      <c r="D176" s="163"/>
      <c r="E176" s="164"/>
      <c r="F176" s="165"/>
      <c r="G176" s="307"/>
      <c r="H176" s="308"/>
      <c r="I176" s="346">
        <f t="shared" si="148"/>
        <v>0</v>
      </c>
      <c r="J176" s="309" t="str">
        <f t="shared" si="149"/>
        <v/>
      </c>
      <c r="K176" s="164"/>
      <c r="L176" s="342" t="str">
        <f t="shared" si="150"/>
        <v/>
      </c>
      <c r="M176" s="309" t="str">
        <f t="shared" si="151"/>
        <v/>
      </c>
      <c r="N176" s="309" t="str">
        <f t="shared" si="152"/>
        <v/>
      </c>
      <c r="O176" s="309" t="str">
        <f t="shared" si="153"/>
        <v/>
      </c>
      <c r="P176" s="164"/>
      <c r="Q176" s="309" t="str">
        <f t="shared" si="154"/>
        <v/>
      </c>
      <c r="R176" s="309" t="str">
        <f t="shared" si="155"/>
        <v/>
      </c>
      <c r="S176" s="56"/>
      <c r="T176" s="57"/>
      <c r="U176" s="64" t="str">
        <f>IF($A176="","",'Stammdaten Mitarbeitende'!L176)</f>
        <v/>
      </c>
      <c r="V176" s="63">
        <f t="shared" si="156"/>
        <v>0</v>
      </c>
      <c r="W176" s="63" t="str">
        <f t="shared" si="157"/>
        <v/>
      </c>
      <c r="X176" s="63" t="str">
        <f t="shared" si="158"/>
        <v/>
      </c>
      <c r="Y176" s="65" t="str">
        <f t="shared" si="159"/>
        <v/>
      </c>
      <c r="Z176" s="65" t="str">
        <f t="shared" si="160"/>
        <v/>
      </c>
      <c r="AA176" s="19" t="str">
        <f t="shared" si="161"/>
        <v/>
      </c>
      <c r="AB176" s="19" t="str">
        <f t="shared" si="162"/>
        <v/>
      </c>
      <c r="AC176" s="19" t="str">
        <f t="shared" si="163"/>
        <v/>
      </c>
      <c r="AD176" s="19" t="str">
        <f t="shared" si="164"/>
        <v/>
      </c>
      <c r="AE176" s="19" t="str">
        <f t="shared" si="165"/>
        <v/>
      </c>
      <c r="AF176" s="19" t="str">
        <f t="shared" si="166"/>
        <v/>
      </c>
      <c r="AG176" s="19">
        <f t="shared" si="167"/>
        <v>0</v>
      </c>
      <c r="AH176" s="19" t="str">
        <f t="shared" si="168"/>
        <v/>
      </c>
      <c r="AI176" s="81">
        <f t="shared" si="169"/>
        <v>0</v>
      </c>
      <c r="AJ176" s="80">
        <f t="shared" si="175"/>
        <v>0</v>
      </c>
      <c r="AK176" s="19">
        <f t="shared" si="170"/>
        <v>0</v>
      </c>
      <c r="AL176" s="19">
        <f t="shared" si="171"/>
        <v>0</v>
      </c>
      <c r="AM176" s="64">
        <f>IF('Stammdaten Mitarbeitende'!N176&gt;0,AC176,0)</f>
        <v>0</v>
      </c>
      <c r="AN176" s="74">
        <f>IF('Stammdaten Mitarbeitende'!N176&gt;0,P176,0)</f>
        <v>0</v>
      </c>
      <c r="AO176" s="19">
        <f t="shared" si="172"/>
        <v>0</v>
      </c>
      <c r="AP176" s="19">
        <f t="shared" si="173"/>
        <v>0</v>
      </c>
      <c r="AQ176" s="97">
        <f t="shared" si="174"/>
        <v>0</v>
      </c>
    </row>
    <row r="177" spans="1:43" ht="17.25" hidden="1" customHeight="1" x14ac:dyDescent="0.2">
      <c r="A177" s="347" t="str">
        <f>'Stammdaten Mitarbeitende'!AA177</f>
        <v/>
      </c>
      <c r="B177" s="348" t="str">
        <f t="shared" si="147"/>
        <v/>
      </c>
      <c r="C177" s="162"/>
      <c r="D177" s="163"/>
      <c r="E177" s="164"/>
      <c r="F177" s="165"/>
      <c r="G177" s="307"/>
      <c r="H177" s="308"/>
      <c r="I177" s="346">
        <f t="shared" si="148"/>
        <v>0</v>
      </c>
      <c r="J177" s="309" t="str">
        <f t="shared" si="149"/>
        <v/>
      </c>
      <c r="K177" s="164"/>
      <c r="L177" s="342" t="str">
        <f t="shared" si="150"/>
        <v/>
      </c>
      <c r="M177" s="309" t="str">
        <f t="shared" si="151"/>
        <v/>
      </c>
      <c r="N177" s="309" t="str">
        <f t="shared" si="152"/>
        <v/>
      </c>
      <c r="O177" s="309" t="str">
        <f t="shared" si="153"/>
        <v/>
      </c>
      <c r="P177" s="164"/>
      <c r="Q177" s="309" t="str">
        <f t="shared" si="154"/>
        <v/>
      </c>
      <c r="R177" s="309" t="str">
        <f t="shared" si="155"/>
        <v/>
      </c>
      <c r="S177" s="56"/>
      <c r="T177" s="57"/>
      <c r="U177" s="64" t="str">
        <f>IF($A177="","",'Stammdaten Mitarbeitende'!L177)</f>
        <v/>
      </c>
      <c r="V177" s="63">
        <f t="shared" si="156"/>
        <v>0</v>
      </c>
      <c r="W177" s="63" t="str">
        <f t="shared" si="157"/>
        <v/>
      </c>
      <c r="X177" s="63" t="str">
        <f t="shared" si="158"/>
        <v/>
      </c>
      <c r="Y177" s="65" t="str">
        <f t="shared" si="159"/>
        <v/>
      </c>
      <c r="Z177" s="65" t="str">
        <f t="shared" si="160"/>
        <v/>
      </c>
      <c r="AA177" s="19" t="str">
        <f t="shared" si="161"/>
        <v/>
      </c>
      <c r="AB177" s="19" t="str">
        <f t="shared" si="162"/>
        <v/>
      </c>
      <c r="AC177" s="19" t="str">
        <f t="shared" si="163"/>
        <v/>
      </c>
      <c r="AD177" s="19" t="str">
        <f t="shared" si="164"/>
        <v/>
      </c>
      <c r="AE177" s="19" t="str">
        <f t="shared" si="165"/>
        <v/>
      </c>
      <c r="AF177" s="19" t="str">
        <f t="shared" si="166"/>
        <v/>
      </c>
      <c r="AG177" s="19">
        <f t="shared" si="167"/>
        <v>0</v>
      </c>
      <c r="AH177" s="19" t="str">
        <f t="shared" si="168"/>
        <v/>
      </c>
      <c r="AI177" s="81">
        <f t="shared" si="169"/>
        <v>0</v>
      </c>
      <c r="AJ177" s="80">
        <f t="shared" si="175"/>
        <v>0</v>
      </c>
      <c r="AK177" s="19">
        <f t="shared" si="170"/>
        <v>0</v>
      </c>
      <c r="AL177" s="19">
        <f t="shared" si="171"/>
        <v>0</v>
      </c>
      <c r="AM177" s="64">
        <f>IF('Stammdaten Mitarbeitende'!N177&gt;0,AC177,0)</f>
        <v>0</v>
      </c>
      <c r="AN177" s="74">
        <f>IF('Stammdaten Mitarbeitende'!N177&gt;0,P177,0)</f>
        <v>0</v>
      </c>
      <c r="AO177" s="19">
        <f t="shared" si="172"/>
        <v>0</v>
      </c>
      <c r="AP177" s="19">
        <f t="shared" si="173"/>
        <v>0</v>
      </c>
      <c r="AQ177" s="97">
        <f t="shared" si="174"/>
        <v>0</v>
      </c>
    </row>
    <row r="178" spans="1:43" ht="17.25" hidden="1" customHeight="1" x14ac:dyDescent="0.2">
      <c r="A178" s="347" t="str">
        <f>'Stammdaten Mitarbeitende'!AA178</f>
        <v/>
      </c>
      <c r="B178" s="348" t="str">
        <f t="shared" si="147"/>
        <v/>
      </c>
      <c r="C178" s="162"/>
      <c r="D178" s="163"/>
      <c r="E178" s="164"/>
      <c r="F178" s="165"/>
      <c r="G178" s="307"/>
      <c r="H178" s="308"/>
      <c r="I178" s="346">
        <f t="shared" si="148"/>
        <v>0</v>
      </c>
      <c r="J178" s="309" t="str">
        <f t="shared" si="149"/>
        <v/>
      </c>
      <c r="K178" s="164"/>
      <c r="L178" s="342" t="str">
        <f t="shared" si="150"/>
        <v/>
      </c>
      <c r="M178" s="309" t="str">
        <f t="shared" si="151"/>
        <v/>
      </c>
      <c r="N178" s="309" t="str">
        <f t="shared" si="152"/>
        <v/>
      </c>
      <c r="O178" s="309" t="str">
        <f t="shared" si="153"/>
        <v/>
      </c>
      <c r="P178" s="164"/>
      <c r="Q178" s="309" t="str">
        <f t="shared" si="154"/>
        <v/>
      </c>
      <c r="R178" s="309" t="str">
        <f t="shared" si="155"/>
        <v/>
      </c>
      <c r="S178" s="56"/>
      <c r="T178" s="57"/>
      <c r="U178" s="64" t="str">
        <f>IF($A178="","",'Stammdaten Mitarbeitende'!L178)</f>
        <v/>
      </c>
      <c r="V178" s="63">
        <f t="shared" si="156"/>
        <v>0</v>
      </c>
      <c r="W178" s="63" t="str">
        <f t="shared" si="157"/>
        <v/>
      </c>
      <c r="X178" s="63" t="str">
        <f t="shared" si="158"/>
        <v/>
      </c>
      <c r="Y178" s="65" t="str">
        <f t="shared" si="159"/>
        <v/>
      </c>
      <c r="Z178" s="65" t="str">
        <f t="shared" si="160"/>
        <v/>
      </c>
      <c r="AA178" s="19" t="str">
        <f t="shared" si="161"/>
        <v/>
      </c>
      <c r="AB178" s="19" t="str">
        <f t="shared" si="162"/>
        <v/>
      </c>
      <c r="AC178" s="19" t="str">
        <f t="shared" si="163"/>
        <v/>
      </c>
      <c r="AD178" s="19" t="str">
        <f t="shared" si="164"/>
        <v/>
      </c>
      <c r="AE178" s="19" t="str">
        <f t="shared" si="165"/>
        <v/>
      </c>
      <c r="AF178" s="19" t="str">
        <f t="shared" si="166"/>
        <v/>
      </c>
      <c r="AG178" s="19">
        <f t="shared" si="167"/>
        <v>0</v>
      </c>
      <c r="AH178" s="19" t="str">
        <f t="shared" si="168"/>
        <v/>
      </c>
      <c r="AI178" s="81">
        <f t="shared" si="169"/>
        <v>0</v>
      </c>
      <c r="AJ178" s="80">
        <f t="shared" si="175"/>
        <v>0</v>
      </c>
      <c r="AK178" s="19">
        <f t="shared" si="170"/>
        <v>0</v>
      </c>
      <c r="AL178" s="19">
        <f t="shared" si="171"/>
        <v>0</v>
      </c>
      <c r="AM178" s="64">
        <f>IF('Stammdaten Mitarbeitende'!N178&gt;0,AC178,0)</f>
        <v>0</v>
      </c>
      <c r="AN178" s="74">
        <f>IF('Stammdaten Mitarbeitende'!N178&gt;0,P178,0)</f>
        <v>0</v>
      </c>
      <c r="AO178" s="19">
        <f t="shared" si="172"/>
        <v>0</v>
      </c>
      <c r="AP178" s="19">
        <f t="shared" si="173"/>
        <v>0</v>
      </c>
      <c r="AQ178" s="97">
        <f t="shared" si="174"/>
        <v>0</v>
      </c>
    </row>
    <row r="179" spans="1:43" ht="17.25" hidden="1" customHeight="1" x14ac:dyDescent="0.2">
      <c r="A179" s="347" t="str">
        <f>'Stammdaten Mitarbeitende'!AA179</f>
        <v/>
      </c>
      <c r="B179" s="348" t="str">
        <f t="shared" si="147"/>
        <v/>
      </c>
      <c r="C179" s="162"/>
      <c r="D179" s="163"/>
      <c r="E179" s="164"/>
      <c r="F179" s="165"/>
      <c r="G179" s="307"/>
      <c r="H179" s="308"/>
      <c r="I179" s="346">
        <f t="shared" si="148"/>
        <v>0</v>
      </c>
      <c r="J179" s="309" t="str">
        <f t="shared" si="149"/>
        <v/>
      </c>
      <c r="K179" s="164"/>
      <c r="L179" s="342" t="str">
        <f t="shared" si="150"/>
        <v/>
      </c>
      <c r="M179" s="309" t="str">
        <f t="shared" si="151"/>
        <v/>
      </c>
      <c r="N179" s="309" t="str">
        <f t="shared" si="152"/>
        <v/>
      </c>
      <c r="O179" s="309" t="str">
        <f t="shared" si="153"/>
        <v/>
      </c>
      <c r="P179" s="164"/>
      <c r="Q179" s="309" t="str">
        <f t="shared" si="154"/>
        <v/>
      </c>
      <c r="R179" s="309" t="str">
        <f t="shared" si="155"/>
        <v/>
      </c>
      <c r="S179" s="56"/>
      <c r="T179" s="57"/>
      <c r="U179" s="64" t="str">
        <f>IF($A179="","",'Stammdaten Mitarbeitende'!L179)</f>
        <v/>
      </c>
      <c r="V179" s="63">
        <f t="shared" si="156"/>
        <v>0</v>
      </c>
      <c r="W179" s="63" t="str">
        <f t="shared" si="157"/>
        <v/>
      </c>
      <c r="X179" s="63" t="str">
        <f t="shared" si="158"/>
        <v/>
      </c>
      <c r="Y179" s="65" t="str">
        <f t="shared" si="159"/>
        <v/>
      </c>
      <c r="Z179" s="65" t="str">
        <f t="shared" si="160"/>
        <v/>
      </c>
      <c r="AA179" s="19" t="str">
        <f t="shared" si="161"/>
        <v/>
      </c>
      <c r="AB179" s="19" t="str">
        <f t="shared" si="162"/>
        <v/>
      </c>
      <c r="AC179" s="19" t="str">
        <f t="shared" si="163"/>
        <v/>
      </c>
      <c r="AD179" s="19" t="str">
        <f t="shared" si="164"/>
        <v/>
      </c>
      <c r="AE179" s="19" t="str">
        <f t="shared" si="165"/>
        <v/>
      </c>
      <c r="AF179" s="19" t="str">
        <f t="shared" si="166"/>
        <v/>
      </c>
      <c r="AG179" s="19">
        <f t="shared" si="167"/>
        <v>0</v>
      </c>
      <c r="AH179" s="19" t="str">
        <f t="shared" si="168"/>
        <v/>
      </c>
      <c r="AI179" s="81">
        <f t="shared" si="169"/>
        <v>0</v>
      </c>
      <c r="AJ179" s="80">
        <f t="shared" si="175"/>
        <v>0</v>
      </c>
      <c r="AK179" s="19">
        <f t="shared" si="170"/>
        <v>0</v>
      </c>
      <c r="AL179" s="19">
        <f t="shared" si="171"/>
        <v>0</v>
      </c>
      <c r="AM179" s="64">
        <f>IF('Stammdaten Mitarbeitende'!N179&gt;0,AC179,0)</f>
        <v>0</v>
      </c>
      <c r="AN179" s="74">
        <f>IF('Stammdaten Mitarbeitende'!N179&gt;0,P179,0)</f>
        <v>0</v>
      </c>
      <c r="AO179" s="19">
        <f t="shared" si="172"/>
        <v>0</v>
      </c>
      <c r="AP179" s="19">
        <f t="shared" si="173"/>
        <v>0</v>
      </c>
      <c r="AQ179" s="97">
        <f t="shared" si="174"/>
        <v>0</v>
      </c>
    </row>
    <row r="180" spans="1:43" hidden="1" x14ac:dyDescent="0.2">
      <c r="A180" s="280" t="str">
        <f>Übersetzungstexte!A$296</f>
        <v>Seitentotal</v>
      </c>
      <c r="B180" s="343"/>
      <c r="C180" s="281"/>
      <c r="D180" s="92">
        <f>SUM(D159:D179)</f>
        <v>0</v>
      </c>
      <c r="E180" s="282"/>
      <c r="F180" s="92">
        <f>SUM(F159:F179)</f>
        <v>0</v>
      </c>
      <c r="G180" s="344"/>
      <c r="H180" s="159"/>
      <c r="I180" s="281"/>
      <c r="J180" s="92">
        <f>SUM(J159:J179)</f>
        <v>0</v>
      </c>
      <c r="K180" s="345"/>
      <c r="L180" s="159"/>
      <c r="M180" s="281"/>
      <c r="N180" s="92">
        <f>SUM(N159:N179)</f>
        <v>0</v>
      </c>
      <c r="O180" s="344"/>
      <c r="P180" s="92">
        <f>SUM(P159:P179)</f>
        <v>0</v>
      </c>
      <c r="Q180" s="281"/>
      <c r="R180" s="92">
        <f>SUM(R159:R179)</f>
        <v>0</v>
      </c>
      <c r="S180" s="56"/>
      <c r="T180" s="56"/>
      <c r="U180" s="56"/>
      <c r="V180" s="56"/>
      <c r="W180" s="56"/>
      <c r="X180" s="56"/>
      <c r="Y180" s="18"/>
      <c r="Z180" s="18"/>
      <c r="AA180" s="19"/>
      <c r="AB180" s="19"/>
      <c r="AC180" s="19"/>
      <c r="AD180" s="19"/>
      <c r="AE180" s="19"/>
      <c r="AI180" s="79"/>
      <c r="AJ180" s="79"/>
      <c r="AM180" s="56"/>
    </row>
    <row r="181" spans="1:43" hidden="1" x14ac:dyDescent="0.2">
      <c r="A181" s="240" t="str">
        <f>'Stammdaten Betrieb &amp; Abteilung'!D$1</f>
        <v xml:space="preserve">  </v>
      </c>
      <c r="B181" s="73"/>
      <c r="C181" s="241"/>
      <c r="D181" s="242"/>
      <c r="E181" s="1"/>
      <c r="F181" s="25"/>
      <c r="G181" s="1"/>
      <c r="H181" s="1"/>
      <c r="I181" s="1"/>
      <c r="J181" s="243"/>
      <c r="K181" s="46"/>
      <c r="L181" s="18"/>
      <c r="M181" s="22" t="str">
        <f>Übersetzungstexte!A$239</f>
        <v>Betrieb / Betriebsabteilung</v>
      </c>
      <c r="N181" s="49" t="str">
        <f>'Stammdaten Betrieb &amp; Abteilung'!D$13</f>
        <v xml:space="preserve"> </v>
      </c>
      <c r="O181" s="1"/>
      <c r="P181" s="49"/>
      <c r="AI181" s="79"/>
      <c r="AJ181" s="79"/>
      <c r="AM181" s="64"/>
      <c r="AO181" s="97"/>
    </row>
    <row r="182" spans="1:43" hidden="1" x14ac:dyDescent="0.2">
      <c r="A182" s="49" t="str">
        <f>'Stammdaten Betrieb &amp; Abteilung'!D$3</f>
        <v xml:space="preserve"> </v>
      </c>
      <c r="B182" s="73"/>
      <c r="C182" s="246"/>
      <c r="D182" s="242"/>
      <c r="E182" s="1"/>
      <c r="F182" s="25"/>
      <c r="G182" s="1"/>
      <c r="H182" s="1"/>
      <c r="I182" s="1"/>
      <c r="J182" s="247"/>
      <c r="K182" s="46"/>
      <c r="L182" s="18"/>
      <c r="M182" s="22" t="str">
        <f>Übersetzungstexte!A$240</f>
        <v>Abrechnungsperiode</v>
      </c>
      <c r="N182" s="349" t="str">
        <f>'Stammdaten Betrieb &amp; Abteilung'!D$14</f>
        <v/>
      </c>
      <c r="O182" s="350"/>
      <c r="P182" s="350" t="e">
        <f>'Stammdaten Betrieb &amp; Abteilung'!D$12</f>
        <v>#VALUE!</v>
      </c>
      <c r="Q182" s="351"/>
      <c r="R182" s="352"/>
      <c r="AI182" s="79"/>
      <c r="AJ182" s="79"/>
      <c r="AM182" s="64"/>
      <c r="AO182" s="87"/>
      <c r="AP182" s="87"/>
    </row>
    <row r="183" spans="1:43" hidden="1" x14ac:dyDescent="0.2">
      <c r="A183" s="49" t="str">
        <f>'Stammdaten Betrieb &amp; Abteilung'!D$4</f>
        <v xml:space="preserve"> </v>
      </c>
      <c r="B183" s="73"/>
      <c r="C183" s="1"/>
      <c r="D183" s="242"/>
      <c r="E183" s="1"/>
      <c r="F183" s="25"/>
      <c r="G183" s="1"/>
      <c r="H183" s="1"/>
      <c r="I183" s="1"/>
      <c r="J183" s="247"/>
      <c r="K183" s="46"/>
      <c r="L183" s="18"/>
      <c r="M183" s="22" t="str">
        <f>Übersetzungstexte!A$241</f>
        <v>Beginn / Ende der Kurzarbeit</v>
      </c>
      <c r="N183" s="49" t="str">
        <f>'Stammdaten Betrieb &amp; Abteilung'!D$16</f>
        <v/>
      </c>
      <c r="O183" s="1"/>
      <c r="P183" s="49"/>
      <c r="Q183" s="49"/>
      <c r="AI183" s="79"/>
      <c r="AJ183" s="79"/>
      <c r="AM183" s="64"/>
      <c r="AO183" s="87"/>
      <c r="AP183" s="87"/>
    </row>
    <row r="184" spans="1:43" hidden="1" x14ac:dyDescent="0.2">
      <c r="A184" s="187"/>
      <c r="B184" s="188"/>
      <c r="C184" s="189"/>
      <c r="D184" s="190"/>
      <c r="E184" s="189"/>
      <c r="F184" s="191"/>
      <c r="G184" s="189"/>
      <c r="H184" s="189"/>
      <c r="I184" s="189"/>
      <c r="J184" s="190"/>
      <c r="K184" s="190"/>
      <c r="L184" s="189"/>
      <c r="M184" s="192"/>
      <c r="N184" s="189"/>
      <c r="O184" s="189"/>
      <c r="P184" s="189"/>
      <c r="Q184" s="189"/>
      <c r="R184" s="189"/>
      <c r="AI184" s="79"/>
      <c r="AJ184" s="79"/>
      <c r="AM184" s="64"/>
      <c r="AO184" s="87"/>
      <c r="AP184" s="87"/>
    </row>
    <row r="185" spans="1:43" hidden="1" x14ac:dyDescent="0.2">
      <c r="A185" s="311">
        <v>1</v>
      </c>
      <c r="B185" s="312">
        <v>2</v>
      </c>
      <c r="C185" s="312">
        <v>3</v>
      </c>
      <c r="D185" s="312">
        <v>4</v>
      </c>
      <c r="E185" s="312">
        <v>5</v>
      </c>
      <c r="F185" s="312">
        <v>6</v>
      </c>
      <c r="G185" s="313"/>
      <c r="H185" s="314">
        <v>7</v>
      </c>
      <c r="I185" s="315"/>
      <c r="J185" s="312">
        <v>8</v>
      </c>
      <c r="K185" s="312">
        <v>9</v>
      </c>
      <c r="L185" s="312">
        <v>10</v>
      </c>
      <c r="M185" s="312">
        <v>11</v>
      </c>
      <c r="N185" s="312">
        <v>12</v>
      </c>
      <c r="O185" s="312">
        <v>13</v>
      </c>
      <c r="P185" s="312"/>
      <c r="Q185" s="312">
        <v>14</v>
      </c>
      <c r="R185" s="312">
        <v>15</v>
      </c>
      <c r="S185" s="54"/>
      <c r="T185" s="54"/>
      <c r="U185" s="54"/>
      <c r="V185" s="58" t="s">
        <v>717</v>
      </c>
      <c r="W185" s="54" t="s">
        <v>759</v>
      </c>
      <c r="X185" s="54"/>
      <c r="Y185" s="59" t="s">
        <v>718</v>
      </c>
      <c r="Z185" s="54" t="s">
        <v>719</v>
      </c>
      <c r="AA185" s="59" t="s">
        <v>720</v>
      </c>
      <c r="AB185" s="59" t="s">
        <v>721</v>
      </c>
      <c r="AC185" s="59" t="s">
        <v>722</v>
      </c>
      <c r="AD185" s="59" t="s">
        <v>723</v>
      </c>
      <c r="AE185" s="59" t="s">
        <v>736</v>
      </c>
      <c r="AF185" s="66" t="s">
        <v>732</v>
      </c>
      <c r="AG185" s="66"/>
      <c r="AH185" s="91" t="s">
        <v>737</v>
      </c>
      <c r="AI185" s="66"/>
      <c r="AJ185" s="66"/>
      <c r="AK185" s="78"/>
      <c r="AL185" s="78"/>
      <c r="AM185" s="87" t="s">
        <v>60</v>
      </c>
      <c r="AN185" s="87" t="s">
        <v>60</v>
      </c>
      <c r="AO185" s="87"/>
      <c r="AP185" s="87"/>
      <c r="AQ185" s="381" t="s">
        <v>800</v>
      </c>
    </row>
    <row r="186" spans="1:43" s="6" customFormat="1" hidden="1" x14ac:dyDescent="0.2">
      <c r="A186" s="316" t="str">
        <f>Übersetzungstexte!A$242</f>
        <v/>
      </c>
      <c r="B186" s="317" t="str">
        <f>Übersetzungstexte!A$245</f>
        <v>anrechen-</v>
      </c>
      <c r="C186" s="317" t="str">
        <f>Übersetzungstexte!A$248</f>
        <v>Wöchentl.</v>
      </c>
      <c r="D186" s="318" t="str">
        <f>Übersetzungstexte!A$251</f>
        <v>Sollstd. Abr.-</v>
      </c>
      <c r="E186" s="310" t="str">
        <f>Übersetzungstexte!A$254</f>
        <v/>
      </c>
      <c r="F186" s="318" t="str">
        <f>Übersetzungstexte!A$257</f>
        <v>Bezahlte/</v>
      </c>
      <c r="G186" s="319"/>
      <c r="H186" s="320" t="str">
        <f>Übersetzungstexte!A$263</f>
        <v>(nur für Gleitzeit)</v>
      </c>
      <c r="I186" s="321"/>
      <c r="J186" s="318" t="str">
        <f>Übersetzungstexte!A$269</f>
        <v>Ausfall-</v>
      </c>
      <c r="K186" s="318" t="str">
        <f>Übersetzungstexte!A$272</f>
        <v>Saldo</v>
      </c>
      <c r="L186" s="310" t="str">
        <f>Übersetzungstexte!A$275</f>
        <v>Saisonale</v>
      </c>
      <c r="M186" s="322" t="str">
        <f>Übersetzungstexte!A$278</f>
        <v>Anrechen-</v>
      </c>
      <c r="N186" s="310" t="str">
        <f>Übersetzungstexte!A$281</f>
        <v>Verdienst-</v>
      </c>
      <c r="O186" s="310" t="str">
        <f>Übersetzungstexte!A$284</f>
        <v>Verdienst-</v>
      </c>
      <c r="P186" s="317" t="str">
        <f>Übersetzungstexte!A$287</f>
        <v>Verdienst</v>
      </c>
      <c r="Q186" s="310" t="str">
        <f>AE$4</f>
        <v xml:space="preserve">Abzug </v>
      </c>
      <c r="R186" s="310" t="str">
        <f>Übersetzungstexte!A$293</f>
        <v/>
      </c>
      <c r="S186" s="55"/>
      <c r="T186" s="55"/>
      <c r="U186" s="62" t="s">
        <v>680</v>
      </c>
      <c r="V186" s="60" t="s">
        <v>709</v>
      </c>
      <c r="W186" s="61" t="s">
        <v>691</v>
      </c>
      <c r="X186" s="61" t="s">
        <v>554</v>
      </c>
      <c r="Y186" s="59" t="s">
        <v>729</v>
      </c>
      <c r="Z186" s="67" t="s">
        <v>671</v>
      </c>
      <c r="AA186" s="59" t="s">
        <v>731</v>
      </c>
      <c r="AB186" s="59" t="s">
        <v>694</v>
      </c>
      <c r="AC186" s="59" t="s">
        <v>674</v>
      </c>
      <c r="AD186" s="59" t="s">
        <v>674</v>
      </c>
      <c r="AE186" s="59" t="s">
        <v>677</v>
      </c>
      <c r="AF186" s="66" t="s">
        <v>677</v>
      </c>
      <c r="AG186" s="66" t="s">
        <v>673</v>
      </c>
      <c r="AH186" s="91"/>
      <c r="AI186" s="66" t="s">
        <v>685</v>
      </c>
      <c r="AJ186" s="66" t="s">
        <v>685</v>
      </c>
      <c r="AK186" s="66" t="s">
        <v>764</v>
      </c>
      <c r="AL186" s="66" t="s">
        <v>667</v>
      </c>
      <c r="AM186" s="59" t="s">
        <v>674</v>
      </c>
      <c r="AN186" s="66" t="s">
        <v>673</v>
      </c>
      <c r="AO186" s="66" t="s">
        <v>764</v>
      </c>
      <c r="AP186" s="95" t="s">
        <v>46</v>
      </c>
      <c r="AQ186" s="382" t="s">
        <v>801</v>
      </c>
    </row>
    <row r="187" spans="1:43" s="6" customFormat="1" hidden="1" x14ac:dyDescent="0.2">
      <c r="A187" s="323" t="str">
        <f>Übersetzungstexte!A$243</f>
        <v/>
      </c>
      <c r="B187" s="310" t="str">
        <f>Übersetzungstexte!A$246</f>
        <v>barer Std.-</v>
      </c>
      <c r="C187" s="317" t="str">
        <f>Übersetzungstexte!A$249</f>
        <v>Arbeitszeit</v>
      </c>
      <c r="D187" s="318" t="str">
        <f>Übersetzungstexte!A$252</f>
        <v>Periode Inkl.</v>
      </c>
      <c r="E187" s="310" t="str">
        <f>Übersetzungstexte!A$255</f>
        <v/>
      </c>
      <c r="F187" s="318" t="str">
        <f>Übersetzungstexte!A$258</f>
        <v>Unbezahlte</v>
      </c>
      <c r="G187" s="324" t="str">
        <f>Übersetzungstexte!A$261</f>
        <v>Saldo Ende Per.</v>
      </c>
      <c r="H187" s="325"/>
      <c r="I187" s="326"/>
      <c r="J187" s="318" t="str">
        <f>Übersetzungstexte!A$270</f>
        <v>stunden</v>
      </c>
      <c r="K187" s="318" t="str">
        <f>Übersetzungstexte!A$273</f>
        <v>Mehrstd.</v>
      </c>
      <c r="L187" s="310" t="str">
        <f>Übersetzungstexte!A$276</f>
        <v>Ausfall-</v>
      </c>
      <c r="M187" s="322" t="str">
        <f>Übersetzungstexte!A$279</f>
        <v>bare Aus-</v>
      </c>
      <c r="N187" s="310" t="str">
        <f>Übersetzungstexte!A$282</f>
        <v>ausfall</v>
      </c>
      <c r="O187" s="310" t="str">
        <f>Übersetzungstexte!A$285</f>
        <v>ausfall</v>
      </c>
      <c r="P187" s="317" t="str">
        <f>Übersetzungstexte!A$288</f>
        <v>Zwischen-</v>
      </c>
      <c r="Q187" s="310" t="str">
        <f>Übersetzungstexte!A$291</f>
        <v>Karenztage</v>
      </c>
      <c r="R187" s="310" t="str">
        <f>Übersetzungstexte!A$294</f>
        <v>Beantragte</v>
      </c>
      <c r="S187" s="55"/>
      <c r="T187" s="55"/>
      <c r="U187" s="55" t="s">
        <v>682</v>
      </c>
      <c r="V187" s="60" t="s">
        <v>710</v>
      </c>
      <c r="W187" s="61" t="s">
        <v>692</v>
      </c>
      <c r="X187" s="61"/>
      <c r="Y187" s="59" t="s">
        <v>730</v>
      </c>
      <c r="Z187" s="67" t="s">
        <v>691</v>
      </c>
      <c r="AA187" s="59" t="s">
        <v>730</v>
      </c>
      <c r="AB187" s="59" t="s">
        <v>51</v>
      </c>
      <c r="AC187" s="59" t="s">
        <v>672</v>
      </c>
      <c r="AD187" s="59" t="s">
        <v>672</v>
      </c>
      <c r="AE187" s="59" t="s">
        <v>656</v>
      </c>
      <c r="AF187" s="66" t="s">
        <v>707</v>
      </c>
      <c r="AG187" s="66" t="s">
        <v>707</v>
      </c>
      <c r="AH187" s="91" t="s">
        <v>678</v>
      </c>
      <c r="AI187" s="66" t="s">
        <v>760</v>
      </c>
      <c r="AJ187" s="66" t="s">
        <v>763</v>
      </c>
      <c r="AK187" s="66" t="s">
        <v>760</v>
      </c>
      <c r="AL187" s="66" t="s">
        <v>760</v>
      </c>
      <c r="AM187" s="59" t="s">
        <v>672</v>
      </c>
      <c r="AN187" s="66" t="s">
        <v>707</v>
      </c>
      <c r="AO187" s="66" t="s">
        <v>45</v>
      </c>
      <c r="AP187" s="95" t="s">
        <v>47</v>
      </c>
      <c r="AQ187" s="383"/>
    </row>
    <row r="188" spans="1:43" s="6" customFormat="1" hidden="1" x14ac:dyDescent="0.2">
      <c r="A188" s="327" t="str">
        <f>Übersetzungstexte!A$244</f>
        <v>Name,Vorname</v>
      </c>
      <c r="B188" s="328" t="str">
        <f>Übersetzungstexte!A$247</f>
        <v>Verdienst</v>
      </c>
      <c r="C188" s="329" t="str">
        <f>Übersetzungstexte!A$250</f>
        <v>in der AP</v>
      </c>
      <c r="D188" s="330" t="str">
        <f>Übersetzungstexte!A$253</f>
        <v>Vorholzeit</v>
      </c>
      <c r="E188" s="328" t="str">
        <f>Übersetzungstexte!A$256</f>
        <v>Istzeit</v>
      </c>
      <c r="F188" s="330" t="str">
        <f>Übersetzungstexte!A$259</f>
        <v>Absenzen</v>
      </c>
      <c r="G188" s="331" t="str">
        <f>Übersetzungstexte!A$262</f>
        <v>vorherg.</v>
      </c>
      <c r="H188" s="332" t="str">
        <f>Übersetzungstexte!A$265</f>
        <v>laufend</v>
      </c>
      <c r="I188" s="328" t="str">
        <f>Übersetzungstexte!A$268</f>
        <v>Diff.</v>
      </c>
      <c r="J188" s="330" t="str">
        <f>Übersetzungstexte!A$271</f>
        <v>total</v>
      </c>
      <c r="K188" s="330" t="str">
        <f>Übersetzungstexte!A$274</f>
        <v>Vormonate</v>
      </c>
      <c r="L188" s="328" t="str">
        <f>Übersetzungstexte!A$277</f>
        <v>stunden</v>
      </c>
      <c r="M188" s="333" t="str">
        <f>Übersetzungstexte!A$280</f>
        <v>fall-Std.</v>
      </c>
      <c r="N188" s="333" t="str">
        <f>Übersetzungstexte!A$283</f>
        <v>100%</v>
      </c>
      <c r="O188" s="333" t="str">
        <f>Übersetzungstexte!A$286</f>
        <v>80%</v>
      </c>
      <c r="P188" s="329" t="str">
        <f>Übersetzungstexte!A$289</f>
        <v>Beschäftigung</v>
      </c>
      <c r="Q188" s="333" t="str">
        <f>Übersetzungstexte!A$292</f>
        <v>80%</v>
      </c>
      <c r="R188" s="328" t="str">
        <f>Übersetzungstexte!A$295</f>
        <v>Vergütung</v>
      </c>
      <c r="S188" s="55"/>
      <c r="T188" s="55"/>
      <c r="U188" s="55" t="s">
        <v>673</v>
      </c>
      <c r="V188" s="61"/>
      <c r="W188" s="61" t="s">
        <v>738</v>
      </c>
      <c r="X188" s="61"/>
      <c r="Y188" s="59" t="s">
        <v>697</v>
      </c>
      <c r="Z188" s="67" t="s">
        <v>692</v>
      </c>
      <c r="AA188" s="59" t="s">
        <v>698</v>
      </c>
      <c r="AB188" s="59" t="s">
        <v>50</v>
      </c>
      <c r="AC188" s="68" t="s">
        <v>675</v>
      </c>
      <c r="AD188" s="68" t="s">
        <v>676</v>
      </c>
      <c r="AE188" s="68" t="s">
        <v>676</v>
      </c>
      <c r="AF188" s="66" t="s">
        <v>733</v>
      </c>
      <c r="AG188" s="66" t="s">
        <v>733</v>
      </c>
      <c r="AH188" s="96" t="s">
        <v>679</v>
      </c>
      <c r="AI188" s="66" t="s">
        <v>749</v>
      </c>
      <c r="AJ188" s="66" t="s">
        <v>749</v>
      </c>
      <c r="AK188" s="66" t="s">
        <v>749</v>
      </c>
      <c r="AL188" s="66" t="s">
        <v>749</v>
      </c>
      <c r="AM188" s="68" t="s">
        <v>675</v>
      </c>
      <c r="AN188" s="66" t="s">
        <v>733</v>
      </c>
      <c r="AO188" s="66" t="s">
        <v>663</v>
      </c>
      <c r="AP188" s="95" t="s">
        <v>48</v>
      </c>
      <c r="AQ188" s="383"/>
    </row>
    <row r="189" spans="1:43" ht="17.25" hidden="1" customHeight="1" x14ac:dyDescent="0.2">
      <c r="A189" s="347" t="str">
        <f>'Stammdaten Mitarbeitende'!AA189</f>
        <v/>
      </c>
      <c r="B189" s="348" t="str">
        <f t="shared" ref="B189:B209" si="176">U189</f>
        <v/>
      </c>
      <c r="C189" s="162"/>
      <c r="D189" s="163"/>
      <c r="E189" s="164"/>
      <c r="F189" s="165"/>
      <c r="G189" s="307"/>
      <c r="H189" s="308"/>
      <c r="I189" s="346">
        <f t="shared" ref="I189:I209" si="177">V189</f>
        <v>0</v>
      </c>
      <c r="J189" s="309" t="str">
        <f t="shared" ref="J189:J209" si="178">W189</f>
        <v/>
      </c>
      <c r="K189" s="164"/>
      <c r="L189" s="342" t="str">
        <f t="shared" ref="L189:L209" si="179">Z189</f>
        <v/>
      </c>
      <c r="M189" s="309" t="str">
        <f t="shared" ref="M189:M209" si="180">AB189</f>
        <v/>
      </c>
      <c r="N189" s="309" t="str">
        <f t="shared" ref="N189:N209" si="181">AC189</f>
        <v/>
      </c>
      <c r="O189" s="309" t="str">
        <f t="shared" ref="O189:O209" si="182">AD189</f>
        <v/>
      </c>
      <c r="P189" s="164"/>
      <c r="Q189" s="309" t="str">
        <f t="shared" ref="Q189:Q209" si="183">AE189</f>
        <v/>
      </c>
      <c r="R189" s="309" t="str">
        <f t="shared" ref="R189:R209" si="184">AH189</f>
        <v/>
      </c>
      <c r="S189" s="56"/>
      <c r="T189" s="57"/>
      <c r="U189" s="64" t="str">
        <f>IF($A189="","",'Stammdaten Mitarbeitende'!L189)</f>
        <v/>
      </c>
      <c r="V189" s="63">
        <f t="shared" ref="V189:V209" si="185">IF(AND(G189="",H189=""),0,G189-H189)</f>
        <v>0</v>
      </c>
      <c r="W189" s="63" t="str">
        <f t="shared" ref="W189:W209" si="186">IF(OR($A189="",D189="",E189="",F189="",V189=""),"",D189-(E189+F189+V189))</f>
        <v/>
      </c>
      <c r="X189" s="63" t="str">
        <f t="shared" ref="X189:X209" si="187">IF(W189="","",MAX(W189,0))</f>
        <v/>
      </c>
      <c r="Y189" s="65" t="str">
        <f t="shared" ref="Y189:Y209" si="188">IF(J189="","",Y$4)</f>
        <v/>
      </c>
      <c r="Z189" s="65" t="str">
        <f t="shared" ref="Z189:Z209" si="189">IF(J189="","",J189*Z$4)</f>
        <v/>
      </c>
      <c r="AA189" s="19" t="str">
        <f t="shared" ref="AA189:AA209" si="190">IF(Y189="","",AA$4)</f>
        <v/>
      </c>
      <c r="AB189" s="19" t="str">
        <f t="shared" ref="AB189:AB209" si="191">IF(J189="","",ROUND(J189*AB$4 - MAX(K189-L189,0),2))</f>
        <v/>
      </c>
      <c r="AC189" s="19" t="str">
        <f t="shared" ref="AC189:AC209" si="192">IF(OR($A189="",J189="",B189="",M189&lt;0),"",MAX(ROUND(M189*B189*2,1)/2,0))</f>
        <v/>
      </c>
      <c r="AD189" s="19" t="str">
        <f t="shared" ref="AD189:AD209" si="193">IF(OR($A189="",N189=""),"",ROUND(N189*8/5,1)/2)</f>
        <v/>
      </c>
      <c r="AE189" s="19" t="str">
        <f t="shared" ref="AE189:AE209" si="194">IF(OR($A189="",B189="",N189=""),"",ROUND(AE$3*C189*B189*16/50,1)/2)</f>
        <v/>
      </c>
      <c r="AF189" s="19" t="str">
        <f t="shared" ref="AF189:AF209" si="195">IF(OR($A189="",J189="",N189=""),"",MAX(O189+P189-N189,0))</f>
        <v/>
      </c>
      <c r="AG189" s="19">
        <f t="shared" ref="AG189:AG209" si="196">P189</f>
        <v>0</v>
      </c>
      <c r="AH189" s="19" t="str">
        <f t="shared" ref="AH189:AH209" si="197">IF(OR($A189="",N189=""),"",ROUND((MAX(O189-Q189-AF189,0))*2,1)/2)</f>
        <v/>
      </c>
      <c r="AI189" s="81">
        <f t="shared" ref="AI189:AI209" si="198">IF(D189="",0,1)</f>
        <v>0</v>
      </c>
      <c r="AJ189" s="80">
        <f>IF(J189="",0,IF(ROUND(J189,2)&lt;=0,0,1))</f>
        <v>0</v>
      </c>
      <c r="AK189" s="19">
        <f t="shared" ref="AK189:AK209" si="199">IF(D189="",0,D189)</f>
        <v>0</v>
      </c>
      <c r="AL189" s="19">
        <f t="shared" ref="AL189:AL209" si="200">IF(D189="",0,F189)</f>
        <v>0</v>
      </c>
      <c r="AM189" s="64">
        <f>IF('Stammdaten Mitarbeitende'!N189&gt;0,AC189,0)</f>
        <v>0</v>
      </c>
      <c r="AN189" s="74">
        <f>IF('Stammdaten Mitarbeitende'!N189&gt;0,P189,0)</f>
        <v>0</v>
      </c>
      <c r="AO189" s="19">
        <f t="shared" ref="AO189:AO209" si="201">D189</f>
        <v>0</v>
      </c>
      <c r="AP189" s="19">
        <f t="shared" ref="AP189:AP209" si="202">F189</f>
        <v>0</v>
      </c>
      <c r="AQ189" s="97">
        <f t="shared" ref="AQ189:AQ209" si="203">IF(AM189="",0,MAX(AM189-AN189,0))</f>
        <v>0</v>
      </c>
    </row>
    <row r="190" spans="1:43" ht="17.25" hidden="1" customHeight="1" x14ac:dyDescent="0.2">
      <c r="A190" s="347" t="str">
        <f>'Stammdaten Mitarbeitende'!AA190</f>
        <v/>
      </c>
      <c r="B190" s="348" t="str">
        <f t="shared" si="176"/>
        <v/>
      </c>
      <c r="C190" s="162"/>
      <c r="D190" s="163"/>
      <c r="E190" s="164"/>
      <c r="F190" s="165"/>
      <c r="G190" s="307"/>
      <c r="H190" s="308"/>
      <c r="I190" s="346">
        <f t="shared" si="177"/>
        <v>0</v>
      </c>
      <c r="J190" s="309" t="str">
        <f t="shared" si="178"/>
        <v/>
      </c>
      <c r="K190" s="164"/>
      <c r="L190" s="342" t="str">
        <f t="shared" si="179"/>
        <v/>
      </c>
      <c r="M190" s="309" t="str">
        <f t="shared" si="180"/>
        <v/>
      </c>
      <c r="N190" s="309" t="str">
        <f t="shared" si="181"/>
        <v/>
      </c>
      <c r="O190" s="309" t="str">
        <f t="shared" si="182"/>
        <v/>
      </c>
      <c r="P190" s="164"/>
      <c r="Q190" s="309" t="str">
        <f t="shared" si="183"/>
        <v/>
      </c>
      <c r="R190" s="309" t="str">
        <f t="shared" si="184"/>
        <v/>
      </c>
      <c r="S190" s="56"/>
      <c r="T190" s="57"/>
      <c r="U190" s="64" t="str">
        <f>IF($A190="","",'Stammdaten Mitarbeitende'!L190)</f>
        <v/>
      </c>
      <c r="V190" s="63">
        <f t="shared" si="185"/>
        <v>0</v>
      </c>
      <c r="W190" s="63" t="str">
        <f t="shared" si="186"/>
        <v/>
      </c>
      <c r="X190" s="63" t="str">
        <f t="shared" si="187"/>
        <v/>
      </c>
      <c r="Y190" s="65" t="str">
        <f t="shared" si="188"/>
        <v/>
      </c>
      <c r="Z190" s="65" t="str">
        <f t="shared" si="189"/>
        <v/>
      </c>
      <c r="AA190" s="19" t="str">
        <f t="shared" si="190"/>
        <v/>
      </c>
      <c r="AB190" s="19" t="str">
        <f t="shared" si="191"/>
        <v/>
      </c>
      <c r="AC190" s="19" t="str">
        <f t="shared" si="192"/>
        <v/>
      </c>
      <c r="AD190" s="19" t="str">
        <f t="shared" si="193"/>
        <v/>
      </c>
      <c r="AE190" s="19" t="str">
        <f t="shared" si="194"/>
        <v/>
      </c>
      <c r="AF190" s="19" t="str">
        <f t="shared" si="195"/>
        <v/>
      </c>
      <c r="AG190" s="19">
        <f t="shared" si="196"/>
        <v>0</v>
      </c>
      <c r="AH190" s="19" t="str">
        <f t="shared" si="197"/>
        <v/>
      </c>
      <c r="AI190" s="81">
        <f t="shared" si="198"/>
        <v>0</v>
      </c>
      <c r="AJ190" s="80">
        <f t="shared" ref="AJ190:AJ209" si="204">IF(J190="",0,IF(ROUND(J190,2)&lt;=0,0,1))</f>
        <v>0</v>
      </c>
      <c r="AK190" s="19">
        <f t="shared" si="199"/>
        <v>0</v>
      </c>
      <c r="AL190" s="19">
        <f t="shared" si="200"/>
        <v>0</v>
      </c>
      <c r="AM190" s="64">
        <f>IF('Stammdaten Mitarbeitende'!N190&gt;0,AC190,0)</f>
        <v>0</v>
      </c>
      <c r="AN190" s="74">
        <f>IF('Stammdaten Mitarbeitende'!N190&gt;0,P190,0)</f>
        <v>0</v>
      </c>
      <c r="AO190" s="19">
        <f t="shared" si="201"/>
        <v>0</v>
      </c>
      <c r="AP190" s="19">
        <f t="shared" si="202"/>
        <v>0</v>
      </c>
      <c r="AQ190" s="97">
        <f t="shared" si="203"/>
        <v>0</v>
      </c>
    </row>
    <row r="191" spans="1:43" ht="17.25" hidden="1" customHeight="1" x14ac:dyDescent="0.2">
      <c r="A191" s="347" t="str">
        <f>'Stammdaten Mitarbeitende'!AA191</f>
        <v/>
      </c>
      <c r="B191" s="348" t="str">
        <f t="shared" si="176"/>
        <v/>
      </c>
      <c r="C191" s="162"/>
      <c r="D191" s="163"/>
      <c r="E191" s="164"/>
      <c r="F191" s="165"/>
      <c r="G191" s="307"/>
      <c r="H191" s="308"/>
      <c r="I191" s="346">
        <f t="shared" si="177"/>
        <v>0</v>
      </c>
      <c r="J191" s="309" t="str">
        <f t="shared" si="178"/>
        <v/>
      </c>
      <c r="K191" s="164"/>
      <c r="L191" s="342" t="str">
        <f t="shared" si="179"/>
        <v/>
      </c>
      <c r="M191" s="309" t="str">
        <f t="shared" si="180"/>
        <v/>
      </c>
      <c r="N191" s="309" t="str">
        <f t="shared" si="181"/>
        <v/>
      </c>
      <c r="O191" s="309" t="str">
        <f t="shared" si="182"/>
        <v/>
      </c>
      <c r="P191" s="164"/>
      <c r="Q191" s="309" t="str">
        <f t="shared" si="183"/>
        <v/>
      </c>
      <c r="R191" s="309" t="str">
        <f t="shared" si="184"/>
        <v/>
      </c>
      <c r="S191" s="56"/>
      <c r="T191" s="57"/>
      <c r="U191" s="64" t="str">
        <f>IF($A191="","",'Stammdaten Mitarbeitende'!L191)</f>
        <v/>
      </c>
      <c r="V191" s="63">
        <f t="shared" si="185"/>
        <v>0</v>
      </c>
      <c r="W191" s="63" t="str">
        <f t="shared" si="186"/>
        <v/>
      </c>
      <c r="X191" s="63" t="str">
        <f t="shared" si="187"/>
        <v/>
      </c>
      <c r="Y191" s="65" t="str">
        <f t="shared" si="188"/>
        <v/>
      </c>
      <c r="Z191" s="65" t="str">
        <f t="shared" si="189"/>
        <v/>
      </c>
      <c r="AA191" s="19" t="str">
        <f t="shared" si="190"/>
        <v/>
      </c>
      <c r="AB191" s="19" t="str">
        <f t="shared" si="191"/>
        <v/>
      </c>
      <c r="AC191" s="19" t="str">
        <f t="shared" si="192"/>
        <v/>
      </c>
      <c r="AD191" s="19" t="str">
        <f t="shared" si="193"/>
        <v/>
      </c>
      <c r="AE191" s="19" t="str">
        <f t="shared" si="194"/>
        <v/>
      </c>
      <c r="AF191" s="19" t="str">
        <f t="shared" si="195"/>
        <v/>
      </c>
      <c r="AG191" s="19">
        <f t="shared" si="196"/>
        <v>0</v>
      </c>
      <c r="AH191" s="19" t="str">
        <f t="shared" si="197"/>
        <v/>
      </c>
      <c r="AI191" s="81">
        <f t="shared" si="198"/>
        <v>0</v>
      </c>
      <c r="AJ191" s="80">
        <f t="shared" si="204"/>
        <v>0</v>
      </c>
      <c r="AK191" s="19">
        <f t="shared" si="199"/>
        <v>0</v>
      </c>
      <c r="AL191" s="19">
        <f t="shared" si="200"/>
        <v>0</v>
      </c>
      <c r="AM191" s="64">
        <f>IF('Stammdaten Mitarbeitende'!N191&gt;0,AC191,0)</f>
        <v>0</v>
      </c>
      <c r="AN191" s="74">
        <f>IF('Stammdaten Mitarbeitende'!N191&gt;0,P191,0)</f>
        <v>0</v>
      </c>
      <c r="AO191" s="19">
        <f t="shared" si="201"/>
        <v>0</v>
      </c>
      <c r="AP191" s="19">
        <f t="shared" si="202"/>
        <v>0</v>
      </c>
      <c r="AQ191" s="97">
        <f t="shared" si="203"/>
        <v>0</v>
      </c>
    </row>
    <row r="192" spans="1:43" ht="17.25" hidden="1" customHeight="1" x14ac:dyDescent="0.2">
      <c r="A192" s="347" t="str">
        <f>'Stammdaten Mitarbeitende'!AA192</f>
        <v/>
      </c>
      <c r="B192" s="348" t="str">
        <f t="shared" si="176"/>
        <v/>
      </c>
      <c r="C192" s="162"/>
      <c r="D192" s="163"/>
      <c r="E192" s="164"/>
      <c r="F192" s="165"/>
      <c r="G192" s="307"/>
      <c r="H192" s="308"/>
      <c r="I192" s="346">
        <f t="shared" si="177"/>
        <v>0</v>
      </c>
      <c r="J192" s="309" t="str">
        <f t="shared" si="178"/>
        <v/>
      </c>
      <c r="K192" s="164"/>
      <c r="L192" s="342" t="str">
        <f t="shared" si="179"/>
        <v/>
      </c>
      <c r="M192" s="309" t="str">
        <f t="shared" si="180"/>
        <v/>
      </c>
      <c r="N192" s="309" t="str">
        <f t="shared" si="181"/>
        <v/>
      </c>
      <c r="O192" s="309" t="str">
        <f t="shared" si="182"/>
        <v/>
      </c>
      <c r="P192" s="164"/>
      <c r="Q192" s="309" t="str">
        <f t="shared" si="183"/>
        <v/>
      </c>
      <c r="R192" s="309" t="str">
        <f t="shared" si="184"/>
        <v/>
      </c>
      <c r="S192" s="56"/>
      <c r="T192" s="57"/>
      <c r="U192" s="64" t="str">
        <f>IF($A192="","",'Stammdaten Mitarbeitende'!L192)</f>
        <v/>
      </c>
      <c r="V192" s="63">
        <f t="shared" si="185"/>
        <v>0</v>
      </c>
      <c r="W192" s="63" t="str">
        <f t="shared" si="186"/>
        <v/>
      </c>
      <c r="X192" s="63" t="str">
        <f t="shared" si="187"/>
        <v/>
      </c>
      <c r="Y192" s="65" t="str">
        <f t="shared" si="188"/>
        <v/>
      </c>
      <c r="Z192" s="65" t="str">
        <f t="shared" si="189"/>
        <v/>
      </c>
      <c r="AA192" s="19" t="str">
        <f t="shared" si="190"/>
        <v/>
      </c>
      <c r="AB192" s="19" t="str">
        <f t="shared" si="191"/>
        <v/>
      </c>
      <c r="AC192" s="19" t="str">
        <f t="shared" si="192"/>
        <v/>
      </c>
      <c r="AD192" s="19" t="str">
        <f t="shared" si="193"/>
        <v/>
      </c>
      <c r="AE192" s="19" t="str">
        <f t="shared" si="194"/>
        <v/>
      </c>
      <c r="AF192" s="19" t="str">
        <f t="shared" si="195"/>
        <v/>
      </c>
      <c r="AG192" s="19">
        <f t="shared" si="196"/>
        <v>0</v>
      </c>
      <c r="AH192" s="19" t="str">
        <f t="shared" si="197"/>
        <v/>
      </c>
      <c r="AI192" s="81">
        <f t="shared" si="198"/>
        <v>0</v>
      </c>
      <c r="AJ192" s="80">
        <f t="shared" si="204"/>
        <v>0</v>
      </c>
      <c r="AK192" s="19">
        <f t="shared" si="199"/>
        <v>0</v>
      </c>
      <c r="AL192" s="19">
        <f t="shared" si="200"/>
        <v>0</v>
      </c>
      <c r="AM192" s="64">
        <f>IF('Stammdaten Mitarbeitende'!N192&gt;0,AC192,0)</f>
        <v>0</v>
      </c>
      <c r="AN192" s="74">
        <f>IF('Stammdaten Mitarbeitende'!N192&gt;0,P192,0)</f>
        <v>0</v>
      </c>
      <c r="AO192" s="19">
        <f t="shared" si="201"/>
        <v>0</v>
      </c>
      <c r="AP192" s="19">
        <f t="shared" si="202"/>
        <v>0</v>
      </c>
      <c r="AQ192" s="97">
        <f t="shared" si="203"/>
        <v>0</v>
      </c>
    </row>
    <row r="193" spans="1:43" ht="17.25" hidden="1" customHeight="1" x14ac:dyDescent="0.2">
      <c r="A193" s="347" t="str">
        <f>'Stammdaten Mitarbeitende'!AA193</f>
        <v/>
      </c>
      <c r="B193" s="348" t="str">
        <f t="shared" si="176"/>
        <v/>
      </c>
      <c r="C193" s="162"/>
      <c r="D193" s="163"/>
      <c r="E193" s="164"/>
      <c r="F193" s="165"/>
      <c r="G193" s="307"/>
      <c r="H193" s="308"/>
      <c r="I193" s="346">
        <f t="shared" si="177"/>
        <v>0</v>
      </c>
      <c r="J193" s="309" t="str">
        <f t="shared" si="178"/>
        <v/>
      </c>
      <c r="K193" s="164"/>
      <c r="L193" s="342" t="str">
        <f t="shared" si="179"/>
        <v/>
      </c>
      <c r="M193" s="309" t="str">
        <f t="shared" si="180"/>
        <v/>
      </c>
      <c r="N193" s="309" t="str">
        <f t="shared" si="181"/>
        <v/>
      </c>
      <c r="O193" s="309" t="str">
        <f t="shared" si="182"/>
        <v/>
      </c>
      <c r="P193" s="164"/>
      <c r="Q193" s="309" t="str">
        <f t="shared" si="183"/>
        <v/>
      </c>
      <c r="R193" s="309" t="str">
        <f t="shared" si="184"/>
        <v/>
      </c>
      <c r="S193" s="56"/>
      <c r="T193" s="57"/>
      <c r="U193" s="64" t="str">
        <f>IF($A193="","",'Stammdaten Mitarbeitende'!L193)</f>
        <v/>
      </c>
      <c r="V193" s="63">
        <f t="shared" si="185"/>
        <v>0</v>
      </c>
      <c r="W193" s="63" t="str">
        <f t="shared" si="186"/>
        <v/>
      </c>
      <c r="X193" s="63" t="str">
        <f t="shared" si="187"/>
        <v/>
      </c>
      <c r="Y193" s="65" t="str">
        <f t="shared" si="188"/>
        <v/>
      </c>
      <c r="Z193" s="65" t="str">
        <f t="shared" si="189"/>
        <v/>
      </c>
      <c r="AA193" s="19" t="str">
        <f t="shared" si="190"/>
        <v/>
      </c>
      <c r="AB193" s="19" t="str">
        <f t="shared" si="191"/>
        <v/>
      </c>
      <c r="AC193" s="19" t="str">
        <f t="shared" si="192"/>
        <v/>
      </c>
      <c r="AD193" s="19" t="str">
        <f t="shared" si="193"/>
        <v/>
      </c>
      <c r="AE193" s="19" t="str">
        <f t="shared" si="194"/>
        <v/>
      </c>
      <c r="AF193" s="19" t="str">
        <f t="shared" si="195"/>
        <v/>
      </c>
      <c r="AG193" s="19">
        <f t="shared" si="196"/>
        <v>0</v>
      </c>
      <c r="AH193" s="19" t="str">
        <f t="shared" si="197"/>
        <v/>
      </c>
      <c r="AI193" s="81">
        <f t="shared" si="198"/>
        <v>0</v>
      </c>
      <c r="AJ193" s="80">
        <f t="shared" si="204"/>
        <v>0</v>
      </c>
      <c r="AK193" s="19">
        <f t="shared" si="199"/>
        <v>0</v>
      </c>
      <c r="AL193" s="19">
        <f t="shared" si="200"/>
        <v>0</v>
      </c>
      <c r="AM193" s="64">
        <f>IF('Stammdaten Mitarbeitende'!N193&gt;0,AC193,0)</f>
        <v>0</v>
      </c>
      <c r="AN193" s="74">
        <f>IF('Stammdaten Mitarbeitende'!N193&gt;0,P193,0)</f>
        <v>0</v>
      </c>
      <c r="AO193" s="19">
        <f t="shared" si="201"/>
        <v>0</v>
      </c>
      <c r="AP193" s="19">
        <f t="shared" si="202"/>
        <v>0</v>
      </c>
      <c r="AQ193" s="97">
        <f t="shared" si="203"/>
        <v>0</v>
      </c>
    </row>
    <row r="194" spans="1:43" ht="17.25" hidden="1" customHeight="1" x14ac:dyDescent="0.2">
      <c r="A194" s="347" t="str">
        <f>'Stammdaten Mitarbeitende'!AA194</f>
        <v/>
      </c>
      <c r="B194" s="348" t="str">
        <f t="shared" si="176"/>
        <v/>
      </c>
      <c r="C194" s="162"/>
      <c r="D194" s="163"/>
      <c r="E194" s="164"/>
      <c r="F194" s="165"/>
      <c r="G194" s="307"/>
      <c r="H194" s="308"/>
      <c r="I194" s="346">
        <f t="shared" si="177"/>
        <v>0</v>
      </c>
      <c r="J194" s="309" t="str">
        <f t="shared" si="178"/>
        <v/>
      </c>
      <c r="K194" s="164"/>
      <c r="L194" s="342" t="str">
        <f t="shared" si="179"/>
        <v/>
      </c>
      <c r="M194" s="309" t="str">
        <f t="shared" si="180"/>
        <v/>
      </c>
      <c r="N194" s="309" t="str">
        <f t="shared" si="181"/>
        <v/>
      </c>
      <c r="O194" s="309" t="str">
        <f t="shared" si="182"/>
        <v/>
      </c>
      <c r="P194" s="164"/>
      <c r="Q194" s="309" t="str">
        <f t="shared" si="183"/>
        <v/>
      </c>
      <c r="R194" s="309" t="str">
        <f t="shared" si="184"/>
        <v/>
      </c>
      <c r="S194" s="56"/>
      <c r="T194" s="57"/>
      <c r="U194" s="64" t="str">
        <f>IF($A194="","",'Stammdaten Mitarbeitende'!L194)</f>
        <v/>
      </c>
      <c r="V194" s="63">
        <f t="shared" si="185"/>
        <v>0</v>
      </c>
      <c r="W194" s="63" t="str">
        <f t="shared" si="186"/>
        <v/>
      </c>
      <c r="X194" s="63" t="str">
        <f t="shared" si="187"/>
        <v/>
      </c>
      <c r="Y194" s="65" t="str">
        <f t="shared" si="188"/>
        <v/>
      </c>
      <c r="Z194" s="65" t="str">
        <f t="shared" si="189"/>
        <v/>
      </c>
      <c r="AA194" s="19" t="str">
        <f t="shared" si="190"/>
        <v/>
      </c>
      <c r="AB194" s="19" t="str">
        <f t="shared" si="191"/>
        <v/>
      </c>
      <c r="AC194" s="19" t="str">
        <f t="shared" si="192"/>
        <v/>
      </c>
      <c r="AD194" s="19" t="str">
        <f t="shared" si="193"/>
        <v/>
      </c>
      <c r="AE194" s="19" t="str">
        <f t="shared" si="194"/>
        <v/>
      </c>
      <c r="AF194" s="19" t="str">
        <f t="shared" si="195"/>
        <v/>
      </c>
      <c r="AG194" s="19">
        <f t="shared" si="196"/>
        <v>0</v>
      </c>
      <c r="AH194" s="19" t="str">
        <f t="shared" si="197"/>
        <v/>
      </c>
      <c r="AI194" s="81">
        <f t="shared" si="198"/>
        <v>0</v>
      </c>
      <c r="AJ194" s="80">
        <f t="shared" si="204"/>
        <v>0</v>
      </c>
      <c r="AK194" s="19">
        <f t="shared" si="199"/>
        <v>0</v>
      </c>
      <c r="AL194" s="19">
        <f t="shared" si="200"/>
        <v>0</v>
      </c>
      <c r="AM194" s="64">
        <f>IF('Stammdaten Mitarbeitende'!N194&gt;0,AC194,0)</f>
        <v>0</v>
      </c>
      <c r="AN194" s="74">
        <f>IF('Stammdaten Mitarbeitende'!N194&gt;0,P194,0)</f>
        <v>0</v>
      </c>
      <c r="AO194" s="19">
        <f t="shared" si="201"/>
        <v>0</v>
      </c>
      <c r="AP194" s="19">
        <f t="shared" si="202"/>
        <v>0</v>
      </c>
      <c r="AQ194" s="97">
        <f t="shared" si="203"/>
        <v>0</v>
      </c>
    </row>
    <row r="195" spans="1:43" ht="17.25" hidden="1" customHeight="1" x14ac:dyDescent="0.2">
      <c r="A195" s="347" t="str">
        <f>'Stammdaten Mitarbeitende'!AA195</f>
        <v/>
      </c>
      <c r="B195" s="348" t="str">
        <f t="shared" si="176"/>
        <v/>
      </c>
      <c r="C195" s="162"/>
      <c r="D195" s="163"/>
      <c r="E195" s="164"/>
      <c r="F195" s="165"/>
      <c r="G195" s="307"/>
      <c r="H195" s="308"/>
      <c r="I195" s="346">
        <f t="shared" si="177"/>
        <v>0</v>
      </c>
      <c r="J195" s="309" t="str">
        <f t="shared" si="178"/>
        <v/>
      </c>
      <c r="K195" s="164"/>
      <c r="L195" s="342" t="str">
        <f t="shared" si="179"/>
        <v/>
      </c>
      <c r="M195" s="309" t="str">
        <f t="shared" si="180"/>
        <v/>
      </c>
      <c r="N195" s="309" t="str">
        <f t="shared" si="181"/>
        <v/>
      </c>
      <c r="O195" s="309" t="str">
        <f t="shared" si="182"/>
        <v/>
      </c>
      <c r="P195" s="164"/>
      <c r="Q195" s="309" t="str">
        <f t="shared" si="183"/>
        <v/>
      </c>
      <c r="R195" s="309" t="str">
        <f t="shared" si="184"/>
        <v/>
      </c>
      <c r="S195" s="56"/>
      <c r="T195" s="57"/>
      <c r="U195" s="64" t="str">
        <f>IF($A195="","",'Stammdaten Mitarbeitende'!L195)</f>
        <v/>
      </c>
      <c r="V195" s="63">
        <f t="shared" si="185"/>
        <v>0</v>
      </c>
      <c r="W195" s="63" t="str">
        <f t="shared" si="186"/>
        <v/>
      </c>
      <c r="X195" s="63" t="str">
        <f t="shared" si="187"/>
        <v/>
      </c>
      <c r="Y195" s="65" t="str">
        <f t="shared" si="188"/>
        <v/>
      </c>
      <c r="Z195" s="65" t="str">
        <f t="shared" si="189"/>
        <v/>
      </c>
      <c r="AA195" s="19" t="str">
        <f t="shared" si="190"/>
        <v/>
      </c>
      <c r="AB195" s="19" t="str">
        <f t="shared" si="191"/>
        <v/>
      </c>
      <c r="AC195" s="19" t="str">
        <f t="shared" si="192"/>
        <v/>
      </c>
      <c r="AD195" s="19" t="str">
        <f t="shared" si="193"/>
        <v/>
      </c>
      <c r="AE195" s="19" t="str">
        <f t="shared" si="194"/>
        <v/>
      </c>
      <c r="AF195" s="19" t="str">
        <f t="shared" si="195"/>
        <v/>
      </c>
      <c r="AG195" s="19">
        <f t="shared" si="196"/>
        <v>0</v>
      </c>
      <c r="AH195" s="19" t="str">
        <f t="shared" si="197"/>
        <v/>
      </c>
      <c r="AI195" s="81">
        <f t="shared" si="198"/>
        <v>0</v>
      </c>
      <c r="AJ195" s="80">
        <f t="shared" si="204"/>
        <v>0</v>
      </c>
      <c r="AK195" s="19">
        <f t="shared" si="199"/>
        <v>0</v>
      </c>
      <c r="AL195" s="19">
        <f t="shared" si="200"/>
        <v>0</v>
      </c>
      <c r="AM195" s="64">
        <f>IF('Stammdaten Mitarbeitende'!N195&gt;0,AC195,0)</f>
        <v>0</v>
      </c>
      <c r="AN195" s="74">
        <f>IF('Stammdaten Mitarbeitende'!N195&gt;0,P195,0)</f>
        <v>0</v>
      </c>
      <c r="AO195" s="19">
        <f t="shared" si="201"/>
        <v>0</v>
      </c>
      <c r="AP195" s="19">
        <f t="shared" si="202"/>
        <v>0</v>
      </c>
      <c r="AQ195" s="97">
        <f t="shared" si="203"/>
        <v>0</v>
      </c>
    </row>
    <row r="196" spans="1:43" ht="17.25" hidden="1" customHeight="1" x14ac:dyDescent="0.2">
      <c r="A196" s="347" t="str">
        <f>'Stammdaten Mitarbeitende'!AA196</f>
        <v/>
      </c>
      <c r="B196" s="348" t="str">
        <f t="shared" si="176"/>
        <v/>
      </c>
      <c r="C196" s="162"/>
      <c r="D196" s="163"/>
      <c r="E196" s="164"/>
      <c r="F196" s="165"/>
      <c r="G196" s="307"/>
      <c r="H196" s="308"/>
      <c r="I196" s="346">
        <f t="shared" si="177"/>
        <v>0</v>
      </c>
      <c r="J196" s="309" t="str">
        <f t="shared" si="178"/>
        <v/>
      </c>
      <c r="K196" s="164"/>
      <c r="L196" s="342" t="str">
        <f t="shared" si="179"/>
        <v/>
      </c>
      <c r="M196" s="309" t="str">
        <f t="shared" si="180"/>
        <v/>
      </c>
      <c r="N196" s="309" t="str">
        <f t="shared" si="181"/>
        <v/>
      </c>
      <c r="O196" s="309" t="str">
        <f t="shared" si="182"/>
        <v/>
      </c>
      <c r="P196" s="164"/>
      <c r="Q196" s="309" t="str">
        <f t="shared" si="183"/>
        <v/>
      </c>
      <c r="R196" s="309" t="str">
        <f t="shared" si="184"/>
        <v/>
      </c>
      <c r="S196" s="56"/>
      <c r="T196" s="57"/>
      <c r="U196" s="64" t="str">
        <f>IF($A196="","",'Stammdaten Mitarbeitende'!L196)</f>
        <v/>
      </c>
      <c r="V196" s="63">
        <f t="shared" si="185"/>
        <v>0</v>
      </c>
      <c r="W196" s="63" t="str">
        <f t="shared" si="186"/>
        <v/>
      </c>
      <c r="X196" s="63" t="str">
        <f t="shared" si="187"/>
        <v/>
      </c>
      <c r="Y196" s="65" t="str">
        <f t="shared" si="188"/>
        <v/>
      </c>
      <c r="Z196" s="65" t="str">
        <f t="shared" si="189"/>
        <v/>
      </c>
      <c r="AA196" s="19" t="str">
        <f t="shared" si="190"/>
        <v/>
      </c>
      <c r="AB196" s="19" t="str">
        <f t="shared" si="191"/>
        <v/>
      </c>
      <c r="AC196" s="19" t="str">
        <f t="shared" si="192"/>
        <v/>
      </c>
      <c r="AD196" s="19" t="str">
        <f t="shared" si="193"/>
        <v/>
      </c>
      <c r="AE196" s="19" t="str">
        <f t="shared" si="194"/>
        <v/>
      </c>
      <c r="AF196" s="19" t="str">
        <f t="shared" si="195"/>
        <v/>
      </c>
      <c r="AG196" s="19">
        <f t="shared" si="196"/>
        <v>0</v>
      </c>
      <c r="AH196" s="19" t="str">
        <f t="shared" si="197"/>
        <v/>
      </c>
      <c r="AI196" s="81">
        <f t="shared" si="198"/>
        <v>0</v>
      </c>
      <c r="AJ196" s="80">
        <f t="shared" si="204"/>
        <v>0</v>
      </c>
      <c r="AK196" s="19">
        <f t="shared" si="199"/>
        <v>0</v>
      </c>
      <c r="AL196" s="19">
        <f t="shared" si="200"/>
        <v>0</v>
      </c>
      <c r="AM196" s="64">
        <f>IF('Stammdaten Mitarbeitende'!N196&gt;0,AC196,0)</f>
        <v>0</v>
      </c>
      <c r="AN196" s="74">
        <f>IF('Stammdaten Mitarbeitende'!N196&gt;0,P196,0)</f>
        <v>0</v>
      </c>
      <c r="AO196" s="19">
        <f t="shared" si="201"/>
        <v>0</v>
      </c>
      <c r="AP196" s="19">
        <f t="shared" si="202"/>
        <v>0</v>
      </c>
      <c r="AQ196" s="97">
        <f t="shared" si="203"/>
        <v>0</v>
      </c>
    </row>
    <row r="197" spans="1:43" ht="17.25" hidden="1" customHeight="1" x14ac:dyDescent="0.2">
      <c r="A197" s="347" t="str">
        <f>'Stammdaten Mitarbeitende'!AA197</f>
        <v/>
      </c>
      <c r="B197" s="348" t="str">
        <f t="shared" si="176"/>
        <v/>
      </c>
      <c r="C197" s="162"/>
      <c r="D197" s="163"/>
      <c r="E197" s="164"/>
      <c r="F197" s="165"/>
      <c r="G197" s="307"/>
      <c r="H197" s="308"/>
      <c r="I197" s="346">
        <f t="shared" si="177"/>
        <v>0</v>
      </c>
      <c r="J197" s="309" t="str">
        <f t="shared" si="178"/>
        <v/>
      </c>
      <c r="K197" s="164"/>
      <c r="L197" s="342" t="str">
        <f t="shared" si="179"/>
        <v/>
      </c>
      <c r="M197" s="309" t="str">
        <f t="shared" si="180"/>
        <v/>
      </c>
      <c r="N197" s="309" t="str">
        <f t="shared" si="181"/>
        <v/>
      </c>
      <c r="O197" s="309" t="str">
        <f t="shared" si="182"/>
        <v/>
      </c>
      <c r="P197" s="164"/>
      <c r="Q197" s="309" t="str">
        <f t="shared" si="183"/>
        <v/>
      </c>
      <c r="R197" s="309" t="str">
        <f t="shared" si="184"/>
        <v/>
      </c>
      <c r="S197" s="56"/>
      <c r="T197" s="57"/>
      <c r="U197" s="64" t="str">
        <f>IF($A197="","",'Stammdaten Mitarbeitende'!L197)</f>
        <v/>
      </c>
      <c r="V197" s="63">
        <f t="shared" si="185"/>
        <v>0</v>
      </c>
      <c r="W197" s="63" t="str">
        <f t="shared" si="186"/>
        <v/>
      </c>
      <c r="X197" s="63" t="str">
        <f t="shared" si="187"/>
        <v/>
      </c>
      <c r="Y197" s="65" t="str">
        <f t="shared" si="188"/>
        <v/>
      </c>
      <c r="Z197" s="65" t="str">
        <f t="shared" si="189"/>
        <v/>
      </c>
      <c r="AA197" s="19" t="str">
        <f t="shared" si="190"/>
        <v/>
      </c>
      <c r="AB197" s="19" t="str">
        <f t="shared" si="191"/>
        <v/>
      </c>
      <c r="AC197" s="19" t="str">
        <f t="shared" si="192"/>
        <v/>
      </c>
      <c r="AD197" s="19" t="str">
        <f t="shared" si="193"/>
        <v/>
      </c>
      <c r="AE197" s="19" t="str">
        <f t="shared" si="194"/>
        <v/>
      </c>
      <c r="AF197" s="19" t="str">
        <f t="shared" si="195"/>
        <v/>
      </c>
      <c r="AG197" s="19">
        <f t="shared" si="196"/>
        <v>0</v>
      </c>
      <c r="AH197" s="19" t="str">
        <f t="shared" si="197"/>
        <v/>
      </c>
      <c r="AI197" s="81">
        <f t="shared" si="198"/>
        <v>0</v>
      </c>
      <c r="AJ197" s="80">
        <f t="shared" si="204"/>
        <v>0</v>
      </c>
      <c r="AK197" s="19">
        <f t="shared" si="199"/>
        <v>0</v>
      </c>
      <c r="AL197" s="19">
        <f t="shared" si="200"/>
        <v>0</v>
      </c>
      <c r="AM197" s="64">
        <f>IF('Stammdaten Mitarbeitende'!N197&gt;0,AC197,0)</f>
        <v>0</v>
      </c>
      <c r="AN197" s="74">
        <f>IF('Stammdaten Mitarbeitende'!N197&gt;0,P197,0)</f>
        <v>0</v>
      </c>
      <c r="AO197" s="19">
        <f t="shared" si="201"/>
        <v>0</v>
      </c>
      <c r="AP197" s="19">
        <f t="shared" si="202"/>
        <v>0</v>
      </c>
      <c r="AQ197" s="97">
        <f t="shared" si="203"/>
        <v>0</v>
      </c>
    </row>
    <row r="198" spans="1:43" ht="17.25" hidden="1" customHeight="1" x14ac:dyDescent="0.2">
      <c r="A198" s="347" t="str">
        <f>'Stammdaten Mitarbeitende'!AA198</f>
        <v/>
      </c>
      <c r="B198" s="348" t="str">
        <f t="shared" si="176"/>
        <v/>
      </c>
      <c r="C198" s="162"/>
      <c r="D198" s="163"/>
      <c r="E198" s="164"/>
      <c r="F198" s="165"/>
      <c r="G198" s="307"/>
      <c r="H198" s="308"/>
      <c r="I198" s="346">
        <f t="shared" si="177"/>
        <v>0</v>
      </c>
      <c r="J198" s="309" t="str">
        <f t="shared" si="178"/>
        <v/>
      </c>
      <c r="K198" s="164"/>
      <c r="L198" s="342" t="str">
        <f t="shared" si="179"/>
        <v/>
      </c>
      <c r="M198" s="309" t="str">
        <f t="shared" si="180"/>
        <v/>
      </c>
      <c r="N198" s="309" t="str">
        <f t="shared" si="181"/>
        <v/>
      </c>
      <c r="O198" s="309" t="str">
        <f t="shared" si="182"/>
        <v/>
      </c>
      <c r="P198" s="164"/>
      <c r="Q198" s="309" t="str">
        <f t="shared" si="183"/>
        <v/>
      </c>
      <c r="R198" s="309" t="str">
        <f t="shared" si="184"/>
        <v/>
      </c>
      <c r="S198" s="56"/>
      <c r="T198" s="57"/>
      <c r="U198" s="64" t="str">
        <f>IF($A198="","",'Stammdaten Mitarbeitende'!L198)</f>
        <v/>
      </c>
      <c r="V198" s="63">
        <f t="shared" si="185"/>
        <v>0</v>
      </c>
      <c r="W198" s="63" t="str">
        <f t="shared" si="186"/>
        <v/>
      </c>
      <c r="X198" s="63" t="str">
        <f t="shared" si="187"/>
        <v/>
      </c>
      <c r="Y198" s="65" t="str">
        <f t="shared" si="188"/>
        <v/>
      </c>
      <c r="Z198" s="65" t="str">
        <f t="shared" si="189"/>
        <v/>
      </c>
      <c r="AA198" s="19" t="str">
        <f t="shared" si="190"/>
        <v/>
      </c>
      <c r="AB198" s="19" t="str">
        <f t="shared" si="191"/>
        <v/>
      </c>
      <c r="AC198" s="19" t="str">
        <f t="shared" si="192"/>
        <v/>
      </c>
      <c r="AD198" s="19" t="str">
        <f t="shared" si="193"/>
        <v/>
      </c>
      <c r="AE198" s="19" t="str">
        <f t="shared" si="194"/>
        <v/>
      </c>
      <c r="AF198" s="19" t="str">
        <f t="shared" si="195"/>
        <v/>
      </c>
      <c r="AG198" s="19">
        <f t="shared" si="196"/>
        <v>0</v>
      </c>
      <c r="AH198" s="19" t="str">
        <f t="shared" si="197"/>
        <v/>
      </c>
      <c r="AI198" s="81">
        <f t="shared" si="198"/>
        <v>0</v>
      </c>
      <c r="AJ198" s="80">
        <f t="shared" si="204"/>
        <v>0</v>
      </c>
      <c r="AK198" s="19">
        <f t="shared" si="199"/>
        <v>0</v>
      </c>
      <c r="AL198" s="19">
        <f t="shared" si="200"/>
        <v>0</v>
      </c>
      <c r="AM198" s="64">
        <f>IF('Stammdaten Mitarbeitende'!N198&gt;0,AC198,0)</f>
        <v>0</v>
      </c>
      <c r="AN198" s="74">
        <f>IF('Stammdaten Mitarbeitende'!N198&gt;0,P198,0)</f>
        <v>0</v>
      </c>
      <c r="AO198" s="19">
        <f t="shared" si="201"/>
        <v>0</v>
      </c>
      <c r="AP198" s="19">
        <f t="shared" si="202"/>
        <v>0</v>
      </c>
      <c r="AQ198" s="97">
        <f t="shared" si="203"/>
        <v>0</v>
      </c>
    </row>
    <row r="199" spans="1:43" ht="17.25" hidden="1" customHeight="1" x14ac:dyDescent="0.2">
      <c r="A199" s="347" t="str">
        <f>'Stammdaten Mitarbeitende'!AA199</f>
        <v/>
      </c>
      <c r="B199" s="348" t="str">
        <f t="shared" si="176"/>
        <v/>
      </c>
      <c r="C199" s="162"/>
      <c r="D199" s="163"/>
      <c r="E199" s="164"/>
      <c r="F199" s="165"/>
      <c r="G199" s="307"/>
      <c r="H199" s="308"/>
      <c r="I199" s="346">
        <f t="shared" si="177"/>
        <v>0</v>
      </c>
      <c r="J199" s="309" t="str">
        <f t="shared" si="178"/>
        <v/>
      </c>
      <c r="K199" s="164"/>
      <c r="L199" s="342" t="str">
        <f t="shared" si="179"/>
        <v/>
      </c>
      <c r="M199" s="309" t="str">
        <f t="shared" si="180"/>
        <v/>
      </c>
      <c r="N199" s="309" t="str">
        <f t="shared" si="181"/>
        <v/>
      </c>
      <c r="O199" s="309" t="str">
        <f t="shared" si="182"/>
        <v/>
      </c>
      <c r="P199" s="164"/>
      <c r="Q199" s="309" t="str">
        <f t="shared" si="183"/>
        <v/>
      </c>
      <c r="R199" s="309" t="str">
        <f t="shared" si="184"/>
        <v/>
      </c>
      <c r="S199" s="56"/>
      <c r="T199" s="57"/>
      <c r="U199" s="64" t="str">
        <f>IF($A199="","",'Stammdaten Mitarbeitende'!L199)</f>
        <v/>
      </c>
      <c r="V199" s="63">
        <f t="shared" si="185"/>
        <v>0</v>
      </c>
      <c r="W199" s="63" t="str">
        <f t="shared" si="186"/>
        <v/>
      </c>
      <c r="X199" s="63" t="str">
        <f t="shared" si="187"/>
        <v/>
      </c>
      <c r="Y199" s="65" t="str">
        <f t="shared" si="188"/>
        <v/>
      </c>
      <c r="Z199" s="65" t="str">
        <f t="shared" si="189"/>
        <v/>
      </c>
      <c r="AA199" s="19" t="str">
        <f t="shared" si="190"/>
        <v/>
      </c>
      <c r="AB199" s="19" t="str">
        <f t="shared" si="191"/>
        <v/>
      </c>
      <c r="AC199" s="19" t="str">
        <f t="shared" si="192"/>
        <v/>
      </c>
      <c r="AD199" s="19" t="str">
        <f t="shared" si="193"/>
        <v/>
      </c>
      <c r="AE199" s="19" t="str">
        <f t="shared" si="194"/>
        <v/>
      </c>
      <c r="AF199" s="19" t="str">
        <f t="shared" si="195"/>
        <v/>
      </c>
      <c r="AG199" s="19">
        <f t="shared" si="196"/>
        <v>0</v>
      </c>
      <c r="AH199" s="19" t="str">
        <f t="shared" si="197"/>
        <v/>
      </c>
      <c r="AI199" s="81">
        <f t="shared" si="198"/>
        <v>0</v>
      </c>
      <c r="AJ199" s="80">
        <f t="shared" si="204"/>
        <v>0</v>
      </c>
      <c r="AK199" s="19">
        <f t="shared" si="199"/>
        <v>0</v>
      </c>
      <c r="AL199" s="19">
        <f t="shared" si="200"/>
        <v>0</v>
      </c>
      <c r="AM199" s="64">
        <f>IF('Stammdaten Mitarbeitende'!N199&gt;0,AC199,0)</f>
        <v>0</v>
      </c>
      <c r="AN199" s="74">
        <f>IF('Stammdaten Mitarbeitende'!N199&gt;0,P199,0)</f>
        <v>0</v>
      </c>
      <c r="AO199" s="19">
        <f t="shared" si="201"/>
        <v>0</v>
      </c>
      <c r="AP199" s="19">
        <f t="shared" si="202"/>
        <v>0</v>
      </c>
      <c r="AQ199" s="97">
        <f t="shared" si="203"/>
        <v>0</v>
      </c>
    </row>
    <row r="200" spans="1:43" ht="17.25" hidden="1" customHeight="1" x14ac:dyDescent="0.2">
      <c r="A200" s="347" t="str">
        <f>'Stammdaten Mitarbeitende'!AA200</f>
        <v/>
      </c>
      <c r="B200" s="348" t="str">
        <f t="shared" si="176"/>
        <v/>
      </c>
      <c r="C200" s="162"/>
      <c r="D200" s="163"/>
      <c r="E200" s="164"/>
      <c r="F200" s="165"/>
      <c r="G200" s="307"/>
      <c r="H200" s="308"/>
      <c r="I200" s="346">
        <f t="shared" si="177"/>
        <v>0</v>
      </c>
      <c r="J200" s="309" t="str">
        <f t="shared" si="178"/>
        <v/>
      </c>
      <c r="K200" s="164"/>
      <c r="L200" s="342" t="str">
        <f t="shared" si="179"/>
        <v/>
      </c>
      <c r="M200" s="309" t="str">
        <f t="shared" si="180"/>
        <v/>
      </c>
      <c r="N200" s="309" t="str">
        <f t="shared" si="181"/>
        <v/>
      </c>
      <c r="O200" s="309" t="str">
        <f t="shared" si="182"/>
        <v/>
      </c>
      <c r="P200" s="164"/>
      <c r="Q200" s="309" t="str">
        <f t="shared" si="183"/>
        <v/>
      </c>
      <c r="R200" s="309" t="str">
        <f t="shared" si="184"/>
        <v/>
      </c>
      <c r="S200" s="56"/>
      <c r="T200" s="57"/>
      <c r="U200" s="64" t="str">
        <f>IF($A200="","",'Stammdaten Mitarbeitende'!L200)</f>
        <v/>
      </c>
      <c r="V200" s="63">
        <f t="shared" si="185"/>
        <v>0</v>
      </c>
      <c r="W200" s="63" t="str">
        <f t="shared" si="186"/>
        <v/>
      </c>
      <c r="X200" s="63" t="str">
        <f t="shared" si="187"/>
        <v/>
      </c>
      <c r="Y200" s="65" t="str">
        <f t="shared" si="188"/>
        <v/>
      </c>
      <c r="Z200" s="65" t="str">
        <f t="shared" si="189"/>
        <v/>
      </c>
      <c r="AA200" s="19" t="str">
        <f t="shared" si="190"/>
        <v/>
      </c>
      <c r="AB200" s="19" t="str">
        <f t="shared" si="191"/>
        <v/>
      </c>
      <c r="AC200" s="19" t="str">
        <f t="shared" si="192"/>
        <v/>
      </c>
      <c r="AD200" s="19" t="str">
        <f t="shared" si="193"/>
        <v/>
      </c>
      <c r="AE200" s="19" t="str">
        <f t="shared" si="194"/>
        <v/>
      </c>
      <c r="AF200" s="19" t="str">
        <f t="shared" si="195"/>
        <v/>
      </c>
      <c r="AG200" s="19">
        <f t="shared" si="196"/>
        <v>0</v>
      </c>
      <c r="AH200" s="19" t="str">
        <f t="shared" si="197"/>
        <v/>
      </c>
      <c r="AI200" s="81">
        <f t="shared" si="198"/>
        <v>0</v>
      </c>
      <c r="AJ200" s="80">
        <f t="shared" si="204"/>
        <v>0</v>
      </c>
      <c r="AK200" s="19">
        <f t="shared" si="199"/>
        <v>0</v>
      </c>
      <c r="AL200" s="19">
        <f t="shared" si="200"/>
        <v>0</v>
      </c>
      <c r="AM200" s="64">
        <f>IF('Stammdaten Mitarbeitende'!N200&gt;0,AC200,0)</f>
        <v>0</v>
      </c>
      <c r="AN200" s="74">
        <f>IF('Stammdaten Mitarbeitende'!N200&gt;0,P200,0)</f>
        <v>0</v>
      </c>
      <c r="AO200" s="19">
        <f t="shared" si="201"/>
        <v>0</v>
      </c>
      <c r="AP200" s="19">
        <f t="shared" si="202"/>
        <v>0</v>
      </c>
      <c r="AQ200" s="97">
        <f t="shared" si="203"/>
        <v>0</v>
      </c>
    </row>
    <row r="201" spans="1:43" ht="17.25" hidden="1" customHeight="1" x14ac:dyDescent="0.2">
      <c r="A201" s="347" t="str">
        <f>'Stammdaten Mitarbeitende'!AA201</f>
        <v/>
      </c>
      <c r="B201" s="348" t="str">
        <f t="shared" si="176"/>
        <v/>
      </c>
      <c r="C201" s="162"/>
      <c r="D201" s="163"/>
      <c r="E201" s="164"/>
      <c r="F201" s="165"/>
      <c r="G201" s="307"/>
      <c r="H201" s="308"/>
      <c r="I201" s="346">
        <f t="shared" si="177"/>
        <v>0</v>
      </c>
      <c r="J201" s="309" t="str">
        <f t="shared" si="178"/>
        <v/>
      </c>
      <c r="K201" s="164"/>
      <c r="L201" s="342" t="str">
        <f t="shared" si="179"/>
        <v/>
      </c>
      <c r="M201" s="309" t="str">
        <f t="shared" si="180"/>
        <v/>
      </c>
      <c r="N201" s="309" t="str">
        <f t="shared" si="181"/>
        <v/>
      </c>
      <c r="O201" s="309" t="str">
        <f t="shared" si="182"/>
        <v/>
      </c>
      <c r="P201" s="164"/>
      <c r="Q201" s="309" t="str">
        <f t="shared" si="183"/>
        <v/>
      </c>
      <c r="R201" s="309" t="str">
        <f t="shared" si="184"/>
        <v/>
      </c>
      <c r="S201" s="56"/>
      <c r="T201" s="57"/>
      <c r="U201" s="64" t="str">
        <f>IF($A201="","",'Stammdaten Mitarbeitende'!L201)</f>
        <v/>
      </c>
      <c r="V201" s="63">
        <f t="shared" si="185"/>
        <v>0</v>
      </c>
      <c r="W201" s="63" t="str">
        <f t="shared" si="186"/>
        <v/>
      </c>
      <c r="X201" s="63" t="str">
        <f t="shared" si="187"/>
        <v/>
      </c>
      <c r="Y201" s="65" t="str">
        <f t="shared" si="188"/>
        <v/>
      </c>
      <c r="Z201" s="65" t="str">
        <f t="shared" si="189"/>
        <v/>
      </c>
      <c r="AA201" s="19" t="str">
        <f t="shared" si="190"/>
        <v/>
      </c>
      <c r="AB201" s="19" t="str">
        <f t="shared" si="191"/>
        <v/>
      </c>
      <c r="AC201" s="19" t="str">
        <f t="shared" si="192"/>
        <v/>
      </c>
      <c r="AD201" s="19" t="str">
        <f t="shared" si="193"/>
        <v/>
      </c>
      <c r="AE201" s="19" t="str">
        <f t="shared" si="194"/>
        <v/>
      </c>
      <c r="AF201" s="19" t="str">
        <f t="shared" si="195"/>
        <v/>
      </c>
      <c r="AG201" s="19">
        <f t="shared" si="196"/>
        <v>0</v>
      </c>
      <c r="AH201" s="19" t="str">
        <f t="shared" si="197"/>
        <v/>
      </c>
      <c r="AI201" s="81">
        <f t="shared" si="198"/>
        <v>0</v>
      </c>
      <c r="AJ201" s="80">
        <f t="shared" si="204"/>
        <v>0</v>
      </c>
      <c r="AK201" s="19">
        <f t="shared" si="199"/>
        <v>0</v>
      </c>
      <c r="AL201" s="19">
        <f t="shared" si="200"/>
        <v>0</v>
      </c>
      <c r="AM201" s="64">
        <f>IF('Stammdaten Mitarbeitende'!N201&gt;0,AC201,0)</f>
        <v>0</v>
      </c>
      <c r="AN201" s="74">
        <f>IF('Stammdaten Mitarbeitende'!N201&gt;0,P201,0)</f>
        <v>0</v>
      </c>
      <c r="AO201" s="19">
        <f t="shared" si="201"/>
        <v>0</v>
      </c>
      <c r="AP201" s="19">
        <f t="shared" si="202"/>
        <v>0</v>
      </c>
      <c r="AQ201" s="97">
        <f t="shared" si="203"/>
        <v>0</v>
      </c>
    </row>
    <row r="202" spans="1:43" ht="17.25" hidden="1" customHeight="1" x14ac:dyDescent="0.2">
      <c r="A202" s="347" t="str">
        <f>'Stammdaten Mitarbeitende'!AA202</f>
        <v/>
      </c>
      <c r="B202" s="348" t="str">
        <f t="shared" si="176"/>
        <v/>
      </c>
      <c r="C202" s="162"/>
      <c r="D202" s="163"/>
      <c r="E202" s="164"/>
      <c r="F202" s="165"/>
      <c r="G202" s="307"/>
      <c r="H202" s="308"/>
      <c r="I202" s="346">
        <f t="shared" si="177"/>
        <v>0</v>
      </c>
      <c r="J202" s="309" t="str">
        <f t="shared" si="178"/>
        <v/>
      </c>
      <c r="K202" s="164"/>
      <c r="L202" s="342" t="str">
        <f t="shared" si="179"/>
        <v/>
      </c>
      <c r="M202" s="309" t="str">
        <f t="shared" si="180"/>
        <v/>
      </c>
      <c r="N202" s="309" t="str">
        <f t="shared" si="181"/>
        <v/>
      </c>
      <c r="O202" s="309" t="str">
        <f t="shared" si="182"/>
        <v/>
      </c>
      <c r="P202" s="164"/>
      <c r="Q202" s="309" t="str">
        <f t="shared" si="183"/>
        <v/>
      </c>
      <c r="R202" s="309" t="str">
        <f t="shared" si="184"/>
        <v/>
      </c>
      <c r="S202" s="56"/>
      <c r="T202" s="57"/>
      <c r="U202" s="64" t="str">
        <f>IF($A202="","",'Stammdaten Mitarbeitende'!L202)</f>
        <v/>
      </c>
      <c r="V202" s="63">
        <f t="shared" si="185"/>
        <v>0</v>
      </c>
      <c r="W202" s="63" t="str">
        <f t="shared" si="186"/>
        <v/>
      </c>
      <c r="X202" s="63" t="str">
        <f t="shared" si="187"/>
        <v/>
      </c>
      <c r="Y202" s="65" t="str">
        <f t="shared" si="188"/>
        <v/>
      </c>
      <c r="Z202" s="65" t="str">
        <f t="shared" si="189"/>
        <v/>
      </c>
      <c r="AA202" s="19" t="str">
        <f t="shared" si="190"/>
        <v/>
      </c>
      <c r="AB202" s="19" t="str">
        <f t="shared" si="191"/>
        <v/>
      </c>
      <c r="AC202" s="19" t="str">
        <f t="shared" si="192"/>
        <v/>
      </c>
      <c r="AD202" s="19" t="str">
        <f t="shared" si="193"/>
        <v/>
      </c>
      <c r="AE202" s="19" t="str">
        <f t="shared" si="194"/>
        <v/>
      </c>
      <c r="AF202" s="19" t="str">
        <f t="shared" si="195"/>
        <v/>
      </c>
      <c r="AG202" s="19">
        <f t="shared" si="196"/>
        <v>0</v>
      </c>
      <c r="AH202" s="19" t="str">
        <f t="shared" si="197"/>
        <v/>
      </c>
      <c r="AI202" s="81">
        <f t="shared" si="198"/>
        <v>0</v>
      </c>
      <c r="AJ202" s="80">
        <f t="shared" si="204"/>
        <v>0</v>
      </c>
      <c r="AK202" s="19">
        <f t="shared" si="199"/>
        <v>0</v>
      </c>
      <c r="AL202" s="19">
        <f t="shared" si="200"/>
        <v>0</v>
      </c>
      <c r="AM202" s="64">
        <f>IF('Stammdaten Mitarbeitende'!N202&gt;0,AC202,0)</f>
        <v>0</v>
      </c>
      <c r="AN202" s="74">
        <f>IF('Stammdaten Mitarbeitende'!N202&gt;0,P202,0)</f>
        <v>0</v>
      </c>
      <c r="AO202" s="19">
        <f t="shared" si="201"/>
        <v>0</v>
      </c>
      <c r="AP202" s="19">
        <f t="shared" si="202"/>
        <v>0</v>
      </c>
      <c r="AQ202" s="97">
        <f t="shared" si="203"/>
        <v>0</v>
      </c>
    </row>
    <row r="203" spans="1:43" ht="17.25" hidden="1" customHeight="1" x14ac:dyDescent="0.2">
      <c r="A203" s="347" t="str">
        <f>'Stammdaten Mitarbeitende'!AA203</f>
        <v/>
      </c>
      <c r="B203" s="348" t="str">
        <f t="shared" si="176"/>
        <v/>
      </c>
      <c r="C203" s="162"/>
      <c r="D203" s="163"/>
      <c r="E203" s="164"/>
      <c r="F203" s="165"/>
      <c r="G203" s="307"/>
      <c r="H203" s="308"/>
      <c r="I203" s="346">
        <f t="shared" si="177"/>
        <v>0</v>
      </c>
      <c r="J203" s="309" t="str">
        <f t="shared" si="178"/>
        <v/>
      </c>
      <c r="K203" s="164"/>
      <c r="L203" s="342" t="str">
        <f t="shared" si="179"/>
        <v/>
      </c>
      <c r="M203" s="309" t="str">
        <f t="shared" si="180"/>
        <v/>
      </c>
      <c r="N203" s="309" t="str">
        <f t="shared" si="181"/>
        <v/>
      </c>
      <c r="O203" s="309" t="str">
        <f t="shared" si="182"/>
        <v/>
      </c>
      <c r="P203" s="164"/>
      <c r="Q203" s="309" t="str">
        <f t="shared" si="183"/>
        <v/>
      </c>
      <c r="R203" s="309" t="str">
        <f t="shared" si="184"/>
        <v/>
      </c>
      <c r="S203" s="56"/>
      <c r="T203" s="57"/>
      <c r="U203" s="64" t="str">
        <f>IF($A203="","",'Stammdaten Mitarbeitende'!L203)</f>
        <v/>
      </c>
      <c r="V203" s="63">
        <f t="shared" si="185"/>
        <v>0</v>
      </c>
      <c r="W203" s="63" t="str">
        <f t="shared" si="186"/>
        <v/>
      </c>
      <c r="X203" s="63" t="str">
        <f t="shared" si="187"/>
        <v/>
      </c>
      <c r="Y203" s="65" t="str">
        <f t="shared" si="188"/>
        <v/>
      </c>
      <c r="Z203" s="65" t="str">
        <f t="shared" si="189"/>
        <v/>
      </c>
      <c r="AA203" s="19" t="str">
        <f t="shared" si="190"/>
        <v/>
      </c>
      <c r="AB203" s="19" t="str">
        <f t="shared" si="191"/>
        <v/>
      </c>
      <c r="AC203" s="19" t="str">
        <f t="shared" si="192"/>
        <v/>
      </c>
      <c r="AD203" s="19" t="str">
        <f t="shared" si="193"/>
        <v/>
      </c>
      <c r="AE203" s="19" t="str">
        <f t="shared" si="194"/>
        <v/>
      </c>
      <c r="AF203" s="19" t="str">
        <f t="shared" si="195"/>
        <v/>
      </c>
      <c r="AG203" s="19">
        <f t="shared" si="196"/>
        <v>0</v>
      </c>
      <c r="AH203" s="19" t="str">
        <f t="shared" si="197"/>
        <v/>
      </c>
      <c r="AI203" s="81">
        <f t="shared" si="198"/>
        <v>0</v>
      </c>
      <c r="AJ203" s="80">
        <f t="shared" si="204"/>
        <v>0</v>
      </c>
      <c r="AK203" s="19">
        <f t="shared" si="199"/>
        <v>0</v>
      </c>
      <c r="AL203" s="19">
        <f t="shared" si="200"/>
        <v>0</v>
      </c>
      <c r="AM203" s="64">
        <f>IF('Stammdaten Mitarbeitende'!N203&gt;0,AC203,0)</f>
        <v>0</v>
      </c>
      <c r="AN203" s="74">
        <f>IF('Stammdaten Mitarbeitende'!N203&gt;0,P203,0)</f>
        <v>0</v>
      </c>
      <c r="AO203" s="19">
        <f t="shared" si="201"/>
        <v>0</v>
      </c>
      <c r="AP203" s="19">
        <f t="shared" si="202"/>
        <v>0</v>
      </c>
      <c r="AQ203" s="97">
        <f t="shared" si="203"/>
        <v>0</v>
      </c>
    </row>
    <row r="204" spans="1:43" ht="17.25" hidden="1" customHeight="1" x14ac:dyDescent="0.2">
      <c r="A204" s="347" t="str">
        <f>'Stammdaten Mitarbeitende'!AA204</f>
        <v/>
      </c>
      <c r="B204" s="348" t="str">
        <f t="shared" si="176"/>
        <v/>
      </c>
      <c r="C204" s="162"/>
      <c r="D204" s="163"/>
      <c r="E204" s="164"/>
      <c r="F204" s="165"/>
      <c r="G204" s="307"/>
      <c r="H204" s="308"/>
      <c r="I204" s="346">
        <f t="shared" si="177"/>
        <v>0</v>
      </c>
      <c r="J204" s="309" t="str">
        <f t="shared" si="178"/>
        <v/>
      </c>
      <c r="K204" s="164"/>
      <c r="L204" s="342" t="str">
        <f t="shared" si="179"/>
        <v/>
      </c>
      <c r="M204" s="309" t="str">
        <f t="shared" si="180"/>
        <v/>
      </c>
      <c r="N204" s="309" t="str">
        <f t="shared" si="181"/>
        <v/>
      </c>
      <c r="O204" s="309" t="str">
        <f t="shared" si="182"/>
        <v/>
      </c>
      <c r="P204" s="164"/>
      <c r="Q204" s="309" t="str">
        <f t="shared" si="183"/>
        <v/>
      </c>
      <c r="R204" s="309" t="str">
        <f t="shared" si="184"/>
        <v/>
      </c>
      <c r="S204" s="56"/>
      <c r="T204" s="57"/>
      <c r="U204" s="64" t="str">
        <f>IF($A204="","",'Stammdaten Mitarbeitende'!L204)</f>
        <v/>
      </c>
      <c r="V204" s="63">
        <f t="shared" si="185"/>
        <v>0</v>
      </c>
      <c r="W204" s="63" t="str">
        <f t="shared" si="186"/>
        <v/>
      </c>
      <c r="X204" s="63" t="str">
        <f t="shared" si="187"/>
        <v/>
      </c>
      <c r="Y204" s="65" t="str">
        <f t="shared" si="188"/>
        <v/>
      </c>
      <c r="Z204" s="65" t="str">
        <f t="shared" si="189"/>
        <v/>
      </c>
      <c r="AA204" s="19" t="str">
        <f t="shared" si="190"/>
        <v/>
      </c>
      <c r="AB204" s="19" t="str">
        <f t="shared" si="191"/>
        <v/>
      </c>
      <c r="AC204" s="19" t="str">
        <f t="shared" si="192"/>
        <v/>
      </c>
      <c r="AD204" s="19" t="str">
        <f t="shared" si="193"/>
        <v/>
      </c>
      <c r="AE204" s="19" t="str">
        <f t="shared" si="194"/>
        <v/>
      </c>
      <c r="AF204" s="19" t="str">
        <f t="shared" si="195"/>
        <v/>
      </c>
      <c r="AG204" s="19">
        <f t="shared" si="196"/>
        <v>0</v>
      </c>
      <c r="AH204" s="19" t="str">
        <f t="shared" si="197"/>
        <v/>
      </c>
      <c r="AI204" s="81">
        <f t="shared" si="198"/>
        <v>0</v>
      </c>
      <c r="AJ204" s="80">
        <f t="shared" si="204"/>
        <v>0</v>
      </c>
      <c r="AK204" s="19">
        <f t="shared" si="199"/>
        <v>0</v>
      </c>
      <c r="AL204" s="19">
        <f t="shared" si="200"/>
        <v>0</v>
      </c>
      <c r="AM204" s="64">
        <f>IF('Stammdaten Mitarbeitende'!N204&gt;0,AC204,0)</f>
        <v>0</v>
      </c>
      <c r="AN204" s="74">
        <f>IF('Stammdaten Mitarbeitende'!N204&gt;0,P204,0)</f>
        <v>0</v>
      </c>
      <c r="AO204" s="19">
        <f t="shared" si="201"/>
        <v>0</v>
      </c>
      <c r="AP204" s="19">
        <f t="shared" si="202"/>
        <v>0</v>
      </c>
      <c r="AQ204" s="97">
        <f t="shared" si="203"/>
        <v>0</v>
      </c>
    </row>
    <row r="205" spans="1:43" ht="17.25" hidden="1" customHeight="1" x14ac:dyDescent="0.2">
      <c r="A205" s="347" t="str">
        <f>'Stammdaten Mitarbeitende'!AA205</f>
        <v/>
      </c>
      <c r="B205" s="348" t="str">
        <f t="shared" si="176"/>
        <v/>
      </c>
      <c r="C205" s="162"/>
      <c r="D205" s="163"/>
      <c r="E205" s="164"/>
      <c r="F205" s="165"/>
      <c r="G205" s="307"/>
      <c r="H205" s="308"/>
      <c r="I205" s="346">
        <f t="shared" si="177"/>
        <v>0</v>
      </c>
      <c r="J205" s="309" t="str">
        <f t="shared" si="178"/>
        <v/>
      </c>
      <c r="K205" s="164"/>
      <c r="L205" s="342" t="str">
        <f t="shared" si="179"/>
        <v/>
      </c>
      <c r="M205" s="309" t="str">
        <f t="shared" si="180"/>
        <v/>
      </c>
      <c r="N205" s="309" t="str">
        <f t="shared" si="181"/>
        <v/>
      </c>
      <c r="O205" s="309" t="str">
        <f t="shared" si="182"/>
        <v/>
      </c>
      <c r="P205" s="164"/>
      <c r="Q205" s="309" t="str">
        <f t="shared" si="183"/>
        <v/>
      </c>
      <c r="R205" s="309" t="str">
        <f t="shared" si="184"/>
        <v/>
      </c>
      <c r="S205" s="56"/>
      <c r="T205" s="57"/>
      <c r="U205" s="64" t="str">
        <f>IF($A205="","",'Stammdaten Mitarbeitende'!L205)</f>
        <v/>
      </c>
      <c r="V205" s="63">
        <f t="shared" si="185"/>
        <v>0</v>
      </c>
      <c r="W205" s="63" t="str">
        <f t="shared" si="186"/>
        <v/>
      </c>
      <c r="X205" s="63" t="str">
        <f t="shared" si="187"/>
        <v/>
      </c>
      <c r="Y205" s="65" t="str">
        <f t="shared" si="188"/>
        <v/>
      </c>
      <c r="Z205" s="65" t="str">
        <f t="shared" si="189"/>
        <v/>
      </c>
      <c r="AA205" s="19" t="str">
        <f t="shared" si="190"/>
        <v/>
      </c>
      <c r="AB205" s="19" t="str">
        <f t="shared" si="191"/>
        <v/>
      </c>
      <c r="AC205" s="19" t="str">
        <f t="shared" si="192"/>
        <v/>
      </c>
      <c r="AD205" s="19" t="str">
        <f t="shared" si="193"/>
        <v/>
      </c>
      <c r="AE205" s="19" t="str">
        <f t="shared" si="194"/>
        <v/>
      </c>
      <c r="AF205" s="19" t="str">
        <f t="shared" si="195"/>
        <v/>
      </c>
      <c r="AG205" s="19">
        <f t="shared" si="196"/>
        <v>0</v>
      </c>
      <c r="AH205" s="19" t="str">
        <f t="shared" si="197"/>
        <v/>
      </c>
      <c r="AI205" s="81">
        <f t="shared" si="198"/>
        <v>0</v>
      </c>
      <c r="AJ205" s="80">
        <f t="shared" si="204"/>
        <v>0</v>
      </c>
      <c r="AK205" s="19">
        <f t="shared" si="199"/>
        <v>0</v>
      </c>
      <c r="AL205" s="19">
        <f t="shared" si="200"/>
        <v>0</v>
      </c>
      <c r="AM205" s="64">
        <f>IF('Stammdaten Mitarbeitende'!N205&gt;0,AC205,0)</f>
        <v>0</v>
      </c>
      <c r="AN205" s="74">
        <f>IF('Stammdaten Mitarbeitende'!N205&gt;0,P205,0)</f>
        <v>0</v>
      </c>
      <c r="AO205" s="19">
        <f t="shared" si="201"/>
        <v>0</v>
      </c>
      <c r="AP205" s="19">
        <f t="shared" si="202"/>
        <v>0</v>
      </c>
      <c r="AQ205" s="97">
        <f t="shared" si="203"/>
        <v>0</v>
      </c>
    </row>
    <row r="206" spans="1:43" ht="17.25" hidden="1" customHeight="1" x14ac:dyDescent="0.2">
      <c r="A206" s="347" t="str">
        <f>'Stammdaten Mitarbeitende'!AA206</f>
        <v/>
      </c>
      <c r="B206" s="348" t="str">
        <f t="shared" si="176"/>
        <v/>
      </c>
      <c r="C206" s="162"/>
      <c r="D206" s="163"/>
      <c r="E206" s="164"/>
      <c r="F206" s="165"/>
      <c r="G206" s="307"/>
      <c r="H206" s="308"/>
      <c r="I206" s="346">
        <f t="shared" si="177"/>
        <v>0</v>
      </c>
      <c r="J206" s="309" t="str">
        <f t="shared" si="178"/>
        <v/>
      </c>
      <c r="K206" s="164"/>
      <c r="L206" s="342" t="str">
        <f t="shared" si="179"/>
        <v/>
      </c>
      <c r="M206" s="309" t="str">
        <f t="shared" si="180"/>
        <v/>
      </c>
      <c r="N206" s="309" t="str">
        <f t="shared" si="181"/>
        <v/>
      </c>
      <c r="O206" s="309" t="str">
        <f t="shared" si="182"/>
        <v/>
      </c>
      <c r="P206" s="164"/>
      <c r="Q206" s="309" t="str">
        <f t="shared" si="183"/>
        <v/>
      </c>
      <c r="R206" s="309" t="str">
        <f t="shared" si="184"/>
        <v/>
      </c>
      <c r="S206" s="56"/>
      <c r="T206" s="57"/>
      <c r="U206" s="64" t="str">
        <f>IF($A206="","",'Stammdaten Mitarbeitende'!L206)</f>
        <v/>
      </c>
      <c r="V206" s="63">
        <f t="shared" si="185"/>
        <v>0</v>
      </c>
      <c r="W206" s="63" t="str">
        <f t="shared" si="186"/>
        <v/>
      </c>
      <c r="X206" s="63" t="str">
        <f t="shared" si="187"/>
        <v/>
      </c>
      <c r="Y206" s="65" t="str">
        <f t="shared" si="188"/>
        <v/>
      </c>
      <c r="Z206" s="65" t="str">
        <f t="shared" si="189"/>
        <v/>
      </c>
      <c r="AA206" s="19" t="str">
        <f t="shared" si="190"/>
        <v/>
      </c>
      <c r="AB206" s="19" t="str">
        <f t="shared" si="191"/>
        <v/>
      </c>
      <c r="AC206" s="19" t="str">
        <f t="shared" si="192"/>
        <v/>
      </c>
      <c r="AD206" s="19" t="str">
        <f t="shared" si="193"/>
        <v/>
      </c>
      <c r="AE206" s="19" t="str">
        <f t="shared" si="194"/>
        <v/>
      </c>
      <c r="AF206" s="19" t="str">
        <f t="shared" si="195"/>
        <v/>
      </c>
      <c r="AG206" s="19">
        <f t="shared" si="196"/>
        <v>0</v>
      </c>
      <c r="AH206" s="19" t="str">
        <f t="shared" si="197"/>
        <v/>
      </c>
      <c r="AI206" s="81">
        <f t="shared" si="198"/>
        <v>0</v>
      </c>
      <c r="AJ206" s="80">
        <f t="shared" si="204"/>
        <v>0</v>
      </c>
      <c r="AK206" s="19">
        <f t="shared" si="199"/>
        <v>0</v>
      </c>
      <c r="AL206" s="19">
        <f t="shared" si="200"/>
        <v>0</v>
      </c>
      <c r="AM206" s="64">
        <f>IF('Stammdaten Mitarbeitende'!N206&gt;0,AC206,0)</f>
        <v>0</v>
      </c>
      <c r="AN206" s="74">
        <f>IF('Stammdaten Mitarbeitende'!N206&gt;0,P206,0)</f>
        <v>0</v>
      </c>
      <c r="AO206" s="19">
        <f t="shared" si="201"/>
        <v>0</v>
      </c>
      <c r="AP206" s="19">
        <f t="shared" si="202"/>
        <v>0</v>
      </c>
      <c r="AQ206" s="97">
        <f t="shared" si="203"/>
        <v>0</v>
      </c>
    </row>
    <row r="207" spans="1:43" ht="17.25" hidden="1" customHeight="1" x14ac:dyDescent="0.2">
      <c r="A207" s="347" t="str">
        <f>'Stammdaten Mitarbeitende'!AA207</f>
        <v/>
      </c>
      <c r="B207" s="348" t="str">
        <f t="shared" si="176"/>
        <v/>
      </c>
      <c r="C207" s="162"/>
      <c r="D207" s="163"/>
      <c r="E207" s="164"/>
      <c r="F207" s="165"/>
      <c r="G207" s="307"/>
      <c r="H207" s="308"/>
      <c r="I207" s="346">
        <f t="shared" si="177"/>
        <v>0</v>
      </c>
      <c r="J207" s="309" t="str">
        <f t="shared" si="178"/>
        <v/>
      </c>
      <c r="K207" s="164"/>
      <c r="L207" s="342" t="str">
        <f t="shared" si="179"/>
        <v/>
      </c>
      <c r="M207" s="309" t="str">
        <f t="shared" si="180"/>
        <v/>
      </c>
      <c r="N207" s="309" t="str">
        <f t="shared" si="181"/>
        <v/>
      </c>
      <c r="O207" s="309" t="str">
        <f t="shared" si="182"/>
        <v/>
      </c>
      <c r="P207" s="164"/>
      <c r="Q207" s="309" t="str">
        <f t="shared" si="183"/>
        <v/>
      </c>
      <c r="R207" s="309" t="str">
        <f t="shared" si="184"/>
        <v/>
      </c>
      <c r="S207" s="56"/>
      <c r="T207" s="57"/>
      <c r="U207" s="64" t="str">
        <f>IF($A207="","",'Stammdaten Mitarbeitende'!L207)</f>
        <v/>
      </c>
      <c r="V207" s="63">
        <f t="shared" si="185"/>
        <v>0</v>
      </c>
      <c r="W207" s="63" t="str">
        <f t="shared" si="186"/>
        <v/>
      </c>
      <c r="X207" s="63" t="str">
        <f t="shared" si="187"/>
        <v/>
      </c>
      <c r="Y207" s="65" t="str">
        <f t="shared" si="188"/>
        <v/>
      </c>
      <c r="Z207" s="65" t="str">
        <f t="shared" si="189"/>
        <v/>
      </c>
      <c r="AA207" s="19" t="str">
        <f t="shared" si="190"/>
        <v/>
      </c>
      <c r="AB207" s="19" t="str">
        <f t="shared" si="191"/>
        <v/>
      </c>
      <c r="AC207" s="19" t="str">
        <f t="shared" si="192"/>
        <v/>
      </c>
      <c r="AD207" s="19" t="str">
        <f t="shared" si="193"/>
        <v/>
      </c>
      <c r="AE207" s="19" t="str">
        <f t="shared" si="194"/>
        <v/>
      </c>
      <c r="AF207" s="19" t="str">
        <f t="shared" si="195"/>
        <v/>
      </c>
      <c r="AG207" s="19">
        <f t="shared" si="196"/>
        <v>0</v>
      </c>
      <c r="AH207" s="19" t="str">
        <f t="shared" si="197"/>
        <v/>
      </c>
      <c r="AI207" s="81">
        <f t="shared" si="198"/>
        <v>0</v>
      </c>
      <c r="AJ207" s="80">
        <f t="shared" si="204"/>
        <v>0</v>
      </c>
      <c r="AK207" s="19">
        <f t="shared" si="199"/>
        <v>0</v>
      </c>
      <c r="AL207" s="19">
        <f t="shared" si="200"/>
        <v>0</v>
      </c>
      <c r="AM207" s="64">
        <f>IF('Stammdaten Mitarbeitende'!N207&gt;0,AC207,0)</f>
        <v>0</v>
      </c>
      <c r="AN207" s="74">
        <f>IF('Stammdaten Mitarbeitende'!N207&gt;0,P207,0)</f>
        <v>0</v>
      </c>
      <c r="AO207" s="19">
        <f t="shared" si="201"/>
        <v>0</v>
      </c>
      <c r="AP207" s="19">
        <f t="shared" si="202"/>
        <v>0</v>
      </c>
      <c r="AQ207" s="97">
        <f t="shared" si="203"/>
        <v>0</v>
      </c>
    </row>
    <row r="208" spans="1:43" ht="17.25" hidden="1" customHeight="1" x14ac:dyDescent="0.2">
      <c r="A208" s="347" t="str">
        <f>'Stammdaten Mitarbeitende'!AA208</f>
        <v/>
      </c>
      <c r="B208" s="348" t="str">
        <f t="shared" si="176"/>
        <v/>
      </c>
      <c r="C208" s="162"/>
      <c r="D208" s="163"/>
      <c r="E208" s="164"/>
      <c r="F208" s="165"/>
      <c r="G208" s="307"/>
      <c r="H208" s="308"/>
      <c r="I208" s="346">
        <f t="shared" si="177"/>
        <v>0</v>
      </c>
      <c r="J208" s="309" t="str">
        <f t="shared" si="178"/>
        <v/>
      </c>
      <c r="K208" s="164"/>
      <c r="L208" s="342" t="str">
        <f t="shared" si="179"/>
        <v/>
      </c>
      <c r="M208" s="309" t="str">
        <f t="shared" si="180"/>
        <v/>
      </c>
      <c r="N208" s="309" t="str">
        <f t="shared" si="181"/>
        <v/>
      </c>
      <c r="O208" s="309" t="str">
        <f t="shared" si="182"/>
        <v/>
      </c>
      <c r="P208" s="164"/>
      <c r="Q208" s="309" t="str">
        <f t="shared" si="183"/>
        <v/>
      </c>
      <c r="R208" s="309" t="str">
        <f t="shared" si="184"/>
        <v/>
      </c>
      <c r="S208" s="56"/>
      <c r="T208" s="57"/>
      <c r="U208" s="64" t="str">
        <f>IF($A208="","",'Stammdaten Mitarbeitende'!L208)</f>
        <v/>
      </c>
      <c r="V208" s="63">
        <f t="shared" si="185"/>
        <v>0</v>
      </c>
      <c r="W208" s="63" t="str">
        <f t="shared" si="186"/>
        <v/>
      </c>
      <c r="X208" s="63" t="str">
        <f t="shared" si="187"/>
        <v/>
      </c>
      <c r="Y208" s="65" t="str">
        <f t="shared" si="188"/>
        <v/>
      </c>
      <c r="Z208" s="65" t="str">
        <f t="shared" si="189"/>
        <v/>
      </c>
      <c r="AA208" s="19" t="str">
        <f t="shared" si="190"/>
        <v/>
      </c>
      <c r="AB208" s="19" t="str">
        <f t="shared" si="191"/>
        <v/>
      </c>
      <c r="AC208" s="19" t="str">
        <f t="shared" si="192"/>
        <v/>
      </c>
      <c r="AD208" s="19" t="str">
        <f t="shared" si="193"/>
        <v/>
      </c>
      <c r="AE208" s="19" t="str">
        <f t="shared" si="194"/>
        <v/>
      </c>
      <c r="AF208" s="19" t="str">
        <f t="shared" si="195"/>
        <v/>
      </c>
      <c r="AG208" s="19">
        <f t="shared" si="196"/>
        <v>0</v>
      </c>
      <c r="AH208" s="19" t="str">
        <f t="shared" si="197"/>
        <v/>
      </c>
      <c r="AI208" s="81">
        <f t="shared" si="198"/>
        <v>0</v>
      </c>
      <c r="AJ208" s="80">
        <f t="shared" si="204"/>
        <v>0</v>
      </c>
      <c r="AK208" s="19">
        <f t="shared" si="199"/>
        <v>0</v>
      </c>
      <c r="AL208" s="19">
        <f t="shared" si="200"/>
        <v>0</v>
      </c>
      <c r="AM208" s="64">
        <f>IF('Stammdaten Mitarbeitende'!N208&gt;0,AC208,0)</f>
        <v>0</v>
      </c>
      <c r="AN208" s="74">
        <f>IF('Stammdaten Mitarbeitende'!N208&gt;0,P208,0)</f>
        <v>0</v>
      </c>
      <c r="AO208" s="19">
        <f t="shared" si="201"/>
        <v>0</v>
      </c>
      <c r="AP208" s="19">
        <f t="shared" si="202"/>
        <v>0</v>
      </c>
      <c r="AQ208" s="97">
        <f t="shared" si="203"/>
        <v>0</v>
      </c>
    </row>
    <row r="209" spans="1:43" ht="17.25" hidden="1" customHeight="1" x14ac:dyDescent="0.2">
      <c r="A209" s="347" t="str">
        <f>'Stammdaten Mitarbeitende'!AA209</f>
        <v/>
      </c>
      <c r="B209" s="348" t="str">
        <f t="shared" si="176"/>
        <v/>
      </c>
      <c r="C209" s="162"/>
      <c r="D209" s="163"/>
      <c r="E209" s="164"/>
      <c r="F209" s="165"/>
      <c r="G209" s="307"/>
      <c r="H209" s="308"/>
      <c r="I209" s="346">
        <f t="shared" si="177"/>
        <v>0</v>
      </c>
      <c r="J209" s="309" t="str">
        <f t="shared" si="178"/>
        <v/>
      </c>
      <c r="K209" s="164"/>
      <c r="L209" s="342" t="str">
        <f t="shared" si="179"/>
        <v/>
      </c>
      <c r="M209" s="309" t="str">
        <f t="shared" si="180"/>
        <v/>
      </c>
      <c r="N209" s="309" t="str">
        <f t="shared" si="181"/>
        <v/>
      </c>
      <c r="O209" s="309" t="str">
        <f t="shared" si="182"/>
        <v/>
      </c>
      <c r="P209" s="164"/>
      <c r="Q209" s="309" t="str">
        <f t="shared" si="183"/>
        <v/>
      </c>
      <c r="R209" s="309" t="str">
        <f t="shared" si="184"/>
        <v/>
      </c>
      <c r="S209" s="56"/>
      <c r="T209" s="57"/>
      <c r="U209" s="64" t="str">
        <f>IF($A209="","",'Stammdaten Mitarbeitende'!L209)</f>
        <v/>
      </c>
      <c r="V209" s="63">
        <f t="shared" si="185"/>
        <v>0</v>
      </c>
      <c r="W209" s="63" t="str">
        <f t="shared" si="186"/>
        <v/>
      </c>
      <c r="X209" s="63" t="str">
        <f t="shared" si="187"/>
        <v/>
      </c>
      <c r="Y209" s="65" t="str">
        <f t="shared" si="188"/>
        <v/>
      </c>
      <c r="Z209" s="65" t="str">
        <f t="shared" si="189"/>
        <v/>
      </c>
      <c r="AA209" s="19" t="str">
        <f t="shared" si="190"/>
        <v/>
      </c>
      <c r="AB209" s="19" t="str">
        <f t="shared" si="191"/>
        <v/>
      </c>
      <c r="AC209" s="19" t="str">
        <f t="shared" si="192"/>
        <v/>
      </c>
      <c r="AD209" s="19" t="str">
        <f t="shared" si="193"/>
        <v/>
      </c>
      <c r="AE209" s="19" t="str">
        <f t="shared" si="194"/>
        <v/>
      </c>
      <c r="AF209" s="19" t="str">
        <f t="shared" si="195"/>
        <v/>
      </c>
      <c r="AG209" s="19">
        <f t="shared" si="196"/>
        <v>0</v>
      </c>
      <c r="AH209" s="19" t="str">
        <f t="shared" si="197"/>
        <v/>
      </c>
      <c r="AI209" s="81">
        <f t="shared" si="198"/>
        <v>0</v>
      </c>
      <c r="AJ209" s="80">
        <f t="shared" si="204"/>
        <v>0</v>
      </c>
      <c r="AK209" s="19">
        <f t="shared" si="199"/>
        <v>0</v>
      </c>
      <c r="AL209" s="19">
        <f t="shared" si="200"/>
        <v>0</v>
      </c>
      <c r="AM209" s="64">
        <f>IF('Stammdaten Mitarbeitende'!N209&gt;0,AC209,0)</f>
        <v>0</v>
      </c>
      <c r="AN209" s="74">
        <f>IF('Stammdaten Mitarbeitende'!N209&gt;0,P209,0)</f>
        <v>0</v>
      </c>
      <c r="AO209" s="19">
        <f t="shared" si="201"/>
        <v>0</v>
      </c>
      <c r="AP209" s="19">
        <f t="shared" si="202"/>
        <v>0</v>
      </c>
      <c r="AQ209" s="97">
        <f t="shared" si="203"/>
        <v>0</v>
      </c>
    </row>
    <row r="210" spans="1:43" hidden="1" x14ac:dyDescent="0.2">
      <c r="A210" s="280" t="str">
        <f>Übersetzungstexte!A$296</f>
        <v>Seitentotal</v>
      </c>
      <c r="B210" s="343"/>
      <c r="C210" s="281"/>
      <c r="D210" s="92">
        <f>SUM(D189:D209)</f>
        <v>0</v>
      </c>
      <c r="E210" s="282"/>
      <c r="F210" s="92">
        <f>SUM(F189:F209)</f>
        <v>0</v>
      </c>
      <c r="G210" s="344"/>
      <c r="H210" s="159"/>
      <c r="I210" s="281"/>
      <c r="J210" s="92">
        <f>SUM(J189:J209)</f>
        <v>0</v>
      </c>
      <c r="K210" s="345"/>
      <c r="L210" s="159"/>
      <c r="M210" s="281"/>
      <c r="N210" s="92">
        <f>SUM(N189:N209)</f>
        <v>0</v>
      </c>
      <c r="O210" s="344"/>
      <c r="P210" s="92">
        <f>SUM(P189:P209)</f>
        <v>0</v>
      </c>
      <c r="Q210" s="281"/>
      <c r="R210" s="92">
        <f>SUM(R189:R209)</f>
        <v>0</v>
      </c>
      <c r="S210" s="56"/>
      <c r="T210" s="56"/>
      <c r="U210" s="56"/>
      <c r="V210" s="56"/>
      <c r="W210" s="56"/>
      <c r="X210" s="56"/>
      <c r="Y210" s="18"/>
      <c r="Z210" s="18"/>
      <c r="AA210" s="19"/>
      <c r="AB210" s="19"/>
      <c r="AC210" s="19"/>
      <c r="AD210" s="19"/>
      <c r="AE210" s="19"/>
      <c r="AI210" s="79"/>
      <c r="AJ210" s="79"/>
      <c r="AM210" s="56"/>
    </row>
    <row r="211" spans="1:43" hidden="1" x14ac:dyDescent="0.2">
      <c r="A211" s="240" t="str">
        <f>'Stammdaten Betrieb &amp; Abteilung'!D$1</f>
        <v xml:space="preserve">  </v>
      </c>
      <c r="B211" s="73"/>
      <c r="C211" s="241"/>
      <c r="D211" s="242"/>
      <c r="E211" s="1"/>
      <c r="F211" s="25"/>
      <c r="G211" s="1"/>
      <c r="H211" s="1"/>
      <c r="I211" s="1"/>
      <c r="J211" s="243"/>
      <c r="K211" s="46"/>
      <c r="L211" s="18"/>
      <c r="M211" s="22" t="str">
        <f>Übersetzungstexte!A$239</f>
        <v>Betrieb / Betriebsabteilung</v>
      </c>
      <c r="N211" s="49" t="str">
        <f>'Stammdaten Betrieb &amp; Abteilung'!D$13</f>
        <v xml:space="preserve"> </v>
      </c>
      <c r="O211" s="1"/>
      <c r="P211" s="49"/>
      <c r="AI211" s="79"/>
      <c r="AJ211" s="79"/>
      <c r="AM211" s="64"/>
      <c r="AO211" s="97"/>
    </row>
    <row r="212" spans="1:43" hidden="1" x14ac:dyDescent="0.2">
      <c r="A212" s="49" t="str">
        <f>'Stammdaten Betrieb &amp; Abteilung'!D$3</f>
        <v xml:space="preserve"> </v>
      </c>
      <c r="B212" s="73"/>
      <c r="C212" s="246"/>
      <c r="D212" s="242"/>
      <c r="E212" s="1"/>
      <c r="F212" s="25"/>
      <c r="G212" s="1"/>
      <c r="H212" s="1"/>
      <c r="I212" s="1"/>
      <c r="J212" s="247"/>
      <c r="K212" s="46"/>
      <c r="L212" s="18"/>
      <c r="M212" s="22" t="str">
        <f>Übersetzungstexte!A$240</f>
        <v>Abrechnungsperiode</v>
      </c>
      <c r="N212" s="349" t="str">
        <f>'Stammdaten Betrieb &amp; Abteilung'!D$14</f>
        <v/>
      </c>
      <c r="O212" s="350"/>
      <c r="P212" s="350" t="e">
        <f>'Stammdaten Betrieb &amp; Abteilung'!D$12</f>
        <v>#VALUE!</v>
      </c>
      <c r="Q212" s="351"/>
      <c r="R212" s="352"/>
      <c r="AI212" s="79"/>
      <c r="AJ212" s="79"/>
      <c r="AM212" s="64"/>
      <c r="AO212" s="87"/>
      <c r="AP212" s="87"/>
    </row>
    <row r="213" spans="1:43" hidden="1" x14ac:dyDescent="0.2">
      <c r="A213" s="49" t="str">
        <f>'Stammdaten Betrieb &amp; Abteilung'!D$4</f>
        <v xml:space="preserve"> </v>
      </c>
      <c r="B213" s="73"/>
      <c r="C213" s="1"/>
      <c r="D213" s="242"/>
      <c r="E213" s="1"/>
      <c r="F213" s="25"/>
      <c r="G213" s="1"/>
      <c r="H213" s="1"/>
      <c r="I213" s="1"/>
      <c r="J213" s="247"/>
      <c r="K213" s="46"/>
      <c r="L213" s="18"/>
      <c r="M213" s="22" t="str">
        <f>Übersetzungstexte!A$241</f>
        <v>Beginn / Ende der Kurzarbeit</v>
      </c>
      <c r="N213" s="49" t="str">
        <f>'Stammdaten Betrieb &amp; Abteilung'!D$16</f>
        <v/>
      </c>
      <c r="O213" s="1"/>
      <c r="P213" s="49"/>
      <c r="Q213" s="49"/>
      <c r="AI213" s="79"/>
      <c r="AJ213" s="79"/>
      <c r="AM213" s="64"/>
      <c r="AO213" s="87"/>
      <c r="AP213" s="87"/>
    </row>
    <row r="214" spans="1:43" hidden="1" x14ac:dyDescent="0.2">
      <c r="A214" s="187"/>
      <c r="B214" s="188"/>
      <c r="C214" s="189"/>
      <c r="D214" s="190"/>
      <c r="E214" s="189"/>
      <c r="F214" s="191"/>
      <c r="G214" s="189"/>
      <c r="H214" s="189"/>
      <c r="I214" s="189"/>
      <c r="J214" s="190"/>
      <c r="K214" s="190"/>
      <c r="L214" s="189"/>
      <c r="M214" s="192"/>
      <c r="N214" s="189"/>
      <c r="O214" s="189"/>
      <c r="P214" s="189"/>
      <c r="Q214" s="189"/>
      <c r="R214" s="189"/>
      <c r="AI214" s="79"/>
      <c r="AJ214" s="79"/>
      <c r="AM214" s="64"/>
      <c r="AO214" s="87"/>
      <c r="AP214" s="87"/>
    </row>
    <row r="215" spans="1:43" hidden="1" x14ac:dyDescent="0.2">
      <c r="A215" s="311">
        <v>1</v>
      </c>
      <c r="B215" s="312">
        <v>2</v>
      </c>
      <c r="C215" s="312">
        <v>3</v>
      </c>
      <c r="D215" s="312">
        <v>4</v>
      </c>
      <c r="E215" s="312">
        <v>5</v>
      </c>
      <c r="F215" s="312">
        <v>6</v>
      </c>
      <c r="G215" s="313"/>
      <c r="H215" s="314">
        <v>7</v>
      </c>
      <c r="I215" s="315"/>
      <c r="J215" s="312">
        <v>8</v>
      </c>
      <c r="K215" s="312">
        <v>9</v>
      </c>
      <c r="L215" s="312">
        <v>10</v>
      </c>
      <c r="M215" s="312">
        <v>11</v>
      </c>
      <c r="N215" s="312">
        <v>12</v>
      </c>
      <c r="O215" s="312">
        <v>13</v>
      </c>
      <c r="P215" s="312"/>
      <c r="Q215" s="312">
        <v>14</v>
      </c>
      <c r="R215" s="312">
        <v>15</v>
      </c>
      <c r="S215" s="54"/>
      <c r="T215" s="54"/>
      <c r="U215" s="54"/>
      <c r="V215" s="58" t="s">
        <v>717</v>
      </c>
      <c r="W215" s="54" t="s">
        <v>759</v>
      </c>
      <c r="X215" s="54"/>
      <c r="Y215" s="59" t="s">
        <v>718</v>
      </c>
      <c r="Z215" s="54" t="s">
        <v>719</v>
      </c>
      <c r="AA215" s="59" t="s">
        <v>720</v>
      </c>
      <c r="AB215" s="59" t="s">
        <v>721</v>
      </c>
      <c r="AC215" s="59" t="s">
        <v>722</v>
      </c>
      <c r="AD215" s="59" t="s">
        <v>723</v>
      </c>
      <c r="AE215" s="59" t="s">
        <v>736</v>
      </c>
      <c r="AF215" s="66" t="s">
        <v>732</v>
      </c>
      <c r="AG215" s="66"/>
      <c r="AH215" s="91" t="s">
        <v>737</v>
      </c>
      <c r="AI215" s="66"/>
      <c r="AJ215" s="66"/>
      <c r="AK215" s="78"/>
      <c r="AL215" s="78"/>
      <c r="AM215" s="87" t="s">
        <v>60</v>
      </c>
      <c r="AN215" s="87" t="s">
        <v>60</v>
      </c>
      <c r="AO215" s="87"/>
      <c r="AP215" s="87"/>
      <c r="AQ215" s="381" t="s">
        <v>800</v>
      </c>
    </row>
    <row r="216" spans="1:43" s="6" customFormat="1" hidden="1" x14ac:dyDescent="0.2">
      <c r="A216" s="316" t="str">
        <f>Übersetzungstexte!A$242</f>
        <v/>
      </c>
      <c r="B216" s="317" t="str">
        <f>Übersetzungstexte!A$245</f>
        <v>anrechen-</v>
      </c>
      <c r="C216" s="317" t="str">
        <f>Übersetzungstexte!A$248</f>
        <v>Wöchentl.</v>
      </c>
      <c r="D216" s="318" t="str">
        <f>Übersetzungstexte!A$251</f>
        <v>Sollstd. Abr.-</v>
      </c>
      <c r="E216" s="310" t="str">
        <f>Übersetzungstexte!A$254</f>
        <v/>
      </c>
      <c r="F216" s="318" t="str">
        <f>Übersetzungstexte!A$257</f>
        <v>Bezahlte/</v>
      </c>
      <c r="G216" s="319"/>
      <c r="H216" s="320" t="str">
        <f>Übersetzungstexte!A$263</f>
        <v>(nur für Gleitzeit)</v>
      </c>
      <c r="I216" s="321"/>
      <c r="J216" s="318" t="str">
        <f>Übersetzungstexte!A$269</f>
        <v>Ausfall-</v>
      </c>
      <c r="K216" s="318" t="str">
        <f>Übersetzungstexte!A$272</f>
        <v>Saldo</v>
      </c>
      <c r="L216" s="310" t="str">
        <f>Übersetzungstexte!A$275</f>
        <v>Saisonale</v>
      </c>
      <c r="M216" s="322" t="str">
        <f>Übersetzungstexte!A$278</f>
        <v>Anrechen-</v>
      </c>
      <c r="N216" s="310" t="str">
        <f>Übersetzungstexte!A$281</f>
        <v>Verdienst-</v>
      </c>
      <c r="O216" s="310" t="str">
        <f>Übersetzungstexte!A$284</f>
        <v>Verdienst-</v>
      </c>
      <c r="P216" s="317" t="str">
        <f>Übersetzungstexte!A$287</f>
        <v>Verdienst</v>
      </c>
      <c r="Q216" s="310" t="str">
        <f>AE$4</f>
        <v xml:space="preserve">Abzug </v>
      </c>
      <c r="R216" s="310" t="str">
        <f>Übersetzungstexte!A$293</f>
        <v/>
      </c>
      <c r="S216" s="55"/>
      <c r="T216" s="55"/>
      <c r="U216" s="62" t="s">
        <v>680</v>
      </c>
      <c r="V216" s="60" t="s">
        <v>709</v>
      </c>
      <c r="W216" s="61" t="s">
        <v>691</v>
      </c>
      <c r="X216" s="61" t="s">
        <v>554</v>
      </c>
      <c r="Y216" s="59" t="s">
        <v>729</v>
      </c>
      <c r="Z216" s="67" t="s">
        <v>671</v>
      </c>
      <c r="AA216" s="59" t="s">
        <v>731</v>
      </c>
      <c r="AB216" s="59" t="s">
        <v>694</v>
      </c>
      <c r="AC216" s="59" t="s">
        <v>674</v>
      </c>
      <c r="AD216" s="59" t="s">
        <v>674</v>
      </c>
      <c r="AE216" s="59" t="s">
        <v>677</v>
      </c>
      <c r="AF216" s="66" t="s">
        <v>677</v>
      </c>
      <c r="AG216" s="66" t="s">
        <v>673</v>
      </c>
      <c r="AH216" s="91"/>
      <c r="AI216" s="66" t="s">
        <v>685</v>
      </c>
      <c r="AJ216" s="66" t="s">
        <v>685</v>
      </c>
      <c r="AK216" s="66" t="s">
        <v>764</v>
      </c>
      <c r="AL216" s="66" t="s">
        <v>667</v>
      </c>
      <c r="AM216" s="59" t="s">
        <v>674</v>
      </c>
      <c r="AN216" s="66" t="s">
        <v>673</v>
      </c>
      <c r="AO216" s="66" t="s">
        <v>764</v>
      </c>
      <c r="AP216" s="95" t="s">
        <v>46</v>
      </c>
      <c r="AQ216" s="382" t="s">
        <v>801</v>
      </c>
    </row>
    <row r="217" spans="1:43" s="6" customFormat="1" hidden="1" x14ac:dyDescent="0.2">
      <c r="A217" s="323" t="str">
        <f>Übersetzungstexte!A$243</f>
        <v/>
      </c>
      <c r="B217" s="310" t="str">
        <f>Übersetzungstexte!A$246</f>
        <v>barer Std.-</v>
      </c>
      <c r="C217" s="317" t="str">
        <f>Übersetzungstexte!A$249</f>
        <v>Arbeitszeit</v>
      </c>
      <c r="D217" s="318" t="str">
        <f>Übersetzungstexte!A$252</f>
        <v>Periode Inkl.</v>
      </c>
      <c r="E217" s="310" t="str">
        <f>Übersetzungstexte!A$255</f>
        <v/>
      </c>
      <c r="F217" s="318" t="str">
        <f>Übersetzungstexte!A$258</f>
        <v>Unbezahlte</v>
      </c>
      <c r="G217" s="324" t="str">
        <f>Übersetzungstexte!A$261</f>
        <v>Saldo Ende Per.</v>
      </c>
      <c r="H217" s="325"/>
      <c r="I217" s="326"/>
      <c r="J217" s="318" t="str">
        <f>Übersetzungstexte!A$270</f>
        <v>stunden</v>
      </c>
      <c r="K217" s="318" t="str">
        <f>Übersetzungstexte!A$273</f>
        <v>Mehrstd.</v>
      </c>
      <c r="L217" s="310" t="str">
        <f>Übersetzungstexte!A$276</f>
        <v>Ausfall-</v>
      </c>
      <c r="M217" s="322" t="str">
        <f>Übersetzungstexte!A$279</f>
        <v>bare Aus-</v>
      </c>
      <c r="N217" s="310" t="str">
        <f>Übersetzungstexte!A$282</f>
        <v>ausfall</v>
      </c>
      <c r="O217" s="310" t="str">
        <f>Übersetzungstexte!A$285</f>
        <v>ausfall</v>
      </c>
      <c r="P217" s="317" t="str">
        <f>Übersetzungstexte!A$288</f>
        <v>Zwischen-</v>
      </c>
      <c r="Q217" s="310" t="str">
        <f>Übersetzungstexte!A$291</f>
        <v>Karenztage</v>
      </c>
      <c r="R217" s="310" t="str">
        <f>Übersetzungstexte!A$294</f>
        <v>Beantragte</v>
      </c>
      <c r="S217" s="55"/>
      <c r="T217" s="55"/>
      <c r="U217" s="55" t="s">
        <v>682</v>
      </c>
      <c r="V217" s="60" t="s">
        <v>710</v>
      </c>
      <c r="W217" s="61" t="s">
        <v>692</v>
      </c>
      <c r="X217" s="61"/>
      <c r="Y217" s="59" t="s">
        <v>730</v>
      </c>
      <c r="Z217" s="67" t="s">
        <v>691</v>
      </c>
      <c r="AA217" s="59" t="s">
        <v>730</v>
      </c>
      <c r="AB217" s="59" t="s">
        <v>51</v>
      </c>
      <c r="AC217" s="59" t="s">
        <v>672</v>
      </c>
      <c r="AD217" s="59" t="s">
        <v>672</v>
      </c>
      <c r="AE217" s="59" t="s">
        <v>656</v>
      </c>
      <c r="AF217" s="66" t="s">
        <v>707</v>
      </c>
      <c r="AG217" s="66" t="s">
        <v>707</v>
      </c>
      <c r="AH217" s="91" t="s">
        <v>678</v>
      </c>
      <c r="AI217" s="66" t="s">
        <v>760</v>
      </c>
      <c r="AJ217" s="66" t="s">
        <v>763</v>
      </c>
      <c r="AK217" s="66" t="s">
        <v>760</v>
      </c>
      <c r="AL217" s="66" t="s">
        <v>760</v>
      </c>
      <c r="AM217" s="59" t="s">
        <v>672</v>
      </c>
      <c r="AN217" s="66" t="s">
        <v>707</v>
      </c>
      <c r="AO217" s="66" t="s">
        <v>45</v>
      </c>
      <c r="AP217" s="95" t="s">
        <v>47</v>
      </c>
      <c r="AQ217" s="383"/>
    </row>
    <row r="218" spans="1:43" s="6" customFormat="1" hidden="1" x14ac:dyDescent="0.2">
      <c r="A218" s="327" t="str">
        <f>Übersetzungstexte!A$244</f>
        <v>Name,Vorname</v>
      </c>
      <c r="B218" s="328" t="str">
        <f>Übersetzungstexte!A$247</f>
        <v>Verdienst</v>
      </c>
      <c r="C218" s="329" t="str">
        <f>Übersetzungstexte!A$250</f>
        <v>in der AP</v>
      </c>
      <c r="D218" s="330" t="str">
        <f>Übersetzungstexte!A$253</f>
        <v>Vorholzeit</v>
      </c>
      <c r="E218" s="328" t="str">
        <f>Übersetzungstexte!A$256</f>
        <v>Istzeit</v>
      </c>
      <c r="F218" s="330" t="str">
        <f>Übersetzungstexte!A$259</f>
        <v>Absenzen</v>
      </c>
      <c r="G218" s="331" t="str">
        <f>Übersetzungstexte!A$262</f>
        <v>vorherg.</v>
      </c>
      <c r="H218" s="332" t="str">
        <f>Übersetzungstexte!A$265</f>
        <v>laufend</v>
      </c>
      <c r="I218" s="328" t="str">
        <f>Übersetzungstexte!A$268</f>
        <v>Diff.</v>
      </c>
      <c r="J218" s="330" t="str">
        <f>Übersetzungstexte!A$271</f>
        <v>total</v>
      </c>
      <c r="K218" s="330" t="str">
        <f>Übersetzungstexte!A$274</f>
        <v>Vormonate</v>
      </c>
      <c r="L218" s="328" t="str">
        <f>Übersetzungstexte!A$277</f>
        <v>stunden</v>
      </c>
      <c r="M218" s="333" t="str">
        <f>Übersetzungstexte!A$280</f>
        <v>fall-Std.</v>
      </c>
      <c r="N218" s="333" t="str">
        <f>Übersetzungstexte!A$283</f>
        <v>100%</v>
      </c>
      <c r="O218" s="333" t="str">
        <f>Übersetzungstexte!A$286</f>
        <v>80%</v>
      </c>
      <c r="P218" s="329" t="str">
        <f>Übersetzungstexte!A$289</f>
        <v>Beschäftigung</v>
      </c>
      <c r="Q218" s="333" t="str">
        <f>Übersetzungstexte!A$292</f>
        <v>80%</v>
      </c>
      <c r="R218" s="328" t="str">
        <f>Übersetzungstexte!A$295</f>
        <v>Vergütung</v>
      </c>
      <c r="S218" s="55"/>
      <c r="T218" s="55"/>
      <c r="U218" s="55" t="s">
        <v>673</v>
      </c>
      <c r="V218" s="61"/>
      <c r="W218" s="61" t="s">
        <v>738</v>
      </c>
      <c r="X218" s="61"/>
      <c r="Y218" s="59" t="s">
        <v>697</v>
      </c>
      <c r="Z218" s="67" t="s">
        <v>692</v>
      </c>
      <c r="AA218" s="59" t="s">
        <v>698</v>
      </c>
      <c r="AB218" s="59" t="s">
        <v>50</v>
      </c>
      <c r="AC218" s="68" t="s">
        <v>675</v>
      </c>
      <c r="AD218" s="68" t="s">
        <v>676</v>
      </c>
      <c r="AE218" s="68" t="s">
        <v>676</v>
      </c>
      <c r="AF218" s="66" t="s">
        <v>733</v>
      </c>
      <c r="AG218" s="66" t="s">
        <v>733</v>
      </c>
      <c r="AH218" s="96" t="s">
        <v>679</v>
      </c>
      <c r="AI218" s="66" t="s">
        <v>749</v>
      </c>
      <c r="AJ218" s="66" t="s">
        <v>749</v>
      </c>
      <c r="AK218" s="66" t="s">
        <v>749</v>
      </c>
      <c r="AL218" s="66" t="s">
        <v>749</v>
      </c>
      <c r="AM218" s="68" t="s">
        <v>675</v>
      </c>
      <c r="AN218" s="66" t="s">
        <v>733</v>
      </c>
      <c r="AO218" s="66" t="s">
        <v>663</v>
      </c>
      <c r="AP218" s="95" t="s">
        <v>48</v>
      </c>
      <c r="AQ218" s="383"/>
    </row>
    <row r="219" spans="1:43" ht="17.25" hidden="1" customHeight="1" x14ac:dyDescent="0.2">
      <c r="A219" s="347" t="str">
        <f>'Stammdaten Mitarbeitende'!AA219</f>
        <v/>
      </c>
      <c r="B219" s="348" t="str">
        <f t="shared" ref="B219:B239" si="205">U219</f>
        <v/>
      </c>
      <c r="C219" s="162"/>
      <c r="D219" s="163"/>
      <c r="E219" s="164"/>
      <c r="F219" s="165"/>
      <c r="G219" s="307"/>
      <c r="H219" s="308"/>
      <c r="I219" s="346">
        <f t="shared" ref="I219:I239" si="206">V219</f>
        <v>0</v>
      </c>
      <c r="J219" s="309" t="str">
        <f t="shared" ref="J219:J239" si="207">W219</f>
        <v/>
      </c>
      <c r="K219" s="164"/>
      <c r="L219" s="342" t="str">
        <f t="shared" ref="L219:L239" si="208">Z219</f>
        <v/>
      </c>
      <c r="M219" s="309" t="str">
        <f t="shared" ref="M219:M239" si="209">AB219</f>
        <v/>
      </c>
      <c r="N219" s="309" t="str">
        <f t="shared" ref="N219:N239" si="210">AC219</f>
        <v/>
      </c>
      <c r="O219" s="309" t="str">
        <f t="shared" ref="O219:O239" si="211">AD219</f>
        <v/>
      </c>
      <c r="P219" s="164"/>
      <c r="Q219" s="309" t="str">
        <f t="shared" ref="Q219:Q239" si="212">AE219</f>
        <v/>
      </c>
      <c r="R219" s="309" t="str">
        <f t="shared" ref="R219:R239" si="213">AH219</f>
        <v/>
      </c>
      <c r="S219" s="56"/>
      <c r="T219" s="57"/>
      <c r="U219" s="64" t="str">
        <f>IF($A219="","",'Stammdaten Mitarbeitende'!L219)</f>
        <v/>
      </c>
      <c r="V219" s="63">
        <f t="shared" ref="V219:V239" si="214">IF(AND(G219="",H219=""),0,G219-H219)</f>
        <v>0</v>
      </c>
      <c r="W219" s="63" t="str">
        <f t="shared" ref="W219:W239" si="215">IF(OR($A219="",D219="",E219="",F219="",V219=""),"",D219-(E219+F219+V219))</f>
        <v/>
      </c>
      <c r="X219" s="63" t="str">
        <f t="shared" ref="X219:X239" si="216">IF(W219="","",MAX(W219,0))</f>
        <v/>
      </c>
      <c r="Y219" s="65" t="str">
        <f t="shared" ref="Y219:Y239" si="217">IF(J219="","",Y$4)</f>
        <v/>
      </c>
      <c r="Z219" s="65" t="str">
        <f t="shared" ref="Z219:Z239" si="218">IF(J219="","",J219*Z$4)</f>
        <v/>
      </c>
      <c r="AA219" s="19" t="str">
        <f t="shared" ref="AA219:AA239" si="219">IF(Y219="","",AA$4)</f>
        <v/>
      </c>
      <c r="AB219" s="19" t="str">
        <f t="shared" ref="AB219:AB239" si="220">IF(J219="","",ROUND(J219*AB$4 - MAX(K219-L219,0),2))</f>
        <v/>
      </c>
      <c r="AC219" s="19" t="str">
        <f t="shared" ref="AC219:AC239" si="221">IF(OR($A219="",J219="",B219="",M219&lt;0),"",MAX(ROUND(M219*B219*2,1)/2,0))</f>
        <v/>
      </c>
      <c r="AD219" s="19" t="str">
        <f t="shared" ref="AD219:AD239" si="222">IF(OR($A219="",N219=""),"",ROUND(N219*8/5,1)/2)</f>
        <v/>
      </c>
      <c r="AE219" s="19" t="str">
        <f t="shared" ref="AE219:AE239" si="223">IF(OR($A219="",B219="",N219=""),"",ROUND(AE$3*C219*B219*16/50,1)/2)</f>
        <v/>
      </c>
      <c r="AF219" s="19" t="str">
        <f t="shared" ref="AF219:AF239" si="224">IF(OR($A219="",J219="",N219=""),"",MAX(O219+P219-N219,0))</f>
        <v/>
      </c>
      <c r="AG219" s="19">
        <f t="shared" ref="AG219:AG239" si="225">P219</f>
        <v>0</v>
      </c>
      <c r="AH219" s="19" t="str">
        <f t="shared" ref="AH219:AH239" si="226">IF(OR($A219="",N219=""),"",ROUND((MAX(O219-Q219-AF219,0))*2,1)/2)</f>
        <v/>
      </c>
      <c r="AI219" s="81">
        <f t="shared" ref="AI219:AI239" si="227">IF(D219="",0,1)</f>
        <v>0</v>
      </c>
      <c r="AJ219" s="80">
        <f>IF(J219="",0,IF(ROUND(J219,2)&lt;=0,0,1))</f>
        <v>0</v>
      </c>
      <c r="AK219" s="19">
        <f t="shared" ref="AK219:AK239" si="228">IF(D219="",0,D219)</f>
        <v>0</v>
      </c>
      <c r="AL219" s="19">
        <f t="shared" ref="AL219:AL239" si="229">IF(D219="",0,F219)</f>
        <v>0</v>
      </c>
      <c r="AM219" s="64">
        <f>IF('Stammdaten Mitarbeitende'!N219&gt;0,AC219,0)</f>
        <v>0</v>
      </c>
      <c r="AN219" s="74">
        <f>IF('Stammdaten Mitarbeitende'!N219&gt;0,P219,0)</f>
        <v>0</v>
      </c>
      <c r="AO219" s="19">
        <f t="shared" ref="AO219:AO239" si="230">D219</f>
        <v>0</v>
      </c>
      <c r="AP219" s="19">
        <f t="shared" ref="AP219:AP239" si="231">F219</f>
        <v>0</v>
      </c>
      <c r="AQ219" s="97">
        <f t="shared" ref="AQ219:AQ239" si="232">IF(AM219="",0,MAX(AM219-AN219,0))</f>
        <v>0</v>
      </c>
    </row>
    <row r="220" spans="1:43" ht="17.25" hidden="1" customHeight="1" x14ac:dyDescent="0.2">
      <c r="A220" s="347" t="str">
        <f>'Stammdaten Mitarbeitende'!AA220</f>
        <v/>
      </c>
      <c r="B220" s="348" t="str">
        <f t="shared" si="205"/>
        <v/>
      </c>
      <c r="C220" s="162"/>
      <c r="D220" s="163"/>
      <c r="E220" s="164"/>
      <c r="F220" s="165"/>
      <c r="G220" s="307"/>
      <c r="H220" s="308"/>
      <c r="I220" s="346">
        <f t="shared" si="206"/>
        <v>0</v>
      </c>
      <c r="J220" s="309" t="str">
        <f t="shared" si="207"/>
        <v/>
      </c>
      <c r="K220" s="164"/>
      <c r="L220" s="342" t="str">
        <f t="shared" si="208"/>
        <v/>
      </c>
      <c r="M220" s="309" t="str">
        <f t="shared" si="209"/>
        <v/>
      </c>
      <c r="N220" s="309" t="str">
        <f t="shared" si="210"/>
        <v/>
      </c>
      <c r="O220" s="309" t="str">
        <f t="shared" si="211"/>
        <v/>
      </c>
      <c r="P220" s="164"/>
      <c r="Q220" s="309" t="str">
        <f t="shared" si="212"/>
        <v/>
      </c>
      <c r="R220" s="309" t="str">
        <f t="shared" si="213"/>
        <v/>
      </c>
      <c r="S220" s="56"/>
      <c r="T220" s="57"/>
      <c r="U220" s="64" t="str">
        <f>IF($A220="","",'Stammdaten Mitarbeitende'!L220)</f>
        <v/>
      </c>
      <c r="V220" s="63">
        <f t="shared" si="214"/>
        <v>0</v>
      </c>
      <c r="W220" s="63" t="str">
        <f t="shared" si="215"/>
        <v/>
      </c>
      <c r="X220" s="63" t="str">
        <f t="shared" si="216"/>
        <v/>
      </c>
      <c r="Y220" s="65" t="str">
        <f t="shared" si="217"/>
        <v/>
      </c>
      <c r="Z220" s="65" t="str">
        <f t="shared" si="218"/>
        <v/>
      </c>
      <c r="AA220" s="19" t="str">
        <f t="shared" si="219"/>
        <v/>
      </c>
      <c r="AB220" s="19" t="str">
        <f t="shared" si="220"/>
        <v/>
      </c>
      <c r="AC220" s="19" t="str">
        <f t="shared" si="221"/>
        <v/>
      </c>
      <c r="AD220" s="19" t="str">
        <f t="shared" si="222"/>
        <v/>
      </c>
      <c r="AE220" s="19" t="str">
        <f t="shared" si="223"/>
        <v/>
      </c>
      <c r="AF220" s="19" t="str">
        <f t="shared" si="224"/>
        <v/>
      </c>
      <c r="AG220" s="19">
        <f t="shared" si="225"/>
        <v>0</v>
      </c>
      <c r="AH220" s="19" t="str">
        <f t="shared" si="226"/>
        <v/>
      </c>
      <c r="AI220" s="81">
        <f t="shared" si="227"/>
        <v>0</v>
      </c>
      <c r="AJ220" s="80">
        <f t="shared" ref="AJ220:AJ239" si="233">IF(J220="",0,IF(ROUND(J220,2)&lt;=0,0,1))</f>
        <v>0</v>
      </c>
      <c r="AK220" s="19">
        <f t="shared" si="228"/>
        <v>0</v>
      </c>
      <c r="AL220" s="19">
        <f t="shared" si="229"/>
        <v>0</v>
      </c>
      <c r="AM220" s="64">
        <f>IF('Stammdaten Mitarbeitende'!N220&gt;0,AC220,0)</f>
        <v>0</v>
      </c>
      <c r="AN220" s="74">
        <f>IF('Stammdaten Mitarbeitende'!N220&gt;0,P220,0)</f>
        <v>0</v>
      </c>
      <c r="AO220" s="19">
        <f t="shared" si="230"/>
        <v>0</v>
      </c>
      <c r="AP220" s="19">
        <f t="shared" si="231"/>
        <v>0</v>
      </c>
      <c r="AQ220" s="97">
        <f t="shared" si="232"/>
        <v>0</v>
      </c>
    </row>
    <row r="221" spans="1:43" ht="17.25" hidden="1" customHeight="1" x14ac:dyDescent="0.2">
      <c r="A221" s="347" t="str">
        <f>'Stammdaten Mitarbeitende'!AA221</f>
        <v/>
      </c>
      <c r="B221" s="348" t="str">
        <f t="shared" si="205"/>
        <v/>
      </c>
      <c r="C221" s="162"/>
      <c r="D221" s="163"/>
      <c r="E221" s="164"/>
      <c r="F221" s="165"/>
      <c r="G221" s="307"/>
      <c r="H221" s="308"/>
      <c r="I221" s="346">
        <f t="shared" si="206"/>
        <v>0</v>
      </c>
      <c r="J221" s="309" t="str">
        <f t="shared" si="207"/>
        <v/>
      </c>
      <c r="K221" s="164"/>
      <c r="L221" s="342" t="str">
        <f t="shared" si="208"/>
        <v/>
      </c>
      <c r="M221" s="309" t="str">
        <f t="shared" si="209"/>
        <v/>
      </c>
      <c r="N221" s="309" t="str">
        <f t="shared" si="210"/>
        <v/>
      </c>
      <c r="O221" s="309" t="str">
        <f t="shared" si="211"/>
        <v/>
      </c>
      <c r="P221" s="164"/>
      <c r="Q221" s="309" t="str">
        <f t="shared" si="212"/>
        <v/>
      </c>
      <c r="R221" s="309" t="str">
        <f t="shared" si="213"/>
        <v/>
      </c>
      <c r="S221" s="56"/>
      <c r="T221" s="57"/>
      <c r="U221" s="64" t="str">
        <f>IF($A221="","",'Stammdaten Mitarbeitende'!L221)</f>
        <v/>
      </c>
      <c r="V221" s="63">
        <f t="shared" si="214"/>
        <v>0</v>
      </c>
      <c r="W221" s="63" t="str">
        <f t="shared" si="215"/>
        <v/>
      </c>
      <c r="X221" s="63" t="str">
        <f t="shared" si="216"/>
        <v/>
      </c>
      <c r="Y221" s="65" t="str">
        <f t="shared" si="217"/>
        <v/>
      </c>
      <c r="Z221" s="65" t="str">
        <f t="shared" si="218"/>
        <v/>
      </c>
      <c r="AA221" s="19" t="str">
        <f t="shared" si="219"/>
        <v/>
      </c>
      <c r="AB221" s="19" t="str">
        <f t="shared" si="220"/>
        <v/>
      </c>
      <c r="AC221" s="19" t="str">
        <f t="shared" si="221"/>
        <v/>
      </c>
      <c r="AD221" s="19" t="str">
        <f t="shared" si="222"/>
        <v/>
      </c>
      <c r="AE221" s="19" t="str">
        <f t="shared" si="223"/>
        <v/>
      </c>
      <c r="AF221" s="19" t="str">
        <f t="shared" si="224"/>
        <v/>
      </c>
      <c r="AG221" s="19">
        <f t="shared" si="225"/>
        <v>0</v>
      </c>
      <c r="AH221" s="19" t="str">
        <f t="shared" si="226"/>
        <v/>
      </c>
      <c r="AI221" s="81">
        <f t="shared" si="227"/>
        <v>0</v>
      </c>
      <c r="AJ221" s="80">
        <f t="shared" si="233"/>
        <v>0</v>
      </c>
      <c r="AK221" s="19">
        <f t="shared" si="228"/>
        <v>0</v>
      </c>
      <c r="AL221" s="19">
        <f t="shared" si="229"/>
        <v>0</v>
      </c>
      <c r="AM221" s="64">
        <f>IF('Stammdaten Mitarbeitende'!N221&gt;0,AC221,0)</f>
        <v>0</v>
      </c>
      <c r="AN221" s="74">
        <f>IF('Stammdaten Mitarbeitende'!N221&gt;0,P221,0)</f>
        <v>0</v>
      </c>
      <c r="AO221" s="19">
        <f t="shared" si="230"/>
        <v>0</v>
      </c>
      <c r="AP221" s="19">
        <f t="shared" si="231"/>
        <v>0</v>
      </c>
      <c r="AQ221" s="97">
        <f t="shared" si="232"/>
        <v>0</v>
      </c>
    </row>
    <row r="222" spans="1:43" ht="17.25" hidden="1" customHeight="1" x14ac:dyDescent="0.2">
      <c r="A222" s="347" t="str">
        <f>'Stammdaten Mitarbeitende'!AA222</f>
        <v/>
      </c>
      <c r="B222" s="348" t="str">
        <f t="shared" si="205"/>
        <v/>
      </c>
      <c r="C222" s="162"/>
      <c r="D222" s="163"/>
      <c r="E222" s="164"/>
      <c r="F222" s="165"/>
      <c r="G222" s="307"/>
      <c r="H222" s="308"/>
      <c r="I222" s="346">
        <f t="shared" si="206"/>
        <v>0</v>
      </c>
      <c r="J222" s="309" t="str">
        <f t="shared" si="207"/>
        <v/>
      </c>
      <c r="K222" s="164"/>
      <c r="L222" s="342" t="str">
        <f t="shared" si="208"/>
        <v/>
      </c>
      <c r="M222" s="309" t="str">
        <f t="shared" si="209"/>
        <v/>
      </c>
      <c r="N222" s="309" t="str">
        <f t="shared" si="210"/>
        <v/>
      </c>
      <c r="O222" s="309" t="str">
        <f t="shared" si="211"/>
        <v/>
      </c>
      <c r="P222" s="164"/>
      <c r="Q222" s="309" t="str">
        <f t="shared" si="212"/>
        <v/>
      </c>
      <c r="R222" s="309" t="str">
        <f t="shared" si="213"/>
        <v/>
      </c>
      <c r="S222" s="56"/>
      <c r="T222" s="57"/>
      <c r="U222" s="64" t="str">
        <f>IF($A222="","",'Stammdaten Mitarbeitende'!L222)</f>
        <v/>
      </c>
      <c r="V222" s="63">
        <f t="shared" si="214"/>
        <v>0</v>
      </c>
      <c r="W222" s="63" t="str">
        <f t="shared" si="215"/>
        <v/>
      </c>
      <c r="X222" s="63" t="str">
        <f t="shared" si="216"/>
        <v/>
      </c>
      <c r="Y222" s="65" t="str">
        <f t="shared" si="217"/>
        <v/>
      </c>
      <c r="Z222" s="65" t="str">
        <f t="shared" si="218"/>
        <v/>
      </c>
      <c r="AA222" s="19" t="str">
        <f t="shared" si="219"/>
        <v/>
      </c>
      <c r="AB222" s="19" t="str">
        <f t="shared" si="220"/>
        <v/>
      </c>
      <c r="AC222" s="19" t="str">
        <f t="shared" si="221"/>
        <v/>
      </c>
      <c r="AD222" s="19" t="str">
        <f t="shared" si="222"/>
        <v/>
      </c>
      <c r="AE222" s="19" t="str">
        <f t="shared" si="223"/>
        <v/>
      </c>
      <c r="AF222" s="19" t="str">
        <f t="shared" si="224"/>
        <v/>
      </c>
      <c r="AG222" s="19">
        <f t="shared" si="225"/>
        <v>0</v>
      </c>
      <c r="AH222" s="19" t="str">
        <f t="shared" si="226"/>
        <v/>
      </c>
      <c r="AI222" s="81">
        <f t="shared" si="227"/>
        <v>0</v>
      </c>
      <c r="AJ222" s="80">
        <f t="shared" si="233"/>
        <v>0</v>
      </c>
      <c r="AK222" s="19">
        <f t="shared" si="228"/>
        <v>0</v>
      </c>
      <c r="AL222" s="19">
        <f t="shared" si="229"/>
        <v>0</v>
      </c>
      <c r="AM222" s="64">
        <f>IF('Stammdaten Mitarbeitende'!N222&gt;0,AC222,0)</f>
        <v>0</v>
      </c>
      <c r="AN222" s="74">
        <f>IF('Stammdaten Mitarbeitende'!N222&gt;0,P222,0)</f>
        <v>0</v>
      </c>
      <c r="AO222" s="19">
        <f t="shared" si="230"/>
        <v>0</v>
      </c>
      <c r="AP222" s="19">
        <f t="shared" si="231"/>
        <v>0</v>
      </c>
      <c r="AQ222" s="97">
        <f t="shared" si="232"/>
        <v>0</v>
      </c>
    </row>
    <row r="223" spans="1:43" ht="17.25" hidden="1" customHeight="1" x14ac:dyDescent="0.2">
      <c r="A223" s="347" t="str">
        <f>'Stammdaten Mitarbeitende'!AA223</f>
        <v/>
      </c>
      <c r="B223" s="348" t="str">
        <f t="shared" si="205"/>
        <v/>
      </c>
      <c r="C223" s="162"/>
      <c r="D223" s="163"/>
      <c r="E223" s="164"/>
      <c r="F223" s="165"/>
      <c r="G223" s="307"/>
      <c r="H223" s="308"/>
      <c r="I223" s="346">
        <f t="shared" si="206"/>
        <v>0</v>
      </c>
      <c r="J223" s="309" t="str">
        <f t="shared" si="207"/>
        <v/>
      </c>
      <c r="K223" s="164"/>
      <c r="L223" s="342" t="str">
        <f t="shared" si="208"/>
        <v/>
      </c>
      <c r="M223" s="309" t="str">
        <f t="shared" si="209"/>
        <v/>
      </c>
      <c r="N223" s="309" t="str">
        <f t="shared" si="210"/>
        <v/>
      </c>
      <c r="O223" s="309" t="str">
        <f t="shared" si="211"/>
        <v/>
      </c>
      <c r="P223" s="164"/>
      <c r="Q223" s="309" t="str">
        <f t="shared" si="212"/>
        <v/>
      </c>
      <c r="R223" s="309" t="str">
        <f t="shared" si="213"/>
        <v/>
      </c>
      <c r="S223" s="56"/>
      <c r="T223" s="57"/>
      <c r="U223" s="64" t="str">
        <f>IF($A223="","",'Stammdaten Mitarbeitende'!L223)</f>
        <v/>
      </c>
      <c r="V223" s="63">
        <f t="shared" si="214"/>
        <v>0</v>
      </c>
      <c r="W223" s="63" t="str">
        <f t="shared" si="215"/>
        <v/>
      </c>
      <c r="X223" s="63" t="str">
        <f t="shared" si="216"/>
        <v/>
      </c>
      <c r="Y223" s="65" t="str">
        <f t="shared" si="217"/>
        <v/>
      </c>
      <c r="Z223" s="65" t="str">
        <f t="shared" si="218"/>
        <v/>
      </c>
      <c r="AA223" s="19" t="str">
        <f t="shared" si="219"/>
        <v/>
      </c>
      <c r="AB223" s="19" t="str">
        <f t="shared" si="220"/>
        <v/>
      </c>
      <c r="AC223" s="19" t="str">
        <f t="shared" si="221"/>
        <v/>
      </c>
      <c r="AD223" s="19" t="str">
        <f t="shared" si="222"/>
        <v/>
      </c>
      <c r="AE223" s="19" t="str">
        <f t="shared" si="223"/>
        <v/>
      </c>
      <c r="AF223" s="19" t="str">
        <f t="shared" si="224"/>
        <v/>
      </c>
      <c r="AG223" s="19">
        <f t="shared" si="225"/>
        <v>0</v>
      </c>
      <c r="AH223" s="19" t="str">
        <f t="shared" si="226"/>
        <v/>
      </c>
      <c r="AI223" s="81">
        <f t="shared" si="227"/>
        <v>0</v>
      </c>
      <c r="AJ223" s="80">
        <f t="shared" si="233"/>
        <v>0</v>
      </c>
      <c r="AK223" s="19">
        <f t="shared" si="228"/>
        <v>0</v>
      </c>
      <c r="AL223" s="19">
        <f t="shared" si="229"/>
        <v>0</v>
      </c>
      <c r="AM223" s="64">
        <f>IF('Stammdaten Mitarbeitende'!N223&gt;0,AC223,0)</f>
        <v>0</v>
      </c>
      <c r="AN223" s="74">
        <f>IF('Stammdaten Mitarbeitende'!N223&gt;0,P223,0)</f>
        <v>0</v>
      </c>
      <c r="AO223" s="19">
        <f t="shared" si="230"/>
        <v>0</v>
      </c>
      <c r="AP223" s="19">
        <f t="shared" si="231"/>
        <v>0</v>
      </c>
      <c r="AQ223" s="97">
        <f t="shared" si="232"/>
        <v>0</v>
      </c>
    </row>
    <row r="224" spans="1:43" ht="17.25" hidden="1" customHeight="1" x14ac:dyDescent="0.2">
      <c r="A224" s="347" t="str">
        <f>'Stammdaten Mitarbeitende'!AA224</f>
        <v/>
      </c>
      <c r="B224" s="348" t="str">
        <f t="shared" si="205"/>
        <v/>
      </c>
      <c r="C224" s="162"/>
      <c r="D224" s="163"/>
      <c r="E224" s="164"/>
      <c r="F224" s="165"/>
      <c r="G224" s="307"/>
      <c r="H224" s="308"/>
      <c r="I224" s="346">
        <f t="shared" si="206"/>
        <v>0</v>
      </c>
      <c r="J224" s="309" t="str">
        <f t="shared" si="207"/>
        <v/>
      </c>
      <c r="K224" s="164"/>
      <c r="L224" s="342" t="str">
        <f t="shared" si="208"/>
        <v/>
      </c>
      <c r="M224" s="309" t="str">
        <f t="shared" si="209"/>
        <v/>
      </c>
      <c r="N224" s="309" t="str">
        <f t="shared" si="210"/>
        <v/>
      </c>
      <c r="O224" s="309" t="str">
        <f t="shared" si="211"/>
        <v/>
      </c>
      <c r="P224" s="164"/>
      <c r="Q224" s="309" t="str">
        <f t="shared" si="212"/>
        <v/>
      </c>
      <c r="R224" s="309" t="str">
        <f t="shared" si="213"/>
        <v/>
      </c>
      <c r="S224" s="56"/>
      <c r="T224" s="57"/>
      <c r="U224" s="64" t="str">
        <f>IF($A224="","",'Stammdaten Mitarbeitende'!L224)</f>
        <v/>
      </c>
      <c r="V224" s="63">
        <f t="shared" si="214"/>
        <v>0</v>
      </c>
      <c r="W224" s="63" t="str">
        <f t="shared" si="215"/>
        <v/>
      </c>
      <c r="X224" s="63" t="str">
        <f t="shared" si="216"/>
        <v/>
      </c>
      <c r="Y224" s="65" t="str">
        <f t="shared" si="217"/>
        <v/>
      </c>
      <c r="Z224" s="65" t="str">
        <f t="shared" si="218"/>
        <v/>
      </c>
      <c r="AA224" s="19" t="str">
        <f t="shared" si="219"/>
        <v/>
      </c>
      <c r="AB224" s="19" t="str">
        <f t="shared" si="220"/>
        <v/>
      </c>
      <c r="AC224" s="19" t="str">
        <f t="shared" si="221"/>
        <v/>
      </c>
      <c r="AD224" s="19" t="str">
        <f t="shared" si="222"/>
        <v/>
      </c>
      <c r="AE224" s="19" t="str">
        <f t="shared" si="223"/>
        <v/>
      </c>
      <c r="AF224" s="19" t="str">
        <f t="shared" si="224"/>
        <v/>
      </c>
      <c r="AG224" s="19">
        <f t="shared" si="225"/>
        <v>0</v>
      </c>
      <c r="AH224" s="19" t="str">
        <f t="shared" si="226"/>
        <v/>
      </c>
      <c r="AI224" s="81">
        <f t="shared" si="227"/>
        <v>0</v>
      </c>
      <c r="AJ224" s="80">
        <f t="shared" si="233"/>
        <v>0</v>
      </c>
      <c r="AK224" s="19">
        <f t="shared" si="228"/>
        <v>0</v>
      </c>
      <c r="AL224" s="19">
        <f t="shared" si="229"/>
        <v>0</v>
      </c>
      <c r="AM224" s="64">
        <f>IF('Stammdaten Mitarbeitende'!N224&gt;0,AC224,0)</f>
        <v>0</v>
      </c>
      <c r="AN224" s="74">
        <f>IF('Stammdaten Mitarbeitende'!N224&gt;0,P224,0)</f>
        <v>0</v>
      </c>
      <c r="AO224" s="19">
        <f t="shared" si="230"/>
        <v>0</v>
      </c>
      <c r="AP224" s="19">
        <f t="shared" si="231"/>
        <v>0</v>
      </c>
      <c r="AQ224" s="97">
        <f t="shared" si="232"/>
        <v>0</v>
      </c>
    </row>
    <row r="225" spans="1:43" ht="17.25" hidden="1" customHeight="1" x14ac:dyDescent="0.2">
      <c r="A225" s="347" t="str">
        <f>'Stammdaten Mitarbeitende'!AA225</f>
        <v/>
      </c>
      <c r="B225" s="348" t="str">
        <f t="shared" si="205"/>
        <v/>
      </c>
      <c r="C225" s="162"/>
      <c r="D225" s="163"/>
      <c r="E225" s="164"/>
      <c r="F225" s="165"/>
      <c r="G225" s="307"/>
      <c r="H225" s="308"/>
      <c r="I225" s="346">
        <f t="shared" si="206"/>
        <v>0</v>
      </c>
      <c r="J225" s="309" t="str">
        <f t="shared" si="207"/>
        <v/>
      </c>
      <c r="K225" s="164"/>
      <c r="L225" s="342" t="str">
        <f t="shared" si="208"/>
        <v/>
      </c>
      <c r="M225" s="309" t="str">
        <f t="shared" si="209"/>
        <v/>
      </c>
      <c r="N225" s="309" t="str">
        <f t="shared" si="210"/>
        <v/>
      </c>
      <c r="O225" s="309" t="str">
        <f t="shared" si="211"/>
        <v/>
      </c>
      <c r="P225" s="164"/>
      <c r="Q225" s="309" t="str">
        <f t="shared" si="212"/>
        <v/>
      </c>
      <c r="R225" s="309" t="str">
        <f t="shared" si="213"/>
        <v/>
      </c>
      <c r="S225" s="56"/>
      <c r="T225" s="57"/>
      <c r="U225" s="64" t="str">
        <f>IF($A225="","",'Stammdaten Mitarbeitende'!L225)</f>
        <v/>
      </c>
      <c r="V225" s="63">
        <f t="shared" si="214"/>
        <v>0</v>
      </c>
      <c r="W225" s="63" t="str">
        <f t="shared" si="215"/>
        <v/>
      </c>
      <c r="X225" s="63" t="str">
        <f t="shared" si="216"/>
        <v/>
      </c>
      <c r="Y225" s="65" t="str">
        <f t="shared" si="217"/>
        <v/>
      </c>
      <c r="Z225" s="65" t="str">
        <f t="shared" si="218"/>
        <v/>
      </c>
      <c r="AA225" s="19" t="str">
        <f t="shared" si="219"/>
        <v/>
      </c>
      <c r="AB225" s="19" t="str">
        <f t="shared" si="220"/>
        <v/>
      </c>
      <c r="AC225" s="19" t="str">
        <f t="shared" si="221"/>
        <v/>
      </c>
      <c r="AD225" s="19" t="str">
        <f t="shared" si="222"/>
        <v/>
      </c>
      <c r="AE225" s="19" t="str">
        <f t="shared" si="223"/>
        <v/>
      </c>
      <c r="AF225" s="19" t="str">
        <f t="shared" si="224"/>
        <v/>
      </c>
      <c r="AG225" s="19">
        <f t="shared" si="225"/>
        <v>0</v>
      </c>
      <c r="AH225" s="19" t="str">
        <f t="shared" si="226"/>
        <v/>
      </c>
      <c r="AI225" s="81">
        <f t="shared" si="227"/>
        <v>0</v>
      </c>
      <c r="AJ225" s="80">
        <f t="shared" si="233"/>
        <v>0</v>
      </c>
      <c r="AK225" s="19">
        <f t="shared" si="228"/>
        <v>0</v>
      </c>
      <c r="AL225" s="19">
        <f t="shared" si="229"/>
        <v>0</v>
      </c>
      <c r="AM225" s="64">
        <f>IF('Stammdaten Mitarbeitende'!N225&gt;0,AC225,0)</f>
        <v>0</v>
      </c>
      <c r="AN225" s="74">
        <f>IF('Stammdaten Mitarbeitende'!N225&gt;0,P225,0)</f>
        <v>0</v>
      </c>
      <c r="AO225" s="19">
        <f t="shared" si="230"/>
        <v>0</v>
      </c>
      <c r="AP225" s="19">
        <f t="shared" si="231"/>
        <v>0</v>
      </c>
      <c r="AQ225" s="97">
        <f t="shared" si="232"/>
        <v>0</v>
      </c>
    </row>
    <row r="226" spans="1:43" ht="17.25" hidden="1" customHeight="1" x14ac:dyDescent="0.2">
      <c r="A226" s="347" t="str">
        <f>'Stammdaten Mitarbeitende'!AA226</f>
        <v/>
      </c>
      <c r="B226" s="348" t="str">
        <f t="shared" si="205"/>
        <v/>
      </c>
      <c r="C226" s="162"/>
      <c r="D226" s="163"/>
      <c r="E226" s="164"/>
      <c r="F226" s="165"/>
      <c r="G226" s="307"/>
      <c r="H226" s="308"/>
      <c r="I226" s="346">
        <f t="shared" si="206"/>
        <v>0</v>
      </c>
      <c r="J226" s="309" t="str">
        <f t="shared" si="207"/>
        <v/>
      </c>
      <c r="K226" s="164"/>
      <c r="L226" s="342" t="str">
        <f t="shared" si="208"/>
        <v/>
      </c>
      <c r="M226" s="309" t="str">
        <f t="shared" si="209"/>
        <v/>
      </c>
      <c r="N226" s="309" t="str">
        <f t="shared" si="210"/>
        <v/>
      </c>
      <c r="O226" s="309" t="str">
        <f t="shared" si="211"/>
        <v/>
      </c>
      <c r="P226" s="164"/>
      <c r="Q226" s="309" t="str">
        <f t="shared" si="212"/>
        <v/>
      </c>
      <c r="R226" s="309" t="str">
        <f t="shared" si="213"/>
        <v/>
      </c>
      <c r="S226" s="56"/>
      <c r="T226" s="57"/>
      <c r="U226" s="64" t="str">
        <f>IF($A226="","",'Stammdaten Mitarbeitende'!L226)</f>
        <v/>
      </c>
      <c r="V226" s="63">
        <f t="shared" si="214"/>
        <v>0</v>
      </c>
      <c r="W226" s="63" t="str">
        <f t="shared" si="215"/>
        <v/>
      </c>
      <c r="X226" s="63" t="str">
        <f t="shared" si="216"/>
        <v/>
      </c>
      <c r="Y226" s="65" t="str">
        <f t="shared" si="217"/>
        <v/>
      </c>
      <c r="Z226" s="65" t="str">
        <f t="shared" si="218"/>
        <v/>
      </c>
      <c r="AA226" s="19" t="str">
        <f t="shared" si="219"/>
        <v/>
      </c>
      <c r="AB226" s="19" t="str">
        <f t="shared" si="220"/>
        <v/>
      </c>
      <c r="AC226" s="19" t="str">
        <f t="shared" si="221"/>
        <v/>
      </c>
      <c r="AD226" s="19" t="str">
        <f t="shared" si="222"/>
        <v/>
      </c>
      <c r="AE226" s="19" t="str">
        <f t="shared" si="223"/>
        <v/>
      </c>
      <c r="AF226" s="19" t="str">
        <f t="shared" si="224"/>
        <v/>
      </c>
      <c r="AG226" s="19">
        <f t="shared" si="225"/>
        <v>0</v>
      </c>
      <c r="AH226" s="19" t="str">
        <f t="shared" si="226"/>
        <v/>
      </c>
      <c r="AI226" s="81">
        <f t="shared" si="227"/>
        <v>0</v>
      </c>
      <c r="AJ226" s="80">
        <f t="shared" si="233"/>
        <v>0</v>
      </c>
      <c r="AK226" s="19">
        <f t="shared" si="228"/>
        <v>0</v>
      </c>
      <c r="AL226" s="19">
        <f t="shared" si="229"/>
        <v>0</v>
      </c>
      <c r="AM226" s="64">
        <f>IF('Stammdaten Mitarbeitende'!N226&gt;0,AC226,0)</f>
        <v>0</v>
      </c>
      <c r="AN226" s="74">
        <f>IF('Stammdaten Mitarbeitende'!N226&gt;0,P226,0)</f>
        <v>0</v>
      </c>
      <c r="AO226" s="19">
        <f t="shared" si="230"/>
        <v>0</v>
      </c>
      <c r="AP226" s="19">
        <f t="shared" si="231"/>
        <v>0</v>
      </c>
      <c r="AQ226" s="97">
        <f t="shared" si="232"/>
        <v>0</v>
      </c>
    </row>
    <row r="227" spans="1:43" ht="17.25" hidden="1" customHeight="1" x14ac:dyDescent="0.2">
      <c r="A227" s="347" t="str">
        <f>'Stammdaten Mitarbeitende'!AA227</f>
        <v/>
      </c>
      <c r="B227" s="348" t="str">
        <f t="shared" si="205"/>
        <v/>
      </c>
      <c r="C227" s="162"/>
      <c r="D227" s="163"/>
      <c r="E227" s="164"/>
      <c r="F227" s="165"/>
      <c r="G227" s="307"/>
      <c r="H227" s="308"/>
      <c r="I227" s="346">
        <f t="shared" si="206"/>
        <v>0</v>
      </c>
      <c r="J227" s="309" t="str">
        <f t="shared" si="207"/>
        <v/>
      </c>
      <c r="K227" s="164"/>
      <c r="L227" s="342" t="str">
        <f t="shared" si="208"/>
        <v/>
      </c>
      <c r="M227" s="309" t="str">
        <f t="shared" si="209"/>
        <v/>
      </c>
      <c r="N227" s="309" t="str">
        <f t="shared" si="210"/>
        <v/>
      </c>
      <c r="O227" s="309" t="str">
        <f t="shared" si="211"/>
        <v/>
      </c>
      <c r="P227" s="164"/>
      <c r="Q227" s="309" t="str">
        <f t="shared" si="212"/>
        <v/>
      </c>
      <c r="R227" s="309" t="str">
        <f t="shared" si="213"/>
        <v/>
      </c>
      <c r="S227" s="56"/>
      <c r="T227" s="57"/>
      <c r="U227" s="64" t="str">
        <f>IF($A227="","",'Stammdaten Mitarbeitende'!L227)</f>
        <v/>
      </c>
      <c r="V227" s="63">
        <f t="shared" si="214"/>
        <v>0</v>
      </c>
      <c r="W227" s="63" t="str">
        <f t="shared" si="215"/>
        <v/>
      </c>
      <c r="X227" s="63" t="str">
        <f t="shared" si="216"/>
        <v/>
      </c>
      <c r="Y227" s="65" t="str">
        <f t="shared" si="217"/>
        <v/>
      </c>
      <c r="Z227" s="65" t="str">
        <f t="shared" si="218"/>
        <v/>
      </c>
      <c r="AA227" s="19" t="str">
        <f t="shared" si="219"/>
        <v/>
      </c>
      <c r="AB227" s="19" t="str">
        <f t="shared" si="220"/>
        <v/>
      </c>
      <c r="AC227" s="19" t="str">
        <f t="shared" si="221"/>
        <v/>
      </c>
      <c r="AD227" s="19" t="str">
        <f t="shared" si="222"/>
        <v/>
      </c>
      <c r="AE227" s="19" t="str">
        <f t="shared" si="223"/>
        <v/>
      </c>
      <c r="AF227" s="19" t="str">
        <f t="shared" si="224"/>
        <v/>
      </c>
      <c r="AG227" s="19">
        <f t="shared" si="225"/>
        <v>0</v>
      </c>
      <c r="AH227" s="19" t="str">
        <f t="shared" si="226"/>
        <v/>
      </c>
      <c r="AI227" s="81">
        <f t="shared" si="227"/>
        <v>0</v>
      </c>
      <c r="AJ227" s="80">
        <f t="shared" si="233"/>
        <v>0</v>
      </c>
      <c r="AK227" s="19">
        <f t="shared" si="228"/>
        <v>0</v>
      </c>
      <c r="AL227" s="19">
        <f t="shared" si="229"/>
        <v>0</v>
      </c>
      <c r="AM227" s="64">
        <f>IF('Stammdaten Mitarbeitende'!N227&gt;0,AC227,0)</f>
        <v>0</v>
      </c>
      <c r="AN227" s="74">
        <f>IF('Stammdaten Mitarbeitende'!N227&gt;0,P227,0)</f>
        <v>0</v>
      </c>
      <c r="AO227" s="19">
        <f t="shared" si="230"/>
        <v>0</v>
      </c>
      <c r="AP227" s="19">
        <f t="shared" si="231"/>
        <v>0</v>
      </c>
      <c r="AQ227" s="97">
        <f t="shared" si="232"/>
        <v>0</v>
      </c>
    </row>
    <row r="228" spans="1:43" ht="17.25" hidden="1" customHeight="1" x14ac:dyDescent="0.2">
      <c r="A228" s="347" t="str">
        <f>'Stammdaten Mitarbeitende'!AA228</f>
        <v/>
      </c>
      <c r="B228" s="348" t="str">
        <f t="shared" si="205"/>
        <v/>
      </c>
      <c r="C228" s="162"/>
      <c r="D228" s="163"/>
      <c r="E228" s="164"/>
      <c r="F228" s="165"/>
      <c r="G228" s="307"/>
      <c r="H228" s="308"/>
      <c r="I228" s="346">
        <f t="shared" si="206"/>
        <v>0</v>
      </c>
      <c r="J228" s="309" t="str">
        <f t="shared" si="207"/>
        <v/>
      </c>
      <c r="K228" s="164"/>
      <c r="L228" s="342" t="str">
        <f t="shared" si="208"/>
        <v/>
      </c>
      <c r="M228" s="309" t="str">
        <f t="shared" si="209"/>
        <v/>
      </c>
      <c r="N228" s="309" t="str">
        <f t="shared" si="210"/>
        <v/>
      </c>
      <c r="O228" s="309" t="str">
        <f t="shared" si="211"/>
        <v/>
      </c>
      <c r="P228" s="164"/>
      <c r="Q228" s="309" t="str">
        <f t="shared" si="212"/>
        <v/>
      </c>
      <c r="R228" s="309" t="str">
        <f t="shared" si="213"/>
        <v/>
      </c>
      <c r="S228" s="56"/>
      <c r="T228" s="57"/>
      <c r="U228" s="64" t="str">
        <f>IF($A228="","",'Stammdaten Mitarbeitende'!L228)</f>
        <v/>
      </c>
      <c r="V228" s="63">
        <f t="shared" si="214"/>
        <v>0</v>
      </c>
      <c r="W228" s="63" t="str">
        <f t="shared" si="215"/>
        <v/>
      </c>
      <c r="X228" s="63" t="str">
        <f t="shared" si="216"/>
        <v/>
      </c>
      <c r="Y228" s="65" t="str">
        <f t="shared" si="217"/>
        <v/>
      </c>
      <c r="Z228" s="65" t="str">
        <f t="shared" si="218"/>
        <v/>
      </c>
      <c r="AA228" s="19" t="str">
        <f t="shared" si="219"/>
        <v/>
      </c>
      <c r="AB228" s="19" t="str">
        <f t="shared" si="220"/>
        <v/>
      </c>
      <c r="AC228" s="19" t="str">
        <f t="shared" si="221"/>
        <v/>
      </c>
      <c r="AD228" s="19" t="str">
        <f t="shared" si="222"/>
        <v/>
      </c>
      <c r="AE228" s="19" t="str">
        <f t="shared" si="223"/>
        <v/>
      </c>
      <c r="AF228" s="19" t="str">
        <f t="shared" si="224"/>
        <v/>
      </c>
      <c r="AG228" s="19">
        <f t="shared" si="225"/>
        <v>0</v>
      </c>
      <c r="AH228" s="19" t="str">
        <f t="shared" si="226"/>
        <v/>
      </c>
      <c r="AI228" s="81">
        <f t="shared" si="227"/>
        <v>0</v>
      </c>
      <c r="AJ228" s="80">
        <f t="shared" si="233"/>
        <v>0</v>
      </c>
      <c r="AK228" s="19">
        <f t="shared" si="228"/>
        <v>0</v>
      </c>
      <c r="AL228" s="19">
        <f t="shared" si="229"/>
        <v>0</v>
      </c>
      <c r="AM228" s="64">
        <f>IF('Stammdaten Mitarbeitende'!N228&gt;0,AC228,0)</f>
        <v>0</v>
      </c>
      <c r="AN228" s="74">
        <f>IF('Stammdaten Mitarbeitende'!N228&gt;0,P228,0)</f>
        <v>0</v>
      </c>
      <c r="AO228" s="19">
        <f t="shared" si="230"/>
        <v>0</v>
      </c>
      <c r="AP228" s="19">
        <f t="shared" si="231"/>
        <v>0</v>
      </c>
      <c r="AQ228" s="97">
        <f t="shared" si="232"/>
        <v>0</v>
      </c>
    </row>
    <row r="229" spans="1:43" ht="17.25" hidden="1" customHeight="1" x14ac:dyDescent="0.2">
      <c r="A229" s="347" t="str">
        <f>'Stammdaten Mitarbeitende'!AA229</f>
        <v/>
      </c>
      <c r="B229" s="348" t="str">
        <f t="shared" si="205"/>
        <v/>
      </c>
      <c r="C229" s="162"/>
      <c r="D229" s="163"/>
      <c r="E229" s="164"/>
      <c r="F229" s="165"/>
      <c r="G229" s="307"/>
      <c r="H229" s="308"/>
      <c r="I229" s="346">
        <f t="shared" si="206"/>
        <v>0</v>
      </c>
      <c r="J229" s="309" t="str">
        <f t="shared" si="207"/>
        <v/>
      </c>
      <c r="K229" s="164"/>
      <c r="L229" s="342" t="str">
        <f t="shared" si="208"/>
        <v/>
      </c>
      <c r="M229" s="309" t="str">
        <f t="shared" si="209"/>
        <v/>
      </c>
      <c r="N229" s="309" t="str">
        <f t="shared" si="210"/>
        <v/>
      </c>
      <c r="O229" s="309" t="str">
        <f t="shared" si="211"/>
        <v/>
      </c>
      <c r="P229" s="164"/>
      <c r="Q229" s="309" t="str">
        <f t="shared" si="212"/>
        <v/>
      </c>
      <c r="R229" s="309" t="str">
        <f t="shared" si="213"/>
        <v/>
      </c>
      <c r="S229" s="56"/>
      <c r="T229" s="57"/>
      <c r="U229" s="64" t="str">
        <f>IF($A229="","",'Stammdaten Mitarbeitende'!L229)</f>
        <v/>
      </c>
      <c r="V229" s="63">
        <f t="shared" si="214"/>
        <v>0</v>
      </c>
      <c r="W229" s="63" t="str">
        <f t="shared" si="215"/>
        <v/>
      </c>
      <c r="X229" s="63" t="str">
        <f t="shared" si="216"/>
        <v/>
      </c>
      <c r="Y229" s="65" t="str">
        <f t="shared" si="217"/>
        <v/>
      </c>
      <c r="Z229" s="65" t="str">
        <f t="shared" si="218"/>
        <v/>
      </c>
      <c r="AA229" s="19" t="str">
        <f t="shared" si="219"/>
        <v/>
      </c>
      <c r="AB229" s="19" t="str">
        <f t="shared" si="220"/>
        <v/>
      </c>
      <c r="AC229" s="19" t="str">
        <f t="shared" si="221"/>
        <v/>
      </c>
      <c r="AD229" s="19" t="str">
        <f t="shared" si="222"/>
        <v/>
      </c>
      <c r="AE229" s="19" t="str">
        <f t="shared" si="223"/>
        <v/>
      </c>
      <c r="AF229" s="19" t="str">
        <f t="shared" si="224"/>
        <v/>
      </c>
      <c r="AG229" s="19">
        <f t="shared" si="225"/>
        <v>0</v>
      </c>
      <c r="AH229" s="19" t="str">
        <f t="shared" si="226"/>
        <v/>
      </c>
      <c r="AI229" s="81">
        <f t="shared" si="227"/>
        <v>0</v>
      </c>
      <c r="AJ229" s="80">
        <f t="shared" si="233"/>
        <v>0</v>
      </c>
      <c r="AK229" s="19">
        <f t="shared" si="228"/>
        <v>0</v>
      </c>
      <c r="AL229" s="19">
        <f t="shared" si="229"/>
        <v>0</v>
      </c>
      <c r="AM229" s="64">
        <f>IF('Stammdaten Mitarbeitende'!N229&gt;0,AC229,0)</f>
        <v>0</v>
      </c>
      <c r="AN229" s="74">
        <f>IF('Stammdaten Mitarbeitende'!N229&gt;0,P229,0)</f>
        <v>0</v>
      </c>
      <c r="AO229" s="19">
        <f t="shared" si="230"/>
        <v>0</v>
      </c>
      <c r="AP229" s="19">
        <f t="shared" si="231"/>
        <v>0</v>
      </c>
      <c r="AQ229" s="97">
        <f t="shared" si="232"/>
        <v>0</v>
      </c>
    </row>
    <row r="230" spans="1:43" ht="17.25" hidden="1" customHeight="1" x14ac:dyDescent="0.2">
      <c r="A230" s="347" t="str">
        <f>'Stammdaten Mitarbeitende'!AA230</f>
        <v/>
      </c>
      <c r="B230" s="348" t="str">
        <f t="shared" si="205"/>
        <v/>
      </c>
      <c r="C230" s="162"/>
      <c r="D230" s="163"/>
      <c r="E230" s="164"/>
      <c r="F230" s="165"/>
      <c r="G230" s="307"/>
      <c r="H230" s="308"/>
      <c r="I230" s="346">
        <f t="shared" si="206"/>
        <v>0</v>
      </c>
      <c r="J230" s="309" t="str">
        <f t="shared" si="207"/>
        <v/>
      </c>
      <c r="K230" s="164"/>
      <c r="L230" s="342" t="str">
        <f t="shared" si="208"/>
        <v/>
      </c>
      <c r="M230" s="309" t="str">
        <f t="shared" si="209"/>
        <v/>
      </c>
      <c r="N230" s="309" t="str">
        <f t="shared" si="210"/>
        <v/>
      </c>
      <c r="O230" s="309" t="str">
        <f t="shared" si="211"/>
        <v/>
      </c>
      <c r="P230" s="164"/>
      <c r="Q230" s="309" t="str">
        <f t="shared" si="212"/>
        <v/>
      </c>
      <c r="R230" s="309" t="str">
        <f t="shared" si="213"/>
        <v/>
      </c>
      <c r="S230" s="56"/>
      <c r="T230" s="57"/>
      <c r="U230" s="64" t="str">
        <f>IF($A230="","",'Stammdaten Mitarbeitende'!L230)</f>
        <v/>
      </c>
      <c r="V230" s="63">
        <f t="shared" si="214"/>
        <v>0</v>
      </c>
      <c r="W230" s="63" t="str">
        <f t="shared" si="215"/>
        <v/>
      </c>
      <c r="X230" s="63" t="str">
        <f t="shared" si="216"/>
        <v/>
      </c>
      <c r="Y230" s="65" t="str">
        <f t="shared" si="217"/>
        <v/>
      </c>
      <c r="Z230" s="65" t="str">
        <f t="shared" si="218"/>
        <v/>
      </c>
      <c r="AA230" s="19" t="str">
        <f t="shared" si="219"/>
        <v/>
      </c>
      <c r="AB230" s="19" t="str">
        <f t="shared" si="220"/>
        <v/>
      </c>
      <c r="AC230" s="19" t="str">
        <f t="shared" si="221"/>
        <v/>
      </c>
      <c r="AD230" s="19" t="str">
        <f t="shared" si="222"/>
        <v/>
      </c>
      <c r="AE230" s="19" t="str">
        <f t="shared" si="223"/>
        <v/>
      </c>
      <c r="AF230" s="19" t="str">
        <f t="shared" si="224"/>
        <v/>
      </c>
      <c r="AG230" s="19">
        <f t="shared" si="225"/>
        <v>0</v>
      </c>
      <c r="AH230" s="19" t="str">
        <f t="shared" si="226"/>
        <v/>
      </c>
      <c r="AI230" s="81">
        <f t="shared" si="227"/>
        <v>0</v>
      </c>
      <c r="AJ230" s="80">
        <f t="shared" si="233"/>
        <v>0</v>
      </c>
      <c r="AK230" s="19">
        <f t="shared" si="228"/>
        <v>0</v>
      </c>
      <c r="AL230" s="19">
        <f t="shared" si="229"/>
        <v>0</v>
      </c>
      <c r="AM230" s="64">
        <f>IF('Stammdaten Mitarbeitende'!N230&gt;0,AC230,0)</f>
        <v>0</v>
      </c>
      <c r="AN230" s="74">
        <f>IF('Stammdaten Mitarbeitende'!N230&gt;0,P230,0)</f>
        <v>0</v>
      </c>
      <c r="AO230" s="19">
        <f t="shared" si="230"/>
        <v>0</v>
      </c>
      <c r="AP230" s="19">
        <f t="shared" si="231"/>
        <v>0</v>
      </c>
      <c r="AQ230" s="97">
        <f t="shared" si="232"/>
        <v>0</v>
      </c>
    </row>
    <row r="231" spans="1:43" ht="17.25" hidden="1" customHeight="1" x14ac:dyDescent="0.2">
      <c r="A231" s="347" t="str">
        <f>'Stammdaten Mitarbeitende'!AA231</f>
        <v/>
      </c>
      <c r="B231" s="348" t="str">
        <f t="shared" si="205"/>
        <v/>
      </c>
      <c r="C231" s="162"/>
      <c r="D231" s="163"/>
      <c r="E231" s="164"/>
      <c r="F231" s="165"/>
      <c r="G231" s="307"/>
      <c r="H231" s="308"/>
      <c r="I231" s="346">
        <f t="shared" si="206"/>
        <v>0</v>
      </c>
      <c r="J231" s="309" t="str">
        <f t="shared" si="207"/>
        <v/>
      </c>
      <c r="K231" s="164"/>
      <c r="L231" s="342" t="str">
        <f t="shared" si="208"/>
        <v/>
      </c>
      <c r="M231" s="309" t="str">
        <f t="shared" si="209"/>
        <v/>
      </c>
      <c r="N231" s="309" t="str">
        <f t="shared" si="210"/>
        <v/>
      </c>
      <c r="O231" s="309" t="str">
        <f t="shared" si="211"/>
        <v/>
      </c>
      <c r="P231" s="164"/>
      <c r="Q231" s="309" t="str">
        <f t="shared" si="212"/>
        <v/>
      </c>
      <c r="R231" s="309" t="str">
        <f t="shared" si="213"/>
        <v/>
      </c>
      <c r="S231" s="56"/>
      <c r="T231" s="57"/>
      <c r="U231" s="64" t="str">
        <f>IF($A231="","",'Stammdaten Mitarbeitende'!L231)</f>
        <v/>
      </c>
      <c r="V231" s="63">
        <f t="shared" si="214"/>
        <v>0</v>
      </c>
      <c r="W231" s="63" t="str">
        <f t="shared" si="215"/>
        <v/>
      </c>
      <c r="X231" s="63" t="str">
        <f t="shared" si="216"/>
        <v/>
      </c>
      <c r="Y231" s="65" t="str">
        <f t="shared" si="217"/>
        <v/>
      </c>
      <c r="Z231" s="65" t="str">
        <f t="shared" si="218"/>
        <v/>
      </c>
      <c r="AA231" s="19" t="str">
        <f t="shared" si="219"/>
        <v/>
      </c>
      <c r="AB231" s="19" t="str">
        <f t="shared" si="220"/>
        <v/>
      </c>
      <c r="AC231" s="19" t="str">
        <f t="shared" si="221"/>
        <v/>
      </c>
      <c r="AD231" s="19" t="str">
        <f t="shared" si="222"/>
        <v/>
      </c>
      <c r="AE231" s="19" t="str">
        <f t="shared" si="223"/>
        <v/>
      </c>
      <c r="AF231" s="19" t="str">
        <f t="shared" si="224"/>
        <v/>
      </c>
      <c r="AG231" s="19">
        <f t="shared" si="225"/>
        <v>0</v>
      </c>
      <c r="AH231" s="19" t="str">
        <f t="shared" si="226"/>
        <v/>
      </c>
      <c r="AI231" s="81">
        <f t="shared" si="227"/>
        <v>0</v>
      </c>
      <c r="AJ231" s="80">
        <f t="shared" si="233"/>
        <v>0</v>
      </c>
      <c r="AK231" s="19">
        <f t="shared" si="228"/>
        <v>0</v>
      </c>
      <c r="AL231" s="19">
        <f t="shared" si="229"/>
        <v>0</v>
      </c>
      <c r="AM231" s="64">
        <f>IF('Stammdaten Mitarbeitende'!N231&gt;0,AC231,0)</f>
        <v>0</v>
      </c>
      <c r="AN231" s="74">
        <f>IF('Stammdaten Mitarbeitende'!N231&gt;0,P231,0)</f>
        <v>0</v>
      </c>
      <c r="AO231" s="19">
        <f t="shared" si="230"/>
        <v>0</v>
      </c>
      <c r="AP231" s="19">
        <f t="shared" si="231"/>
        <v>0</v>
      </c>
      <c r="AQ231" s="97">
        <f t="shared" si="232"/>
        <v>0</v>
      </c>
    </row>
    <row r="232" spans="1:43" ht="17.25" hidden="1" customHeight="1" x14ac:dyDescent="0.2">
      <c r="A232" s="347" t="str">
        <f>'Stammdaten Mitarbeitende'!AA232</f>
        <v/>
      </c>
      <c r="B232" s="348" t="str">
        <f t="shared" si="205"/>
        <v/>
      </c>
      <c r="C232" s="162"/>
      <c r="D232" s="163"/>
      <c r="E232" s="164"/>
      <c r="F232" s="165"/>
      <c r="G232" s="307"/>
      <c r="H232" s="308"/>
      <c r="I232" s="346">
        <f t="shared" si="206"/>
        <v>0</v>
      </c>
      <c r="J232" s="309" t="str">
        <f t="shared" si="207"/>
        <v/>
      </c>
      <c r="K232" s="164"/>
      <c r="L232" s="342" t="str">
        <f t="shared" si="208"/>
        <v/>
      </c>
      <c r="M232" s="309" t="str">
        <f t="shared" si="209"/>
        <v/>
      </c>
      <c r="N232" s="309" t="str">
        <f t="shared" si="210"/>
        <v/>
      </c>
      <c r="O232" s="309" t="str">
        <f t="shared" si="211"/>
        <v/>
      </c>
      <c r="P232" s="164"/>
      <c r="Q232" s="309" t="str">
        <f t="shared" si="212"/>
        <v/>
      </c>
      <c r="R232" s="309" t="str">
        <f t="shared" si="213"/>
        <v/>
      </c>
      <c r="S232" s="56"/>
      <c r="T232" s="57"/>
      <c r="U232" s="64" t="str">
        <f>IF($A232="","",'Stammdaten Mitarbeitende'!L232)</f>
        <v/>
      </c>
      <c r="V232" s="63">
        <f t="shared" si="214"/>
        <v>0</v>
      </c>
      <c r="W232" s="63" t="str">
        <f t="shared" si="215"/>
        <v/>
      </c>
      <c r="X232" s="63" t="str">
        <f t="shared" si="216"/>
        <v/>
      </c>
      <c r="Y232" s="65" t="str">
        <f t="shared" si="217"/>
        <v/>
      </c>
      <c r="Z232" s="65" t="str">
        <f t="shared" si="218"/>
        <v/>
      </c>
      <c r="AA232" s="19" t="str">
        <f t="shared" si="219"/>
        <v/>
      </c>
      <c r="AB232" s="19" t="str">
        <f t="shared" si="220"/>
        <v/>
      </c>
      <c r="AC232" s="19" t="str">
        <f t="shared" si="221"/>
        <v/>
      </c>
      <c r="AD232" s="19" t="str">
        <f t="shared" si="222"/>
        <v/>
      </c>
      <c r="AE232" s="19" t="str">
        <f t="shared" si="223"/>
        <v/>
      </c>
      <c r="AF232" s="19" t="str">
        <f t="shared" si="224"/>
        <v/>
      </c>
      <c r="AG232" s="19">
        <f t="shared" si="225"/>
        <v>0</v>
      </c>
      <c r="AH232" s="19" t="str">
        <f t="shared" si="226"/>
        <v/>
      </c>
      <c r="AI232" s="81">
        <f t="shared" si="227"/>
        <v>0</v>
      </c>
      <c r="AJ232" s="80">
        <f t="shared" si="233"/>
        <v>0</v>
      </c>
      <c r="AK232" s="19">
        <f t="shared" si="228"/>
        <v>0</v>
      </c>
      <c r="AL232" s="19">
        <f t="shared" si="229"/>
        <v>0</v>
      </c>
      <c r="AM232" s="64">
        <f>IF('Stammdaten Mitarbeitende'!N232&gt;0,AC232,0)</f>
        <v>0</v>
      </c>
      <c r="AN232" s="74">
        <f>IF('Stammdaten Mitarbeitende'!N232&gt;0,P232,0)</f>
        <v>0</v>
      </c>
      <c r="AO232" s="19">
        <f t="shared" si="230"/>
        <v>0</v>
      </c>
      <c r="AP232" s="19">
        <f t="shared" si="231"/>
        <v>0</v>
      </c>
      <c r="AQ232" s="97">
        <f t="shared" si="232"/>
        <v>0</v>
      </c>
    </row>
    <row r="233" spans="1:43" ht="17.25" hidden="1" customHeight="1" x14ac:dyDescent="0.2">
      <c r="A233" s="347" t="str">
        <f>'Stammdaten Mitarbeitende'!AA233</f>
        <v/>
      </c>
      <c r="B233" s="348" t="str">
        <f t="shared" si="205"/>
        <v/>
      </c>
      <c r="C233" s="162"/>
      <c r="D233" s="163"/>
      <c r="E233" s="164"/>
      <c r="F233" s="165"/>
      <c r="G233" s="307"/>
      <c r="H233" s="308"/>
      <c r="I233" s="346">
        <f t="shared" si="206"/>
        <v>0</v>
      </c>
      <c r="J233" s="309" t="str">
        <f t="shared" si="207"/>
        <v/>
      </c>
      <c r="K233" s="164"/>
      <c r="L233" s="342" t="str">
        <f t="shared" si="208"/>
        <v/>
      </c>
      <c r="M233" s="309" t="str">
        <f t="shared" si="209"/>
        <v/>
      </c>
      <c r="N233" s="309" t="str">
        <f t="shared" si="210"/>
        <v/>
      </c>
      <c r="O233" s="309" t="str">
        <f t="shared" si="211"/>
        <v/>
      </c>
      <c r="P233" s="164"/>
      <c r="Q233" s="309" t="str">
        <f t="shared" si="212"/>
        <v/>
      </c>
      <c r="R233" s="309" t="str">
        <f t="shared" si="213"/>
        <v/>
      </c>
      <c r="S233" s="56"/>
      <c r="T233" s="57"/>
      <c r="U233" s="64" t="str">
        <f>IF($A233="","",'Stammdaten Mitarbeitende'!L233)</f>
        <v/>
      </c>
      <c r="V233" s="63">
        <f t="shared" si="214"/>
        <v>0</v>
      </c>
      <c r="W233" s="63" t="str">
        <f t="shared" si="215"/>
        <v/>
      </c>
      <c r="X233" s="63" t="str">
        <f t="shared" si="216"/>
        <v/>
      </c>
      <c r="Y233" s="65" t="str">
        <f t="shared" si="217"/>
        <v/>
      </c>
      <c r="Z233" s="65" t="str">
        <f t="shared" si="218"/>
        <v/>
      </c>
      <c r="AA233" s="19" t="str">
        <f t="shared" si="219"/>
        <v/>
      </c>
      <c r="AB233" s="19" t="str">
        <f t="shared" si="220"/>
        <v/>
      </c>
      <c r="AC233" s="19" t="str">
        <f t="shared" si="221"/>
        <v/>
      </c>
      <c r="AD233" s="19" t="str">
        <f t="shared" si="222"/>
        <v/>
      </c>
      <c r="AE233" s="19" t="str">
        <f t="shared" si="223"/>
        <v/>
      </c>
      <c r="AF233" s="19" t="str">
        <f t="shared" si="224"/>
        <v/>
      </c>
      <c r="AG233" s="19">
        <f t="shared" si="225"/>
        <v>0</v>
      </c>
      <c r="AH233" s="19" t="str">
        <f t="shared" si="226"/>
        <v/>
      </c>
      <c r="AI233" s="81">
        <f t="shared" si="227"/>
        <v>0</v>
      </c>
      <c r="AJ233" s="80">
        <f t="shared" si="233"/>
        <v>0</v>
      </c>
      <c r="AK233" s="19">
        <f t="shared" si="228"/>
        <v>0</v>
      </c>
      <c r="AL233" s="19">
        <f t="shared" si="229"/>
        <v>0</v>
      </c>
      <c r="AM233" s="64">
        <f>IF('Stammdaten Mitarbeitende'!N233&gt;0,AC233,0)</f>
        <v>0</v>
      </c>
      <c r="AN233" s="74">
        <f>IF('Stammdaten Mitarbeitende'!N233&gt;0,P233,0)</f>
        <v>0</v>
      </c>
      <c r="AO233" s="19">
        <f t="shared" si="230"/>
        <v>0</v>
      </c>
      <c r="AP233" s="19">
        <f t="shared" si="231"/>
        <v>0</v>
      </c>
      <c r="AQ233" s="97">
        <f t="shared" si="232"/>
        <v>0</v>
      </c>
    </row>
    <row r="234" spans="1:43" ht="17.25" hidden="1" customHeight="1" x14ac:dyDescent="0.2">
      <c r="A234" s="347" t="str">
        <f>'Stammdaten Mitarbeitende'!AA234</f>
        <v/>
      </c>
      <c r="B234" s="348" t="str">
        <f t="shared" si="205"/>
        <v/>
      </c>
      <c r="C234" s="162"/>
      <c r="D234" s="163"/>
      <c r="E234" s="164"/>
      <c r="F234" s="165"/>
      <c r="G234" s="307"/>
      <c r="H234" s="308"/>
      <c r="I234" s="346">
        <f t="shared" si="206"/>
        <v>0</v>
      </c>
      <c r="J234" s="309" t="str">
        <f t="shared" si="207"/>
        <v/>
      </c>
      <c r="K234" s="164"/>
      <c r="L234" s="342" t="str">
        <f t="shared" si="208"/>
        <v/>
      </c>
      <c r="M234" s="309" t="str">
        <f t="shared" si="209"/>
        <v/>
      </c>
      <c r="N234" s="309" t="str">
        <f t="shared" si="210"/>
        <v/>
      </c>
      <c r="O234" s="309" t="str">
        <f t="shared" si="211"/>
        <v/>
      </c>
      <c r="P234" s="164"/>
      <c r="Q234" s="309" t="str">
        <f t="shared" si="212"/>
        <v/>
      </c>
      <c r="R234" s="309" t="str">
        <f t="shared" si="213"/>
        <v/>
      </c>
      <c r="S234" s="56"/>
      <c r="T234" s="57"/>
      <c r="U234" s="64" t="str">
        <f>IF($A234="","",'Stammdaten Mitarbeitende'!L234)</f>
        <v/>
      </c>
      <c r="V234" s="63">
        <f t="shared" si="214"/>
        <v>0</v>
      </c>
      <c r="W234" s="63" t="str">
        <f t="shared" si="215"/>
        <v/>
      </c>
      <c r="X234" s="63" t="str">
        <f t="shared" si="216"/>
        <v/>
      </c>
      <c r="Y234" s="65" t="str">
        <f t="shared" si="217"/>
        <v/>
      </c>
      <c r="Z234" s="65" t="str">
        <f t="shared" si="218"/>
        <v/>
      </c>
      <c r="AA234" s="19" t="str">
        <f t="shared" si="219"/>
        <v/>
      </c>
      <c r="AB234" s="19" t="str">
        <f t="shared" si="220"/>
        <v/>
      </c>
      <c r="AC234" s="19" t="str">
        <f t="shared" si="221"/>
        <v/>
      </c>
      <c r="AD234" s="19" t="str">
        <f t="shared" si="222"/>
        <v/>
      </c>
      <c r="AE234" s="19" t="str">
        <f t="shared" si="223"/>
        <v/>
      </c>
      <c r="AF234" s="19" t="str">
        <f t="shared" si="224"/>
        <v/>
      </c>
      <c r="AG234" s="19">
        <f t="shared" si="225"/>
        <v>0</v>
      </c>
      <c r="AH234" s="19" t="str">
        <f t="shared" si="226"/>
        <v/>
      </c>
      <c r="AI234" s="81">
        <f t="shared" si="227"/>
        <v>0</v>
      </c>
      <c r="AJ234" s="80">
        <f t="shared" si="233"/>
        <v>0</v>
      </c>
      <c r="AK234" s="19">
        <f t="shared" si="228"/>
        <v>0</v>
      </c>
      <c r="AL234" s="19">
        <f t="shared" si="229"/>
        <v>0</v>
      </c>
      <c r="AM234" s="64">
        <f>IF('Stammdaten Mitarbeitende'!N234&gt;0,AC234,0)</f>
        <v>0</v>
      </c>
      <c r="AN234" s="74">
        <f>IF('Stammdaten Mitarbeitende'!N234&gt;0,P234,0)</f>
        <v>0</v>
      </c>
      <c r="AO234" s="19">
        <f t="shared" si="230"/>
        <v>0</v>
      </c>
      <c r="AP234" s="19">
        <f t="shared" si="231"/>
        <v>0</v>
      </c>
      <c r="AQ234" s="97">
        <f t="shared" si="232"/>
        <v>0</v>
      </c>
    </row>
    <row r="235" spans="1:43" ht="17.25" hidden="1" customHeight="1" x14ac:dyDescent="0.2">
      <c r="A235" s="347" t="str">
        <f>'Stammdaten Mitarbeitende'!AA235</f>
        <v/>
      </c>
      <c r="B235" s="348" t="str">
        <f t="shared" si="205"/>
        <v/>
      </c>
      <c r="C235" s="162"/>
      <c r="D235" s="163"/>
      <c r="E235" s="164"/>
      <c r="F235" s="165"/>
      <c r="G235" s="307"/>
      <c r="H235" s="308"/>
      <c r="I235" s="346">
        <f t="shared" si="206"/>
        <v>0</v>
      </c>
      <c r="J235" s="309" t="str">
        <f t="shared" si="207"/>
        <v/>
      </c>
      <c r="K235" s="164"/>
      <c r="L235" s="342" t="str">
        <f t="shared" si="208"/>
        <v/>
      </c>
      <c r="M235" s="309" t="str">
        <f t="shared" si="209"/>
        <v/>
      </c>
      <c r="N235" s="309" t="str">
        <f t="shared" si="210"/>
        <v/>
      </c>
      <c r="O235" s="309" t="str">
        <f t="shared" si="211"/>
        <v/>
      </c>
      <c r="P235" s="164"/>
      <c r="Q235" s="309" t="str">
        <f t="shared" si="212"/>
        <v/>
      </c>
      <c r="R235" s="309" t="str">
        <f t="shared" si="213"/>
        <v/>
      </c>
      <c r="S235" s="56"/>
      <c r="T235" s="57"/>
      <c r="U235" s="64" t="str">
        <f>IF($A235="","",'Stammdaten Mitarbeitende'!L235)</f>
        <v/>
      </c>
      <c r="V235" s="63">
        <f t="shared" si="214"/>
        <v>0</v>
      </c>
      <c r="W235" s="63" t="str">
        <f t="shared" si="215"/>
        <v/>
      </c>
      <c r="X235" s="63" t="str">
        <f t="shared" si="216"/>
        <v/>
      </c>
      <c r="Y235" s="65" t="str">
        <f t="shared" si="217"/>
        <v/>
      </c>
      <c r="Z235" s="65" t="str">
        <f t="shared" si="218"/>
        <v/>
      </c>
      <c r="AA235" s="19" t="str">
        <f t="shared" si="219"/>
        <v/>
      </c>
      <c r="AB235" s="19" t="str">
        <f t="shared" si="220"/>
        <v/>
      </c>
      <c r="AC235" s="19" t="str">
        <f t="shared" si="221"/>
        <v/>
      </c>
      <c r="AD235" s="19" t="str">
        <f t="shared" si="222"/>
        <v/>
      </c>
      <c r="AE235" s="19" t="str">
        <f t="shared" si="223"/>
        <v/>
      </c>
      <c r="AF235" s="19" t="str">
        <f t="shared" si="224"/>
        <v/>
      </c>
      <c r="AG235" s="19">
        <f t="shared" si="225"/>
        <v>0</v>
      </c>
      <c r="AH235" s="19" t="str">
        <f t="shared" si="226"/>
        <v/>
      </c>
      <c r="AI235" s="81">
        <f t="shared" si="227"/>
        <v>0</v>
      </c>
      <c r="AJ235" s="80">
        <f t="shared" si="233"/>
        <v>0</v>
      </c>
      <c r="AK235" s="19">
        <f t="shared" si="228"/>
        <v>0</v>
      </c>
      <c r="AL235" s="19">
        <f t="shared" si="229"/>
        <v>0</v>
      </c>
      <c r="AM235" s="64">
        <f>IF('Stammdaten Mitarbeitende'!N235&gt;0,AC235,0)</f>
        <v>0</v>
      </c>
      <c r="AN235" s="74">
        <f>IF('Stammdaten Mitarbeitende'!N235&gt;0,P235,0)</f>
        <v>0</v>
      </c>
      <c r="AO235" s="19">
        <f t="shared" si="230"/>
        <v>0</v>
      </c>
      <c r="AP235" s="19">
        <f t="shared" si="231"/>
        <v>0</v>
      </c>
      <c r="AQ235" s="97">
        <f t="shared" si="232"/>
        <v>0</v>
      </c>
    </row>
    <row r="236" spans="1:43" ht="17.25" hidden="1" customHeight="1" x14ac:dyDescent="0.2">
      <c r="A236" s="347" t="str">
        <f>'Stammdaten Mitarbeitende'!AA236</f>
        <v/>
      </c>
      <c r="B236" s="348" t="str">
        <f t="shared" si="205"/>
        <v/>
      </c>
      <c r="C236" s="162"/>
      <c r="D236" s="163"/>
      <c r="E236" s="164"/>
      <c r="F236" s="165"/>
      <c r="G236" s="307"/>
      <c r="H236" s="308"/>
      <c r="I236" s="346">
        <f t="shared" si="206"/>
        <v>0</v>
      </c>
      <c r="J236" s="309" t="str">
        <f t="shared" si="207"/>
        <v/>
      </c>
      <c r="K236" s="164"/>
      <c r="L236" s="342" t="str">
        <f t="shared" si="208"/>
        <v/>
      </c>
      <c r="M236" s="309" t="str">
        <f t="shared" si="209"/>
        <v/>
      </c>
      <c r="N236" s="309" t="str">
        <f t="shared" si="210"/>
        <v/>
      </c>
      <c r="O236" s="309" t="str">
        <f t="shared" si="211"/>
        <v/>
      </c>
      <c r="P236" s="164"/>
      <c r="Q236" s="309" t="str">
        <f t="shared" si="212"/>
        <v/>
      </c>
      <c r="R236" s="309" t="str">
        <f t="shared" si="213"/>
        <v/>
      </c>
      <c r="S236" s="56"/>
      <c r="T236" s="57"/>
      <c r="U236" s="64" t="str">
        <f>IF($A236="","",'Stammdaten Mitarbeitende'!L236)</f>
        <v/>
      </c>
      <c r="V236" s="63">
        <f t="shared" si="214"/>
        <v>0</v>
      </c>
      <c r="W236" s="63" t="str">
        <f t="shared" si="215"/>
        <v/>
      </c>
      <c r="X236" s="63" t="str">
        <f t="shared" si="216"/>
        <v/>
      </c>
      <c r="Y236" s="65" t="str">
        <f t="shared" si="217"/>
        <v/>
      </c>
      <c r="Z236" s="65" t="str">
        <f t="shared" si="218"/>
        <v/>
      </c>
      <c r="AA236" s="19" t="str">
        <f t="shared" si="219"/>
        <v/>
      </c>
      <c r="AB236" s="19" t="str">
        <f t="shared" si="220"/>
        <v/>
      </c>
      <c r="AC236" s="19" t="str">
        <f t="shared" si="221"/>
        <v/>
      </c>
      <c r="AD236" s="19" t="str">
        <f t="shared" si="222"/>
        <v/>
      </c>
      <c r="AE236" s="19" t="str">
        <f t="shared" si="223"/>
        <v/>
      </c>
      <c r="AF236" s="19" t="str">
        <f t="shared" si="224"/>
        <v/>
      </c>
      <c r="AG236" s="19">
        <f t="shared" si="225"/>
        <v>0</v>
      </c>
      <c r="AH236" s="19" t="str">
        <f t="shared" si="226"/>
        <v/>
      </c>
      <c r="AI236" s="81">
        <f t="shared" si="227"/>
        <v>0</v>
      </c>
      <c r="AJ236" s="80">
        <f t="shared" si="233"/>
        <v>0</v>
      </c>
      <c r="AK236" s="19">
        <f t="shared" si="228"/>
        <v>0</v>
      </c>
      <c r="AL236" s="19">
        <f t="shared" si="229"/>
        <v>0</v>
      </c>
      <c r="AM236" s="64">
        <f>IF('Stammdaten Mitarbeitende'!N236&gt;0,AC236,0)</f>
        <v>0</v>
      </c>
      <c r="AN236" s="74">
        <f>IF('Stammdaten Mitarbeitende'!N236&gt;0,P236,0)</f>
        <v>0</v>
      </c>
      <c r="AO236" s="19">
        <f t="shared" si="230"/>
        <v>0</v>
      </c>
      <c r="AP236" s="19">
        <f t="shared" si="231"/>
        <v>0</v>
      </c>
      <c r="AQ236" s="97">
        <f t="shared" si="232"/>
        <v>0</v>
      </c>
    </row>
    <row r="237" spans="1:43" ht="17.25" hidden="1" customHeight="1" x14ac:dyDescent="0.2">
      <c r="A237" s="347" t="str">
        <f>'Stammdaten Mitarbeitende'!AA237</f>
        <v/>
      </c>
      <c r="B237" s="348" t="str">
        <f t="shared" si="205"/>
        <v/>
      </c>
      <c r="C237" s="162"/>
      <c r="D237" s="163"/>
      <c r="E237" s="164"/>
      <c r="F237" s="165"/>
      <c r="G237" s="307"/>
      <c r="H237" s="308"/>
      <c r="I237" s="346">
        <f t="shared" si="206"/>
        <v>0</v>
      </c>
      <c r="J237" s="309" t="str">
        <f t="shared" si="207"/>
        <v/>
      </c>
      <c r="K237" s="164"/>
      <c r="L237" s="342" t="str">
        <f t="shared" si="208"/>
        <v/>
      </c>
      <c r="M237" s="309" t="str">
        <f t="shared" si="209"/>
        <v/>
      </c>
      <c r="N237" s="309" t="str">
        <f t="shared" si="210"/>
        <v/>
      </c>
      <c r="O237" s="309" t="str">
        <f t="shared" si="211"/>
        <v/>
      </c>
      <c r="P237" s="164"/>
      <c r="Q237" s="309" t="str">
        <f t="shared" si="212"/>
        <v/>
      </c>
      <c r="R237" s="309" t="str">
        <f t="shared" si="213"/>
        <v/>
      </c>
      <c r="S237" s="56"/>
      <c r="T237" s="57"/>
      <c r="U237" s="64" t="str">
        <f>IF($A237="","",'Stammdaten Mitarbeitende'!L237)</f>
        <v/>
      </c>
      <c r="V237" s="63">
        <f t="shared" si="214"/>
        <v>0</v>
      </c>
      <c r="W237" s="63" t="str">
        <f t="shared" si="215"/>
        <v/>
      </c>
      <c r="X237" s="63" t="str">
        <f t="shared" si="216"/>
        <v/>
      </c>
      <c r="Y237" s="65" t="str">
        <f t="shared" si="217"/>
        <v/>
      </c>
      <c r="Z237" s="65" t="str">
        <f t="shared" si="218"/>
        <v/>
      </c>
      <c r="AA237" s="19" t="str">
        <f t="shared" si="219"/>
        <v/>
      </c>
      <c r="AB237" s="19" t="str">
        <f t="shared" si="220"/>
        <v/>
      </c>
      <c r="AC237" s="19" t="str">
        <f t="shared" si="221"/>
        <v/>
      </c>
      <c r="AD237" s="19" t="str">
        <f t="shared" si="222"/>
        <v/>
      </c>
      <c r="AE237" s="19" t="str">
        <f t="shared" si="223"/>
        <v/>
      </c>
      <c r="AF237" s="19" t="str">
        <f t="shared" si="224"/>
        <v/>
      </c>
      <c r="AG237" s="19">
        <f t="shared" si="225"/>
        <v>0</v>
      </c>
      <c r="AH237" s="19" t="str">
        <f t="shared" si="226"/>
        <v/>
      </c>
      <c r="AI237" s="81">
        <f t="shared" si="227"/>
        <v>0</v>
      </c>
      <c r="AJ237" s="80">
        <f t="shared" si="233"/>
        <v>0</v>
      </c>
      <c r="AK237" s="19">
        <f t="shared" si="228"/>
        <v>0</v>
      </c>
      <c r="AL237" s="19">
        <f t="shared" si="229"/>
        <v>0</v>
      </c>
      <c r="AM237" s="64">
        <f>IF('Stammdaten Mitarbeitende'!N237&gt;0,AC237,0)</f>
        <v>0</v>
      </c>
      <c r="AN237" s="74">
        <f>IF('Stammdaten Mitarbeitende'!N237&gt;0,P237,0)</f>
        <v>0</v>
      </c>
      <c r="AO237" s="19">
        <f t="shared" si="230"/>
        <v>0</v>
      </c>
      <c r="AP237" s="19">
        <f t="shared" si="231"/>
        <v>0</v>
      </c>
      <c r="AQ237" s="97">
        <f t="shared" si="232"/>
        <v>0</v>
      </c>
    </row>
    <row r="238" spans="1:43" ht="17.25" hidden="1" customHeight="1" x14ac:dyDescent="0.2">
      <c r="A238" s="347" t="str">
        <f>'Stammdaten Mitarbeitende'!AA238</f>
        <v/>
      </c>
      <c r="B238" s="348" t="str">
        <f t="shared" si="205"/>
        <v/>
      </c>
      <c r="C238" s="162"/>
      <c r="D238" s="163"/>
      <c r="E238" s="164"/>
      <c r="F238" s="165"/>
      <c r="G238" s="307"/>
      <c r="H238" s="308"/>
      <c r="I238" s="346">
        <f t="shared" si="206"/>
        <v>0</v>
      </c>
      <c r="J238" s="309" t="str">
        <f t="shared" si="207"/>
        <v/>
      </c>
      <c r="K238" s="164"/>
      <c r="L238" s="342" t="str">
        <f t="shared" si="208"/>
        <v/>
      </c>
      <c r="M238" s="309" t="str">
        <f t="shared" si="209"/>
        <v/>
      </c>
      <c r="N238" s="309" t="str">
        <f t="shared" si="210"/>
        <v/>
      </c>
      <c r="O238" s="309" t="str">
        <f t="shared" si="211"/>
        <v/>
      </c>
      <c r="P238" s="164"/>
      <c r="Q238" s="309" t="str">
        <f t="shared" si="212"/>
        <v/>
      </c>
      <c r="R238" s="309" t="str">
        <f t="shared" si="213"/>
        <v/>
      </c>
      <c r="S238" s="56"/>
      <c r="T238" s="57"/>
      <c r="U238" s="64" t="str">
        <f>IF($A238="","",'Stammdaten Mitarbeitende'!L238)</f>
        <v/>
      </c>
      <c r="V238" s="63">
        <f t="shared" si="214"/>
        <v>0</v>
      </c>
      <c r="W238" s="63" t="str">
        <f t="shared" si="215"/>
        <v/>
      </c>
      <c r="X238" s="63" t="str">
        <f t="shared" si="216"/>
        <v/>
      </c>
      <c r="Y238" s="65" t="str">
        <f t="shared" si="217"/>
        <v/>
      </c>
      <c r="Z238" s="65" t="str">
        <f t="shared" si="218"/>
        <v/>
      </c>
      <c r="AA238" s="19" t="str">
        <f t="shared" si="219"/>
        <v/>
      </c>
      <c r="AB238" s="19" t="str">
        <f t="shared" si="220"/>
        <v/>
      </c>
      <c r="AC238" s="19" t="str">
        <f t="shared" si="221"/>
        <v/>
      </c>
      <c r="AD238" s="19" t="str">
        <f t="shared" si="222"/>
        <v/>
      </c>
      <c r="AE238" s="19" t="str">
        <f t="shared" si="223"/>
        <v/>
      </c>
      <c r="AF238" s="19" t="str">
        <f t="shared" si="224"/>
        <v/>
      </c>
      <c r="AG238" s="19">
        <f t="shared" si="225"/>
        <v>0</v>
      </c>
      <c r="AH238" s="19" t="str">
        <f t="shared" si="226"/>
        <v/>
      </c>
      <c r="AI238" s="81">
        <f t="shared" si="227"/>
        <v>0</v>
      </c>
      <c r="AJ238" s="80">
        <f t="shared" si="233"/>
        <v>0</v>
      </c>
      <c r="AK238" s="19">
        <f t="shared" si="228"/>
        <v>0</v>
      </c>
      <c r="AL238" s="19">
        <f t="shared" si="229"/>
        <v>0</v>
      </c>
      <c r="AM238" s="64">
        <f>IF('Stammdaten Mitarbeitende'!N238&gt;0,AC238,0)</f>
        <v>0</v>
      </c>
      <c r="AN238" s="74">
        <f>IF('Stammdaten Mitarbeitende'!N238&gt;0,P238,0)</f>
        <v>0</v>
      </c>
      <c r="AO238" s="19">
        <f t="shared" si="230"/>
        <v>0</v>
      </c>
      <c r="AP238" s="19">
        <f t="shared" si="231"/>
        <v>0</v>
      </c>
      <c r="AQ238" s="97">
        <f t="shared" si="232"/>
        <v>0</v>
      </c>
    </row>
    <row r="239" spans="1:43" ht="17.25" hidden="1" customHeight="1" x14ac:dyDescent="0.2">
      <c r="A239" s="347" t="str">
        <f>'Stammdaten Mitarbeitende'!AA239</f>
        <v/>
      </c>
      <c r="B239" s="348" t="str">
        <f t="shared" si="205"/>
        <v/>
      </c>
      <c r="C239" s="162"/>
      <c r="D239" s="163"/>
      <c r="E239" s="164"/>
      <c r="F239" s="165"/>
      <c r="G239" s="307"/>
      <c r="H239" s="308"/>
      <c r="I239" s="346">
        <f t="shared" si="206"/>
        <v>0</v>
      </c>
      <c r="J239" s="309" t="str">
        <f t="shared" si="207"/>
        <v/>
      </c>
      <c r="K239" s="164"/>
      <c r="L239" s="342" t="str">
        <f t="shared" si="208"/>
        <v/>
      </c>
      <c r="M239" s="309" t="str">
        <f t="shared" si="209"/>
        <v/>
      </c>
      <c r="N239" s="309" t="str">
        <f t="shared" si="210"/>
        <v/>
      </c>
      <c r="O239" s="309" t="str">
        <f t="shared" si="211"/>
        <v/>
      </c>
      <c r="P239" s="164"/>
      <c r="Q239" s="309" t="str">
        <f t="shared" si="212"/>
        <v/>
      </c>
      <c r="R239" s="309" t="str">
        <f t="shared" si="213"/>
        <v/>
      </c>
      <c r="S239" s="56"/>
      <c r="T239" s="57"/>
      <c r="U239" s="64" t="str">
        <f>IF($A239="","",'Stammdaten Mitarbeitende'!L239)</f>
        <v/>
      </c>
      <c r="V239" s="63">
        <f t="shared" si="214"/>
        <v>0</v>
      </c>
      <c r="W239" s="63" t="str">
        <f t="shared" si="215"/>
        <v/>
      </c>
      <c r="X239" s="63" t="str">
        <f t="shared" si="216"/>
        <v/>
      </c>
      <c r="Y239" s="65" t="str">
        <f t="shared" si="217"/>
        <v/>
      </c>
      <c r="Z239" s="65" t="str">
        <f t="shared" si="218"/>
        <v/>
      </c>
      <c r="AA239" s="19" t="str">
        <f t="shared" si="219"/>
        <v/>
      </c>
      <c r="AB239" s="19" t="str">
        <f t="shared" si="220"/>
        <v/>
      </c>
      <c r="AC239" s="19" t="str">
        <f t="shared" si="221"/>
        <v/>
      </c>
      <c r="AD239" s="19" t="str">
        <f t="shared" si="222"/>
        <v/>
      </c>
      <c r="AE239" s="19" t="str">
        <f t="shared" si="223"/>
        <v/>
      </c>
      <c r="AF239" s="19" t="str">
        <f t="shared" si="224"/>
        <v/>
      </c>
      <c r="AG239" s="19">
        <f t="shared" si="225"/>
        <v>0</v>
      </c>
      <c r="AH239" s="19" t="str">
        <f t="shared" si="226"/>
        <v/>
      </c>
      <c r="AI239" s="81">
        <f t="shared" si="227"/>
        <v>0</v>
      </c>
      <c r="AJ239" s="80">
        <f t="shared" si="233"/>
        <v>0</v>
      </c>
      <c r="AK239" s="19">
        <f t="shared" si="228"/>
        <v>0</v>
      </c>
      <c r="AL239" s="19">
        <f t="shared" si="229"/>
        <v>0</v>
      </c>
      <c r="AM239" s="64">
        <f>IF('Stammdaten Mitarbeitende'!N239&gt;0,AC239,0)</f>
        <v>0</v>
      </c>
      <c r="AN239" s="74">
        <f>IF('Stammdaten Mitarbeitende'!N239&gt;0,P239,0)</f>
        <v>0</v>
      </c>
      <c r="AO239" s="19">
        <f t="shared" si="230"/>
        <v>0</v>
      </c>
      <c r="AP239" s="19">
        <f t="shared" si="231"/>
        <v>0</v>
      </c>
      <c r="AQ239" s="97">
        <f t="shared" si="232"/>
        <v>0</v>
      </c>
    </row>
    <row r="240" spans="1:43" hidden="1" x14ac:dyDescent="0.2">
      <c r="A240" s="280" t="str">
        <f>Übersetzungstexte!A$296</f>
        <v>Seitentotal</v>
      </c>
      <c r="B240" s="343"/>
      <c r="C240" s="281"/>
      <c r="D240" s="92">
        <f>SUM(D219:D239)</f>
        <v>0</v>
      </c>
      <c r="E240" s="282"/>
      <c r="F240" s="92">
        <f>SUM(F219:F239)</f>
        <v>0</v>
      </c>
      <c r="G240" s="344"/>
      <c r="H240" s="159"/>
      <c r="I240" s="281"/>
      <c r="J240" s="92">
        <f>SUM(J219:J239)</f>
        <v>0</v>
      </c>
      <c r="K240" s="345"/>
      <c r="L240" s="159"/>
      <c r="M240" s="281"/>
      <c r="N240" s="92">
        <f>SUM(N219:N239)</f>
        <v>0</v>
      </c>
      <c r="O240" s="344"/>
      <c r="P240" s="92">
        <f>SUM(P219:P239)</f>
        <v>0</v>
      </c>
      <c r="Q240" s="281"/>
      <c r="R240" s="92">
        <f>SUM(R219:R239)</f>
        <v>0</v>
      </c>
      <c r="S240" s="56"/>
      <c r="T240" s="56"/>
      <c r="U240" s="56"/>
      <c r="V240" s="56"/>
      <c r="W240" s="56"/>
      <c r="X240" s="56"/>
      <c r="Y240" s="18"/>
      <c r="Z240" s="18"/>
      <c r="AA240" s="19"/>
      <c r="AB240" s="19"/>
      <c r="AC240" s="19"/>
      <c r="AD240" s="19"/>
      <c r="AE240" s="19"/>
      <c r="AI240" s="79"/>
      <c r="AJ240" s="79"/>
      <c r="AM240" s="56"/>
    </row>
    <row r="241" spans="1:43" hidden="1" x14ac:dyDescent="0.2">
      <c r="A241" s="240" t="str">
        <f>'Stammdaten Betrieb &amp; Abteilung'!D$1</f>
        <v xml:space="preserve">  </v>
      </c>
      <c r="B241" s="73"/>
      <c r="C241" s="241"/>
      <c r="D241" s="242"/>
      <c r="E241" s="1"/>
      <c r="F241" s="25"/>
      <c r="G241" s="1"/>
      <c r="H241" s="1"/>
      <c r="I241" s="1"/>
      <c r="J241" s="243"/>
      <c r="K241" s="46"/>
      <c r="L241" s="18"/>
      <c r="M241" s="22" t="str">
        <f>Übersetzungstexte!A$239</f>
        <v>Betrieb / Betriebsabteilung</v>
      </c>
      <c r="N241" s="49" t="str">
        <f>'Stammdaten Betrieb &amp; Abteilung'!D$13</f>
        <v xml:space="preserve"> </v>
      </c>
      <c r="O241" s="1"/>
      <c r="P241" s="49"/>
      <c r="AI241" s="79"/>
      <c r="AJ241" s="79"/>
      <c r="AM241" s="64"/>
      <c r="AO241" s="97"/>
    </row>
    <row r="242" spans="1:43" hidden="1" x14ac:dyDescent="0.2">
      <c r="A242" s="49" t="str">
        <f>'Stammdaten Betrieb &amp; Abteilung'!D$3</f>
        <v xml:space="preserve"> </v>
      </c>
      <c r="B242" s="73"/>
      <c r="C242" s="246"/>
      <c r="D242" s="242"/>
      <c r="E242" s="1"/>
      <c r="F242" s="25"/>
      <c r="G242" s="1"/>
      <c r="H242" s="1"/>
      <c r="I242" s="1"/>
      <c r="J242" s="247"/>
      <c r="K242" s="46"/>
      <c r="L242" s="18"/>
      <c r="M242" s="22" t="str">
        <f>Übersetzungstexte!A$240</f>
        <v>Abrechnungsperiode</v>
      </c>
      <c r="N242" s="349" t="str">
        <f>'Stammdaten Betrieb &amp; Abteilung'!D$14</f>
        <v/>
      </c>
      <c r="O242" s="350"/>
      <c r="P242" s="350" t="e">
        <f>'Stammdaten Betrieb &amp; Abteilung'!D$12</f>
        <v>#VALUE!</v>
      </c>
      <c r="Q242" s="351"/>
      <c r="R242" s="352"/>
      <c r="AI242" s="79"/>
      <c r="AJ242" s="79"/>
      <c r="AM242" s="64"/>
      <c r="AO242" s="87"/>
      <c r="AP242" s="87"/>
    </row>
    <row r="243" spans="1:43" hidden="1" x14ac:dyDescent="0.2">
      <c r="A243" s="49" t="str">
        <f>'Stammdaten Betrieb &amp; Abteilung'!D$4</f>
        <v xml:space="preserve"> </v>
      </c>
      <c r="B243" s="73"/>
      <c r="C243" s="1"/>
      <c r="D243" s="242"/>
      <c r="E243" s="1"/>
      <c r="F243" s="25"/>
      <c r="G243" s="1"/>
      <c r="H243" s="1"/>
      <c r="I243" s="1"/>
      <c r="J243" s="247"/>
      <c r="K243" s="46"/>
      <c r="L243" s="18"/>
      <c r="M243" s="22" t="str">
        <f>Übersetzungstexte!A$241</f>
        <v>Beginn / Ende der Kurzarbeit</v>
      </c>
      <c r="N243" s="49" t="str">
        <f>'Stammdaten Betrieb &amp; Abteilung'!D$16</f>
        <v/>
      </c>
      <c r="O243" s="1"/>
      <c r="P243" s="49"/>
      <c r="Q243" s="49"/>
      <c r="AI243" s="79"/>
      <c r="AJ243" s="79"/>
      <c r="AM243" s="64"/>
      <c r="AO243" s="87"/>
      <c r="AP243" s="87"/>
    </row>
    <row r="244" spans="1:43" hidden="1" x14ac:dyDescent="0.2">
      <c r="A244" s="187"/>
      <c r="B244" s="188"/>
      <c r="C244" s="189"/>
      <c r="D244" s="190"/>
      <c r="E244" s="189"/>
      <c r="F244" s="191"/>
      <c r="G244" s="189"/>
      <c r="H244" s="189"/>
      <c r="I244" s="189"/>
      <c r="J244" s="190"/>
      <c r="K244" s="190"/>
      <c r="L244" s="189"/>
      <c r="M244" s="192"/>
      <c r="N244" s="189"/>
      <c r="O244" s="189"/>
      <c r="P244" s="189"/>
      <c r="Q244" s="189"/>
      <c r="R244" s="189"/>
      <c r="AI244" s="79"/>
      <c r="AJ244" s="79"/>
      <c r="AM244" s="64"/>
      <c r="AO244" s="87"/>
      <c r="AP244" s="87"/>
    </row>
    <row r="245" spans="1:43" hidden="1" x14ac:dyDescent="0.2">
      <c r="A245" s="311">
        <v>1</v>
      </c>
      <c r="B245" s="312">
        <v>2</v>
      </c>
      <c r="C245" s="312">
        <v>3</v>
      </c>
      <c r="D245" s="312">
        <v>4</v>
      </c>
      <c r="E245" s="312">
        <v>5</v>
      </c>
      <c r="F245" s="312">
        <v>6</v>
      </c>
      <c r="G245" s="313"/>
      <c r="H245" s="314">
        <v>7</v>
      </c>
      <c r="I245" s="315"/>
      <c r="J245" s="312">
        <v>8</v>
      </c>
      <c r="K245" s="312">
        <v>9</v>
      </c>
      <c r="L245" s="312">
        <v>10</v>
      </c>
      <c r="M245" s="312">
        <v>11</v>
      </c>
      <c r="N245" s="312">
        <v>12</v>
      </c>
      <c r="O245" s="312">
        <v>13</v>
      </c>
      <c r="P245" s="312"/>
      <c r="Q245" s="312">
        <v>14</v>
      </c>
      <c r="R245" s="312">
        <v>15</v>
      </c>
      <c r="S245" s="54"/>
      <c r="T245" s="54"/>
      <c r="U245" s="54"/>
      <c r="V245" s="58" t="s">
        <v>717</v>
      </c>
      <c r="W245" s="54" t="s">
        <v>759</v>
      </c>
      <c r="X245" s="54"/>
      <c r="Y245" s="59" t="s">
        <v>718</v>
      </c>
      <c r="Z245" s="54" t="s">
        <v>719</v>
      </c>
      <c r="AA245" s="59" t="s">
        <v>720</v>
      </c>
      <c r="AB245" s="59" t="s">
        <v>721</v>
      </c>
      <c r="AC245" s="59" t="s">
        <v>722</v>
      </c>
      <c r="AD245" s="59" t="s">
        <v>723</v>
      </c>
      <c r="AE245" s="59" t="s">
        <v>736</v>
      </c>
      <c r="AF245" s="66" t="s">
        <v>732</v>
      </c>
      <c r="AG245" s="66"/>
      <c r="AH245" s="91" t="s">
        <v>737</v>
      </c>
      <c r="AI245" s="66"/>
      <c r="AJ245" s="66"/>
      <c r="AK245" s="78"/>
      <c r="AL245" s="78"/>
      <c r="AM245" s="87" t="s">
        <v>60</v>
      </c>
      <c r="AN245" s="87" t="s">
        <v>60</v>
      </c>
      <c r="AO245" s="87"/>
      <c r="AP245" s="87"/>
      <c r="AQ245" s="381" t="s">
        <v>800</v>
      </c>
    </row>
    <row r="246" spans="1:43" s="6" customFormat="1" hidden="1" x14ac:dyDescent="0.2">
      <c r="A246" s="316" t="str">
        <f>Übersetzungstexte!A$242</f>
        <v/>
      </c>
      <c r="B246" s="317" t="str">
        <f>Übersetzungstexte!A$245</f>
        <v>anrechen-</v>
      </c>
      <c r="C246" s="317" t="str">
        <f>Übersetzungstexte!A$248</f>
        <v>Wöchentl.</v>
      </c>
      <c r="D246" s="318" t="str">
        <f>Übersetzungstexte!A$251</f>
        <v>Sollstd. Abr.-</v>
      </c>
      <c r="E246" s="310" t="str">
        <f>Übersetzungstexte!A$254</f>
        <v/>
      </c>
      <c r="F246" s="318" t="str">
        <f>Übersetzungstexte!A$257</f>
        <v>Bezahlte/</v>
      </c>
      <c r="G246" s="319"/>
      <c r="H246" s="320" t="str">
        <f>Übersetzungstexte!A$263</f>
        <v>(nur für Gleitzeit)</v>
      </c>
      <c r="I246" s="321"/>
      <c r="J246" s="318" t="str">
        <f>Übersetzungstexte!A$269</f>
        <v>Ausfall-</v>
      </c>
      <c r="K246" s="318" t="str">
        <f>Übersetzungstexte!A$272</f>
        <v>Saldo</v>
      </c>
      <c r="L246" s="310" t="str">
        <f>Übersetzungstexte!A$275</f>
        <v>Saisonale</v>
      </c>
      <c r="M246" s="322" t="str">
        <f>Übersetzungstexte!A$278</f>
        <v>Anrechen-</v>
      </c>
      <c r="N246" s="310" t="str">
        <f>Übersetzungstexte!A$281</f>
        <v>Verdienst-</v>
      </c>
      <c r="O246" s="310" t="str">
        <f>Übersetzungstexte!A$284</f>
        <v>Verdienst-</v>
      </c>
      <c r="P246" s="317" t="str">
        <f>Übersetzungstexte!A$287</f>
        <v>Verdienst</v>
      </c>
      <c r="Q246" s="310" t="str">
        <f>AE$4</f>
        <v xml:space="preserve">Abzug </v>
      </c>
      <c r="R246" s="310" t="str">
        <f>Übersetzungstexte!A$293</f>
        <v/>
      </c>
      <c r="S246" s="55"/>
      <c r="T246" s="55"/>
      <c r="U246" s="62" t="s">
        <v>680</v>
      </c>
      <c r="V246" s="60" t="s">
        <v>709</v>
      </c>
      <c r="W246" s="61" t="s">
        <v>691</v>
      </c>
      <c r="X246" s="61" t="s">
        <v>554</v>
      </c>
      <c r="Y246" s="59" t="s">
        <v>729</v>
      </c>
      <c r="Z246" s="67" t="s">
        <v>671</v>
      </c>
      <c r="AA246" s="59" t="s">
        <v>731</v>
      </c>
      <c r="AB246" s="59" t="s">
        <v>694</v>
      </c>
      <c r="AC246" s="59" t="s">
        <v>674</v>
      </c>
      <c r="AD246" s="59" t="s">
        <v>674</v>
      </c>
      <c r="AE246" s="59" t="s">
        <v>677</v>
      </c>
      <c r="AF246" s="66" t="s">
        <v>677</v>
      </c>
      <c r="AG246" s="66" t="s">
        <v>673</v>
      </c>
      <c r="AH246" s="91"/>
      <c r="AI246" s="66" t="s">
        <v>685</v>
      </c>
      <c r="AJ246" s="66" t="s">
        <v>685</v>
      </c>
      <c r="AK246" s="66" t="s">
        <v>764</v>
      </c>
      <c r="AL246" s="66" t="s">
        <v>667</v>
      </c>
      <c r="AM246" s="59" t="s">
        <v>674</v>
      </c>
      <c r="AN246" s="66" t="s">
        <v>673</v>
      </c>
      <c r="AO246" s="66" t="s">
        <v>764</v>
      </c>
      <c r="AP246" s="95" t="s">
        <v>46</v>
      </c>
      <c r="AQ246" s="382" t="s">
        <v>801</v>
      </c>
    </row>
    <row r="247" spans="1:43" s="6" customFormat="1" hidden="1" x14ac:dyDescent="0.2">
      <c r="A247" s="323" t="str">
        <f>Übersetzungstexte!A$243</f>
        <v/>
      </c>
      <c r="B247" s="310" t="str">
        <f>Übersetzungstexte!A$246</f>
        <v>barer Std.-</v>
      </c>
      <c r="C247" s="317" t="str">
        <f>Übersetzungstexte!A$249</f>
        <v>Arbeitszeit</v>
      </c>
      <c r="D247" s="318" t="str">
        <f>Übersetzungstexte!A$252</f>
        <v>Periode Inkl.</v>
      </c>
      <c r="E247" s="310" t="str">
        <f>Übersetzungstexte!A$255</f>
        <v/>
      </c>
      <c r="F247" s="318" t="str">
        <f>Übersetzungstexte!A$258</f>
        <v>Unbezahlte</v>
      </c>
      <c r="G247" s="324" t="str">
        <f>Übersetzungstexte!A$261</f>
        <v>Saldo Ende Per.</v>
      </c>
      <c r="H247" s="325"/>
      <c r="I247" s="326"/>
      <c r="J247" s="318" t="str">
        <f>Übersetzungstexte!A$270</f>
        <v>stunden</v>
      </c>
      <c r="K247" s="318" t="str">
        <f>Übersetzungstexte!A$273</f>
        <v>Mehrstd.</v>
      </c>
      <c r="L247" s="310" t="str">
        <f>Übersetzungstexte!A$276</f>
        <v>Ausfall-</v>
      </c>
      <c r="M247" s="322" t="str">
        <f>Übersetzungstexte!A$279</f>
        <v>bare Aus-</v>
      </c>
      <c r="N247" s="310" t="str">
        <f>Übersetzungstexte!A$282</f>
        <v>ausfall</v>
      </c>
      <c r="O247" s="310" t="str">
        <f>Übersetzungstexte!A$285</f>
        <v>ausfall</v>
      </c>
      <c r="P247" s="317" t="str">
        <f>Übersetzungstexte!A$288</f>
        <v>Zwischen-</v>
      </c>
      <c r="Q247" s="310" t="str">
        <f>Übersetzungstexte!A$291</f>
        <v>Karenztage</v>
      </c>
      <c r="R247" s="310" t="str">
        <f>Übersetzungstexte!A$294</f>
        <v>Beantragte</v>
      </c>
      <c r="S247" s="55"/>
      <c r="T247" s="55"/>
      <c r="U247" s="55" t="s">
        <v>682</v>
      </c>
      <c r="V247" s="60" t="s">
        <v>710</v>
      </c>
      <c r="W247" s="61" t="s">
        <v>692</v>
      </c>
      <c r="X247" s="61"/>
      <c r="Y247" s="59" t="s">
        <v>730</v>
      </c>
      <c r="Z247" s="67" t="s">
        <v>691</v>
      </c>
      <c r="AA247" s="59" t="s">
        <v>730</v>
      </c>
      <c r="AB247" s="59" t="s">
        <v>51</v>
      </c>
      <c r="AC247" s="59" t="s">
        <v>672</v>
      </c>
      <c r="AD247" s="59" t="s">
        <v>672</v>
      </c>
      <c r="AE247" s="59" t="s">
        <v>656</v>
      </c>
      <c r="AF247" s="66" t="s">
        <v>707</v>
      </c>
      <c r="AG247" s="66" t="s">
        <v>707</v>
      </c>
      <c r="AH247" s="91" t="s">
        <v>678</v>
      </c>
      <c r="AI247" s="66" t="s">
        <v>760</v>
      </c>
      <c r="AJ247" s="66" t="s">
        <v>763</v>
      </c>
      <c r="AK247" s="66" t="s">
        <v>760</v>
      </c>
      <c r="AL247" s="66" t="s">
        <v>760</v>
      </c>
      <c r="AM247" s="59" t="s">
        <v>672</v>
      </c>
      <c r="AN247" s="66" t="s">
        <v>707</v>
      </c>
      <c r="AO247" s="66" t="s">
        <v>45</v>
      </c>
      <c r="AP247" s="95" t="s">
        <v>47</v>
      </c>
      <c r="AQ247" s="383"/>
    </row>
    <row r="248" spans="1:43" s="6" customFormat="1" hidden="1" x14ac:dyDescent="0.2">
      <c r="A248" s="327" t="str">
        <f>Übersetzungstexte!A$244</f>
        <v>Name,Vorname</v>
      </c>
      <c r="B248" s="328" t="str">
        <f>Übersetzungstexte!A$247</f>
        <v>Verdienst</v>
      </c>
      <c r="C248" s="329" t="str">
        <f>Übersetzungstexte!A$250</f>
        <v>in der AP</v>
      </c>
      <c r="D248" s="330" t="str">
        <f>Übersetzungstexte!A$253</f>
        <v>Vorholzeit</v>
      </c>
      <c r="E248" s="328" t="str">
        <f>Übersetzungstexte!A$256</f>
        <v>Istzeit</v>
      </c>
      <c r="F248" s="330" t="str">
        <f>Übersetzungstexte!A$259</f>
        <v>Absenzen</v>
      </c>
      <c r="G248" s="331" t="str">
        <f>Übersetzungstexte!A$262</f>
        <v>vorherg.</v>
      </c>
      <c r="H248" s="332" t="str">
        <f>Übersetzungstexte!A$265</f>
        <v>laufend</v>
      </c>
      <c r="I248" s="328" t="str">
        <f>Übersetzungstexte!A$268</f>
        <v>Diff.</v>
      </c>
      <c r="J248" s="330" t="str">
        <f>Übersetzungstexte!A$271</f>
        <v>total</v>
      </c>
      <c r="K248" s="330" t="str">
        <f>Übersetzungstexte!A$274</f>
        <v>Vormonate</v>
      </c>
      <c r="L248" s="328" t="str">
        <f>Übersetzungstexte!A$277</f>
        <v>stunden</v>
      </c>
      <c r="M248" s="333" t="str">
        <f>Übersetzungstexte!A$280</f>
        <v>fall-Std.</v>
      </c>
      <c r="N248" s="333" t="str">
        <f>Übersetzungstexte!A$283</f>
        <v>100%</v>
      </c>
      <c r="O248" s="333" t="str">
        <f>Übersetzungstexte!A$286</f>
        <v>80%</v>
      </c>
      <c r="P248" s="329" t="str">
        <f>Übersetzungstexte!A$289</f>
        <v>Beschäftigung</v>
      </c>
      <c r="Q248" s="333" t="str">
        <f>Übersetzungstexte!A$292</f>
        <v>80%</v>
      </c>
      <c r="R248" s="328" t="str">
        <f>Übersetzungstexte!A$295</f>
        <v>Vergütung</v>
      </c>
      <c r="S248" s="55"/>
      <c r="T248" s="55"/>
      <c r="U248" s="55" t="s">
        <v>673</v>
      </c>
      <c r="V248" s="61"/>
      <c r="W248" s="61" t="s">
        <v>738</v>
      </c>
      <c r="X248" s="61"/>
      <c r="Y248" s="59" t="s">
        <v>697</v>
      </c>
      <c r="Z248" s="67" t="s">
        <v>692</v>
      </c>
      <c r="AA248" s="59" t="s">
        <v>698</v>
      </c>
      <c r="AB248" s="59" t="s">
        <v>50</v>
      </c>
      <c r="AC248" s="68" t="s">
        <v>675</v>
      </c>
      <c r="AD248" s="68" t="s">
        <v>676</v>
      </c>
      <c r="AE248" s="68" t="s">
        <v>676</v>
      </c>
      <c r="AF248" s="66" t="s">
        <v>733</v>
      </c>
      <c r="AG248" s="66" t="s">
        <v>733</v>
      </c>
      <c r="AH248" s="96" t="s">
        <v>679</v>
      </c>
      <c r="AI248" s="66" t="s">
        <v>749</v>
      </c>
      <c r="AJ248" s="66" t="s">
        <v>749</v>
      </c>
      <c r="AK248" s="66" t="s">
        <v>749</v>
      </c>
      <c r="AL248" s="66" t="s">
        <v>749</v>
      </c>
      <c r="AM248" s="68" t="s">
        <v>675</v>
      </c>
      <c r="AN248" s="66" t="s">
        <v>733</v>
      </c>
      <c r="AO248" s="66" t="s">
        <v>663</v>
      </c>
      <c r="AP248" s="95" t="s">
        <v>48</v>
      </c>
      <c r="AQ248" s="383"/>
    </row>
    <row r="249" spans="1:43" ht="17.25" hidden="1" customHeight="1" x14ac:dyDescent="0.2">
      <c r="A249" s="347" t="str">
        <f>'Stammdaten Mitarbeitende'!AA249</f>
        <v/>
      </c>
      <c r="B249" s="348" t="str">
        <f t="shared" ref="B249:B269" si="234">U249</f>
        <v/>
      </c>
      <c r="C249" s="162"/>
      <c r="D249" s="163"/>
      <c r="E249" s="164"/>
      <c r="F249" s="165"/>
      <c r="G249" s="307"/>
      <c r="H249" s="308"/>
      <c r="I249" s="346">
        <f t="shared" ref="I249:I269" si="235">V249</f>
        <v>0</v>
      </c>
      <c r="J249" s="309" t="str">
        <f t="shared" ref="J249:J269" si="236">W249</f>
        <v/>
      </c>
      <c r="K249" s="164"/>
      <c r="L249" s="342" t="str">
        <f t="shared" ref="L249:L269" si="237">Z249</f>
        <v/>
      </c>
      <c r="M249" s="309" t="str">
        <f t="shared" ref="M249:M269" si="238">AB249</f>
        <v/>
      </c>
      <c r="N249" s="309" t="str">
        <f t="shared" ref="N249:N269" si="239">AC249</f>
        <v/>
      </c>
      <c r="O249" s="309" t="str">
        <f t="shared" ref="O249:O269" si="240">AD249</f>
        <v/>
      </c>
      <c r="P249" s="164"/>
      <c r="Q249" s="309" t="str">
        <f t="shared" ref="Q249:Q269" si="241">AE249</f>
        <v/>
      </c>
      <c r="R249" s="309" t="str">
        <f t="shared" ref="R249:R269" si="242">AH249</f>
        <v/>
      </c>
      <c r="S249" s="56"/>
      <c r="T249" s="57"/>
      <c r="U249" s="64" t="str">
        <f>IF($A249="","",'Stammdaten Mitarbeitende'!L249)</f>
        <v/>
      </c>
      <c r="V249" s="63">
        <f t="shared" ref="V249:V269" si="243">IF(AND(G249="",H249=""),0,G249-H249)</f>
        <v>0</v>
      </c>
      <c r="W249" s="63" t="str">
        <f t="shared" ref="W249:W269" si="244">IF(OR($A249="",D249="",E249="",F249="",V249=""),"",D249-(E249+F249+V249))</f>
        <v/>
      </c>
      <c r="X249" s="63" t="str">
        <f t="shared" ref="X249:X269" si="245">IF(W249="","",MAX(W249,0))</f>
        <v/>
      </c>
      <c r="Y249" s="65" t="str">
        <f t="shared" ref="Y249:Y269" si="246">IF(J249="","",Y$4)</f>
        <v/>
      </c>
      <c r="Z249" s="65" t="str">
        <f t="shared" ref="Z249:Z269" si="247">IF(J249="","",J249*Z$4)</f>
        <v/>
      </c>
      <c r="AA249" s="19" t="str">
        <f t="shared" ref="AA249:AA269" si="248">IF(Y249="","",AA$4)</f>
        <v/>
      </c>
      <c r="AB249" s="19" t="str">
        <f t="shared" ref="AB249:AB269" si="249">IF(J249="","",ROUND(J249*AB$4 - MAX(K249-L249,0),2))</f>
        <v/>
      </c>
      <c r="AC249" s="19" t="str">
        <f t="shared" ref="AC249:AC269" si="250">IF(OR($A249="",J249="",B249="",M249&lt;0),"",MAX(ROUND(M249*B249*2,1)/2,0))</f>
        <v/>
      </c>
      <c r="AD249" s="19" t="str">
        <f t="shared" ref="AD249:AD269" si="251">IF(OR($A249="",N249=""),"",ROUND(N249*8/5,1)/2)</f>
        <v/>
      </c>
      <c r="AE249" s="19" t="str">
        <f t="shared" ref="AE249:AE269" si="252">IF(OR($A249="",B249="",N249=""),"",ROUND(AE$3*C249*B249*16/50,1)/2)</f>
        <v/>
      </c>
      <c r="AF249" s="19" t="str">
        <f t="shared" ref="AF249:AF269" si="253">IF(OR($A249="",J249="",N249=""),"",MAX(O249+P249-N249,0))</f>
        <v/>
      </c>
      <c r="AG249" s="19">
        <f t="shared" ref="AG249:AG269" si="254">P249</f>
        <v>0</v>
      </c>
      <c r="AH249" s="19" t="str">
        <f t="shared" ref="AH249:AH269" si="255">IF(OR($A249="",N249=""),"",ROUND((MAX(O249-Q249-AF249,0))*2,1)/2)</f>
        <v/>
      </c>
      <c r="AI249" s="81">
        <f t="shared" ref="AI249:AI269" si="256">IF(D249="",0,1)</f>
        <v>0</v>
      </c>
      <c r="AJ249" s="80">
        <f>IF(J249="",0,IF(ROUND(J249,2)&lt;=0,0,1))</f>
        <v>0</v>
      </c>
      <c r="AK249" s="19">
        <f t="shared" ref="AK249:AK269" si="257">IF(D249="",0,D249)</f>
        <v>0</v>
      </c>
      <c r="AL249" s="19">
        <f t="shared" ref="AL249:AL269" si="258">IF(D249="",0,F249)</f>
        <v>0</v>
      </c>
      <c r="AM249" s="64">
        <f>IF('Stammdaten Mitarbeitende'!N249&gt;0,AC249,0)</f>
        <v>0</v>
      </c>
      <c r="AN249" s="74">
        <f>IF('Stammdaten Mitarbeitende'!N249&gt;0,P249,0)</f>
        <v>0</v>
      </c>
      <c r="AO249" s="19">
        <f t="shared" ref="AO249:AO269" si="259">D249</f>
        <v>0</v>
      </c>
      <c r="AP249" s="19">
        <f t="shared" ref="AP249:AP269" si="260">F249</f>
        <v>0</v>
      </c>
      <c r="AQ249" s="97">
        <f t="shared" ref="AQ249:AQ269" si="261">IF(AM249="",0,MAX(AM249-AN249,0))</f>
        <v>0</v>
      </c>
    </row>
    <row r="250" spans="1:43" ht="17.25" hidden="1" customHeight="1" x14ac:dyDescent="0.2">
      <c r="A250" s="347" t="str">
        <f>'Stammdaten Mitarbeitende'!AA250</f>
        <v/>
      </c>
      <c r="B250" s="348" t="str">
        <f t="shared" si="234"/>
        <v/>
      </c>
      <c r="C250" s="162"/>
      <c r="D250" s="163"/>
      <c r="E250" s="164"/>
      <c r="F250" s="165"/>
      <c r="G250" s="307"/>
      <c r="H250" s="308"/>
      <c r="I250" s="346">
        <f t="shared" si="235"/>
        <v>0</v>
      </c>
      <c r="J250" s="309" t="str">
        <f t="shared" si="236"/>
        <v/>
      </c>
      <c r="K250" s="164"/>
      <c r="L250" s="342" t="str">
        <f t="shared" si="237"/>
        <v/>
      </c>
      <c r="M250" s="309" t="str">
        <f t="shared" si="238"/>
        <v/>
      </c>
      <c r="N250" s="309" t="str">
        <f t="shared" si="239"/>
        <v/>
      </c>
      <c r="O250" s="309" t="str">
        <f t="shared" si="240"/>
        <v/>
      </c>
      <c r="P250" s="164"/>
      <c r="Q250" s="309" t="str">
        <f t="shared" si="241"/>
        <v/>
      </c>
      <c r="R250" s="309" t="str">
        <f t="shared" si="242"/>
        <v/>
      </c>
      <c r="S250" s="56"/>
      <c r="T250" s="57"/>
      <c r="U250" s="64" t="str">
        <f>IF($A250="","",'Stammdaten Mitarbeitende'!L250)</f>
        <v/>
      </c>
      <c r="V250" s="63">
        <f t="shared" si="243"/>
        <v>0</v>
      </c>
      <c r="W250" s="63" t="str">
        <f t="shared" si="244"/>
        <v/>
      </c>
      <c r="X250" s="63" t="str">
        <f t="shared" si="245"/>
        <v/>
      </c>
      <c r="Y250" s="65" t="str">
        <f t="shared" si="246"/>
        <v/>
      </c>
      <c r="Z250" s="65" t="str">
        <f t="shared" si="247"/>
        <v/>
      </c>
      <c r="AA250" s="19" t="str">
        <f t="shared" si="248"/>
        <v/>
      </c>
      <c r="AB250" s="19" t="str">
        <f t="shared" si="249"/>
        <v/>
      </c>
      <c r="AC250" s="19" t="str">
        <f t="shared" si="250"/>
        <v/>
      </c>
      <c r="AD250" s="19" t="str">
        <f t="shared" si="251"/>
        <v/>
      </c>
      <c r="AE250" s="19" t="str">
        <f t="shared" si="252"/>
        <v/>
      </c>
      <c r="AF250" s="19" t="str">
        <f t="shared" si="253"/>
        <v/>
      </c>
      <c r="AG250" s="19">
        <f t="shared" si="254"/>
        <v>0</v>
      </c>
      <c r="AH250" s="19" t="str">
        <f t="shared" si="255"/>
        <v/>
      </c>
      <c r="AI250" s="81">
        <f t="shared" si="256"/>
        <v>0</v>
      </c>
      <c r="AJ250" s="80">
        <f t="shared" ref="AJ250:AJ269" si="262">IF(J250="",0,IF(ROUND(J250,2)&lt;=0,0,1))</f>
        <v>0</v>
      </c>
      <c r="AK250" s="19">
        <f t="shared" si="257"/>
        <v>0</v>
      </c>
      <c r="AL250" s="19">
        <f t="shared" si="258"/>
        <v>0</v>
      </c>
      <c r="AM250" s="64">
        <f>IF('Stammdaten Mitarbeitende'!N250&gt;0,AC250,0)</f>
        <v>0</v>
      </c>
      <c r="AN250" s="74">
        <f>IF('Stammdaten Mitarbeitende'!N250&gt;0,P250,0)</f>
        <v>0</v>
      </c>
      <c r="AO250" s="19">
        <f t="shared" si="259"/>
        <v>0</v>
      </c>
      <c r="AP250" s="19">
        <f t="shared" si="260"/>
        <v>0</v>
      </c>
      <c r="AQ250" s="97">
        <f t="shared" si="261"/>
        <v>0</v>
      </c>
    </row>
    <row r="251" spans="1:43" ht="17.25" hidden="1" customHeight="1" x14ac:dyDescent="0.2">
      <c r="A251" s="347" t="str">
        <f>'Stammdaten Mitarbeitende'!AA251</f>
        <v/>
      </c>
      <c r="B251" s="348" t="str">
        <f t="shared" si="234"/>
        <v/>
      </c>
      <c r="C251" s="162"/>
      <c r="D251" s="163"/>
      <c r="E251" s="164"/>
      <c r="F251" s="165"/>
      <c r="G251" s="307"/>
      <c r="H251" s="308"/>
      <c r="I251" s="346">
        <f t="shared" si="235"/>
        <v>0</v>
      </c>
      <c r="J251" s="309" t="str">
        <f t="shared" si="236"/>
        <v/>
      </c>
      <c r="K251" s="164"/>
      <c r="L251" s="342" t="str">
        <f t="shared" si="237"/>
        <v/>
      </c>
      <c r="M251" s="309" t="str">
        <f t="shared" si="238"/>
        <v/>
      </c>
      <c r="N251" s="309" t="str">
        <f t="shared" si="239"/>
        <v/>
      </c>
      <c r="O251" s="309" t="str">
        <f t="shared" si="240"/>
        <v/>
      </c>
      <c r="P251" s="164"/>
      <c r="Q251" s="309" t="str">
        <f t="shared" si="241"/>
        <v/>
      </c>
      <c r="R251" s="309" t="str">
        <f t="shared" si="242"/>
        <v/>
      </c>
      <c r="S251" s="56"/>
      <c r="T251" s="57"/>
      <c r="U251" s="64" t="str">
        <f>IF($A251="","",'Stammdaten Mitarbeitende'!L251)</f>
        <v/>
      </c>
      <c r="V251" s="63">
        <f t="shared" si="243"/>
        <v>0</v>
      </c>
      <c r="W251" s="63" t="str">
        <f t="shared" si="244"/>
        <v/>
      </c>
      <c r="X251" s="63" t="str">
        <f t="shared" si="245"/>
        <v/>
      </c>
      <c r="Y251" s="65" t="str">
        <f t="shared" si="246"/>
        <v/>
      </c>
      <c r="Z251" s="65" t="str">
        <f t="shared" si="247"/>
        <v/>
      </c>
      <c r="AA251" s="19" t="str">
        <f t="shared" si="248"/>
        <v/>
      </c>
      <c r="AB251" s="19" t="str">
        <f t="shared" si="249"/>
        <v/>
      </c>
      <c r="AC251" s="19" t="str">
        <f t="shared" si="250"/>
        <v/>
      </c>
      <c r="AD251" s="19" t="str">
        <f t="shared" si="251"/>
        <v/>
      </c>
      <c r="AE251" s="19" t="str">
        <f t="shared" si="252"/>
        <v/>
      </c>
      <c r="AF251" s="19" t="str">
        <f t="shared" si="253"/>
        <v/>
      </c>
      <c r="AG251" s="19">
        <f t="shared" si="254"/>
        <v>0</v>
      </c>
      <c r="AH251" s="19" t="str">
        <f t="shared" si="255"/>
        <v/>
      </c>
      <c r="AI251" s="81">
        <f t="shared" si="256"/>
        <v>0</v>
      </c>
      <c r="AJ251" s="80">
        <f t="shared" si="262"/>
        <v>0</v>
      </c>
      <c r="AK251" s="19">
        <f t="shared" si="257"/>
        <v>0</v>
      </c>
      <c r="AL251" s="19">
        <f t="shared" si="258"/>
        <v>0</v>
      </c>
      <c r="AM251" s="64">
        <f>IF('Stammdaten Mitarbeitende'!N251&gt;0,AC251,0)</f>
        <v>0</v>
      </c>
      <c r="AN251" s="74">
        <f>IF('Stammdaten Mitarbeitende'!N251&gt;0,P251,0)</f>
        <v>0</v>
      </c>
      <c r="AO251" s="19">
        <f t="shared" si="259"/>
        <v>0</v>
      </c>
      <c r="AP251" s="19">
        <f t="shared" si="260"/>
        <v>0</v>
      </c>
      <c r="AQ251" s="97">
        <f t="shared" si="261"/>
        <v>0</v>
      </c>
    </row>
    <row r="252" spans="1:43" ht="17.25" hidden="1" customHeight="1" x14ac:dyDescent="0.2">
      <c r="A252" s="347" t="str">
        <f>'Stammdaten Mitarbeitende'!AA252</f>
        <v/>
      </c>
      <c r="B252" s="348" t="str">
        <f t="shared" si="234"/>
        <v/>
      </c>
      <c r="C252" s="162"/>
      <c r="D252" s="163"/>
      <c r="E252" s="164"/>
      <c r="F252" s="165"/>
      <c r="G252" s="307"/>
      <c r="H252" s="308"/>
      <c r="I252" s="346">
        <f t="shared" si="235"/>
        <v>0</v>
      </c>
      <c r="J252" s="309" t="str">
        <f t="shared" si="236"/>
        <v/>
      </c>
      <c r="K252" s="164"/>
      <c r="L252" s="342" t="str">
        <f t="shared" si="237"/>
        <v/>
      </c>
      <c r="M252" s="309" t="str">
        <f t="shared" si="238"/>
        <v/>
      </c>
      <c r="N252" s="309" t="str">
        <f t="shared" si="239"/>
        <v/>
      </c>
      <c r="O252" s="309" t="str">
        <f t="shared" si="240"/>
        <v/>
      </c>
      <c r="P252" s="164"/>
      <c r="Q252" s="309" t="str">
        <f t="shared" si="241"/>
        <v/>
      </c>
      <c r="R252" s="309" t="str">
        <f t="shared" si="242"/>
        <v/>
      </c>
      <c r="S252" s="56"/>
      <c r="T252" s="57"/>
      <c r="U252" s="64" t="str">
        <f>IF($A252="","",'Stammdaten Mitarbeitende'!L252)</f>
        <v/>
      </c>
      <c r="V252" s="63">
        <f t="shared" si="243"/>
        <v>0</v>
      </c>
      <c r="W252" s="63" t="str">
        <f t="shared" si="244"/>
        <v/>
      </c>
      <c r="X252" s="63" t="str">
        <f t="shared" si="245"/>
        <v/>
      </c>
      <c r="Y252" s="65" t="str">
        <f t="shared" si="246"/>
        <v/>
      </c>
      <c r="Z252" s="65" t="str">
        <f t="shared" si="247"/>
        <v/>
      </c>
      <c r="AA252" s="19" t="str">
        <f t="shared" si="248"/>
        <v/>
      </c>
      <c r="AB252" s="19" t="str">
        <f t="shared" si="249"/>
        <v/>
      </c>
      <c r="AC252" s="19" t="str">
        <f t="shared" si="250"/>
        <v/>
      </c>
      <c r="AD252" s="19" t="str">
        <f t="shared" si="251"/>
        <v/>
      </c>
      <c r="AE252" s="19" t="str">
        <f t="shared" si="252"/>
        <v/>
      </c>
      <c r="AF252" s="19" t="str">
        <f t="shared" si="253"/>
        <v/>
      </c>
      <c r="AG252" s="19">
        <f t="shared" si="254"/>
        <v>0</v>
      </c>
      <c r="AH252" s="19" t="str">
        <f t="shared" si="255"/>
        <v/>
      </c>
      <c r="AI252" s="81">
        <f t="shared" si="256"/>
        <v>0</v>
      </c>
      <c r="AJ252" s="80">
        <f t="shared" si="262"/>
        <v>0</v>
      </c>
      <c r="AK252" s="19">
        <f t="shared" si="257"/>
        <v>0</v>
      </c>
      <c r="AL252" s="19">
        <f t="shared" si="258"/>
        <v>0</v>
      </c>
      <c r="AM252" s="64">
        <f>IF('Stammdaten Mitarbeitende'!N252&gt;0,AC252,0)</f>
        <v>0</v>
      </c>
      <c r="AN252" s="74">
        <f>IF('Stammdaten Mitarbeitende'!N252&gt;0,P252,0)</f>
        <v>0</v>
      </c>
      <c r="AO252" s="19">
        <f t="shared" si="259"/>
        <v>0</v>
      </c>
      <c r="AP252" s="19">
        <f t="shared" si="260"/>
        <v>0</v>
      </c>
      <c r="AQ252" s="97">
        <f t="shared" si="261"/>
        <v>0</v>
      </c>
    </row>
    <row r="253" spans="1:43" ht="17.25" hidden="1" customHeight="1" x14ac:dyDescent="0.2">
      <c r="A253" s="347" t="str">
        <f>'Stammdaten Mitarbeitende'!AA253</f>
        <v/>
      </c>
      <c r="B253" s="348" t="str">
        <f t="shared" si="234"/>
        <v/>
      </c>
      <c r="C253" s="162"/>
      <c r="D253" s="163"/>
      <c r="E253" s="164"/>
      <c r="F253" s="165"/>
      <c r="G253" s="307"/>
      <c r="H253" s="308"/>
      <c r="I253" s="346">
        <f t="shared" si="235"/>
        <v>0</v>
      </c>
      <c r="J253" s="309" t="str">
        <f t="shared" si="236"/>
        <v/>
      </c>
      <c r="K253" s="164"/>
      <c r="L253" s="342" t="str">
        <f t="shared" si="237"/>
        <v/>
      </c>
      <c r="M253" s="309" t="str">
        <f t="shared" si="238"/>
        <v/>
      </c>
      <c r="N253" s="309" t="str">
        <f t="shared" si="239"/>
        <v/>
      </c>
      <c r="O253" s="309" t="str">
        <f t="shared" si="240"/>
        <v/>
      </c>
      <c r="P253" s="164"/>
      <c r="Q253" s="309" t="str">
        <f t="shared" si="241"/>
        <v/>
      </c>
      <c r="R253" s="309" t="str">
        <f t="shared" si="242"/>
        <v/>
      </c>
      <c r="S253" s="56"/>
      <c r="T253" s="57"/>
      <c r="U253" s="64" t="str">
        <f>IF($A253="","",'Stammdaten Mitarbeitende'!L253)</f>
        <v/>
      </c>
      <c r="V253" s="63">
        <f t="shared" si="243"/>
        <v>0</v>
      </c>
      <c r="W253" s="63" t="str">
        <f t="shared" si="244"/>
        <v/>
      </c>
      <c r="X253" s="63" t="str">
        <f t="shared" si="245"/>
        <v/>
      </c>
      <c r="Y253" s="65" t="str">
        <f t="shared" si="246"/>
        <v/>
      </c>
      <c r="Z253" s="65" t="str">
        <f t="shared" si="247"/>
        <v/>
      </c>
      <c r="AA253" s="19" t="str">
        <f t="shared" si="248"/>
        <v/>
      </c>
      <c r="AB253" s="19" t="str">
        <f t="shared" si="249"/>
        <v/>
      </c>
      <c r="AC253" s="19" t="str">
        <f t="shared" si="250"/>
        <v/>
      </c>
      <c r="AD253" s="19" t="str">
        <f t="shared" si="251"/>
        <v/>
      </c>
      <c r="AE253" s="19" t="str">
        <f t="shared" si="252"/>
        <v/>
      </c>
      <c r="AF253" s="19" t="str">
        <f t="shared" si="253"/>
        <v/>
      </c>
      <c r="AG253" s="19">
        <f t="shared" si="254"/>
        <v>0</v>
      </c>
      <c r="AH253" s="19" t="str">
        <f t="shared" si="255"/>
        <v/>
      </c>
      <c r="AI253" s="81">
        <f t="shared" si="256"/>
        <v>0</v>
      </c>
      <c r="AJ253" s="80">
        <f t="shared" si="262"/>
        <v>0</v>
      </c>
      <c r="AK253" s="19">
        <f t="shared" si="257"/>
        <v>0</v>
      </c>
      <c r="AL253" s="19">
        <f t="shared" si="258"/>
        <v>0</v>
      </c>
      <c r="AM253" s="64">
        <f>IF('Stammdaten Mitarbeitende'!N253&gt;0,AC253,0)</f>
        <v>0</v>
      </c>
      <c r="AN253" s="74">
        <f>IF('Stammdaten Mitarbeitende'!N253&gt;0,P253,0)</f>
        <v>0</v>
      </c>
      <c r="AO253" s="19">
        <f t="shared" si="259"/>
        <v>0</v>
      </c>
      <c r="AP253" s="19">
        <f t="shared" si="260"/>
        <v>0</v>
      </c>
      <c r="AQ253" s="97">
        <f t="shared" si="261"/>
        <v>0</v>
      </c>
    </row>
    <row r="254" spans="1:43" ht="17.25" hidden="1" customHeight="1" x14ac:dyDescent="0.2">
      <c r="A254" s="347" t="str">
        <f>'Stammdaten Mitarbeitende'!AA254</f>
        <v/>
      </c>
      <c r="B254" s="348" t="str">
        <f t="shared" si="234"/>
        <v/>
      </c>
      <c r="C254" s="162"/>
      <c r="D254" s="163"/>
      <c r="E254" s="164"/>
      <c r="F254" s="165"/>
      <c r="G254" s="307"/>
      <c r="H254" s="308"/>
      <c r="I254" s="346">
        <f t="shared" si="235"/>
        <v>0</v>
      </c>
      <c r="J254" s="309" t="str">
        <f t="shared" si="236"/>
        <v/>
      </c>
      <c r="K254" s="164"/>
      <c r="L254" s="342" t="str">
        <f t="shared" si="237"/>
        <v/>
      </c>
      <c r="M254" s="309" t="str">
        <f t="shared" si="238"/>
        <v/>
      </c>
      <c r="N254" s="309" t="str">
        <f t="shared" si="239"/>
        <v/>
      </c>
      <c r="O254" s="309" t="str">
        <f t="shared" si="240"/>
        <v/>
      </c>
      <c r="P254" s="164"/>
      <c r="Q254" s="309" t="str">
        <f t="shared" si="241"/>
        <v/>
      </c>
      <c r="R254" s="309" t="str">
        <f t="shared" si="242"/>
        <v/>
      </c>
      <c r="S254" s="56"/>
      <c r="T254" s="57"/>
      <c r="U254" s="64" t="str">
        <f>IF($A254="","",'Stammdaten Mitarbeitende'!L254)</f>
        <v/>
      </c>
      <c r="V254" s="63">
        <f t="shared" si="243"/>
        <v>0</v>
      </c>
      <c r="W254" s="63" t="str">
        <f t="shared" si="244"/>
        <v/>
      </c>
      <c r="X254" s="63" t="str">
        <f t="shared" si="245"/>
        <v/>
      </c>
      <c r="Y254" s="65" t="str">
        <f t="shared" si="246"/>
        <v/>
      </c>
      <c r="Z254" s="65" t="str">
        <f t="shared" si="247"/>
        <v/>
      </c>
      <c r="AA254" s="19" t="str">
        <f t="shared" si="248"/>
        <v/>
      </c>
      <c r="AB254" s="19" t="str">
        <f t="shared" si="249"/>
        <v/>
      </c>
      <c r="AC254" s="19" t="str">
        <f t="shared" si="250"/>
        <v/>
      </c>
      <c r="AD254" s="19" t="str">
        <f t="shared" si="251"/>
        <v/>
      </c>
      <c r="AE254" s="19" t="str">
        <f t="shared" si="252"/>
        <v/>
      </c>
      <c r="AF254" s="19" t="str">
        <f t="shared" si="253"/>
        <v/>
      </c>
      <c r="AG254" s="19">
        <f t="shared" si="254"/>
        <v>0</v>
      </c>
      <c r="AH254" s="19" t="str">
        <f t="shared" si="255"/>
        <v/>
      </c>
      <c r="AI254" s="81">
        <f t="shared" si="256"/>
        <v>0</v>
      </c>
      <c r="AJ254" s="80">
        <f t="shared" si="262"/>
        <v>0</v>
      </c>
      <c r="AK254" s="19">
        <f t="shared" si="257"/>
        <v>0</v>
      </c>
      <c r="AL254" s="19">
        <f t="shared" si="258"/>
        <v>0</v>
      </c>
      <c r="AM254" s="64">
        <f>IF('Stammdaten Mitarbeitende'!N254&gt;0,AC254,0)</f>
        <v>0</v>
      </c>
      <c r="AN254" s="74">
        <f>IF('Stammdaten Mitarbeitende'!N254&gt;0,P254,0)</f>
        <v>0</v>
      </c>
      <c r="AO254" s="19">
        <f t="shared" si="259"/>
        <v>0</v>
      </c>
      <c r="AP254" s="19">
        <f t="shared" si="260"/>
        <v>0</v>
      </c>
      <c r="AQ254" s="97">
        <f t="shared" si="261"/>
        <v>0</v>
      </c>
    </row>
    <row r="255" spans="1:43" ht="17.25" hidden="1" customHeight="1" x14ac:dyDescent="0.2">
      <c r="A255" s="347" t="str">
        <f>'Stammdaten Mitarbeitende'!AA255</f>
        <v/>
      </c>
      <c r="B255" s="348" t="str">
        <f t="shared" si="234"/>
        <v/>
      </c>
      <c r="C255" s="162"/>
      <c r="D255" s="163"/>
      <c r="E255" s="164"/>
      <c r="F255" s="165"/>
      <c r="G255" s="307"/>
      <c r="H255" s="308"/>
      <c r="I255" s="346">
        <f t="shared" si="235"/>
        <v>0</v>
      </c>
      <c r="J255" s="309" t="str">
        <f t="shared" si="236"/>
        <v/>
      </c>
      <c r="K255" s="164"/>
      <c r="L255" s="342" t="str">
        <f t="shared" si="237"/>
        <v/>
      </c>
      <c r="M255" s="309" t="str">
        <f t="shared" si="238"/>
        <v/>
      </c>
      <c r="N255" s="309" t="str">
        <f t="shared" si="239"/>
        <v/>
      </c>
      <c r="O255" s="309" t="str">
        <f t="shared" si="240"/>
        <v/>
      </c>
      <c r="P255" s="164"/>
      <c r="Q255" s="309" t="str">
        <f t="shared" si="241"/>
        <v/>
      </c>
      <c r="R255" s="309" t="str">
        <f t="shared" si="242"/>
        <v/>
      </c>
      <c r="S255" s="56"/>
      <c r="T255" s="57"/>
      <c r="U255" s="64" t="str">
        <f>IF($A255="","",'Stammdaten Mitarbeitende'!L255)</f>
        <v/>
      </c>
      <c r="V255" s="63">
        <f t="shared" si="243"/>
        <v>0</v>
      </c>
      <c r="W255" s="63" t="str">
        <f t="shared" si="244"/>
        <v/>
      </c>
      <c r="X255" s="63" t="str">
        <f t="shared" si="245"/>
        <v/>
      </c>
      <c r="Y255" s="65" t="str">
        <f t="shared" si="246"/>
        <v/>
      </c>
      <c r="Z255" s="65" t="str">
        <f t="shared" si="247"/>
        <v/>
      </c>
      <c r="AA255" s="19" t="str">
        <f t="shared" si="248"/>
        <v/>
      </c>
      <c r="AB255" s="19" t="str">
        <f t="shared" si="249"/>
        <v/>
      </c>
      <c r="AC255" s="19" t="str">
        <f t="shared" si="250"/>
        <v/>
      </c>
      <c r="AD255" s="19" t="str">
        <f t="shared" si="251"/>
        <v/>
      </c>
      <c r="AE255" s="19" t="str">
        <f t="shared" si="252"/>
        <v/>
      </c>
      <c r="AF255" s="19" t="str">
        <f t="shared" si="253"/>
        <v/>
      </c>
      <c r="AG255" s="19">
        <f t="shared" si="254"/>
        <v>0</v>
      </c>
      <c r="AH255" s="19" t="str">
        <f t="shared" si="255"/>
        <v/>
      </c>
      <c r="AI255" s="81">
        <f t="shared" si="256"/>
        <v>0</v>
      </c>
      <c r="AJ255" s="80">
        <f t="shared" si="262"/>
        <v>0</v>
      </c>
      <c r="AK255" s="19">
        <f t="shared" si="257"/>
        <v>0</v>
      </c>
      <c r="AL255" s="19">
        <f t="shared" si="258"/>
        <v>0</v>
      </c>
      <c r="AM255" s="64">
        <f>IF('Stammdaten Mitarbeitende'!N255&gt;0,AC255,0)</f>
        <v>0</v>
      </c>
      <c r="AN255" s="74">
        <f>IF('Stammdaten Mitarbeitende'!N255&gt;0,P255,0)</f>
        <v>0</v>
      </c>
      <c r="AO255" s="19">
        <f t="shared" si="259"/>
        <v>0</v>
      </c>
      <c r="AP255" s="19">
        <f t="shared" si="260"/>
        <v>0</v>
      </c>
      <c r="AQ255" s="97">
        <f t="shared" si="261"/>
        <v>0</v>
      </c>
    </row>
    <row r="256" spans="1:43" ht="17.25" hidden="1" customHeight="1" x14ac:dyDescent="0.2">
      <c r="A256" s="347" t="str">
        <f>'Stammdaten Mitarbeitende'!AA256</f>
        <v/>
      </c>
      <c r="B256" s="348" t="str">
        <f t="shared" si="234"/>
        <v/>
      </c>
      <c r="C256" s="162"/>
      <c r="D256" s="163"/>
      <c r="E256" s="164"/>
      <c r="F256" s="165"/>
      <c r="G256" s="307"/>
      <c r="H256" s="308"/>
      <c r="I256" s="346">
        <f t="shared" si="235"/>
        <v>0</v>
      </c>
      <c r="J256" s="309" t="str">
        <f t="shared" si="236"/>
        <v/>
      </c>
      <c r="K256" s="164"/>
      <c r="L256" s="342" t="str">
        <f t="shared" si="237"/>
        <v/>
      </c>
      <c r="M256" s="309" t="str">
        <f t="shared" si="238"/>
        <v/>
      </c>
      <c r="N256" s="309" t="str">
        <f t="shared" si="239"/>
        <v/>
      </c>
      <c r="O256" s="309" t="str">
        <f t="shared" si="240"/>
        <v/>
      </c>
      <c r="P256" s="164"/>
      <c r="Q256" s="309" t="str">
        <f t="shared" si="241"/>
        <v/>
      </c>
      <c r="R256" s="309" t="str">
        <f t="shared" si="242"/>
        <v/>
      </c>
      <c r="S256" s="56"/>
      <c r="T256" s="57"/>
      <c r="U256" s="64" t="str">
        <f>IF($A256="","",'Stammdaten Mitarbeitende'!L256)</f>
        <v/>
      </c>
      <c r="V256" s="63">
        <f t="shared" si="243"/>
        <v>0</v>
      </c>
      <c r="W256" s="63" t="str">
        <f t="shared" si="244"/>
        <v/>
      </c>
      <c r="X256" s="63" t="str">
        <f t="shared" si="245"/>
        <v/>
      </c>
      <c r="Y256" s="65" t="str">
        <f t="shared" si="246"/>
        <v/>
      </c>
      <c r="Z256" s="65" t="str">
        <f t="shared" si="247"/>
        <v/>
      </c>
      <c r="AA256" s="19" t="str">
        <f t="shared" si="248"/>
        <v/>
      </c>
      <c r="AB256" s="19" t="str">
        <f t="shared" si="249"/>
        <v/>
      </c>
      <c r="AC256" s="19" t="str">
        <f t="shared" si="250"/>
        <v/>
      </c>
      <c r="AD256" s="19" t="str">
        <f t="shared" si="251"/>
        <v/>
      </c>
      <c r="AE256" s="19" t="str">
        <f t="shared" si="252"/>
        <v/>
      </c>
      <c r="AF256" s="19" t="str">
        <f t="shared" si="253"/>
        <v/>
      </c>
      <c r="AG256" s="19">
        <f t="shared" si="254"/>
        <v>0</v>
      </c>
      <c r="AH256" s="19" t="str">
        <f t="shared" si="255"/>
        <v/>
      </c>
      <c r="AI256" s="81">
        <f t="shared" si="256"/>
        <v>0</v>
      </c>
      <c r="AJ256" s="80">
        <f t="shared" si="262"/>
        <v>0</v>
      </c>
      <c r="AK256" s="19">
        <f t="shared" si="257"/>
        <v>0</v>
      </c>
      <c r="AL256" s="19">
        <f t="shared" si="258"/>
        <v>0</v>
      </c>
      <c r="AM256" s="64">
        <f>IF('Stammdaten Mitarbeitende'!N256&gt;0,AC256,0)</f>
        <v>0</v>
      </c>
      <c r="AN256" s="74">
        <f>IF('Stammdaten Mitarbeitende'!N256&gt;0,P256,0)</f>
        <v>0</v>
      </c>
      <c r="AO256" s="19">
        <f t="shared" si="259"/>
        <v>0</v>
      </c>
      <c r="AP256" s="19">
        <f t="shared" si="260"/>
        <v>0</v>
      </c>
      <c r="AQ256" s="97">
        <f t="shared" si="261"/>
        <v>0</v>
      </c>
    </row>
    <row r="257" spans="1:43" ht="17.25" hidden="1" customHeight="1" x14ac:dyDescent="0.2">
      <c r="A257" s="347" t="str">
        <f>'Stammdaten Mitarbeitende'!AA257</f>
        <v/>
      </c>
      <c r="B257" s="348" t="str">
        <f t="shared" si="234"/>
        <v/>
      </c>
      <c r="C257" s="162"/>
      <c r="D257" s="163"/>
      <c r="E257" s="164"/>
      <c r="F257" s="165"/>
      <c r="G257" s="307"/>
      <c r="H257" s="308"/>
      <c r="I257" s="346">
        <f t="shared" si="235"/>
        <v>0</v>
      </c>
      <c r="J257" s="309" t="str">
        <f t="shared" si="236"/>
        <v/>
      </c>
      <c r="K257" s="164"/>
      <c r="L257" s="342" t="str">
        <f t="shared" si="237"/>
        <v/>
      </c>
      <c r="M257" s="309" t="str">
        <f t="shared" si="238"/>
        <v/>
      </c>
      <c r="N257" s="309" t="str">
        <f t="shared" si="239"/>
        <v/>
      </c>
      <c r="O257" s="309" t="str">
        <f t="shared" si="240"/>
        <v/>
      </c>
      <c r="P257" s="164"/>
      <c r="Q257" s="309" t="str">
        <f t="shared" si="241"/>
        <v/>
      </c>
      <c r="R257" s="309" t="str">
        <f t="shared" si="242"/>
        <v/>
      </c>
      <c r="S257" s="56"/>
      <c r="T257" s="57"/>
      <c r="U257" s="64" t="str">
        <f>IF($A257="","",'Stammdaten Mitarbeitende'!L257)</f>
        <v/>
      </c>
      <c r="V257" s="63">
        <f t="shared" si="243"/>
        <v>0</v>
      </c>
      <c r="W257" s="63" t="str">
        <f t="shared" si="244"/>
        <v/>
      </c>
      <c r="X257" s="63" t="str">
        <f t="shared" si="245"/>
        <v/>
      </c>
      <c r="Y257" s="65" t="str">
        <f t="shared" si="246"/>
        <v/>
      </c>
      <c r="Z257" s="65" t="str">
        <f t="shared" si="247"/>
        <v/>
      </c>
      <c r="AA257" s="19" t="str">
        <f t="shared" si="248"/>
        <v/>
      </c>
      <c r="AB257" s="19" t="str">
        <f t="shared" si="249"/>
        <v/>
      </c>
      <c r="AC257" s="19" t="str">
        <f t="shared" si="250"/>
        <v/>
      </c>
      <c r="AD257" s="19" t="str">
        <f t="shared" si="251"/>
        <v/>
      </c>
      <c r="AE257" s="19" t="str">
        <f t="shared" si="252"/>
        <v/>
      </c>
      <c r="AF257" s="19" t="str">
        <f t="shared" si="253"/>
        <v/>
      </c>
      <c r="AG257" s="19">
        <f t="shared" si="254"/>
        <v>0</v>
      </c>
      <c r="AH257" s="19" t="str">
        <f t="shared" si="255"/>
        <v/>
      </c>
      <c r="AI257" s="81">
        <f t="shared" si="256"/>
        <v>0</v>
      </c>
      <c r="AJ257" s="80">
        <f t="shared" si="262"/>
        <v>0</v>
      </c>
      <c r="AK257" s="19">
        <f t="shared" si="257"/>
        <v>0</v>
      </c>
      <c r="AL257" s="19">
        <f t="shared" si="258"/>
        <v>0</v>
      </c>
      <c r="AM257" s="64">
        <f>IF('Stammdaten Mitarbeitende'!N257&gt;0,AC257,0)</f>
        <v>0</v>
      </c>
      <c r="AN257" s="74">
        <f>IF('Stammdaten Mitarbeitende'!N257&gt;0,P257,0)</f>
        <v>0</v>
      </c>
      <c r="AO257" s="19">
        <f t="shared" si="259"/>
        <v>0</v>
      </c>
      <c r="AP257" s="19">
        <f t="shared" si="260"/>
        <v>0</v>
      </c>
      <c r="AQ257" s="97">
        <f t="shared" si="261"/>
        <v>0</v>
      </c>
    </row>
    <row r="258" spans="1:43" ht="17.25" hidden="1" customHeight="1" x14ac:dyDescent="0.2">
      <c r="A258" s="347" t="str">
        <f>'Stammdaten Mitarbeitende'!AA258</f>
        <v/>
      </c>
      <c r="B258" s="348" t="str">
        <f t="shared" si="234"/>
        <v/>
      </c>
      <c r="C258" s="162"/>
      <c r="D258" s="163"/>
      <c r="E258" s="164"/>
      <c r="F258" s="165"/>
      <c r="G258" s="307"/>
      <c r="H258" s="308"/>
      <c r="I258" s="346">
        <f t="shared" si="235"/>
        <v>0</v>
      </c>
      <c r="J258" s="309" t="str">
        <f t="shared" si="236"/>
        <v/>
      </c>
      <c r="K258" s="164"/>
      <c r="L258" s="342" t="str">
        <f t="shared" si="237"/>
        <v/>
      </c>
      <c r="M258" s="309" t="str">
        <f t="shared" si="238"/>
        <v/>
      </c>
      <c r="N258" s="309" t="str">
        <f t="shared" si="239"/>
        <v/>
      </c>
      <c r="O258" s="309" t="str">
        <f t="shared" si="240"/>
        <v/>
      </c>
      <c r="P258" s="164"/>
      <c r="Q258" s="309" t="str">
        <f t="shared" si="241"/>
        <v/>
      </c>
      <c r="R258" s="309" t="str">
        <f t="shared" si="242"/>
        <v/>
      </c>
      <c r="S258" s="56"/>
      <c r="T258" s="57"/>
      <c r="U258" s="64" t="str">
        <f>IF($A258="","",'Stammdaten Mitarbeitende'!L258)</f>
        <v/>
      </c>
      <c r="V258" s="63">
        <f t="shared" si="243"/>
        <v>0</v>
      </c>
      <c r="W258" s="63" t="str">
        <f t="shared" si="244"/>
        <v/>
      </c>
      <c r="X258" s="63" t="str">
        <f t="shared" si="245"/>
        <v/>
      </c>
      <c r="Y258" s="65" t="str">
        <f t="shared" si="246"/>
        <v/>
      </c>
      <c r="Z258" s="65" t="str">
        <f t="shared" si="247"/>
        <v/>
      </c>
      <c r="AA258" s="19" t="str">
        <f t="shared" si="248"/>
        <v/>
      </c>
      <c r="AB258" s="19" t="str">
        <f t="shared" si="249"/>
        <v/>
      </c>
      <c r="AC258" s="19" t="str">
        <f t="shared" si="250"/>
        <v/>
      </c>
      <c r="AD258" s="19" t="str">
        <f t="shared" si="251"/>
        <v/>
      </c>
      <c r="AE258" s="19" t="str">
        <f t="shared" si="252"/>
        <v/>
      </c>
      <c r="AF258" s="19" t="str">
        <f t="shared" si="253"/>
        <v/>
      </c>
      <c r="AG258" s="19">
        <f t="shared" si="254"/>
        <v>0</v>
      </c>
      <c r="AH258" s="19" t="str">
        <f t="shared" si="255"/>
        <v/>
      </c>
      <c r="AI258" s="81">
        <f t="shared" si="256"/>
        <v>0</v>
      </c>
      <c r="AJ258" s="80">
        <f t="shared" si="262"/>
        <v>0</v>
      </c>
      <c r="AK258" s="19">
        <f t="shared" si="257"/>
        <v>0</v>
      </c>
      <c r="AL258" s="19">
        <f t="shared" si="258"/>
        <v>0</v>
      </c>
      <c r="AM258" s="64">
        <f>IF('Stammdaten Mitarbeitende'!N258&gt;0,AC258,0)</f>
        <v>0</v>
      </c>
      <c r="AN258" s="74">
        <f>IF('Stammdaten Mitarbeitende'!N258&gt;0,P258,0)</f>
        <v>0</v>
      </c>
      <c r="AO258" s="19">
        <f t="shared" si="259"/>
        <v>0</v>
      </c>
      <c r="AP258" s="19">
        <f t="shared" si="260"/>
        <v>0</v>
      </c>
      <c r="AQ258" s="97">
        <f t="shared" si="261"/>
        <v>0</v>
      </c>
    </row>
    <row r="259" spans="1:43" ht="17.25" hidden="1" customHeight="1" x14ac:dyDescent="0.2">
      <c r="A259" s="347" t="str">
        <f>'Stammdaten Mitarbeitende'!AA259</f>
        <v/>
      </c>
      <c r="B259" s="348" t="str">
        <f t="shared" si="234"/>
        <v/>
      </c>
      <c r="C259" s="162"/>
      <c r="D259" s="163"/>
      <c r="E259" s="164"/>
      <c r="F259" s="165"/>
      <c r="G259" s="307"/>
      <c r="H259" s="308"/>
      <c r="I259" s="346">
        <f t="shared" si="235"/>
        <v>0</v>
      </c>
      <c r="J259" s="309" t="str">
        <f t="shared" si="236"/>
        <v/>
      </c>
      <c r="K259" s="164"/>
      <c r="L259" s="342" t="str">
        <f t="shared" si="237"/>
        <v/>
      </c>
      <c r="M259" s="309" t="str">
        <f t="shared" si="238"/>
        <v/>
      </c>
      <c r="N259" s="309" t="str">
        <f t="shared" si="239"/>
        <v/>
      </c>
      <c r="O259" s="309" t="str">
        <f t="shared" si="240"/>
        <v/>
      </c>
      <c r="P259" s="164"/>
      <c r="Q259" s="309" t="str">
        <f t="shared" si="241"/>
        <v/>
      </c>
      <c r="R259" s="309" t="str">
        <f t="shared" si="242"/>
        <v/>
      </c>
      <c r="S259" s="56"/>
      <c r="T259" s="57"/>
      <c r="U259" s="64" t="str">
        <f>IF($A259="","",'Stammdaten Mitarbeitende'!L259)</f>
        <v/>
      </c>
      <c r="V259" s="63">
        <f t="shared" si="243"/>
        <v>0</v>
      </c>
      <c r="W259" s="63" t="str">
        <f t="shared" si="244"/>
        <v/>
      </c>
      <c r="X259" s="63" t="str">
        <f t="shared" si="245"/>
        <v/>
      </c>
      <c r="Y259" s="65" t="str">
        <f t="shared" si="246"/>
        <v/>
      </c>
      <c r="Z259" s="65" t="str">
        <f t="shared" si="247"/>
        <v/>
      </c>
      <c r="AA259" s="19" t="str">
        <f t="shared" si="248"/>
        <v/>
      </c>
      <c r="AB259" s="19" t="str">
        <f t="shared" si="249"/>
        <v/>
      </c>
      <c r="AC259" s="19" t="str">
        <f t="shared" si="250"/>
        <v/>
      </c>
      <c r="AD259" s="19" t="str">
        <f t="shared" si="251"/>
        <v/>
      </c>
      <c r="AE259" s="19" t="str">
        <f t="shared" si="252"/>
        <v/>
      </c>
      <c r="AF259" s="19" t="str">
        <f t="shared" si="253"/>
        <v/>
      </c>
      <c r="AG259" s="19">
        <f t="shared" si="254"/>
        <v>0</v>
      </c>
      <c r="AH259" s="19" t="str">
        <f t="shared" si="255"/>
        <v/>
      </c>
      <c r="AI259" s="81">
        <f t="shared" si="256"/>
        <v>0</v>
      </c>
      <c r="AJ259" s="80">
        <f t="shared" si="262"/>
        <v>0</v>
      </c>
      <c r="AK259" s="19">
        <f t="shared" si="257"/>
        <v>0</v>
      </c>
      <c r="AL259" s="19">
        <f t="shared" si="258"/>
        <v>0</v>
      </c>
      <c r="AM259" s="64">
        <f>IF('Stammdaten Mitarbeitende'!N259&gt;0,AC259,0)</f>
        <v>0</v>
      </c>
      <c r="AN259" s="74">
        <f>IF('Stammdaten Mitarbeitende'!N259&gt;0,P259,0)</f>
        <v>0</v>
      </c>
      <c r="AO259" s="19">
        <f t="shared" si="259"/>
        <v>0</v>
      </c>
      <c r="AP259" s="19">
        <f t="shared" si="260"/>
        <v>0</v>
      </c>
      <c r="AQ259" s="97">
        <f t="shared" si="261"/>
        <v>0</v>
      </c>
    </row>
    <row r="260" spans="1:43" ht="17.25" hidden="1" customHeight="1" x14ac:dyDescent="0.2">
      <c r="A260" s="347" t="str">
        <f>'Stammdaten Mitarbeitende'!AA260</f>
        <v/>
      </c>
      <c r="B260" s="348" t="str">
        <f t="shared" si="234"/>
        <v/>
      </c>
      <c r="C260" s="162"/>
      <c r="D260" s="163"/>
      <c r="E260" s="164"/>
      <c r="F260" s="165"/>
      <c r="G260" s="307"/>
      <c r="H260" s="308"/>
      <c r="I260" s="346">
        <f t="shared" si="235"/>
        <v>0</v>
      </c>
      <c r="J260" s="309" t="str">
        <f t="shared" si="236"/>
        <v/>
      </c>
      <c r="K260" s="164"/>
      <c r="L260" s="342" t="str">
        <f t="shared" si="237"/>
        <v/>
      </c>
      <c r="M260" s="309" t="str">
        <f t="shared" si="238"/>
        <v/>
      </c>
      <c r="N260" s="309" t="str">
        <f t="shared" si="239"/>
        <v/>
      </c>
      <c r="O260" s="309" t="str">
        <f t="shared" si="240"/>
        <v/>
      </c>
      <c r="P260" s="164"/>
      <c r="Q260" s="309" t="str">
        <f t="shared" si="241"/>
        <v/>
      </c>
      <c r="R260" s="309" t="str">
        <f t="shared" si="242"/>
        <v/>
      </c>
      <c r="S260" s="56"/>
      <c r="T260" s="57"/>
      <c r="U260" s="64" t="str">
        <f>IF($A260="","",'Stammdaten Mitarbeitende'!L260)</f>
        <v/>
      </c>
      <c r="V260" s="63">
        <f t="shared" si="243"/>
        <v>0</v>
      </c>
      <c r="W260" s="63" t="str">
        <f t="shared" si="244"/>
        <v/>
      </c>
      <c r="X260" s="63" t="str">
        <f t="shared" si="245"/>
        <v/>
      </c>
      <c r="Y260" s="65" t="str">
        <f t="shared" si="246"/>
        <v/>
      </c>
      <c r="Z260" s="65" t="str">
        <f t="shared" si="247"/>
        <v/>
      </c>
      <c r="AA260" s="19" t="str">
        <f t="shared" si="248"/>
        <v/>
      </c>
      <c r="AB260" s="19" t="str">
        <f t="shared" si="249"/>
        <v/>
      </c>
      <c r="AC260" s="19" t="str">
        <f t="shared" si="250"/>
        <v/>
      </c>
      <c r="AD260" s="19" t="str">
        <f t="shared" si="251"/>
        <v/>
      </c>
      <c r="AE260" s="19" t="str">
        <f t="shared" si="252"/>
        <v/>
      </c>
      <c r="AF260" s="19" t="str">
        <f t="shared" si="253"/>
        <v/>
      </c>
      <c r="AG260" s="19">
        <f t="shared" si="254"/>
        <v>0</v>
      </c>
      <c r="AH260" s="19" t="str">
        <f t="shared" si="255"/>
        <v/>
      </c>
      <c r="AI260" s="81">
        <f t="shared" si="256"/>
        <v>0</v>
      </c>
      <c r="AJ260" s="80">
        <f t="shared" si="262"/>
        <v>0</v>
      </c>
      <c r="AK260" s="19">
        <f t="shared" si="257"/>
        <v>0</v>
      </c>
      <c r="AL260" s="19">
        <f t="shared" si="258"/>
        <v>0</v>
      </c>
      <c r="AM260" s="64">
        <f>IF('Stammdaten Mitarbeitende'!N260&gt;0,AC260,0)</f>
        <v>0</v>
      </c>
      <c r="AN260" s="74">
        <f>IF('Stammdaten Mitarbeitende'!N260&gt;0,P260,0)</f>
        <v>0</v>
      </c>
      <c r="AO260" s="19">
        <f t="shared" si="259"/>
        <v>0</v>
      </c>
      <c r="AP260" s="19">
        <f t="shared" si="260"/>
        <v>0</v>
      </c>
      <c r="AQ260" s="97">
        <f t="shared" si="261"/>
        <v>0</v>
      </c>
    </row>
    <row r="261" spans="1:43" ht="17.25" hidden="1" customHeight="1" x14ac:dyDescent="0.2">
      <c r="A261" s="347" t="str">
        <f>'Stammdaten Mitarbeitende'!AA261</f>
        <v/>
      </c>
      <c r="B261" s="348" t="str">
        <f t="shared" si="234"/>
        <v/>
      </c>
      <c r="C261" s="162"/>
      <c r="D261" s="163"/>
      <c r="E261" s="164"/>
      <c r="F261" s="165"/>
      <c r="G261" s="307"/>
      <c r="H261" s="308"/>
      <c r="I261" s="346">
        <f t="shared" si="235"/>
        <v>0</v>
      </c>
      <c r="J261" s="309" t="str">
        <f t="shared" si="236"/>
        <v/>
      </c>
      <c r="K261" s="164"/>
      <c r="L261" s="342" t="str">
        <f t="shared" si="237"/>
        <v/>
      </c>
      <c r="M261" s="309" t="str">
        <f t="shared" si="238"/>
        <v/>
      </c>
      <c r="N261" s="309" t="str">
        <f t="shared" si="239"/>
        <v/>
      </c>
      <c r="O261" s="309" t="str">
        <f t="shared" si="240"/>
        <v/>
      </c>
      <c r="P261" s="164"/>
      <c r="Q261" s="309" t="str">
        <f t="shared" si="241"/>
        <v/>
      </c>
      <c r="R261" s="309" t="str">
        <f t="shared" si="242"/>
        <v/>
      </c>
      <c r="S261" s="56"/>
      <c r="T261" s="57"/>
      <c r="U261" s="64" t="str">
        <f>IF($A261="","",'Stammdaten Mitarbeitende'!L261)</f>
        <v/>
      </c>
      <c r="V261" s="63">
        <f t="shared" si="243"/>
        <v>0</v>
      </c>
      <c r="W261" s="63" t="str">
        <f t="shared" si="244"/>
        <v/>
      </c>
      <c r="X261" s="63" t="str">
        <f t="shared" si="245"/>
        <v/>
      </c>
      <c r="Y261" s="65" t="str">
        <f t="shared" si="246"/>
        <v/>
      </c>
      <c r="Z261" s="65" t="str">
        <f t="shared" si="247"/>
        <v/>
      </c>
      <c r="AA261" s="19" t="str">
        <f t="shared" si="248"/>
        <v/>
      </c>
      <c r="AB261" s="19" t="str">
        <f t="shared" si="249"/>
        <v/>
      </c>
      <c r="AC261" s="19" t="str">
        <f t="shared" si="250"/>
        <v/>
      </c>
      <c r="AD261" s="19" t="str">
        <f t="shared" si="251"/>
        <v/>
      </c>
      <c r="AE261" s="19" t="str">
        <f t="shared" si="252"/>
        <v/>
      </c>
      <c r="AF261" s="19" t="str">
        <f t="shared" si="253"/>
        <v/>
      </c>
      <c r="AG261" s="19">
        <f t="shared" si="254"/>
        <v>0</v>
      </c>
      <c r="AH261" s="19" t="str">
        <f t="shared" si="255"/>
        <v/>
      </c>
      <c r="AI261" s="81">
        <f t="shared" si="256"/>
        <v>0</v>
      </c>
      <c r="AJ261" s="80">
        <f t="shared" si="262"/>
        <v>0</v>
      </c>
      <c r="AK261" s="19">
        <f t="shared" si="257"/>
        <v>0</v>
      </c>
      <c r="AL261" s="19">
        <f t="shared" si="258"/>
        <v>0</v>
      </c>
      <c r="AM261" s="64">
        <f>IF('Stammdaten Mitarbeitende'!N261&gt;0,AC261,0)</f>
        <v>0</v>
      </c>
      <c r="AN261" s="74">
        <f>IF('Stammdaten Mitarbeitende'!N261&gt;0,P261,0)</f>
        <v>0</v>
      </c>
      <c r="AO261" s="19">
        <f t="shared" si="259"/>
        <v>0</v>
      </c>
      <c r="AP261" s="19">
        <f t="shared" si="260"/>
        <v>0</v>
      </c>
      <c r="AQ261" s="97">
        <f t="shared" si="261"/>
        <v>0</v>
      </c>
    </row>
    <row r="262" spans="1:43" ht="17.25" hidden="1" customHeight="1" x14ac:dyDescent="0.2">
      <c r="A262" s="347" t="str">
        <f>'Stammdaten Mitarbeitende'!AA262</f>
        <v/>
      </c>
      <c r="B262" s="348" t="str">
        <f t="shared" si="234"/>
        <v/>
      </c>
      <c r="C262" s="162"/>
      <c r="D262" s="163"/>
      <c r="E262" s="164"/>
      <c r="F262" s="165"/>
      <c r="G262" s="307"/>
      <c r="H262" s="308"/>
      <c r="I262" s="346">
        <f t="shared" si="235"/>
        <v>0</v>
      </c>
      <c r="J262" s="309" t="str">
        <f t="shared" si="236"/>
        <v/>
      </c>
      <c r="K262" s="164"/>
      <c r="L262" s="342" t="str">
        <f t="shared" si="237"/>
        <v/>
      </c>
      <c r="M262" s="309" t="str">
        <f t="shared" si="238"/>
        <v/>
      </c>
      <c r="N262" s="309" t="str">
        <f t="shared" si="239"/>
        <v/>
      </c>
      <c r="O262" s="309" t="str">
        <f t="shared" si="240"/>
        <v/>
      </c>
      <c r="P262" s="164"/>
      <c r="Q262" s="309" t="str">
        <f t="shared" si="241"/>
        <v/>
      </c>
      <c r="R262" s="309" t="str">
        <f t="shared" si="242"/>
        <v/>
      </c>
      <c r="S262" s="56"/>
      <c r="T262" s="57"/>
      <c r="U262" s="64" t="str">
        <f>IF($A262="","",'Stammdaten Mitarbeitende'!L262)</f>
        <v/>
      </c>
      <c r="V262" s="63">
        <f t="shared" si="243"/>
        <v>0</v>
      </c>
      <c r="W262" s="63" t="str">
        <f t="shared" si="244"/>
        <v/>
      </c>
      <c r="X262" s="63" t="str">
        <f t="shared" si="245"/>
        <v/>
      </c>
      <c r="Y262" s="65" t="str">
        <f t="shared" si="246"/>
        <v/>
      </c>
      <c r="Z262" s="65" t="str">
        <f t="shared" si="247"/>
        <v/>
      </c>
      <c r="AA262" s="19" t="str">
        <f t="shared" si="248"/>
        <v/>
      </c>
      <c r="AB262" s="19" t="str">
        <f t="shared" si="249"/>
        <v/>
      </c>
      <c r="AC262" s="19" t="str">
        <f t="shared" si="250"/>
        <v/>
      </c>
      <c r="AD262" s="19" t="str">
        <f t="shared" si="251"/>
        <v/>
      </c>
      <c r="AE262" s="19" t="str">
        <f t="shared" si="252"/>
        <v/>
      </c>
      <c r="AF262" s="19" t="str">
        <f t="shared" si="253"/>
        <v/>
      </c>
      <c r="AG262" s="19">
        <f t="shared" si="254"/>
        <v>0</v>
      </c>
      <c r="AH262" s="19" t="str">
        <f t="shared" si="255"/>
        <v/>
      </c>
      <c r="AI262" s="81">
        <f t="shared" si="256"/>
        <v>0</v>
      </c>
      <c r="AJ262" s="80">
        <f t="shared" si="262"/>
        <v>0</v>
      </c>
      <c r="AK262" s="19">
        <f t="shared" si="257"/>
        <v>0</v>
      </c>
      <c r="AL262" s="19">
        <f t="shared" si="258"/>
        <v>0</v>
      </c>
      <c r="AM262" s="64">
        <f>IF('Stammdaten Mitarbeitende'!N262&gt;0,AC262,0)</f>
        <v>0</v>
      </c>
      <c r="AN262" s="74">
        <f>IF('Stammdaten Mitarbeitende'!N262&gt;0,P262,0)</f>
        <v>0</v>
      </c>
      <c r="AO262" s="19">
        <f t="shared" si="259"/>
        <v>0</v>
      </c>
      <c r="AP262" s="19">
        <f t="shared" si="260"/>
        <v>0</v>
      </c>
      <c r="AQ262" s="97">
        <f t="shared" si="261"/>
        <v>0</v>
      </c>
    </row>
    <row r="263" spans="1:43" ht="17.25" hidden="1" customHeight="1" x14ac:dyDescent="0.2">
      <c r="A263" s="347" t="str">
        <f>'Stammdaten Mitarbeitende'!AA263</f>
        <v/>
      </c>
      <c r="B263" s="348" t="str">
        <f t="shared" si="234"/>
        <v/>
      </c>
      <c r="C263" s="162"/>
      <c r="D263" s="163"/>
      <c r="E263" s="164"/>
      <c r="F263" s="165"/>
      <c r="G263" s="307"/>
      <c r="H263" s="308"/>
      <c r="I263" s="346">
        <f t="shared" si="235"/>
        <v>0</v>
      </c>
      <c r="J263" s="309" t="str">
        <f t="shared" si="236"/>
        <v/>
      </c>
      <c r="K263" s="164"/>
      <c r="L263" s="342" t="str">
        <f t="shared" si="237"/>
        <v/>
      </c>
      <c r="M263" s="309" t="str">
        <f t="shared" si="238"/>
        <v/>
      </c>
      <c r="N263" s="309" t="str">
        <f t="shared" si="239"/>
        <v/>
      </c>
      <c r="O263" s="309" t="str">
        <f t="shared" si="240"/>
        <v/>
      </c>
      <c r="P263" s="164"/>
      <c r="Q263" s="309" t="str">
        <f t="shared" si="241"/>
        <v/>
      </c>
      <c r="R263" s="309" t="str">
        <f t="shared" si="242"/>
        <v/>
      </c>
      <c r="S263" s="56"/>
      <c r="T263" s="57"/>
      <c r="U263" s="64" t="str">
        <f>IF($A263="","",'Stammdaten Mitarbeitende'!L263)</f>
        <v/>
      </c>
      <c r="V263" s="63">
        <f t="shared" si="243"/>
        <v>0</v>
      </c>
      <c r="W263" s="63" t="str">
        <f t="shared" si="244"/>
        <v/>
      </c>
      <c r="X263" s="63" t="str">
        <f t="shared" si="245"/>
        <v/>
      </c>
      <c r="Y263" s="65" t="str">
        <f t="shared" si="246"/>
        <v/>
      </c>
      <c r="Z263" s="65" t="str">
        <f t="shared" si="247"/>
        <v/>
      </c>
      <c r="AA263" s="19" t="str">
        <f t="shared" si="248"/>
        <v/>
      </c>
      <c r="AB263" s="19" t="str">
        <f t="shared" si="249"/>
        <v/>
      </c>
      <c r="AC263" s="19" t="str">
        <f t="shared" si="250"/>
        <v/>
      </c>
      <c r="AD263" s="19" t="str">
        <f t="shared" si="251"/>
        <v/>
      </c>
      <c r="AE263" s="19" t="str">
        <f t="shared" si="252"/>
        <v/>
      </c>
      <c r="AF263" s="19" t="str">
        <f t="shared" si="253"/>
        <v/>
      </c>
      <c r="AG263" s="19">
        <f t="shared" si="254"/>
        <v>0</v>
      </c>
      <c r="AH263" s="19" t="str">
        <f t="shared" si="255"/>
        <v/>
      </c>
      <c r="AI263" s="81">
        <f t="shared" si="256"/>
        <v>0</v>
      </c>
      <c r="AJ263" s="80">
        <f t="shared" si="262"/>
        <v>0</v>
      </c>
      <c r="AK263" s="19">
        <f t="shared" si="257"/>
        <v>0</v>
      </c>
      <c r="AL263" s="19">
        <f t="shared" si="258"/>
        <v>0</v>
      </c>
      <c r="AM263" s="64">
        <f>IF('Stammdaten Mitarbeitende'!N263&gt;0,AC263,0)</f>
        <v>0</v>
      </c>
      <c r="AN263" s="74">
        <f>IF('Stammdaten Mitarbeitende'!N263&gt;0,P263,0)</f>
        <v>0</v>
      </c>
      <c r="AO263" s="19">
        <f t="shared" si="259"/>
        <v>0</v>
      </c>
      <c r="AP263" s="19">
        <f t="shared" si="260"/>
        <v>0</v>
      </c>
      <c r="AQ263" s="97">
        <f t="shared" si="261"/>
        <v>0</v>
      </c>
    </row>
    <row r="264" spans="1:43" ht="17.25" hidden="1" customHeight="1" x14ac:dyDescent="0.2">
      <c r="A264" s="347" t="str">
        <f>'Stammdaten Mitarbeitende'!AA264</f>
        <v/>
      </c>
      <c r="B264" s="348" t="str">
        <f t="shared" si="234"/>
        <v/>
      </c>
      <c r="C264" s="162"/>
      <c r="D264" s="163"/>
      <c r="E264" s="164"/>
      <c r="F264" s="165"/>
      <c r="G264" s="307"/>
      <c r="H264" s="308"/>
      <c r="I264" s="346">
        <f t="shared" si="235"/>
        <v>0</v>
      </c>
      <c r="J264" s="309" t="str">
        <f t="shared" si="236"/>
        <v/>
      </c>
      <c r="K264" s="164"/>
      <c r="L264" s="342" t="str">
        <f t="shared" si="237"/>
        <v/>
      </c>
      <c r="M264" s="309" t="str">
        <f t="shared" si="238"/>
        <v/>
      </c>
      <c r="N264" s="309" t="str">
        <f t="shared" si="239"/>
        <v/>
      </c>
      <c r="O264" s="309" t="str">
        <f t="shared" si="240"/>
        <v/>
      </c>
      <c r="P264" s="164"/>
      <c r="Q264" s="309" t="str">
        <f t="shared" si="241"/>
        <v/>
      </c>
      <c r="R264" s="309" t="str">
        <f t="shared" si="242"/>
        <v/>
      </c>
      <c r="S264" s="56"/>
      <c r="T264" s="57"/>
      <c r="U264" s="64" t="str">
        <f>IF($A264="","",'Stammdaten Mitarbeitende'!L264)</f>
        <v/>
      </c>
      <c r="V264" s="63">
        <f t="shared" si="243"/>
        <v>0</v>
      </c>
      <c r="W264" s="63" t="str">
        <f t="shared" si="244"/>
        <v/>
      </c>
      <c r="X264" s="63" t="str">
        <f t="shared" si="245"/>
        <v/>
      </c>
      <c r="Y264" s="65" t="str">
        <f t="shared" si="246"/>
        <v/>
      </c>
      <c r="Z264" s="65" t="str">
        <f t="shared" si="247"/>
        <v/>
      </c>
      <c r="AA264" s="19" t="str">
        <f t="shared" si="248"/>
        <v/>
      </c>
      <c r="AB264" s="19" t="str">
        <f t="shared" si="249"/>
        <v/>
      </c>
      <c r="AC264" s="19" t="str">
        <f t="shared" si="250"/>
        <v/>
      </c>
      <c r="AD264" s="19" t="str">
        <f t="shared" si="251"/>
        <v/>
      </c>
      <c r="AE264" s="19" t="str">
        <f t="shared" si="252"/>
        <v/>
      </c>
      <c r="AF264" s="19" t="str">
        <f t="shared" si="253"/>
        <v/>
      </c>
      <c r="AG264" s="19">
        <f t="shared" si="254"/>
        <v>0</v>
      </c>
      <c r="AH264" s="19" t="str">
        <f t="shared" si="255"/>
        <v/>
      </c>
      <c r="AI264" s="81">
        <f t="shared" si="256"/>
        <v>0</v>
      </c>
      <c r="AJ264" s="80">
        <f t="shared" si="262"/>
        <v>0</v>
      </c>
      <c r="AK264" s="19">
        <f t="shared" si="257"/>
        <v>0</v>
      </c>
      <c r="AL264" s="19">
        <f t="shared" si="258"/>
        <v>0</v>
      </c>
      <c r="AM264" s="64">
        <f>IF('Stammdaten Mitarbeitende'!N264&gt;0,AC264,0)</f>
        <v>0</v>
      </c>
      <c r="AN264" s="74">
        <f>IF('Stammdaten Mitarbeitende'!N264&gt;0,P264,0)</f>
        <v>0</v>
      </c>
      <c r="AO264" s="19">
        <f t="shared" si="259"/>
        <v>0</v>
      </c>
      <c r="AP264" s="19">
        <f t="shared" si="260"/>
        <v>0</v>
      </c>
      <c r="AQ264" s="97">
        <f t="shared" si="261"/>
        <v>0</v>
      </c>
    </row>
    <row r="265" spans="1:43" ht="17.25" hidden="1" customHeight="1" x14ac:dyDescent="0.2">
      <c r="A265" s="347" t="str">
        <f>'Stammdaten Mitarbeitende'!AA265</f>
        <v/>
      </c>
      <c r="B265" s="348" t="str">
        <f t="shared" si="234"/>
        <v/>
      </c>
      <c r="C265" s="162"/>
      <c r="D265" s="163"/>
      <c r="E265" s="164"/>
      <c r="F265" s="165"/>
      <c r="G265" s="307"/>
      <c r="H265" s="308"/>
      <c r="I265" s="346">
        <f t="shared" si="235"/>
        <v>0</v>
      </c>
      <c r="J265" s="309" t="str">
        <f t="shared" si="236"/>
        <v/>
      </c>
      <c r="K265" s="164"/>
      <c r="L265" s="342" t="str">
        <f t="shared" si="237"/>
        <v/>
      </c>
      <c r="M265" s="309" t="str">
        <f t="shared" si="238"/>
        <v/>
      </c>
      <c r="N265" s="309" t="str">
        <f t="shared" si="239"/>
        <v/>
      </c>
      <c r="O265" s="309" t="str">
        <f t="shared" si="240"/>
        <v/>
      </c>
      <c r="P265" s="164"/>
      <c r="Q265" s="309" t="str">
        <f t="shared" si="241"/>
        <v/>
      </c>
      <c r="R265" s="309" t="str">
        <f t="shared" si="242"/>
        <v/>
      </c>
      <c r="S265" s="56"/>
      <c r="T265" s="57"/>
      <c r="U265" s="64" t="str">
        <f>IF($A265="","",'Stammdaten Mitarbeitende'!L265)</f>
        <v/>
      </c>
      <c r="V265" s="63">
        <f t="shared" si="243"/>
        <v>0</v>
      </c>
      <c r="W265" s="63" t="str">
        <f t="shared" si="244"/>
        <v/>
      </c>
      <c r="X265" s="63" t="str">
        <f t="shared" si="245"/>
        <v/>
      </c>
      <c r="Y265" s="65" t="str">
        <f t="shared" si="246"/>
        <v/>
      </c>
      <c r="Z265" s="65" t="str">
        <f t="shared" si="247"/>
        <v/>
      </c>
      <c r="AA265" s="19" t="str">
        <f t="shared" si="248"/>
        <v/>
      </c>
      <c r="AB265" s="19" t="str">
        <f t="shared" si="249"/>
        <v/>
      </c>
      <c r="AC265" s="19" t="str">
        <f t="shared" si="250"/>
        <v/>
      </c>
      <c r="AD265" s="19" t="str">
        <f t="shared" si="251"/>
        <v/>
      </c>
      <c r="AE265" s="19" t="str">
        <f t="shared" si="252"/>
        <v/>
      </c>
      <c r="AF265" s="19" t="str">
        <f t="shared" si="253"/>
        <v/>
      </c>
      <c r="AG265" s="19">
        <f t="shared" si="254"/>
        <v>0</v>
      </c>
      <c r="AH265" s="19" t="str">
        <f t="shared" si="255"/>
        <v/>
      </c>
      <c r="AI265" s="81">
        <f t="shared" si="256"/>
        <v>0</v>
      </c>
      <c r="AJ265" s="80">
        <f t="shared" si="262"/>
        <v>0</v>
      </c>
      <c r="AK265" s="19">
        <f t="shared" si="257"/>
        <v>0</v>
      </c>
      <c r="AL265" s="19">
        <f t="shared" si="258"/>
        <v>0</v>
      </c>
      <c r="AM265" s="64">
        <f>IF('Stammdaten Mitarbeitende'!N265&gt;0,AC265,0)</f>
        <v>0</v>
      </c>
      <c r="AN265" s="74">
        <f>IF('Stammdaten Mitarbeitende'!N265&gt;0,P265,0)</f>
        <v>0</v>
      </c>
      <c r="AO265" s="19">
        <f t="shared" si="259"/>
        <v>0</v>
      </c>
      <c r="AP265" s="19">
        <f t="shared" si="260"/>
        <v>0</v>
      </c>
      <c r="AQ265" s="97">
        <f t="shared" si="261"/>
        <v>0</v>
      </c>
    </row>
    <row r="266" spans="1:43" ht="17.25" hidden="1" customHeight="1" x14ac:dyDescent="0.2">
      <c r="A266" s="347" t="str">
        <f>'Stammdaten Mitarbeitende'!AA266</f>
        <v/>
      </c>
      <c r="B266" s="348" t="str">
        <f t="shared" si="234"/>
        <v/>
      </c>
      <c r="C266" s="162"/>
      <c r="D266" s="163"/>
      <c r="E266" s="164"/>
      <c r="F266" s="165"/>
      <c r="G266" s="307"/>
      <c r="H266" s="308"/>
      <c r="I266" s="346">
        <f t="shared" si="235"/>
        <v>0</v>
      </c>
      <c r="J266" s="309" t="str">
        <f t="shared" si="236"/>
        <v/>
      </c>
      <c r="K266" s="164"/>
      <c r="L266" s="342" t="str">
        <f t="shared" si="237"/>
        <v/>
      </c>
      <c r="M266" s="309" t="str">
        <f t="shared" si="238"/>
        <v/>
      </c>
      <c r="N266" s="309" t="str">
        <f t="shared" si="239"/>
        <v/>
      </c>
      <c r="O266" s="309" t="str">
        <f t="shared" si="240"/>
        <v/>
      </c>
      <c r="P266" s="164"/>
      <c r="Q266" s="309" t="str">
        <f t="shared" si="241"/>
        <v/>
      </c>
      <c r="R266" s="309" t="str">
        <f t="shared" si="242"/>
        <v/>
      </c>
      <c r="S266" s="56"/>
      <c r="T266" s="57"/>
      <c r="U266" s="64" t="str">
        <f>IF($A266="","",'Stammdaten Mitarbeitende'!L266)</f>
        <v/>
      </c>
      <c r="V266" s="63">
        <f t="shared" si="243"/>
        <v>0</v>
      </c>
      <c r="W266" s="63" t="str">
        <f t="shared" si="244"/>
        <v/>
      </c>
      <c r="X266" s="63" t="str">
        <f t="shared" si="245"/>
        <v/>
      </c>
      <c r="Y266" s="65" t="str">
        <f t="shared" si="246"/>
        <v/>
      </c>
      <c r="Z266" s="65" t="str">
        <f t="shared" si="247"/>
        <v/>
      </c>
      <c r="AA266" s="19" t="str">
        <f t="shared" si="248"/>
        <v/>
      </c>
      <c r="AB266" s="19" t="str">
        <f t="shared" si="249"/>
        <v/>
      </c>
      <c r="AC266" s="19" t="str">
        <f t="shared" si="250"/>
        <v/>
      </c>
      <c r="AD266" s="19" t="str">
        <f t="shared" si="251"/>
        <v/>
      </c>
      <c r="AE266" s="19" t="str">
        <f t="shared" si="252"/>
        <v/>
      </c>
      <c r="AF266" s="19" t="str">
        <f t="shared" si="253"/>
        <v/>
      </c>
      <c r="AG266" s="19">
        <f t="shared" si="254"/>
        <v>0</v>
      </c>
      <c r="AH266" s="19" t="str">
        <f t="shared" si="255"/>
        <v/>
      </c>
      <c r="AI266" s="81">
        <f t="shared" si="256"/>
        <v>0</v>
      </c>
      <c r="AJ266" s="80">
        <f t="shared" si="262"/>
        <v>0</v>
      </c>
      <c r="AK266" s="19">
        <f t="shared" si="257"/>
        <v>0</v>
      </c>
      <c r="AL266" s="19">
        <f t="shared" si="258"/>
        <v>0</v>
      </c>
      <c r="AM266" s="64">
        <f>IF('Stammdaten Mitarbeitende'!N266&gt;0,AC266,0)</f>
        <v>0</v>
      </c>
      <c r="AN266" s="74">
        <f>IF('Stammdaten Mitarbeitende'!N266&gt;0,P266,0)</f>
        <v>0</v>
      </c>
      <c r="AO266" s="19">
        <f t="shared" si="259"/>
        <v>0</v>
      </c>
      <c r="AP266" s="19">
        <f t="shared" si="260"/>
        <v>0</v>
      </c>
      <c r="AQ266" s="97">
        <f t="shared" si="261"/>
        <v>0</v>
      </c>
    </row>
    <row r="267" spans="1:43" ht="17.25" hidden="1" customHeight="1" x14ac:dyDescent="0.2">
      <c r="A267" s="347" t="str">
        <f>'Stammdaten Mitarbeitende'!AA267</f>
        <v/>
      </c>
      <c r="B267" s="348" t="str">
        <f t="shared" si="234"/>
        <v/>
      </c>
      <c r="C267" s="162"/>
      <c r="D267" s="163"/>
      <c r="E267" s="164"/>
      <c r="F267" s="165"/>
      <c r="G267" s="307"/>
      <c r="H267" s="308"/>
      <c r="I267" s="346">
        <f t="shared" si="235"/>
        <v>0</v>
      </c>
      <c r="J267" s="309" t="str">
        <f t="shared" si="236"/>
        <v/>
      </c>
      <c r="K267" s="164"/>
      <c r="L267" s="342" t="str">
        <f t="shared" si="237"/>
        <v/>
      </c>
      <c r="M267" s="309" t="str">
        <f t="shared" si="238"/>
        <v/>
      </c>
      <c r="N267" s="309" t="str">
        <f t="shared" si="239"/>
        <v/>
      </c>
      <c r="O267" s="309" t="str">
        <f t="shared" si="240"/>
        <v/>
      </c>
      <c r="P267" s="164"/>
      <c r="Q267" s="309" t="str">
        <f t="shared" si="241"/>
        <v/>
      </c>
      <c r="R267" s="309" t="str">
        <f t="shared" si="242"/>
        <v/>
      </c>
      <c r="S267" s="56"/>
      <c r="T267" s="57"/>
      <c r="U267" s="64" t="str">
        <f>IF($A267="","",'Stammdaten Mitarbeitende'!L267)</f>
        <v/>
      </c>
      <c r="V267" s="63">
        <f t="shared" si="243"/>
        <v>0</v>
      </c>
      <c r="W267" s="63" t="str">
        <f t="shared" si="244"/>
        <v/>
      </c>
      <c r="X267" s="63" t="str">
        <f t="shared" si="245"/>
        <v/>
      </c>
      <c r="Y267" s="65" t="str">
        <f t="shared" si="246"/>
        <v/>
      </c>
      <c r="Z267" s="65" t="str">
        <f t="shared" si="247"/>
        <v/>
      </c>
      <c r="AA267" s="19" t="str">
        <f t="shared" si="248"/>
        <v/>
      </c>
      <c r="AB267" s="19" t="str">
        <f t="shared" si="249"/>
        <v/>
      </c>
      <c r="AC267" s="19" t="str">
        <f t="shared" si="250"/>
        <v/>
      </c>
      <c r="AD267" s="19" t="str">
        <f t="shared" si="251"/>
        <v/>
      </c>
      <c r="AE267" s="19" t="str">
        <f t="shared" si="252"/>
        <v/>
      </c>
      <c r="AF267" s="19" t="str">
        <f t="shared" si="253"/>
        <v/>
      </c>
      <c r="AG267" s="19">
        <f t="shared" si="254"/>
        <v>0</v>
      </c>
      <c r="AH267" s="19" t="str">
        <f t="shared" si="255"/>
        <v/>
      </c>
      <c r="AI267" s="81">
        <f t="shared" si="256"/>
        <v>0</v>
      </c>
      <c r="AJ267" s="80">
        <f t="shared" si="262"/>
        <v>0</v>
      </c>
      <c r="AK267" s="19">
        <f t="shared" si="257"/>
        <v>0</v>
      </c>
      <c r="AL267" s="19">
        <f t="shared" si="258"/>
        <v>0</v>
      </c>
      <c r="AM267" s="64">
        <f>IF('Stammdaten Mitarbeitende'!N267&gt;0,AC267,0)</f>
        <v>0</v>
      </c>
      <c r="AN267" s="74">
        <f>IF('Stammdaten Mitarbeitende'!N267&gt;0,P267,0)</f>
        <v>0</v>
      </c>
      <c r="AO267" s="19">
        <f t="shared" si="259"/>
        <v>0</v>
      </c>
      <c r="AP267" s="19">
        <f t="shared" si="260"/>
        <v>0</v>
      </c>
      <c r="AQ267" s="97">
        <f t="shared" si="261"/>
        <v>0</v>
      </c>
    </row>
    <row r="268" spans="1:43" ht="17.25" hidden="1" customHeight="1" x14ac:dyDescent="0.2">
      <c r="A268" s="347" t="str">
        <f>'Stammdaten Mitarbeitende'!AA268</f>
        <v/>
      </c>
      <c r="B268" s="348" t="str">
        <f t="shared" si="234"/>
        <v/>
      </c>
      <c r="C268" s="162"/>
      <c r="D268" s="163"/>
      <c r="E268" s="164"/>
      <c r="F268" s="165"/>
      <c r="G268" s="307"/>
      <c r="H268" s="308"/>
      <c r="I268" s="346">
        <f t="shared" si="235"/>
        <v>0</v>
      </c>
      <c r="J268" s="309" t="str">
        <f t="shared" si="236"/>
        <v/>
      </c>
      <c r="K268" s="164"/>
      <c r="L268" s="342" t="str">
        <f t="shared" si="237"/>
        <v/>
      </c>
      <c r="M268" s="309" t="str">
        <f t="shared" si="238"/>
        <v/>
      </c>
      <c r="N268" s="309" t="str">
        <f t="shared" si="239"/>
        <v/>
      </c>
      <c r="O268" s="309" t="str">
        <f t="shared" si="240"/>
        <v/>
      </c>
      <c r="P268" s="164"/>
      <c r="Q268" s="309" t="str">
        <f t="shared" si="241"/>
        <v/>
      </c>
      <c r="R268" s="309" t="str">
        <f t="shared" si="242"/>
        <v/>
      </c>
      <c r="S268" s="56"/>
      <c r="T268" s="57"/>
      <c r="U268" s="64" t="str">
        <f>IF($A268="","",'Stammdaten Mitarbeitende'!L268)</f>
        <v/>
      </c>
      <c r="V268" s="63">
        <f t="shared" si="243"/>
        <v>0</v>
      </c>
      <c r="W268" s="63" t="str">
        <f t="shared" si="244"/>
        <v/>
      </c>
      <c r="X268" s="63" t="str">
        <f t="shared" si="245"/>
        <v/>
      </c>
      <c r="Y268" s="65" t="str">
        <f t="shared" si="246"/>
        <v/>
      </c>
      <c r="Z268" s="65" t="str">
        <f t="shared" si="247"/>
        <v/>
      </c>
      <c r="AA268" s="19" t="str">
        <f t="shared" si="248"/>
        <v/>
      </c>
      <c r="AB268" s="19" t="str">
        <f t="shared" si="249"/>
        <v/>
      </c>
      <c r="AC268" s="19" t="str">
        <f t="shared" si="250"/>
        <v/>
      </c>
      <c r="AD268" s="19" t="str">
        <f t="shared" si="251"/>
        <v/>
      </c>
      <c r="AE268" s="19" t="str">
        <f t="shared" si="252"/>
        <v/>
      </c>
      <c r="AF268" s="19" t="str">
        <f t="shared" si="253"/>
        <v/>
      </c>
      <c r="AG268" s="19">
        <f t="shared" si="254"/>
        <v>0</v>
      </c>
      <c r="AH268" s="19" t="str">
        <f t="shared" si="255"/>
        <v/>
      </c>
      <c r="AI268" s="81">
        <f t="shared" si="256"/>
        <v>0</v>
      </c>
      <c r="AJ268" s="80">
        <f t="shared" si="262"/>
        <v>0</v>
      </c>
      <c r="AK268" s="19">
        <f t="shared" si="257"/>
        <v>0</v>
      </c>
      <c r="AL268" s="19">
        <f t="shared" si="258"/>
        <v>0</v>
      </c>
      <c r="AM268" s="64">
        <f>IF('Stammdaten Mitarbeitende'!N268&gt;0,AC268,0)</f>
        <v>0</v>
      </c>
      <c r="AN268" s="74">
        <f>IF('Stammdaten Mitarbeitende'!N268&gt;0,P268,0)</f>
        <v>0</v>
      </c>
      <c r="AO268" s="19">
        <f t="shared" si="259"/>
        <v>0</v>
      </c>
      <c r="AP268" s="19">
        <f t="shared" si="260"/>
        <v>0</v>
      </c>
      <c r="AQ268" s="97">
        <f t="shared" si="261"/>
        <v>0</v>
      </c>
    </row>
    <row r="269" spans="1:43" ht="17.25" hidden="1" customHeight="1" x14ac:dyDescent="0.2">
      <c r="A269" s="347" t="str">
        <f>'Stammdaten Mitarbeitende'!AA269</f>
        <v/>
      </c>
      <c r="B269" s="348" t="str">
        <f t="shared" si="234"/>
        <v/>
      </c>
      <c r="C269" s="162"/>
      <c r="D269" s="163"/>
      <c r="E269" s="164"/>
      <c r="F269" s="165"/>
      <c r="G269" s="307"/>
      <c r="H269" s="308"/>
      <c r="I269" s="346">
        <f t="shared" si="235"/>
        <v>0</v>
      </c>
      <c r="J269" s="309" t="str">
        <f t="shared" si="236"/>
        <v/>
      </c>
      <c r="K269" s="164"/>
      <c r="L269" s="342" t="str">
        <f t="shared" si="237"/>
        <v/>
      </c>
      <c r="M269" s="309" t="str">
        <f t="shared" si="238"/>
        <v/>
      </c>
      <c r="N269" s="309" t="str">
        <f t="shared" si="239"/>
        <v/>
      </c>
      <c r="O269" s="309" t="str">
        <f t="shared" si="240"/>
        <v/>
      </c>
      <c r="P269" s="164"/>
      <c r="Q269" s="309" t="str">
        <f t="shared" si="241"/>
        <v/>
      </c>
      <c r="R269" s="309" t="str">
        <f t="shared" si="242"/>
        <v/>
      </c>
      <c r="S269" s="56"/>
      <c r="T269" s="57"/>
      <c r="U269" s="64" t="str">
        <f>IF($A269="","",'Stammdaten Mitarbeitende'!L269)</f>
        <v/>
      </c>
      <c r="V269" s="63">
        <f t="shared" si="243"/>
        <v>0</v>
      </c>
      <c r="W269" s="63" t="str">
        <f t="shared" si="244"/>
        <v/>
      </c>
      <c r="X269" s="63" t="str">
        <f t="shared" si="245"/>
        <v/>
      </c>
      <c r="Y269" s="65" t="str">
        <f t="shared" si="246"/>
        <v/>
      </c>
      <c r="Z269" s="65" t="str">
        <f t="shared" si="247"/>
        <v/>
      </c>
      <c r="AA269" s="19" t="str">
        <f t="shared" si="248"/>
        <v/>
      </c>
      <c r="AB269" s="19" t="str">
        <f t="shared" si="249"/>
        <v/>
      </c>
      <c r="AC269" s="19" t="str">
        <f t="shared" si="250"/>
        <v/>
      </c>
      <c r="AD269" s="19" t="str">
        <f t="shared" si="251"/>
        <v/>
      </c>
      <c r="AE269" s="19" t="str">
        <f t="shared" si="252"/>
        <v/>
      </c>
      <c r="AF269" s="19" t="str">
        <f t="shared" si="253"/>
        <v/>
      </c>
      <c r="AG269" s="19">
        <f t="shared" si="254"/>
        <v>0</v>
      </c>
      <c r="AH269" s="19" t="str">
        <f t="shared" si="255"/>
        <v/>
      </c>
      <c r="AI269" s="81">
        <f t="shared" si="256"/>
        <v>0</v>
      </c>
      <c r="AJ269" s="80">
        <f t="shared" si="262"/>
        <v>0</v>
      </c>
      <c r="AK269" s="19">
        <f t="shared" si="257"/>
        <v>0</v>
      </c>
      <c r="AL269" s="19">
        <f t="shared" si="258"/>
        <v>0</v>
      </c>
      <c r="AM269" s="64">
        <f>IF('Stammdaten Mitarbeitende'!N269&gt;0,AC269,0)</f>
        <v>0</v>
      </c>
      <c r="AN269" s="74">
        <f>IF('Stammdaten Mitarbeitende'!N269&gt;0,P269,0)</f>
        <v>0</v>
      </c>
      <c r="AO269" s="19">
        <f t="shared" si="259"/>
        <v>0</v>
      </c>
      <c r="AP269" s="19">
        <f t="shared" si="260"/>
        <v>0</v>
      </c>
      <c r="AQ269" s="97">
        <f t="shared" si="261"/>
        <v>0</v>
      </c>
    </row>
    <row r="270" spans="1:43" hidden="1" x14ac:dyDescent="0.2">
      <c r="A270" s="280" t="str">
        <f>Übersetzungstexte!A$296</f>
        <v>Seitentotal</v>
      </c>
      <c r="B270" s="343"/>
      <c r="C270" s="281"/>
      <c r="D270" s="92">
        <f>SUM(D249:D269)</f>
        <v>0</v>
      </c>
      <c r="E270" s="282"/>
      <c r="F270" s="92">
        <f>SUM(F249:F269)</f>
        <v>0</v>
      </c>
      <c r="G270" s="344"/>
      <c r="H270" s="159"/>
      <c r="I270" s="281"/>
      <c r="J270" s="92">
        <f>SUM(J249:J269)</f>
        <v>0</v>
      </c>
      <c r="K270" s="345"/>
      <c r="L270" s="159"/>
      <c r="M270" s="281"/>
      <c r="N270" s="92">
        <f>SUM(N249:N269)</f>
        <v>0</v>
      </c>
      <c r="O270" s="344"/>
      <c r="P270" s="92">
        <f>SUM(P249:P269)</f>
        <v>0</v>
      </c>
      <c r="Q270" s="281"/>
      <c r="R270" s="92">
        <f>SUM(R249:R269)</f>
        <v>0</v>
      </c>
      <c r="S270" s="56"/>
      <c r="T270" s="56"/>
      <c r="U270" s="56"/>
      <c r="V270" s="56"/>
      <c r="W270" s="56"/>
      <c r="X270" s="56"/>
      <c r="Y270" s="18"/>
      <c r="Z270" s="18"/>
      <c r="AA270" s="19"/>
      <c r="AB270" s="19"/>
      <c r="AC270" s="19"/>
      <c r="AD270" s="19"/>
      <c r="AE270" s="19"/>
      <c r="AI270" s="79"/>
      <c r="AJ270" s="79"/>
      <c r="AM270" s="56"/>
    </row>
    <row r="271" spans="1:43" hidden="1" x14ac:dyDescent="0.2">
      <c r="A271" s="240" t="str">
        <f>'Stammdaten Betrieb &amp; Abteilung'!D$1</f>
        <v xml:space="preserve">  </v>
      </c>
      <c r="B271" s="73"/>
      <c r="C271" s="241"/>
      <c r="D271" s="242"/>
      <c r="E271" s="1"/>
      <c r="F271" s="25"/>
      <c r="G271" s="1"/>
      <c r="H271" s="1"/>
      <c r="I271" s="1"/>
      <c r="J271" s="243"/>
      <c r="K271" s="46"/>
      <c r="L271" s="18"/>
      <c r="M271" s="22" t="str">
        <f>Übersetzungstexte!A$239</f>
        <v>Betrieb / Betriebsabteilung</v>
      </c>
      <c r="N271" s="49" t="str">
        <f>'Stammdaten Betrieb &amp; Abteilung'!D$13</f>
        <v xml:space="preserve"> </v>
      </c>
      <c r="O271" s="1"/>
      <c r="P271" s="49"/>
      <c r="AI271" s="79"/>
      <c r="AJ271" s="79"/>
      <c r="AM271" s="64"/>
      <c r="AO271" s="97"/>
    </row>
    <row r="272" spans="1:43" hidden="1" x14ac:dyDescent="0.2">
      <c r="A272" s="49" t="str">
        <f>'Stammdaten Betrieb &amp; Abteilung'!D$3</f>
        <v xml:space="preserve"> </v>
      </c>
      <c r="B272" s="73"/>
      <c r="C272" s="246"/>
      <c r="D272" s="242"/>
      <c r="E272" s="1"/>
      <c r="F272" s="25"/>
      <c r="G272" s="1"/>
      <c r="H272" s="1"/>
      <c r="I272" s="1"/>
      <c r="J272" s="247"/>
      <c r="K272" s="46"/>
      <c r="L272" s="18"/>
      <c r="M272" s="22" t="str">
        <f>Übersetzungstexte!A$240</f>
        <v>Abrechnungsperiode</v>
      </c>
      <c r="N272" s="349" t="str">
        <f>'Stammdaten Betrieb &amp; Abteilung'!D$14</f>
        <v/>
      </c>
      <c r="O272" s="350"/>
      <c r="P272" s="350" t="e">
        <f>'Stammdaten Betrieb &amp; Abteilung'!D$12</f>
        <v>#VALUE!</v>
      </c>
      <c r="Q272" s="351"/>
      <c r="R272" s="352"/>
      <c r="AI272" s="79"/>
      <c r="AJ272" s="79"/>
      <c r="AM272" s="64"/>
      <c r="AO272" s="87"/>
      <c r="AP272" s="87"/>
    </row>
    <row r="273" spans="1:43" hidden="1" x14ac:dyDescent="0.2">
      <c r="A273" s="49" t="str">
        <f>'Stammdaten Betrieb &amp; Abteilung'!D$4</f>
        <v xml:space="preserve"> </v>
      </c>
      <c r="B273" s="73"/>
      <c r="C273" s="1"/>
      <c r="D273" s="242"/>
      <c r="E273" s="1"/>
      <c r="F273" s="25"/>
      <c r="G273" s="1"/>
      <c r="H273" s="1"/>
      <c r="I273" s="1"/>
      <c r="J273" s="247"/>
      <c r="K273" s="46"/>
      <c r="L273" s="18"/>
      <c r="M273" s="22" t="str">
        <f>Übersetzungstexte!A$241</f>
        <v>Beginn / Ende der Kurzarbeit</v>
      </c>
      <c r="N273" s="49" t="str">
        <f>'Stammdaten Betrieb &amp; Abteilung'!D$16</f>
        <v/>
      </c>
      <c r="O273" s="1"/>
      <c r="P273" s="49"/>
      <c r="Q273" s="49"/>
      <c r="AI273" s="79"/>
      <c r="AJ273" s="79"/>
      <c r="AM273" s="64"/>
      <c r="AO273" s="87"/>
      <c r="AP273" s="87"/>
    </row>
    <row r="274" spans="1:43" hidden="1" x14ac:dyDescent="0.2">
      <c r="A274" s="187"/>
      <c r="B274" s="188"/>
      <c r="C274" s="189"/>
      <c r="D274" s="190"/>
      <c r="E274" s="189"/>
      <c r="F274" s="191"/>
      <c r="G274" s="189"/>
      <c r="H274" s="189"/>
      <c r="I274" s="189"/>
      <c r="J274" s="190"/>
      <c r="K274" s="190"/>
      <c r="L274" s="189"/>
      <c r="M274" s="192"/>
      <c r="N274" s="189"/>
      <c r="O274" s="189"/>
      <c r="P274" s="189"/>
      <c r="Q274" s="189"/>
      <c r="R274" s="189"/>
      <c r="AI274" s="79"/>
      <c r="AJ274" s="79"/>
      <c r="AM274" s="64"/>
      <c r="AO274" s="87"/>
      <c r="AP274" s="87"/>
    </row>
    <row r="275" spans="1:43" hidden="1" x14ac:dyDescent="0.2">
      <c r="A275" s="311">
        <v>1</v>
      </c>
      <c r="B275" s="312">
        <v>2</v>
      </c>
      <c r="C275" s="312">
        <v>3</v>
      </c>
      <c r="D275" s="312">
        <v>4</v>
      </c>
      <c r="E275" s="312">
        <v>5</v>
      </c>
      <c r="F275" s="312">
        <v>6</v>
      </c>
      <c r="G275" s="313"/>
      <c r="H275" s="314">
        <v>7</v>
      </c>
      <c r="I275" s="315"/>
      <c r="J275" s="312">
        <v>8</v>
      </c>
      <c r="K275" s="312">
        <v>9</v>
      </c>
      <c r="L275" s="312">
        <v>10</v>
      </c>
      <c r="M275" s="312">
        <v>11</v>
      </c>
      <c r="N275" s="312">
        <v>12</v>
      </c>
      <c r="O275" s="312">
        <v>13</v>
      </c>
      <c r="P275" s="312"/>
      <c r="Q275" s="312">
        <v>14</v>
      </c>
      <c r="R275" s="312">
        <v>15</v>
      </c>
      <c r="S275" s="54"/>
      <c r="T275" s="54"/>
      <c r="U275" s="54"/>
      <c r="V275" s="58" t="s">
        <v>717</v>
      </c>
      <c r="W275" s="54" t="s">
        <v>759</v>
      </c>
      <c r="X275" s="54"/>
      <c r="Y275" s="59" t="s">
        <v>718</v>
      </c>
      <c r="Z275" s="54" t="s">
        <v>719</v>
      </c>
      <c r="AA275" s="59" t="s">
        <v>720</v>
      </c>
      <c r="AB275" s="59" t="s">
        <v>721</v>
      </c>
      <c r="AC275" s="59" t="s">
        <v>722</v>
      </c>
      <c r="AD275" s="59" t="s">
        <v>723</v>
      </c>
      <c r="AE275" s="59" t="s">
        <v>736</v>
      </c>
      <c r="AF275" s="66" t="s">
        <v>732</v>
      </c>
      <c r="AG275" s="66"/>
      <c r="AH275" s="91" t="s">
        <v>737</v>
      </c>
      <c r="AI275" s="66"/>
      <c r="AJ275" s="66"/>
      <c r="AK275" s="78"/>
      <c r="AL275" s="78"/>
      <c r="AM275" s="87" t="s">
        <v>60</v>
      </c>
      <c r="AN275" s="87" t="s">
        <v>60</v>
      </c>
      <c r="AO275" s="87"/>
      <c r="AP275" s="87"/>
      <c r="AQ275" s="381" t="s">
        <v>800</v>
      </c>
    </row>
    <row r="276" spans="1:43" s="6" customFormat="1" hidden="1" x14ac:dyDescent="0.2">
      <c r="A276" s="316" t="str">
        <f>Übersetzungstexte!A$242</f>
        <v/>
      </c>
      <c r="B276" s="317" t="str">
        <f>Übersetzungstexte!A$245</f>
        <v>anrechen-</v>
      </c>
      <c r="C276" s="317" t="str">
        <f>Übersetzungstexte!A$248</f>
        <v>Wöchentl.</v>
      </c>
      <c r="D276" s="318" t="str">
        <f>Übersetzungstexte!A$251</f>
        <v>Sollstd. Abr.-</v>
      </c>
      <c r="E276" s="310" t="str">
        <f>Übersetzungstexte!A$254</f>
        <v/>
      </c>
      <c r="F276" s="318" t="str">
        <f>Übersetzungstexte!A$257</f>
        <v>Bezahlte/</v>
      </c>
      <c r="G276" s="319"/>
      <c r="H276" s="320" t="str">
        <f>Übersetzungstexte!A$263</f>
        <v>(nur für Gleitzeit)</v>
      </c>
      <c r="I276" s="321"/>
      <c r="J276" s="318" t="str">
        <f>Übersetzungstexte!A$269</f>
        <v>Ausfall-</v>
      </c>
      <c r="K276" s="318" t="str">
        <f>Übersetzungstexte!A$272</f>
        <v>Saldo</v>
      </c>
      <c r="L276" s="310" t="str">
        <f>Übersetzungstexte!A$275</f>
        <v>Saisonale</v>
      </c>
      <c r="M276" s="322" t="str">
        <f>Übersetzungstexte!A$278</f>
        <v>Anrechen-</v>
      </c>
      <c r="N276" s="310" t="str">
        <f>Übersetzungstexte!A$281</f>
        <v>Verdienst-</v>
      </c>
      <c r="O276" s="310" t="str">
        <f>Übersetzungstexte!A$284</f>
        <v>Verdienst-</v>
      </c>
      <c r="P276" s="317" t="str">
        <f>Übersetzungstexte!A$287</f>
        <v>Verdienst</v>
      </c>
      <c r="Q276" s="310" t="str">
        <f>AE$4</f>
        <v xml:space="preserve">Abzug </v>
      </c>
      <c r="R276" s="310" t="str">
        <f>Übersetzungstexte!A$293</f>
        <v/>
      </c>
      <c r="S276" s="55"/>
      <c r="T276" s="55"/>
      <c r="U276" s="62" t="s">
        <v>680</v>
      </c>
      <c r="V276" s="60" t="s">
        <v>709</v>
      </c>
      <c r="W276" s="61" t="s">
        <v>691</v>
      </c>
      <c r="X276" s="61" t="s">
        <v>554</v>
      </c>
      <c r="Y276" s="59" t="s">
        <v>729</v>
      </c>
      <c r="Z276" s="67" t="s">
        <v>671</v>
      </c>
      <c r="AA276" s="59" t="s">
        <v>731</v>
      </c>
      <c r="AB276" s="59" t="s">
        <v>694</v>
      </c>
      <c r="AC276" s="59" t="s">
        <v>674</v>
      </c>
      <c r="AD276" s="59" t="s">
        <v>674</v>
      </c>
      <c r="AE276" s="59" t="s">
        <v>677</v>
      </c>
      <c r="AF276" s="66" t="s">
        <v>677</v>
      </c>
      <c r="AG276" s="66" t="s">
        <v>673</v>
      </c>
      <c r="AH276" s="91"/>
      <c r="AI276" s="66" t="s">
        <v>685</v>
      </c>
      <c r="AJ276" s="66" t="s">
        <v>685</v>
      </c>
      <c r="AK276" s="66" t="s">
        <v>764</v>
      </c>
      <c r="AL276" s="66" t="s">
        <v>667</v>
      </c>
      <c r="AM276" s="59" t="s">
        <v>674</v>
      </c>
      <c r="AN276" s="66" t="s">
        <v>673</v>
      </c>
      <c r="AO276" s="66" t="s">
        <v>764</v>
      </c>
      <c r="AP276" s="95" t="s">
        <v>46</v>
      </c>
      <c r="AQ276" s="382" t="s">
        <v>801</v>
      </c>
    </row>
    <row r="277" spans="1:43" s="6" customFormat="1" hidden="1" x14ac:dyDescent="0.2">
      <c r="A277" s="323" t="str">
        <f>Übersetzungstexte!A$243</f>
        <v/>
      </c>
      <c r="B277" s="310" t="str">
        <f>Übersetzungstexte!A$246</f>
        <v>barer Std.-</v>
      </c>
      <c r="C277" s="317" t="str">
        <f>Übersetzungstexte!A$249</f>
        <v>Arbeitszeit</v>
      </c>
      <c r="D277" s="318" t="str">
        <f>Übersetzungstexte!A$252</f>
        <v>Periode Inkl.</v>
      </c>
      <c r="E277" s="310" t="str">
        <f>Übersetzungstexte!A$255</f>
        <v/>
      </c>
      <c r="F277" s="318" t="str">
        <f>Übersetzungstexte!A$258</f>
        <v>Unbezahlte</v>
      </c>
      <c r="G277" s="324" t="str">
        <f>Übersetzungstexte!A$261</f>
        <v>Saldo Ende Per.</v>
      </c>
      <c r="H277" s="325"/>
      <c r="I277" s="326"/>
      <c r="J277" s="318" t="str">
        <f>Übersetzungstexte!A$270</f>
        <v>stunden</v>
      </c>
      <c r="K277" s="318" t="str">
        <f>Übersetzungstexte!A$273</f>
        <v>Mehrstd.</v>
      </c>
      <c r="L277" s="310" t="str">
        <f>Übersetzungstexte!A$276</f>
        <v>Ausfall-</v>
      </c>
      <c r="M277" s="322" t="str">
        <f>Übersetzungstexte!A$279</f>
        <v>bare Aus-</v>
      </c>
      <c r="N277" s="310" t="str">
        <f>Übersetzungstexte!A$282</f>
        <v>ausfall</v>
      </c>
      <c r="O277" s="310" t="str">
        <f>Übersetzungstexte!A$285</f>
        <v>ausfall</v>
      </c>
      <c r="P277" s="317" t="str">
        <f>Übersetzungstexte!A$288</f>
        <v>Zwischen-</v>
      </c>
      <c r="Q277" s="310" t="str">
        <f>Übersetzungstexte!A$291</f>
        <v>Karenztage</v>
      </c>
      <c r="R277" s="310" t="str">
        <f>Übersetzungstexte!A$294</f>
        <v>Beantragte</v>
      </c>
      <c r="S277" s="55"/>
      <c r="T277" s="55"/>
      <c r="U277" s="55" t="s">
        <v>682</v>
      </c>
      <c r="V277" s="60" t="s">
        <v>710</v>
      </c>
      <c r="W277" s="61" t="s">
        <v>692</v>
      </c>
      <c r="X277" s="61"/>
      <c r="Y277" s="59" t="s">
        <v>730</v>
      </c>
      <c r="Z277" s="67" t="s">
        <v>691</v>
      </c>
      <c r="AA277" s="59" t="s">
        <v>730</v>
      </c>
      <c r="AB277" s="59" t="s">
        <v>51</v>
      </c>
      <c r="AC277" s="59" t="s">
        <v>672</v>
      </c>
      <c r="AD277" s="59" t="s">
        <v>672</v>
      </c>
      <c r="AE277" s="59" t="s">
        <v>656</v>
      </c>
      <c r="AF277" s="66" t="s">
        <v>707</v>
      </c>
      <c r="AG277" s="66" t="s">
        <v>707</v>
      </c>
      <c r="AH277" s="91" t="s">
        <v>678</v>
      </c>
      <c r="AI277" s="66" t="s">
        <v>760</v>
      </c>
      <c r="AJ277" s="66" t="s">
        <v>763</v>
      </c>
      <c r="AK277" s="66" t="s">
        <v>760</v>
      </c>
      <c r="AL277" s="66" t="s">
        <v>760</v>
      </c>
      <c r="AM277" s="59" t="s">
        <v>672</v>
      </c>
      <c r="AN277" s="66" t="s">
        <v>707</v>
      </c>
      <c r="AO277" s="66" t="s">
        <v>45</v>
      </c>
      <c r="AP277" s="95" t="s">
        <v>47</v>
      </c>
      <c r="AQ277" s="383"/>
    </row>
    <row r="278" spans="1:43" s="6" customFormat="1" hidden="1" x14ac:dyDescent="0.2">
      <c r="A278" s="327" t="str">
        <f>Übersetzungstexte!A$244</f>
        <v>Name,Vorname</v>
      </c>
      <c r="B278" s="328" t="str">
        <f>Übersetzungstexte!A$247</f>
        <v>Verdienst</v>
      </c>
      <c r="C278" s="329" t="str">
        <f>Übersetzungstexte!A$250</f>
        <v>in der AP</v>
      </c>
      <c r="D278" s="330" t="str">
        <f>Übersetzungstexte!A$253</f>
        <v>Vorholzeit</v>
      </c>
      <c r="E278" s="328" t="str">
        <f>Übersetzungstexte!A$256</f>
        <v>Istzeit</v>
      </c>
      <c r="F278" s="330" t="str">
        <f>Übersetzungstexte!A$259</f>
        <v>Absenzen</v>
      </c>
      <c r="G278" s="331" t="str">
        <f>Übersetzungstexte!A$262</f>
        <v>vorherg.</v>
      </c>
      <c r="H278" s="332" t="str">
        <f>Übersetzungstexte!A$265</f>
        <v>laufend</v>
      </c>
      <c r="I278" s="328" t="str">
        <f>Übersetzungstexte!A$268</f>
        <v>Diff.</v>
      </c>
      <c r="J278" s="330" t="str">
        <f>Übersetzungstexte!A$271</f>
        <v>total</v>
      </c>
      <c r="K278" s="330" t="str">
        <f>Übersetzungstexte!A$274</f>
        <v>Vormonate</v>
      </c>
      <c r="L278" s="328" t="str">
        <f>Übersetzungstexte!A$277</f>
        <v>stunden</v>
      </c>
      <c r="M278" s="333" t="str">
        <f>Übersetzungstexte!A$280</f>
        <v>fall-Std.</v>
      </c>
      <c r="N278" s="333" t="str">
        <f>Übersetzungstexte!A$283</f>
        <v>100%</v>
      </c>
      <c r="O278" s="333" t="str">
        <f>Übersetzungstexte!A$286</f>
        <v>80%</v>
      </c>
      <c r="P278" s="329" t="str">
        <f>Übersetzungstexte!A$289</f>
        <v>Beschäftigung</v>
      </c>
      <c r="Q278" s="333" t="str">
        <f>Übersetzungstexte!A$292</f>
        <v>80%</v>
      </c>
      <c r="R278" s="328" t="str">
        <f>Übersetzungstexte!A$295</f>
        <v>Vergütung</v>
      </c>
      <c r="S278" s="55"/>
      <c r="T278" s="55"/>
      <c r="U278" s="55" t="s">
        <v>673</v>
      </c>
      <c r="V278" s="61"/>
      <c r="W278" s="61" t="s">
        <v>738</v>
      </c>
      <c r="X278" s="61"/>
      <c r="Y278" s="59" t="s">
        <v>697</v>
      </c>
      <c r="Z278" s="67" t="s">
        <v>692</v>
      </c>
      <c r="AA278" s="59" t="s">
        <v>698</v>
      </c>
      <c r="AB278" s="59" t="s">
        <v>50</v>
      </c>
      <c r="AC278" s="68" t="s">
        <v>675</v>
      </c>
      <c r="AD278" s="68" t="s">
        <v>676</v>
      </c>
      <c r="AE278" s="68" t="s">
        <v>676</v>
      </c>
      <c r="AF278" s="66" t="s">
        <v>733</v>
      </c>
      <c r="AG278" s="66" t="s">
        <v>733</v>
      </c>
      <c r="AH278" s="96" t="s">
        <v>679</v>
      </c>
      <c r="AI278" s="66" t="s">
        <v>749</v>
      </c>
      <c r="AJ278" s="66" t="s">
        <v>749</v>
      </c>
      <c r="AK278" s="66" t="s">
        <v>749</v>
      </c>
      <c r="AL278" s="66" t="s">
        <v>749</v>
      </c>
      <c r="AM278" s="68" t="s">
        <v>675</v>
      </c>
      <c r="AN278" s="66" t="s">
        <v>733</v>
      </c>
      <c r="AO278" s="66" t="s">
        <v>663</v>
      </c>
      <c r="AP278" s="95" t="s">
        <v>48</v>
      </c>
      <c r="AQ278" s="383"/>
    </row>
    <row r="279" spans="1:43" ht="17.25" hidden="1" customHeight="1" x14ac:dyDescent="0.2">
      <c r="A279" s="347" t="str">
        <f>'Stammdaten Mitarbeitende'!AA279</f>
        <v/>
      </c>
      <c r="B279" s="348" t="str">
        <f t="shared" ref="B279:B299" si="263">U279</f>
        <v/>
      </c>
      <c r="C279" s="162"/>
      <c r="D279" s="163"/>
      <c r="E279" s="164"/>
      <c r="F279" s="165"/>
      <c r="G279" s="307"/>
      <c r="H279" s="308"/>
      <c r="I279" s="346">
        <f t="shared" ref="I279:I299" si="264">V279</f>
        <v>0</v>
      </c>
      <c r="J279" s="309" t="str">
        <f t="shared" ref="J279:J299" si="265">W279</f>
        <v/>
      </c>
      <c r="K279" s="164"/>
      <c r="L279" s="342" t="str">
        <f t="shared" ref="L279:L299" si="266">Z279</f>
        <v/>
      </c>
      <c r="M279" s="309" t="str">
        <f t="shared" ref="M279:M299" si="267">AB279</f>
        <v/>
      </c>
      <c r="N279" s="309" t="str">
        <f t="shared" ref="N279:N299" si="268">AC279</f>
        <v/>
      </c>
      <c r="O279" s="309" t="str">
        <f t="shared" ref="O279:O299" si="269">AD279</f>
        <v/>
      </c>
      <c r="P279" s="164"/>
      <c r="Q279" s="309" t="str">
        <f t="shared" ref="Q279:Q299" si="270">AE279</f>
        <v/>
      </c>
      <c r="R279" s="309" t="str">
        <f t="shared" ref="R279:R299" si="271">AH279</f>
        <v/>
      </c>
      <c r="S279" s="56"/>
      <c r="T279" s="57"/>
      <c r="U279" s="64" t="str">
        <f>IF($A279="","",'Stammdaten Mitarbeitende'!L279)</f>
        <v/>
      </c>
      <c r="V279" s="63">
        <f t="shared" ref="V279:V299" si="272">IF(AND(G279="",H279=""),0,G279-H279)</f>
        <v>0</v>
      </c>
      <c r="W279" s="63" t="str">
        <f t="shared" ref="W279:W299" si="273">IF(OR($A279="",D279="",E279="",F279="",V279=""),"",D279-(E279+F279+V279))</f>
        <v/>
      </c>
      <c r="X279" s="63" t="str">
        <f t="shared" ref="X279:X299" si="274">IF(W279="","",MAX(W279,0))</f>
        <v/>
      </c>
      <c r="Y279" s="65" t="str">
        <f t="shared" ref="Y279:Y299" si="275">IF(J279="","",Y$4)</f>
        <v/>
      </c>
      <c r="Z279" s="65" t="str">
        <f t="shared" ref="Z279:Z299" si="276">IF(J279="","",J279*Z$4)</f>
        <v/>
      </c>
      <c r="AA279" s="19" t="str">
        <f t="shared" ref="AA279:AA299" si="277">IF(Y279="","",AA$4)</f>
        <v/>
      </c>
      <c r="AB279" s="19" t="str">
        <f t="shared" ref="AB279:AB299" si="278">IF(J279="","",ROUND(J279*AB$4 - MAX(K279-L279,0),2))</f>
        <v/>
      </c>
      <c r="AC279" s="19" t="str">
        <f t="shared" ref="AC279:AC299" si="279">IF(OR($A279="",J279="",B279="",M279&lt;0),"",MAX(ROUND(M279*B279*2,1)/2,0))</f>
        <v/>
      </c>
      <c r="AD279" s="19" t="str">
        <f t="shared" ref="AD279:AD299" si="280">IF(OR($A279="",N279=""),"",ROUND(N279*8/5,1)/2)</f>
        <v/>
      </c>
      <c r="AE279" s="19" t="str">
        <f t="shared" ref="AE279:AE299" si="281">IF(OR($A279="",B279="",N279=""),"",ROUND(AE$3*C279*B279*16/50,1)/2)</f>
        <v/>
      </c>
      <c r="AF279" s="19" t="str">
        <f t="shared" ref="AF279:AF299" si="282">IF(OR($A279="",J279="",N279=""),"",MAX(O279+P279-N279,0))</f>
        <v/>
      </c>
      <c r="AG279" s="19">
        <f t="shared" ref="AG279:AG299" si="283">P279</f>
        <v>0</v>
      </c>
      <c r="AH279" s="19" t="str">
        <f t="shared" ref="AH279:AH299" si="284">IF(OR($A279="",N279=""),"",ROUND((MAX(O279-Q279-AF279,0))*2,1)/2)</f>
        <v/>
      </c>
      <c r="AI279" s="81">
        <f t="shared" ref="AI279:AI299" si="285">IF(D279="",0,1)</f>
        <v>0</v>
      </c>
      <c r="AJ279" s="80">
        <f>IF(J279="",0,IF(ROUND(J279,2)&lt;=0,0,1))</f>
        <v>0</v>
      </c>
      <c r="AK279" s="19">
        <f t="shared" ref="AK279:AK299" si="286">IF(D279="",0,D279)</f>
        <v>0</v>
      </c>
      <c r="AL279" s="19">
        <f t="shared" ref="AL279:AL299" si="287">IF(D279="",0,F279)</f>
        <v>0</v>
      </c>
      <c r="AM279" s="64">
        <f>IF('Stammdaten Mitarbeitende'!N279&gt;0,AC279,0)</f>
        <v>0</v>
      </c>
      <c r="AN279" s="74">
        <f>IF('Stammdaten Mitarbeitende'!N279&gt;0,P279,0)</f>
        <v>0</v>
      </c>
      <c r="AO279" s="19">
        <f t="shared" ref="AO279:AO299" si="288">D279</f>
        <v>0</v>
      </c>
      <c r="AP279" s="19">
        <f t="shared" ref="AP279:AP299" si="289">F279</f>
        <v>0</v>
      </c>
      <c r="AQ279" s="97">
        <f t="shared" ref="AQ279:AQ299" si="290">IF(AM279="",0,MAX(AM279-AN279,0))</f>
        <v>0</v>
      </c>
    </row>
    <row r="280" spans="1:43" ht="17.25" hidden="1" customHeight="1" x14ac:dyDescent="0.2">
      <c r="A280" s="347" t="str">
        <f>'Stammdaten Mitarbeitende'!AA280</f>
        <v/>
      </c>
      <c r="B280" s="348" t="str">
        <f t="shared" si="263"/>
        <v/>
      </c>
      <c r="C280" s="162"/>
      <c r="D280" s="163"/>
      <c r="E280" s="164"/>
      <c r="F280" s="165"/>
      <c r="G280" s="307"/>
      <c r="H280" s="308"/>
      <c r="I280" s="346">
        <f t="shared" si="264"/>
        <v>0</v>
      </c>
      <c r="J280" s="309" t="str">
        <f t="shared" si="265"/>
        <v/>
      </c>
      <c r="K280" s="164"/>
      <c r="L280" s="342" t="str">
        <f t="shared" si="266"/>
        <v/>
      </c>
      <c r="M280" s="309" t="str">
        <f t="shared" si="267"/>
        <v/>
      </c>
      <c r="N280" s="309" t="str">
        <f t="shared" si="268"/>
        <v/>
      </c>
      <c r="O280" s="309" t="str">
        <f t="shared" si="269"/>
        <v/>
      </c>
      <c r="P280" s="164"/>
      <c r="Q280" s="309" t="str">
        <f t="shared" si="270"/>
        <v/>
      </c>
      <c r="R280" s="309" t="str">
        <f t="shared" si="271"/>
        <v/>
      </c>
      <c r="S280" s="56"/>
      <c r="T280" s="57"/>
      <c r="U280" s="64" t="str">
        <f>IF($A280="","",'Stammdaten Mitarbeitende'!L280)</f>
        <v/>
      </c>
      <c r="V280" s="63">
        <f t="shared" si="272"/>
        <v>0</v>
      </c>
      <c r="W280" s="63" t="str">
        <f t="shared" si="273"/>
        <v/>
      </c>
      <c r="X280" s="63" t="str">
        <f t="shared" si="274"/>
        <v/>
      </c>
      <c r="Y280" s="65" t="str">
        <f t="shared" si="275"/>
        <v/>
      </c>
      <c r="Z280" s="65" t="str">
        <f t="shared" si="276"/>
        <v/>
      </c>
      <c r="AA280" s="19" t="str">
        <f t="shared" si="277"/>
        <v/>
      </c>
      <c r="AB280" s="19" t="str">
        <f t="shared" si="278"/>
        <v/>
      </c>
      <c r="AC280" s="19" t="str">
        <f t="shared" si="279"/>
        <v/>
      </c>
      <c r="AD280" s="19" t="str">
        <f t="shared" si="280"/>
        <v/>
      </c>
      <c r="AE280" s="19" t="str">
        <f t="shared" si="281"/>
        <v/>
      </c>
      <c r="AF280" s="19" t="str">
        <f t="shared" si="282"/>
        <v/>
      </c>
      <c r="AG280" s="19">
        <f t="shared" si="283"/>
        <v>0</v>
      </c>
      <c r="AH280" s="19" t="str">
        <f t="shared" si="284"/>
        <v/>
      </c>
      <c r="AI280" s="81">
        <f t="shared" si="285"/>
        <v>0</v>
      </c>
      <c r="AJ280" s="80">
        <f t="shared" ref="AJ280:AJ299" si="291">IF(J280="",0,IF(ROUND(J280,2)&lt;=0,0,1))</f>
        <v>0</v>
      </c>
      <c r="AK280" s="19">
        <f t="shared" si="286"/>
        <v>0</v>
      </c>
      <c r="AL280" s="19">
        <f t="shared" si="287"/>
        <v>0</v>
      </c>
      <c r="AM280" s="64">
        <f>IF('Stammdaten Mitarbeitende'!N280&gt;0,AC280,0)</f>
        <v>0</v>
      </c>
      <c r="AN280" s="74">
        <f>IF('Stammdaten Mitarbeitende'!N280&gt;0,P280,0)</f>
        <v>0</v>
      </c>
      <c r="AO280" s="19">
        <f t="shared" si="288"/>
        <v>0</v>
      </c>
      <c r="AP280" s="19">
        <f t="shared" si="289"/>
        <v>0</v>
      </c>
      <c r="AQ280" s="97">
        <f t="shared" si="290"/>
        <v>0</v>
      </c>
    </row>
    <row r="281" spans="1:43" ht="17.25" hidden="1" customHeight="1" x14ac:dyDescent="0.2">
      <c r="A281" s="347" t="str">
        <f>'Stammdaten Mitarbeitende'!AA281</f>
        <v/>
      </c>
      <c r="B281" s="348" t="str">
        <f t="shared" si="263"/>
        <v/>
      </c>
      <c r="C281" s="162"/>
      <c r="D281" s="163"/>
      <c r="E281" s="164"/>
      <c r="F281" s="165"/>
      <c r="G281" s="307"/>
      <c r="H281" s="308"/>
      <c r="I281" s="346">
        <f t="shared" si="264"/>
        <v>0</v>
      </c>
      <c r="J281" s="309" t="str">
        <f t="shared" si="265"/>
        <v/>
      </c>
      <c r="K281" s="164"/>
      <c r="L281" s="342" t="str">
        <f t="shared" si="266"/>
        <v/>
      </c>
      <c r="M281" s="309" t="str">
        <f t="shared" si="267"/>
        <v/>
      </c>
      <c r="N281" s="309" t="str">
        <f t="shared" si="268"/>
        <v/>
      </c>
      <c r="O281" s="309" t="str">
        <f t="shared" si="269"/>
        <v/>
      </c>
      <c r="P281" s="164"/>
      <c r="Q281" s="309" t="str">
        <f t="shared" si="270"/>
        <v/>
      </c>
      <c r="R281" s="309" t="str">
        <f t="shared" si="271"/>
        <v/>
      </c>
      <c r="S281" s="56"/>
      <c r="T281" s="57"/>
      <c r="U281" s="64" t="str">
        <f>IF($A281="","",'Stammdaten Mitarbeitende'!L281)</f>
        <v/>
      </c>
      <c r="V281" s="63">
        <f t="shared" si="272"/>
        <v>0</v>
      </c>
      <c r="W281" s="63" t="str">
        <f t="shared" si="273"/>
        <v/>
      </c>
      <c r="X281" s="63" t="str">
        <f t="shared" si="274"/>
        <v/>
      </c>
      <c r="Y281" s="65" t="str">
        <f t="shared" si="275"/>
        <v/>
      </c>
      <c r="Z281" s="65" t="str">
        <f t="shared" si="276"/>
        <v/>
      </c>
      <c r="AA281" s="19" t="str">
        <f t="shared" si="277"/>
        <v/>
      </c>
      <c r="AB281" s="19" t="str">
        <f t="shared" si="278"/>
        <v/>
      </c>
      <c r="AC281" s="19" t="str">
        <f t="shared" si="279"/>
        <v/>
      </c>
      <c r="AD281" s="19" t="str">
        <f t="shared" si="280"/>
        <v/>
      </c>
      <c r="AE281" s="19" t="str">
        <f t="shared" si="281"/>
        <v/>
      </c>
      <c r="AF281" s="19" t="str">
        <f t="shared" si="282"/>
        <v/>
      </c>
      <c r="AG281" s="19">
        <f t="shared" si="283"/>
        <v>0</v>
      </c>
      <c r="AH281" s="19" t="str">
        <f t="shared" si="284"/>
        <v/>
      </c>
      <c r="AI281" s="81">
        <f t="shared" si="285"/>
        <v>0</v>
      </c>
      <c r="AJ281" s="80">
        <f t="shared" si="291"/>
        <v>0</v>
      </c>
      <c r="AK281" s="19">
        <f t="shared" si="286"/>
        <v>0</v>
      </c>
      <c r="AL281" s="19">
        <f t="shared" si="287"/>
        <v>0</v>
      </c>
      <c r="AM281" s="64">
        <f>IF('Stammdaten Mitarbeitende'!N281&gt;0,AC281,0)</f>
        <v>0</v>
      </c>
      <c r="AN281" s="74">
        <f>IF('Stammdaten Mitarbeitende'!N281&gt;0,P281,0)</f>
        <v>0</v>
      </c>
      <c r="AO281" s="19">
        <f t="shared" si="288"/>
        <v>0</v>
      </c>
      <c r="AP281" s="19">
        <f t="shared" si="289"/>
        <v>0</v>
      </c>
      <c r="AQ281" s="97">
        <f t="shared" si="290"/>
        <v>0</v>
      </c>
    </row>
    <row r="282" spans="1:43" ht="17.25" hidden="1" customHeight="1" x14ac:dyDescent="0.2">
      <c r="A282" s="347" t="str">
        <f>'Stammdaten Mitarbeitende'!AA282</f>
        <v/>
      </c>
      <c r="B282" s="348" t="str">
        <f t="shared" si="263"/>
        <v/>
      </c>
      <c r="C282" s="162"/>
      <c r="D282" s="163"/>
      <c r="E282" s="164"/>
      <c r="F282" s="165"/>
      <c r="G282" s="307"/>
      <c r="H282" s="308"/>
      <c r="I282" s="346">
        <f t="shared" si="264"/>
        <v>0</v>
      </c>
      <c r="J282" s="309" t="str">
        <f t="shared" si="265"/>
        <v/>
      </c>
      <c r="K282" s="164"/>
      <c r="L282" s="342" t="str">
        <f t="shared" si="266"/>
        <v/>
      </c>
      <c r="M282" s="309" t="str">
        <f t="shared" si="267"/>
        <v/>
      </c>
      <c r="N282" s="309" t="str">
        <f t="shared" si="268"/>
        <v/>
      </c>
      <c r="O282" s="309" t="str">
        <f t="shared" si="269"/>
        <v/>
      </c>
      <c r="P282" s="164"/>
      <c r="Q282" s="309" t="str">
        <f t="shared" si="270"/>
        <v/>
      </c>
      <c r="R282" s="309" t="str">
        <f t="shared" si="271"/>
        <v/>
      </c>
      <c r="S282" s="56"/>
      <c r="T282" s="57"/>
      <c r="U282" s="64" t="str">
        <f>IF($A282="","",'Stammdaten Mitarbeitende'!L282)</f>
        <v/>
      </c>
      <c r="V282" s="63">
        <f t="shared" si="272"/>
        <v>0</v>
      </c>
      <c r="W282" s="63" t="str">
        <f t="shared" si="273"/>
        <v/>
      </c>
      <c r="X282" s="63" t="str">
        <f t="shared" si="274"/>
        <v/>
      </c>
      <c r="Y282" s="65" t="str">
        <f t="shared" si="275"/>
        <v/>
      </c>
      <c r="Z282" s="65" t="str">
        <f t="shared" si="276"/>
        <v/>
      </c>
      <c r="AA282" s="19" t="str">
        <f t="shared" si="277"/>
        <v/>
      </c>
      <c r="AB282" s="19" t="str">
        <f t="shared" si="278"/>
        <v/>
      </c>
      <c r="AC282" s="19" t="str">
        <f t="shared" si="279"/>
        <v/>
      </c>
      <c r="AD282" s="19" t="str">
        <f t="shared" si="280"/>
        <v/>
      </c>
      <c r="AE282" s="19" t="str">
        <f t="shared" si="281"/>
        <v/>
      </c>
      <c r="AF282" s="19" t="str">
        <f t="shared" si="282"/>
        <v/>
      </c>
      <c r="AG282" s="19">
        <f t="shared" si="283"/>
        <v>0</v>
      </c>
      <c r="AH282" s="19" t="str">
        <f t="shared" si="284"/>
        <v/>
      </c>
      <c r="AI282" s="81">
        <f t="shared" si="285"/>
        <v>0</v>
      </c>
      <c r="AJ282" s="80">
        <f t="shared" si="291"/>
        <v>0</v>
      </c>
      <c r="AK282" s="19">
        <f t="shared" si="286"/>
        <v>0</v>
      </c>
      <c r="AL282" s="19">
        <f t="shared" si="287"/>
        <v>0</v>
      </c>
      <c r="AM282" s="64">
        <f>IF('Stammdaten Mitarbeitende'!N282&gt;0,AC282,0)</f>
        <v>0</v>
      </c>
      <c r="AN282" s="74">
        <f>IF('Stammdaten Mitarbeitende'!N282&gt;0,P282,0)</f>
        <v>0</v>
      </c>
      <c r="AO282" s="19">
        <f t="shared" si="288"/>
        <v>0</v>
      </c>
      <c r="AP282" s="19">
        <f t="shared" si="289"/>
        <v>0</v>
      </c>
      <c r="AQ282" s="97">
        <f t="shared" si="290"/>
        <v>0</v>
      </c>
    </row>
    <row r="283" spans="1:43" ht="17.25" hidden="1" customHeight="1" x14ac:dyDescent="0.2">
      <c r="A283" s="347" t="str">
        <f>'Stammdaten Mitarbeitende'!AA283</f>
        <v/>
      </c>
      <c r="B283" s="348" t="str">
        <f t="shared" si="263"/>
        <v/>
      </c>
      <c r="C283" s="162"/>
      <c r="D283" s="163"/>
      <c r="E283" s="164"/>
      <c r="F283" s="165"/>
      <c r="G283" s="307"/>
      <c r="H283" s="308"/>
      <c r="I283" s="346">
        <f t="shared" si="264"/>
        <v>0</v>
      </c>
      <c r="J283" s="309" t="str">
        <f t="shared" si="265"/>
        <v/>
      </c>
      <c r="K283" s="164"/>
      <c r="L283" s="342" t="str">
        <f t="shared" si="266"/>
        <v/>
      </c>
      <c r="M283" s="309" t="str">
        <f t="shared" si="267"/>
        <v/>
      </c>
      <c r="N283" s="309" t="str">
        <f t="shared" si="268"/>
        <v/>
      </c>
      <c r="O283" s="309" t="str">
        <f t="shared" si="269"/>
        <v/>
      </c>
      <c r="P283" s="164"/>
      <c r="Q283" s="309" t="str">
        <f t="shared" si="270"/>
        <v/>
      </c>
      <c r="R283" s="309" t="str">
        <f t="shared" si="271"/>
        <v/>
      </c>
      <c r="S283" s="56"/>
      <c r="T283" s="57"/>
      <c r="U283" s="64" t="str">
        <f>IF($A283="","",'Stammdaten Mitarbeitende'!L283)</f>
        <v/>
      </c>
      <c r="V283" s="63">
        <f t="shared" si="272"/>
        <v>0</v>
      </c>
      <c r="W283" s="63" t="str">
        <f t="shared" si="273"/>
        <v/>
      </c>
      <c r="X283" s="63" t="str">
        <f t="shared" si="274"/>
        <v/>
      </c>
      <c r="Y283" s="65" t="str">
        <f t="shared" si="275"/>
        <v/>
      </c>
      <c r="Z283" s="65" t="str">
        <f t="shared" si="276"/>
        <v/>
      </c>
      <c r="AA283" s="19" t="str">
        <f t="shared" si="277"/>
        <v/>
      </c>
      <c r="AB283" s="19" t="str">
        <f t="shared" si="278"/>
        <v/>
      </c>
      <c r="AC283" s="19" t="str">
        <f t="shared" si="279"/>
        <v/>
      </c>
      <c r="AD283" s="19" t="str">
        <f t="shared" si="280"/>
        <v/>
      </c>
      <c r="AE283" s="19" t="str">
        <f t="shared" si="281"/>
        <v/>
      </c>
      <c r="AF283" s="19" t="str">
        <f t="shared" si="282"/>
        <v/>
      </c>
      <c r="AG283" s="19">
        <f t="shared" si="283"/>
        <v>0</v>
      </c>
      <c r="AH283" s="19" t="str">
        <f t="shared" si="284"/>
        <v/>
      </c>
      <c r="AI283" s="81">
        <f t="shared" si="285"/>
        <v>0</v>
      </c>
      <c r="AJ283" s="80">
        <f t="shared" si="291"/>
        <v>0</v>
      </c>
      <c r="AK283" s="19">
        <f t="shared" si="286"/>
        <v>0</v>
      </c>
      <c r="AL283" s="19">
        <f t="shared" si="287"/>
        <v>0</v>
      </c>
      <c r="AM283" s="64">
        <f>IF('Stammdaten Mitarbeitende'!N283&gt;0,AC283,0)</f>
        <v>0</v>
      </c>
      <c r="AN283" s="74">
        <f>IF('Stammdaten Mitarbeitende'!N283&gt;0,P283,0)</f>
        <v>0</v>
      </c>
      <c r="AO283" s="19">
        <f t="shared" si="288"/>
        <v>0</v>
      </c>
      <c r="AP283" s="19">
        <f t="shared" si="289"/>
        <v>0</v>
      </c>
      <c r="AQ283" s="97">
        <f t="shared" si="290"/>
        <v>0</v>
      </c>
    </row>
    <row r="284" spans="1:43" ht="17.25" hidden="1" customHeight="1" x14ac:dyDescent="0.2">
      <c r="A284" s="347" t="str">
        <f>'Stammdaten Mitarbeitende'!AA284</f>
        <v/>
      </c>
      <c r="B284" s="348" t="str">
        <f t="shared" si="263"/>
        <v/>
      </c>
      <c r="C284" s="162"/>
      <c r="D284" s="163"/>
      <c r="E284" s="164"/>
      <c r="F284" s="165"/>
      <c r="G284" s="307"/>
      <c r="H284" s="308"/>
      <c r="I284" s="346">
        <f t="shared" si="264"/>
        <v>0</v>
      </c>
      <c r="J284" s="309" t="str">
        <f t="shared" si="265"/>
        <v/>
      </c>
      <c r="K284" s="164"/>
      <c r="L284" s="342" t="str">
        <f t="shared" si="266"/>
        <v/>
      </c>
      <c r="M284" s="309" t="str">
        <f t="shared" si="267"/>
        <v/>
      </c>
      <c r="N284" s="309" t="str">
        <f t="shared" si="268"/>
        <v/>
      </c>
      <c r="O284" s="309" t="str">
        <f t="shared" si="269"/>
        <v/>
      </c>
      <c r="P284" s="164"/>
      <c r="Q284" s="309" t="str">
        <f t="shared" si="270"/>
        <v/>
      </c>
      <c r="R284" s="309" t="str">
        <f t="shared" si="271"/>
        <v/>
      </c>
      <c r="S284" s="56"/>
      <c r="T284" s="57"/>
      <c r="U284" s="64" t="str">
        <f>IF($A284="","",'Stammdaten Mitarbeitende'!L284)</f>
        <v/>
      </c>
      <c r="V284" s="63">
        <f t="shared" si="272"/>
        <v>0</v>
      </c>
      <c r="W284" s="63" t="str">
        <f t="shared" si="273"/>
        <v/>
      </c>
      <c r="X284" s="63" t="str">
        <f t="shared" si="274"/>
        <v/>
      </c>
      <c r="Y284" s="65" t="str">
        <f t="shared" si="275"/>
        <v/>
      </c>
      <c r="Z284" s="65" t="str">
        <f t="shared" si="276"/>
        <v/>
      </c>
      <c r="AA284" s="19" t="str">
        <f t="shared" si="277"/>
        <v/>
      </c>
      <c r="AB284" s="19" t="str">
        <f t="shared" si="278"/>
        <v/>
      </c>
      <c r="AC284" s="19" t="str">
        <f t="shared" si="279"/>
        <v/>
      </c>
      <c r="AD284" s="19" t="str">
        <f t="shared" si="280"/>
        <v/>
      </c>
      <c r="AE284" s="19" t="str">
        <f t="shared" si="281"/>
        <v/>
      </c>
      <c r="AF284" s="19" t="str">
        <f t="shared" si="282"/>
        <v/>
      </c>
      <c r="AG284" s="19">
        <f t="shared" si="283"/>
        <v>0</v>
      </c>
      <c r="AH284" s="19" t="str">
        <f t="shared" si="284"/>
        <v/>
      </c>
      <c r="AI284" s="81">
        <f t="shared" si="285"/>
        <v>0</v>
      </c>
      <c r="AJ284" s="80">
        <f t="shared" si="291"/>
        <v>0</v>
      </c>
      <c r="AK284" s="19">
        <f t="shared" si="286"/>
        <v>0</v>
      </c>
      <c r="AL284" s="19">
        <f t="shared" si="287"/>
        <v>0</v>
      </c>
      <c r="AM284" s="64">
        <f>IF('Stammdaten Mitarbeitende'!N284&gt;0,AC284,0)</f>
        <v>0</v>
      </c>
      <c r="AN284" s="74">
        <f>IF('Stammdaten Mitarbeitende'!N284&gt;0,P284,0)</f>
        <v>0</v>
      </c>
      <c r="AO284" s="19">
        <f t="shared" si="288"/>
        <v>0</v>
      </c>
      <c r="AP284" s="19">
        <f t="shared" si="289"/>
        <v>0</v>
      </c>
      <c r="AQ284" s="97">
        <f t="shared" si="290"/>
        <v>0</v>
      </c>
    </row>
    <row r="285" spans="1:43" ht="17.25" hidden="1" customHeight="1" x14ac:dyDescent="0.2">
      <c r="A285" s="347" t="str">
        <f>'Stammdaten Mitarbeitende'!AA285</f>
        <v/>
      </c>
      <c r="B285" s="348" t="str">
        <f t="shared" si="263"/>
        <v/>
      </c>
      <c r="C285" s="162"/>
      <c r="D285" s="163"/>
      <c r="E285" s="164"/>
      <c r="F285" s="165"/>
      <c r="G285" s="307"/>
      <c r="H285" s="308"/>
      <c r="I285" s="346">
        <f t="shared" si="264"/>
        <v>0</v>
      </c>
      <c r="J285" s="309" t="str">
        <f t="shared" si="265"/>
        <v/>
      </c>
      <c r="K285" s="164"/>
      <c r="L285" s="342" t="str">
        <f t="shared" si="266"/>
        <v/>
      </c>
      <c r="M285" s="309" t="str">
        <f t="shared" si="267"/>
        <v/>
      </c>
      <c r="N285" s="309" t="str">
        <f t="shared" si="268"/>
        <v/>
      </c>
      <c r="O285" s="309" t="str">
        <f t="shared" si="269"/>
        <v/>
      </c>
      <c r="P285" s="164"/>
      <c r="Q285" s="309" t="str">
        <f t="shared" si="270"/>
        <v/>
      </c>
      <c r="R285" s="309" t="str">
        <f t="shared" si="271"/>
        <v/>
      </c>
      <c r="S285" s="56"/>
      <c r="T285" s="57"/>
      <c r="U285" s="64" t="str">
        <f>IF($A285="","",'Stammdaten Mitarbeitende'!L285)</f>
        <v/>
      </c>
      <c r="V285" s="63">
        <f t="shared" si="272"/>
        <v>0</v>
      </c>
      <c r="W285" s="63" t="str">
        <f t="shared" si="273"/>
        <v/>
      </c>
      <c r="X285" s="63" t="str">
        <f t="shared" si="274"/>
        <v/>
      </c>
      <c r="Y285" s="65" t="str">
        <f t="shared" si="275"/>
        <v/>
      </c>
      <c r="Z285" s="65" t="str">
        <f t="shared" si="276"/>
        <v/>
      </c>
      <c r="AA285" s="19" t="str">
        <f t="shared" si="277"/>
        <v/>
      </c>
      <c r="AB285" s="19" t="str">
        <f t="shared" si="278"/>
        <v/>
      </c>
      <c r="AC285" s="19" t="str">
        <f t="shared" si="279"/>
        <v/>
      </c>
      <c r="AD285" s="19" t="str">
        <f t="shared" si="280"/>
        <v/>
      </c>
      <c r="AE285" s="19" t="str">
        <f t="shared" si="281"/>
        <v/>
      </c>
      <c r="AF285" s="19" t="str">
        <f t="shared" si="282"/>
        <v/>
      </c>
      <c r="AG285" s="19">
        <f t="shared" si="283"/>
        <v>0</v>
      </c>
      <c r="AH285" s="19" t="str">
        <f t="shared" si="284"/>
        <v/>
      </c>
      <c r="AI285" s="81">
        <f t="shared" si="285"/>
        <v>0</v>
      </c>
      <c r="AJ285" s="80">
        <f t="shared" si="291"/>
        <v>0</v>
      </c>
      <c r="AK285" s="19">
        <f t="shared" si="286"/>
        <v>0</v>
      </c>
      <c r="AL285" s="19">
        <f t="shared" si="287"/>
        <v>0</v>
      </c>
      <c r="AM285" s="64">
        <f>IF('Stammdaten Mitarbeitende'!N285&gt;0,AC285,0)</f>
        <v>0</v>
      </c>
      <c r="AN285" s="74">
        <f>IF('Stammdaten Mitarbeitende'!N285&gt;0,P285,0)</f>
        <v>0</v>
      </c>
      <c r="AO285" s="19">
        <f t="shared" si="288"/>
        <v>0</v>
      </c>
      <c r="AP285" s="19">
        <f t="shared" si="289"/>
        <v>0</v>
      </c>
      <c r="AQ285" s="97">
        <f t="shared" si="290"/>
        <v>0</v>
      </c>
    </row>
    <row r="286" spans="1:43" ht="17.25" hidden="1" customHeight="1" x14ac:dyDescent="0.2">
      <c r="A286" s="347" t="str">
        <f>'Stammdaten Mitarbeitende'!AA286</f>
        <v/>
      </c>
      <c r="B286" s="348" t="str">
        <f t="shared" si="263"/>
        <v/>
      </c>
      <c r="C286" s="162"/>
      <c r="D286" s="163"/>
      <c r="E286" s="164"/>
      <c r="F286" s="165"/>
      <c r="G286" s="307"/>
      <c r="H286" s="308"/>
      <c r="I286" s="346">
        <f t="shared" si="264"/>
        <v>0</v>
      </c>
      <c r="J286" s="309" t="str">
        <f t="shared" si="265"/>
        <v/>
      </c>
      <c r="K286" s="164"/>
      <c r="L286" s="342" t="str">
        <f t="shared" si="266"/>
        <v/>
      </c>
      <c r="M286" s="309" t="str">
        <f t="shared" si="267"/>
        <v/>
      </c>
      <c r="N286" s="309" t="str">
        <f t="shared" si="268"/>
        <v/>
      </c>
      <c r="O286" s="309" t="str">
        <f t="shared" si="269"/>
        <v/>
      </c>
      <c r="P286" s="164"/>
      <c r="Q286" s="309" t="str">
        <f t="shared" si="270"/>
        <v/>
      </c>
      <c r="R286" s="309" t="str">
        <f t="shared" si="271"/>
        <v/>
      </c>
      <c r="S286" s="56"/>
      <c r="T286" s="57"/>
      <c r="U286" s="64" t="str">
        <f>IF($A286="","",'Stammdaten Mitarbeitende'!L286)</f>
        <v/>
      </c>
      <c r="V286" s="63">
        <f t="shared" si="272"/>
        <v>0</v>
      </c>
      <c r="W286" s="63" t="str">
        <f t="shared" si="273"/>
        <v/>
      </c>
      <c r="X286" s="63" t="str">
        <f t="shared" si="274"/>
        <v/>
      </c>
      <c r="Y286" s="65" t="str">
        <f t="shared" si="275"/>
        <v/>
      </c>
      <c r="Z286" s="65" t="str">
        <f t="shared" si="276"/>
        <v/>
      </c>
      <c r="AA286" s="19" t="str">
        <f t="shared" si="277"/>
        <v/>
      </c>
      <c r="AB286" s="19" t="str">
        <f t="shared" si="278"/>
        <v/>
      </c>
      <c r="AC286" s="19" t="str">
        <f t="shared" si="279"/>
        <v/>
      </c>
      <c r="AD286" s="19" t="str">
        <f t="shared" si="280"/>
        <v/>
      </c>
      <c r="AE286" s="19" t="str">
        <f t="shared" si="281"/>
        <v/>
      </c>
      <c r="AF286" s="19" t="str">
        <f t="shared" si="282"/>
        <v/>
      </c>
      <c r="AG286" s="19">
        <f t="shared" si="283"/>
        <v>0</v>
      </c>
      <c r="AH286" s="19" t="str">
        <f t="shared" si="284"/>
        <v/>
      </c>
      <c r="AI286" s="81">
        <f t="shared" si="285"/>
        <v>0</v>
      </c>
      <c r="AJ286" s="80">
        <f t="shared" si="291"/>
        <v>0</v>
      </c>
      <c r="AK286" s="19">
        <f t="shared" si="286"/>
        <v>0</v>
      </c>
      <c r="AL286" s="19">
        <f t="shared" si="287"/>
        <v>0</v>
      </c>
      <c r="AM286" s="64">
        <f>IF('Stammdaten Mitarbeitende'!N286&gt;0,AC286,0)</f>
        <v>0</v>
      </c>
      <c r="AN286" s="74">
        <f>IF('Stammdaten Mitarbeitende'!N286&gt;0,P286,0)</f>
        <v>0</v>
      </c>
      <c r="AO286" s="19">
        <f t="shared" si="288"/>
        <v>0</v>
      </c>
      <c r="AP286" s="19">
        <f t="shared" si="289"/>
        <v>0</v>
      </c>
      <c r="AQ286" s="97">
        <f t="shared" si="290"/>
        <v>0</v>
      </c>
    </row>
    <row r="287" spans="1:43" ht="17.25" hidden="1" customHeight="1" x14ac:dyDescent="0.2">
      <c r="A287" s="347" t="str">
        <f>'Stammdaten Mitarbeitende'!AA287</f>
        <v/>
      </c>
      <c r="B287" s="348" t="str">
        <f t="shared" si="263"/>
        <v/>
      </c>
      <c r="C287" s="162"/>
      <c r="D287" s="163"/>
      <c r="E287" s="164"/>
      <c r="F287" s="165"/>
      <c r="G287" s="307"/>
      <c r="H287" s="308"/>
      <c r="I287" s="346">
        <f t="shared" si="264"/>
        <v>0</v>
      </c>
      <c r="J287" s="309" t="str">
        <f t="shared" si="265"/>
        <v/>
      </c>
      <c r="K287" s="164"/>
      <c r="L287" s="342" t="str">
        <f t="shared" si="266"/>
        <v/>
      </c>
      <c r="M287" s="309" t="str">
        <f t="shared" si="267"/>
        <v/>
      </c>
      <c r="N287" s="309" t="str">
        <f t="shared" si="268"/>
        <v/>
      </c>
      <c r="O287" s="309" t="str">
        <f t="shared" si="269"/>
        <v/>
      </c>
      <c r="P287" s="164"/>
      <c r="Q287" s="309" t="str">
        <f t="shared" si="270"/>
        <v/>
      </c>
      <c r="R287" s="309" t="str">
        <f t="shared" si="271"/>
        <v/>
      </c>
      <c r="S287" s="56"/>
      <c r="T287" s="57"/>
      <c r="U287" s="64" t="str">
        <f>IF($A287="","",'Stammdaten Mitarbeitende'!L287)</f>
        <v/>
      </c>
      <c r="V287" s="63">
        <f t="shared" si="272"/>
        <v>0</v>
      </c>
      <c r="W287" s="63" t="str">
        <f t="shared" si="273"/>
        <v/>
      </c>
      <c r="X287" s="63" t="str">
        <f t="shared" si="274"/>
        <v/>
      </c>
      <c r="Y287" s="65" t="str">
        <f t="shared" si="275"/>
        <v/>
      </c>
      <c r="Z287" s="65" t="str">
        <f t="shared" si="276"/>
        <v/>
      </c>
      <c r="AA287" s="19" t="str">
        <f t="shared" si="277"/>
        <v/>
      </c>
      <c r="AB287" s="19" t="str">
        <f t="shared" si="278"/>
        <v/>
      </c>
      <c r="AC287" s="19" t="str">
        <f t="shared" si="279"/>
        <v/>
      </c>
      <c r="AD287" s="19" t="str">
        <f t="shared" si="280"/>
        <v/>
      </c>
      <c r="AE287" s="19" t="str">
        <f t="shared" si="281"/>
        <v/>
      </c>
      <c r="AF287" s="19" t="str">
        <f t="shared" si="282"/>
        <v/>
      </c>
      <c r="AG287" s="19">
        <f t="shared" si="283"/>
        <v>0</v>
      </c>
      <c r="AH287" s="19" t="str">
        <f t="shared" si="284"/>
        <v/>
      </c>
      <c r="AI287" s="81">
        <f t="shared" si="285"/>
        <v>0</v>
      </c>
      <c r="AJ287" s="80">
        <f t="shared" si="291"/>
        <v>0</v>
      </c>
      <c r="AK287" s="19">
        <f t="shared" si="286"/>
        <v>0</v>
      </c>
      <c r="AL287" s="19">
        <f t="shared" si="287"/>
        <v>0</v>
      </c>
      <c r="AM287" s="64">
        <f>IF('Stammdaten Mitarbeitende'!N287&gt;0,AC287,0)</f>
        <v>0</v>
      </c>
      <c r="AN287" s="74">
        <f>IF('Stammdaten Mitarbeitende'!N287&gt;0,P287,0)</f>
        <v>0</v>
      </c>
      <c r="AO287" s="19">
        <f t="shared" si="288"/>
        <v>0</v>
      </c>
      <c r="AP287" s="19">
        <f t="shared" si="289"/>
        <v>0</v>
      </c>
      <c r="AQ287" s="97">
        <f t="shared" si="290"/>
        <v>0</v>
      </c>
    </row>
    <row r="288" spans="1:43" ht="17.25" hidden="1" customHeight="1" x14ac:dyDescent="0.2">
      <c r="A288" s="347" t="str">
        <f>'Stammdaten Mitarbeitende'!AA288</f>
        <v/>
      </c>
      <c r="B288" s="348" t="str">
        <f t="shared" si="263"/>
        <v/>
      </c>
      <c r="C288" s="162"/>
      <c r="D288" s="163"/>
      <c r="E288" s="164"/>
      <c r="F288" s="165"/>
      <c r="G288" s="307"/>
      <c r="H288" s="308"/>
      <c r="I288" s="346">
        <f t="shared" si="264"/>
        <v>0</v>
      </c>
      <c r="J288" s="309" t="str">
        <f t="shared" si="265"/>
        <v/>
      </c>
      <c r="K288" s="164"/>
      <c r="L288" s="342" t="str">
        <f t="shared" si="266"/>
        <v/>
      </c>
      <c r="M288" s="309" t="str">
        <f t="shared" si="267"/>
        <v/>
      </c>
      <c r="N288" s="309" t="str">
        <f t="shared" si="268"/>
        <v/>
      </c>
      <c r="O288" s="309" t="str">
        <f t="shared" si="269"/>
        <v/>
      </c>
      <c r="P288" s="164"/>
      <c r="Q288" s="309" t="str">
        <f t="shared" si="270"/>
        <v/>
      </c>
      <c r="R288" s="309" t="str">
        <f t="shared" si="271"/>
        <v/>
      </c>
      <c r="S288" s="56"/>
      <c r="T288" s="57"/>
      <c r="U288" s="64" t="str">
        <f>IF($A288="","",'Stammdaten Mitarbeitende'!L288)</f>
        <v/>
      </c>
      <c r="V288" s="63">
        <f t="shared" si="272"/>
        <v>0</v>
      </c>
      <c r="W288" s="63" t="str">
        <f t="shared" si="273"/>
        <v/>
      </c>
      <c r="X288" s="63" t="str">
        <f t="shared" si="274"/>
        <v/>
      </c>
      <c r="Y288" s="65" t="str">
        <f t="shared" si="275"/>
        <v/>
      </c>
      <c r="Z288" s="65" t="str">
        <f t="shared" si="276"/>
        <v/>
      </c>
      <c r="AA288" s="19" t="str">
        <f t="shared" si="277"/>
        <v/>
      </c>
      <c r="AB288" s="19" t="str">
        <f t="shared" si="278"/>
        <v/>
      </c>
      <c r="AC288" s="19" t="str">
        <f t="shared" si="279"/>
        <v/>
      </c>
      <c r="AD288" s="19" t="str">
        <f t="shared" si="280"/>
        <v/>
      </c>
      <c r="AE288" s="19" t="str">
        <f t="shared" si="281"/>
        <v/>
      </c>
      <c r="AF288" s="19" t="str">
        <f t="shared" si="282"/>
        <v/>
      </c>
      <c r="AG288" s="19">
        <f t="shared" si="283"/>
        <v>0</v>
      </c>
      <c r="AH288" s="19" t="str">
        <f t="shared" si="284"/>
        <v/>
      </c>
      <c r="AI288" s="81">
        <f t="shared" si="285"/>
        <v>0</v>
      </c>
      <c r="AJ288" s="80">
        <f t="shared" si="291"/>
        <v>0</v>
      </c>
      <c r="AK288" s="19">
        <f t="shared" si="286"/>
        <v>0</v>
      </c>
      <c r="AL288" s="19">
        <f t="shared" si="287"/>
        <v>0</v>
      </c>
      <c r="AM288" s="64">
        <f>IF('Stammdaten Mitarbeitende'!N288&gt;0,AC288,0)</f>
        <v>0</v>
      </c>
      <c r="AN288" s="74">
        <f>IF('Stammdaten Mitarbeitende'!N288&gt;0,P288,0)</f>
        <v>0</v>
      </c>
      <c r="AO288" s="19">
        <f t="shared" si="288"/>
        <v>0</v>
      </c>
      <c r="AP288" s="19">
        <f t="shared" si="289"/>
        <v>0</v>
      </c>
      <c r="AQ288" s="97">
        <f t="shared" si="290"/>
        <v>0</v>
      </c>
    </row>
    <row r="289" spans="1:43" ht="17.25" hidden="1" customHeight="1" x14ac:dyDescent="0.2">
      <c r="A289" s="347" t="str">
        <f>'Stammdaten Mitarbeitende'!AA289</f>
        <v/>
      </c>
      <c r="B289" s="348" t="str">
        <f t="shared" si="263"/>
        <v/>
      </c>
      <c r="C289" s="162"/>
      <c r="D289" s="163"/>
      <c r="E289" s="164"/>
      <c r="F289" s="165"/>
      <c r="G289" s="307"/>
      <c r="H289" s="308"/>
      <c r="I289" s="346">
        <f t="shared" si="264"/>
        <v>0</v>
      </c>
      <c r="J289" s="309" t="str">
        <f t="shared" si="265"/>
        <v/>
      </c>
      <c r="K289" s="164"/>
      <c r="L289" s="342" t="str">
        <f t="shared" si="266"/>
        <v/>
      </c>
      <c r="M289" s="309" t="str">
        <f t="shared" si="267"/>
        <v/>
      </c>
      <c r="N289" s="309" t="str">
        <f t="shared" si="268"/>
        <v/>
      </c>
      <c r="O289" s="309" t="str">
        <f t="shared" si="269"/>
        <v/>
      </c>
      <c r="P289" s="164"/>
      <c r="Q289" s="309" t="str">
        <f t="shared" si="270"/>
        <v/>
      </c>
      <c r="R289" s="309" t="str">
        <f t="shared" si="271"/>
        <v/>
      </c>
      <c r="S289" s="56"/>
      <c r="T289" s="57"/>
      <c r="U289" s="64" t="str">
        <f>IF($A289="","",'Stammdaten Mitarbeitende'!L289)</f>
        <v/>
      </c>
      <c r="V289" s="63">
        <f t="shared" si="272"/>
        <v>0</v>
      </c>
      <c r="W289" s="63" t="str">
        <f t="shared" si="273"/>
        <v/>
      </c>
      <c r="X289" s="63" t="str">
        <f t="shared" si="274"/>
        <v/>
      </c>
      <c r="Y289" s="65" t="str">
        <f t="shared" si="275"/>
        <v/>
      </c>
      <c r="Z289" s="65" t="str">
        <f t="shared" si="276"/>
        <v/>
      </c>
      <c r="AA289" s="19" t="str">
        <f t="shared" si="277"/>
        <v/>
      </c>
      <c r="AB289" s="19" t="str">
        <f t="shared" si="278"/>
        <v/>
      </c>
      <c r="AC289" s="19" t="str">
        <f t="shared" si="279"/>
        <v/>
      </c>
      <c r="AD289" s="19" t="str">
        <f t="shared" si="280"/>
        <v/>
      </c>
      <c r="AE289" s="19" t="str">
        <f t="shared" si="281"/>
        <v/>
      </c>
      <c r="AF289" s="19" t="str">
        <f t="shared" si="282"/>
        <v/>
      </c>
      <c r="AG289" s="19">
        <f t="shared" si="283"/>
        <v>0</v>
      </c>
      <c r="AH289" s="19" t="str">
        <f t="shared" si="284"/>
        <v/>
      </c>
      <c r="AI289" s="81">
        <f t="shared" si="285"/>
        <v>0</v>
      </c>
      <c r="AJ289" s="80">
        <f t="shared" si="291"/>
        <v>0</v>
      </c>
      <c r="AK289" s="19">
        <f t="shared" si="286"/>
        <v>0</v>
      </c>
      <c r="AL289" s="19">
        <f t="shared" si="287"/>
        <v>0</v>
      </c>
      <c r="AM289" s="64">
        <f>IF('Stammdaten Mitarbeitende'!N289&gt;0,AC289,0)</f>
        <v>0</v>
      </c>
      <c r="AN289" s="74">
        <f>IF('Stammdaten Mitarbeitende'!N289&gt;0,P289,0)</f>
        <v>0</v>
      </c>
      <c r="AO289" s="19">
        <f t="shared" si="288"/>
        <v>0</v>
      </c>
      <c r="AP289" s="19">
        <f t="shared" si="289"/>
        <v>0</v>
      </c>
      <c r="AQ289" s="97">
        <f t="shared" si="290"/>
        <v>0</v>
      </c>
    </row>
    <row r="290" spans="1:43" ht="17.25" hidden="1" customHeight="1" x14ac:dyDescent="0.2">
      <c r="A290" s="347" t="str">
        <f>'Stammdaten Mitarbeitende'!AA290</f>
        <v/>
      </c>
      <c r="B290" s="348" t="str">
        <f t="shared" si="263"/>
        <v/>
      </c>
      <c r="C290" s="162"/>
      <c r="D290" s="163"/>
      <c r="E290" s="164"/>
      <c r="F290" s="165"/>
      <c r="G290" s="307"/>
      <c r="H290" s="308"/>
      <c r="I290" s="346">
        <f t="shared" si="264"/>
        <v>0</v>
      </c>
      <c r="J290" s="309" t="str">
        <f t="shared" si="265"/>
        <v/>
      </c>
      <c r="K290" s="164"/>
      <c r="L290" s="342" t="str">
        <f t="shared" si="266"/>
        <v/>
      </c>
      <c r="M290" s="309" t="str">
        <f t="shared" si="267"/>
        <v/>
      </c>
      <c r="N290" s="309" t="str">
        <f t="shared" si="268"/>
        <v/>
      </c>
      <c r="O290" s="309" t="str">
        <f t="shared" si="269"/>
        <v/>
      </c>
      <c r="P290" s="164"/>
      <c r="Q290" s="309" t="str">
        <f t="shared" si="270"/>
        <v/>
      </c>
      <c r="R290" s="309" t="str">
        <f t="shared" si="271"/>
        <v/>
      </c>
      <c r="S290" s="56"/>
      <c r="T290" s="57"/>
      <c r="U290" s="64" t="str">
        <f>IF($A290="","",'Stammdaten Mitarbeitende'!L290)</f>
        <v/>
      </c>
      <c r="V290" s="63">
        <f t="shared" si="272"/>
        <v>0</v>
      </c>
      <c r="W290" s="63" t="str">
        <f t="shared" si="273"/>
        <v/>
      </c>
      <c r="X290" s="63" t="str">
        <f t="shared" si="274"/>
        <v/>
      </c>
      <c r="Y290" s="65" t="str">
        <f t="shared" si="275"/>
        <v/>
      </c>
      <c r="Z290" s="65" t="str">
        <f t="shared" si="276"/>
        <v/>
      </c>
      <c r="AA290" s="19" t="str">
        <f t="shared" si="277"/>
        <v/>
      </c>
      <c r="AB290" s="19" t="str">
        <f t="shared" si="278"/>
        <v/>
      </c>
      <c r="AC290" s="19" t="str">
        <f t="shared" si="279"/>
        <v/>
      </c>
      <c r="AD290" s="19" t="str">
        <f t="shared" si="280"/>
        <v/>
      </c>
      <c r="AE290" s="19" t="str">
        <f t="shared" si="281"/>
        <v/>
      </c>
      <c r="AF290" s="19" t="str">
        <f t="shared" si="282"/>
        <v/>
      </c>
      <c r="AG290" s="19">
        <f t="shared" si="283"/>
        <v>0</v>
      </c>
      <c r="AH290" s="19" t="str">
        <f t="shared" si="284"/>
        <v/>
      </c>
      <c r="AI290" s="81">
        <f t="shared" si="285"/>
        <v>0</v>
      </c>
      <c r="AJ290" s="80">
        <f t="shared" si="291"/>
        <v>0</v>
      </c>
      <c r="AK290" s="19">
        <f t="shared" si="286"/>
        <v>0</v>
      </c>
      <c r="AL290" s="19">
        <f t="shared" si="287"/>
        <v>0</v>
      </c>
      <c r="AM290" s="64">
        <f>IF('Stammdaten Mitarbeitende'!N290&gt;0,AC290,0)</f>
        <v>0</v>
      </c>
      <c r="AN290" s="74">
        <f>IF('Stammdaten Mitarbeitende'!N290&gt;0,P290,0)</f>
        <v>0</v>
      </c>
      <c r="AO290" s="19">
        <f t="shared" si="288"/>
        <v>0</v>
      </c>
      <c r="AP290" s="19">
        <f t="shared" si="289"/>
        <v>0</v>
      </c>
      <c r="AQ290" s="97">
        <f t="shared" si="290"/>
        <v>0</v>
      </c>
    </row>
    <row r="291" spans="1:43" ht="17.25" hidden="1" customHeight="1" x14ac:dyDescent="0.2">
      <c r="A291" s="347" t="str">
        <f>'Stammdaten Mitarbeitende'!AA291</f>
        <v/>
      </c>
      <c r="B291" s="348" t="str">
        <f t="shared" si="263"/>
        <v/>
      </c>
      <c r="C291" s="162"/>
      <c r="D291" s="163"/>
      <c r="E291" s="164"/>
      <c r="F291" s="165"/>
      <c r="G291" s="307"/>
      <c r="H291" s="308"/>
      <c r="I291" s="346">
        <f t="shared" si="264"/>
        <v>0</v>
      </c>
      <c r="J291" s="309" t="str">
        <f t="shared" si="265"/>
        <v/>
      </c>
      <c r="K291" s="164"/>
      <c r="L291" s="342" t="str">
        <f t="shared" si="266"/>
        <v/>
      </c>
      <c r="M291" s="309" t="str">
        <f t="shared" si="267"/>
        <v/>
      </c>
      <c r="N291" s="309" t="str">
        <f t="shared" si="268"/>
        <v/>
      </c>
      <c r="O291" s="309" t="str">
        <f t="shared" si="269"/>
        <v/>
      </c>
      <c r="P291" s="164"/>
      <c r="Q291" s="309" t="str">
        <f t="shared" si="270"/>
        <v/>
      </c>
      <c r="R291" s="309" t="str">
        <f t="shared" si="271"/>
        <v/>
      </c>
      <c r="S291" s="56"/>
      <c r="T291" s="57"/>
      <c r="U291" s="64" t="str">
        <f>IF($A291="","",'Stammdaten Mitarbeitende'!L291)</f>
        <v/>
      </c>
      <c r="V291" s="63">
        <f t="shared" si="272"/>
        <v>0</v>
      </c>
      <c r="W291" s="63" t="str">
        <f t="shared" si="273"/>
        <v/>
      </c>
      <c r="X291" s="63" t="str">
        <f t="shared" si="274"/>
        <v/>
      </c>
      <c r="Y291" s="65" t="str">
        <f t="shared" si="275"/>
        <v/>
      </c>
      <c r="Z291" s="65" t="str">
        <f t="shared" si="276"/>
        <v/>
      </c>
      <c r="AA291" s="19" t="str">
        <f t="shared" si="277"/>
        <v/>
      </c>
      <c r="AB291" s="19" t="str">
        <f t="shared" si="278"/>
        <v/>
      </c>
      <c r="AC291" s="19" t="str">
        <f t="shared" si="279"/>
        <v/>
      </c>
      <c r="AD291" s="19" t="str">
        <f t="shared" si="280"/>
        <v/>
      </c>
      <c r="AE291" s="19" t="str">
        <f t="shared" si="281"/>
        <v/>
      </c>
      <c r="AF291" s="19" t="str">
        <f t="shared" si="282"/>
        <v/>
      </c>
      <c r="AG291" s="19">
        <f t="shared" si="283"/>
        <v>0</v>
      </c>
      <c r="AH291" s="19" t="str">
        <f t="shared" si="284"/>
        <v/>
      </c>
      <c r="AI291" s="81">
        <f t="shared" si="285"/>
        <v>0</v>
      </c>
      <c r="AJ291" s="80">
        <f t="shared" si="291"/>
        <v>0</v>
      </c>
      <c r="AK291" s="19">
        <f t="shared" si="286"/>
        <v>0</v>
      </c>
      <c r="AL291" s="19">
        <f t="shared" si="287"/>
        <v>0</v>
      </c>
      <c r="AM291" s="64">
        <f>IF('Stammdaten Mitarbeitende'!N291&gt;0,AC291,0)</f>
        <v>0</v>
      </c>
      <c r="AN291" s="74">
        <f>IF('Stammdaten Mitarbeitende'!N291&gt;0,P291,0)</f>
        <v>0</v>
      </c>
      <c r="AO291" s="19">
        <f t="shared" si="288"/>
        <v>0</v>
      </c>
      <c r="AP291" s="19">
        <f t="shared" si="289"/>
        <v>0</v>
      </c>
      <c r="AQ291" s="97">
        <f t="shared" si="290"/>
        <v>0</v>
      </c>
    </row>
    <row r="292" spans="1:43" ht="17.25" hidden="1" customHeight="1" x14ac:dyDescent="0.2">
      <c r="A292" s="347" t="str">
        <f>'Stammdaten Mitarbeitende'!AA292</f>
        <v/>
      </c>
      <c r="B292" s="348" t="str">
        <f t="shared" si="263"/>
        <v/>
      </c>
      <c r="C292" s="162"/>
      <c r="D292" s="163"/>
      <c r="E292" s="164"/>
      <c r="F292" s="165"/>
      <c r="G292" s="307"/>
      <c r="H292" s="308"/>
      <c r="I292" s="346">
        <f t="shared" si="264"/>
        <v>0</v>
      </c>
      <c r="J292" s="309" t="str">
        <f t="shared" si="265"/>
        <v/>
      </c>
      <c r="K292" s="164"/>
      <c r="L292" s="342" t="str">
        <f t="shared" si="266"/>
        <v/>
      </c>
      <c r="M292" s="309" t="str">
        <f t="shared" si="267"/>
        <v/>
      </c>
      <c r="N292" s="309" t="str">
        <f t="shared" si="268"/>
        <v/>
      </c>
      <c r="O292" s="309" t="str">
        <f t="shared" si="269"/>
        <v/>
      </c>
      <c r="P292" s="164"/>
      <c r="Q292" s="309" t="str">
        <f t="shared" si="270"/>
        <v/>
      </c>
      <c r="R292" s="309" t="str">
        <f t="shared" si="271"/>
        <v/>
      </c>
      <c r="S292" s="56"/>
      <c r="T292" s="57"/>
      <c r="U292" s="64" t="str">
        <f>IF($A292="","",'Stammdaten Mitarbeitende'!L292)</f>
        <v/>
      </c>
      <c r="V292" s="63">
        <f t="shared" si="272"/>
        <v>0</v>
      </c>
      <c r="W292" s="63" t="str">
        <f t="shared" si="273"/>
        <v/>
      </c>
      <c r="X292" s="63" t="str">
        <f t="shared" si="274"/>
        <v/>
      </c>
      <c r="Y292" s="65" t="str">
        <f t="shared" si="275"/>
        <v/>
      </c>
      <c r="Z292" s="65" t="str">
        <f t="shared" si="276"/>
        <v/>
      </c>
      <c r="AA292" s="19" t="str">
        <f t="shared" si="277"/>
        <v/>
      </c>
      <c r="AB292" s="19" t="str">
        <f t="shared" si="278"/>
        <v/>
      </c>
      <c r="AC292" s="19" t="str">
        <f t="shared" si="279"/>
        <v/>
      </c>
      <c r="AD292" s="19" t="str">
        <f t="shared" si="280"/>
        <v/>
      </c>
      <c r="AE292" s="19" t="str">
        <f t="shared" si="281"/>
        <v/>
      </c>
      <c r="AF292" s="19" t="str">
        <f t="shared" si="282"/>
        <v/>
      </c>
      <c r="AG292" s="19">
        <f t="shared" si="283"/>
        <v>0</v>
      </c>
      <c r="AH292" s="19" t="str">
        <f t="shared" si="284"/>
        <v/>
      </c>
      <c r="AI292" s="81">
        <f t="shared" si="285"/>
        <v>0</v>
      </c>
      <c r="AJ292" s="80">
        <f t="shared" si="291"/>
        <v>0</v>
      </c>
      <c r="AK292" s="19">
        <f t="shared" si="286"/>
        <v>0</v>
      </c>
      <c r="AL292" s="19">
        <f t="shared" si="287"/>
        <v>0</v>
      </c>
      <c r="AM292" s="64">
        <f>IF('Stammdaten Mitarbeitende'!N292&gt;0,AC292,0)</f>
        <v>0</v>
      </c>
      <c r="AN292" s="74">
        <f>IF('Stammdaten Mitarbeitende'!N292&gt;0,P292,0)</f>
        <v>0</v>
      </c>
      <c r="AO292" s="19">
        <f t="shared" si="288"/>
        <v>0</v>
      </c>
      <c r="AP292" s="19">
        <f t="shared" si="289"/>
        <v>0</v>
      </c>
      <c r="AQ292" s="97">
        <f t="shared" si="290"/>
        <v>0</v>
      </c>
    </row>
    <row r="293" spans="1:43" ht="17.25" hidden="1" customHeight="1" x14ac:dyDescent="0.2">
      <c r="A293" s="347" t="str">
        <f>'Stammdaten Mitarbeitende'!AA293</f>
        <v/>
      </c>
      <c r="B293" s="348" t="str">
        <f t="shared" si="263"/>
        <v/>
      </c>
      <c r="C293" s="162"/>
      <c r="D293" s="163"/>
      <c r="E293" s="164"/>
      <c r="F293" s="165"/>
      <c r="G293" s="307"/>
      <c r="H293" s="308"/>
      <c r="I293" s="346">
        <f t="shared" si="264"/>
        <v>0</v>
      </c>
      <c r="J293" s="309" t="str">
        <f t="shared" si="265"/>
        <v/>
      </c>
      <c r="K293" s="164"/>
      <c r="L293" s="342" t="str">
        <f t="shared" si="266"/>
        <v/>
      </c>
      <c r="M293" s="309" t="str">
        <f t="shared" si="267"/>
        <v/>
      </c>
      <c r="N293" s="309" t="str">
        <f t="shared" si="268"/>
        <v/>
      </c>
      <c r="O293" s="309" t="str">
        <f t="shared" si="269"/>
        <v/>
      </c>
      <c r="P293" s="164"/>
      <c r="Q293" s="309" t="str">
        <f t="shared" si="270"/>
        <v/>
      </c>
      <c r="R293" s="309" t="str">
        <f t="shared" si="271"/>
        <v/>
      </c>
      <c r="S293" s="56"/>
      <c r="T293" s="57"/>
      <c r="U293" s="64" t="str">
        <f>IF($A293="","",'Stammdaten Mitarbeitende'!L293)</f>
        <v/>
      </c>
      <c r="V293" s="63">
        <f t="shared" si="272"/>
        <v>0</v>
      </c>
      <c r="W293" s="63" t="str">
        <f t="shared" si="273"/>
        <v/>
      </c>
      <c r="X293" s="63" t="str">
        <f t="shared" si="274"/>
        <v/>
      </c>
      <c r="Y293" s="65" t="str">
        <f t="shared" si="275"/>
        <v/>
      </c>
      <c r="Z293" s="65" t="str">
        <f t="shared" si="276"/>
        <v/>
      </c>
      <c r="AA293" s="19" t="str">
        <f t="shared" si="277"/>
        <v/>
      </c>
      <c r="AB293" s="19" t="str">
        <f t="shared" si="278"/>
        <v/>
      </c>
      <c r="AC293" s="19" t="str">
        <f t="shared" si="279"/>
        <v/>
      </c>
      <c r="AD293" s="19" t="str">
        <f t="shared" si="280"/>
        <v/>
      </c>
      <c r="AE293" s="19" t="str">
        <f t="shared" si="281"/>
        <v/>
      </c>
      <c r="AF293" s="19" t="str">
        <f t="shared" si="282"/>
        <v/>
      </c>
      <c r="AG293" s="19">
        <f t="shared" si="283"/>
        <v>0</v>
      </c>
      <c r="AH293" s="19" t="str">
        <f t="shared" si="284"/>
        <v/>
      </c>
      <c r="AI293" s="81">
        <f t="shared" si="285"/>
        <v>0</v>
      </c>
      <c r="AJ293" s="80">
        <f t="shared" si="291"/>
        <v>0</v>
      </c>
      <c r="AK293" s="19">
        <f t="shared" si="286"/>
        <v>0</v>
      </c>
      <c r="AL293" s="19">
        <f t="shared" si="287"/>
        <v>0</v>
      </c>
      <c r="AM293" s="64">
        <f>IF('Stammdaten Mitarbeitende'!N293&gt;0,AC293,0)</f>
        <v>0</v>
      </c>
      <c r="AN293" s="74">
        <f>IF('Stammdaten Mitarbeitende'!N293&gt;0,P293,0)</f>
        <v>0</v>
      </c>
      <c r="AO293" s="19">
        <f t="shared" si="288"/>
        <v>0</v>
      </c>
      <c r="AP293" s="19">
        <f t="shared" si="289"/>
        <v>0</v>
      </c>
      <c r="AQ293" s="97">
        <f t="shared" si="290"/>
        <v>0</v>
      </c>
    </row>
    <row r="294" spans="1:43" ht="17.25" hidden="1" customHeight="1" x14ac:dyDescent="0.2">
      <c r="A294" s="347" t="str">
        <f>'Stammdaten Mitarbeitende'!AA294</f>
        <v/>
      </c>
      <c r="B294" s="348" t="str">
        <f t="shared" si="263"/>
        <v/>
      </c>
      <c r="C294" s="162"/>
      <c r="D294" s="163"/>
      <c r="E294" s="164"/>
      <c r="F294" s="165"/>
      <c r="G294" s="307"/>
      <c r="H294" s="308"/>
      <c r="I294" s="346">
        <f t="shared" si="264"/>
        <v>0</v>
      </c>
      <c r="J294" s="309" t="str">
        <f t="shared" si="265"/>
        <v/>
      </c>
      <c r="K294" s="164"/>
      <c r="L294" s="342" t="str">
        <f t="shared" si="266"/>
        <v/>
      </c>
      <c r="M294" s="309" t="str">
        <f t="shared" si="267"/>
        <v/>
      </c>
      <c r="N294" s="309" t="str">
        <f t="shared" si="268"/>
        <v/>
      </c>
      <c r="O294" s="309" t="str">
        <f t="shared" si="269"/>
        <v/>
      </c>
      <c r="P294" s="164"/>
      <c r="Q294" s="309" t="str">
        <f t="shared" si="270"/>
        <v/>
      </c>
      <c r="R294" s="309" t="str">
        <f t="shared" si="271"/>
        <v/>
      </c>
      <c r="S294" s="56"/>
      <c r="T294" s="57"/>
      <c r="U294" s="64" t="str">
        <f>IF($A294="","",'Stammdaten Mitarbeitende'!L294)</f>
        <v/>
      </c>
      <c r="V294" s="63">
        <f t="shared" si="272"/>
        <v>0</v>
      </c>
      <c r="W294" s="63" t="str">
        <f t="shared" si="273"/>
        <v/>
      </c>
      <c r="X294" s="63" t="str">
        <f t="shared" si="274"/>
        <v/>
      </c>
      <c r="Y294" s="65" t="str">
        <f t="shared" si="275"/>
        <v/>
      </c>
      <c r="Z294" s="65" t="str">
        <f t="shared" si="276"/>
        <v/>
      </c>
      <c r="AA294" s="19" t="str">
        <f t="shared" si="277"/>
        <v/>
      </c>
      <c r="AB294" s="19" t="str">
        <f t="shared" si="278"/>
        <v/>
      </c>
      <c r="AC294" s="19" t="str">
        <f t="shared" si="279"/>
        <v/>
      </c>
      <c r="AD294" s="19" t="str">
        <f t="shared" si="280"/>
        <v/>
      </c>
      <c r="AE294" s="19" t="str">
        <f t="shared" si="281"/>
        <v/>
      </c>
      <c r="AF294" s="19" t="str">
        <f t="shared" si="282"/>
        <v/>
      </c>
      <c r="AG294" s="19">
        <f t="shared" si="283"/>
        <v>0</v>
      </c>
      <c r="AH294" s="19" t="str">
        <f t="shared" si="284"/>
        <v/>
      </c>
      <c r="AI294" s="81">
        <f t="shared" si="285"/>
        <v>0</v>
      </c>
      <c r="AJ294" s="80">
        <f t="shared" si="291"/>
        <v>0</v>
      </c>
      <c r="AK294" s="19">
        <f t="shared" si="286"/>
        <v>0</v>
      </c>
      <c r="AL294" s="19">
        <f t="shared" si="287"/>
        <v>0</v>
      </c>
      <c r="AM294" s="64">
        <f>IF('Stammdaten Mitarbeitende'!N294&gt;0,AC294,0)</f>
        <v>0</v>
      </c>
      <c r="AN294" s="74">
        <f>IF('Stammdaten Mitarbeitende'!N294&gt;0,P294,0)</f>
        <v>0</v>
      </c>
      <c r="AO294" s="19">
        <f t="shared" si="288"/>
        <v>0</v>
      </c>
      <c r="AP294" s="19">
        <f t="shared" si="289"/>
        <v>0</v>
      </c>
      <c r="AQ294" s="97">
        <f t="shared" si="290"/>
        <v>0</v>
      </c>
    </row>
    <row r="295" spans="1:43" ht="17.25" hidden="1" customHeight="1" x14ac:dyDescent="0.2">
      <c r="A295" s="347" t="str">
        <f>'Stammdaten Mitarbeitende'!AA295</f>
        <v/>
      </c>
      <c r="B295" s="348" t="str">
        <f t="shared" si="263"/>
        <v/>
      </c>
      <c r="C295" s="162"/>
      <c r="D295" s="163"/>
      <c r="E295" s="164"/>
      <c r="F295" s="165"/>
      <c r="G295" s="307"/>
      <c r="H295" s="308"/>
      <c r="I295" s="346">
        <f t="shared" si="264"/>
        <v>0</v>
      </c>
      <c r="J295" s="309" t="str">
        <f t="shared" si="265"/>
        <v/>
      </c>
      <c r="K295" s="164"/>
      <c r="L295" s="342" t="str">
        <f t="shared" si="266"/>
        <v/>
      </c>
      <c r="M295" s="309" t="str">
        <f t="shared" si="267"/>
        <v/>
      </c>
      <c r="N295" s="309" t="str">
        <f t="shared" si="268"/>
        <v/>
      </c>
      <c r="O295" s="309" t="str">
        <f t="shared" si="269"/>
        <v/>
      </c>
      <c r="P295" s="164"/>
      <c r="Q295" s="309" t="str">
        <f t="shared" si="270"/>
        <v/>
      </c>
      <c r="R295" s="309" t="str">
        <f t="shared" si="271"/>
        <v/>
      </c>
      <c r="S295" s="56"/>
      <c r="T295" s="57"/>
      <c r="U295" s="64" t="str">
        <f>IF($A295="","",'Stammdaten Mitarbeitende'!L295)</f>
        <v/>
      </c>
      <c r="V295" s="63">
        <f t="shared" si="272"/>
        <v>0</v>
      </c>
      <c r="W295" s="63" t="str">
        <f t="shared" si="273"/>
        <v/>
      </c>
      <c r="X295" s="63" t="str">
        <f t="shared" si="274"/>
        <v/>
      </c>
      <c r="Y295" s="65" t="str">
        <f t="shared" si="275"/>
        <v/>
      </c>
      <c r="Z295" s="65" t="str">
        <f t="shared" si="276"/>
        <v/>
      </c>
      <c r="AA295" s="19" t="str">
        <f t="shared" si="277"/>
        <v/>
      </c>
      <c r="AB295" s="19" t="str">
        <f t="shared" si="278"/>
        <v/>
      </c>
      <c r="AC295" s="19" t="str">
        <f t="shared" si="279"/>
        <v/>
      </c>
      <c r="AD295" s="19" t="str">
        <f t="shared" si="280"/>
        <v/>
      </c>
      <c r="AE295" s="19" t="str">
        <f t="shared" si="281"/>
        <v/>
      </c>
      <c r="AF295" s="19" t="str">
        <f t="shared" si="282"/>
        <v/>
      </c>
      <c r="AG295" s="19">
        <f t="shared" si="283"/>
        <v>0</v>
      </c>
      <c r="AH295" s="19" t="str">
        <f t="shared" si="284"/>
        <v/>
      </c>
      <c r="AI295" s="81">
        <f t="shared" si="285"/>
        <v>0</v>
      </c>
      <c r="AJ295" s="80">
        <f t="shared" si="291"/>
        <v>0</v>
      </c>
      <c r="AK295" s="19">
        <f t="shared" si="286"/>
        <v>0</v>
      </c>
      <c r="AL295" s="19">
        <f t="shared" si="287"/>
        <v>0</v>
      </c>
      <c r="AM295" s="64">
        <f>IF('Stammdaten Mitarbeitende'!N295&gt;0,AC295,0)</f>
        <v>0</v>
      </c>
      <c r="AN295" s="74">
        <f>IF('Stammdaten Mitarbeitende'!N295&gt;0,P295,0)</f>
        <v>0</v>
      </c>
      <c r="AO295" s="19">
        <f t="shared" si="288"/>
        <v>0</v>
      </c>
      <c r="AP295" s="19">
        <f t="shared" si="289"/>
        <v>0</v>
      </c>
      <c r="AQ295" s="97">
        <f t="shared" si="290"/>
        <v>0</v>
      </c>
    </row>
    <row r="296" spans="1:43" ht="17.25" hidden="1" customHeight="1" x14ac:dyDescent="0.2">
      <c r="A296" s="347" t="str">
        <f>'Stammdaten Mitarbeitende'!AA296</f>
        <v/>
      </c>
      <c r="B296" s="348" t="str">
        <f t="shared" si="263"/>
        <v/>
      </c>
      <c r="C296" s="162"/>
      <c r="D296" s="163"/>
      <c r="E296" s="164"/>
      <c r="F296" s="165"/>
      <c r="G296" s="307"/>
      <c r="H296" s="308"/>
      <c r="I296" s="346">
        <f t="shared" si="264"/>
        <v>0</v>
      </c>
      <c r="J296" s="309" t="str">
        <f t="shared" si="265"/>
        <v/>
      </c>
      <c r="K296" s="164"/>
      <c r="L296" s="342" t="str">
        <f t="shared" si="266"/>
        <v/>
      </c>
      <c r="M296" s="309" t="str">
        <f t="shared" si="267"/>
        <v/>
      </c>
      <c r="N296" s="309" t="str">
        <f t="shared" si="268"/>
        <v/>
      </c>
      <c r="O296" s="309" t="str">
        <f t="shared" si="269"/>
        <v/>
      </c>
      <c r="P296" s="164"/>
      <c r="Q296" s="309" t="str">
        <f t="shared" si="270"/>
        <v/>
      </c>
      <c r="R296" s="309" t="str">
        <f t="shared" si="271"/>
        <v/>
      </c>
      <c r="S296" s="56"/>
      <c r="T296" s="57"/>
      <c r="U296" s="64" t="str">
        <f>IF($A296="","",'Stammdaten Mitarbeitende'!L296)</f>
        <v/>
      </c>
      <c r="V296" s="63">
        <f t="shared" si="272"/>
        <v>0</v>
      </c>
      <c r="W296" s="63" t="str">
        <f t="shared" si="273"/>
        <v/>
      </c>
      <c r="X296" s="63" t="str">
        <f t="shared" si="274"/>
        <v/>
      </c>
      <c r="Y296" s="65" t="str">
        <f t="shared" si="275"/>
        <v/>
      </c>
      <c r="Z296" s="65" t="str">
        <f t="shared" si="276"/>
        <v/>
      </c>
      <c r="AA296" s="19" t="str">
        <f t="shared" si="277"/>
        <v/>
      </c>
      <c r="AB296" s="19" t="str">
        <f t="shared" si="278"/>
        <v/>
      </c>
      <c r="AC296" s="19" t="str">
        <f t="shared" si="279"/>
        <v/>
      </c>
      <c r="AD296" s="19" t="str">
        <f t="shared" si="280"/>
        <v/>
      </c>
      <c r="AE296" s="19" t="str">
        <f t="shared" si="281"/>
        <v/>
      </c>
      <c r="AF296" s="19" t="str">
        <f t="shared" si="282"/>
        <v/>
      </c>
      <c r="AG296" s="19">
        <f t="shared" si="283"/>
        <v>0</v>
      </c>
      <c r="AH296" s="19" t="str">
        <f t="shared" si="284"/>
        <v/>
      </c>
      <c r="AI296" s="81">
        <f t="shared" si="285"/>
        <v>0</v>
      </c>
      <c r="AJ296" s="80">
        <f t="shared" si="291"/>
        <v>0</v>
      </c>
      <c r="AK296" s="19">
        <f t="shared" si="286"/>
        <v>0</v>
      </c>
      <c r="AL296" s="19">
        <f t="shared" si="287"/>
        <v>0</v>
      </c>
      <c r="AM296" s="64">
        <f>IF('Stammdaten Mitarbeitende'!N296&gt;0,AC296,0)</f>
        <v>0</v>
      </c>
      <c r="AN296" s="74">
        <f>IF('Stammdaten Mitarbeitende'!N296&gt;0,P296,0)</f>
        <v>0</v>
      </c>
      <c r="AO296" s="19">
        <f t="shared" si="288"/>
        <v>0</v>
      </c>
      <c r="AP296" s="19">
        <f t="shared" si="289"/>
        <v>0</v>
      </c>
      <c r="AQ296" s="97">
        <f t="shared" si="290"/>
        <v>0</v>
      </c>
    </row>
    <row r="297" spans="1:43" ht="17.25" hidden="1" customHeight="1" x14ac:dyDescent="0.2">
      <c r="A297" s="347" t="str">
        <f>'Stammdaten Mitarbeitende'!AA297</f>
        <v/>
      </c>
      <c r="B297" s="348" t="str">
        <f t="shared" si="263"/>
        <v/>
      </c>
      <c r="C297" s="162"/>
      <c r="D297" s="163"/>
      <c r="E297" s="164"/>
      <c r="F297" s="165"/>
      <c r="G297" s="307"/>
      <c r="H297" s="308"/>
      <c r="I297" s="346">
        <f t="shared" si="264"/>
        <v>0</v>
      </c>
      <c r="J297" s="309" t="str">
        <f t="shared" si="265"/>
        <v/>
      </c>
      <c r="K297" s="164"/>
      <c r="L297" s="342" t="str">
        <f t="shared" si="266"/>
        <v/>
      </c>
      <c r="M297" s="309" t="str">
        <f t="shared" si="267"/>
        <v/>
      </c>
      <c r="N297" s="309" t="str">
        <f t="shared" si="268"/>
        <v/>
      </c>
      <c r="O297" s="309" t="str">
        <f t="shared" si="269"/>
        <v/>
      </c>
      <c r="P297" s="164"/>
      <c r="Q297" s="309" t="str">
        <f t="shared" si="270"/>
        <v/>
      </c>
      <c r="R297" s="309" t="str">
        <f t="shared" si="271"/>
        <v/>
      </c>
      <c r="S297" s="56"/>
      <c r="T297" s="57"/>
      <c r="U297" s="64" t="str">
        <f>IF($A297="","",'Stammdaten Mitarbeitende'!L297)</f>
        <v/>
      </c>
      <c r="V297" s="63">
        <f t="shared" si="272"/>
        <v>0</v>
      </c>
      <c r="W297" s="63" t="str">
        <f t="shared" si="273"/>
        <v/>
      </c>
      <c r="X297" s="63" t="str">
        <f t="shared" si="274"/>
        <v/>
      </c>
      <c r="Y297" s="65" t="str">
        <f t="shared" si="275"/>
        <v/>
      </c>
      <c r="Z297" s="65" t="str">
        <f t="shared" si="276"/>
        <v/>
      </c>
      <c r="AA297" s="19" t="str">
        <f t="shared" si="277"/>
        <v/>
      </c>
      <c r="AB297" s="19" t="str">
        <f t="shared" si="278"/>
        <v/>
      </c>
      <c r="AC297" s="19" t="str">
        <f t="shared" si="279"/>
        <v/>
      </c>
      <c r="AD297" s="19" t="str">
        <f t="shared" si="280"/>
        <v/>
      </c>
      <c r="AE297" s="19" t="str">
        <f t="shared" si="281"/>
        <v/>
      </c>
      <c r="AF297" s="19" t="str">
        <f t="shared" si="282"/>
        <v/>
      </c>
      <c r="AG297" s="19">
        <f t="shared" si="283"/>
        <v>0</v>
      </c>
      <c r="AH297" s="19" t="str">
        <f t="shared" si="284"/>
        <v/>
      </c>
      <c r="AI297" s="81">
        <f t="shared" si="285"/>
        <v>0</v>
      </c>
      <c r="AJ297" s="80">
        <f t="shared" si="291"/>
        <v>0</v>
      </c>
      <c r="AK297" s="19">
        <f t="shared" si="286"/>
        <v>0</v>
      </c>
      <c r="AL297" s="19">
        <f t="shared" si="287"/>
        <v>0</v>
      </c>
      <c r="AM297" s="64">
        <f>IF('Stammdaten Mitarbeitende'!N297&gt;0,AC297,0)</f>
        <v>0</v>
      </c>
      <c r="AN297" s="74">
        <f>IF('Stammdaten Mitarbeitende'!N297&gt;0,P297,0)</f>
        <v>0</v>
      </c>
      <c r="AO297" s="19">
        <f t="shared" si="288"/>
        <v>0</v>
      </c>
      <c r="AP297" s="19">
        <f t="shared" si="289"/>
        <v>0</v>
      </c>
      <c r="AQ297" s="97">
        <f t="shared" si="290"/>
        <v>0</v>
      </c>
    </row>
    <row r="298" spans="1:43" ht="17.25" hidden="1" customHeight="1" x14ac:dyDescent="0.2">
      <c r="A298" s="347" t="str">
        <f>'Stammdaten Mitarbeitende'!AA298</f>
        <v/>
      </c>
      <c r="B298" s="348" t="str">
        <f t="shared" si="263"/>
        <v/>
      </c>
      <c r="C298" s="162"/>
      <c r="D298" s="163"/>
      <c r="E298" s="164"/>
      <c r="F298" s="165"/>
      <c r="G298" s="307"/>
      <c r="H298" s="308"/>
      <c r="I298" s="346">
        <f t="shared" si="264"/>
        <v>0</v>
      </c>
      <c r="J298" s="309" t="str">
        <f t="shared" si="265"/>
        <v/>
      </c>
      <c r="K298" s="164"/>
      <c r="L298" s="342" t="str">
        <f t="shared" si="266"/>
        <v/>
      </c>
      <c r="M298" s="309" t="str">
        <f t="shared" si="267"/>
        <v/>
      </c>
      <c r="N298" s="309" t="str">
        <f t="shared" si="268"/>
        <v/>
      </c>
      <c r="O298" s="309" t="str">
        <f t="shared" si="269"/>
        <v/>
      </c>
      <c r="P298" s="164"/>
      <c r="Q298" s="309" t="str">
        <f t="shared" si="270"/>
        <v/>
      </c>
      <c r="R298" s="309" t="str">
        <f t="shared" si="271"/>
        <v/>
      </c>
      <c r="S298" s="56"/>
      <c r="T298" s="57"/>
      <c r="U298" s="64" t="str">
        <f>IF($A298="","",'Stammdaten Mitarbeitende'!L298)</f>
        <v/>
      </c>
      <c r="V298" s="63">
        <f t="shared" si="272"/>
        <v>0</v>
      </c>
      <c r="W298" s="63" t="str">
        <f t="shared" si="273"/>
        <v/>
      </c>
      <c r="X298" s="63" t="str">
        <f t="shared" si="274"/>
        <v/>
      </c>
      <c r="Y298" s="65" t="str">
        <f t="shared" si="275"/>
        <v/>
      </c>
      <c r="Z298" s="65" t="str">
        <f t="shared" si="276"/>
        <v/>
      </c>
      <c r="AA298" s="19" t="str">
        <f t="shared" si="277"/>
        <v/>
      </c>
      <c r="AB298" s="19" t="str">
        <f t="shared" si="278"/>
        <v/>
      </c>
      <c r="AC298" s="19" t="str">
        <f t="shared" si="279"/>
        <v/>
      </c>
      <c r="AD298" s="19" t="str">
        <f t="shared" si="280"/>
        <v/>
      </c>
      <c r="AE298" s="19" t="str">
        <f t="shared" si="281"/>
        <v/>
      </c>
      <c r="AF298" s="19" t="str">
        <f t="shared" si="282"/>
        <v/>
      </c>
      <c r="AG298" s="19">
        <f t="shared" si="283"/>
        <v>0</v>
      </c>
      <c r="AH298" s="19" t="str">
        <f t="shared" si="284"/>
        <v/>
      </c>
      <c r="AI298" s="81">
        <f t="shared" si="285"/>
        <v>0</v>
      </c>
      <c r="AJ298" s="80">
        <f t="shared" si="291"/>
        <v>0</v>
      </c>
      <c r="AK298" s="19">
        <f t="shared" si="286"/>
        <v>0</v>
      </c>
      <c r="AL298" s="19">
        <f t="shared" si="287"/>
        <v>0</v>
      </c>
      <c r="AM298" s="64">
        <f>IF('Stammdaten Mitarbeitende'!N298&gt;0,AC298,0)</f>
        <v>0</v>
      </c>
      <c r="AN298" s="74">
        <f>IF('Stammdaten Mitarbeitende'!N298&gt;0,P298,0)</f>
        <v>0</v>
      </c>
      <c r="AO298" s="19">
        <f t="shared" si="288"/>
        <v>0</v>
      </c>
      <c r="AP298" s="19">
        <f t="shared" si="289"/>
        <v>0</v>
      </c>
      <c r="AQ298" s="97">
        <f t="shared" si="290"/>
        <v>0</v>
      </c>
    </row>
    <row r="299" spans="1:43" ht="17.25" hidden="1" customHeight="1" x14ac:dyDescent="0.2">
      <c r="A299" s="347" t="str">
        <f>'Stammdaten Mitarbeitende'!AA299</f>
        <v/>
      </c>
      <c r="B299" s="348" t="str">
        <f t="shared" si="263"/>
        <v/>
      </c>
      <c r="C299" s="162"/>
      <c r="D299" s="163"/>
      <c r="E299" s="164"/>
      <c r="F299" s="165"/>
      <c r="G299" s="307"/>
      <c r="H299" s="308"/>
      <c r="I299" s="346">
        <f t="shared" si="264"/>
        <v>0</v>
      </c>
      <c r="J299" s="309" t="str">
        <f t="shared" si="265"/>
        <v/>
      </c>
      <c r="K299" s="164"/>
      <c r="L299" s="342" t="str">
        <f t="shared" si="266"/>
        <v/>
      </c>
      <c r="M299" s="309" t="str">
        <f t="shared" si="267"/>
        <v/>
      </c>
      <c r="N299" s="309" t="str">
        <f t="shared" si="268"/>
        <v/>
      </c>
      <c r="O299" s="309" t="str">
        <f t="shared" si="269"/>
        <v/>
      </c>
      <c r="P299" s="164"/>
      <c r="Q299" s="309" t="str">
        <f t="shared" si="270"/>
        <v/>
      </c>
      <c r="R299" s="309" t="str">
        <f t="shared" si="271"/>
        <v/>
      </c>
      <c r="S299" s="56"/>
      <c r="T299" s="57"/>
      <c r="U299" s="64" t="str">
        <f>IF($A299="","",'Stammdaten Mitarbeitende'!L299)</f>
        <v/>
      </c>
      <c r="V299" s="63">
        <f t="shared" si="272"/>
        <v>0</v>
      </c>
      <c r="W299" s="63" t="str">
        <f t="shared" si="273"/>
        <v/>
      </c>
      <c r="X299" s="63" t="str">
        <f t="shared" si="274"/>
        <v/>
      </c>
      <c r="Y299" s="65" t="str">
        <f t="shared" si="275"/>
        <v/>
      </c>
      <c r="Z299" s="65" t="str">
        <f t="shared" si="276"/>
        <v/>
      </c>
      <c r="AA299" s="19" t="str">
        <f t="shared" si="277"/>
        <v/>
      </c>
      <c r="AB299" s="19" t="str">
        <f t="shared" si="278"/>
        <v/>
      </c>
      <c r="AC299" s="19" t="str">
        <f t="shared" si="279"/>
        <v/>
      </c>
      <c r="AD299" s="19" t="str">
        <f t="shared" si="280"/>
        <v/>
      </c>
      <c r="AE299" s="19" t="str">
        <f t="shared" si="281"/>
        <v/>
      </c>
      <c r="AF299" s="19" t="str">
        <f t="shared" si="282"/>
        <v/>
      </c>
      <c r="AG299" s="19">
        <f t="shared" si="283"/>
        <v>0</v>
      </c>
      <c r="AH299" s="19" t="str">
        <f t="shared" si="284"/>
        <v/>
      </c>
      <c r="AI299" s="81">
        <f t="shared" si="285"/>
        <v>0</v>
      </c>
      <c r="AJ299" s="80">
        <f t="shared" si="291"/>
        <v>0</v>
      </c>
      <c r="AK299" s="19">
        <f t="shared" si="286"/>
        <v>0</v>
      </c>
      <c r="AL299" s="19">
        <f t="shared" si="287"/>
        <v>0</v>
      </c>
      <c r="AM299" s="64">
        <f>IF('Stammdaten Mitarbeitende'!N299&gt;0,AC299,0)</f>
        <v>0</v>
      </c>
      <c r="AN299" s="74">
        <f>IF('Stammdaten Mitarbeitende'!N299&gt;0,P299,0)</f>
        <v>0</v>
      </c>
      <c r="AO299" s="19">
        <f t="shared" si="288"/>
        <v>0</v>
      </c>
      <c r="AP299" s="19">
        <f t="shared" si="289"/>
        <v>0</v>
      </c>
      <c r="AQ299" s="97">
        <f t="shared" si="290"/>
        <v>0</v>
      </c>
    </row>
    <row r="300" spans="1:43" hidden="1" x14ac:dyDescent="0.2">
      <c r="A300" s="280" t="str">
        <f>Übersetzungstexte!A$296</f>
        <v>Seitentotal</v>
      </c>
      <c r="B300" s="343"/>
      <c r="C300" s="281"/>
      <c r="D300" s="92">
        <f>SUM(D279:D299)</f>
        <v>0</v>
      </c>
      <c r="E300" s="282"/>
      <c r="F300" s="92">
        <f>SUM(F279:F299)</f>
        <v>0</v>
      </c>
      <c r="G300" s="344"/>
      <c r="H300" s="159"/>
      <c r="I300" s="281"/>
      <c r="J300" s="92">
        <f>SUM(J279:J299)</f>
        <v>0</v>
      </c>
      <c r="K300" s="345"/>
      <c r="L300" s="159"/>
      <c r="M300" s="281"/>
      <c r="N300" s="92">
        <f>SUM(N279:N299)</f>
        <v>0</v>
      </c>
      <c r="O300" s="344"/>
      <c r="P300" s="92">
        <f>SUM(P279:P299)</f>
        <v>0</v>
      </c>
      <c r="Q300" s="281"/>
      <c r="R300" s="92">
        <f>SUM(R279:R299)</f>
        <v>0</v>
      </c>
      <c r="S300" s="56"/>
      <c r="T300" s="56"/>
      <c r="U300" s="56"/>
      <c r="V300" s="56"/>
      <c r="W300" s="56"/>
      <c r="X300" s="56"/>
      <c r="Y300" s="18"/>
      <c r="Z300" s="18"/>
      <c r="AA300" s="19"/>
      <c r="AB300" s="19"/>
      <c r="AC300" s="19"/>
      <c r="AD300" s="19"/>
      <c r="AE300" s="19"/>
      <c r="AI300" s="79"/>
      <c r="AJ300" s="79"/>
      <c r="AM300" s="56"/>
    </row>
    <row r="301" spans="1:43" hidden="1" x14ac:dyDescent="0.2">
      <c r="A301" s="240" t="str">
        <f>'Stammdaten Betrieb &amp; Abteilung'!D$1</f>
        <v xml:space="preserve">  </v>
      </c>
      <c r="B301" s="73"/>
      <c r="C301" s="241"/>
      <c r="D301" s="242"/>
      <c r="E301" s="1"/>
      <c r="F301" s="25"/>
      <c r="G301" s="1"/>
      <c r="H301" s="1"/>
      <c r="I301" s="1"/>
      <c r="J301" s="243"/>
      <c r="K301" s="46"/>
      <c r="L301" s="18"/>
      <c r="M301" s="22" t="str">
        <f>Übersetzungstexte!A$239</f>
        <v>Betrieb / Betriebsabteilung</v>
      </c>
      <c r="N301" s="49" t="str">
        <f>'Stammdaten Betrieb &amp; Abteilung'!D$13</f>
        <v xml:space="preserve"> </v>
      </c>
      <c r="O301" s="1"/>
      <c r="P301" s="49"/>
      <c r="AI301" s="79"/>
      <c r="AJ301" s="79"/>
      <c r="AM301" s="64"/>
      <c r="AO301" s="97"/>
    </row>
    <row r="302" spans="1:43" hidden="1" x14ac:dyDescent="0.2">
      <c r="A302" s="49" t="str">
        <f>'Stammdaten Betrieb &amp; Abteilung'!D$3</f>
        <v xml:space="preserve"> </v>
      </c>
      <c r="B302" s="73"/>
      <c r="C302" s="246"/>
      <c r="D302" s="242"/>
      <c r="E302" s="1"/>
      <c r="F302" s="25"/>
      <c r="G302" s="1"/>
      <c r="H302" s="1"/>
      <c r="I302" s="1"/>
      <c r="J302" s="247"/>
      <c r="K302" s="46"/>
      <c r="L302" s="18"/>
      <c r="M302" s="22" t="str">
        <f>Übersetzungstexte!A$240</f>
        <v>Abrechnungsperiode</v>
      </c>
      <c r="N302" s="349" t="str">
        <f>'Stammdaten Betrieb &amp; Abteilung'!D$14</f>
        <v/>
      </c>
      <c r="O302" s="350"/>
      <c r="P302" s="350" t="e">
        <f>'Stammdaten Betrieb &amp; Abteilung'!D$12</f>
        <v>#VALUE!</v>
      </c>
      <c r="Q302" s="351"/>
      <c r="R302" s="352"/>
      <c r="AI302" s="79"/>
      <c r="AJ302" s="79"/>
      <c r="AM302" s="64"/>
      <c r="AO302" s="87"/>
      <c r="AP302" s="87"/>
    </row>
    <row r="303" spans="1:43" hidden="1" x14ac:dyDescent="0.2">
      <c r="A303" s="49" t="str">
        <f>'Stammdaten Betrieb &amp; Abteilung'!D$4</f>
        <v xml:space="preserve"> </v>
      </c>
      <c r="B303" s="73"/>
      <c r="C303" s="1"/>
      <c r="D303" s="242"/>
      <c r="E303" s="1"/>
      <c r="F303" s="25"/>
      <c r="G303" s="1"/>
      <c r="H303" s="1"/>
      <c r="I303" s="1"/>
      <c r="J303" s="247"/>
      <c r="K303" s="46"/>
      <c r="L303" s="18"/>
      <c r="M303" s="22" t="str">
        <f>Übersetzungstexte!A$241</f>
        <v>Beginn / Ende der Kurzarbeit</v>
      </c>
      <c r="N303" s="49" t="str">
        <f>'Stammdaten Betrieb &amp; Abteilung'!D$16</f>
        <v/>
      </c>
      <c r="O303" s="1"/>
      <c r="P303" s="49"/>
      <c r="Q303" s="49"/>
      <c r="AI303" s="79"/>
      <c r="AJ303" s="79"/>
      <c r="AM303" s="64"/>
      <c r="AO303" s="87"/>
      <c r="AP303" s="87"/>
    </row>
    <row r="304" spans="1:43" hidden="1" x14ac:dyDescent="0.2">
      <c r="A304" s="187"/>
      <c r="B304" s="188"/>
      <c r="C304" s="189"/>
      <c r="D304" s="190"/>
      <c r="E304" s="189"/>
      <c r="F304" s="191"/>
      <c r="G304" s="189"/>
      <c r="H304" s="189"/>
      <c r="I304" s="189"/>
      <c r="J304" s="190"/>
      <c r="K304" s="190"/>
      <c r="L304" s="189"/>
      <c r="M304" s="192"/>
      <c r="N304" s="189"/>
      <c r="O304" s="189"/>
      <c r="P304" s="189"/>
      <c r="Q304" s="189"/>
      <c r="R304" s="189"/>
      <c r="AI304" s="79"/>
      <c r="AJ304" s="79"/>
      <c r="AM304" s="64"/>
      <c r="AO304" s="87"/>
      <c r="AP304" s="87"/>
    </row>
    <row r="305" spans="1:43" hidden="1" x14ac:dyDescent="0.2">
      <c r="A305" s="311">
        <v>1</v>
      </c>
      <c r="B305" s="312">
        <v>2</v>
      </c>
      <c r="C305" s="312">
        <v>3</v>
      </c>
      <c r="D305" s="312">
        <v>4</v>
      </c>
      <c r="E305" s="312">
        <v>5</v>
      </c>
      <c r="F305" s="312">
        <v>6</v>
      </c>
      <c r="G305" s="313"/>
      <c r="H305" s="314">
        <v>7</v>
      </c>
      <c r="I305" s="315"/>
      <c r="J305" s="312">
        <v>8</v>
      </c>
      <c r="K305" s="312">
        <v>9</v>
      </c>
      <c r="L305" s="312">
        <v>10</v>
      </c>
      <c r="M305" s="312">
        <v>11</v>
      </c>
      <c r="N305" s="312">
        <v>12</v>
      </c>
      <c r="O305" s="312">
        <v>13</v>
      </c>
      <c r="P305" s="312"/>
      <c r="Q305" s="312">
        <v>14</v>
      </c>
      <c r="R305" s="312">
        <v>15</v>
      </c>
      <c r="S305" s="54"/>
      <c r="T305" s="54"/>
      <c r="U305" s="54"/>
      <c r="V305" s="58" t="s">
        <v>717</v>
      </c>
      <c r="W305" s="54" t="s">
        <v>759</v>
      </c>
      <c r="X305" s="54"/>
      <c r="Y305" s="59" t="s">
        <v>718</v>
      </c>
      <c r="Z305" s="54" t="s">
        <v>719</v>
      </c>
      <c r="AA305" s="59" t="s">
        <v>720</v>
      </c>
      <c r="AB305" s="59" t="s">
        <v>721</v>
      </c>
      <c r="AC305" s="59" t="s">
        <v>722</v>
      </c>
      <c r="AD305" s="59" t="s">
        <v>723</v>
      </c>
      <c r="AE305" s="59" t="s">
        <v>736</v>
      </c>
      <c r="AF305" s="66" t="s">
        <v>732</v>
      </c>
      <c r="AG305" s="66"/>
      <c r="AH305" s="91" t="s">
        <v>737</v>
      </c>
      <c r="AI305" s="66"/>
      <c r="AJ305" s="66"/>
      <c r="AK305" s="78"/>
      <c r="AL305" s="78"/>
      <c r="AM305" s="87" t="s">
        <v>60</v>
      </c>
      <c r="AN305" s="87" t="s">
        <v>60</v>
      </c>
      <c r="AO305" s="87"/>
      <c r="AP305" s="87"/>
      <c r="AQ305" s="381" t="s">
        <v>800</v>
      </c>
    </row>
    <row r="306" spans="1:43" s="6" customFormat="1" hidden="1" x14ac:dyDescent="0.2">
      <c r="A306" s="316" t="str">
        <f>Übersetzungstexte!A$242</f>
        <v/>
      </c>
      <c r="B306" s="317" t="str">
        <f>Übersetzungstexte!A$245</f>
        <v>anrechen-</v>
      </c>
      <c r="C306" s="317" t="str">
        <f>Übersetzungstexte!A$248</f>
        <v>Wöchentl.</v>
      </c>
      <c r="D306" s="318" t="str">
        <f>Übersetzungstexte!A$251</f>
        <v>Sollstd. Abr.-</v>
      </c>
      <c r="E306" s="310" t="str">
        <f>Übersetzungstexte!A$254</f>
        <v/>
      </c>
      <c r="F306" s="318" t="str">
        <f>Übersetzungstexte!A$257</f>
        <v>Bezahlte/</v>
      </c>
      <c r="G306" s="319"/>
      <c r="H306" s="320" t="str">
        <f>Übersetzungstexte!A$263</f>
        <v>(nur für Gleitzeit)</v>
      </c>
      <c r="I306" s="321"/>
      <c r="J306" s="318" t="str">
        <f>Übersetzungstexte!A$269</f>
        <v>Ausfall-</v>
      </c>
      <c r="K306" s="318" t="str">
        <f>Übersetzungstexte!A$272</f>
        <v>Saldo</v>
      </c>
      <c r="L306" s="310" t="str">
        <f>Übersetzungstexte!A$275</f>
        <v>Saisonale</v>
      </c>
      <c r="M306" s="322" t="str">
        <f>Übersetzungstexte!A$278</f>
        <v>Anrechen-</v>
      </c>
      <c r="N306" s="310" t="str">
        <f>Übersetzungstexte!A$281</f>
        <v>Verdienst-</v>
      </c>
      <c r="O306" s="310" t="str">
        <f>Übersetzungstexte!A$284</f>
        <v>Verdienst-</v>
      </c>
      <c r="P306" s="317" t="str">
        <f>Übersetzungstexte!A$287</f>
        <v>Verdienst</v>
      </c>
      <c r="Q306" s="310" t="str">
        <f>AE$4</f>
        <v xml:space="preserve">Abzug </v>
      </c>
      <c r="R306" s="310" t="str">
        <f>Übersetzungstexte!A$293</f>
        <v/>
      </c>
      <c r="S306" s="55"/>
      <c r="T306" s="55"/>
      <c r="U306" s="62" t="s">
        <v>680</v>
      </c>
      <c r="V306" s="60" t="s">
        <v>709</v>
      </c>
      <c r="W306" s="61" t="s">
        <v>691</v>
      </c>
      <c r="X306" s="61" t="s">
        <v>554</v>
      </c>
      <c r="Y306" s="59" t="s">
        <v>729</v>
      </c>
      <c r="Z306" s="67" t="s">
        <v>671</v>
      </c>
      <c r="AA306" s="59" t="s">
        <v>731</v>
      </c>
      <c r="AB306" s="59" t="s">
        <v>694</v>
      </c>
      <c r="AC306" s="59" t="s">
        <v>674</v>
      </c>
      <c r="AD306" s="59" t="s">
        <v>674</v>
      </c>
      <c r="AE306" s="59" t="s">
        <v>677</v>
      </c>
      <c r="AF306" s="66" t="s">
        <v>677</v>
      </c>
      <c r="AG306" s="66" t="s">
        <v>673</v>
      </c>
      <c r="AH306" s="91"/>
      <c r="AI306" s="66" t="s">
        <v>685</v>
      </c>
      <c r="AJ306" s="66" t="s">
        <v>685</v>
      </c>
      <c r="AK306" s="66" t="s">
        <v>764</v>
      </c>
      <c r="AL306" s="66" t="s">
        <v>667</v>
      </c>
      <c r="AM306" s="59" t="s">
        <v>674</v>
      </c>
      <c r="AN306" s="66" t="s">
        <v>673</v>
      </c>
      <c r="AO306" s="66" t="s">
        <v>764</v>
      </c>
      <c r="AP306" s="95" t="s">
        <v>46</v>
      </c>
      <c r="AQ306" s="382" t="s">
        <v>801</v>
      </c>
    </row>
    <row r="307" spans="1:43" s="6" customFormat="1" hidden="1" x14ac:dyDescent="0.2">
      <c r="A307" s="323" t="str">
        <f>Übersetzungstexte!A$243</f>
        <v/>
      </c>
      <c r="B307" s="310" t="str">
        <f>Übersetzungstexte!A$246</f>
        <v>barer Std.-</v>
      </c>
      <c r="C307" s="317" t="str">
        <f>Übersetzungstexte!A$249</f>
        <v>Arbeitszeit</v>
      </c>
      <c r="D307" s="318" t="str">
        <f>Übersetzungstexte!A$252</f>
        <v>Periode Inkl.</v>
      </c>
      <c r="E307" s="310" t="str">
        <f>Übersetzungstexte!A$255</f>
        <v/>
      </c>
      <c r="F307" s="318" t="str">
        <f>Übersetzungstexte!A$258</f>
        <v>Unbezahlte</v>
      </c>
      <c r="G307" s="324" t="str">
        <f>Übersetzungstexte!A$261</f>
        <v>Saldo Ende Per.</v>
      </c>
      <c r="H307" s="325"/>
      <c r="I307" s="326"/>
      <c r="J307" s="318" t="str">
        <f>Übersetzungstexte!A$270</f>
        <v>stunden</v>
      </c>
      <c r="K307" s="318" t="str">
        <f>Übersetzungstexte!A$273</f>
        <v>Mehrstd.</v>
      </c>
      <c r="L307" s="310" t="str">
        <f>Übersetzungstexte!A$276</f>
        <v>Ausfall-</v>
      </c>
      <c r="M307" s="322" t="str">
        <f>Übersetzungstexte!A$279</f>
        <v>bare Aus-</v>
      </c>
      <c r="N307" s="310" t="str">
        <f>Übersetzungstexte!A$282</f>
        <v>ausfall</v>
      </c>
      <c r="O307" s="310" t="str">
        <f>Übersetzungstexte!A$285</f>
        <v>ausfall</v>
      </c>
      <c r="P307" s="317" t="str">
        <f>Übersetzungstexte!A$288</f>
        <v>Zwischen-</v>
      </c>
      <c r="Q307" s="310" t="str">
        <f>Übersetzungstexte!A$291</f>
        <v>Karenztage</v>
      </c>
      <c r="R307" s="310" t="str">
        <f>Übersetzungstexte!A$294</f>
        <v>Beantragte</v>
      </c>
      <c r="S307" s="55"/>
      <c r="T307" s="55"/>
      <c r="U307" s="55" t="s">
        <v>682</v>
      </c>
      <c r="V307" s="60" t="s">
        <v>710</v>
      </c>
      <c r="W307" s="61" t="s">
        <v>692</v>
      </c>
      <c r="X307" s="61"/>
      <c r="Y307" s="59" t="s">
        <v>730</v>
      </c>
      <c r="Z307" s="67" t="s">
        <v>691</v>
      </c>
      <c r="AA307" s="59" t="s">
        <v>730</v>
      </c>
      <c r="AB307" s="59" t="s">
        <v>51</v>
      </c>
      <c r="AC307" s="59" t="s">
        <v>672</v>
      </c>
      <c r="AD307" s="59" t="s">
        <v>672</v>
      </c>
      <c r="AE307" s="59" t="s">
        <v>656</v>
      </c>
      <c r="AF307" s="66" t="s">
        <v>707</v>
      </c>
      <c r="AG307" s="66" t="s">
        <v>707</v>
      </c>
      <c r="AH307" s="91" t="s">
        <v>678</v>
      </c>
      <c r="AI307" s="66" t="s">
        <v>760</v>
      </c>
      <c r="AJ307" s="66" t="s">
        <v>763</v>
      </c>
      <c r="AK307" s="66" t="s">
        <v>760</v>
      </c>
      <c r="AL307" s="66" t="s">
        <v>760</v>
      </c>
      <c r="AM307" s="59" t="s">
        <v>672</v>
      </c>
      <c r="AN307" s="66" t="s">
        <v>707</v>
      </c>
      <c r="AO307" s="66" t="s">
        <v>45</v>
      </c>
      <c r="AP307" s="95" t="s">
        <v>47</v>
      </c>
      <c r="AQ307" s="383"/>
    </row>
    <row r="308" spans="1:43" s="6" customFormat="1" hidden="1" x14ac:dyDescent="0.2">
      <c r="A308" s="327" t="str">
        <f>Übersetzungstexte!A$244</f>
        <v>Name,Vorname</v>
      </c>
      <c r="B308" s="328" t="str">
        <f>Übersetzungstexte!A$247</f>
        <v>Verdienst</v>
      </c>
      <c r="C308" s="329" t="str">
        <f>Übersetzungstexte!A$250</f>
        <v>in der AP</v>
      </c>
      <c r="D308" s="330" t="str">
        <f>Übersetzungstexte!A$253</f>
        <v>Vorholzeit</v>
      </c>
      <c r="E308" s="328" t="str">
        <f>Übersetzungstexte!A$256</f>
        <v>Istzeit</v>
      </c>
      <c r="F308" s="330" t="str">
        <f>Übersetzungstexte!A$259</f>
        <v>Absenzen</v>
      </c>
      <c r="G308" s="331" t="str">
        <f>Übersetzungstexte!A$262</f>
        <v>vorherg.</v>
      </c>
      <c r="H308" s="332" t="str">
        <f>Übersetzungstexte!A$265</f>
        <v>laufend</v>
      </c>
      <c r="I308" s="328" t="str">
        <f>Übersetzungstexte!A$268</f>
        <v>Diff.</v>
      </c>
      <c r="J308" s="330" t="str">
        <f>Übersetzungstexte!A$271</f>
        <v>total</v>
      </c>
      <c r="K308" s="330" t="str">
        <f>Übersetzungstexte!A$274</f>
        <v>Vormonate</v>
      </c>
      <c r="L308" s="328" t="str">
        <f>Übersetzungstexte!A$277</f>
        <v>stunden</v>
      </c>
      <c r="M308" s="333" t="str">
        <f>Übersetzungstexte!A$280</f>
        <v>fall-Std.</v>
      </c>
      <c r="N308" s="333" t="str">
        <f>Übersetzungstexte!A$283</f>
        <v>100%</v>
      </c>
      <c r="O308" s="333" t="str">
        <f>Übersetzungstexte!A$286</f>
        <v>80%</v>
      </c>
      <c r="P308" s="329" t="str">
        <f>Übersetzungstexte!A$289</f>
        <v>Beschäftigung</v>
      </c>
      <c r="Q308" s="333" t="str">
        <f>Übersetzungstexte!A$292</f>
        <v>80%</v>
      </c>
      <c r="R308" s="328" t="str">
        <f>Übersetzungstexte!A$295</f>
        <v>Vergütung</v>
      </c>
      <c r="S308" s="55"/>
      <c r="T308" s="55"/>
      <c r="U308" s="55" t="s">
        <v>673</v>
      </c>
      <c r="V308" s="61"/>
      <c r="W308" s="61" t="s">
        <v>738</v>
      </c>
      <c r="X308" s="61"/>
      <c r="Y308" s="59" t="s">
        <v>697</v>
      </c>
      <c r="Z308" s="67" t="s">
        <v>692</v>
      </c>
      <c r="AA308" s="59" t="s">
        <v>698</v>
      </c>
      <c r="AB308" s="59" t="s">
        <v>50</v>
      </c>
      <c r="AC308" s="68" t="s">
        <v>675</v>
      </c>
      <c r="AD308" s="68" t="s">
        <v>676</v>
      </c>
      <c r="AE308" s="68" t="s">
        <v>676</v>
      </c>
      <c r="AF308" s="66" t="s">
        <v>733</v>
      </c>
      <c r="AG308" s="66" t="s">
        <v>733</v>
      </c>
      <c r="AH308" s="96" t="s">
        <v>679</v>
      </c>
      <c r="AI308" s="66" t="s">
        <v>749</v>
      </c>
      <c r="AJ308" s="66" t="s">
        <v>749</v>
      </c>
      <c r="AK308" s="66" t="s">
        <v>749</v>
      </c>
      <c r="AL308" s="66" t="s">
        <v>749</v>
      </c>
      <c r="AM308" s="68" t="s">
        <v>675</v>
      </c>
      <c r="AN308" s="66" t="s">
        <v>733</v>
      </c>
      <c r="AO308" s="66" t="s">
        <v>663</v>
      </c>
      <c r="AP308" s="95" t="s">
        <v>48</v>
      </c>
      <c r="AQ308" s="383"/>
    </row>
    <row r="309" spans="1:43" ht="17.25" hidden="1" customHeight="1" x14ac:dyDescent="0.2">
      <c r="A309" s="347" t="str">
        <f>'Stammdaten Mitarbeitende'!AA309</f>
        <v/>
      </c>
      <c r="B309" s="348" t="str">
        <f t="shared" ref="B309:B329" si="292">U309</f>
        <v/>
      </c>
      <c r="C309" s="162"/>
      <c r="D309" s="163"/>
      <c r="E309" s="164"/>
      <c r="F309" s="165"/>
      <c r="G309" s="307"/>
      <c r="H309" s="308"/>
      <c r="I309" s="346">
        <f t="shared" ref="I309:I329" si="293">V309</f>
        <v>0</v>
      </c>
      <c r="J309" s="309" t="str">
        <f t="shared" ref="J309:J329" si="294">W309</f>
        <v/>
      </c>
      <c r="K309" s="164"/>
      <c r="L309" s="342" t="str">
        <f t="shared" ref="L309:L329" si="295">Z309</f>
        <v/>
      </c>
      <c r="M309" s="309" t="str">
        <f t="shared" ref="M309:M329" si="296">AB309</f>
        <v/>
      </c>
      <c r="N309" s="309" t="str">
        <f t="shared" ref="N309:N329" si="297">AC309</f>
        <v/>
      </c>
      <c r="O309" s="309" t="str">
        <f t="shared" ref="O309:O329" si="298">AD309</f>
        <v/>
      </c>
      <c r="P309" s="164"/>
      <c r="Q309" s="309" t="str">
        <f t="shared" ref="Q309:Q329" si="299">AE309</f>
        <v/>
      </c>
      <c r="R309" s="309" t="str">
        <f t="shared" ref="R309:R329" si="300">AH309</f>
        <v/>
      </c>
      <c r="S309" s="56"/>
      <c r="T309" s="57"/>
      <c r="U309" s="64" t="str">
        <f>IF($A309="","",'Stammdaten Mitarbeitende'!L309)</f>
        <v/>
      </c>
      <c r="V309" s="63">
        <f t="shared" ref="V309:V329" si="301">IF(AND(G309="",H309=""),0,G309-H309)</f>
        <v>0</v>
      </c>
      <c r="W309" s="63" t="str">
        <f t="shared" ref="W309:W329" si="302">IF(OR($A309="",D309="",E309="",F309="",V309=""),"",D309-(E309+F309+V309))</f>
        <v/>
      </c>
      <c r="X309" s="63" t="str">
        <f t="shared" ref="X309:X329" si="303">IF(W309="","",MAX(W309,0))</f>
        <v/>
      </c>
      <c r="Y309" s="65" t="str">
        <f t="shared" ref="Y309:Y329" si="304">IF(J309="","",Y$4)</f>
        <v/>
      </c>
      <c r="Z309" s="65" t="str">
        <f t="shared" ref="Z309:Z329" si="305">IF(J309="","",J309*Z$4)</f>
        <v/>
      </c>
      <c r="AA309" s="19" t="str">
        <f t="shared" ref="AA309:AA329" si="306">IF(Y309="","",AA$4)</f>
        <v/>
      </c>
      <c r="AB309" s="19" t="str">
        <f t="shared" ref="AB309:AB329" si="307">IF(J309="","",ROUND(J309*AB$4 - MAX(K309-L309,0),2))</f>
        <v/>
      </c>
      <c r="AC309" s="19" t="str">
        <f t="shared" ref="AC309:AC329" si="308">IF(OR($A309="",J309="",B309="",M309&lt;0),"",MAX(ROUND(M309*B309*2,1)/2,0))</f>
        <v/>
      </c>
      <c r="AD309" s="19" t="str">
        <f t="shared" ref="AD309:AD329" si="309">IF(OR($A309="",N309=""),"",ROUND(N309*8/5,1)/2)</f>
        <v/>
      </c>
      <c r="AE309" s="19" t="str">
        <f t="shared" ref="AE309:AE329" si="310">IF(OR($A309="",B309="",N309=""),"",ROUND(AE$3*C309*B309*16/50,1)/2)</f>
        <v/>
      </c>
      <c r="AF309" s="19" t="str">
        <f t="shared" ref="AF309:AF329" si="311">IF(OR($A309="",J309="",N309=""),"",MAX(O309+P309-N309,0))</f>
        <v/>
      </c>
      <c r="AG309" s="19">
        <f t="shared" ref="AG309:AG329" si="312">P309</f>
        <v>0</v>
      </c>
      <c r="AH309" s="19" t="str">
        <f t="shared" ref="AH309:AH329" si="313">IF(OR($A309="",N309=""),"",ROUND((MAX(O309-Q309-AF309,0))*2,1)/2)</f>
        <v/>
      </c>
      <c r="AI309" s="81">
        <f t="shared" ref="AI309:AI329" si="314">IF(D309="",0,1)</f>
        <v>0</v>
      </c>
      <c r="AJ309" s="80">
        <f>IF(J309="",0,IF(ROUND(J309,2)&lt;=0,0,1))</f>
        <v>0</v>
      </c>
      <c r="AK309" s="19">
        <f t="shared" ref="AK309:AK329" si="315">IF(D309="",0,D309)</f>
        <v>0</v>
      </c>
      <c r="AL309" s="19">
        <f t="shared" ref="AL309:AL329" si="316">IF(D309="",0,F309)</f>
        <v>0</v>
      </c>
      <c r="AM309" s="64">
        <f>IF('Stammdaten Mitarbeitende'!N309&gt;0,AC309,0)</f>
        <v>0</v>
      </c>
      <c r="AN309" s="74">
        <f>IF('Stammdaten Mitarbeitende'!N309&gt;0,P309,0)</f>
        <v>0</v>
      </c>
      <c r="AO309" s="19">
        <f t="shared" ref="AO309:AO329" si="317">D309</f>
        <v>0</v>
      </c>
      <c r="AP309" s="19">
        <f t="shared" ref="AP309:AP329" si="318">F309</f>
        <v>0</v>
      </c>
      <c r="AQ309" s="97">
        <f t="shared" ref="AQ309:AQ329" si="319">IF(AM309="",0,MAX(AM309-AN309,0))</f>
        <v>0</v>
      </c>
    </row>
    <row r="310" spans="1:43" ht="17.25" hidden="1" customHeight="1" x14ac:dyDescent="0.2">
      <c r="A310" s="347" t="str">
        <f>'Stammdaten Mitarbeitende'!AA310</f>
        <v/>
      </c>
      <c r="B310" s="348" t="str">
        <f t="shared" si="292"/>
        <v/>
      </c>
      <c r="C310" s="162"/>
      <c r="D310" s="163"/>
      <c r="E310" s="164"/>
      <c r="F310" s="165"/>
      <c r="G310" s="307"/>
      <c r="H310" s="308"/>
      <c r="I310" s="346">
        <f t="shared" si="293"/>
        <v>0</v>
      </c>
      <c r="J310" s="309" t="str">
        <f t="shared" si="294"/>
        <v/>
      </c>
      <c r="K310" s="164"/>
      <c r="L310" s="342" t="str">
        <f t="shared" si="295"/>
        <v/>
      </c>
      <c r="M310" s="309" t="str">
        <f t="shared" si="296"/>
        <v/>
      </c>
      <c r="N310" s="309" t="str">
        <f t="shared" si="297"/>
        <v/>
      </c>
      <c r="O310" s="309" t="str">
        <f t="shared" si="298"/>
        <v/>
      </c>
      <c r="P310" s="164"/>
      <c r="Q310" s="309" t="str">
        <f t="shared" si="299"/>
        <v/>
      </c>
      <c r="R310" s="309" t="str">
        <f t="shared" si="300"/>
        <v/>
      </c>
      <c r="S310" s="56"/>
      <c r="T310" s="57"/>
      <c r="U310" s="64" t="str">
        <f>IF($A310="","",'Stammdaten Mitarbeitende'!L310)</f>
        <v/>
      </c>
      <c r="V310" s="63">
        <f t="shared" si="301"/>
        <v>0</v>
      </c>
      <c r="W310" s="63" t="str">
        <f t="shared" si="302"/>
        <v/>
      </c>
      <c r="X310" s="63" t="str">
        <f t="shared" si="303"/>
        <v/>
      </c>
      <c r="Y310" s="65" t="str">
        <f t="shared" si="304"/>
        <v/>
      </c>
      <c r="Z310" s="65" t="str">
        <f t="shared" si="305"/>
        <v/>
      </c>
      <c r="AA310" s="19" t="str">
        <f t="shared" si="306"/>
        <v/>
      </c>
      <c r="AB310" s="19" t="str">
        <f t="shared" si="307"/>
        <v/>
      </c>
      <c r="AC310" s="19" t="str">
        <f t="shared" si="308"/>
        <v/>
      </c>
      <c r="AD310" s="19" t="str">
        <f t="shared" si="309"/>
        <v/>
      </c>
      <c r="AE310" s="19" t="str">
        <f t="shared" si="310"/>
        <v/>
      </c>
      <c r="AF310" s="19" t="str">
        <f t="shared" si="311"/>
        <v/>
      </c>
      <c r="AG310" s="19">
        <f t="shared" si="312"/>
        <v>0</v>
      </c>
      <c r="AH310" s="19" t="str">
        <f t="shared" si="313"/>
        <v/>
      </c>
      <c r="AI310" s="81">
        <f t="shared" si="314"/>
        <v>0</v>
      </c>
      <c r="AJ310" s="80">
        <f t="shared" ref="AJ310:AJ329" si="320">IF(J310="",0,IF(ROUND(J310,2)&lt;=0,0,1))</f>
        <v>0</v>
      </c>
      <c r="AK310" s="19">
        <f t="shared" si="315"/>
        <v>0</v>
      </c>
      <c r="AL310" s="19">
        <f t="shared" si="316"/>
        <v>0</v>
      </c>
      <c r="AM310" s="64">
        <f>IF('Stammdaten Mitarbeitende'!N310&gt;0,AC310,0)</f>
        <v>0</v>
      </c>
      <c r="AN310" s="74">
        <f>IF('Stammdaten Mitarbeitende'!N310&gt;0,P310,0)</f>
        <v>0</v>
      </c>
      <c r="AO310" s="19">
        <f t="shared" si="317"/>
        <v>0</v>
      </c>
      <c r="AP310" s="19">
        <f t="shared" si="318"/>
        <v>0</v>
      </c>
      <c r="AQ310" s="97">
        <f t="shared" si="319"/>
        <v>0</v>
      </c>
    </row>
    <row r="311" spans="1:43" ht="17.25" hidden="1" customHeight="1" x14ac:dyDescent="0.2">
      <c r="A311" s="347" t="str">
        <f>'Stammdaten Mitarbeitende'!AA311</f>
        <v/>
      </c>
      <c r="B311" s="348" t="str">
        <f t="shared" si="292"/>
        <v/>
      </c>
      <c r="C311" s="162"/>
      <c r="D311" s="163"/>
      <c r="E311" s="164"/>
      <c r="F311" s="165"/>
      <c r="G311" s="307"/>
      <c r="H311" s="308"/>
      <c r="I311" s="346">
        <f t="shared" si="293"/>
        <v>0</v>
      </c>
      <c r="J311" s="309" t="str">
        <f t="shared" si="294"/>
        <v/>
      </c>
      <c r="K311" s="164"/>
      <c r="L311" s="342" t="str">
        <f t="shared" si="295"/>
        <v/>
      </c>
      <c r="M311" s="309" t="str">
        <f t="shared" si="296"/>
        <v/>
      </c>
      <c r="N311" s="309" t="str">
        <f t="shared" si="297"/>
        <v/>
      </c>
      <c r="O311" s="309" t="str">
        <f t="shared" si="298"/>
        <v/>
      </c>
      <c r="P311" s="164"/>
      <c r="Q311" s="309" t="str">
        <f t="shared" si="299"/>
        <v/>
      </c>
      <c r="R311" s="309" t="str">
        <f t="shared" si="300"/>
        <v/>
      </c>
      <c r="S311" s="56"/>
      <c r="T311" s="57"/>
      <c r="U311" s="64" t="str">
        <f>IF($A311="","",'Stammdaten Mitarbeitende'!L311)</f>
        <v/>
      </c>
      <c r="V311" s="63">
        <f t="shared" si="301"/>
        <v>0</v>
      </c>
      <c r="W311" s="63" t="str">
        <f t="shared" si="302"/>
        <v/>
      </c>
      <c r="X311" s="63" t="str">
        <f t="shared" si="303"/>
        <v/>
      </c>
      <c r="Y311" s="65" t="str">
        <f t="shared" si="304"/>
        <v/>
      </c>
      <c r="Z311" s="65" t="str">
        <f t="shared" si="305"/>
        <v/>
      </c>
      <c r="AA311" s="19" t="str">
        <f t="shared" si="306"/>
        <v/>
      </c>
      <c r="AB311" s="19" t="str">
        <f t="shared" si="307"/>
        <v/>
      </c>
      <c r="AC311" s="19" t="str">
        <f t="shared" si="308"/>
        <v/>
      </c>
      <c r="AD311" s="19" t="str">
        <f t="shared" si="309"/>
        <v/>
      </c>
      <c r="AE311" s="19" t="str">
        <f t="shared" si="310"/>
        <v/>
      </c>
      <c r="AF311" s="19" t="str">
        <f t="shared" si="311"/>
        <v/>
      </c>
      <c r="AG311" s="19">
        <f t="shared" si="312"/>
        <v>0</v>
      </c>
      <c r="AH311" s="19" t="str">
        <f t="shared" si="313"/>
        <v/>
      </c>
      <c r="AI311" s="81">
        <f t="shared" si="314"/>
        <v>0</v>
      </c>
      <c r="AJ311" s="80">
        <f t="shared" si="320"/>
        <v>0</v>
      </c>
      <c r="AK311" s="19">
        <f t="shared" si="315"/>
        <v>0</v>
      </c>
      <c r="AL311" s="19">
        <f t="shared" si="316"/>
        <v>0</v>
      </c>
      <c r="AM311" s="64">
        <f>IF('Stammdaten Mitarbeitende'!N311&gt;0,AC311,0)</f>
        <v>0</v>
      </c>
      <c r="AN311" s="74">
        <f>IF('Stammdaten Mitarbeitende'!N311&gt;0,P311,0)</f>
        <v>0</v>
      </c>
      <c r="AO311" s="19">
        <f t="shared" si="317"/>
        <v>0</v>
      </c>
      <c r="AP311" s="19">
        <f t="shared" si="318"/>
        <v>0</v>
      </c>
      <c r="AQ311" s="97">
        <f t="shared" si="319"/>
        <v>0</v>
      </c>
    </row>
    <row r="312" spans="1:43" ht="17.25" hidden="1" customHeight="1" x14ac:dyDescent="0.2">
      <c r="A312" s="347" t="str">
        <f>'Stammdaten Mitarbeitende'!AA312</f>
        <v/>
      </c>
      <c r="B312" s="348" t="str">
        <f t="shared" si="292"/>
        <v/>
      </c>
      <c r="C312" s="162"/>
      <c r="D312" s="163"/>
      <c r="E312" s="164"/>
      <c r="F312" s="165"/>
      <c r="G312" s="307"/>
      <c r="H312" s="308"/>
      <c r="I312" s="346">
        <f t="shared" si="293"/>
        <v>0</v>
      </c>
      <c r="J312" s="309" t="str">
        <f t="shared" si="294"/>
        <v/>
      </c>
      <c r="K312" s="164"/>
      <c r="L312" s="342" t="str">
        <f t="shared" si="295"/>
        <v/>
      </c>
      <c r="M312" s="309" t="str">
        <f t="shared" si="296"/>
        <v/>
      </c>
      <c r="N312" s="309" t="str">
        <f t="shared" si="297"/>
        <v/>
      </c>
      <c r="O312" s="309" t="str">
        <f t="shared" si="298"/>
        <v/>
      </c>
      <c r="P312" s="164"/>
      <c r="Q312" s="309" t="str">
        <f t="shared" si="299"/>
        <v/>
      </c>
      <c r="R312" s="309" t="str">
        <f t="shared" si="300"/>
        <v/>
      </c>
      <c r="S312" s="56"/>
      <c r="T312" s="57"/>
      <c r="U312" s="64" t="str">
        <f>IF($A312="","",'Stammdaten Mitarbeitende'!L312)</f>
        <v/>
      </c>
      <c r="V312" s="63">
        <f t="shared" si="301"/>
        <v>0</v>
      </c>
      <c r="W312" s="63" t="str">
        <f t="shared" si="302"/>
        <v/>
      </c>
      <c r="X312" s="63" t="str">
        <f t="shared" si="303"/>
        <v/>
      </c>
      <c r="Y312" s="65" t="str">
        <f t="shared" si="304"/>
        <v/>
      </c>
      <c r="Z312" s="65" t="str">
        <f t="shared" si="305"/>
        <v/>
      </c>
      <c r="AA312" s="19" t="str">
        <f t="shared" si="306"/>
        <v/>
      </c>
      <c r="AB312" s="19" t="str">
        <f t="shared" si="307"/>
        <v/>
      </c>
      <c r="AC312" s="19" t="str">
        <f t="shared" si="308"/>
        <v/>
      </c>
      <c r="AD312" s="19" t="str">
        <f t="shared" si="309"/>
        <v/>
      </c>
      <c r="AE312" s="19" t="str">
        <f t="shared" si="310"/>
        <v/>
      </c>
      <c r="AF312" s="19" t="str">
        <f t="shared" si="311"/>
        <v/>
      </c>
      <c r="AG312" s="19">
        <f t="shared" si="312"/>
        <v>0</v>
      </c>
      <c r="AH312" s="19" t="str">
        <f t="shared" si="313"/>
        <v/>
      </c>
      <c r="AI312" s="81">
        <f t="shared" si="314"/>
        <v>0</v>
      </c>
      <c r="AJ312" s="80">
        <f t="shared" si="320"/>
        <v>0</v>
      </c>
      <c r="AK312" s="19">
        <f t="shared" si="315"/>
        <v>0</v>
      </c>
      <c r="AL312" s="19">
        <f t="shared" si="316"/>
        <v>0</v>
      </c>
      <c r="AM312" s="64">
        <f>IF('Stammdaten Mitarbeitende'!N312&gt;0,AC312,0)</f>
        <v>0</v>
      </c>
      <c r="AN312" s="74">
        <f>IF('Stammdaten Mitarbeitende'!N312&gt;0,P312,0)</f>
        <v>0</v>
      </c>
      <c r="AO312" s="19">
        <f t="shared" si="317"/>
        <v>0</v>
      </c>
      <c r="AP312" s="19">
        <f t="shared" si="318"/>
        <v>0</v>
      </c>
      <c r="AQ312" s="97">
        <f t="shared" si="319"/>
        <v>0</v>
      </c>
    </row>
    <row r="313" spans="1:43" ht="17.25" hidden="1" customHeight="1" x14ac:dyDescent="0.2">
      <c r="A313" s="347" t="str">
        <f>'Stammdaten Mitarbeitende'!AA313</f>
        <v/>
      </c>
      <c r="B313" s="348" t="str">
        <f t="shared" si="292"/>
        <v/>
      </c>
      <c r="C313" s="162"/>
      <c r="D313" s="163"/>
      <c r="E313" s="164"/>
      <c r="F313" s="165"/>
      <c r="G313" s="307"/>
      <c r="H313" s="308"/>
      <c r="I313" s="346">
        <f t="shared" si="293"/>
        <v>0</v>
      </c>
      <c r="J313" s="309" t="str">
        <f t="shared" si="294"/>
        <v/>
      </c>
      <c r="K313" s="164"/>
      <c r="L313" s="342" t="str">
        <f t="shared" si="295"/>
        <v/>
      </c>
      <c r="M313" s="309" t="str">
        <f t="shared" si="296"/>
        <v/>
      </c>
      <c r="N313" s="309" t="str">
        <f t="shared" si="297"/>
        <v/>
      </c>
      <c r="O313" s="309" t="str">
        <f t="shared" si="298"/>
        <v/>
      </c>
      <c r="P313" s="164"/>
      <c r="Q313" s="309" t="str">
        <f t="shared" si="299"/>
        <v/>
      </c>
      <c r="R313" s="309" t="str">
        <f t="shared" si="300"/>
        <v/>
      </c>
      <c r="S313" s="56"/>
      <c r="T313" s="57"/>
      <c r="U313" s="64" t="str">
        <f>IF($A313="","",'Stammdaten Mitarbeitende'!L313)</f>
        <v/>
      </c>
      <c r="V313" s="63">
        <f t="shared" si="301"/>
        <v>0</v>
      </c>
      <c r="W313" s="63" t="str">
        <f t="shared" si="302"/>
        <v/>
      </c>
      <c r="X313" s="63" t="str">
        <f t="shared" si="303"/>
        <v/>
      </c>
      <c r="Y313" s="65" t="str">
        <f t="shared" si="304"/>
        <v/>
      </c>
      <c r="Z313" s="65" t="str">
        <f t="shared" si="305"/>
        <v/>
      </c>
      <c r="AA313" s="19" t="str">
        <f t="shared" si="306"/>
        <v/>
      </c>
      <c r="AB313" s="19" t="str">
        <f t="shared" si="307"/>
        <v/>
      </c>
      <c r="AC313" s="19" t="str">
        <f t="shared" si="308"/>
        <v/>
      </c>
      <c r="AD313" s="19" t="str">
        <f t="shared" si="309"/>
        <v/>
      </c>
      <c r="AE313" s="19" t="str">
        <f t="shared" si="310"/>
        <v/>
      </c>
      <c r="AF313" s="19" t="str">
        <f t="shared" si="311"/>
        <v/>
      </c>
      <c r="AG313" s="19">
        <f t="shared" si="312"/>
        <v>0</v>
      </c>
      <c r="AH313" s="19" t="str">
        <f t="shared" si="313"/>
        <v/>
      </c>
      <c r="AI313" s="81">
        <f t="shared" si="314"/>
        <v>0</v>
      </c>
      <c r="AJ313" s="80">
        <f t="shared" si="320"/>
        <v>0</v>
      </c>
      <c r="AK313" s="19">
        <f t="shared" si="315"/>
        <v>0</v>
      </c>
      <c r="AL313" s="19">
        <f t="shared" si="316"/>
        <v>0</v>
      </c>
      <c r="AM313" s="64">
        <f>IF('Stammdaten Mitarbeitende'!N313&gt;0,AC313,0)</f>
        <v>0</v>
      </c>
      <c r="AN313" s="74">
        <f>IF('Stammdaten Mitarbeitende'!N313&gt;0,P313,0)</f>
        <v>0</v>
      </c>
      <c r="AO313" s="19">
        <f t="shared" si="317"/>
        <v>0</v>
      </c>
      <c r="AP313" s="19">
        <f t="shared" si="318"/>
        <v>0</v>
      </c>
      <c r="AQ313" s="97">
        <f t="shared" si="319"/>
        <v>0</v>
      </c>
    </row>
    <row r="314" spans="1:43" ht="17.25" hidden="1" customHeight="1" x14ac:dyDescent="0.2">
      <c r="A314" s="347" t="str">
        <f>'Stammdaten Mitarbeitende'!AA314</f>
        <v/>
      </c>
      <c r="B314" s="348" t="str">
        <f t="shared" si="292"/>
        <v/>
      </c>
      <c r="C314" s="162"/>
      <c r="D314" s="163"/>
      <c r="E314" s="164"/>
      <c r="F314" s="165"/>
      <c r="G314" s="307"/>
      <c r="H314" s="308"/>
      <c r="I314" s="346">
        <f t="shared" si="293"/>
        <v>0</v>
      </c>
      <c r="J314" s="309" t="str">
        <f t="shared" si="294"/>
        <v/>
      </c>
      <c r="K314" s="164"/>
      <c r="L314" s="342" t="str">
        <f t="shared" si="295"/>
        <v/>
      </c>
      <c r="M314" s="309" t="str">
        <f t="shared" si="296"/>
        <v/>
      </c>
      <c r="N314" s="309" t="str">
        <f t="shared" si="297"/>
        <v/>
      </c>
      <c r="O314" s="309" t="str">
        <f t="shared" si="298"/>
        <v/>
      </c>
      <c r="P314" s="164"/>
      <c r="Q314" s="309" t="str">
        <f t="shared" si="299"/>
        <v/>
      </c>
      <c r="R314" s="309" t="str">
        <f t="shared" si="300"/>
        <v/>
      </c>
      <c r="S314" s="56"/>
      <c r="T314" s="57"/>
      <c r="U314" s="64" t="str">
        <f>IF($A314="","",'Stammdaten Mitarbeitende'!L314)</f>
        <v/>
      </c>
      <c r="V314" s="63">
        <f t="shared" si="301"/>
        <v>0</v>
      </c>
      <c r="W314" s="63" t="str">
        <f t="shared" si="302"/>
        <v/>
      </c>
      <c r="X314" s="63" t="str">
        <f t="shared" si="303"/>
        <v/>
      </c>
      <c r="Y314" s="65" t="str">
        <f t="shared" si="304"/>
        <v/>
      </c>
      <c r="Z314" s="65" t="str">
        <f t="shared" si="305"/>
        <v/>
      </c>
      <c r="AA314" s="19" t="str">
        <f t="shared" si="306"/>
        <v/>
      </c>
      <c r="AB314" s="19" t="str">
        <f t="shared" si="307"/>
        <v/>
      </c>
      <c r="AC314" s="19" t="str">
        <f t="shared" si="308"/>
        <v/>
      </c>
      <c r="AD314" s="19" t="str">
        <f t="shared" si="309"/>
        <v/>
      </c>
      <c r="AE314" s="19" t="str">
        <f t="shared" si="310"/>
        <v/>
      </c>
      <c r="AF314" s="19" t="str">
        <f t="shared" si="311"/>
        <v/>
      </c>
      <c r="AG314" s="19">
        <f t="shared" si="312"/>
        <v>0</v>
      </c>
      <c r="AH314" s="19" t="str">
        <f t="shared" si="313"/>
        <v/>
      </c>
      <c r="AI314" s="81">
        <f t="shared" si="314"/>
        <v>0</v>
      </c>
      <c r="AJ314" s="80">
        <f t="shared" si="320"/>
        <v>0</v>
      </c>
      <c r="AK314" s="19">
        <f t="shared" si="315"/>
        <v>0</v>
      </c>
      <c r="AL314" s="19">
        <f t="shared" si="316"/>
        <v>0</v>
      </c>
      <c r="AM314" s="64">
        <f>IF('Stammdaten Mitarbeitende'!N314&gt;0,AC314,0)</f>
        <v>0</v>
      </c>
      <c r="AN314" s="74">
        <f>IF('Stammdaten Mitarbeitende'!N314&gt;0,P314,0)</f>
        <v>0</v>
      </c>
      <c r="AO314" s="19">
        <f t="shared" si="317"/>
        <v>0</v>
      </c>
      <c r="AP314" s="19">
        <f t="shared" si="318"/>
        <v>0</v>
      </c>
      <c r="AQ314" s="97">
        <f t="shared" si="319"/>
        <v>0</v>
      </c>
    </row>
    <row r="315" spans="1:43" ht="17.25" hidden="1" customHeight="1" x14ac:dyDescent="0.2">
      <c r="A315" s="347" t="str">
        <f>'Stammdaten Mitarbeitende'!AA315</f>
        <v/>
      </c>
      <c r="B315" s="348" t="str">
        <f t="shared" si="292"/>
        <v/>
      </c>
      <c r="C315" s="162"/>
      <c r="D315" s="163"/>
      <c r="E315" s="164"/>
      <c r="F315" s="165"/>
      <c r="G315" s="307"/>
      <c r="H315" s="308"/>
      <c r="I315" s="346">
        <f t="shared" si="293"/>
        <v>0</v>
      </c>
      <c r="J315" s="309" t="str">
        <f t="shared" si="294"/>
        <v/>
      </c>
      <c r="K315" s="164"/>
      <c r="L315" s="342" t="str">
        <f t="shared" si="295"/>
        <v/>
      </c>
      <c r="M315" s="309" t="str">
        <f t="shared" si="296"/>
        <v/>
      </c>
      <c r="N315" s="309" t="str">
        <f t="shared" si="297"/>
        <v/>
      </c>
      <c r="O315" s="309" t="str">
        <f t="shared" si="298"/>
        <v/>
      </c>
      <c r="P315" s="164"/>
      <c r="Q315" s="309" t="str">
        <f t="shared" si="299"/>
        <v/>
      </c>
      <c r="R315" s="309" t="str">
        <f t="shared" si="300"/>
        <v/>
      </c>
      <c r="S315" s="56"/>
      <c r="T315" s="57"/>
      <c r="U315" s="64" t="str">
        <f>IF($A315="","",'Stammdaten Mitarbeitende'!L315)</f>
        <v/>
      </c>
      <c r="V315" s="63">
        <f t="shared" si="301"/>
        <v>0</v>
      </c>
      <c r="W315" s="63" t="str">
        <f t="shared" si="302"/>
        <v/>
      </c>
      <c r="X315" s="63" t="str">
        <f t="shared" si="303"/>
        <v/>
      </c>
      <c r="Y315" s="65" t="str">
        <f t="shared" si="304"/>
        <v/>
      </c>
      <c r="Z315" s="65" t="str">
        <f t="shared" si="305"/>
        <v/>
      </c>
      <c r="AA315" s="19" t="str">
        <f t="shared" si="306"/>
        <v/>
      </c>
      <c r="AB315" s="19" t="str">
        <f t="shared" si="307"/>
        <v/>
      </c>
      <c r="AC315" s="19" t="str">
        <f t="shared" si="308"/>
        <v/>
      </c>
      <c r="AD315" s="19" t="str">
        <f t="shared" si="309"/>
        <v/>
      </c>
      <c r="AE315" s="19" t="str">
        <f t="shared" si="310"/>
        <v/>
      </c>
      <c r="AF315" s="19" t="str">
        <f t="shared" si="311"/>
        <v/>
      </c>
      <c r="AG315" s="19">
        <f t="shared" si="312"/>
        <v>0</v>
      </c>
      <c r="AH315" s="19" t="str">
        <f t="shared" si="313"/>
        <v/>
      </c>
      <c r="AI315" s="81">
        <f t="shared" si="314"/>
        <v>0</v>
      </c>
      <c r="AJ315" s="80">
        <f t="shared" si="320"/>
        <v>0</v>
      </c>
      <c r="AK315" s="19">
        <f t="shared" si="315"/>
        <v>0</v>
      </c>
      <c r="AL315" s="19">
        <f t="shared" si="316"/>
        <v>0</v>
      </c>
      <c r="AM315" s="64">
        <f>IF('Stammdaten Mitarbeitende'!N315&gt;0,AC315,0)</f>
        <v>0</v>
      </c>
      <c r="AN315" s="74">
        <f>IF('Stammdaten Mitarbeitende'!N315&gt;0,P315,0)</f>
        <v>0</v>
      </c>
      <c r="AO315" s="19">
        <f t="shared" si="317"/>
        <v>0</v>
      </c>
      <c r="AP315" s="19">
        <f t="shared" si="318"/>
        <v>0</v>
      </c>
      <c r="AQ315" s="97">
        <f t="shared" si="319"/>
        <v>0</v>
      </c>
    </row>
    <row r="316" spans="1:43" ht="17.25" hidden="1" customHeight="1" x14ac:dyDescent="0.2">
      <c r="A316" s="347" t="str">
        <f>'Stammdaten Mitarbeitende'!AA316</f>
        <v/>
      </c>
      <c r="B316" s="348" t="str">
        <f t="shared" si="292"/>
        <v/>
      </c>
      <c r="C316" s="162"/>
      <c r="D316" s="163"/>
      <c r="E316" s="164"/>
      <c r="F316" s="165"/>
      <c r="G316" s="307"/>
      <c r="H316" s="308"/>
      <c r="I316" s="346">
        <f t="shared" si="293"/>
        <v>0</v>
      </c>
      <c r="J316" s="309" t="str">
        <f t="shared" si="294"/>
        <v/>
      </c>
      <c r="K316" s="164"/>
      <c r="L316" s="342" t="str">
        <f t="shared" si="295"/>
        <v/>
      </c>
      <c r="M316" s="309" t="str">
        <f t="shared" si="296"/>
        <v/>
      </c>
      <c r="N316" s="309" t="str">
        <f t="shared" si="297"/>
        <v/>
      </c>
      <c r="O316" s="309" t="str">
        <f t="shared" si="298"/>
        <v/>
      </c>
      <c r="P316" s="164"/>
      <c r="Q316" s="309" t="str">
        <f t="shared" si="299"/>
        <v/>
      </c>
      <c r="R316" s="309" t="str">
        <f t="shared" si="300"/>
        <v/>
      </c>
      <c r="S316" s="56"/>
      <c r="T316" s="57"/>
      <c r="U316" s="64" t="str">
        <f>IF($A316="","",'Stammdaten Mitarbeitende'!L316)</f>
        <v/>
      </c>
      <c r="V316" s="63">
        <f t="shared" si="301"/>
        <v>0</v>
      </c>
      <c r="W316" s="63" t="str">
        <f t="shared" si="302"/>
        <v/>
      </c>
      <c r="X316" s="63" t="str">
        <f t="shared" si="303"/>
        <v/>
      </c>
      <c r="Y316" s="65" t="str">
        <f t="shared" si="304"/>
        <v/>
      </c>
      <c r="Z316" s="65" t="str">
        <f t="shared" si="305"/>
        <v/>
      </c>
      <c r="AA316" s="19" t="str">
        <f t="shared" si="306"/>
        <v/>
      </c>
      <c r="AB316" s="19" t="str">
        <f t="shared" si="307"/>
        <v/>
      </c>
      <c r="AC316" s="19" t="str">
        <f t="shared" si="308"/>
        <v/>
      </c>
      <c r="AD316" s="19" t="str">
        <f t="shared" si="309"/>
        <v/>
      </c>
      <c r="AE316" s="19" t="str">
        <f t="shared" si="310"/>
        <v/>
      </c>
      <c r="AF316" s="19" t="str">
        <f t="shared" si="311"/>
        <v/>
      </c>
      <c r="AG316" s="19">
        <f t="shared" si="312"/>
        <v>0</v>
      </c>
      <c r="AH316" s="19" t="str">
        <f t="shared" si="313"/>
        <v/>
      </c>
      <c r="AI316" s="81">
        <f t="shared" si="314"/>
        <v>0</v>
      </c>
      <c r="AJ316" s="80">
        <f t="shared" si="320"/>
        <v>0</v>
      </c>
      <c r="AK316" s="19">
        <f t="shared" si="315"/>
        <v>0</v>
      </c>
      <c r="AL316" s="19">
        <f t="shared" si="316"/>
        <v>0</v>
      </c>
      <c r="AM316" s="64">
        <f>IF('Stammdaten Mitarbeitende'!N316&gt;0,AC316,0)</f>
        <v>0</v>
      </c>
      <c r="AN316" s="74">
        <f>IF('Stammdaten Mitarbeitende'!N316&gt;0,P316,0)</f>
        <v>0</v>
      </c>
      <c r="AO316" s="19">
        <f t="shared" si="317"/>
        <v>0</v>
      </c>
      <c r="AP316" s="19">
        <f t="shared" si="318"/>
        <v>0</v>
      </c>
      <c r="AQ316" s="97">
        <f t="shared" si="319"/>
        <v>0</v>
      </c>
    </row>
    <row r="317" spans="1:43" ht="17.25" hidden="1" customHeight="1" x14ac:dyDescent="0.2">
      <c r="A317" s="347" t="str">
        <f>'Stammdaten Mitarbeitende'!AA317</f>
        <v/>
      </c>
      <c r="B317" s="348" t="str">
        <f t="shared" si="292"/>
        <v/>
      </c>
      <c r="C317" s="162"/>
      <c r="D317" s="163"/>
      <c r="E317" s="164"/>
      <c r="F317" s="165"/>
      <c r="G317" s="307"/>
      <c r="H317" s="308"/>
      <c r="I317" s="346">
        <f t="shared" si="293"/>
        <v>0</v>
      </c>
      <c r="J317" s="309" t="str">
        <f t="shared" si="294"/>
        <v/>
      </c>
      <c r="K317" s="164"/>
      <c r="L317" s="342" t="str">
        <f t="shared" si="295"/>
        <v/>
      </c>
      <c r="M317" s="309" t="str">
        <f t="shared" si="296"/>
        <v/>
      </c>
      <c r="N317" s="309" t="str">
        <f t="shared" si="297"/>
        <v/>
      </c>
      <c r="O317" s="309" t="str">
        <f t="shared" si="298"/>
        <v/>
      </c>
      <c r="P317" s="164"/>
      <c r="Q317" s="309" t="str">
        <f t="shared" si="299"/>
        <v/>
      </c>
      <c r="R317" s="309" t="str">
        <f t="shared" si="300"/>
        <v/>
      </c>
      <c r="S317" s="56"/>
      <c r="T317" s="57"/>
      <c r="U317" s="64" t="str">
        <f>IF($A317="","",'Stammdaten Mitarbeitende'!L317)</f>
        <v/>
      </c>
      <c r="V317" s="63">
        <f t="shared" si="301"/>
        <v>0</v>
      </c>
      <c r="W317" s="63" t="str">
        <f t="shared" si="302"/>
        <v/>
      </c>
      <c r="X317" s="63" t="str">
        <f t="shared" si="303"/>
        <v/>
      </c>
      <c r="Y317" s="65" t="str">
        <f t="shared" si="304"/>
        <v/>
      </c>
      <c r="Z317" s="65" t="str">
        <f t="shared" si="305"/>
        <v/>
      </c>
      <c r="AA317" s="19" t="str">
        <f t="shared" si="306"/>
        <v/>
      </c>
      <c r="AB317" s="19" t="str">
        <f t="shared" si="307"/>
        <v/>
      </c>
      <c r="AC317" s="19" t="str">
        <f t="shared" si="308"/>
        <v/>
      </c>
      <c r="AD317" s="19" t="str">
        <f t="shared" si="309"/>
        <v/>
      </c>
      <c r="AE317" s="19" t="str">
        <f t="shared" si="310"/>
        <v/>
      </c>
      <c r="AF317" s="19" t="str">
        <f t="shared" si="311"/>
        <v/>
      </c>
      <c r="AG317" s="19">
        <f t="shared" si="312"/>
        <v>0</v>
      </c>
      <c r="AH317" s="19" t="str">
        <f t="shared" si="313"/>
        <v/>
      </c>
      <c r="AI317" s="81">
        <f t="shared" si="314"/>
        <v>0</v>
      </c>
      <c r="AJ317" s="80">
        <f t="shared" si="320"/>
        <v>0</v>
      </c>
      <c r="AK317" s="19">
        <f t="shared" si="315"/>
        <v>0</v>
      </c>
      <c r="AL317" s="19">
        <f t="shared" si="316"/>
        <v>0</v>
      </c>
      <c r="AM317" s="64">
        <f>IF('Stammdaten Mitarbeitende'!N317&gt;0,AC317,0)</f>
        <v>0</v>
      </c>
      <c r="AN317" s="74">
        <f>IF('Stammdaten Mitarbeitende'!N317&gt;0,P317,0)</f>
        <v>0</v>
      </c>
      <c r="AO317" s="19">
        <f t="shared" si="317"/>
        <v>0</v>
      </c>
      <c r="AP317" s="19">
        <f t="shared" si="318"/>
        <v>0</v>
      </c>
      <c r="AQ317" s="97">
        <f t="shared" si="319"/>
        <v>0</v>
      </c>
    </row>
    <row r="318" spans="1:43" ht="17.25" hidden="1" customHeight="1" x14ac:dyDescent="0.2">
      <c r="A318" s="347" t="str">
        <f>'Stammdaten Mitarbeitende'!AA318</f>
        <v/>
      </c>
      <c r="B318" s="348" t="str">
        <f t="shared" si="292"/>
        <v/>
      </c>
      <c r="C318" s="162"/>
      <c r="D318" s="163"/>
      <c r="E318" s="164"/>
      <c r="F318" s="165"/>
      <c r="G318" s="307"/>
      <c r="H318" s="308"/>
      <c r="I318" s="346">
        <f t="shared" si="293"/>
        <v>0</v>
      </c>
      <c r="J318" s="309" t="str">
        <f t="shared" si="294"/>
        <v/>
      </c>
      <c r="K318" s="164"/>
      <c r="L318" s="342" t="str">
        <f t="shared" si="295"/>
        <v/>
      </c>
      <c r="M318" s="309" t="str">
        <f t="shared" si="296"/>
        <v/>
      </c>
      <c r="N318" s="309" t="str">
        <f t="shared" si="297"/>
        <v/>
      </c>
      <c r="O318" s="309" t="str">
        <f t="shared" si="298"/>
        <v/>
      </c>
      <c r="P318" s="164"/>
      <c r="Q318" s="309" t="str">
        <f t="shared" si="299"/>
        <v/>
      </c>
      <c r="R318" s="309" t="str">
        <f t="shared" si="300"/>
        <v/>
      </c>
      <c r="S318" s="56"/>
      <c r="T318" s="57"/>
      <c r="U318" s="64" t="str">
        <f>IF($A318="","",'Stammdaten Mitarbeitende'!L318)</f>
        <v/>
      </c>
      <c r="V318" s="63">
        <f t="shared" si="301"/>
        <v>0</v>
      </c>
      <c r="W318" s="63" t="str">
        <f t="shared" si="302"/>
        <v/>
      </c>
      <c r="X318" s="63" t="str">
        <f t="shared" si="303"/>
        <v/>
      </c>
      <c r="Y318" s="65" t="str">
        <f t="shared" si="304"/>
        <v/>
      </c>
      <c r="Z318" s="65" t="str">
        <f t="shared" si="305"/>
        <v/>
      </c>
      <c r="AA318" s="19" t="str">
        <f t="shared" si="306"/>
        <v/>
      </c>
      <c r="AB318" s="19" t="str">
        <f t="shared" si="307"/>
        <v/>
      </c>
      <c r="AC318" s="19" t="str">
        <f t="shared" si="308"/>
        <v/>
      </c>
      <c r="AD318" s="19" t="str">
        <f t="shared" si="309"/>
        <v/>
      </c>
      <c r="AE318" s="19" t="str">
        <f t="shared" si="310"/>
        <v/>
      </c>
      <c r="AF318" s="19" t="str">
        <f t="shared" si="311"/>
        <v/>
      </c>
      <c r="AG318" s="19">
        <f t="shared" si="312"/>
        <v>0</v>
      </c>
      <c r="AH318" s="19" t="str">
        <f t="shared" si="313"/>
        <v/>
      </c>
      <c r="AI318" s="81">
        <f t="shared" si="314"/>
        <v>0</v>
      </c>
      <c r="AJ318" s="80">
        <f t="shared" si="320"/>
        <v>0</v>
      </c>
      <c r="AK318" s="19">
        <f t="shared" si="315"/>
        <v>0</v>
      </c>
      <c r="AL318" s="19">
        <f t="shared" si="316"/>
        <v>0</v>
      </c>
      <c r="AM318" s="64">
        <f>IF('Stammdaten Mitarbeitende'!N318&gt;0,AC318,0)</f>
        <v>0</v>
      </c>
      <c r="AN318" s="74">
        <f>IF('Stammdaten Mitarbeitende'!N318&gt;0,P318,0)</f>
        <v>0</v>
      </c>
      <c r="AO318" s="19">
        <f t="shared" si="317"/>
        <v>0</v>
      </c>
      <c r="AP318" s="19">
        <f t="shared" si="318"/>
        <v>0</v>
      </c>
      <c r="AQ318" s="97">
        <f t="shared" si="319"/>
        <v>0</v>
      </c>
    </row>
    <row r="319" spans="1:43" ht="17.25" hidden="1" customHeight="1" x14ac:dyDescent="0.2">
      <c r="A319" s="347" t="str">
        <f>'Stammdaten Mitarbeitende'!AA319</f>
        <v/>
      </c>
      <c r="B319" s="348" t="str">
        <f t="shared" si="292"/>
        <v/>
      </c>
      <c r="C319" s="162"/>
      <c r="D319" s="163"/>
      <c r="E319" s="164"/>
      <c r="F319" s="165"/>
      <c r="G319" s="307"/>
      <c r="H319" s="308"/>
      <c r="I319" s="346">
        <f t="shared" si="293"/>
        <v>0</v>
      </c>
      <c r="J319" s="309" t="str">
        <f t="shared" si="294"/>
        <v/>
      </c>
      <c r="K319" s="164"/>
      <c r="L319" s="342" t="str">
        <f t="shared" si="295"/>
        <v/>
      </c>
      <c r="M319" s="309" t="str">
        <f t="shared" si="296"/>
        <v/>
      </c>
      <c r="N319" s="309" t="str">
        <f t="shared" si="297"/>
        <v/>
      </c>
      <c r="O319" s="309" t="str">
        <f t="shared" si="298"/>
        <v/>
      </c>
      <c r="P319" s="164"/>
      <c r="Q319" s="309" t="str">
        <f t="shared" si="299"/>
        <v/>
      </c>
      <c r="R319" s="309" t="str">
        <f t="shared" si="300"/>
        <v/>
      </c>
      <c r="S319" s="56"/>
      <c r="T319" s="57"/>
      <c r="U319" s="64" t="str">
        <f>IF($A319="","",'Stammdaten Mitarbeitende'!L319)</f>
        <v/>
      </c>
      <c r="V319" s="63">
        <f t="shared" si="301"/>
        <v>0</v>
      </c>
      <c r="W319" s="63" t="str">
        <f t="shared" si="302"/>
        <v/>
      </c>
      <c r="X319" s="63" t="str">
        <f t="shared" si="303"/>
        <v/>
      </c>
      <c r="Y319" s="65" t="str">
        <f t="shared" si="304"/>
        <v/>
      </c>
      <c r="Z319" s="65" t="str">
        <f t="shared" si="305"/>
        <v/>
      </c>
      <c r="AA319" s="19" t="str">
        <f t="shared" si="306"/>
        <v/>
      </c>
      <c r="AB319" s="19" t="str">
        <f t="shared" si="307"/>
        <v/>
      </c>
      <c r="AC319" s="19" t="str">
        <f t="shared" si="308"/>
        <v/>
      </c>
      <c r="AD319" s="19" t="str">
        <f t="shared" si="309"/>
        <v/>
      </c>
      <c r="AE319" s="19" t="str">
        <f t="shared" si="310"/>
        <v/>
      </c>
      <c r="AF319" s="19" t="str">
        <f t="shared" si="311"/>
        <v/>
      </c>
      <c r="AG319" s="19">
        <f t="shared" si="312"/>
        <v>0</v>
      </c>
      <c r="AH319" s="19" t="str">
        <f t="shared" si="313"/>
        <v/>
      </c>
      <c r="AI319" s="81">
        <f t="shared" si="314"/>
        <v>0</v>
      </c>
      <c r="AJ319" s="80">
        <f t="shared" si="320"/>
        <v>0</v>
      </c>
      <c r="AK319" s="19">
        <f t="shared" si="315"/>
        <v>0</v>
      </c>
      <c r="AL319" s="19">
        <f t="shared" si="316"/>
        <v>0</v>
      </c>
      <c r="AM319" s="64">
        <f>IF('Stammdaten Mitarbeitende'!N319&gt;0,AC319,0)</f>
        <v>0</v>
      </c>
      <c r="AN319" s="74">
        <f>IF('Stammdaten Mitarbeitende'!N319&gt;0,P319,0)</f>
        <v>0</v>
      </c>
      <c r="AO319" s="19">
        <f t="shared" si="317"/>
        <v>0</v>
      </c>
      <c r="AP319" s="19">
        <f t="shared" si="318"/>
        <v>0</v>
      </c>
      <c r="AQ319" s="97">
        <f t="shared" si="319"/>
        <v>0</v>
      </c>
    </row>
    <row r="320" spans="1:43" ht="17.25" hidden="1" customHeight="1" x14ac:dyDescent="0.2">
      <c r="A320" s="347" t="str">
        <f>'Stammdaten Mitarbeitende'!AA320</f>
        <v/>
      </c>
      <c r="B320" s="348" t="str">
        <f t="shared" si="292"/>
        <v/>
      </c>
      <c r="C320" s="162"/>
      <c r="D320" s="163"/>
      <c r="E320" s="164"/>
      <c r="F320" s="165"/>
      <c r="G320" s="307"/>
      <c r="H320" s="308"/>
      <c r="I320" s="346">
        <f t="shared" si="293"/>
        <v>0</v>
      </c>
      <c r="J320" s="309" t="str">
        <f t="shared" si="294"/>
        <v/>
      </c>
      <c r="K320" s="164"/>
      <c r="L320" s="342" t="str">
        <f t="shared" si="295"/>
        <v/>
      </c>
      <c r="M320" s="309" t="str">
        <f t="shared" si="296"/>
        <v/>
      </c>
      <c r="N320" s="309" t="str">
        <f t="shared" si="297"/>
        <v/>
      </c>
      <c r="O320" s="309" t="str">
        <f t="shared" si="298"/>
        <v/>
      </c>
      <c r="P320" s="164"/>
      <c r="Q320" s="309" t="str">
        <f t="shared" si="299"/>
        <v/>
      </c>
      <c r="R320" s="309" t="str">
        <f t="shared" si="300"/>
        <v/>
      </c>
      <c r="S320" s="56"/>
      <c r="T320" s="57"/>
      <c r="U320" s="64" t="str">
        <f>IF($A320="","",'Stammdaten Mitarbeitende'!L320)</f>
        <v/>
      </c>
      <c r="V320" s="63">
        <f t="shared" si="301"/>
        <v>0</v>
      </c>
      <c r="W320" s="63" t="str">
        <f t="shared" si="302"/>
        <v/>
      </c>
      <c r="X320" s="63" t="str">
        <f t="shared" si="303"/>
        <v/>
      </c>
      <c r="Y320" s="65" t="str">
        <f t="shared" si="304"/>
        <v/>
      </c>
      <c r="Z320" s="65" t="str">
        <f t="shared" si="305"/>
        <v/>
      </c>
      <c r="AA320" s="19" t="str">
        <f t="shared" si="306"/>
        <v/>
      </c>
      <c r="AB320" s="19" t="str">
        <f t="shared" si="307"/>
        <v/>
      </c>
      <c r="AC320" s="19" t="str">
        <f t="shared" si="308"/>
        <v/>
      </c>
      <c r="AD320" s="19" t="str">
        <f t="shared" si="309"/>
        <v/>
      </c>
      <c r="AE320" s="19" t="str">
        <f t="shared" si="310"/>
        <v/>
      </c>
      <c r="AF320" s="19" t="str">
        <f t="shared" si="311"/>
        <v/>
      </c>
      <c r="AG320" s="19">
        <f t="shared" si="312"/>
        <v>0</v>
      </c>
      <c r="AH320" s="19" t="str">
        <f t="shared" si="313"/>
        <v/>
      </c>
      <c r="AI320" s="81">
        <f t="shared" si="314"/>
        <v>0</v>
      </c>
      <c r="AJ320" s="80">
        <f t="shared" si="320"/>
        <v>0</v>
      </c>
      <c r="AK320" s="19">
        <f t="shared" si="315"/>
        <v>0</v>
      </c>
      <c r="AL320" s="19">
        <f t="shared" si="316"/>
        <v>0</v>
      </c>
      <c r="AM320" s="64">
        <f>IF('Stammdaten Mitarbeitende'!N320&gt;0,AC320,0)</f>
        <v>0</v>
      </c>
      <c r="AN320" s="74">
        <f>IF('Stammdaten Mitarbeitende'!N320&gt;0,P320,0)</f>
        <v>0</v>
      </c>
      <c r="AO320" s="19">
        <f t="shared" si="317"/>
        <v>0</v>
      </c>
      <c r="AP320" s="19">
        <f t="shared" si="318"/>
        <v>0</v>
      </c>
      <c r="AQ320" s="97">
        <f t="shared" si="319"/>
        <v>0</v>
      </c>
    </row>
    <row r="321" spans="1:43" ht="17.25" hidden="1" customHeight="1" x14ac:dyDescent="0.2">
      <c r="A321" s="347" t="str">
        <f>'Stammdaten Mitarbeitende'!AA321</f>
        <v/>
      </c>
      <c r="B321" s="348" t="str">
        <f t="shared" si="292"/>
        <v/>
      </c>
      <c r="C321" s="162"/>
      <c r="D321" s="163"/>
      <c r="E321" s="164"/>
      <c r="F321" s="165"/>
      <c r="G321" s="307"/>
      <c r="H321" s="308"/>
      <c r="I321" s="346">
        <f t="shared" si="293"/>
        <v>0</v>
      </c>
      <c r="J321" s="309" t="str">
        <f t="shared" si="294"/>
        <v/>
      </c>
      <c r="K321" s="164"/>
      <c r="L321" s="342" t="str">
        <f t="shared" si="295"/>
        <v/>
      </c>
      <c r="M321" s="309" t="str">
        <f t="shared" si="296"/>
        <v/>
      </c>
      <c r="N321" s="309" t="str">
        <f t="shared" si="297"/>
        <v/>
      </c>
      <c r="O321" s="309" t="str">
        <f t="shared" si="298"/>
        <v/>
      </c>
      <c r="P321" s="164"/>
      <c r="Q321" s="309" t="str">
        <f t="shared" si="299"/>
        <v/>
      </c>
      <c r="R321" s="309" t="str">
        <f t="shared" si="300"/>
        <v/>
      </c>
      <c r="S321" s="56"/>
      <c r="T321" s="57"/>
      <c r="U321" s="64" t="str">
        <f>IF($A321="","",'Stammdaten Mitarbeitende'!L321)</f>
        <v/>
      </c>
      <c r="V321" s="63">
        <f t="shared" si="301"/>
        <v>0</v>
      </c>
      <c r="W321" s="63" t="str">
        <f t="shared" si="302"/>
        <v/>
      </c>
      <c r="X321" s="63" t="str">
        <f t="shared" si="303"/>
        <v/>
      </c>
      <c r="Y321" s="65" t="str">
        <f t="shared" si="304"/>
        <v/>
      </c>
      <c r="Z321" s="65" t="str">
        <f t="shared" si="305"/>
        <v/>
      </c>
      <c r="AA321" s="19" t="str">
        <f t="shared" si="306"/>
        <v/>
      </c>
      <c r="AB321" s="19" t="str">
        <f t="shared" si="307"/>
        <v/>
      </c>
      <c r="AC321" s="19" t="str">
        <f t="shared" si="308"/>
        <v/>
      </c>
      <c r="AD321" s="19" t="str">
        <f t="shared" si="309"/>
        <v/>
      </c>
      <c r="AE321" s="19" t="str">
        <f t="shared" si="310"/>
        <v/>
      </c>
      <c r="AF321" s="19" t="str">
        <f t="shared" si="311"/>
        <v/>
      </c>
      <c r="AG321" s="19">
        <f t="shared" si="312"/>
        <v>0</v>
      </c>
      <c r="AH321" s="19" t="str">
        <f t="shared" si="313"/>
        <v/>
      </c>
      <c r="AI321" s="81">
        <f t="shared" si="314"/>
        <v>0</v>
      </c>
      <c r="AJ321" s="80">
        <f t="shared" si="320"/>
        <v>0</v>
      </c>
      <c r="AK321" s="19">
        <f t="shared" si="315"/>
        <v>0</v>
      </c>
      <c r="AL321" s="19">
        <f t="shared" si="316"/>
        <v>0</v>
      </c>
      <c r="AM321" s="64">
        <f>IF('Stammdaten Mitarbeitende'!N321&gt;0,AC321,0)</f>
        <v>0</v>
      </c>
      <c r="AN321" s="74">
        <f>IF('Stammdaten Mitarbeitende'!N321&gt;0,P321,0)</f>
        <v>0</v>
      </c>
      <c r="AO321" s="19">
        <f t="shared" si="317"/>
        <v>0</v>
      </c>
      <c r="AP321" s="19">
        <f t="shared" si="318"/>
        <v>0</v>
      </c>
      <c r="AQ321" s="97">
        <f t="shared" si="319"/>
        <v>0</v>
      </c>
    </row>
    <row r="322" spans="1:43" ht="17.25" hidden="1" customHeight="1" x14ac:dyDescent="0.2">
      <c r="A322" s="347" t="str">
        <f>'Stammdaten Mitarbeitende'!AA322</f>
        <v/>
      </c>
      <c r="B322" s="348" t="str">
        <f t="shared" si="292"/>
        <v/>
      </c>
      <c r="C322" s="162"/>
      <c r="D322" s="163"/>
      <c r="E322" s="164"/>
      <c r="F322" s="165"/>
      <c r="G322" s="307"/>
      <c r="H322" s="308"/>
      <c r="I322" s="346">
        <f t="shared" si="293"/>
        <v>0</v>
      </c>
      <c r="J322" s="309" t="str">
        <f t="shared" si="294"/>
        <v/>
      </c>
      <c r="K322" s="164"/>
      <c r="L322" s="342" t="str">
        <f t="shared" si="295"/>
        <v/>
      </c>
      <c r="M322" s="309" t="str">
        <f t="shared" si="296"/>
        <v/>
      </c>
      <c r="N322" s="309" t="str">
        <f t="shared" si="297"/>
        <v/>
      </c>
      <c r="O322" s="309" t="str">
        <f t="shared" si="298"/>
        <v/>
      </c>
      <c r="P322" s="164"/>
      <c r="Q322" s="309" t="str">
        <f t="shared" si="299"/>
        <v/>
      </c>
      <c r="R322" s="309" t="str">
        <f t="shared" si="300"/>
        <v/>
      </c>
      <c r="S322" s="56"/>
      <c r="T322" s="57"/>
      <c r="U322" s="64" t="str">
        <f>IF($A322="","",'Stammdaten Mitarbeitende'!L322)</f>
        <v/>
      </c>
      <c r="V322" s="63">
        <f t="shared" si="301"/>
        <v>0</v>
      </c>
      <c r="W322" s="63" t="str">
        <f t="shared" si="302"/>
        <v/>
      </c>
      <c r="X322" s="63" t="str">
        <f t="shared" si="303"/>
        <v/>
      </c>
      <c r="Y322" s="65" t="str">
        <f t="shared" si="304"/>
        <v/>
      </c>
      <c r="Z322" s="65" t="str">
        <f t="shared" si="305"/>
        <v/>
      </c>
      <c r="AA322" s="19" t="str">
        <f t="shared" si="306"/>
        <v/>
      </c>
      <c r="AB322" s="19" t="str">
        <f t="shared" si="307"/>
        <v/>
      </c>
      <c r="AC322" s="19" t="str">
        <f t="shared" si="308"/>
        <v/>
      </c>
      <c r="AD322" s="19" t="str">
        <f t="shared" si="309"/>
        <v/>
      </c>
      <c r="AE322" s="19" t="str">
        <f t="shared" si="310"/>
        <v/>
      </c>
      <c r="AF322" s="19" t="str">
        <f t="shared" si="311"/>
        <v/>
      </c>
      <c r="AG322" s="19">
        <f t="shared" si="312"/>
        <v>0</v>
      </c>
      <c r="AH322" s="19" t="str">
        <f t="shared" si="313"/>
        <v/>
      </c>
      <c r="AI322" s="81">
        <f t="shared" si="314"/>
        <v>0</v>
      </c>
      <c r="AJ322" s="80">
        <f t="shared" si="320"/>
        <v>0</v>
      </c>
      <c r="AK322" s="19">
        <f t="shared" si="315"/>
        <v>0</v>
      </c>
      <c r="AL322" s="19">
        <f t="shared" si="316"/>
        <v>0</v>
      </c>
      <c r="AM322" s="64">
        <f>IF('Stammdaten Mitarbeitende'!N322&gt;0,AC322,0)</f>
        <v>0</v>
      </c>
      <c r="AN322" s="74">
        <f>IF('Stammdaten Mitarbeitende'!N322&gt;0,P322,0)</f>
        <v>0</v>
      </c>
      <c r="AO322" s="19">
        <f t="shared" si="317"/>
        <v>0</v>
      </c>
      <c r="AP322" s="19">
        <f t="shared" si="318"/>
        <v>0</v>
      </c>
      <c r="AQ322" s="97">
        <f t="shared" si="319"/>
        <v>0</v>
      </c>
    </row>
    <row r="323" spans="1:43" ht="17.25" hidden="1" customHeight="1" x14ac:dyDescent="0.2">
      <c r="A323" s="347" t="str">
        <f>'Stammdaten Mitarbeitende'!AA323</f>
        <v/>
      </c>
      <c r="B323" s="348" t="str">
        <f t="shared" si="292"/>
        <v/>
      </c>
      <c r="C323" s="162"/>
      <c r="D323" s="163"/>
      <c r="E323" s="164"/>
      <c r="F323" s="165"/>
      <c r="G323" s="307"/>
      <c r="H323" s="308"/>
      <c r="I323" s="346">
        <f t="shared" si="293"/>
        <v>0</v>
      </c>
      <c r="J323" s="309" t="str">
        <f t="shared" si="294"/>
        <v/>
      </c>
      <c r="K323" s="164"/>
      <c r="L323" s="342" t="str">
        <f t="shared" si="295"/>
        <v/>
      </c>
      <c r="M323" s="309" t="str">
        <f t="shared" si="296"/>
        <v/>
      </c>
      <c r="N323" s="309" t="str">
        <f t="shared" si="297"/>
        <v/>
      </c>
      <c r="O323" s="309" t="str">
        <f t="shared" si="298"/>
        <v/>
      </c>
      <c r="P323" s="164"/>
      <c r="Q323" s="309" t="str">
        <f t="shared" si="299"/>
        <v/>
      </c>
      <c r="R323" s="309" t="str">
        <f t="shared" si="300"/>
        <v/>
      </c>
      <c r="S323" s="56"/>
      <c r="T323" s="57"/>
      <c r="U323" s="64" t="str">
        <f>IF($A323="","",'Stammdaten Mitarbeitende'!L323)</f>
        <v/>
      </c>
      <c r="V323" s="63">
        <f t="shared" si="301"/>
        <v>0</v>
      </c>
      <c r="W323" s="63" t="str">
        <f t="shared" si="302"/>
        <v/>
      </c>
      <c r="X323" s="63" t="str">
        <f t="shared" si="303"/>
        <v/>
      </c>
      <c r="Y323" s="65" t="str">
        <f t="shared" si="304"/>
        <v/>
      </c>
      <c r="Z323" s="65" t="str">
        <f t="shared" si="305"/>
        <v/>
      </c>
      <c r="AA323" s="19" t="str">
        <f t="shared" si="306"/>
        <v/>
      </c>
      <c r="AB323" s="19" t="str">
        <f t="shared" si="307"/>
        <v/>
      </c>
      <c r="AC323" s="19" t="str">
        <f t="shared" si="308"/>
        <v/>
      </c>
      <c r="AD323" s="19" t="str">
        <f t="shared" si="309"/>
        <v/>
      </c>
      <c r="AE323" s="19" t="str">
        <f t="shared" si="310"/>
        <v/>
      </c>
      <c r="AF323" s="19" t="str">
        <f t="shared" si="311"/>
        <v/>
      </c>
      <c r="AG323" s="19">
        <f t="shared" si="312"/>
        <v>0</v>
      </c>
      <c r="AH323" s="19" t="str">
        <f t="shared" si="313"/>
        <v/>
      </c>
      <c r="AI323" s="81">
        <f t="shared" si="314"/>
        <v>0</v>
      </c>
      <c r="AJ323" s="80">
        <f t="shared" si="320"/>
        <v>0</v>
      </c>
      <c r="AK323" s="19">
        <f t="shared" si="315"/>
        <v>0</v>
      </c>
      <c r="AL323" s="19">
        <f t="shared" si="316"/>
        <v>0</v>
      </c>
      <c r="AM323" s="64">
        <f>IF('Stammdaten Mitarbeitende'!N323&gt;0,AC323,0)</f>
        <v>0</v>
      </c>
      <c r="AN323" s="74">
        <f>IF('Stammdaten Mitarbeitende'!N323&gt;0,P323,0)</f>
        <v>0</v>
      </c>
      <c r="AO323" s="19">
        <f t="shared" si="317"/>
        <v>0</v>
      </c>
      <c r="AP323" s="19">
        <f t="shared" si="318"/>
        <v>0</v>
      </c>
      <c r="AQ323" s="97">
        <f t="shared" si="319"/>
        <v>0</v>
      </c>
    </row>
    <row r="324" spans="1:43" ht="17.25" hidden="1" customHeight="1" x14ac:dyDescent="0.2">
      <c r="A324" s="347" t="str">
        <f>'Stammdaten Mitarbeitende'!AA324</f>
        <v/>
      </c>
      <c r="B324" s="348" t="str">
        <f t="shared" si="292"/>
        <v/>
      </c>
      <c r="C324" s="162"/>
      <c r="D324" s="163"/>
      <c r="E324" s="164"/>
      <c r="F324" s="165"/>
      <c r="G324" s="307"/>
      <c r="H324" s="308"/>
      <c r="I324" s="346">
        <f t="shared" si="293"/>
        <v>0</v>
      </c>
      <c r="J324" s="309" t="str">
        <f t="shared" si="294"/>
        <v/>
      </c>
      <c r="K324" s="164"/>
      <c r="L324" s="342" t="str">
        <f t="shared" si="295"/>
        <v/>
      </c>
      <c r="M324" s="309" t="str">
        <f t="shared" si="296"/>
        <v/>
      </c>
      <c r="N324" s="309" t="str">
        <f t="shared" si="297"/>
        <v/>
      </c>
      <c r="O324" s="309" t="str">
        <f t="shared" si="298"/>
        <v/>
      </c>
      <c r="P324" s="164"/>
      <c r="Q324" s="309" t="str">
        <f t="shared" si="299"/>
        <v/>
      </c>
      <c r="R324" s="309" t="str">
        <f t="shared" si="300"/>
        <v/>
      </c>
      <c r="S324" s="56"/>
      <c r="T324" s="57"/>
      <c r="U324" s="64" t="str">
        <f>IF($A324="","",'Stammdaten Mitarbeitende'!L324)</f>
        <v/>
      </c>
      <c r="V324" s="63">
        <f t="shared" si="301"/>
        <v>0</v>
      </c>
      <c r="W324" s="63" t="str">
        <f t="shared" si="302"/>
        <v/>
      </c>
      <c r="X324" s="63" t="str">
        <f t="shared" si="303"/>
        <v/>
      </c>
      <c r="Y324" s="65" t="str">
        <f t="shared" si="304"/>
        <v/>
      </c>
      <c r="Z324" s="65" t="str">
        <f t="shared" si="305"/>
        <v/>
      </c>
      <c r="AA324" s="19" t="str">
        <f t="shared" si="306"/>
        <v/>
      </c>
      <c r="AB324" s="19" t="str">
        <f t="shared" si="307"/>
        <v/>
      </c>
      <c r="AC324" s="19" t="str">
        <f t="shared" si="308"/>
        <v/>
      </c>
      <c r="AD324" s="19" t="str">
        <f t="shared" si="309"/>
        <v/>
      </c>
      <c r="AE324" s="19" t="str">
        <f t="shared" si="310"/>
        <v/>
      </c>
      <c r="AF324" s="19" t="str">
        <f t="shared" si="311"/>
        <v/>
      </c>
      <c r="AG324" s="19">
        <f t="shared" si="312"/>
        <v>0</v>
      </c>
      <c r="AH324" s="19" t="str">
        <f t="shared" si="313"/>
        <v/>
      </c>
      <c r="AI324" s="81">
        <f t="shared" si="314"/>
        <v>0</v>
      </c>
      <c r="AJ324" s="80">
        <f t="shared" si="320"/>
        <v>0</v>
      </c>
      <c r="AK324" s="19">
        <f t="shared" si="315"/>
        <v>0</v>
      </c>
      <c r="AL324" s="19">
        <f t="shared" si="316"/>
        <v>0</v>
      </c>
      <c r="AM324" s="64">
        <f>IF('Stammdaten Mitarbeitende'!N324&gt;0,AC324,0)</f>
        <v>0</v>
      </c>
      <c r="AN324" s="74">
        <f>IF('Stammdaten Mitarbeitende'!N324&gt;0,P324,0)</f>
        <v>0</v>
      </c>
      <c r="AO324" s="19">
        <f t="shared" si="317"/>
        <v>0</v>
      </c>
      <c r="AP324" s="19">
        <f t="shared" si="318"/>
        <v>0</v>
      </c>
      <c r="AQ324" s="97">
        <f t="shared" si="319"/>
        <v>0</v>
      </c>
    </row>
    <row r="325" spans="1:43" ht="17.25" hidden="1" customHeight="1" x14ac:dyDescent="0.2">
      <c r="A325" s="347" t="str">
        <f>'Stammdaten Mitarbeitende'!AA325</f>
        <v/>
      </c>
      <c r="B325" s="348" t="str">
        <f t="shared" si="292"/>
        <v/>
      </c>
      <c r="C325" s="162"/>
      <c r="D325" s="163"/>
      <c r="E325" s="164"/>
      <c r="F325" s="165"/>
      <c r="G325" s="307"/>
      <c r="H325" s="308"/>
      <c r="I325" s="346">
        <f t="shared" si="293"/>
        <v>0</v>
      </c>
      <c r="J325" s="309" t="str">
        <f t="shared" si="294"/>
        <v/>
      </c>
      <c r="K325" s="164"/>
      <c r="L325" s="342" t="str">
        <f t="shared" si="295"/>
        <v/>
      </c>
      <c r="M325" s="309" t="str">
        <f t="shared" si="296"/>
        <v/>
      </c>
      <c r="N325" s="309" t="str">
        <f t="shared" si="297"/>
        <v/>
      </c>
      <c r="O325" s="309" t="str">
        <f t="shared" si="298"/>
        <v/>
      </c>
      <c r="P325" s="164"/>
      <c r="Q325" s="309" t="str">
        <f t="shared" si="299"/>
        <v/>
      </c>
      <c r="R325" s="309" t="str">
        <f t="shared" si="300"/>
        <v/>
      </c>
      <c r="S325" s="56"/>
      <c r="T325" s="57"/>
      <c r="U325" s="64" t="str">
        <f>IF($A325="","",'Stammdaten Mitarbeitende'!L325)</f>
        <v/>
      </c>
      <c r="V325" s="63">
        <f t="shared" si="301"/>
        <v>0</v>
      </c>
      <c r="W325" s="63" t="str">
        <f t="shared" si="302"/>
        <v/>
      </c>
      <c r="X325" s="63" t="str">
        <f t="shared" si="303"/>
        <v/>
      </c>
      <c r="Y325" s="65" t="str">
        <f t="shared" si="304"/>
        <v/>
      </c>
      <c r="Z325" s="65" t="str">
        <f t="shared" si="305"/>
        <v/>
      </c>
      <c r="AA325" s="19" t="str">
        <f t="shared" si="306"/>
        <v/>
      </c>
      <c r="AB325" s="19" t="str">
        <f t="shared" si="307"/>
        <v/>
      </c>
      <c r="AC325" s="19" t="str">
        <f t="shared" si="308"/>
        <v/>
      </c>
      <c r="AD325" s="19" t="str">
        <f t="shared" si="309"/>
        <v/>
      </c>
      <c r="AE325" s="19" t="str">
        <f t="shared" si="310"/>
        <v/>
      </c>
      <c r="AF325" s="19" t="str">
        <f t="shared" si="311"/>
        <v/>
      </c>
      <c r="AG325" s="19">
        <f t="shared" si="312"/>
        <v>0</v>
      </c>
      <c r="AH325" s="19" t="str">
        <f t="shared" si="313"/>
        <v/>
      </c>
      <c r="AI325" s="81">
        <f t="shared" si="314"/>
        <v>0</v>
      </c>
      <c r="AJ325" s="80">
        <f t="shared" si="320"/>
        <v>0</v>
      </c>
      <c r="AK325" s="19">
        <f t="shared" si="315"/>
        <v>0</v>
      </c>
      <c r="AL325" s="19">
        <f t="shared" si="316"/>
        <v>0</v>
      </c>
      <c r="AM325" s="64">
        <f>IF('Stammdaten Mitarbeitende'!N325&gt;0,AC325,0)</f>
        <v>0</v>
      </c>
      <c r="AN325" s="74">
        <f>IF('Stammdaten Mitarbeitende'!N325&gt;0,P325,0)</f>
        <v>0</v>
      </c>
      <c r="AO325" s="19">
        <f t="shared" si="317"/>
        <v>0</v>
      </c>
      <c r="AP325" s="19">
        <f t="shared" si="318"/>
        <v>0</v>
      </c>
      <c r="AQ325" s="97">
        <f t="shared" si="319"/>
        <v>0</v>
      </c>
    </row>
    <row r="326" spans="1:43" ht="17.25" hidden="1" customHeight="1" x14ac:dyDescent="0.2">
      <c r="A326" s="347" t="str">
        <f>'Stammdaten Mitarbeitende'!AA326</f>
        <v/>
      </c>
      <c r="B326" s="348" t="str">
        <f t="shared" si="292"/>
        <v/>
      </c>
      <c r="C326" s="162"/>
      <c r="D326" s="163"/>
      <c r="E326" s="164"/>
      <c r="F326" s="165"/>
      <c r="G326" s="307"/>
      <c r="H326" s="308"/>
      <c r="I326" s="346">
        <f t="shared" si="293"/>
        <v>0</v>
      </c>
      <c r="J326" s="309" t="str">
        <f t="shared" si="294"/>
        <v/>
      </c>
      <c r="K326" s="164"/>
      <c r="L326" s="342" t="str">
        <f t="shared" si="295"/>
        <v/>
      </c>
      <c r="M326" s="309" t="str">
        <f t="shared" si="296"/>
        <v/>
      </c>
      <c r="N326" s="309" t="str">
        <f t="shared" si="297"/>
        <v/>
      </c>
      <c r="O326" s="309" t="str">
        <f t="shared" si="298"/>
        <v/>
      </c>
      <c r="P326" s="164"/>
      <c r="Q326" s="309" t="str">
        <f t="shared" si="299"/>
        <v/>
      </c>
      <c r="R326" s="309" t="str">
        <f t="shared" si="300"/>
        <v/>
      </c>
      <c r="S326" s="56"/>
      <c r="T326" s="57"/>
      <c r="U326" s="64" t="str">
        <f>IF($A326="","",'Stammdaten Mitarbeitende'!L326)</f>
        <v/>
      </c>
      <c r="V326" s="63">
        <f t="shared" si="301"/>
        <v>0</v>
      </c>
      <c r="W326" s="63" t="str">
        <f t="shared" si="302"/>
        <v/>
      </c>
      <c r="X326" s="63" t="str">
        <f t="shared" si="303"/>
        <v/>
      </c>
      <c r="Y326" s="65" t="str">
        <f t="shared" si="304"/>
        <v/>
      </c>
      <c r="Z326" s="65" t="str">
        <f t="shared" si="305"/>
        <v/>
      </c>
      <c r="AA326" s="19" t="str">
        <f t="shared" si="306"/>
        <v/>
      </c>
      <c r="AB326" s="19" t="str">
        <f t="shared" si="307"/>
        <v/>
      </c>
      <c r="AC326" s="19" t="str">
        <f t="shared" si="308"/>
        <v/>
      </c>
      <c r="AD326" s="19" t="str">
        <f t="shared" si="309"/>
        <v/>
      </c>
      <c r="AE326" s="19" t="str">
        <f t="shared" si="310"/>
        <v/>
      </c>
      <c r="AF326" s="19" t="str">
        <f t="shared" si="311"/>
        <v/>
      </c>
      <c r="AG326" s="19">
        <f t="shared" si="312"/>
        <v>0</v>
      </c>
      <c r="AH326" s="19" t="str">
        <f t="shared" si="313"/>
        <v/>
      </c>
      <c r="AI326" s="81">
        <f t="shared" si="314"/>
        <v>0</v>
      </c>
      <c r="AJ326" s="80">
        <f t="shared" si="320"/>
        <v>0</v>
      </c>
      <c r="AK326" s="19">
        <f t="shared" si="315"/>
        <v>0</v>
      </c>
      <c r="AL326" s="19">
        <f t="shared" si="316"/>
        <v>0</v>
      </c>
      <c r="AM326" s="64">
        <f>IF('Stammdaten Mitarbeitende'!N326&gt;0,AC326,0)</f>
        <v>0</v>
      </c>
      <c r="AN326" s="74">
        <f>IF('Stammdaten Mitarbeitende'!N326&gt;0,P326,0)</f>
        <v>0</v>
      </c>
      <c r="AO326" s="19">
        <f t="shared" si="317"/>
        <v>0</v>
      </c>
      <c r="AP326" s="19">
        <f t="shared" si="318"/>
        <v>0</v>
      </c>
      <c r="AQ326" s="97">
        <f t="shared" si="319"/>
        <v>0</v>
      </c>
    </row>
    <row r="327" spans="1:43" ht="17.25" hidden="1" customHeight="1" x14ac:dyDescent="0.2">
      <c r="A327" s="347" t="str">
        <f>'Stammdaten Mitarbeitende'!AA327</f>
        <v/>
      </c>
      <c r="B327" s="348" t="str">
        <f t="shared" si="292"/>
        <v/>
      </c>
      <c r="C327" s="162"/>
      <c r="D327" s="163"/>
      <c r="E327" s="164"/>
      <c r="F327" s="165"/>
      <c r="G327" s="307"/>
      <c r="H327" s="308"/>
      <c r="I327" s="346">
        <f t="shared" si="293"/>
        <v>0</v>
      </c>
      <c r="J327" s="309" t="str">
        <f t="shared" si="294"/>
        <v/>
      </c>
      <c r="K327" s="164"/>
      <c r="L327" s="342" t="str">
        <f t="shared" si="295"/>
        <v/>
      </c>
      <c r="M327" s="309" t="str">
        <f t="shared" si="296"/>
        <v/>
      </c>
      <c r="N327" s="309" t="str">
        <f t="shared" si="297"/>
        <v/>
      </c>
      <c r="O327" s="309" t="str">
        <f t="shared" si="298"/>
        <v/>
      </c>
      <c r="P327" s="164"/>
      <c r="Q327" s="309" t="str">
        <f t="shared" si="299"/>
        <v/>
      </c>
      <c r="R327" s="309" t="str">
        <f t="shared" si="300"/>
        <v/>
      </c>
      <c r="S327" s="56"/>
      <c r="T327" s="57"/>
      <c r="U327" s="64" t="str">
        <f>IF($A327="","",'Stammdaten Mitarbeitende'!L327)</f>
        <v/>
      </c>
      <c r="V327" s="63">
        <f t="shared" si="301"/>
        <v>0</v>
      </c>
      <c r="W327" s="63" t="str">
        <f t="shared" si="302"/>
        <v/>
      </c>
      <c r="X327" s="63" t="str">
        <f t="shared" si="303"/>
        <v/>
      </c>
      <c r="Y327" s="65" t="str">
        <f t="shared" si="304"/>
        <v/>
      </c>
      <c r="Z327" s="65" t="str">
        <f t="shared" si="305"/>
        <v/>
      </c>
      <c r="AA327" s="19" t="str">
        <f t="shared" si="306"/>
        <v/>
      </c>
      <c r="AB327" s="19" t="str">
        <f t="shared" si="307"/>
        <v/>
      </c>
      <c r="AC327" s="19" t="str">
        <f t="shared" si="308"/>
        <v/>
      </c>
      <c r="AD327" s="19" t="str">
        <f t="shared" si="309"/>
        <v/>
      </c>
      <c r="AE327" s="19" t="str">
        <f t="shared" si="310"/>
        <v/>
      </c>
      <c r="AF327" s="19" t="str">
        <f t="shared" si="311"/>
        <v/>
      </c>
      <c r="AG327" s="19">
        <f t="shared" si="312"/>
        <v>0</v>
      </c>
      <c r="AH327" s="19" t="str">
        <f t="shared" si="313"/>
        <v/>
      </c>
      <c r="AI327" s="81">
        <f t="shared" si="314"/>
        <v>0</v>
      </c>
      <c r="AJ327" s="80">
        <f t="shared" si="320"/>
        <v>0</v>
      </c>
      <c r="AK327" s="19">
        <f t="shared" si="315"/>
        <v>0</v>
      </c>
      <c r="AL327" s="19">
        <f t="shared" si="316"/>
        <v>0</v>
      </c>
      <c r="AM327" s="64">
        <f>IF('Stammdaten Mitarbeitende'!N327&gt;0,AC327,0)</f>
        <v>0</v>
      </c>
      <c r="AN327" s="74">
        <f>IF('Stammdaten Mitarbeitende'!N327&gt;0,P327,0)</f>
        <v>0</v>
      </c>
      <c r="AO327" s="19">
        <f t="shared" si="317"/>
        <v>0</v>
      </c>
      <c r="AP327" s="19">
        <f t="shared" si="318"/>
        <v>0</v>
      </c>
      <c r="AQ327" s="97">
        <f t="shared" si="319"/>
        <v>0</v>
      </c>
    </row>
    <row r="328" spans="1:43" ht="17.25" hidden="1" customHeight="1" x14ac:dyDescent="0.2">
      <c r="A328" s="347" t="str">
        <f>'Stammdaten Mitarbeitende'!AA328</f>
        <v/>
      </c>
      <c r="B328" s="348" t="str">
        <f t="shared" si="292"/>
        <v/>
      </c>
      <c r="C328" s="162"/>
      <c r="D328" s="163"/>
      <c r="E328" s="164"/>
      <c r="F328" s="165"/>
      <c r="G328" s="307"/>
      <c r="H328" s="308"/>
      <c r="I328" s="346">
        <f t="shared" si="293"/>
        <v>0</v>
      </c>
      <c r="J328" s="309" t="str">
        <f t="shared" si="294"/>
        <v/>
      </c>
      <c r="K328" s="164"/>
      <c r="L328" s="342" t="str">
        <f t="shared" si="295"/>
        <v/>
      </c>
      <c r="M328" s="309" t="str">
        <f t="shared" si="296"/>
        <v/>
      </c>
      <c r="N328" s="309" t="str">
        <f t="shared" si="297"/>
        <v/>
      </c>
      <c r="O328" s="309" t="str">
        <f t="shared" si="298"/>
        <v/>
      </c>
      <c r="P328" s="164"/>
      <c r="Q328" s="309" t="str">
        <f t="shared" si="299"/>
        <v/>
      </c>
      <c r="R328" s="309" t="str">
        <f t="shared" si="300"/>
        <v/>
      </c>
      <c r="S328" s="56"/>
      <c r="T328" s="57"/>
      <c r="U328" s="64" t="str">
        <f>IF($A328="","",'Stammdaten Mitarbeitende'!L328)</f>
        <v/>
      </c>
      <c r="V328" s="63">
        <f t="shared" si="301"/>
        <v>0</v>
      </c>
      <c r="W328" s="63" t="str">
        <f t="shared" si="302"/>
        <v/>
      </c>
      <c r="X328" s="63" t="str">
        <f t="shared" si="303"/>
        <v/>
      </c>
      <c r="Y328" s="65" t="str">
        <f t="shared" si="304"/>
        <v/>
      </c>
      <c r="Z328" s="65" t="str">
        <f t="shared" si="305"/>
        <v/>
      </c>
      <c r="AA328" s="19" t="str">
        <f t="shared" si="306"/>
        <v/>
      </c>
      <c r="AB328" s="19" t="str">
        <f t="shared" si="307"/>
        <v/>
      </c>
      <c r="AC328" s="19" t="str">
        <f t="shared" si="308"/>
        <v/>
      </c>
      <c r="AD328" s="19" t="str">
        <f t="shared" si="309"/>
        <v/>
      </c>
      <c r="AE328" s="19" t="str">
        <f t="shared" si="310"/>
        <v/>
      </c>
      <c r="AF328" s="19" t="str">
        <f t="shared" si="311"/>
        <v/>
      </c>
      <c r="AG328" s="19">
        <f t="shared" si="312"/>
        <v>0</v>
      </c>
      <c r="AH328" s="19" t="str">
        <f t="shared" si="313"/>
        <v/>
      </c>
      <c r="AI328" s="81">
        <f t="shared" si="314"/>
        <v>0</v>
      </c>
      <c r="AJ328" s="80">
        <f t="shared" si="320"/>
        <v>0</v>
      </c>
      <c r="AK328" s="19">
        <f t="shared" si="315"/>
        <v>0</v>
      </c>
      <c r="AL328" s="19">
        <f t="shared" si="316"/>
        <v>0</v>
      </c>
      <c r="AM328" s="64">
        <f>IF('Stammdaten Mitarbeitende'!N328&gt;0,AC328,0)</f>
        <v>0</v>
      </c>
      <c r="AN328" s="74">
        <f>IF('Stammdaten Mitarbeitende'!N328&gt;0,P328,0)</f>
        <v>0</v>
      </c>
      <c r="AO328" s="19">
        <f t="shared" si="317"/>
        <v>0</v>
      </c>
      <c r="AP328" s="19">
        <f t="shared" si="318"/>
        <v>0</v>
      </c>
      <c r="AQ328" s="97">
        <f t="shared" si="319"/>
        <v>0</v>
      </c>
    </row>
    <row r="329" spans="1:43" ht="17.25" hidden="1" customHeight="1" x14ac:dyDescent="0.2">
      <c r="A329" s="347" t="str">
        <f>'Stammdaten Mitarbeitende'!AA329</f>
        <v/>
      </c>
      <c r="B329" s="348" t="str">
        <f t="shared" si="292"/>
        <v/>
      </c>
      <c r="C329" s="162"/>
      <c r="D329" s="163"/>
      <c r="E329" s="164"/>
      <c r="F329" s="165"/>
      <c r="G329" s="307"/>
      <c r="H329" s="308"/>
      <c r="I329" s="346">
        <f t="shared" si="293"/>
        <v>0</v>
      </c>
      <c r="J329" s="309" t="str">
        <f t="shared" si="294"/>
        <v/>
      </c>
      <c r="K329" s="164"/>
      <c r="L329" s="342" t="str">
        <f t="shared" si="295"/>
        <v/>
      </c>
      <c r="M329" s="309" t="str">
        <f t="shared" si="296"/>
        <v/>
      </c>
      <c r="N329" s="309" t="str">
        <f t="shared" si="297"/>
        <v/>
      </c>
      <c r="O329" s="309" t="str">
        <f t="shared" si="298"/>
        <v/>
      </c>
      <c r="P329" s="164"/>
      <c r="Q329" s="309" t="str">
        <f t="shared" si="299"/>
        <v/>
      </c>
      <c r="R329" s="309" t="str">
        <f t="shared" si="300"/>
        <v/>
      </c>
      <c r="S329" s="56"/>
      <c r="T329" s="57"/>
      <c r="U329" s="64" t="str">
        <f>IF($A329="","",'Stammdaten Mitarbeitende'!L329)</f>
        <v/>
      </c>
      <c r="V329" s="63">
        <f t="shared" si="301"/>
        <v>0</v>
      </c>
      <c r="W329" s="63" t="str">
        <f t="shared" si="302"/>
        <v/>
      </c>
      <c r="X329" s="63" t="str">
        <f t="shared" si="303"/>
        <v/>
      </c>
      <c r="Y329" s="65" t="str">
        <f t="shared" si="304"/>
        <v/>
      </c>
      <c r="Z329" s="65" t="str">
        <f t="shared" si="305"/>
        <v/>
      </c>
      <c r="AA329" s="19" t="str">
        <f t="shared" si="306"/>
        <v/>
      </c>
      <c r="AB329" s="19" t="str">
        <f t="shared" si="307"/>
        <v/>
      </c>
      <c r="AC329" s="19" t="str">
        <f t="shared" si="308"/>
        <v/>
      </c>
      <c r="AD329" s="19" t="str">
        <f t="shared" si="309"/>
        <v/>
      </c>
      <c r="AE329" s="19" t="str">
        <f t="shared" si="310"/>
        <v/>
      </c>
      <c r="AF329" s="19" t="str">
        <f t="shared" si="311"/>
        <v/>
      </c>
      <c r="AG329" s="19">
        <f t="shared" si="312"/>
        <v>0</v>
      </c>
      <c r="AH329" s="19" t="str">
        <f t="shared" si="313"/>
        <v/>
      </c>
      <c r="AI329" s="81">
        <f t="shared" si="314"/>
        <v>0</v>
      </c>
      <c r="AJ329" s="80">
        <f t="shared" si="320"/>
        <v>0</v>
      </c>
      <c r="AK329" s="19">
        <f t="shared" si="315"/>
        <v>0</v>
      </c>
      <c r="AL329" s="19">
        <f t="shared" si="316"/>
        <v>0</v>
      </c>
      <c r="AM329" s="64">
        <f>IF('Stammdaten Mitarbeitende'!N329&gt;0,AC329,0)</f>
        <v>0</v>
      </c>
      <c r="AN329" s="74">
        <f>IF('Stammdaten Mitarbeitende'!N329&gt;0,P329,0)</f>
        <v>0</v>
      </c>
      <c r="AO329" s="19">
        <f t="shared" si="317"/>
        <v>0</v>
      </c>
      <c r="AP329" s="19">
        <f t="shared" si="318"/>
        <v>0</v>
      </c>
      <c r="AQ329" s="97">
        <f t="shared" si="319"/>
        <v>0</v>
      </c>
    </row>
    <row r="330" spans="1:43" hidden="1" x14ac:dyDescent="0.2">
      <c r="A330" s="280" t="str">
        <f>Übersetzungstexte!A$296</f>
        <v>Seitentotal</v>
      </c>
      <c r="B330" s="343"/>
      <c r="C330" s="281"/>
      <c r="D330" s="92">
        <f>SUM(D309:D329)</f>
        <v>0</v>
      </c>
      <c r="E330" s="282"/>
      <c r="F330" s="92">
        <f>SUM(F309:F329)</f>
        <v>0</v>
      </c>
      <c r="G330" s="344"/>
      <c r="H330" s="159"/>
      <c r="I330" s="281"/>
      <c r="J330" s="92">
        <f>SUM(J309:J329)</f>
        <v>0</v>
      </c>
      <c r="K330" s="345"/>
      <c r="L330" s="159"/>
      <c r="M330" s="281"/>
      <c r="N330" s="92">
        <f>SUM(N309:N329)</f>
        <v>0</v>
      </c>
      <c r="O330" s="344"/>
      <c r="P330" s="92">
        <f>SUM(P309:P329)</f>
        <v>0</v>
      </c>
      <c r="Q330" s="281"/>
      <c r="R330" s="92">
        <f>SUM(R309:R329)</f>
        <v>0</v>
      </c>
      <c r="S330" s="56"/>
      <c r="T330" s="56"/>
      <c r="U330" s="56"/>
      <c r="V330" s="56"/>
      <c r="W330" s="56"/>
      <c r="X330" s="56"/>
      <c r="Y330" s="18"/>
      <c r="Z330" s="18"/>
      <c r="AA330" s="19"/>
      <c r="AB330" s="19"/>
      <c r="AC330" s="19"/>
      <c r="AD330" s="19"/>
      <c r="AE330" s="19"/>
      <c r="AI330" s="79"/>
      <c r="AJ330" s="79"/>
      <c r="AM330" s="56"/>
    </row>
    <row r="331" spans="1:43" hidden="1" x14ac:dyDescent="0.2">
      <c r="A331" s="240" t="str">
        <f>'Stammdaten Betrieb &amp; Abteilung'!D$1</f>
        <v xml:space="preserve">  </v>
      </c>
      <c r="B331" s="73"/>
      <c r="C331" s="241"/>
      <c r="D331" s="242"/>
      <c r="E331" s="1"/>
      <c r="F331" s="25"/>
      <c r="G331" s="1"/>
      <c r="H331" s="1"/>
      <c r="I331" s="1"/>
      <c r="J331" s="243"/>
      <c r="K331" s="46"/>
      <c r="L331" s="18"/>
      <c r="M331" s="22" t="str">
        <f>Übersetzungstexte!A$239</f>
        <v>Betrieb / Betriebsabteilung</v>
      </c>
      <c r="N331" s="49" t="str">
        <f>'Stammdaten Betrieb &amp; Abteilung'!D$13</f>
        <v xml:space="preserve"> </v>
      </c>
      <c r="O331" s="1"/>
      <c r="P331" s="49"/>
      <c r="AI331" s="79"/>
      <c r="AJ331" s="79"/>
      <c r="AM331" s="64"/>
      <c r="AO331" s="97"/>
    </row>
    <row r="332" spans="1:43" hidden="1" x14ac:dyDescent="0.2">
      <c r="A332" s="49" t="str">
        <f>'Stammdaten Betrieb &amp; Abteilung'!D$3</f>
        <v xml:space="preserve"> </v>
      </c>
      <c r="B332" s="73"/>
      <c r="C332" s="246"/>
      <c r="D332" s="242"/>
      <c r="E332" s="1"/>
      <c r="F332" s="25"/>
      <c r="G332" s="1"/>
      <c r="H332" s="1"/>
      <c r="I332" s="1"/>
      <c r="J332" s="247"/>
      <c r="K332" s="46"/>
      <c r="L332" s="18"/>
      <c r="M332" s="22" t="str">
        <f>Übersetzungstexte!A$240</f>
        <v>Abrechnungsperiode</v>
      </c>
      <c r="N332" s="349" t="str">
        <f>'Stammdaten Betrieb &amp; Abteilung'!D$14</f>
        <v/>
      </c>
      <c r="O332" s="350"/>
      <c r="P332" s="350" t="e">
        <f>'Stammdaten Betrieb &amp; Abteilung'!D$12</f>
        <v>#VALUE!</v>
      </c>
      <c r="Q332" s="351"/>
      <c r="R332" s="352"/>
      <c r="AI332" s="79"/>
      <c r="AJ332" s="79"/>
      <c r="AM332" s="64"/>
      <c r="AO332" s="87"/>
      <c r="AP332" s="87"/>
    </row>
    <row r="333" spans="1:43" hidden="1" x14ac:dyDescent="0.2">
      <c r="A333" s="49" t="str">
        <f>'Stammdaten Betrieb &amp; Abteilung'!D$4</f>
        <v xml:space="preserve"> </v>
      </c>
      <c r="B333" s="73"/>
      <c r="C333" s="1"/>
      <c r="D333" s="242"/>
      <c r="E333" s="1"/>
      <c r="F333" s="25"/>
      <c r="G333" s="1"/>
      <c r="H333" s="1"/>
      <c r="I333" s="1"/>
      <c r="J333" s="247"/>
      <c r="K333" s="46"/>
      <c r="L333" s="18"/>
      <c r="M333" s="22" t="str">
        <f>Übersetzungstexte!A$241</f>
        <v>Beginn / Ende der Kurzarbeit</v>
      </c>
      <c r="N333" s="49" t="str">
        <f>'Stammdaten Betrieb &amp; Abteilung'!D$16</f>
        <v/>
      </c>
      <c r="O333" s="1"/>
      <c r="P333" s="49"/>
      <c r="Q333" s="49"/>
      <c r="AI333" s="79"/>
      <c r="AJ333" s="79"/>
      <c r="AM333" s="64"/>
      <c r="AO333" s="87"/>
      <c r="AP333" s="87"/>
    </row>
    <row r="334" spans="1:43" hidden="1" x14ac:dyDescent="0.2">
      <c r="A334" s="187"/>
      <c r="B334" s="188"/>
      <c r="C334" s="189"/>
      <c r="D334" s="190"/>
      <c r="E334" s="189"/>
      <c r="F334" s="191"/>
      <c r="G334" s="189"/>
      <c r="H334" s="189"/>
      <c r="I334" s="189"/>
      <c r="J334" s="190"/>
      <c r="K334" s="190"/>
      <c r="L334" s="189"/>
      <c r="M334" s="192"/>
      <c r="N334" s="189"/>
      <c r="O334" s="189"/>
      <c r="P334" s="189"/>
      <c r="Q334" s="189"/>
      <c r="R334" s="189"/>
      <c r="AI334" s="79"/>
      <c r="AJ334" s="79"/>
      <c r="AM334" s="64"/>
      <c r="AO334" s="87"/>
      <c r="AP334" s="87"/>
    </row>
    <row r="335" spans="1:43" hidden="1" x14ac:dyDescent="0.2">
      <c r="A335" s="311">
        <v>1</v>
      </c>
      <c r="B335" s="312">
        <v>2</v>
      </c>
      <c r="C335" s="312">
        <v>3</v>
      </c>
      <c r="D335" s="312">
        <v>4</v>
      </c>
      <c r="E335" s="312">
        <v>5</v>
      </c>
      <c r="F335" s="312">
        <v>6</v>
      </c>
      <c r="G335" s="313"/>
      <c r="H335" s="314">
        <v>7</v>
      </c>
      <c r="I335" s="315"/>
      <c r="J335" s="312">
        <v>8</v>
      </c>
      <c r="K335" s="312">
        <v>9</v>
      </c>
      <c r="L335" s="312">
        <v>10</v>
      </c>
      <c r="M335" s="312">
        <v>11</v>
      </c>
      <c r="N335" s="312">
        <v>12</v>
      </c>
      <c r="O335" s="312">
        <v>13</v>
      </c>
      <c r="P335" s="312"/>
      <c r="Q335" s="312">
        <v>14</v>
      </c>
      <c r="R335" s="312">
        <v>15</v>
      </c>
      <c r="S335" s="54"/>
      <c r="T335" s="54"/>
      <c r="U335" s="54"/>
      <c r="V335" s="58" t="s">
        <v>717</v>
      </c>
      <c r="W335" s="54" t="s">
        <v>759</v>
      </c>
      <c r="X335" s="54"/>
      <c r="Y335" s="59" t="s">
        <v>718</v>
      </c>
      <c r="Z335" s="54" t="s">
        <v>719</v>
      </c>
      <c r="AA335" s="59" t="s">
        <v>720</v>
      </c>
      <c r="AB335" s="59" t="s">
        <v>721</v>
      </c>
      <c r="AC335" s="59" t="s">
        <v>722</v>
      </c>
      <c r="AD335" s="59" t="s">
        <v>723</v>
      </c>
      <c r="AE335" s="59" t="s">
        <v>736</v>
      </c>
      <c r="AF335" s="66" t="s">
        <v>732</v>
      </c>
      <c r="AG335" s="66"/>
      <c r="AH335" s="91" t="s">
        <v>737</v>
      </c>
      <c r="AI335" s="66"/>
      <c r="AJ335" s="66"/>
      <c r="AK335" s="78"/>
      <c r="AL335" s="78"/>
      <c r="AM335" s="87" t="s">
        <v>60</v>
      </c>
      <c r="AN335" s="87" t="s">
        <v>60</v>
      </c>
      <c r="AO335" s="87"/>
      <c r="AP335" s="87"/>
      <c r="AQ335" s="381" t="s">
        <v>800</v>
      </c>
    </row>
    <row r="336" spans="1:43" s="6" customFormat="1" hidden="1" x14ac:dyDescent="0.2">
      <c r="A336" s="316" t="str">
        <f>Übersetzungstexte!A$242</f>
        <v/>
      </c>
      <c r="B336" s="317" t="str">
        <f>Übersetzungstexte!A$245</f>
        <v>anrechen-</v>
      </c>
      <c r="C336" s="317" t="str">
        <f>Übersetzungstexte!A$248</f>
        <v>Wöchentl.</v>
      </c>
      <c r="D336" s="318" t="str">
        <f>Übersetzungstexte!A$251</f>
        <v>Sollstd. Abr.-</v>
      </c>
      <c r="E336" s="310" t="str">
        <f>Übersetzungstexte!A$254</f>
        <v/>
      </c>
      <c r="F336" s="318" t="str">
        <f>Übersetzungstexte!A$257</f>
        <v>Bezahlte/</v>
      </c>
      <c r="G336" s="319"/>
      <c r="H336" s="320" t="str">
        <f>Übersetzungstexte!A$263</f>
        <v>(nur für Gleitzeit)</v>
      </c>
      <c r="I336" s="321"/>
      <c r="J336" s="318" t="str">
        <f>Übersetzungstexte!A$269</f>
        <v>Ausfall-</v>
      </c>
      <c r="K336" s="318" t="str">
        <f>Übersetzungstexte!A$272</f>
        <v>Saldo</v>
      </c>
      <c r="L336" s="310" t="str">
        <f>Übersetzungstexte!A$275</f>
        <v>Saisonale</v>
      </c>
      <c r="M336" s="322" t="str">
        <f>Übersetzungstexte!A$278</f>
        <v>Anrechen-</v>
      </c>
      <c r="N336" s="310" t="str">
        <f>Übersetzungstexte!A$281</f>
        <v>Verdienst-</v>
      </c>
      <c r="O336" s="310" t="str">
        <f>Übersetzungstexte!A$284</f>
        <v>Verdienst-</v>
      </c>
      <c r="P336" s="317" t="str">
        <f>Übersetzungstexte!A$287</f>
        <v>Verdienst</v>
      </c>
      <c r="Q336" s="310" t="str">
        <f>AE$4</f>
        <v xml:space="preserve">Abzug </v>
      </c>
      <c r="R336" s="310" t="str">
        <f>Übersetzungstexte!A$293</f>
        <v/>
      </c>
      <c r="S336" s="55"/>
      <c r="T336" s="55"/>
      <c r="U336" s="62" t="s">
        <v>680</v>
      </c>
      <c r="V336" s="60" t="s">
        <v>709</v>
      </c>
      <c r="W336" s="61" t="s">
        <v>691</v>
      </c>
      <c r="X336" s="61" t="s">
        <v>554</v>
      </c>
      <c r="Y336" s="59" t="s">
        <v>729</v>
      </c>
      <c r="Z336" s="67" t="s">
        <v>671</v>
      </c>
      <c r="AA336" s="59" t="s">
        <v>731</v>
      </c>
      <c r="AB336" s="59" t="s">
        <v>694</v>
      </c>
      <c r="AC336" s="59" t="s">
        <v>674</v>
      </c>
      <c r="AD336" s="59" t="s">
        <v>674</v>
      </c>
      <c r="AE336" s="59" t="s">
        <v>677</v>
      </c>
      <c r="AF336" s="66" t="s">
        <v>677</v>
      </c>
      <c r="AG336" s="66" t="s">
        <v>673</v>
      </c>
      <c r="AH336" s="91"/>
      <c r="AI336" s="66" t="s">
        <v>685</v>
      </c>
      <c r="AJ336" s="66" t="s">
        <v>685</v>
      </c>
      <c r="AK336" s="66" t="s">
        <v>764</v>
      </c>
      <c r="AL336" s="66" t="s">
        <v>667</v>
      </c>
      <c r="AM336" s="59" t="s">
        <v>674</v>
      </c>
      <c r="AN336" s="66" t="s">
        <v>673</v>
      </c>
      <c r="AO336" s="66" t="s">
        <v>764</v>
      </c>
      <c r="AP336" s="95" t="s">
        <v>46</v>
      </c>
      <c r="AQ336" s="382" t="s">
        <v>801</v>
      </c>
    </row>
    <row r="337" spans="1:43" s="6" customFormat="1" hidden="1" x14ac:dyDescent="0.2">
      <c r="A337" s="323" t="str">
        <f>Übersetzungstexte!A$243</f>
        <v/>
      </c>
      <c r="B337" s="310" t="str">
        <f>Übersetzungstexte!A$246</f>
        <v>barer Std.-</v>
      </c>
      <c r="C337" s="317" t="str">
        <f>Übersetzungstexte!A$249</f>
        <v>Arbeitszeit</v>
      </c>
      <c r="D337" s="318" t="str">
        <f>Übersetzungstexte!A$252</f>
        <v>Periode Inkl.</v>
      </c>
      <c r="E337" s="310" t="str">
        <f>Übersetzungstexte!A$255</f>
        <v/>
      </c>
      <c r="F337" s="318" t="str">
        <f>Übersetzungstexte!A$258</f>
        <v>Unbezahlte</v>
      </c>
      <c r="G337" s="324" t="str">
        <f>Übersetzungstexte!A$261</f>
        <v>Saldo Ende Per.</v>
      </c>
      <c r="H337" s="325"/>
      <c r="I337" s="326"/>
      <c r="J337" s="318" t="str">
        <f>Übersetzungstexte!A$270</f>
        <v>stunden</v>
      </c>
      <c r="K337" s="318" t="str">
        <f>Übersetzungstexte!A$273</f>
        <v>Mehrstd.</v>
      </c>
      <c r="L337" s="310" t="str">
        <f>Übersetzungstexte!A$276</f>
        <v>Ausfall-</v>
      </c>
      <c r="M337" s="322" t="str">
        <f>Übersetzungstexte!A$279</f>
        <v>bare Aus-</v>
      </c>
      <c r="N337" s="310" t="str">
        <f>Übersetzungstexte!A$282</f>
        <v>ausfall</v>
      </c>
      <c r="O337" s="310" t="str">
        <f>Übersetzungstexte!A$285</f>
        <v>ausfall</v>
      </c>
      <c r="P337" s="317" t="str">
        <f>Übersetzungstexte!A$288</f>
        <v>Zwischen-</v>
      </c>
      <c r="Q337" s="310" t="str">
        <f>Übersetzungstexte!A$291</f>
        <v>Karenztage</v>
      </c>
      <c r="R337" s="310" t="str">
        <f>Übersetzungstexte!A$294</f>
        <v>Beantragte</v>
      </c>
      <c r="S337" s="55"/>
      <c r="T337" s="55"/>
      <c r="U337" s="55" t="s">
        <v>682</v>
      </c>
      <c r="V337" s="60" t="s">
        <v>710</v>
      </c>
      <c r="W337" s="61" t="s">
        <v>692</v>
      </c>
      <c r="X337" s="61"/>
      <c r="Y337" s="59" t="s">
        <v>730</v>
      </c>
      <c r="Z337" s="67" t="s">
        <v>691</v>
      </c>
      <c r="AA337" s="59" t="s">
        <v>730</v>
      </c>
      <c r="AB337" s="59" t="s">
        <v>51</v>
      </c>
      <c r="AC337" s="59" t="s">
        <v>672</v>
      </c>
      <c r="AD337" s="59" t="s">
        <v>672</v>
      </c>
      <c r="AE337" s="59" t="s">
        <v>656</v>
      </c>
      <c r="AF337" s="66" t="s">
        <v>707</v>
      </c>
      <c r="AG337" s="66" t="s">
        <v>707</v>
      </c>
      <c r="AH337" s="91" t="s">
        <v>678</v>
      </c>
      <c r="AI337" s="66" t="s">
        <v>760</v>
      </c>
      <c r="AJ337" s="66" t="s">
        <v>763</v>
      </c>
      <c r="AK337" s="66" t="s">
        <v>760</v>
      </c>
      <c r="AL337" s="66" t="s">
        <v>760</v>
      </c>
      <c r="AM337" s="59" t="s">
        <v>672</v>
      </c>
      <c r="AN337" s="66" t="s">
        <v>707</v>
      </c>
      <c r="AO337" s="66" t="s">
        <v>45</v>
      </c>
      <c r="AP337" s="95" t="s">
        <v>47</v>
      </c>
      <c r="AQ337" s="383"/>
    </row>
    <row r="338" spans="1:43" s="6" customFormat="1" hidden="1" x14ac:dyDescent="0.2">
      <c r="A338" s="327" t="str">
        <f>Übersetzungstexte!A$244</f>
        <v>Name,Vorname</v>
      </c>
      <c r="B338" s="328" t="str">
        <f>Übersetzungstexte!A$247</f>
        <v>Verdienst</v>
      </c>
      <c r="C338" s="329" t="str">
        <f>Übersetzungstexte!A$250</f>
        <v>in der AP</v>
      </c>
      <c r="D338" s="330" t="str">
        <f>Übersetzungstexte!A$253</f>
        <v>Vorholzeit</v>
      </c>
      <c r="E338" s="328" t="str">
        <f>Übersetzungstexte!A$256</f>
        <v>Istzeit</v>
      </c>
      <c r="F338" s="330" t="str">
        <f>Übersetzungstexte!A$259</f>
        <v>Absenzen</v>
      </c>
      <c r="G338" s="331" t="str">
        <f>Übersetzungstexte!A$262</f>
        <v>vorherg.</v>
      </c>
      <c r="H338" s="332" t="str">
        <f>Übersetzungstexte!A$265</f>
        <v>laufend</v>
      </c>
      <c r="I338" s="328" t="str">
        <f>Übersetzungstexte!A$268</f>
        <v>Diff.</v>
      </c>
      <c r="J338" s="330" t="str">
        <f>Übersetzungstexte!A$271</f>
        <v>total</v>
      </c>
      <c r="K338" s="330" t="str">
        <f>Übersetzungstexte!A$274</f>
        <v>Vormonate</v>
      </c>
      <c r="L338" s="328" t="str">
        <f>Übersetzungstexte!A$277</f>
        <v>stunden</v>
      </c>
      <c r="M338" s="333" t="str">
        <f>Übersetzungstexte!A$280</f>
        <v>fall-Std.</v>
      </c>
      <c r="N338" s="333" t="str">
        <f>Übersetzungstexte!A$283</f>
        <v>100%</v>
      </c>
      <c r="O338" s="333" t="str">
        <f>Übersetzungstexte!A$286</f>
        <v>80%</v>
      </c>
      <c r="P338" s="329" t="str">
        <f>Übersetzungstexte!A$289</f>
        <v>Beschäftigung</v>
      </c>
      <c r="Q338" s="333" t="str">
        <f>Übersetzungstexte!A$292</f>
        <v>80%</v>
      </c>
      <c r="R338" s="328" t="str">
        <f>Übersetzungstexte!A$295</f>
        <v>Vergütung</v>
      </c>
      <c r="S338" s="55"/>
      <c r="T338" s="55"/>
      <c r="U338" s="55" t="s">
        <v>673</v>
      </c>
      <c r="V338" s="61"/>
      <c r="W338" s="61" t="s">
        <v>738</v>
      </c>
      <c r="X338" s="61"/>
      <c r="Y338" s="59" t="s">
        <v>697</v>
      </c>
      <c r="Z338" s="67" t="s">
        <v>692</v>
      </c>
      <c r="AA338" s="59" t="s">
        <v>698</v>
      </c>
      <c r="AB338" s="59" t="s">
        <v>50</v>
      </c>
      <c r="AC338" s="68" t="s">
        <v>675</v>
      </c>
      <c r="AD338" s="68" t="s">
        <v>676</v>
      </c>
      <c r="AE338" s="68" t="s">
        <v>676</v>
      </c>
      <c r="AF338" s="66" t="s">
        <v>733</v>
      </c>
      <c r="AG338" s="66" t="s">
        <v>733</v>
      </c>
      <c r="AH338" s="96" t="s">
        <v>679</v>
      </c>
      <c r="AI338" s="66" t="s">
        <v>749</v>
      </c>
      <c r="AJ338" s="66" t="s">
        <v>749</v>
      </c>
      <c r="AK338" s="66" t="s">
        <v>749</v>
      </c>
      <c r="AL338" s="66" t="s">
        <v>749</v>
      </c>
      <c r="AM338" s="68" t="s">
        <v>675</v>
      </c>
      <c r="AN338" s="66" t="s">
        <v>733</v>
      </c>
      <c r="AO338" s="66" t="s">
        <v>663</v>
      </c>
      <c r="AP338" s="95" t="s">
        <v>48</v>
      </c>
      <c r="AQ338" s="383"/>
    </row>
    <row r="339" spans="1:43" ht="17.25" hidden="1" customHeight="1" x14ac:dyDescent="0.2">
      <c r="A339" s="347" t="str">
        <f>'Stammdaten Mitarbeitende'!AA339</f>
        <v/>
      </c>
      <c r="B339" s="348" t="str">
        <f t="shared" ref="B339:B359" si="321">U339</f>
        <v/>
      </c>
      <c r="C339" s="162"/>
      <c r="D339" s="163"/>
      <c r="E339" s="164"/>
      <c r="F339" s="165"/>
      <c r="G339" s="307"/>
      <c r="H339" s="308"/>
      <c r="I339" s="346">
        <f t="shared" ref="I339:I359" si="322">V339</f>
        <v>0</v>
      </c>
      <c r="J339" s="309" t="str">
        <f t="shared" ref="J339:J359" si="323">W339</f>
        <v/>
      </c>
      <c r="K339" s="164"/>
      <c r="L339" s="342" t="str">
        <f t="shared" ref="L339:L359" si="324">Z339</f>
        <v/>
      </c>
      <c r="M339" s="309" t="str">
        <f t="shared" ref="M339:M359" si="325">AB339</f>
        <v/>
      </c>
      <c r="N339" s="309" t="str">
        <f t="shared" ref="N339:N359" si="326">AC339</f>
        <v/>
      </c>
      <c r="O339" s="309" t="str">
        <f t="shared" ref="O339:O359" si="327">AD339</f>
        <v/>
      </c>
      <c r="P339" s="164"/>
      <c r="Q339" s="309" t="str">
        <f t="shared" ref="Q339:Q359" si="328">AE339</f>
        <v/>
      </c>
      <c r="R339" s="309" t="str">
        <f t="shared" ref="R339:R359" si="329">AH339</f>
        <v/>
      </c>
      <c r="S339" s="56"/>
      <c r="T339" s="57"/>
      <c r="U339" s="64" t="str">
        <f>IF($A339="","",'Stammdaten Mitarbeitende'!L339)</f>
        <v/>
      </c>
      <c r="V339" s="63">
        <f t="shared" ref="V339:V359" si="330">IF(AND(G339="",H339=""),0,G339-H339)</f>
        <v>0</v>
      </c>
      <c r="W339" s="63" t="str">
        <f t="shared" ref="W339:W359" si="331">IF(OR($A339="",D339="",E339="",F339="",V339=""),"",D339-(E339+F339+V339))</f>
        <v/>
      </c>
      <c r="X339" s="63" t="str">
        <f t="shared" ref="X339:X359" si="332">IF(W339="","",MAX(W339,0))</f>
        <v/>
      </c>
      <c r="Y339" s="65" t="str">
        <f t="shared" ref="Y339:Y359" si="333">IF(J339="","",Y$4)</f>
        <v/>
      </c>
      <c r="Z339" s="65" t="str">
        <f t="shared" ref="Z339:Z359" si="334">IF(J339="","",J339*Z$4)</f>
        <v/>
      </c>
      <c r="AA339" s="19" t="str">
        <f t="shared" ref="AA339:AA359" si="335">IF(Y339="","",AA$4)</f>
        <v/>
      </c>
      <c r="AB339" s="19" t="str">
        <f t="shared" ref="AB339:AB359" si="336">IF(J339="","",ROUND(J339*AB$4 - MAX(K339-L339,0),2))</f>
        <v/>
      </c>
      <c r="AC339" s="19" t="str">
        <f t="shared" ref="AC339:AC359" si="337">IF(OR($A339="",J339="",B339="",M339&lt;0),"",MAX(ROUND(M339*B339*2,1)/2,0))</f>
        <v/>
      </c>
      <c r="AD339" s="19" t="str">
        <f t="shared" ref="AD339:AD359" si="338">IF(OR($A339="",N339=""),"",ROUND(N339*8/5,1)/2)</f>
        <v/>
      </c>
      <c r="AE339" s="19" t="str">
        <f t="shared" ref="AE339:AE359" si="339">IF(OR($A339="",B339="",N339=""),"",ROUND(AE$3*C339*B339*16/50,1)/2)</f>
        <v/>
      </c>
      <c r="AF339" s="19" t="str">
        <f t="shared" ref="AF339:AF359" si="340">IF(OR($A339="",J339="",N339=""),"",MAX(O339+P339-N339,0))</f>
        <v/>
      </c>
      <c r="AG339" s="19">
        <f t="shared" ref="AG339:AG359" si="341">P339</f>
        <v>0</v>
      </c>
      <c r="AH339" s="19" t="str">
        <f t="shared" ref="AH339:AH359" si="342">IF(OR($A339="",N339=""),"",ROUND((MAX(O339-Q339-AF339,0))*2,1)/2)</f>
        <v/>
      </c>
      <c r="AI339" s="81">
        <f t="shared" ref="AI339:AI359" si="343">IF(D339="",0,1)</f>
        <v>0</v>
      </c>
      <c r="AJ339" s="80">
        <f>IF(J339="",0,IF(ROUND(J339,2)&lt;=0,0,1))</f>
        <v>0</v>
      </c>
      <c r="AK339" s="19">
        <f t="shared" ref="AK339:AK359" si="344">IF(D339="",0,D339)</f>
        <v>0</v>
      </c>
      <c r="AL339" s="19">
        <f t="shared" ref="AL339:AL359" si="345">IF(D339="",0,F339)</f>
        <v>0</v>
      </c>
      <c r="AM339" s="64">
        <f>IF('Stammdaten Mitarbeitende'!N339&gt;0,AC339,0)</f>
        <v>0</v>
      </c>
      <c r="AN339" s="74">
        <f>IF('Stammdaten Mitarbeitende'!N339&gt;0,P339,0)</f>
        <v>0</v>
      </c>
      <c r="AO339" s="19">
        <f t="shared" ref="AO339:AO359" si="346">D339</f>
        <v>0</v>
      </c>
      <c r="AP339" s="19">
        <f t="shared" ref="AP339:AP359" si="347">F339</f>
        <v>0</v>
      </c>
      <c r="AQ339" s="97">
        <f t="shared" ref="AQ339:AQ359" si="348">IF(AM339="",0,MAX(AM339-AN339,0))</f>
        <v>0</v>
      </c>
    </row>
    <row r="340" spans="1:43" ht="17.25" hidden="1" customHeight="1" x14ac:dyDescent="0.2">
      <c r="A340" s="347" t="str">
        <f>'Stammdaten Mitarbeitende'!AA340</f>
        <v/>
      </c>
      <c r="B340" s="348" t="str">
        <f t="shared" si="321"/>
        <v/>
      </c>
      <c r="C340" s="162"/>
      <c r="D340" s="163"/>
      <c r="E340" s="164"/>
      <c r="F340" s="165"/>
      <c r="G340" s="307"/>
      <c r="H340" s="308"/>
      <c r="I340" s="346">
        <f t="shared" si="322"/>
        <v>0</v>
      </c>
      <c r="J340" s="309" t="str">
        <f t="shared" si="323"/>
        <v/>
      </c>
      <c r="K340" s="164"/>
      <c r="L340" s="342" t="str">
        <f t="shared" si="324"/>
        <v/>
      </c>
      <c r="M340" s="309" t="str">
        <f t="shared" si="325"/>
        <v/>
      </c>
      <c r="N340" s="309" t="str">
        <f t="shared" si="326"/>
        <v/>
      </c>
      <c r="O340" s="309" t="str">
        <f t="shared" si="327"/>
        <v/>
      </c>
      <c r="P340" s="164"/>
      <c r="Q340" s="309" t="str">
        <f t="shared" si="328"/>
        <v/>
      </c>
      <c r="R340" s="309" t="str">
        <f t="shared" si="329"/>
        <v/>
      </c>
      <c r="S340" s="56"/>
      <c r="T340" s="57"/>
      <c r="U340" s="64" t="str">
        <f>IF($A340="","",'Stammdaten Mitarbeitende'!L340)</f>
        <v/>
      </c>
      <c r="V340" s="63">
        <f t="shared" si="330"/>
        <v>0</v>
      </c>
      <c r="W340" s="63" t="str">
        <f t="shared" si="331"/>
        <v/>
      </c>
      <c r="X340" s="63" t="str">
        <f t="shared" si="332"/>
        <v/>
      </c>
      <c r="Y340" s="65" t="str">
        <f t="shared" si="333"/>
        <v/>
      </c>
      <c r="Z340" s="65" t="str">
        <f t="shared" si="334"/>
        <v/>
      </c>
      <c r="AA340" s="19" t="str">
        <f t="shared" si="335"/>
        <v/>
      </c>
      <c r="AB340" s="19" t="str">
        <f t="shared" si="336"/>
        <v/>
      </c>
      <c r="AC340" s="19" t="str">
        <f t="shared" si="337"/>
        <v/>
      </c>
      <c r="AD340" s="19" t="str">
        <f t="shared" si="338"/>
        <v/>
      </c>
      <c r="AE340" s="19" t="str">
        <f t="shared" si="339"/>
        <v/>
      </c>
      <c r="AF340" s="19" t="str">
        <f t="shared" si="340"/>
        <v/>
      </c>
      <c r="AG340" s="19">
        <f t="shared" si="341"/>
        <v>0</v>
      </c>
      <c r="AH340" s="19" t="str">
        <f t="shared" si="342"/>
        <v/>
      </c>
      <c r="AI340" s="81">
        <f t="shared" si="343"/>
        <v>0</v>
      </c>
      <c r="AJ340" s="80">
        <f t="shared" ref="AJ340:AJ359" si="349">IF(J340="",0,IF(ROUND(J340,2)&lt;=0,0,1))</f>
        <v>0</v>
      </c>
      <c r="AK340" s="19">
        <f t="shared" si="344"/>
        <v>0</v>
      </c>
      <c r="AL340" s="19">
        <f t="shared" si="345"/>
        <v>0</v>
      </c>
      <c r="AM340" s="64">
        <f>IF('Stammdaten Mitarbeitende'!N340&gt;0,AC340,0)</f>
        <v>0</v>
      </c>
      <c r="AN340" s="74">
        <f>IF('Stammdaten Mitarbeitende'!N340&gt;0,P340,0)</f>
        <v>0</v>
      </c>
      <c r="AO340" s="19">
        <f t="shared" si="346"/>
        <v>0</v>
      </c>
      <c r="AP340" s="19">
        <f t="shared" si="347"/>
        <v>0</v>
      </c>
      <c r="AQ340" s="97">
        <f t="shared" si="348"/>
        <v>0</v>
      </c>
    </row>
    <row r="341" spans="1:43" ht="17.25" hidden="1" customHeight="1" x14ac:dyDescent="0.2">
      <c r="A341" s="347" t="str">
        <f>'Stammdaten Mitarbeitende'!AA341</f>
        <v/>
      </c>
      <c r="B341" s="348" t="str">
        <f t="shared" si="321"/>
        <v/>
      </c>
      <c r="C341" s="162"/>
      <c r="D341" s="163"/>
      <c r="E341" s="164"/>
      <c r="F341" s="165"/>
      <c r="G341" s="307"/>
      <c r="H341" s="308"/>
      <c r="I341" s="346">
        <f t="shared" si="322"/>
        <v>0</v>
      </c>
      <c r="J341" s="309" t="str">
        <f t="shared" si="323"/>
        <v/>
      </c>
      <c r="K341" s="164"/>
      <c r="L341" s="342" t="str">
        <f t="shared" si="324"/>
        <v/>
      </c>
      <c r="M341" s="309" t="str">
        <f t="shared" si="325"/>
        <v/>
      </c>
      <c r="N341" s="309" t="str">
        <f t="shared" si="326"/>
        <v/>
      </c>
      <c r="O341" s="309" t="str">
        <f t="shared" si="327"/>
        <v/>
      </c>
      <c r="P341" s="164"/>
      <c r="Q341" s="309" t="str">
        <f t="shared" si="328"/>
        <v/>
      </c>
      <c r="R341" s="309" t="str">
        <f t="shared" si="329"/>
        <v/>
      </c>
      <c r="S341" s="56"/>
      <c r="T341" s="57"/>
      <c r="U341" s="64" t="str">
        <f>IF($A341="","",'Stammdaten Mitarbeitende'!L341)</f>
        <v/>
      </c>
      <c r="V341" s="63">
        <f t="shared" si="330"/>
        <v>0</v>
      </c>
      <c r="W341" s="63" t="str">
        <f t="shared" si="331"/>
        <v/>
      </c>
      <c r="X341" s="63" t="str">
        <f t="shared" si="332"/>
        <v/>
      </c>
      <c r="Y341" s="65" t="str">
        <f t="shared" si="333"/>
        <v/>
      </c>
      <c r="Z341" s="65" t="str">
        <f t="shared" si="334"/>
        <v/>
      </c>
      <c r="AA341" s="19" t="str">
        <f t="shared" si="335"/>
        <v/>
      </c>
      <c r="AB341" s="19" t="str">
        <f t="shared" si="336"/>
        <v/>
      </c>
      <c r="AC341" s="19" t="str">
        <f t="shared" si="337"/>
        <v/>
      </c>
      <c r="AD341" s="19" t="str">
        <f t="shared" si="338"/>
        <v/>
      </c>
      <c r="AE341" s="19" t="str">
        <f t="shared" si="339"/>
        <v/>
      </c>
      <c r="AF341" s="19" t="str">
        <f t="shared" si="340"/>
        <v/>
      </c>
      <c r="AG341" s="19">
        <f t="shared" si="341"/>
        <v>0</v>
      </c>
      <c r="AH341" s="19" t="str">
        <f t="shared" si="342"/>
        <v/>
      </c>
      <c r="AI341" s="81">
        <f t="shared" si="343"/>
        <v>0</v>
      </c>
      <c r="AJ341" s="80">
        <f t="shared" si="349"/>
        <v>0</v>
      </c>
      <c r="AK341" s="19">
        <f t="shared" si="344"/>
        <v>0</v>
      </c>
      <c r="AL341" s="19">
        <f t="shared" si="345"/>
        <v>0</v>
      </c>
      <c r="AM341" s="64">
        <f>IF('Stammdaten Mitarbeitende'!N341&gt;0,AC341,0)</f>
        <v>0</v>
      </c>
      <c r="AN341" s="74">
        <f>IF('Stammdaten Mitarbeitende'!N341&gt;0,P341,0)</f>
        <v>0</v>
      </c>
      <c r="AO341" s="19">
        <f t="shared" si="346"/>
        <v>0</v>
      </c>
      <c r="AP341" s="19">
        <f t="shared" si="347"/>
        <v>0</v>
      </c>
      <c r="AQ341" s="97">
        <f t="shared" si="348"/>
        <v>0</v>
      </c>
    </row>
    <row r="342" spans="1:43" ht="17.25" hidden="1" customHeight="1" x14ac:dyDescent="0.2">
      <c r="A342" s="347" t="str">
        <f>'Stammdaten Mitarbeitende'!AA342</f>
        <v/>
      </c>
      <c r="B342" s="348" t="str">
        <f t="shared" si="321"/>
        <v/>
      </c>
      <c r="C342" s="162"/>
      <c r="D342" s="163"/>
      <c r="E342" s="164"/>
      <c r="F342" s="165"/>
      <c r="G342" s="307"/>
      <c r="H342" s="308"/>
      <c r="I342" s="346">
        <f t="shared" si="322"/>
        <v>0</v>
      </c>
      <c r="J342" s="309" t="str">
        <f t="shared" si="323"/>
        <v/>
      </c>
      <c r="K342" s="164"/>
      <c r="L342" s="342" t="str">
        <f t="shared" si="324"/>
        <v/>
      </c>
      <c r="M342" s="309" t="str">
        <f t="shared" si="325"/>
        <v/>
      </c>
      <c r="N342" s="309" t="str">
        <f t="shared" si="326"/>
        <v/>
      </c>
      <c r="O342" s="309" t="str">
        <f t="shared" si="327"/>
        <v/>
      </c>
      <c r="P342" s="164"/>
      <c r="Q342" s="309" t="str">
        <f t="shared" si="328"/>
        <v/>
      </c>
      <c r="R342" s="309" t="str">
        <f t="shared" si="329"/>
        <v/>
      </c>
      <c r="S342" s="56"/>
      <c r="T342" s="57"/>
      <c r="U342" s="64" t="str">
        <f>IF($A342="","",'Stammdaten Mitarbeitende'!L342)</f>
        <v/>
      </c>
      <c r="V342" s="63">
        <f t="shared" si="330"/>
        <v>0</v>
      </c>
      <c r="W342" s="63" t="str">
        <f t="shared" si="331"/>
        <v/>
      </c>
      <c r="X342" s="63" t="str">
        <f t="shared" si="332"/>
        <v/>
      </c>
      <c r="Y342" s="65" t="str">
        <f t="shared" si="333"/>
        <v/>
      </c>
      <c r="Z342" s="65" t="str">
        <f t="shared" si="334"/>
        <v/>
      </c>
      <c r="AA342" s="19" t="str">
        <f t="shared" si="335"/>
        <v/>
      </c>
      <c r="AB342" s="19" t="str">
        <f t="shared" si="336"/>
        <v/>
      </c>
      <c r="AC342" s="19" t="str">
        <f t="shared" si="337"/>
        <v/>
      </c>
      <c r="AD342" s="19" t="str">
        <f t="shared" si="338"/>
        <v/>
      </c>
      <c r="AE342" s="19" t="str">
        <f t="shared" si="339"/>
        <v/>
      </c>
      <c r="AF342" s="19" t="str">
        <f t="shared" si="340"/>
        <v/>
      </c>
      <c r="AG342" s="19">
        <f t="shared" si="341"/>
        <v>0</v>
      </c>
      <c r="AH342" s="19" t="str">
        <f t="shared" si="342"/>
        <v/>
      </c>
      <c r="AI342" s="81">
        <f t="shared" si="343"/>
        <v>0</v>
      </c>
      <c r="AJ342" s="80">
        <f t="shared" si="349"/>
        <v>0</v>
      </c>
      <c r="AK342" s="19">
        <f t="shared" si="344"/>
        <v>0</v>
      </c>
      <c r="AL342" s="19">
        <f t="shared" si="345"/>
        <v>0</v>
      </c>
      <c r="AM342" s="64">
        <f>IF('Stammdaten Mitarbeitende'!N342&gt;0,AC342,0)</f>
        <v>0</v>
      </c>
      <c r="AN342" s="74">
        <f>IF('Stammdaten Mitarbeitende'!N342&gt;0,P342,0)</f>
        <v>0</v>
      </c>
      <c r="AO342" s="19">
        <f t="shared" si="346"/>
        <v>0</v>
      </c>
      <c r="AP342" s="19">
        <f t="shared" si="347"/>
        <v>0</v>
      </c>
      <c r="AQ342" s="97">
        <f t="shared" si="348"/>
        <v>0</v>
      </c>
    </row>
    <row r="343" spans="1:43" ht="17.25" hidden="1" customHeight="1" x14ac:dyDescent="0.2">
      <c r="A343" s="347" t="str">
        <f>'Stammdaten Mitarbeitende'!AA343</f>
        <v/>
      </c>
      <c r="B343" s="348" t="str">
        <f t="shared" si="321"/>
        <v/>
      </c>
      <c r="C343" s="162"/>
      <c r="D343" s="163"/>
      <c r="E343" s="164"/>
      <c r="F343" s="165"/>
      <c r="G343" s="307"/>
      <c r="H343" s="308"/>
      <c r="I343" s="346">
        <f t="shared" si="322"/>
        <v>0</v>
      </c>
      <c r="J343" s="309" t="str">
        <f t="shared" si="323"/>
        <v/>
      </c>
      <c r="K343" s="164"/>
      <c r="L343" s="342" t="str">
        <f t="shared" si="324"/>
        <v/>
      </c>
      <c r="M343" s="309" t="str">
        <f t="shared" si="325"/>
        <v/>
      </c>
      <c r="N343" s="309" t="str">
        <f t="shared" si="326"/>
        <v/>
      </c>
      <c r="O343" s="309" t="str">
        <f t="shared" si="327"/>
        <v/>
      </c>
      <c r="P343" s="164"/>
      <c r="Q343" s="309" t="str">
        <f t="shared" si="328"/>
        <v/>
      </c>
      <c r="R343" s="309" t="str">
        <f t="shared" si="329"/>
        <v/>
      </c>
      <c r="S343" s="56"/>
      <c r="T343" s="57"/>
      <c r="U343" s="64" t="str">
        <f>IF($A343="","",'Stammdaten Mitarbeitende'!L343)</f>
        <v/>
      </c>
      <c r="V343" s="63">
        <f t="shared" si="330"/>
        <v>0</v>
      </c>
      <c r="W343" s="63" t="str">
        <f t="shared" si="331"/>
        <v/>
      </c>
      <c r="X343" s="63" t="str">
        <f t="shared" si="332"/>
        <v/>
      </c>
      <c r="Y343" s="65" t="str">
        <f t="shared" si="333"/>
        <v/>
      </c>
      <c r="Z343" s="65" t="str">
        <f t="shared" si="334"/>
        <v/>
      </c>
      <c r="AA343" s="19" t="str">
        <f t="shared" si="335"/>
        <v/>
      </c>
      <c r="AB343" s="19" t="str">
        <f t="shared" si="336"/>
        <v/>
      </c>
      <c r="AC343" s="19" t="str">
        <f t="shared" si="337"/>
        <v/>
      </c>
      <c r="AD343" s="19" t="str">
        <f t="shared" si="338"/>
        <v/>
      </c>
      <c r="AE343" s="19" t="str">
        <f t="shared" si="339"/>
        <v/>
      </c>
      <c r="AF343" s="19" t="str">
        <f t="shared" si="340"/>
        <v/>
      </c>
      <c r="AG343" s="19">
        <f t="shared" si="341"/>
        <v>0</v>
      </c>
      <c r="AH343" s="19" t="str">
        <f t="shared" si="342"/>
        <v/>
      </c>
      <c r="AI343" s="81">
        <f t="shared" si="343"/>
        <v>0</v>
      </c>
      <c r="AJ343" s="80">
        <f t="shared" si="349"/>
        <v>0</v>
      </c>
      <c r="AK343" s="19">
        <f t="shared" si="344"/>
        <v>0</v>
      </c>
      <c r="AL343" s="19">
        <f t="shared" si="345"/>
        <v>0</v>
      </c>
      <c r="AM343" s="64">
        <f>IF('Stammdaten Mitarbeitende'!N343&gt;0,AC343,0)</f>
        <v>0</v>
      </c>
      <c r="AN343" s="74">
        <f>IF('Stammdaten Mitarbeitende'!N343&gt;0,P343,0)</f>
        <v>0</v>
      </c>
      <c r="AO343" s="19">
        <f t="shared" si="346"/>
        <v>0</v>
      </c>
      <c r="AP343" s="19">
        <f t="shared" si="347"/>
        <v>0</v>
      </c>
      <c r="AQ343" s="97">
        <f t="shared" si="348"/>
        <v>0</v>
      </c>
    </row>
    <row r="344" spans="1:43" ht="17.25" hidden="1" customHeight="1" x14ac:dyDescent="0.2">
      <c r="A344" s="347" t="str">
        <f>'Stammdaten Mitarbeitende'!AA344</f>
        <v/>
      </c>
      <c r="B344" s="348" t="str">
        <f t="shared" si="321"/>
        <v/>
      </c>
      <c r="C344" s="162"/>
      <c r="D344" s="163"/>
      <c r="E344" s="164"/>
      <c r="F344" s="165"/>
      <c r="G344" s="307"/>
      <c r="H344" s="308"/>
      <c r="I344" s="346">
        <f t="shared" si="322"/>
        <v>0</v>
      </c>
      <c r="J344" s="309" t="str">
        <f t="shared" si="323"/>
        <v/>
      </c>
      <c r="K344" s="164"/>
      <c r="L344" s="342" t="str">
        <f t="shared" si="324"/>
        <v/>
      </c>
      <c r="M344" s="309" t="str">
        <f t="shared" si="325"/>
        <v/>
      </c>
      <c r="N344" s="309" t="str">
        <f t="shared" si="326"/>
        <v/>
      </c>
      <c r="O344" s="309" t="str">
        <f t="shared" si="327"/>
        <v/>
      </c>
      <c r="P344" s="164"/>
      <c r="Q344" s="309" t="str">
        <f t="shared" si="328"/>
        <v/>
      </c>
      <c r="R344" s="309" t="str">
        <f t="shared" si="329"/>
        <v/>
      </c>
      <c r="S344" s="56"/>
      <c r="T344" s="57"/>
      <c r="U344" s="64" t="str">
        <f>IF($A344="","",'Stammdaten Mitarbeitende'!L344)</f>
        <v/>
      </c>
      <c r="V344" s="63">
        <f t="shared" si="330"/>
        <v>0</v>
      </c>
      <c r="W344" s="63" t="str">
        <f t="shared" si="331"/>
        <v/>
      </c>
      <c r="X344" s="63" t="str">
        <f t="shared" si="332"/>
        <v/>
      </c>
      <c r="Y344" s="65" t="str">
        <f t="shared" si="333"/>
        <v/>
      </c>
      <c r="Z344" s="65" t="str">
        <f t="shared" si="334"/>
        <v/>
      </c>
      <c r="AA344" s="19" t="str">
        <f t="shared" si="335"/>
        <v/>
      </c>
      <c r="AB344" s="19" t="str">
        <f t="shared" si="336"/>
        <v/>
      </c>
      <c r="AC344" s="19" t="str">
        <f t="shared" si="337"/>
        <v/>
      </c>
      <c r="AD344" s="19" t="str">
        <f t="shared" si="338"/>
        <v/>
      </c>
      <c r="AE344" s="19" t="str">
        <f t="shared" si="339"/>
        <v/>
      </c>
      <c r="AF344" s="19" t="str">
        <f t="shared" si="340"/>
        <v/>
      </c>
      <c r="AG344" s="19">
        <f t="shared" si="341"/>
        <v>0</v>
      </c>
      <c r="AH344" s="19" t="str">
        <f t="shared" si="342"/>
        <v/>
      </c>
      <c r="AI344" s="81">
        <f t="shared" si="343"/>
        <v>0</v>
      </c>
      <c r="AJ344" s="80">
        <f t="shared" si="349"/>
        <v>0</v>
      </c>
      <c r="AK344" s="19">
        <f t="shared" si="344"/>
        <v>0</v>
      </c>
      <c r="AL344" s="19">
        <f t="shared" si="345"/>
        <v>0</v>
      </c>
      <c r="AM344" s="64">
        <f>IF('Stammdaten Mitarbeitende'!N344&gt;0,AC344,0)</f>
        <v>0</v>
      </c>
      <c r="AN344" s="74">
        <f>IF('Stammdaten Mitarbeitende'!N344&gt;0,P344,0)</f>
        <v>0</v>
      </c>
      <c r="AO344" s="19">
        <f t="shared" si="346"/>
        <v>0</v>
      </c>
      <c r="AP344" s="19">
        <f t="shared" si="347"/>
        <v>0</v>
      </c>
      <c r="AQ344" s="97">
        <f t="shared" si="348"/>
        <v>0</v>
      </c>
    </row>
    <row r="345" spans="1:43" ht="17.25" hidden="1" customHeight="1" x14ac:dyDescent="0.2">
      <c r="A345" s="347" t="str">
        <f>'Stammdaten Mitarbeitende'!AA345</f>
        <v/>
      </c>
      <c r="B345" s="348" t="str">
        <f t="shared" si="321"/>
        <v/>
      </c>
      <c r="C345" s="162"/>
      <c r="D345" s="163"/>
      <c r="E345" s="164"/>
      <c r="F345" s="165"/>
      <c r="G345" s="307"/>
      <c r="H345" s="308"/>
      <c r="I345" s="346">
        <f t="shared" si="322"/>
        <v>0</v>
      </c>
      <c r="J345" s="309" t="str">
        <f t="shared" si="323"/>
        <v/>
      </c>
      <c r="K345" s="164"/>
      <c r="L345" s="342" t="str">
        <f t="shared" si="324"/>
        <v/>
      </c>
      <c r="M345" s="309" t="str">
        <f t="shared" si="325"/>
        <v/>
      </c>
      <c r="N345" s="309" t="str">
        <f t="shared" si="326"/>
        <v/>
      </c>
      <c r="O345" s="309" t="str">
        <f t="shared" si="327"/>
        <v/>
      </c>
      <c r="P345" s="164"/>
      <c r="Q345" s="309" t="str">
        <f t="shared" si="328"/>
        <v/>
      </c>
      <c r="R345" s="309" t="str">
        <f t="shared" si="329"/>
        <v/>
      </c>
      <c r="S345" s="56"/>
      <c r="T345" s="57"/>
      <c r="U345" s="64" t="str">
        <f>IF($A345="","",'Stammdaten Mitarbeitende'!L345)</f>
        <v/>
      </c>
      <c r="V345" s="63">
        <f t="shared" si="330"/>
        <v>0</v>
      </c>
      <c r="W345" s="63" t="str">
        <f t="shared" si="331"/>
        <v/>
      </c>
      <c r="X345" s="63" t="str">
        <f t="shared" si="332"/>
        <v/>
      </c>
      <c r="Y345" s="65" t="str">
        <f t="shared" si="333"/>
        <v/>
      </c>
      <c r="Z345" s="65" t="str">
        <f t="shared" si="334"/>
        <v/>
      </c>
      <c r="AA345" s="19" t="str">
        <f t="shared" si="335"/>
        <v/>
      </c>
      <c r="AB345" s="19" t="str">
        <f t="shared" si="336"/>
        <v/>
      </c>
      <c r="AC345" s="19" t="str">
        <f t="shared" si="337"/>
        <v/>
      </c>
      <c r="AD345" s="19" t="str">
        <f t="shared" si="338"/>
        <v/>
      </c>
      <c r="AE345" s="19" t="str">
        <f t="shared" si="339"/>
        <v/>
      </c>
      <c r="AF345" s="19" t="str">
        <f t="shared" si="340"/>
        <v/>
      </c>
      <c r="AG345" s="19">
        <f t="shared" si="341"/>
        <v>0</v>
      </c>
      <c r="AH345" s="19" t="str">
        <f t="shared" si="342"/>
        <v/>
      </c>
      <c r="AI345" s="81">
        <f t="shared" si="343"/>
        <v>0</v>
      </c>
      <c r="AJ345" s="80">
        <f t="shared" si="349"/>
        <v>0</v>
      </c>
      <c r="AK345" s="19">
        <f t="shared" si="344"/>
        <v>0</v>
      </c>
      <c r="AL345" s="19">
        <f t="shared" si="345"/>
        <v>0</v>
      </c>
      <c r="AM345" s="64">
        <f>IF('Stammdaten Mitarbeitende'!N345&gt;0,AC345,0)</f>
        <v>0</v>
      </c>
      <c r="AN345" s="74">
        <f>IF('Stammdaten Mitarbeitende'!N345&gt;0,P345,0)</f>
        <v>0</v>
      </c>
      <c r="AO345" s="19">
        <f t="shared" si="346"/>
        <v>0</v>
      </c>
      <c r="AP345" s="19">
        <f t="shared" si="347"/>
        <v>0</v>
      </c>
      <c r="AQ345" s="97">
        <f t="shared" si="348"/>
        <v>0</v>
      </c>
    </row>
    <row r="346" spans="1:43" ht="17.25" hidden="1" customHeight="1" x14ac:dyDescent="0.2">
      <c r="A346" s="347" t="str">
        <f>'Stammdaten Mitarbeitende'!AA346</f>
        <v/>
      </c>
      <c r="B346" s="348" t="str">
        <f t="shared" si="321"/>
        <v/>
      </c>
      <c r="C346" s="162"/>
      <c r="D346" s="163"/>
      <c r="E346" s="164"/>
      <c r="F346" s="165"/>
      <c r="G346" s="307"/>
      <c r="H346" s="308"/>
      <c r="I346" s="346">
        <f t="shared" si="322"/>
        <v>0</v>
      </c>
      <c r="J346" s="309" t="str">
        <f t="shared" si="323"/>
        <v/>
      </c>
      <c r="K346" s="164"/>
      <c r="L346" s="342" t="str">
        <f t="shared" si="324"/>
        <v/>
      </c>
      <c r="M346" s="309" t="str">
        <f t="shared" si="325"/>
        <v/>
      </c>
      <c r="N346" s="309" t="str">
        <f t="shared" si="326"/>
        <v/>
      </c>
      <c r="O346" s="309" t="str">
        <f t="shared" si="327"/>
        <v/>
      </c>
      <c r="P346" s="164"/>
      <c r="Q346" s="309" t="str">
        <f t="shared" si="328"/>
        <v/>
      </c>
      <c r="R346" s="309" t="str">
        <f t="shared" si="329"/>
        <v/>
      </c>
      <c r="S346" s="56"/>
      <c r="T346" s="57"/>
      <c r="U346" s="64" t="str">
        <f>IF($A346="","",'Stammdaten Mitarbeitende'!L346)</f>
        <v/>
      </c>
      <c r="V346" s="63">
        <f t="shared" si="330"/>
        <v>0</v>
      </c>
      <c r="W346" s="63" t="str">
        <f t="shared" si="331"/>
        <v/>
      </c>
      <c r="X346" s="63" t="str">
        <f t="shared" si="332"/>
        <v/>
      </c>
      <c r="Y346" s="65" t="str">
        <f t="shared" si="333"/>
        <v/>
      </c>
      <c r="Z346" s="65" t="str">
        <f t="shared" si="334"/>
        <v/>
      </c>
      <c r="AA346" s="19" t="str">
        <f t="shared" si="335"/>
        <v/>
      </c>
      <c r="AB346" s="19" t="str">
        <f t="shared" si="336"/>
        <v/>
      </c>
      <c r="AC346" s="19" t="str">
        <f t="shared" si="337"/>
        <v/>
      </c>
      <c r="AD346" s="19" t="str">
        <f t="shared" si="338"/>
        <v/>
      </c>
      <c r="AE346" s="19" t="str">
        <f t="shared" si="339"/>
        <v/>
      </c>
      <c r="AF346" s="19" t="str">
        <f t="shared" si="340"/>
        <v/>
      </c>
      <c r="AG346" s="19">
        <f t="shared" si="341"/>
        <v>0</v>
      </c>
      <c r="AH346" s="19" t="str">
        <f t="shared" si="342"/>
        <v/>
      </c>
      <c r="AI346" s="81">
        <f t="shared" si="343"/>
        <v>0</v>
      </c>
      <c r="AJ346" s="80">
        <f t="shared" si="349"/>
        <v>0</v>
      </c>
      <c r="AK346" s="19">
        <f t="shared" si="344"/>
        <v>0</v>
      </c>
      <c r="AL346" s="19">
        <f t="shared" si="345"/>
        <v>0</v>
      </c>
      <c r="AM346" s="64">
        <f>IF('Stammdaten Mitarbeitende'!N346&gt;0,AC346,0)</f>
        <v>0</v>
      </c>
      <c r="AN346" s="74">
        <f>IF('Stammdaten Mitarbeitende'!N346&gt;0,P346,0)</f>
        <v>0</v>
      </c>
      <c r="AO346" s="19">
        <f t="shared" si="346"/>
        <v>0</v>
      </c>
      <c r="AP346" s="19">
        <f t="shared" si="347"/>
        <v>0</v>
      </c>
      <c r="AQ346" s="97">
        <f t="shared" si="348"/>
        <v>0</v>
      </c>
    </row>
    <row r="347" spans="1:43" ht="17.25" hidden="1" customHeight="1" x14ac:dyDescent="0.2">
      <c r="A347" s="347" t="str">
        <f>'Stammdaten Mitarbeitende'!AA347</f>
        <v/>
      </c>
      <c r="B347" s="348" t="str">
        <f t="shared" si="321"/>
        <v/>
      </c>
      <c r="C347" s="162"/>
      <c r="D347" s="163"/>
      <c r="E347" s="164"/>
      <c r="F347" s="165"/>
      <c r="G347" s="307"/>
      <c r="H347" s="308"/>
      <c r="I347" s="346">
        <f t="shared" si="322"/>
        <v>0</v>
      </c>
      <c r="J347" s="309" t="str">
        <f t="shared" si="323"/>
        <v/>
      </c>
      <c r="K347" s="164"/>
      <c r="L347" s="342" t="str">
        <f t="shared" si="324"/>
        <v/>
      </c>
      <c r="M347" s="309" t="str">
        <f t="shared" si="325"/>
        <v/>
      </c>
      <c r="N347" s="309" t="str">
        <f t="shared" si="326"/>
        <v/>
      </c>
      <c r="O347" s="309" t="str">
        <f t="shared" si="327"/>
        <v/>
      </c>
      <c r="P347" s="164"/>
      <c r="Q347" s="309" t="str">
        <f t="shared" si="328"/>
        <v/>
      </c>
      <c r="R347" s="309" t="str">
        <f t="shared" si="329"/>
        <v/>
      </c>
      <c r="S347" s="56"/>
      <c r="T347" s="57"/>
      <c r="U347" s="64" t="str">
        <f>IF($A347="","",'Stammdaten Mitarbeitende'!L347)</f>
        <v/>
      </c>
      <c r="V347" s="63">
        <f t="shared" si="330"/>
        <v>0</v>
      </c>
      <c r="W347" s="63" t="str">
        <f t="shared" si="331"/>
        <v/>
      </c>
      <c r="X347" s="63" t="str">
        <f t="shared" si="332"/>
        <v/>
      </c>
      <c r="Y347" s="65" t="str">
        <f t="shared" si="333"/>
        <v/>
      </c>
      <c r="Z347" s="65" t="str">
        <f t="shared" si="334"/>
        <v/>
      </c>
      <c r="AA347" s="19" t="str">
        <f t="shared" si="335"/>
        <v/>
      </c>
      <c r="AB347" s="19" t="str">
        <f t="shared" si="336"/>
        <v/>
      </c>
      <c r="AC347" s="19" t="str">
        <f t="shared" si="337"/>
        <v/>
      </c>
      <c r="AD347" s="19" t="str">
        <f t="shared" si="338"/>
        <v/>
      </c>
      <c r="AE347" s="19" t="str">
        <f t="shared" si="339"/>
        <v/>
      </c>
      <c r="AF347" s="19" t="str">
        <f t="shared" si="340"/>
        <v/>
      </c>
      <c r="AG347" s="19">
        <f t="shared" si="341"/>
        <v>0</v>
      </c>
      <c r="AH347" s="19" t="str">
        <f t="shared" si="342"/>
        <v/>
      </c>
      <c r="AI347" s="81">
        <f t="shared" si="343"/>
        <v>0</v>
      </c>
      <c r="AJ347" s="80">
        <f t="shared" si="349"/>
        <v>0</v>
      </c>
      <c r="AK347" s="19">
        <f t="shared" si="344"/>
        <v>0</v>
      </c>
      <c r="AL347" s="19">
        <f t="shared" si="345"/>
        <v>0</v>
      </c>
      <c r="AM347" s="64">
        <f>IF('Stammdaten Mitarbeitende'!N347&gt;0,AC347,0)</f>
        <v>0</v>
      </c>
      <c r="AN347" s="74">
        <f>IF('Stammdaten Mitarbeitende'!N347&gt;0,P347,0)</f>
        <v>0</v>
      </c>
      <c r="AO347" s="19">
        <f t="shared" si="346"/>
        <v>0</v>
      </c>
      <c r="AP347" s="19">
        <f t="shared" si="347"/>
        <v>0</v>
      </c>
      <c r="AQ347" s="97">
        <f t="shared" si="348"/>
        <v>0</v>
      </c>
    </row>
    <row r="348" spans="1:43" ht="17.25" hidden="1" customHeight="1" x14ac:dyDescent="0.2">
      <c r="A348" s="347" t="str">
        <f>'Stammdaten Mitarbeitende'!AA348</f>
        <v/>
      </c>
      <c r="B348" s="348" t="str">
        <f t="shared" si="321"/>
        <v/>
      </c>
      <c r="C348" s="162"/>
      <c r="D348" s="163"/>
      <c r="E348" s="164"/>
      <c r="F348" s="165"/>
      <c r="G348" s="307"/>
      <c r="H348" s="308"/>
      <c r="I348" s="346">
        <f t="shared" si="322"/>
        <v>0</v>
      </c>
      <c r="J348" s="309" t="str">
        <f t="shared" si="323"/>
        <v/>
      </c>
      <c r="K348" s="164"/>
      <c r="L348" s="342" t="str">
        <f t="shared" si="324"/>
        <v/>
      </c>
      <c r="M348" s="309" t="str">
        <f t="shared" si="325"/>
        <v/>
      </c>
      <c r="N348" s="309" t="str">
        <f t="shared" si="326"/>
        <v/>
      </c>
      <c r="O348" s="309" t="str">
        <f t="shared" si="327"/>
        <v/>
      </c>
      <c r="P348" s="164"/>
      <c r="Q348" s="309" t="str">
        <f t="shared" si="328"/>
        <v/>
      </c>
      <c r="R348" s="309" t="str">
        <f t="shared" si="329"/>
        <v/>
      </c>
      <c r="S348" s="56"/>
      <c r="T348" s="57"/>
      <c r="U348" s="64" t="str">
        <f>IF($A348="","",'Stammdaten Mitarbeitende'!L348)</f>
        <v/>
      </c>
      <c r="V348" s="63">
        <f t="shared" si="330"/>
        <v>0</v>
      </c>
      <c r="W348" s="63" t="str">
        <f t="shared" si="331"/>
        <v/>
      </c>
      <c r="X348" s="63" t="str">
        <f t="shared" si="332"/>
        <v/>
      </c>
      <c r="Y348" s="65" t="str">
        <f t="shared" si="333"/>
        <v/>
      </c>
      <c r="Z348" s="65" t="str">
        <f t="shared" si="334"/>
        <v/>
      </c>
      <c r="AA348" s="19" t="str">
        <f t="shared" si="335"/>
        <v/>
      </c>
      <c r="AB348" s="19" t="str">
        <f t="shared" si="336"/>
        <v/>
      </c>
      <c r="AC348" s="19" t="str">
        <f t="shared" si="337"/>
        <v/>
      </c>
      <c r="AD348" s="19" t="str">
        <f t="shared" si="338"/>
        <v/>
      </c>
      <c r="AE348" s="19" t="str">
        <f t="shared" si="339"/>
        <v/>
      </c>
      <c r="AF348" s="19" t="str">
        <f t="shared" si="340"/>
        <v/>
      </c>
      <c r="AG348" s="19">
        <f t="shared" si="341"/>
        <v>0</v>
      </c>
      <c r="AH348" s="19" t="str">
        <f t="shared" si="342"/>
        <v/>
      </c>
      <c r="AI348" s="81">
        <f t="shared" si="343"/>
        <v>0</v>
      </c>
      <c r="AJ348" s="80">
        <f t="shared" si="349"/>
        <v>0</v>
      </c>
      <c r="AK348" s="19">
        <f t="shared" si="344"/>
        <v>0</v>
      </c>
      <c r="AL348" s="19">
        <f t="shared" si="345"/>
        <v>0</v>
      </c>
      <c r="AM348" s="64">
        <f>IF('Stammdaten Mitarbeitende'!N348&gt;0,AC348,0)</f>
        <v>0</v>
      </c>
      <c r="AN348" s="74">
        <f>IF('Stammdaten Mitarbeitende'!N348&gt;0,P348,0)</f>
        <v>0</v>
      </c>
      <c r="AO348" s="19">
        <f t="shared" si="346"/>
        <v>0</v>
      </c>
      <c r="AP348" s="19">
        <f t="shared" si="347"/>
        <v>0</v>
      </c>
      <c r="AQ348" s="97">
        <f t="shared" si="348"/>
        <v>0</v>
      </c>
    </row>
    <row r="349" spans="1:43" ht="17.25" hidden="1" customHeight="1" x14ac:dyDescent="0.2">
      <c r="A349" s="347" t="str">
        <f>'Stammdaten Mitarbeitende'!AA349</f>
        <v/>
      </c>
      <c r="B349" s="348" t="str">
        <f t="shared" si="321"/>
        <v/>
      </c>
      <c r="C349" s="162"/>
      <c r="D349" s="163"/>
      <c r="E349" s="164"/>
      <c r="F349" s="165"/>
      <c r="G349" s="307"/>
      <c r="H349" s="308"/>
      <c r="I349" s="346">
        <f t="shared" si="322"/>
        <v>0</v>
      </c>
      <c r="J349" s="309" t="str">
        <f t="shared" si="323"/>
        <v/>
      </c>
      <c r="K349" s="164"/>
      <c r="L349" s="342" t="str">
        <f t="shared" si="324"/>
        <v/>
      </c>
      <c r="M349" s="309" t="str">
        <f t="shared" si="325"/>
        <v/>
      </c>
      <c r="N349" s="309" t="str">
        <f t="shared" si="326"/>
        <v/>
      </c>
      <c r="O349" s="309" t="str">
        <f t="shared" si="327"/>
        <v/>
      </c>
      <c r="P349" s="164"/>
      <c r="Q349" s="309" t="str">
        <f t="shared" si="328"/>
        <v/>
      </c>
      <c r="R349" s="309" t="str">
        <f t="shared" si="329"/>
        <v/>
      </c>
      <c r="S349" s="56"/>
      <c r="T349" s="57"/>
      <c r="U349" s="64" t="str">
        <f>IF($A349="","",'Stammdaten Mitarbeitende'!L349)</f>
        <v/>
      </c>
      <c r="V349" s="63">
        <f t="shared" si="330"/>
        <v>0</v>
      </c>
      <c r="W349" s="63" t="str">
        <f t="shared" si="331"/>
        <v/>
      </c>
      <c r="X349" s="63" t="str">
        <f t="shared" si="332"/>
        <v/>
      </c>
      <c r="Y349" s="65" t="str">
        <f t="shared" si="333"/>
        <v/>
      </c>
      <c r="Z349" s="65" t="str">
        <f t="shared" si="334"/>
        <v/>
      </c>
      <c r="AA349" s="19" t="str">
        <f t="shared" si="335"/>
        <v/>
      </c>
      <c r="AB349" s="19" t="str">
        <f t="shared" si="336"/>
        <v/>
      </c>
      <c r="AC349" s="19" t="str">
        <f t="shared" si="337"/>
        <v/>
      </c>
      <c r="AD349" s="19" t="str">
        <f t="shared" si="338"/>
        <v/>
      </c>
      <c r="AE349" s="19" t="str">
        <f t="shared" si="339"/>
        <v/>
      </c>
      <c r="AF349" s="19" t="str">
        <f t="shared" si="340"/>
        <v/>
      </c>
      <c r="AG349" s="19">
        <f t="shared" si="341"/>
        <v>0</v>
      </c>
      <c r="AH349" s="19" t="str">
        <f t="shared" si="342"/>
        <v/>
      </c>
      <c r="AI349" s="81">
        <f t="shared" si="343"/>
        <v>0</v>
      </c>
      <c r="AJ349" s="80">
        <f t="shared" si="349"/>
        <v>0</v>
      </c>
      <c r="AK349" s="19">
        <f t="shared" si="344"/>
        <v>0</v>
      </c>
      <c r="AL349" s="19">
        <f t="shared" si="345"/>
        <v>0</v>
      </c>
      <c r="AM349" s="64">
        <f>IF('Stammdaten Mitarbeitende'!N349&gt;0,AC349,0)</f>
        <v>0</v>
      </c>
      <c r="AN349" s="74">
        <f>IF('Stammdaten Mitarbeitende'!N349&gt;0,P349,0)</f>
        <v>0</v>
      </c>
      <c r="AO349" s="19">
        <f t="shared" si="346"/>
        <v>0</v>
      </c>
      <c r="AP349" s="19">
        <f t="shared" si="347"/>
        <v>0</v>
      </c>
      <c r="AQ349" s="97">
        <f t="shared" si="348"/>
        <v>0</v>
      </c>
    </row>
    <row r="350" spans="1:43" ht="17.25" hidden="1" customHeight="1" x14ac:dyDescent="0.2">
      <c r="A350" s="347" t="str">
        <f>'Stammdaten Mitarbeitende'!AA350</f>
        <v/>
      </c>
      <c r="B350" s="348" t="str">
        <f t="shared" si="321"/>
        <v/>
      </c>
      <c r="C350" s="162"/>
      <c r="D350" s="163"/>
      <c r="E350" s="164"/>
      <c r="F350" s="165"/>
      <c r="G350" s="307"/>
      <c r="H350" s="308"/>
      <c r="I350" s="346">
        <f t="shared" si="322"/>
        <v>0</v>
      </c>
      <c r="J350" s="309" t="str">
        <f t="shared" si="323"/>
        <v/>
      </c>
      <c r="K350" s="164"/>
      <c r="L350" s="342" t="str">
        <f t="shared" si="324"/>
        <v/>
      </c>
      <c r="M350" s="309" t="str">
        <f t="shared" si="325"/>
        <v/>
      </c>
      <c r="N350" s="309" t="str">
        <f t="shared" si="326"/>
        <v/>
      </c>
      <c r="O350" s="309" t="str">
        <f t="shared" si="327"/>
        <v/>
      </c>
      <c r="P350" s="164"/>
      <c r="Q350" s="309" t="str">
        <f t="shared" si="328"/>
        <v/>
      </c>
      <c r="R350" s="309" t="str">
        <f t="shared" si="329"/>
        <v/>
      </c>
      <c r="S350" s="56"/>
      <c r="T350" s="57"/>
      <c r="U350" s="64" t="str">
        <f>IF($A350="","",'Stammdaten Mitarbeitende'!L350)</f>
        <v/>
      </c>
      <c r="V350" s="63">
        <f t="shared" si="330"/>
        <v>0</v>
      </c>
      <c r="W350" s="63" t="str">
        <f t="shared" si="331"/>
        <v/>
      </c>
      <c r="X350" s="63" t="str">
        <f t="shared" si="332"/>
        <v/>
      </c>
      <c r="Y350" s="65" t="str">
        <f t="shared" si="333"/>
        <v/>
      </c>
      <c r="Z350" s="65" t="str">
        <f t="shared" si="334"/>
        <v/>
      </c>
      <c r="AA350" s="19" t="str">
        <f t="shared" si="335"/>
        <v/>
      </c>
      <c r="AB350" s="19" t="str">
        <f t="shared" si="336"/>
        <v/>
      </c>
      <c r="AC350" s="19" t="str">
        <f t="shared" si="337"/>
        <v/>
      </c>
      <c r="AD350" s="19" t="str">
        <f t="shared" si="338"/>
        <v/>
      </c>
      <c r="AE350" s="19" t="str">
        <f t="shared" si="339"/>
        <v/>
      </c>
      <c r="AF350" s="19" t="str">
        <f t="shared" si="340"/>
        <v/>
      </c>
      <c r="AG350" s="19">
        <f t="shared" si="341"/>
        <v>0</v>
      </c>
      <c r="AH350" s="19" t="str">
        <f t="shared" si="342"/>
        <v/>
      </c>
      <c r="AI350" s="81">
        <f t="shared" si="343"/>
        <v>0</v>
      </c>
      <c r="AJ350" s="80">
        <f t="shared" si="349"/>
        <v>0</v>
      </c>
      <c r="AK350" s="19">
        <f t="shared" si="344"/>
        <v>0</v>
      </c>
      <c r="AL350" s="19">
        <f t="shared" si="345"/>
        <v>0</v>
      </c>
      <c r="AM350" s="64">
        <f>IF('Stammdaten Mitarbeitende'!N350&gt;0,AC350,0)</f>
        <v>0</v>
      </c>
      <c r="AN350" s="74">
        <f>IF('Stammdaten Mitarbeitende'!N350&gt;0,P350,0)</f>
        <v>0</v>
      </c>
      <c r="AO350" s="19">
        <f t="shared" si="346"/>
        <v>0</v>
      </c>
      <c r="AP350" s="19">
        <f t="shared" si="347"/>
        <v>0</v>
      </c>
      <c r="AQ350" s="97">
        <f t="shared" si="348"/>
        <v>0</v>
      </c>
    </row>
    <row r="351" spans="1:43" ht="17.25" hidden="1" customHeight="1" x14ac:dyDescent="0.2">
      <c r="A351" s="347" t="str">
        <f>'Stammdaten Mitarbeitende'!AA351</f>
        <v/>
      </c>
      <c r="B351" s="348" t="str">
        <f t="shared" si="321"/>
        <v/>
      </c>
      <c r="C351" s="162"/>
      <c r="D351" s="163"/>
      <c r="E351" s="164"/>
      <c r="F351" s="165"/>
      <c r="G351" s="307"/>
      <c r="H351" s="308"/>
      <c r="I351" s="346">
        <f t="shared" si="322"/>
        <v>0</v>
      </c>
      <c r="J351" s="309" t="str">
        <f t="shared" si="323"/>
        <v/>
      </c>
      <c r="K351" s="164"/>
      <c r="L351" s="342" t="str">
        <f t="shared" si="324"/>
        <v/>
      </c>
      <c r="M351" s="309" t="str">
        <f t="shared" si="325"/>
        <v/>
      </c>
      <c r="N351" s="309" t="str">
        <f t="shared" si="326"/>
        <v/>
      </c>
      <c r="O351" s="309" t="str">
        <f t="shared" si="327"/>
        <v/>
      </c>
      <c r="P351" s="164"/>
      <c r="Q351" s="309" t="str">
        <f t="shared" si="328"/>
        <v/>
      </c>
      <c r="R351" s="309" t="str">
        <f t="shared" si="329"/>
        <v/>
      </c>
      <c r="S351" s="56"/>
      <c r="T351" s="57"/>
      <c r="U351" s="64" t="str">
        <f>IF($A351="","",'Stammdaten Mitarbeitende'!L351)</f>
        <v/>
      </c>
      <c r="V351" s="63">
        <f t="shared" si="330"/>
        <v>0</v>
      </c>
      <c r="W351" s="63" t="str">
        <f t="shared" si="331"/>
        <v/>
      </c>
      <c r="X351" s="63" t="str">
        <f t="shared" si="332"/>
        <v/>
      </c>
      <c r="Y351" s="65" t="str">
        <f t="shared" si="333"/>
        <v/>
      </c>
      <c r="Z351" s="65" t="str">
        <f t="shared" si="334"/>
        <v/>
      </c>
      <c r="AA351" s="19" t="str">
        <f t="shared" si="335"/>
        <v/>
      </c>
      <c r="AB351" s="19" t="str">
        <f t="shared" si="336"/>
        <v/>
      </c>
      <c r="AC351" s="19" t="str">
        <f t="shared" si="337"/>
        <v/>
      </c>
      <c r="AD351" s="19" t="str">
        <f t="shared" si="338"/>
        <v/>
      </c>
      <c r="AE351" s="19" t="str">
        <f t="shared" si="339"/>
        <v/>
      </c>
      <c r="AF351" s="19" t="str">
        <f t="shared" si="340"/>
        <v/>
      </c>
      <c r="AG351" s="19">
        <f t="shared" si="341"/>
        <v>0</v>
      </c>
      <c r="AH351" s="19" t="str">
        <f t="shared" si="342"/>
        <v/>
      </c>
      <c r="AI351" s="81">
        <f t="shared" si="343"/>
        <v>0</v>
      </c>
      <c r="AJ351" s="80">
        <f t="shared" si="349"/>
        <v>0</v>
      </c>
      <c r="AK351" s="19">
        <f t="shared" si="344"/>
        <v>0</v>
      </c>
      <c r="AL351" s="19">
        <f t="shared" si="345"/>
        <v>0</v>
      </c>
      <c r="AM351" s="64">
        <f>IF('Stammdaten Mitarbeitende'!N351&gt;0,AC351,0)</f>
        <v>0</v>
      </c>
      <c r="AN351" s="74">
        <f>IF('Stammdaten Mitarbeitende'!N351&gt;0,P351,0)</f>
        <v>0</v>
      </c>
      <c r="AO351" s="19">
        <f t="shared" si="346"/>
        <v>0</v>
      </c>
      <c r="AP351" s="19">
        <f t="shared" si="347"/>
        <v>0</v>
      </c>
      <c r="AQ351" s="97">
        <f t="shared" si="348"/>
        <v>0</v>
      </c>
    </row>
    <row r="352" spans="1:43" ht="17.25" hidden="1" customHeight="1" x14ac:dyDescent="0.2">
      <c r="A352" s="347" t="str">
        <f>'Stammdaten Mitarbeitende'!AA352</f>
        <v/>
      </c>
      <c r="B352" s="348" t="str">
        <f t="shared" si="321"/>
        <v/>
      </c>
      <c r="C352" s="162"/>
      <c r="D352" s="163"/>
      <c r="E352" s="164"/>
      <c r="F352" s="165"/>
      <c r="G352" s="307"/>
      <c r="H352" s="308"/>
      <c r="I352" s="346">
        <f t="shared" si="322"/>
        <v>0</v>
      </c>
      <c r="J352" s="309" t="str">
        <f t="shared" si="323"/>
        <v/>
      </c>
      <c r="K352" s="164"/>
      <c r="L352" s="342" t="str">
        <f t="shared" si="324"/>
        <v/>
      </c>
      <c r="M352" s="309" t="str">
        <f t="shared" si="325"/>
        <v/>
      </c>
      <c r="N352" s="309" t="str">
        <f t="shared" si="326"/>
        <v/>
      </c>
      <c r="O352" s="309" t="str">
        <f t="shared" si="327"/>
        <v/>
      </c>
      <c r="P352" s="164"/>
      <c r="Q352" s="309" t="str">
        <f t="shared" si="328"/>
        <v/>
      </c>
      <c r="R352" s="309" t="str">
        <f t="shared" si="329"/>
        <v/>
      </c>
      <c r="S352" s="56"/>
      <c r="T352" s="57"/>
      <c r="U352" s="64" t="str">
        <f>IF($A352="","",'Stammdaten Mitarbeitende'!L352)</f>
        <v/>
      </c>
      <c r="V352" s="63">
        <f t="shared" si="330"/>
        <v>0</v>
      </c>
      <c r="W352" s="63" t="str">
        <f t="shared" si="331"/>
        <v/>
      </c>
      <c r="X352" s="63" t="str">
        <f t="shared" si="332"/>
        <v/>
      </c>
      <c r="Y352" s="65" t="str">
        <f t="shared" si="333"/>
        <v/>
      </c>
      <c r="Z352" s="65" t="str">
        <f t="shared" si="334"/>
        <v/>
      </c>
      <c r="AA352" s="19" t="str">
        <f t="shared" si="335"/>
        <v/>
      </c>
      <c r="AB352" s="19" t="str">
        <f t="shared" si="336"/>
        <v/>
      </c>
      <c r="AC352" s="19" t="str">
        <f t="shared" si="337"/>
        <v/>
      </c>
      <c r="AD352" s="19" t="str">
        <f t="shared" si="338"/>
        <v/>
      </c>
      <c r="AE352" s="19" t="str">
        <f t="shared" si="339"/>
        <v/>
      </c>
      <c r="AF352" s="19" t="str">
        <f t="shared" si="340"/>
        <v/>
      </c>
      <c r="AG352" s="19">
        <f t="shared" si="341"/>
        <v>0</v>
      </c>
      <c r="AH352" s="19" t="str">
        <f t="shared" si="342"/>
        <v/>
      </c>
      <c r="AI352" s="81">
        <f t="shared" si="343"/>
        <v>0</v>
      </c>
      <c r="AJ352" s="80">
        <f t="shared" si="349"/>
        <v>0</v>
      </c>
      <c r="AK352" s="19">
        <f t="shared" si="344"/>
        <v>0</v>
      </c>
      <c r="AL352" s="19">
        <f t="shared" si="345"/>
        <v>0</v>
      </c>
      <c r="AM352" s="64">
        <f>IF('Stammdaten Mitarbeitende'!N352&gt;0,AC352,0)</f>
        <v>0</v>
      </c>
      <c r="AN352" s="74">
        <f>IF('Stammdaten Mitarbeitende'!N352&gt;0,P352,0)</f>
        <v>0</v>
      </c>
      <c r="AO352" s="19">
        <f t="shared" si="346"/>
        <v>0</v>
      </c>
      <c r="AP352" s="19">
        <f t="shared" si="347"/>
        <v>0</v>
      </c>
      <c r="AQ352" s="97">
        <f t="shared" si="348"/>
        <v>0</v>
      </c>
    </row>
    <row r="353" spans="1:43" ht="17.25" hidden="1" customHeight="1" x14ac:dyDescent="0.2">
      <c r="A353" s="347" t="str">
        <f>'Stammdaten Mitarbeitende'!AA353</f>
        <v/>
      </c>
      <c r="B353" s="348" t="str">
        <f t="shared" si="321"/>
        <v/>
      </c>
      <c r="C353" s="162"/>
      <c r="D353" s="163"/>
      <c r="E353" s="164"/>
      <c r="F353" s="165"/>
      <c r="G353" s="307"/>
      <c r="H353" s="308"/>
      <c r="I353" s="346">
        <f t="shared" si="322"/>
        <v>0</v>
      </c>
      <c r="J353" s="309" t="str">
        <f t="shared" si="323"/>
        <v/>
      </c>
      <c r="K353" s="164"/>
      <c r="L353" s="342" t="str">
        <f t="shared" si="324"/>
        <v/>
      </c>
      <c r="M353" s="309" t="str">
        <f t="shared" si="325"/>
        <v/>
      </c>
      <c r="N353" s="309" t="str">
        <f t="shared" si="326"/>
        <v/>
      </c>
      <c r="O353" s="309" t="str">
        <f t="shared" si="327"/>
        <v/>
      </c>
      <c r="P353" s="164"/>
      <c r="Q353" s="309" t="str">
        <f t="shared" si="328"/>
        <v/>
      </c>
      <c r="R353" s="309" t="str">
        <f t="shared" si="329"/>
        <v/>
      </c>
      <c r="S353" s="56"/>
      <c r="T353" s="57"/>
      <c r="U353" s="64" t="str">
        <f>IF($A353="","",'Stammdaten Mitarbeitende'!L353)</f>
        <v/>
      </c>
      <c r="V353" s="63">
        <f t="shared" si="330"/>
        <v>0</v>
      </c>
      <c r="W353" s="63" t="str">
        <f t="shared" si="331"/>
        <v/>
      </c>
      <c r="X353" s="63" t="str">
        <f t="shared" si="332"/>
        <v/>
      </c>
      <c r="Y353" s="65" t="str">
        <f t="shared" si="333"/>
        <v/>
      </c>
      <c r="Z353" s="65" t="str">
        <f t="shared" si="334"/>
        <v/>
      </c>
      <c r="AA353" s="19" t="str">
        <f t="shared" si="335"/>
        <v/>
      </c>
      <c r="AB353" s="19" t="str">
        <f t="shared" si="336"/>
        <v/>
      </c>
      <c r="AC353" s="19" t="str">
        <f t="shared" si="337"/>
        <v/>
      </c>
      <c r="AD353" s="19" t="str">
        <f t="shared" si="338"/>
        <v/>
      </c>
      <c r="AE353" s="19" t="str">
        <f t="shared" si="339"/>
        <v/>
      </c>
      <c r="AF353" s="19" t="str">
        <f t="shared" si="340"/>
        <v/>
      </c>
      <c r="AG353" s="19">
        <f t="shared" si="341"/>
        <v>0</v>
      </c>
      <c r="AH353" s="19" t="str">
        <f t="shared" si="342"/>
        <v/>
      </c>
      <c r="AI353" s="81">
        <f t="shared" si="343"/>
        <v>0</v>
      </c>
      <c r="AJ353" s="80">
        <f t="shared" si="349"/>
        <v>0</v>
      </c>
      <c r="AK353" s="19">
        <f t="shared" si="344"/>
        <v>0</v>
      </c>
      <c r="AL353" s="19">
        <f t="shared" si="345"/>
        <v>0</v>
      </c>
      <c r="AM353" s="64">
        <f>IF('Stammdaten Mitarbeitende'!N353&gt;0,AC353,0)</f>
        <v>0</v>
      </c>
      <c r="AN353" s="74">
        <f>IF('Stammdaten Mitarbeitende'!N353&gt;0,P353,0)</f>
        <v>0</v>
      </c>
      <c r="AO353" s="19">
        <f t="shared" si="346"/>
        <v>0</v>
      </c>
      <c r="AP353" s="19">
        <f t="shared" si="347"/>
        <v>0</v>
      </c>
      <c r="AQ353" s="97">
        <f t="shared" si="348"/>
        <v>0</v>
      </c>
    </row>
    <row r="354" spans="1:43" ht="17.25" hidden="1" customHeight="1" x14ac:dyDescent="0.2">
      <c r="A354" s="347" t="str">
        <f>'Stammdaten Mitarbeitende'!AA354</f>
        <v/>
      </c>
      <c r="B354" s="348" t="str">
        <f t="shared" si="321"/>
        <v/>
      </c>
      <c r="C354" s="162"/>
      <c r="D354" s="163"/>
      <c r="E354" s="164"/>
      <c r="F354" s="165"/>
      <c r="G354" s="307"/>
      <c r="H354" s="308"/>
      <c r="I354" s="346">
        <f t="shared" si="322"/>
        <v>0</v>
      </c>
      <c r="J354" s="309" t="str">
        <f t="shared" si="323"/>
        <v/>
      </c>
      <c r="K354" s="164"/>
      <c r="L354" s="342" t="str">
        <f t="shared" si="324"/>
        <v/>
      </c>
      <c r="M354" s="309" t="str">
        <f t="shared" si="325"/>
        <v/>
      </c>
      <c r="N354" s="309" t="str">
        <f t="shared" si="326"/>
        <v/>
      </c>
      <c r="O354" s="309" t="str">
        <f t="shared" si="327"/>
        <v/>
      </c>
      <c r="P354" s="164"/>
      <c r="Q354" s="309" t="str">
        <f t="shared" si="328"/>
        <v/>
      </c>
      <c r="R354" s="309" t="str">
        <f t="shared" si="329"/>
        <v/>
      </c>
      <c r="S354" s="56"/>
      <c r="T354" s="57"/>
      <c r="U354" s="64" t="str">
        <f>IF($A354="","",'Stammdaten Mitarbeitende'!L354)</f>
        <v/>
      </c>
      <c r="V354" s="63">
        <f t="shared" si="330"/>
        <v>0</v>
      </c>
      <c r="W354" s="63" t="str">
        <f t="shared" si="331"/>
        <v/>
      </c>
      <c r="X354" s="63" t="str">
        <f t="shared" si="332"/>
        <v/>
      </c>
      <c r="Y354" s="65" t="str">
        <f t="shared" si="333"/>
        <v/>
      </c>
      <c r="Z354" s="65" t="str">
        <f t="shared" si="334"/>
        <v/>
      </c>
      <c r="AA354" s="19" t="str">
        <f t="shared" si="335"/>
        <v/>
      </c>
      <c r="AB354" s="19" t="str">
        <f t="shared" si="336"/>
        <v/>
      </c>
      <c r="AC354" s="19" t="str">
        <f t="shared" si="337"/>
        <v/>
      </c>
      <c r="AD354" s="19" t="str">
        <f t="shared" si="338"/>
        <v/>
      </c>
      <c r="AE354" s="19" t="str">
        <f t="shared" si="339"/>
        <v/>
      </c>
      <c r="AF354" s="19" t="str">
        <f t="shared" si="340"/>
        <v/>
      </c>
      <c r="AG354" s="19">
        <f t="shared" si="341"/>
        <v>0</v>
      </c>
      <c r="AH354" s="19" t="str">
        <f t="shared" si="342"/>
        <v/>
      </c>
      <c r="AI354" s="81">
        <f t="shared" si="343"/>
        <v>0</v>
      </c>
      <c r="AJ354" s="80">
        <f t="shared" si="349"/>
        <v>0</v>
      </c>
      <c r="AK354" s="19">
        <f t="shared" si="344"/>
        <v>0</v>
      </c>
      <c r="AL354" s="19">
        <f t="shared" si="345"/>
        <v>0</v>
      </c>
      <c r="AM354" s="64">
        <f>IF('Stammdaten Mitarbeitende'!N354&gt;0,AC354,0)</f>
        <v>0</v>
      </c>
      <c r="AN354" s="74">
        <f>IF('Stammdaten Mitarbeitende'!N354&gt;0,P354,0)</f>
        <v>0</v>
      </c>
      <c r="AO354" s="19">
        <f t="shared" si="346"/>
        <v>0</v>
      </c>
      <c r="AP354" s="19">
        <f t="shared" si="347"/>
        <v>0</v>
      </c>
      <c r="AQ354" s="97">
        <f t="shared" si="348"/>
        <v>0</v>
      </c>
    </row>
    <row r="355" spans="1:43" ht="17.25" hidden="1" customHeight="1" x14ac:dyDescent="0.2">
      <c r="A355" s="347" t="str">
        <f>'Stammdaten Mitarbeitende'!AA355</f>
        <v/>
      </c>
      <c r="B355" s="348" t="str">
        <f t="shared" si="321"/>
        <v/>
      </c>
      <c r="C355" s="162"/>
      <c r="D355" s="163"/>
      <c r="E355" s="164"/>
      <c r="F355" s="165"/>
      <c r="G355" s="307"/>
      <c r="H355" s="308"/>
      <c r="I355" s="346">
        <f t="shared" si="322"/>
        <v>0</v>
      </c>
      <c r="J355" s="309" t="str">
        <f t="shared" si="323"/>
        <v/>
      </c>
      <c r="K355" s="164"/>
      <c r="L355" s="342" t="str">
        <f t="shared" si="324"/>
        <v/>
      </c>
      <c r="M355" s="309" t="str">
        <f t="shared" si="325"/>
        <v/>
      </c>
      <c r="N355" s="309" t="str">
        <f t="shared" si="326"/>
        <v/>
      </c>
      <c r="O355" s="309" t="str">
        <f t="shared" si="327"/>
        <v/>
      </c>
      <c r="P355" s="164"/>
      <c r="Q355" s="309" t="str">
        <f t="shared" si="328"/>
        <v/>
      </c>
      <c r="R355" s="309" t="str">
        <f t="shared" si="329"/>
        <v/>
      </c>
      <c r="S355" s="56"/>
      <c r="T355" s="57"/>
      <c r="U355" s="64" t="str">
        <f>IF($A355="","",'Stammdaten Mitarbeitende'!L355)</f>
        <v/>
      </c>
      <c r="V355" s="63">
        <f t="shared" si="330"/>
        <v>0</v>
      </c>
      <c r="W355" s="63" t="str">
        <f t="shared" si="331"/>
        <v/>
      </c>
      <c r="X355" s="63" t="str">
        <f t="shared" si="332"/>
        <v/>
      </c>
      <c r="Y355" s="65" t="str">
        <f t="shared" si="333"/>
        <v/>
      </c>
      <c r="Z355" s="65" t="str">
        <f t="shared" si="334"/>
        <v/>
      </c>
      <c r="AA355" s="19" t="str">
        <f t="shared" si="335"/>
        <v/>
      </c>
      <c r="AB355" s="19" t="str">
        <f t="shared" si="336"/>
        <v/>
      </c>
      <c r="AC355" s="19" t="str">
        <f t="shared" si="337"/>
        <v/>
      </c>
      <c r="AD355" s="19" t="str">
        <f t="shared" si="338"/>
        <v/>
      </c>
      <c r="AE355" s="19" t="str">
        <f t="shared" si="339"/>
        <v/>
      </c>
      <c r="AF355" s="19" t="str">
        <f t="shared" si="340"/>
        <v/>
      </c>
      <c r="AG355" s="19">
        <f t="shared" si="341"/>
        <v>0</v>
      </c>
      <c r="AH355" s="19" t="str">
        <f t="shared" si="342"/>
        <v/>
      </c>
      <c r="AI355" s="81">
        <f t="shared" si="343"/>
        <v>0</v>
      </c>
      <c r="AJ355" s="80">
        <f t="shared" si="349"/>
        <v>0</v>
      </c>
      <c r="AK355" s="19">
        <f t="shared" si="344"/>
        <v>0</v>
      </c>
      <c r="AL355" s="19">
        <f t="shared" si="345"/>
        <v>0</v>
      </c>
      <c r="AM355" s="64">
        <f>IF('Stammdaten Mitarbeitende'!N355&gt;0,AC355,0)</f>
        <v>0</v>
      </c>
      <c r="AN355" s="74">
        <f>IF('Stammdaten Mitarbeitende'!N355&gt;0,P355,0)</f>
        <v>0</v>
      </c>
      <c r="AO355" s="19">
        <f t="shared" si="346"/>
        <v>0</v>
      </c>
      <c r="AP355" s="19">
        <f t="shared" si="347"/>
        <v>0</v>
      </c>
      <c r="AQ355" s="97">
        <f t="shared" si="348"/>
        <v>0</v>
      </c>
    </row>
    <row r="356" spans="1:43" ht="17.25" hidden="1" customHeight="1" x14ac:dyDescent="0.2">
      <c r="A356" s="347" t="str">
        <f>'Stammdaten Mitarbeitende'!AA356</f>
        <v/>
      </c>
      <c r="B356" s="348" t="str">
        <f t="shared" si="321"/>
        <v/>
      </c>
      <c r="C356" s="162"/>
      <c r="D356" s="163"/>
      <c r="E356" s="164"/>
      <c r="F356" s="165"/>
      <c r="G356" s="307"/>
      <c r="H356" s="308"/>
      <c r="I356" s="346">
        <f t="shared" si="322"/>
        <v>0</v>
      </c>
      <c r="J356" s="309" t="str">
        <f t="shared" si="323"/>
        <v/>
      </c>
      <c r="K356" s="164"/>
      <c r="L356" s="342" t="str">
        <f t="shared" si="324"/>
        <v/>
      </c>
      <c r="M356" s="309" t="str">
        <f t="shared" si="325"/>
        <v/>
      </c>
      <c r="N356" s="309" t="str">
        <f t="shared" si="326"/>
        <v/>
      </c>
      <c r="O356" s="309" t="str">
        <f t="shared" si="327"/>
        <v/>
      </c>
      <c r="P356" s="164"/>
      <c r="Q356" s="309" t="str">
        <f t="shared" si="328"/>
        <v/>
      </c>
      <c r="R356" s="309" t="str">
        <f t="shared" si="329"/>
        <v/>
      </c>
      <c r="S356" s="56"/>
      <c r="T356" s="57"/>
      <c r="U356" s="64" t="str">
        <f>IF($A356="","",'Stammdaten Mitarbeitende'!L356)</f>
        <v/>
      </c>
      <c r="V356" s="63">
        <f t="shared" si="330"/>
        <v>0</v>
      </c>
      <c r="W356" s="63" t="str">
        <f t="shared" si="331"/>
        <v/>
      </c>
      <c r="X356" s="63" t="str">
        <f t="shared" si="332"/>
        <v/>
      </c>
      <c r="Y356" s="65" t="str">
        <f t="shared" si="333"/>
        <v/>
      </c>
      <c r="Z356" s="65" t="str">
        <f t="shared" si="334"/>
        <v/>
      </c>
      <c r="AA356" s="19" t="str">
        <f t="shared" si="335"/>
        <v/>
      </c>
      <c r="AB356" s="19" t="str">
        <f t="shared" si="336"/>
        <v/>
      </c>
      <c r="AC356" s="19" t="str">
        <f t="shared" si="337"/>
        <v/>
      </c>
      <c r="AD356" s="19" t="str">
        <f t="shared" si="338"/>
        <v/>
      </c>
      <c r="AE356" s="19" t="str">
        <f t="shared" si="339"/>
        <v/>
      </c>
      <c r="AF356" s="19" t="str">
        <f t="shared" si="340"/>
        <v/>
      </c>
      <c r="AG356" s="19">
        <f t="shared" si="341"/>
        <v>0</v>
      </c>
      <c r="AH356" s="19" t="str">
        <f t="shared" si="342"/>
        <v/>
      </c>
      <c r="AI356" s="81">
        <f t="shared" si="343"/>
        <v>0</v>
      </c>
      <c r="AJ356" s="80">
        <f t="shared" si="349"/>
        <v>0</v>
      </c>
      <c r="AK356" s="19">
        <f t="shared" si="344"/>
        <v>0</v>
      </c>
      <c r="AL356" s="19">
        <f t="shared" si="345"/>
        <v>0</v>
      </c>
      <c r="AM356" s="64">
        <f>IF('Stammdaten Mitarbeitende'!N356&gt;0,AC356,0)</f>
        <v>0</v>
      </c>
      <c r="AN356" s="74">
        <f>IF('Stammdaten Mitarbeitende'!N356&gt;0,P356,0)</f>
        <v>0</v>
      </c>
      <c r="AO356" s="19">
        <f t="shared" si="346"/>
        <v>0</v>
      </c>
      <c r="AP356" s="19">
        <f t="shared" si="347"/>
        <v>0</v>
      </c>
      <c r="AQ356" s="97">
        <f t="shared" si="348"/>
        <v>0</v>
      </c>
    </row>
    <row r="357" spans="1:43" ht="17.25" hidden="1" customHeight="1" x14ac:dyDescent="0.2">
      <c r="A357" s="347" t="str">
        <f>'Stammdaten Mitarbeitende'!AA357</f>
        <v/>
      </c>
      <c r="B357" s="348" t="str">
        <f t="shared" si="321"/>
        <v/>
      </c>
      <c r="C357" s="162"/>
      <c r="D357" s="163"/>
      <c r="E357" s="164"/>
      <c r="F357" s="165"/>
      <c r="G357" s="307"/>
      <c r="H357" s="308"/>
      <c r="I357" s="346">
        <f t="shared" si="322"/>
        <v>0</v>
      </c>
      <c r="J357" s="309" t="str">
        <f t="shared" si="323"/>
        <v/>
      </c>
      <c r="K357" s="164"/>
      <c r="L357" s="342" t="str">
        <f t="shared" si="324"/>
        <v/>
      </c>
      <c r="M357" s="309" t="str">
        <f t="shared" si="325"/>
        <v/>
      </c>
      <c r="N357" s="309" t="str">
        <f t="shared" si="326"/>
        <v/>
      </c>
      <c r="O357" s="309" t="str">
        <f t="shared" si="327"/>
        <v/>
      </c>
      <c r="P357" s="164"/>
      <c r="Q357" s="309" t="str">
        <f t="shared" si="328"/>
        <v/>
      </c>
      <c r="R357" s="309" t="str">
        <f t="shared" si="329"/>
        <v/>
      </c>
      <c r="S357" s="56"/>
      <c r="T357" s="57"/>
      <c r="U357" s="64" t="str">
        <f>IF($A357="","",'Stammdaten Mitarbeitende'!L357)</f>
        <v/>
      </c>
      <c r="V357" s="63">
        <f t="shared" si="330"/>
        <v>0</v>
      </c>
      <c r="W357" s="63" t="str">
        <f t="shared" si="331"/>
        <v/>
      </c>
      <c r="X357" s="63" t="str">
        <f t="shared" si="332"/>
        <v/>
      </c>
      <c r="Y357" s="65" t="str">
        <f t="shared" si="333"/>
        <v/>
      </c>
      <c r="Z357" s="65" t="str">
        <f t="shared" si="334"/>
        <v/>
      </c>
      <c r="AA357" s="19" t="str">
        <f t="shared" si="335"/>
        <v/>
      </c>
      <c r="AB357" s="19" t="str">
        <f t="shared" si="336"/>
        <v/>
      </c>
      <c r="AC357" s="19" t="str">
        <f t="shared" si="337"/>
        <v/>
      </c>
      <c r="AD357" s="19" t="str">
        <f t="shared" si="338"/>
        <v/>
      </c>
      <c r="AE357" s="19" t="str">
        <f t="shared" si="339"/>
        <v/>
      </c>
      <c r="AF357" s="19" t="str">
        <f t="shared" si="340"/>
        <v/>
      </c>
      <c r="AG357" s="19">
        <f t="shared" si="341"/>
        <v>0</v>
      </c>
      <c r="AH357" s="19" t="str">
        <f t="shared" si="342"/>
        <v/>
      </c>
      <c r="AI357" s="81">
        <f t="shared" si="343"/>
        <v>0</v>
      </c>
      <c r="AJ357" s="80">
        <f t="shared" si="349"/>
        <v>0</v>
      </c>
      <c r="AK357" s="19">
        <f t="shared" si="344"/>
        <v>0</v>
      </c>
      <c r="AL357" s="19">
        <f t="shared" si="345"/>
        <v>0</v>
      </c>
      <c r="AM357" s="64">
        <f>IF('Stammdaten Mitarbeitende'!N357&gt;0,AC357,0)</f>
        <v>0</v>
      </c>
      <c r="AN357" s="74">
        <f>IF('Stammdaten Mitarbeitende'!N357&gt;0,P357,0)</f>
        <v>0</v>
      </c>
      <c r="AO357" s="19">
        <f t="shared" si="346"/>
        <v>0</v>
      </c>
      <c r="AP357" s="19">
        <f t="shared" si="347"/>
        <v>0</v>
      </c>
      <c r="AQ357" s="97">
        <f t="shared" si="348"/>
        <v>0</v>
      </c>
    </row>
    <row r="358" spans="1:43" ht="17.25" hidden="1" customHeight="1" x14ac:dyDescent="0.2">
      <c r="A358" s="347" t="str">
        <f>'Stammdaten Mitarbeitende'!AA358</f>
        <v/>
      </c>
      <c r="B358" s="348" t="str">
        <f t="shared" si="321"/>
        <v/>
      </c>
      <c r="C358" s="162"/>
      <c r="D358" s="163"/>
      <c r="E358" s="164"/>
      <c r="F358" s="165"/>
      <c r="G358" s="307"/>
      <c r="H358" s="308"/>
      <c r="I358" s="346">
        <f t="shared" si="322"/>
        <v>0</v>
      </c>
      <c r="J358" s="309" t="str">
        <f t="shared" si="323"/>
        <v/>
      </c>
      <c r="K358" s="164"/>
      <c r="L358" s="342" t="str">
        <f t="shared" si="324"/>
        <v/>
      </c>
      <c r="M358" s="309" t="str">
        <f t="shared" si="325"/>
        <v/>
      </c>
      <c r="N358" s="309" t="str">
        <f t="shared" si="326"/>
        <v/>
      </c>
      <c r="O358" s="309" t="str">
        <f t="shared" si="327"/>
        <v/>
      </c>
      <c r="P358" s="164"/>
      <c r="Q358" s="309" t="str">
        <f t="shared" si="328"/>
        <v/>
      </c>
      <c r="R358" s="309" t="str">
        <f t="shared" si="329"/>
        <v/>
      </c>
      <c r="S358" s="56"/>
      <c r="T358" s="57"/>
      <c r="U358" s="64" t="str">
        <f>IF($A358="","",'Stammdaten Mitarbeitende'!L358)</f>
        <v/>
      </c>
      <c r="V358" s="63">
        <f t="shared" si="330"/>
        <v>0</v>
      </c>
      <c r="W358" s="63" t="str">
        <f t="shared" si="331"/>
        <v/>
      </c>
      <c r="X358" s="63" t="str">
        <f t="shared" si="332"/>
        <v/>
      </c>
      <c r="Y358" s="65" t="str">
        <f t="shared" si="333"/>
        <v/>
      </c>
      <c r="Z358" s="65" t="str">
        <f t="shared" si="334"/>
        <v/>
      </c>
      <c r="AA358" s="19" t="str">
        <f t="shared" si="335"/>
        <v/>
      </c>
      <c r="AB358" s="19" t="str">
        <f t="shared" si="336"/>
        <v/>
      </c>
      <c r="AC358" s="19" t="str">
        <f t="shared" si="337"/>
        <v/>
      </c>
      <c r="AD358" s="19" t="str">
        <f t="shared" si="338"/>
        <v/>
      </c>
      <c r="AE358" s="19" t="str">
        <f t="shared" si="339"/>
        <v/>
      </c>
      <c r="AF358" s="19" t="str">
        <f t="shared" si="340"/>
        <v/>
      </c>
      <c r="AG358" s="19">
        <f t="shared" si="341"/>
        <v>0</v>
      </c>
      <c r="AH358" s="19" t="str">
        <f t="shared" si="342"/>
        <v/>
      </c>
      <c r="AI358" s="81">
        <f t="shared" si="343"/>
        <v>0</v>
      </c>
      <c r="AJ358" s="80">
        <f t="shared" si="349"/>
        <v>0</v>
      </c>
      <c r="AK358" s="19">
        <f t="shared" si="344"/>
        <v>0</v>
      </c>
      <c r="AL358" s="19">
        <f t="shared" si="345"/>
        <v>0</v>
      </c>
      <c r="AM358" s="64">
        <f>IF('Stammdaten Mitarbeitende'!N358&gt;0,AC358,0)</f>
        <v>0</v>
      </c>
      <c r="AN358" s="74">
        <f>IF('Stammdaten Mitarbeitende'!N358&gt;0,P358,0)</f>
        <v>0</v>
      </c>
      <c r="AO358" s="19">
        <f t="shared" si="346"/>
        <v>0</v>
      </c>
      <c r="AP358" s="19">
        <f t="shared" si="347"/>
        <v>0</v>
      </c>
      <c r="AQ358" s="97">
        <f t="shared" si="348"/>
        <v>0</v>
      </c>
    </row>
    <row r="359" spans="1:43" ht="17.25" hidden="1" customHeight="1" x14ac:dyDescent="0.2">
      <c r="A359" s="347" t="str">
        <f>'Stammdaten Mitarbeitende'!AA359</f>
        <v/>
      </c>
      <c r="B359" s="348" t="str">
        <f t="shared" si="321"/>
        <v/>
      </c>
      <c r="C359" s="162"/>
      <c r="D359" s="163"/>
      <c r="E359" s="164"/>
      <c r="F359" s="165"/>
      <c r="G359" s="307"/>
      <c r="H359" s="308"/>
      <c r="I359" s="346">
        <f t="shared" si="322"/>
        <v>0</v>
      </c>
      <c r="J359" s="309" t="str">
        <f t="shared" si="323"/>
        <v/>
      </c>
      <c r="K359" s="164"/>
      <c r="L359" s="342" t="str">
        <f t="shared" si="324"/>
        <v/>
      </c>
      <c r="M359" s="309" t="str">
        <f t="shared" si="325"/>
        <v/>
      </c>
      <c r="N359" s="309" t="str">
        <f t="shared" si="326"/>
        <v/>
      </c>
      <c r="O359" s="309" t="str">
        <f t="shared" si="327"/>
        <v/>
      </c>
      <c r="P359" s="164"/>
      <c r="Q359" s="309" t="str">
        <f t="shared" si="328"/>
        <v/>
      </c>
      <c r="R359" s="309" t="str">
        <f t="shared" si="329"/>
        <v/>
      </c>
      <c r="S359" s="56"/>
      <c r="T359" s="57"/>
      <c r="U359" s="64" t="str">
        <f>IF($A359="","",'Stammdaten Mitarbeitende'!L359)</f>
        <v/>
      </c>
      <c r="V359" s="63">
        <f t="shared" si="330"/>
        <v>0</v>
      </c>
      <c r="W359" s="63" t="str">
        <f t="shared" si="331"/>
        <v/>
      </c>
      <c r="X359" s="63" t="str">
        <f t="shared" si="332"/>
        <v/>
      </c>
      <c r="Y359" s="65" t="str">
        <f t="shared" si="333"/>
        <v/>
      </c>
      <c r="Z359" s="65" t="str">
        <f t="shared" si="334"/>
        <v/>
      </c>
      <c r="AA359" s="19" t="str">
        <f t="shared" si="335"/>
        <v/>
      </c>
      <c r="AB359" s="19" t="str">
        <f t="shared" si="336"/>
        <v/>
      </c>
      <c r="AC359" s="19" t="str">
        <f t="shared" si="337"/>
        <v/>
      </c>
      <c r="AD359" s="19" t="str">
        <f t="shared" si="338"/>
        <v/>
      </c>
      <c r="AE359" s="19" t="str">
        <f t="shared" si="339"/>
        <v/>
      </c>
      <c r="AF359" s="19" t="str">
        <f t="shared" si="340"/>
        <v/>
      </c>
      <c r="AG359" s="19">
        <f t="shared" si="341"/>
        <v>0</v>
      </c>
      <c r="AH359" s="19" t="str">
        <f t="shared" si="342"/>
        <v/>
      </c>
      <c r="AI359" s="81">
        <f t="shared" si="343"/>
        <v>0</v>
      </c>
      <c r="AJ359" s="80">
        <f t="shared" si="349"/>
        <v>0</v>
      </c>
      <c r="AK359" s="19">
        <f t="shared" si="344"/>
        <v>0</v>
      </c>
      <c r="AL359" s="19">
        <f t="shared" si="345"/>
        <v>0</v>
      </c>
      <c r="AM359" s="64">
        <f>IF('Stammdaten Mitarbeitende'!N359&gt;0,AC359,0)</f>
        <v>0</v>
      </c>
      <c r="AN359" s="74">
        <f>IF('Stammdaten Mitarbeitende'!N359&gt;0,P359,0)</f>
        <v>0</v>
      </c>
      <c r="AO359" s="19">
        <f t="shared" si="346"/>
        <v>0</v>
      </c>
      <c r="AP359" s="19">
        <f t="shared" si="347"/>
        <v>0</v>
      </c>
      <c r="AQ359" s="97">
        <f t="shared" si="348"/>
        <v>0</v>
      </c>
    </row>
    <row r="360" spans="1:43" hidden="1" x14ac:dyDescent="0.2">
      <c r="A360" s="280" t="str">
        <f>Übersetzungstexte!A$296</f>
        <v>Seitentotal</v>
      </c>
      <c r="B360" s="343"/>
      <c r="C360" s="281"/>
      <c r="D360" s="92">
        <f>SUM(D339:D359)</f>
        <v>0</v>
      </c>
      <c r="E360" s="282"/>
      <c r="F360" s="92">
        <f>SUM(F339:F359)</f>
        <v>0</v>
      </c>
      <c r="G360" s="344"/>
      <c r="H360" s="159"/>
      <c r="I360" s="281"/>
      <c r="J360" s="92">
        <f>SUM(J339:J359)</f>
        <v>0</v>
      </c>
      <c r="K360" s="345"/>
      <c r="L360" s="159"/>
      <c r="M360" s="281"/>
      <c r="N360" s="92">
        <f>SUM(N339:N359)</f>
        <v>0</v>
      </c>
      <c r="O360" s="344"/>
      <c r="P360" s="92">
        <f>SUM(P339:P359)</f>
        <v>0</v>
      </c>
      <c r="Q360" s="281"/>
      <c r="R360" s="92">
        <f>SUM(R339:R359)</f>
        <v>0</v>
      </c>
      <c r="S360" s="56"/>
      <c r="T360" s="56"/>
      <c r="U360" s="56"/>
      <c r="V360" s="56"/>
      <c r="W360" s="56"/>
      <c r="X360" s="56"/>
      <c r="Y360" s="18"/>
      <c r="Z360" s="18"/>
      <c r="AA360" s="19"/>
      <c r="AB360" s="19"/>
      <c r="AC360" s="19"/>
      <c r="AD360" s="19"/>
      <c r="AE360" s="19"/>
      <c r="AI360" s="79"/>
      <c r="AJ360" s="79"/>
      <c r="AM360" s="56"/>
    </row>
    <row r="361" spans="1:43" hidden="1" x14ac:dyDescent="0.2">
      <c r="A361" s="240" t="str">
        <f>'Stammdaten Betrieb &amp; Abteilung'!D$1</f>
        <v xml:space="preserve">  </v>
      </c>
      <c r="B361" s="73"/>
      <c r="C361" s="241"/>
      <c r="D361" s="242"/>
      <c r="E361" s="1"/>
      <c r="F361" s="25"/>
      <c r="G361" s="1"/>
      <c r="H361" s="1"/>
      <c r="I361" s="1"/>
      <c r="J361" s="243"/>
      <c r="K361" s="46"/>
      <c r="L361" s="18"/>
      <c r="M361" s="22" t="str">
        <f>Übersetzungstexte!A$239</f>
        <v>Betrieb / Betriebsabteilung</v>
      </c>
      <c r="N361" s="49" t="str">
        <f>'Stammdaten Betrieb &amp; Abteilung'!D$13</f>
        <v xml:space="preserve"> </v>
      </c>
      <c r="O361" s="1"/>
      <c r="P361" s="49"/>
      <c r="AI361" s="79"/>
      <c r="AJ361" s="79"/>
      <c r="AM361" s="64"/>
      <c r="AO361" s="97"/>
    </row>
    <row r="362" spans="1:43" hidden="1" x14ac:dyDescent="0.2">
      <c r="A362" s="49" t="str">
        <f>'Stammdaten Betrieb &amp; Abteilung'!D$3</f>
        <v xml:space="preserve"> </v>
      </c>
      <c r="B362" s="73"/>
      <c r="C362" s="246"/>
      <c r="D362" s="242"/>
      <c r="E362" s="1"/>
      <c r="F362" s="25"/>
      <c r="G362" s="1"/>
      <c r="H362" s="1"/>
      <c r="I362" s="1"/>
      <c r="J362" s="247"/>
      <c r="K362" s="46"/>
      <c r="L362" s="18"/>
      <c r="M362" s="22" t="str">
        <f>Übersetzungstexte!A$240</f>
        <v>Abrechnungsperiode</v>
      </c>
      <c r="N362" s="349" t="str">
        <f>'Stammdaten Betrieb &amp; Abteilung'!D$14</f>
        <v/>
      </c>
      <c r="O362" s="350"/>
      <c r="P362" s="350" t="e">
        <f>'Stammdaten Betrieb &amp; Abteilung'!D$12</f>
        <v>#VALUE!</v>
      </c>
      <c r="Q362" s="351"/>
      <c r="R362" s="352"/>
      <c r="AI362" s="79"/>
      <c r="AJ362" s="79"/>
      <c r="AM362" s="64"/>
      <c r="AO362" s="87"/>
      <c r="AP362" s="87"/>
    </row>
    <row r="363" spans="1:43" hidden="1" x14ac:dyDescent="0.2">
      <c r="A363" s="49" t="str">
        <f>'Stammdaten Betrieb &amp; Abteilung'!D$4</f>
        <v xml:space="preserve"> </v>
      </c>
      <c r="B363" s="73"/>
      <c r="C363" s="1"/>
      <c r="D363" s="242"/>
      <c r="E363" s="1"/>
      <c r="F363" s="25"/>
      <c r="G363" s="1"/>
      <c r="H363" s="1"/>
      <c r="I363" s="1"/>
      <c r="J363" s="247"/>
      <c r="K363" s="46"/>
      <c r="L363" s="18"/>
      <c r="M363" s="22" t="str">
        <f>Übersetzungstexte!A$241</f>
        <v>Beginn / Ende der Kurzarbeit</v>
      </c>
      <c r="N363" s="49" t="str">
        <f>'Stammdaten Betrieb &amp; Abteilung'!D$16</f>
        <v/>
      </c>
      <c r="O363" s="1"/>
      <c r="P363" s="49"/>
      <c r="Q363" s="49"/>
      <c r="AI363" s="79"/>
      <c r="AJ363" s="79"/>
      <c r="AM363" s="64"/>
      <c r="AO363" s="87"/>
      <c r="AP363" s="87"/>
    </row>
    <row r="364" spans="1:43" hidden="1" x14ac:dyDescent="0.2">
      <c r="A364" s="187"/>
      <c r="B364" s="188"/>
      <c r="C364" s="189"/>
      <c r="D364" s="190"/>
      <c r="E364" s="189"/>
      <c r="F364" s="191"/>
      <c r="G364" s="189"/>
      <c r="H364" s="189"/>
      <c r="I364" s="189"/>
      <c r="J364" s="190"/>
      <c r="K364" s="190"/>
      <c r="L364" s="189"/>
      <c r="M364" s="192"/>
      <c r="N364" s="189"/>
      <c r="O364" s="189"/>
      <c r="P364" s="189"/>
      <c r="Q364" s="189"/>
      <c r="R364" s="189"/>
      <c r="AI364" s="79"/>
      <c r="AJ364" s="79"/>
      <c r="AM364" s="64"/>
      <c r="AO364" s="87"/>
      <c r="AP364" s="87"/>
    </row>
    <row r="365" spans="1:43" hidden="1" x14ac:dyDescent="0.2">
      <c r="A365" s="311">
        <v>1</v>
      </c>
      <c r="B365" s="312">
        <v>2</v>
      </c>
      <c r="C365" s="312">
        <v>3</v>
      </c>
      <c r="D365" s="312">
        <v>4</v>
      </c>
      <c r="E365" s="312">
        <v>5</v>
      </c>
      <c r="F365" s="312">
        <v>6</v>
      </c>
      <c r="G365" s="313"/>
      <c r="H365" s="314">
        <v>7</v>
      </c>
      <c r="I365" s="315"/>
      <c r="J365" s="312">
        <v>8</v>
      </c>
      <c r="K365" s="312">
        <v>9</v>
      </c>
      <c r="L365" s="312">
        <v>10</v>
      </c>
      <c r="M365" s="312">
        <v>11</v>
      </c>
      <c r="N365" s="312">
        <v>12</v>
      </c>
      <c r="O365" s="312">
        <v>13</v>
      </c>
      <c r="P365" s="312"/>
      <c r="Q365" s="312">
        <v>14</v>
      </c>
      <c r="R365" s="312">
        <v>15</v>
      </c>
      <c r="S365" s="54"/>
      <c r="T365" s="54"/>
      <c r="U365" s="54"/>
      <c r="V365" s="58" t="s">
        <v>717</v>
      </c>
      <c r="W365" s="54" t="s">
        <v>759</v>
      </c>
      <c r="X365" s="54"/>
      <c r="Y365" s="59" t="s">
        <v>718</v>
      </c>
      <c r="Z365" s="54" t="s">
        <v>719</v>
      </c>
      <c r="AA365" s="59" t="s">
        <v>720</v>
      </c>
      <c r="AB365" s="59" t="s">
        <v>721</v>
      </c>
      <c r="AC365" s="59" t="s">
        <v>722</v>
      </c>
      <c r="AD365" s="59" t="s">
        <v>723</v>
      </c>
      <c r="AE365" s="59" t="s">
        <v>736</v>
      </c>
      <c r="AF365" s="66" t="s">
        <v>732</v>
      </c>
      <c r="AG365" s="66"/>
      <c r="AH365" s="91" t="s">
        <v>737</v>
      </c>
      <c r="AI365" s="66"/>
      <c r="AJ365" s="66"/>
      <c r="AK365" s="78"/>
      <c r="AL365" s="78"/>
      <c r="AM365" s="87" t="s">
        <v>60</v>
      </c>
      <c r="AN365" s="87" t="s">
        <v>60</v>
      </c>
      <c r="AO365" s="87"/>
      <c r="AP365" s="87"/>
      <c r="AQ365" s="381" t="s">
        <v>800</v>
      </c>
    </row>
    <row r="366" spans="1:43" s="6" customFormat="1" hidden="1" x14ac:dyDescent="0.2">
      <c r="A366" s="316" t="str">
        <f>Übersetzungstexte!A$242</f>
        <v/>
      </c>
      <c r="B366" s="317" t="str">
        <f>Übersetzungstexte!A$245</f>
        <v>anrechen-</v>
      </c>
      <c r="C366" s="317" t="str">
        <f>Übersetzungstexte!A$248</f>
        <v>Wöchentl.</v>
      </c>
      <c r="D366" s="318" t="str">
        <f>Übersetzungstexte!A$251</f>
        <v>Sollstd. Abr.-</v>
      </c>
      <c r="E366" s="310" t="str">
        <f>Übersetzungstexte!A$254</f>
        <v/>
      </c>
      <c r="F366" s="318" t="str">
        <f>Übersetzungstexte!A$257</f>
        <v>Bezahlte/</v>
      </c>
      <c r="G366" s="319"/>
      <c r="H366" s="320" t="str">
        <f>Übersetzungstexte!A$263</f>
        <v>(nur für Gleitzeit)</v>
      </c>
      <c r="I366" s="321"/>
      <c r="J366" s="318" t="str">
        <f>Übersetzungstexte!A$269</f>
        <v>Ausfall-</v>
      </c>
      <c r="K366" s="318" t="str">
        <f>Übersetzungstexte!A$272</f>
        <v>Saldo</v>
      </c>
      <c r="L366" s="310" t="str">
        <f>Übersetzungstexte!A$275</f>
        <v>Saisonale</v>
      </c>
      <c r="M366" s="322" t="str">
        <f>Übersetzungstexte!A$278</f>
        <v>Anrechen-</v>
      </c>
      <c r="N366" s="310" t="str">
        <f>Übersetzungstexte!A$281</f>
        <v>Verdienst-</v>
      </c>
      <c r="O366" s="310" t="str">
        <f>Übersetzungstexte!A$284</f>
        <v>Verdienst-</v>
      </c>
      <c r="P366" s="317" t="str">
        <f>Übersetzungstexte!A$287</f>
        <v>Verdienst</v>
      </c>
      <c r="Q366" s="310" t="str">
        <f>AE$4</f>
        <v xml:space="preserve">Abzug </v>
      </c>
      <c r="R366" s="310" t="str">
        <f>Übersetzungstexte!A$293</f>
        <v/>
      </c>
      <c r="S366" s="55"/>
      <c r="T366" s="55"/>
      <c r="U366" s="62" t="s">
        <v>680</v>
      </c>
      <c r="V366" s="60" t="s">
        <v>709</v>
      </c>
      <c r="W366" s="61" t="s">
        <v>691</v>
      </c>
      <c r="X366" s="61" t="s">
        <v>554</v>
      </c>
      <c r="Y366" s="59" t="s">
        <v>729</v>
      </c>
      <c r="Z366" s="67" t="s">
        <v>671</v>
      </c>
      <c r="AA366" s="59" t="s">
        <v>731</v>
      </c>
      <c r="AB366" s="59" t="s">
        <v>694</v>
      </c>
      <c r="AC366" s="59" t="s">
        <v>674</v>
      </c>
      <c r="AD366" s="59" t="s">
        <v>674</v>
      </c>
      <c r="AE366" s="59" t="s">
        <v>677</v>
      </c>
      <c r="AF366" s="66" t="s">
        <v>677</v>
      </c>
      <c r="AG366" s="66" t="s">
        <v>673</v>
      </c>
      <c r="AH366" s="91"/>
      <c r="AI366" s="66" t="s">
        <v>685</v>
      </c>
      <c r="AJ366" s="66" t="s">
        <v>685</v>
      </c>
      <c r="AK366" s="66" t="s">
        <v>764</v>
      </c>
      <c r="AL366" s="66" t="s">
        <v>667</v>
      </c>
      <c r="AM366" s="59" t="s">
        <v>674</v>
      </c>
      <c r="AN366" s="66" t="s">
        <v>673</v>
      </c>
      <c r="AO366" s="66" t="s">
        <v>764</v>
      </c>
      <c r="AP366" s="95" t="s">
        <v>46</v>
      </c>
      <c r="AQ366" s="382" t="s">
        <v>801</v>
      </c>
    </row>
    <row r="367" spans="1:43" s="6" customFormat="1" hidden="1" x14ac:dyDescent="0.2">
      <c r="A367" s="323" t="str">
        <f>Übersetzungstexte!A$243</f>
        <v/>
      </c>
      <c r="B367" s="310" t="str">
        <f>Übersetzungstexte!A$246</f>
        <v>barer Std.-</v>
      </c>
      <c r="C367" s="317" t="str">
        <f>Übersetzungstexte!A$249</f>
        <v>Arbeitszeit</v>
      </c>
      <c r="D367" s="318" t="str">
        <f>Übersetzungstexte!A$252</f>
        <v>Periode Inkl.</v>
      </c>
      <c r="E367" s="310" t="str">
        <f>Übersetzungstexte!A$255</f>
        <v/>
      </c>
      <c r="F367" s="318" t="str">
        <f>Übersetzungstexte!A$258</f>
        <v>Unbezahlte</v>
      </c>
      <c r="G367" s="324" t="str">
        <f>Übersetzungstexte!A$261</f>
        <v>Saldo Ende Per.</v>
      </c>
      <c r="H367" s="325"/>
      <c r="I367" s="326"/>
      <c r="J367" s="318" t="str">
        <f>Übersetzungstexte!A$270</f>
        <v>stunden</v>
      </c>
      <c r="K367" s="318" t="str">
        <f>Übersetzungstexte!A$273</f>
        <v>Mehrstd.</v>
      </c>
      <c r="L367" s="310" t="str">
        <f>Übersetzungstexte!A$276</f>
        <v>Ausfall-</v>
      </c>
      <c r="M367" s="322" t="str">
        <f>Übersetzungstexte!A$279</f>
        <v>bare Aus-</v>
      </c>
      <c r="N367" s="310" t="str">
        <f>Übersetzungstexte!A$282</f>
        <v>ausfall</v>
      </c>
      <c r="O367" s="310" t="str">
        <f>Übersetzungstexte!A$285</f>
        <v>ausfall</v>
      </c>
      <c r="P367" s="317" t="str">
        <f>Übersetzungstexte!A$288</f>
        <v>Zwischen-</v>
      </c>
      <c r="Q367" s="310" t="str">
        <f>Übersetzungstexte!A$291</f>
        <v>Karenztage</v>
      </c>
      <c r="R367" s="310" t="str">
        <f>Übersetzungstexte!A$294</f>
        <v>Beantragte</v>
      </c>
      <c r="S367" s="55"/>
      <c r="T367" s="55"/>
      <c r="U367" s="55" t="s">
        <v>682</v>
      </c>
      <c r="V367" s="60" t="s">
        <v>710</v>
      </c>
      <c r="W367" s="61" t="s">
        <v>692</v>
      </c>
      <c r="X367" s="61"/>
      <c r="Y367" s="59" t="s">
        <v>730</v>
      </c>
      <c r="Z367" s="67" t="s">
        <v>691</v>
      </c>
      <c r="AA367" s="59" t="s">
        <v>730</v>
      </c>
      <c r="AB367" s="59" t="s">
        <v>51</v>
      </c>
      <c r="AC367" s="59" t="s">
        <v>672</v>
      </c>
      <c r="AD367" s="59" t="s">
        <v>672</v>
      </c>
      <c r="AE367" s="59" t="s">
        <v>656</v>
      </c>
      <c r="AF367" s="66" t="s">
        <v>707</v>
      </c>
      <c r="AG367" s="66" t="s">
        <v>707</v>
      </c>
      <c r="AH367" s="91" t="s">
        <v>678</v>
      </c>
      <c r="AI367" s="66" t="s">
        <v>760</v>
      </c>
      <c r="AJ367" s="66" t="s">
        <v>763</v>
      </c>
      <c r="AK367" s="66" t="s">
        <v>760</v>
      </c>
      <c r="AL367" s="66" t="s">
        <v>760</v>
      </c>
      <c r="AM367" s="59" t="s">
        <v>672</v>
      </c>
      <c r="AN367" s="66" t="s">
        <v>707</v>
      </c>
      <c r="AO367" s="66" t="s">
        <v>45</v>
      </c>
      <c r="AP367" s="95" t="s">
        <v>47</v>
      </c>
      <c r="AQ367" s="383"/>
    </row>
    <row r="368" spans="1:43" s="6" customFormat="1" hidden="1" x14ac:dyDescent="0.2">
      <c r="A368" s="327" t="str">
        <f>Übersetzungstexte!A$244</f>
        <v>Name,Vorname</v>
      </c>
      <c r="B368" s="328" t="str">
        <f>Übersetzungstexte!A$247</f>
        <v>Verdienst</v>
      </c>
      <c r="C368" s="329" t="str">
        <f>Übersetzungstexte!A$250</f>
        <v>in der AP</v>
      </c>
      <c r="D368" s="330" t="str">
        <f>Übersetzungstexte!A$253</f>
        <v>Vorholzeit</v>
      </c>
      <c r="E368" s="328" t="str">
        <f>Übersetzungstexte!A$256</f>
        <v>Istzeit</v>
      </c>
      <c r="F368" s="330" t="str">
        <f>Übersetzungstexte!A$259</f>
        <v>Absenzen</v>
      </c>
      <c r="G368" s="331" t="str">
        <f>Übersetzungstexte!A$262</f>
        <v>vorherg.</v>
      </c>
      <c r="H368" s="332" t="str">
        <f>Übersetzungstexte!A$265</f>
        <v>laufend</v>
      </c>
      <c r="I368" s="328" t="str">
        <f>Übersetzungstexte!A$268</f>
        <v>Diff.</v>
      </c>
      <c r="J368" s="330" t="str">
        <f>Übersetzungstexte!A$271</f>
        <v>total</v>
      </c>
      <c r="K368" s="330" t="str">
        <f>Übersetzungstexte!A$274</f>
        <v>Vormonate</v>
      </c>
      <c r="L368" s="328" t="str">
        <f>Übersetzungstexte!A$277</f>
        <v>stunden</v>
      </c>
      <c r="M368" s="333" t="str">
        <f>Übersetzungstexte!A$280</f>
        <v>fall-Std.</v>
      </c>
      <c r="N368" s="333" t="str">
        <f>Übersetzungstexte!A$283</f>
        <v>100%</v>
      </c>
      <c r="O368" s="333" t="str">
        <f>Übersetzungstexte!A$286</f>
        <v>80%</v>
      </c>
      <c r="P368" s="329" t="str">
        <f>Übersetzungstexte!A$289</f>
        <v>Beschäftigung</v>
      </c>
      <c r="Q368" s="333" t="str">
        <f>Übersetzungstexte!A$292</f>
        <v>80%</v>
      </c>
      <c r="R368" s="328" t="str">
        <f>Übersetzungstexte!A$295</f>
        <v>Vergütung</v>
      </c>
      <c r="S368" s="55"/>
      <c r="T368" s="55"/>
      <c r="U368" s="55" t="s">
        <v>673</v>
      </c>
      <c r="V368" s="61"/>
      <c r="W368" s="61" t="s">
        <v>738</v>
      </c>
      <c r="X368" s="61"/>
      <c r="Y368" s="59" t="s">
        <v>697</v>
      </c>
      <c r="Z368" s="67" t="s">
        <v>692</v>
      </c>
      <c r="AA368" s="59" t="s">
        <v>698</v>
      </c>
      <c r="AB368" s="59" t="s">
        <v>50</v>
      </c>
      <c r="AC368" s="68" t="s">
        <v>675</v>
      </c>
      <c r="AD368" s="68" t="s">
        <v>676</v>
      </c>
      <c r="AE368" s="68" t="s">
        <v>676</v>
      </c>
      <c r="AF368" s="66" t="s">
        <v>733</v>
      </c>
      <c r="AG368" s="66" t="s">
        <v>733</v>
      </c>
      <c r="AH368" s="96" t="s">
        <v>679</v>
      </c>
      <c r="AI368" s="66" t="s">
        <v>749</v>
      </c>
      <c r="AJ368" s="66" t="s">
        <v>749</v>
      </c>
      <c r="AK368" s="66" t="s">
        <v>749</v>
      </c>
      <c r="AL368" s="66" t="s">
        <v>749</v>
      </c>
      <c r="AM368" s="68" t="s">
        <v>675</v>
      </c>
      <c r="AN368" s="66" t="s">
        <v>733</v>
      </c>
      <c r="AO368" s="66" t="s">
        <v>663</v>
      </c>
      <c r="AP368" s="95" t="s">
        <v>48</v>
      </c>
      <c r="AQ368" s="383"/>
    </row>
    <row r="369" spans="1:43" ht="17.25" hidden="1" customHeight="1" x14ac:dyDescent="0.2">
      <c r="A369" s="347" t="str">
        <f>'Stammdaten Mitarbeitende'!AA369</f>
        <v/>
      </c>
      <c r="B369" s="348" t="str">
        <f t="shared" ref="B369:B389" si="350">U369</f>
        <v/>
      </c>
      <c r="C369" s="162"/>
      <c r="D369" s="163"/>
      <c r="E369" s="164"/>
      <c r="F369" s="165"/>
      <c r="G369" s="307"/>
      <c r="H369" s="308"/>
      <c r="I369" s="346">
        <f t="shared" ref="I369:I389" si="351">V369</f>
        <v>0</v>
      </c>
      <c r="J369" s="309" t="str">
        <f t="shared" ref="J369:J389" si="352">W369</f>
        <v/>
      </c>
      <c r="K369" s="164"/>
      <c r="L369" s="342" t="str">
        <f t="shared" ref="L369:L389" si="353">Z369</f>
        <v/>
      </c>
      <c r="M369" s="309" t="str">
        <f t="shared" ref="M369:M389" si="354">AB369</f>
        <v/>
      </c>
      <c r="N369" s="309" t="str">
        <f t="shared" ref="N369:N389" si="355">AC369</f>
        <v/>
      </c>
      <c r="O369" s="309" t="str">
        <f t="shared" ref="O369:O389" si="356">AD369</f>
        <v/>
      </c>
      <c r="P369" s="164"/>
      <c r="Q369" s="309" t="str">
        <f t="shared" ref="Q369:Q389" si="357">AE369</f>
        <v/>
      </c>
      <c r="R369" s="309" t="str">
        <f t="shared" ref="R369:R389" si="358">AH369</f>
        <v/>
      </c>
      <c r="S369" s="56"/>
      <c r="T369" s="57"/>
      <c r="U369" s="64" t="str">
        <f>IF($A369="","",'Stammdaten Mitarbeitende'!L369)</f>
        <v/>
      </c>
      <c r="V369" s="63">
        <f t="shared" ref="V369:V389" si="359">IF(AND(G369="",H369=""),0,G369-H369)</f>
        <v>0</v>
      </c>
      <c r="W369" s="63" t="str">
        <f t="shared" ref="W369:W389" si="360">IF(OR($A369="",D369="",E369="",F369="",V369=""),"",D369-(E369+F369+V369))</f>
        <v/>
      </c>
      <c r="X369" s="63" t="str">
        <f t="shared" ref="X369:X389" si="361">IF(W369="","",MAX(W369,0))</f>
        <v/>
      </c>
      <c r="Y369" s="65" t="str">
        <f t="shared" ref="Y369:Y389" si="362">IF(J369="","",Y$4)</f>
        <v/>
      </c>
      <c r="Z369" s="65" t="str">
        <f t="shared" ref="Z369:Z389" si="363">IF(J369="","",J369*Z$4)</f>
        <v/>
      </c>
      <c r="AA369" s="19" t="str">
        <f t="shared" ref="AA369:AA389" si="364">IF(Y369="","",AA$4)</f>
        <v/>
      </c>
      <c r="AB369" s="19" t="str">
        <f t="shared" ref="AB369:AB389" si="365">IF(J369="","",ROUND(J369*AB$4 - MAX(K369-L369,0),2))</f>
        <v/>
      </c>
      <c r="AC369" s="19" t="str">
        <f t="shared" ref="AC369:AC389" si="366">IF(OR($A369="",J369="",B369="",M369&lt;0),"",MAX(ROUND(M369*B369*2,1)/2,0))</f>
        <v/>
      </c>
      <c r="AD369" s="19" t="str">
        <f t="shared" ref="AD369:AD389" si="367">IF(OR($A369="",N369=""),"",ROUND(N369*8/5,1)/2)</f>
        <v/>
      </c>
      <c r="AE369" s="19" t="str">
        <f t="shared" ref="AE369:AE389" si="368">IF(OR($A369="",B369="",N369=""),"",ROUND(AE$3*C369*B369*16/50,1)/2)</f>
        <v/>
      </c>
      <c r="AF369" s="19" t="str">
        <f t="shared" ref="AF369:AF389" si="369">IF(OR($A369="",J369="",N369=""),"",MAX(O369+P369-N369,0))</f>
        <v/>
      </c>
      <c r="AG369" s="19">
        <f t="shared" ref="AG369:AG389" si="370">P369</f>
        <v>0</v>
      </c>
      <c r="AH369" s="19" t="str">
        <f t="shared" ref="AH369:AH389" si="371">IF(OR($A369="",N369=""),"",ROUND((MAX(O369-Q369-AF369,0))*2,1)/2)</f>
        <v/>
      </c>
      <c r="AI369" s="81">
        <f t="shared" ref="AI369:AI389" si="372">IF(D369="",0,1)</f>
        <v>0</v>
      </c>
      <c r="AJ369" s="80">
        <f>IF(J369="",0,IF(ROUND(J369,2)&lt;=0,0,1))</f>
        <v>0</v>
      </c>
      <c r="AK369" s="19">
        <f t="shared" ref="AK369:AK389" si="373">IF(D369="",0,D369)</f>
        <v>0</v>
      </c>
      <c r="AL369" s="19">
        <f t="shared" ref="AL369:AL389" si="374">IF(D369="",0,F369)</f>
        <v>0</v>
      </c>
      <c r="AM369" s="64">
        <f>IF('Stammdaten Mitarbeitende'!N369&gt;0,AC369,0)</f>
        <v>0</v>
      </c>
      <c r="AN369" s="74">
        <f>IF('Stammdaten Mitarbeitende'!N369&gt;0,P369,0)</f>
        <v>0</v>
      </c>
      <c r="AO369" s="19">
        <f t="shared" ref="AO369:AO389" si="375">D369</f>
        <v>0</v>
      </c>
      <c r="AP369" s="19">
        <f t="shared" ref="AP369:AP389" si="376">F369</f>
        <v>0</v>
      </c>
      <c r="AQ369" s="97">
        <f t="shared" ref="AQ369:AQ389" si="377">IF(AM369="",0,MAX(AM369-AN369,0))</f>
        <v>0</v>
      </c>
    </row>
    <row r="370" spans="1:43" ht="17.25" hidden="1" customHeight="1" x14ac:dyDescent="0.2">
      <c r="A370" s="347" t="str">
        <f>'Stammdaten Mitarbeitende'!AA370</f>
        <v/>
      </c>
      <c r="B370" s="348" t="str">
        <f t="shared" si="350"/>
        <v/>
      </c>
      <c r="C370" s="162"/>
      <c r="D370" s="163"/>
      <c r="E370" s="164"/>
      <c r="F370" s="165"/>
      <c r="G370" s="307"/>
      <c r="H370" s="308"/>
      <c r="I370" s="346">
        <f t="shared" si="351"/>
        <v>0</v>
      </c>
      <c r="J370" s="309" t="str">
        <f t="shared" si="352"/>
        <v/>
      </c>
      <c r="K370" s="164"/>
      <c r="L370" s="342" t="str">
        <f t="shared" si="353"/>
        <v/>
      </c>
      <c r="M370" s="309" t="str">
        <f t="shared" si="354"/>
        <v/>
      </c>
      <c r="N370" s="309" t="str">
        <f t="shared" si="355"/>
        <v/>
      </c>
      <c r="O370" s="309" t="str">
        <f t="shared" si="356"/>
        <v/>
      </c>
      <c r="P370" s="164"/>
      <c r="Q370" s="309" t="str">
        <f t="shared" si="357"/>
        <v/>
      </c>
      <c r="R370" s="309" t="str">
        <f t="shared" si="358"/>
        <v/>
      </c>
      <c r="S370" s="56"/>
      <c r="T370" s="57"/>
      <c r="U370" s="64" t="str">
        <f>IF($A370="","",'Stammdaten Mitarbeitende'!L370)</f>
        <v/>
      </c>
      <c r="V370" s="63">
        <f t="shared" si="359"/>
        <v>0</v>
      </c>
      <c r="W370" s="63" t="str">
        <f t="shared" si="360"/>
        <v/>
      </c>
      <c r="X370" s="63" t="str">
        <f t="shared" si="361"/>
        <v/>
      </c>
      <c r="Y370" s="65" t="str">
        <f t="shared" si="362"/>
        <v/>
      </c>
      <c r="Z370" s="65" t="str">
        <f t="shared" si="363"/>
        <v/>
      </c>
      <c r="AA370" s="19" t="str">
        <f t="shared" si="364"/>
        <v/>
      </c>
      <c r="AB370" s="19" t="str">
        <f t="shared" si="365"/>
        <v/>
      </c>
      <c r="AC370" s="19" t="str">
        <f t="shared" si="366"/>
        <v/>
      </c>
      <c r="AD370" s="19" t="str">
        <f t="shared" si="367"/>
        <v/>
      </c>
      <c r="AE370" s="19" t="str">
        <f t="shared" si="368"/>
        <v/>
      </c>
      <c r="AF370" s="19" t="str">
        <f t="shared" si="369"/>
        <v/>
      </c>
      <c r="AG370" s="19">
        <f t="shared" si="370"/>
        <v>0</v>
      </c>
      <c r="AH370" s="19" t="str">
        <f t="shared" si="371"/>
        <v/>
      </c>
      <c r="AI370" s="81">
        <f t="shared" si="372"/>
        <v>0</v>
      </c>
      <c r="AJ370" s="80">
        <f t="shared" ref="AJ370:AJ389" si="378">IF(J370="",0,IF(ROUND(J370,2)&lt;=0,0,1))</f>
        <v>0</v>
      </c>
      <c r="AK370" s="19">
        <f t="shared" si="373"/>
        <v>0</v>
      </c>
      <c r="AL370" s="19">
        <f t="shared" si="374"/>
        <v>0</v>
      </c>
      <c r="AM370" s="64">
        <f>IF('Stammdaten Mitarbeitende'!N370&gt;0,AC370,0)</f>
        <v>0</v>
      </c>
      <c r="AN370" s="74">
        <f>IF('Stammdaten Mitarbeitende'!N370&gt;0,P370,0)</f>
        <v>0</v>
      </c>
      <c r="AO370" s="19">
        <f t="shared" si="375"/>
        <v>0</v>
      </c>
      <c r="AP370" s="19">
        <f t="shared" si="376"/>
        <v>0</v>
      </c>
      <c r="AQ370" s="97">
        <f t="shared" si="377"/>
        <v>0</v>
      </c>
    </row>
    <row r="371" spans="1:43" ht="17.25" hidden="1" customHeight="1" x14ac:dyDescent="0.2">
      <c r="A371" s="347" t="str">
        <f>'Stammdaten Mitarbeitende'!AA371</f>
        <v/>
      </c>
      <c r="B371" s="348" t="str">
        <f t="shared" si="350"/>
        <v/>
      </c>
      <c r="C371" s="162"/>
      <c r="D371" s="163"/>
      <c r="E371" s="164"/>
      <c r="F371" s="165"/>
      <c r="G371" s="307"/>
      <c r="H371" s="308"/>
      <c r="I371" s="346">
        <f t="shared" si="351"/>
        <v>0</v>
      </c>
      <c r="J371" s="309" t="str">
        <f t="shared" si="352"/>
        <v/>
      </c>
      <c r="K371" s="164"/>
      <c r="L371" s="342" t="str">
        <f t="shared" si="353"/>
        <v/>
      </c>
      <c r="M371" s="309" t="str">
        <f t="shared" si="354"/>
        <v/>
      </c>
      <c r="N371" s="309" t="str">
        <f t="shared" si="355"/>
        <v/>
      </c>
      <c r="O371" s="309" t="str">
        <f t="shared" si="356"/>
        <v/>
      </c>
      <c r="P371" s="164"/>
      <c r="Q371" s="309" t="str">
        <f t="shared" si="357"/>
        <v/>
      </c>
      <c r="R371" s="309" t="str">
        <f t="shared" si="358"/>
        <v/>
      </c>
      <c r="S371" s="56"/>
      <c r="T371" s="57"/>
      <c r="U371" s="64" t="str">
        <f>IF($A371="","",'Stammdaten Mitarbeitende'!L371)</f>
        <v/>
      </c>
      <c r="V371" s="63">
        <f t="shared" si="359"/>
        <v>0</v>
      </c>
      <c r="W371" s="63" t="str">
        <f t="shared" si="360"/>
        <v/>
      </c>
      <c r="X371" s="63" t="str">
        <f t="shared" si="361"/>
        <v/>
      </c>
      <c r="Y371" s="65" t="str">
        <f t="shared" si="362"/>
        <v/>
      </c>
      <c r="Z371" s="65" t="str">
        <f t="shared" si="363"/>
        <v/>
      </c>
      <c r="AA371" s="19" t="str">
        <f t="shared" si="364"/>
        <v/>
      </c>
      <c r="AB371" s="19" t="str">
        <f t="shared" si="365"/>
        <v/>
      </c>
      <c r="AC371" s="19" t="str">
        <f t="shared" si="366"/>
        <v/>
      </c>
      <c r="AD371" s="19" t="str">
        <f t="shared" si="367"/>
        <v/>
      </c>
      <c r="AE371" s="19" t="str">
        <f t="shared" si="368"/>
        <v/>
      </c>
      <c r="AF371" s="19" t="str">
        <f t="shared" si="369"/>
        <v/>
      </c>
      <c r="AG371" s="19">
        <f t="shared" si="370"/>
        <v>0</v>
      </c>
      <c r="AH371" s="19" t="str">
        <f t="shared" si="371"/>
        <v/>
      </c>
      <c r="AI371" s="81">
        <f t="shared" si="372"/>
        <v>0</v>
      </c>
      <c r="AJ371" s="80">
        <f t="shared" si="378"/>
        <v>0</v>
      </c>
      <c r="AK371" s="19">
        <f t="shared" si="373"/>
        <v>0</v>
      </c>
      <c r="AL371" s="19">
        <f t="shared" si="374"/>
        <v>0</v>
      </c>
      <c r="AM371" s="64">
        <f>IF('Stammdaten Mitarbeitende'!N371&gt;0,AC371,0)</f>
        <v>0</v>
      </c>
      <c r="AN371" s="74">
        <f>IF('Stammdaten Mitarbeitende'!N371&gt;0,P371,0)</f>
        <v>0</v>
      </c>
      <c r="AO371" s="19">
        <f t="shared" si="375"/>
        <v>0</v>
      </c>
      <c r="AP371" s="19">
        <f t="shared" si="376"/>
        <v>0</v>
      </c>
      <c r="AQ371" s="97">
        <f t="shared" si="377"/>
        <v>0</v>
      </c>
    </row>
    <row r="372" spans="1:43" ht="17.25" hidden="1" customHeight="1" x14ac:dyDescent="0.2">
      <c r="A372" s="347" t="str">
        <f>'Stammdaten Mitarbeitende'!AA372</f>
        <v/>
      </c>
      <c r="B372" s="348" t="str">
        <f t="shared" si="350"/>
        <v/>
      </c>
      <c r="C372" s="162"/>
      <c r="D372" s="163"/>
      <c r="E372" s="164"/>
      <c r="F372" s="165"/>
      <c r="G372" s="307"/>
      <c r="H372" s="308"/>
      <c r="I372" s="346">
        <f t="shared" si="351"/>
        <v>0</v>
      </c>
      <c r="J372" s="309" t="str">
        <f t="shared" si="352"/>
        <v/>
      </c>
      <c r="K372" s="164"/>
      <c r="L372" s="342" t="str">
        <f t="shared" si="353"/>
        <v/>
      </c>
      <c r="M372" s="309" t="str">
        <f t="shared" si="354"/>
        <v/>
      </c>
      <c r="N372" s="309" t="str">
        <f t="shared" si="355"/>
        <v/>
      </c>
      <c r="O372" s="309" t="str">
        <f t="shared" si="356"/>
        <v/>
      </c>
      <c r="P372" s="164"/>
      <c r="Q372" s="309" t="str">
        <f t="shared" si="357"/>
        <v/>
      </c>
      <c r="R372" s="309" t="str">
        <f t="shared" si="358"/>
        <v/>
      </c>
      <c r="S372" s="56"/>
      <c r="T372" s="57"/>
      <c r="U372" s="64" t="str">
        <f>IF($A372="","",'Stammdaten Mitarbeitende'!L372)</f>
        <v/>
      </c>
      <c r="V372" s="63">
        <f t="shared" si="359"/>
        <v>0</v>
      </c>
      <c r="W372" s="63" t="str">
        <f t="shared" si="360"/>
        <v/>
      </c>
      <c r="X372" s="63" t="str">
        <f t="shared" si="361"/>
        <v/>
      </c>
      <c r="Y372" s="65" t="str">
        <f t="shared" si="362"/>
        <v/>
      </c>
      <c r="Z372" s="65" t="str">
        <f t="shared" si="363"/>
        <v/>
      </c>
      <c r="AA372" s="19" t="str">
        <f t="shared" si="364"/>
        <v/>
      </c>
      <c r="AB372" s="19" t="str">
        <f t="shared" si="365"/>
        <v/>
      </c>
      <c r="AC372" s="19" t="str">
        <f t="shared" si="366"/>
        <v/>
      </c>
      <c r="AD372" s="19" t="str">
        <f t="shared" si="367"/>
        <v/>
      </c>
      <c r="AE372" s="19" t="str">
        <f t="shared" si="368"/>
        <v/>
      </c>
      <c r="AF372" s="19" t="str">
        <f t="shared" si="369"/>
        <v/>
      </c>
      <c r="AG372" s="19">
        <f t="shared" si="370"/>
        <v>0</v>
      </c>
      <c r="AH372" s="19" t="str">
        <f t="shared" si="371"/>
        <v/>
      </c>
      <c r="AI372" s="81">
        <f t="shared" si="372"/>
        <v>0</v>
      </c>
      <c r="AJ372" s="80">
        <f t="shared" si="378"/>
        <v>0</v>
      </c>
      <c r="AK372" s="19">
        <f t="shared" si="373"/>
        <v>0</v>
      </c>
      <c r="AL372" s="19">
        <f t="shared" si="374"/>
        <v>0</v>
      </c>
      <c r="AM372" s="64">
        <f>IF('Stammdaten Mitarbeitende'!N372&gt;0,AC372,0)</f>
        <v>0</v>
      </c>
      <c r="AN372" s="74">
        <f>IF('Stammdaten Mitarbeitende'!N372&gt;0,P372,0)</f>
        <v>0</v>
      </c>
      <c r="AO372" s="19">
        <f t="shared" si="375"/>
        <v>0</v>
      </c>
      <c r="AP372" s="19">
        <f t="shared" si="376"/>
        <v>0</v>
      </c>
      <c r="AQ372" s="97">
        <f t="shared" si="377"/>
        <v>0</v>
      </c>
    </row>
    <row r="373" spans="1:43" ht="17.25" hidden="1" customHeight="1" x14ac:dyDescent="0.2">
      <c r="A373" s="347" t="str">
        <f>'Stammdaten Mitarbeitende'!AA373</f>
        <v/>
      </c>
      <c r="B373" s="348" t="str">
        <f t="shared" si="350"/>
        <v/>
      </c>
      <c r="C373" s="162"/>
      <c r="D373" s="163"/>
      <c r="E373" s="164"/>
      <c r="F373" s="165"/>
      <c r="G373" s="307"/>
      <c r="H373" s="308"/>
      <c r="I373" s="346">
        <f t="shared" si="351"/>
        <v>0</v>
      </c>
      <c r="J373" s="309" t="str">
        <f t="shared" si="352"/>
        <v/>
      </c>
      <c r="K373" s="164"/>
      <c r="L373" s="342" t="str">
        <f t="shared" si="353"/>
        <v/>
      </c>
      <c r="M373" s="309" t="str">
        <f t="shared" si="354"/>
        <v/>
      </c>
      <c r="N373" s="309" t="str">
        <f t="shared" si="355"/>
        <v/>
      </c>
      <c r="O373" s="309" t="str">
        <f t="shared" si="356"/>
        <v/>
      </c>
      <c r="P373" s="164"/>
      <c r="Q373" s="309" t="str">
        <f t="shared" si="357"/>
        <v/>
      </c>
      <c r="R373" s="309" t="str">
        <f t="shared" si="358"/>
        <v/>
      </c>
      <c r="S373" s="56"/>
      <c r="T373" s="57"/>
      <c r="U373" s="64" t="str">
        <f>IF($A373="","",'Stammdaten Mitarbeitende'!L373)</f>
        <v/>
      </c>
      <c r="V373" s="63">
        <f t="shared" si="359"/>
        <v>0</v>
      </c>
      <c r="W373" s="63" t="str">
        <f t="shared" si="360"/>
        <v/>
      </c>
      <c r="X373" s="63" t="str">
        <f t="shared" si="361"/>
        <v/>
      </c>
      <c r="Y373" s="65" t="str">
        <f t="shared" si="362"/>
        <v/>
      </c>
      <c r="Z373" s="65" t="str">
        <f t="shared" si="363"/>
        <v/>
      </c>
      <c r="AA373" s="19" t="str">
        <f t="shared" si="364"/>
        <v/>
      </c>
      <c r="AB373" s="19" t="str">
        <f t="shared" si="365"/>
        <v/>
      </c>
      <c r="AC373" s="19" t="str">
        <f t="shared" si="366"/>
        <v/>
      </c>
      <c r="AD373" s="19" t="str">
        <f t="shared" si="367"/>
        <v/>
      </c>
      <c r="AE373" s="19" t="str">
        <f t="shared" si="368"/>
        <v/>
      </c>
      <c r="AF373" s="19" t="str">
        <f t="shared" si="369"/>
        <v/>
      </c>
      <c r="AG373" s="19">
        <f t="shared" si="370"/>
        <v>0</v>
      </c>
      <c r="AH373" s="19" t="str">
        <f t="shared" si="371"/>
        <v/>
      </c>
      <c r="AI373" s="81">
        <f t="shared" si="372"/>
        <v>0</v>
      </c>
      <c r="AJ373" s="80">
        <f t="shared" si="378"/>
        <v>0</v>
      </c>
      <c r="AK373" s="19">
        <f t="shared" si="373"/>
        <v>0</v>
      </c>
      <c r="AL373" s="19">
        <f t="shared" si="374"/>
        <v>0</v>
      </c>
      <c r="AM373" s="64">
        <f>IF('Stammdaten Mitarbeitende'!N373&gt;0,AC373,0)</f>
        <v>0</v>
      </c>
      <c r="AN373" s="74">
        <f>IF('Stammdaten Mitarbeitende'!N373&gt;0,P373,0)</f>
        <v>0</v>
      </c>
      <c r="AO373" s="19">
        <f t="shared" si="375"/>
        <v>0</v>
      </c>
      <c r="AP373" s="19">
        <f t="shared" si="376"/>
        <v>0</v>
      </c>
      <c r="AQ373" s="97">
        <f t="shared" si="377"/>
        <v>0</v>
      </c>
    </row>
    <row r="374" spans="1:43" ht="17.25" hidden="1" customHeight="1" x14ac:dyDescent="0.2">
      <c r="A374" s="347" t="str">
        <f>'Stammdaten Mitarbeitende'!AA374</f>
        <v/>
      </c>
      <c r="B374" s="348" t="str">
        <f t="shared" si="350"/>
        <v/>
      </c>
      <c r="C374" s="162"/>
      <c r="D374" s="163"/>
      <c r="E374" s="164"/>
      <c r="F374" s="165"/>
      <c r="G374" s="307"/>
      <c r="H374" s="308"/>
      <c r="I374" s="346">
        <f t="shared" si="351"/>
        <v>0</v>
      </c>
      <c r="J374" s="309" t="str">
        <f t="shared" si="352"/>
        <v/>
      </c>
      <c r="K374" s="164"/>
      <c r="L374" s="342" t="str">
        <f t="shared" si="353"/>
        <v/>
      </c>
      <c r="M374" s="309" t="str">
        <f t="shared" si="354"/>
        <v/>
      </c>
      <c r="N374" s="309" t="str">
        <f t="shared" si="355"/>
        <v/>
      </c>
      <c r="O374" s="309" t="str">
        <f t="shared" si="356"/>
        <v/>
      </c>
      <c r="P374" s="164"/>
      <c r="Q374" s="309" t="str">
        <f t="shared" si="357"/>
        <v/>
      </c>
      <c r="R374" s="309" t="str">
        <f t="shared" si="358"/>
        <v/>
      </c>
      <c r="S374" s="56"/>
      <c r="T374" s="57"/>
      <c r="U374" s="64" t="str">
        <f>IF($A374="","",'Stammdaten Mitarbeitende'!L374)</f>
        <v/>
      </c>
      <c r="V374" s="63">
        <f t="shared" si="359"/>
        <v>0</v>
      </c>
      <c r="W374" s="63" t="str">
        <f t="shared" si="360"/>
        <v/>
      </c>
      <c r="X374" s="63" t="str">
        <f t="shared" si="361"/>
        <v/>
      </c>
      <c r="Y374" s="65" t="str">
        <f t="shared" si="362"/>
        <v/>
      </c>
      <c r="Z374" s="65" t="str">
        <f t="shared" si="363"/>
        <v/>
      </c>
      <c r="AA374" s="19" t="str">
        <f t="shared" si="364"/>
        <v/>
      </c>
      <c r="AB374" s="19" t="str">
        <f t="shared" si="365"/>
        <v/>
      </c>
      <c r="AC374" s="19" t="str">
        <f t="shared" si="366"/>
        <v/>
      </c>
      <c r="AD374" s="19" t="str">
        <f t="shared" si="367"/>
        <v/>
      </c>
      <c r="AE374" s="19" t="str">
        <f t="shared" si="368"/>
        <v/>
      </c>
      <c r="AF374" s="19" t="str">
        <f t="shared" si="369"/>
        <v/>
      </c>
      <c r="AG374" s="19">
        <f t="shared" si="370"/>
        <v>0</v>
      </c>
      <c r="AH374" s="19" t="str">
        <f t="shared" si="371"/>
        <v/>
      </c>
      <c r="AI374" s="81">
        <f t="shared" si="372"/>
        <v>0</v>
      </c>
      <c r="AJ374" s="80">
        <f t="shared" si="378"/>
        <v>0</v>
      </c>
      <c r="AK374" s="19">
        <f t="shared" si="373"/>
        <v>0</v>
      </c>
      <c r="AL374" s="19">
        <f t="shared" si="374"/>
        <v>0</v>
      </c>
      <c r="AM374" s="64">
        <f>IF('Stammdaten Mitarbeitende'!N374&gt;0,AC374,0)</f>
        <v>0</v>
      </c>
      <c r="AN374" s="74">
        <f>IF('Stammdaten Mitarbeitende'!N374&gt;0,P374,0)</f>
        <v>0</v>
      </c>
      <c r="AO374" s="19">
        <f t="shared" si="375"/>
        <v>0</v>
      </c>
      <c r="AP374" s="19">
        <f t="shared" si="376"/>
        <v>0</v>
      </c>
      <c r="AQ374" s="97">
        <f t="shared" si="377"/>
        <v>0</v>
      </c>
    </row>
    <row r="375" spans="1:43" ht="17.25" hidden="1" customHeight="1" x14ac:dyDescent="0.2">
      <c r="A375" s="347" t="str">
        <f>'Stammdaten Mitarbeitende'!AA375</f>
        <v/>
      </c>
      <c r="B375" s="348" t="str">
        <f t="shared" si="350"/>
        <v/>
      </c>
      <c r="C375" s="162"/>
      <c r="D375" s="163"/>
      <c r="E375" s="164"/>
      <c r="F375" s="165"/>
      <c r="G375" s="307"/>
      <c r="H375" s="308"/>
      <c r="I375" s="346">
        <f t="shared" si="351"/>
        <v>0</v>
      </c>
      <c r="J375" s="309" t="str">
        <f t="shared" si="352"/>
        <v/>
      </c>
      <c r="K375" s="164"/>
      <c r="L375" s="342" t="str">
        <f t="shared" si="353"/>
        <v/>
      </c>
      <c r="M375" s="309" t="str">
        <f t="shared" si="354"/>
        <v/>
      </c>
      <c r="N375" s="309" t="str">
        <f t="shared" si="355"/>
        <v/>
      </c>
      <c r="O375" s="309" t="str">
        <f t="shared" si="356"/>
        <v/>
      </c>
      <c r="P375" s="164"/>
      <c r="Q375" s="309" t="str">
        <f t="shared" si="357"/>
        <v/>
      </c>
      <c r="R375" s="309" t="str">
        <f t="shared" si="358"/>
        <v/>
      </c>
      <c r="S375" s="56"/>
      <c r="T375" s="57"/>
      <c r="U375" s="64" t="str">
        <f>IF($A375="","",'Stammdaten Mitarbeitende'!L375)</f>
        <v/>
      </c>
      <c r="V375" s="63">
        <f t="shared" si="359"/>
        <v>0</v>
      </c>
      <c r="W375" s="63" t="str">
        <f t="shared" si="360"/>
        <v/>
      </c>
      <c r="X375" s="63" t="str">
        <f t="shared" si="361"/>
        <v/>
      </c>
      <c r="Y375" s="65" t="str">
        <f t="shared" si="362"/>
        <v/>
      </c>
      <c r="Z375" s="65" t="str">
        <f t="shared" si="363"/>
        <v/>
      </c>
      <c r="AA375" s="19" t="str">
        <f t="shared" si="364"/>
        <v/>
      </c>
      <c r="AB375" s="19" t="str">
        <f t="shared" si="365"/>
        <v/>
      </c>
      <c r="AC375" s="19" t="str">
        <f t="shared" si="366"/>
        <v/>
      </c>
      <c r="AD375" s="19" t="str">
        <f t="shared" si="367"/>
        <v/>
      </c>
      <c r="AE375" s="19" t="str">
        <f t="shared" si="368"/>
        <v/>
      </c>
      <c r="AF375" s="19" t="str">
        <f t="shared" si="369"/>
        <v/>
      </c>
      <c r="AG375" s="19">
        <f t="shared" si="370"/>
        <v>0</v>
      </c>
      <c r="AH375" s="19" t="str">
        <f t="shared" si="371"/>
        <v/>
      </c>
      <c r="AI375" s="81">
        <f t="shared" si="372"/>
        <v>0</v>
      </c>
      <c r="AJ375" s="80">
        <f t="shared" si="378"/>
        <v>0</v>
      </c>
      <c r="AK375" s="19">
        <f t="shared" si="373"/>
        <v>0</v>
      </c>
      <c r="AL375" s="19">
        <f t="shared" si="374"/>
        <v>0</v>
      </c>
      <c r="AM375" s="64">
        <f>IF('Stammdaten Mitarbeitende'!N375&gt;0,AC375,0)</f>
        <v>0</v>
      </c>
      <c r="AN375" s="74">
        <f>IF('Stammdaten Mitarbeitende'!N375&gt;0,P375,0)</f>
        <v>0</v>
      </c>
      <c r="AO375" s="19">
        <f t="shared" si="375"/>
        <v>0</v>
      </c>
      <c r="AP375" s="19">
        <f t="shared" si="376"/>
        <v>0</v>
      </c>
      <c r="AQ375" s="97">
        <f t="shared" si="377"/>
        <v>0</v>
      </c>
    </row>
    <row r="376" spans="1:43" ht="17.25" hidden="1" customHeight="1" x14ac:dyDescent="0.2">
      <c r="A376" s="347" t="str">
        <f>'Stammdaten Mitarbeitende'!AA376</f>
        <v/>
      </c>
      <c r="B376" s="348" t="str">
        <f t="shared" si="350"/>
        <v/>
      </c>
      <c r="C376" s="162"/>
      <c r="D376" s="163"/>
      <c r="E376" s="164"/>
      <c r="F376" s="165"/>
      <c r="G376" s="307"/>
      <c r="H376" s="308"/>
      <c r="I376" s="346">
        <f t="shared" si="351"/>
        <v>0</v>
      </c>
      <c r="J376" s="309" t="str">
        <f t="shared" si="352"/>
        <v/>
      </c>
      <c r="K376" s="164"/>
      <c r="L376" s="342" t="str">
        <f t="shared" si="353"/>
        <v/>
      </c>
      <c r="M376" s="309" t="str">
        <f t="shared" si="354"/>
        <v/>
      </c>
      <c r="N376" s="309" t="str">
        <f t="shared" si="355"/>
        <v/>
      </c>
      <c r="O376" s="309" t="str">
        <f t="shared" si="356"/>
        <v/>
      </c>
      <c r="P376" s="164"/>
      <c r="Q376" s="309" t="str">
        <f t="shared" si="357"/>
        <v/>
      </c>
      <c r="R376" s="309" t="str">
        <f t="shared" si="358"/>
        <v/>
      </c>
      <c r="S376" s="56"/>
      <c r="T376" s="57"/>
      <c r="U376" s="64" t="str">
        <f>IF($A376="","",'Stammdaten Mitarbeitende'!L376)</f>
        <v/>
      </c>
      <c r="V376" s="63">
        <f t="shared" si="359"/>
        <v>0</v>
      </c>
      <c r="W376" s="63" t="str">
        <f t="shared" si="360"/>
        <v/>
      </c>
      <c r="X376" s="63" t="str">
        <f t="shared" si="361"/>
        <v/>
      </c>
      <c r="Y376" s="65" t="str">
        <f t="shared" si="362"/>
        <v/>
      </c>
      <c r="Z376" s="65" t="str">
        <f t="shared" si="363"/>
        <v/>
      </c>
      <c r="AA376" s="19" t="str">
        <f t="shared" si="364"/>
        <v/>
      </c>
      <c r="AB376" s="19" t="str">
        <f t="shared" si="365"/>
        <v/>
      </c>
      <c r="AC376" s="19" t="str">
        <f t="shared" si="366"/>
        <v/>
      </c>
      <c r="AD376" s="19" t="str">
        <f t="shared" si="367"/>
        <v/>
      </c>
      <c r="AE376" s="19" t="str">
        <f t="shared" si="368"/>
        <v/>
      </c>
      <c r="AF376" s="19" t="str">
        <f t="shared" si="369"/>
        <v/>
      </c>
      <c r="AG376" s="19">
        <f t="shared" si="370"/>
        <v>0</v>
      </c>
      <c r="AH376" s="19" t="str">
        <f t="shared" si="371"/>
        <v/>
      </c>
      <c r="AI376" s="81">
        <f t="shared" si="372"/>
        <v>0</v>
      </c>
      <c r="AJ376" s="80">
        <f t="shared" si="378"/>
        <v>0</v>
      </c>
      <c r="AK376" s="19">
        <f t="shared" si="373"/>
        <v>0</v>
      </c>
      <c r="AL376" s="19">
        <f t="shared" si="374"/>
        <v>0</v>
      </c>
      <c r="AM376" s="64">
        <f>IF('Stammdaten Mitarbeitende'!N376&gt;0,AC376,0)</f>
        <v>0</v>
      </c>
      <c r="AN376" s="74">
        <f>IF('Stammdaten Mitarbeitende'!N376&gt;0,P376,0)</f>
        <v>0</v>
      </c>
      <c r="AO376" s="19">
        <f t="shared" si="375"/>
        <v>0</v>
      </c>
      <c r="AP376" s="19">
        <f t="shared" si="376"/>
        <v>0</v>
      </c>
      <c r="AQ376" s="97">
        <f t="shared" si="377"/>
        <v>0</v>
      </c>
    </row>
    <row r="377" spans="1:43" ht="17.25" hidden="1" customHeight="1" x14ac:dyDescent="0.2">
      <c r="A377" s="347" t="str">
        <f>'Stammdaten Mitarbeitende'!AA377</f>
        <v/>
      </c>
      <c r="B377" s="348" t="str">
        <f t="shared" si="350"/>
        <v/>
      </c>
      <c r="C377" s="162"/>
      <c r="D377" s="163"/>
      <c r="E377" s="164"/>
      <c r="F377" s="165"/>
      <c r="G377" s="307"/>
      <c r="H377" s="308"/>
      <c r="I377" s="346">
        <f t="shared" si="351"/>
        <v>0</v>
      </c>
      <c r="J377" s="309" t="str">
        <f t="shared" si="352"/>
        <v/>
      </c>
      <c r="K377" s="164"/>
      <c r="L377" s="342" t="str">
        <f t="shared" si="353"/>
        <v/>
      </c>
      <c r="M377" s="309" t="str">
        <f t="shared" si="354"/>
        <v/>
      </c>
      <c r="N377" s="309" t="str">
        <f t="shared" si="355"/>
        <v/>
      </c>
      <c r="O377" s="309" t="str">
        <f t="shared" si="356"/>
        <v/>
      </c>
      <c r="P377" s="164"/>
      <c r="Q377" s="309" t="str">
        <f t="shared" si="357"/>
        <v/>
      </c>
      <c r="R377" s="309" t="str">
        <f t="shared" si="358"/>
        <v/>
      </c>
      <c r="S377" s="56"/>
      <c r="T377" s="57"/>
      <c r="U377" s="64" t="str">
        <f>IF($A377="","",'Stammdaten Mitarbeitende'!L377)</f>
        <v/>
      </c>
      <c r="V377" s="63">
        <f t="shared" si="359"/>
        <v>0</v>
      </c>
      <c r="W377" s="63" t="str">
        <f t="shared" si="360"/>
        <v/>
      </c>
      <c r="X377" s="63" t="str">
        <f t="shared" si="361"/>
        <v/>
      </c>
      <c r="Y377" s="65" t="str">
        <f t="shared" si="362"/>
        <v/>
      </c>
      <c r="Z377" s="65" t="str">
        <f t="shared" si="363"/>
        <v/>
      </c>
      <c r="AA377" s="19" t="str">
        <f t="shared" si="364"/>
        <v/>
      </c>
      <c r="AB377" s="19" t="str">
        <f t="shared" si="365"/>
        <v/>
      </c>
      <c r="AC377" s="19" t="str">
        <f t="shared" si="366"/>
        <v/>
      </c>
      <c r="AD377" s="19" t="str">
        <f t="shared" si="367"/>
        <v/>
      </c>
      <c r="AE377" s="19" t="str">
        <f t="shared" si="368"/>
        <v/>
      </c>
      <c r="AF377" s="19" t="str">
        <f t="shared" si="369"/>
        <v/>
      </c>
      <c r="AG377" s="19">
        <f t="shared" si="370"/>
        <v>0</v>
      </c>
      <c r="AH377" s="19" t="str">
        <f t="shared" si="371"/>
        <v/>
      </c>
      <c r="AI377" s="81">
        <f t="shared" si="372"/>
        <v>0</v>
      </c>
      <c r="AJ377" s="80">
        <f t="shared" si="378"/>
        <v>0</v>
      </c>
      <c r="AK377" s="19">
        <f t="shared" si="373"/>
        <v>0</v>
      </c>
      <c r="AL377" s="19">
        <f t="shared" si="374"/>
        <v>0</v>
      </c>
      <c r="AM377" s="64">
        <f>IF('Stammdaten Mitarbeitende'!N377&gt;0,AC377,0)</f>
        <v>0</v>
      </c>
      <c r="AN377" s="74">
        <f>IF('Stammdaten Mitarbeitende'!N377&gt;0,P377,0)</f>
        <v>0</v>
      </c>
      <c r="AO377" s="19">
        <f t="shared" si="375"/>
        <v>0</v>
      </c>
      <c r="AP377" s="19">
        <f t="shared" si="376"/>
        <v>0</v>
      </c>
      <c r="AQ377" s="97">
        <f t="shared" si="377"/>
        <v>0</v>
      </c>
    </row>
    <row r="378" spans="1:43" ht="17.25" hidden="1" customHeight="1" x14ac:dyDescent="0.2">
      <c r="A378" s="347" t="str">
        <f>'Stammdaten Mitarbeitende'!AA378</f>
        <v/>
      </c>
      <c r="B378" s="348" t="str">
        <f t="shared" si="350"/>
        <v/>
      </c>
      <c r="C378" s="162"/>
      <c r="D378" s="163"/>
      <c r="E378" s="164"/>
      <c r="F378" s="165"/>
      <c r="G378" s="307"/>
      <c r="H378" s="308"/>
      <c r="I378" s="346">
        <f t="shared" si="351"/>
        <v>0</v>
      </c>
      <c r="J378" s="309" t="str">
        <f t="shared" si="352"/>
        <v/>
      </c>
      <c r="K378" s="164"/>
      <c r="L378" s="342" t="str">
        <f t="shared" si="353"/>
        <v/>
      </c>
      <c r="M378" s="309" t="str">
        <f t="shared" si="354"/>
        <v/>
      </c>
      <c r="N378" s="309" t="str">
        <f t="shared" si="355"/>
        <v/>
      </c>
      <c r="O378" s="309" t="str">
        <f t="shared" si="356"/>
        <v/>
      </c>
      <c r="P378" s="164"/>
      <c r="Q378" s="309" t="str">
        <f t="shared" si="357"/>
        <v/>
      </c>
      <c r="R378" s="309" t="str">
        <f t="shared" si="358"/>
        <v/>
      </c>
      <c r="S378" s="56"/>
      <c r="T378" s="57"/>
      <c r="U378" s="64" t="str">
        <f>IF($A378="","",'Stammdaten Mitarbeitende'!L378)</f>
        <v/>
      </c>
      <c r="V378" s="63">
        <f t="shared" si="359"/>
        <v>0</v>
      </c>
      <c r="W378" s="63" t="str">
        <f t="shared" si="360"/>
        <v/>
      </c>
      <c r="X378" s="63" t="str">
        <f t="shared" si="361"/>
        <v/>
      </c>
      <c r="Y378" s="65" t="str">
        <f t="shared" si="362"/>
        <v/>
      </c>
      <c r="Z378" s="65" t="str">
        <f t="shared" si="363"/>
        <v/>
      </c>
      <c r="AA378" s="19" t="str">
        <f t="shared" si="364"/>
        <v/>
      </c>
      <c r="AB378" s="19" t="str">
        <f t="shared" si="365"/>
        <v/>
      </c>
      <c r="AC378" s="19" t="str">
        <f t="shared" si="366"/>
        <v/>
      </c>
      <c r="AD378" s="19" t="str">
        <f t="shared" si="367"/>
        <v/>
      </c>
      <c r="AE378" s="19" t="str">
        <f t="shared" si="368"/>
        <v/>
      </c>
      <c r="AF378" s="19" t="str">
        <f t="shared" si="369"/>
        <v/>
      </c>
      <c r="AG378" s="19">
        <f t="shared" si="370"/>
        <v>0</v>
      </c>
      <c r="AH378" s="19" t="str">
        <f t="shared" si="371"/>
        <v/>
      </c>
      <c r="AI378" s="81">
        <f t="shared" si="372"/>
        <v>0</v>
      </c>
      <c r="AJ378" s="80">
        <f t="shared" si="378"/>
        <v>0</v>
      </c>
      <c r="AK378" s="19">
        <f t="shared" si="373"/>
        <v>0</v>
      </c>
      <c r="AL378" s="19">
        <f t="shared" si="374"/>
        <v>0</v>
      </c>
      <c r="AM378" s="64">
        <f>IF('Stammdaten Mitarbeitende'!N378&gt;0,AC378,0)</f>
        <v>0</v>
      </c>
      <c r="AN378" s="74">
        <f>IF('Stammdaten Mitarbeitende'!N378&gt;0,P378,0)</f>
        <v>0</v>
      </c>
      <c r="AO378" s="19">
        <f t="shared" si="375"/>
        <v>0</v>
      </c>
      <c r="AP378" s="19">
        <f t="shared" si="376"/>
        <v>0</v>
      </c>
      <c r="AQ378" s="97">
        <f t="shared" si="377"/>
        <v>0</v>
      </c>
    </row>
    <row r="379" spans="1:43" ht="17.25" hidden="1" customHeight="1" x14ac:dyDescent="0.2">
      <c r="A379" s="347" t="str">
        <f>'Stammdaten Mitarbeitende'!AA379</f>
        <v/>
      </c>
      <c r="B379" s="348" t="str">
        <f t="shared" si="350"/>
        <v/>
      </c>
      <c r="C379" s="162"/>
      <c r="D379" s="163"/>
      <c r="E379" s="164"/>
      <c r="F379" s="165"/>
      <c r="G379" s="307"/>
      <c r="H379" s="308"/>
      <c r="I379" s="346">
        <f t="shared" si="351"/>
        <v>0</v>
      </c>
      <c r="J379" s="309" t="str">
        <f t="shared" si="352"/>
        <v/>
      </c>
      <c r="K379" s="164"/>
      <c r="L379" s="342" t="str">
        <f t="shared" si="353"/>
        <v/>
      </c>
      <c r="M379" s="309" t="str">
        <f t="shared" si="354"/>
        <v/>
      </c>
      <c r="N379" s="309" t="str">
        <f t="shared" si="355"/>
        <v/>
      </c>
      <c r="O379" s="309" t="str">
        <f t="shared" si="356"/>
        <v/>
      </c>
      <c r="P379" s="164"/>
      <c r="Q379" s="309" t="str">
        <f t="shared" si="357"/>
        <v/>
      </c>
      <c r="R379" s="309" t="str">
        <f t="shared" si="358"/>
        <v/>
      </c>
      <c r="S379" s="56"/>
      <c r="T379" s="57"/>
      <c r="U379" s="64" t="str">
        <f>IF($A379="","",'Stammdaten Mitarbeitende'!L379)</f>
        <v/>
      </c>
      <c r="V379" s="63">
        <f t="shared" si="359"/>
        <v>0</v>
      </c>
      <c r="W379" s="63" t="str">
        <f t="shared" si="360"/>
        <v/>
      </c>
      <c r="X379" s="63" t="str">
        <f t="shared" si="361"/>
        <v/>
      </c>
      <c r="Y379" s="65" t="str">
        <f t="shared" si="362"/>
        <v/>
      </c>
      <c r="Z379" s="65" t="str">
        <f t="shared" si="363"/>
        <v/>
      </c>
      <c r="AA379" s="19" t="str">
        <f t="shared" si="364"/>
        <v/>
      </c>
      <c r="AB379" s="19" t="str">
        <f t="shared" si="365"/>
        <v/>
      </c>
      <c r="AC379" s="19" t="str">
        <f t="shared" si="366"/>
        <v/>
      </c>
      <c r="AD379" s="19" t="str">
        <f t="shared" si="367"/>
        <v/>
      </c>
      <c r="AE379" s="19" t="str">
        <f t="shared" si="368"/>
        <v/>
      </c>
      <c r="AF379" s="19" t="str">
        <f t="shared" si="369"/>
        <v/>
      </c>
      <c r="AG379" s="19">
        <f t="shared" si="370"/>
        <v>0</v>
      </c>
      <c r="AH379" s="19" t="str">
        <f t="shared" si="371"/>
        <v/>
      </c>
      <c r="AI379" s="81">
        <f t="shared" si="372"/>
        <v>0</v>
      </c>
      <c r="AJ379" s="80">
        <f t="shared" si="378"/>
        <v>0</v>
      </c>
      <c r="AK379" s="19">
        <f t="shared" si="373"/>
        <v>0</v>
      </c>
      <c r="AL379" s="19">
        <f t="shared" si="374"/>
        <v>0</v>
      </c>
      <c r="AM379" s="64">
        <f>IF('Stammdaten Mitarbeitende'!N379&gt;0,AC379,0)</f>
        <v>0</v>
      </c>
      <c r="AN379" s="74">
        <f>IF('Stammdaten Mitarbeitende'!N379&gt;0,P379,0)</f>
        <v>0</v>
      </c>
      <c r="AO379" s="19">
        <f t="shared" si="375"/>
        <v>0</v>
      </c>
      <c r="AP379" s="19">
        <f t="shared" si="376"/>
        <v>0</v>
      </c>
      <c r="AQ379" s="97">
        <f t="shared" si="377"/>
        <v>0</v>
      </c>
    </row>
    <row r="380" spans="1:43" ht="17.25" hidden="1" customHeight="1" x14ac:dyDescent="0.2">
      <c r="A380" s="347" t="str">
        <f>'Stammdaten Mitarbeitende'!AA380</f>
        <v/>
      </c>
      <c r="B380" s="348" t="str">
        <f t="shared" si="350"/>
        <v/>
      </c>
      <c r="C380" s="162"/>
      <c r="D380" s="163"/>
      <c r="E380" s="164"/>
      <c r="F380" s="165"/>
      <c r="G380" s="307"/>
      <c r="H380" s="308"/>
      <c r="I380" s="346">
        <f t="shared" si="351"/>
        <v>0</v>
      </c>
      <c r="J380" s="309" t="str">
        <f t="shared" si="352"/>
        <v/>
      </c>
      <c r="K380" s="164"/>
      <c r="L380" s="342" t="str">
        <f t="shared" si="353"/>
        <v/>
      </c>
      <c r="M380" s="309" t="str">
        <f t="shared" si="354"/>
        <v/>
      </c>
      <c r="N380" s="309" t="str">
        <f t="shared" si="355"/>
        <v/>
      </c>
      <c r="O380" s="309" t="str">
        <f t="shared" si="356"/>
        <v/>
      </c>
      <c r="P380" s="164"/>
      <c r="Q380" s="309" t="str">
        <f t="shared" si="357"/>
        <v/>
      </c>
      <c r="R380" s="309" t="str">
        <f t="shared" si="358"/>
        <v/>
      </c>
      <c r="S380" s="56"/>
      <c r="T380" s="57"/>
      <c r="U380" s="64" t="str">
        <f>IF($A380="","",'Stammdaten Mitarbeitende'!L380)</f>
        <v/>
      </c>
      <c r="V380" s="63">
        <f t="shared" si="359"/>
        <v>0</v>
      </c>
      <c r="W380" s="63" t="str">
        <f t="shared" si="360"/>
        <v/>
      </c>
      <c r="X380" s="63" t="str">
        <f t="shared" si="361"/>
        <v/>
      </c>
      <c r="Y380" s="65" t="str">
        <f t="shared" si="362"/>
        <v/>
      </c>
      <c r="Z380" s="65" t="str">
        <f t="shared" si="363"/>
        <v/>
      </c>
      <c r="AA380" s="19" t="str">
        <f t="shared" si="364"/>
        <v/>
      </c>
      <c r="AB380" s="19" t="str">
        <f t="shared" si="365"/>
        <v/>
      </c>
      <c r="AC380" s="19" t="str">
        <f t="shared" si="366"/>
        <v/>
      </c>
      <c r="AD380" s="19" t="str">
        <f t="shared" si="367"/>
        <v/>
      </c>
      <c r="AE380" s="19" t="str">
        <f t="shared" si="368"/>
        <v/>
      </c>
      <c r="AF380" s="19" t="str">
        <f t="shared" si="369"/>
        <v/>
      </c>
      <c r="AG380" s="19">
        <f t="shared" si="370"/>
        <v>0</v>
      </c>
      <c r="AH380" s="19" t="str">
        <f t="shared" si="371"/>
        <v/>
      </c>
      <c r="AI380" s="81">
        <f t="shared" si="372"/>
        <v>0</v>
      </c>
      <c r="AJ380" s="80">
        <f t="shared" si="378"/>
        <v>0</v>
      </c>
      <c r="AK380" s="19">
        <f t="shared" si="373"/>
        <v>0</v>
      </c>
      <c r="AL380" s="19">
        <f t="shared" si="374"/>
        <v>0</v>
      </c>
      <c r="AM380" s="64">
        <f>IF('Stammdaten Mitarbeitende'!N380&gt;0,AC380,0)</f>
        <v>0</v>
      </c>
      <c r="AN380" s="74">
        <f>IF('Stammdaten Mitarbeitende'!N380&gt;0,P380,0)</f>
        <v>0</v>
      </c>
      <c r="AO380" s="19">
        <f t="shared" si="375"/>
        <v>0</v>
      </c>
      <c r="AP380" s="19">
        <f t="shared" si="376"/>
        <v>0</v>
      </c>
      <c r="AQ380" s="97">
        <f t="shared" si="377"/>
        <v>0</v>
      </c>
    </row>
    <row r="381" spans="1:43" ht="17.25" hidden="1" customHeight="1" x14ac:dyDescent="0.2">
      <c r="A381" s="347" t="str">
        <f>'Stammdaten Mitarbeitende'!AA381</f>
        <v/>
      </c>
      <c r="B381" s="348" t="str">
        <f t="shared" si="350"/>
        <v/>
      </c>
      <c r="C381" s="162"/>
      <c r="D381" s="163"/>
      <c r="E381" s="164"/>
      <c r="F381" s="165"/>
      <c r="G381" s="307"/>
      <c r="H381" s="308"/>
      <c r="I381" s="346">
        <f t="shared" si="351"/>
        <v>0</v>
      </c>
      <c r="J381" s="309" t="str">
        <f t="shared" si="352"/>
        <v/>
      </c>
      <c r="K381" s="164"/>
      <c r="L381" s="342" t="str">
        <f t="shared" si="353"/>
        <v/>
      </c>
      <c r="M381" s="309" t="str">
        <f t="shared" si="354"/>
        <v/>
      </c>
      <c r="N381" s="309" t="str">
        <f t="shared" si="355"/>
        <v/>
      </c>
      <c r="O381" s="309" t="str">
        <f t="shared" si="356"/>
        <v/>
      </c>
      <c r="P381" s="164"/>
      <c r="Q381" s="309" t="str">
        <f t="shared" si="357"/>
        <v/>
      </c>
      <c r="R381" s="309" t="str">
        <f t="shared" si="358"/>
        <v/>
      </c>
      <c r="S381" s="56"/>
      <c r="T381" s="57"/>
      <c r="U381" s="64" t="str">
        <f>IF($A381="","",'Stammdaten Mitarbeitende'!L381)</f>
        <v/>
      </c>
      <c r="V381" s="63">
        <f t="shared" si="359"/>
        <v>0</v>
      </c>
      <c r="W381" s="63" t="str">
        <f t="shared" si="360"/>
        <v/>
      </c>
      <c r="X381" s="63" t="str">
        <f t="shared" si="361"/>
        <v/>
      </c>
      <c r="Y381" s="65" t="str">
        <f t="shared" si="362"/>
        <v/>
      </c>
      <c r="Z381" s="65" t="str">
        <f t="shared" si="363"/>
        <v/>
      </c>
      <c r="AA381" s="19" t="str">
        <f t="shared" si="364"/>
        <v/>
      </c>
      <c r="AB381" s="19" t="str">
        <f t="shared" si="365"/>
        <v/>
      </c>
      <c r="AC381" s="19" t="str">
        <f t="shared" si="366"/>
        <v/>
      </c>
      <c r="AD381" s="19" t="str">
        <f t="shared" si="367"/>
        <v/>
      </c>
      <c r="AE381" s="19" t="str">
        <f t="shared" si="368"/>
        <v/>
      </c>
      <c r="AF381" s="19" t="str">
        <f t="shared" si="369"/>
        <v/>
      </c>
      <c r="AG381" s="19">
        <f t="shared" si="370"/>
        <v>0</v>
      </c>
      <c r="AH381" s="19" t="str">
        <f t="shared" si="371"/>
        <v/>
      </c>
      <c r="AI381" s="81">
        <f t="shared" si="372"/>
        <v>0</v>
      </c>
      <c r="AJ381" s="80">
        <f t="shared" si="378"/>
        <v>0</v>
      </c>
      <c r="AK381" s="19">
        <f t="shared" si="373"/>
        <v>0</v>
      </c>
      <c r="AL381" s="19">
        <f t="shared" si="374"/>
        <v>0</v>
      </c>
      <c r="AM381" s="64">
        <f>IF('Stammdaten Mitarbeitende'!N381&gt;0,AC381,0)</f>
        <v>0</v>
      </c>
      <c r="AN381" s="74">
        <f>IF('Stammdaten Mitarbeitende'!N381&gt;0,P381,0)</f>
        <v>0</v>
      </c>
      <c r="AO381" s="19">
        <f t="shared" si="375"/>
        <v>0</v>
      </c>
      <c r="AP381" s="19">
        <f t="shared" si="376"/>
        <v>0</v>
      </c>
      <c r="AQ381" s="97">
        <f t="shared" si="377"/>
        <v>0</v>
      </c>
    </row>
    <row r="382" spans="1:43" ht="17.25" hidden="1" customHeight="1" x14ac:dyDescent="0.2">
      <c r="A382" s="347" t="str">
        <f>'Stammdaten Mitarbeitende'!AA382</f>
        <v/>
      </c>
      <c r="B382" s="348" t="str">
        <f t="shared" si="350"/>
        <v/>
      </c>
      <c r="C382" s="162"/>
      <c r="D382" s="163"/>
      <c r="E382" s="164"/>
      <c r="F382" s="165"/>
      <c r="G382" s="307"/>
      <c r="H382" s="308"/>
      <c r="I382" s="346">
        <f t="shared" si="351"/>
        <v>0</v>
      </c>
      <c r="J382" s="309" t="str">
        <f t="shared" si="352"/>
        <v/>
      </c>
      <c r="K382" s="164"/>
      <c r="L382" s="342" t="str">
        <f t="shared" si="353"/>
        <v/>
      </c>
      <c r="M382" s="309" t="str">
        <f t="shared" si="354"/>
        <v/>
      </c>
      <c r="N382" s="309" t="str">
        <f t="shared" si="355"/>
        <v/>
      </c>
      <c r="O382" s="309" t="str">
        <f t="shared" si="356"/>
        <v/>
      </c>
      <c r="P382" s="164"/>
      <c r="Q382" s="309" t="str">
        <f t="shared" si="357"/>
        <v/>
      </c>
      <c r="R382" s="309" t="str">
        <f t="shared" si="358"/>
        <v/>
      </c>
      <c r="S382" s="56"/>
      <c r="T382" s="57"/>
      <c r="U382" s="64" t="str">
        <f>IF($A382="","",'Stammdaten Mitarbeitende'!L382)</f>
        <v/>
      </c>
      <c r="V382" s="63">
        <f t="shared" si="359"/>
        <v>0</v>
      </c>
      <c r="W382" s="63" t="str">
        <f t="shared" si="360"/>
        <v/>
      </c>
      <c r="X382" s="63" t="str">
        <f t="shared" si="361"/>
        <v/>
      </c>
      <c r="Y382" s="65" t="str">
        <f t="shared" si="362"/>
        <v/>
      </c>
      <c r="Z382" s="65" t="str">
        <f t="shared" si="363"/>
        <v/>
      </c>
      <c r="AA382" s="19" t="str">
        <f t="shared" si="364"/>
        <v/>
      </c>
      <c r="AB382" s="19" t="str">
        <f t="shared" si="365"/>
        <v/>
      </c>
      <c r="AC382" s="19" t="str">
        <f t="shared" si="366"/>
        <v/>
      </c>
      <c r="AD382" s="19" t="str">
        <f t="shared" si="367"/>
        <v/>
      </c>
      <c r="AE382" s="19" t="str">
        <f t="shared" si="368"/>
        <v/>
      </c>
      <c r="AF382" s="19" t="str">
        <f t="shared" si="369"/>
        <v/>
      </c>
      <c r="AG382" s="19">
        <f t="shared" si="370"/>
        <v>0</v>
      </c>
      <c r="AH382" s="19" t="str">
        <f t="shared" si="371"/>
        <v/>
      </c>
      <c r="AI382" s="81">
        <f t="shared" si="372"/>
        <v>0</v>
      </c>
      <c r="AJ382" s="80">
        <f t="shared" si="378"/>
        <v>0</v>
      </c>
      <c r="AK382" s="19">
        <f t="shared" si="373"/>
        <v>0</v>
      </c>
      <c r="AL382" s="19">
        <f t="shared" si="374"/>
        <v>0</v>
      </c>
      <c r="AM382" s="64">
        <f>IF('Stammdaten Mitarbeitende'!N382&gt;0,AC382,0)</f>
        <v>0</v>
      </c>
      <c r="AN382" s="74">
        <f>IF('Stammdaten Mitarbeitende'!N382&gt;0,P382,0)</f>
        <v>0</v>
      </c>
      <c r="AO382" s="19">
        <f t="shared" si="375"/>
        <v>0</v>
      </c>
      <c r="AP382" s="19">
        <f t="shared" si="376"/>
        <v>0</v>
      </c>
      <c r="AQ382" s="97">
        <f t="shared" si="377"/>
        <v>0</v>
      </c>
    </row>
    <row r="383" spans="1:43" ht="17.25" hidden="1" customHeight="1" x14ac:dyDescent="0.2">
      <c r="A383" s="347" t="str">
        <f>'Stammdaten Mitarbeitende'!AA383</f>
        <v/>
      </c>
      <c r="B383" s="348" t="str">
        <f t="shared" si="350"/>
        <v/>
      </c>
      <c r="C383" s="162"/>
      <c r="D383" s="163"/>
      <c r="E383" s="164"/>
      <c r="F383" s="165"/>
      <c r="G383" s="307"/>
      <c r="H383" s="308"/>
      <c r="I383" s="346">
        <f t="shared" si="351"/>
        <v>0</v>
      </c>
      <c r="J383" s="309" t="str">
        <f t="shared" si="352"/>
        <v/>
      </c>
      <c r="K383" s="164"/>
      <c r="L383" s="342" t="str">
        <f t="shared" si="353"/>
        <v/>
      </c>
      <c r="M383" s="309" t="str">
        <f t="shared" si="354"/>
        <v/>
      </c>
      <c r="N383" s="309" t="str">
        <f t="shared" si="355"/>
        <v/>
      </c>
      <c r="O383" s="309" t="str">
        <f t="shared" si="356"/>
        <v/>
      </c>
      <c r="P383" s="164"/>
      <c r="Q383" s="309" t="str">
        <f t="shared" si="357"/>
        <v/>
      </c>
      <c r="R383" s="309" t="str">
        <f t="shared" si="358"/>
        <v/>
      </c>
      <c r="S383" s="56"/>
      <c r="T383" s="57"/>
      <c r="U383" s="64" t="str">
        <f>IF($A383="","",'Stammdaten Mitarbeitende'!L383)</f>
        <v/>
      </c>
      <c r="V383" s="63">
        <f t="shared" si="359"/>
        <v>0</v>
      </c>
      <c r="W383" s="63" t="str">
        <f t="shared" si="360"/>
        <v/>
      </c>
      <c r="X383" s="63" t="str">
        <f t="shared" si="361"/>
        <v/>
      </c>
      <c r="Y383" s="65" t="str">
        <f t="shared" si="362"/>
        <v/>
      </c>
      <c r="Z383" s="65" t="str">
        <f t="shared" si="363"/>
        <v/>
      </c>
      <c r="AA383" s="19" t="str">
        <f t="shared" si="364"/>
        <v/>
      </c>
      <c r="AB383" s="19" t="str">
        <f t="shared" si="365"/>
        <v/>
      </c>
      <c r="AC383" s="19" t="str">
        <f t="shared" si="366"/>
        <v/>
      </c>
      <c r="AD383" s="19" t="str">
        <f t="shared" si="367"/>
        <v/>
      </c>
      <c r="AE383" s="19" t="str">
        <f t="shared" si="368"/>
        <v/>
      </c>
      <c r="AF383" s="19" t="str">
        <f t="shared" si="369"/>
        <v/>
      </c>
      <c r="AG383" s="19">
        <f t="shared" si="370"/>
        <v>0</v>
      </c>
      <c r="AH383" s="19" t="str">
        <f t="shared" si="371"/>
        <v/>
      </c>
      <c r="AI383" s="81">
        <f t="shared" si="372"/>
        <v>0</v>
      </c>
      <c r="AJ383" s="80">
        <f t="shared" si="378"/>
        <v>0</v>
      </c>
      <c r="AK383" s="19">
        <f t="shared" si="373"/>
        <v>0</v>
      </c>
      <c r="AL383" s="19">
        <f t="shared" si="374"/>
        <v>0</v>
      </c>
      <c r="AM383" s="64">
        <f>IF('Stammdaten Mitarbeitende'!N383&gt;0,AC383,0)</f>
        <v>0</v>
      </c>
      <c r="AN383" s="74">
        <f>IF('Stammdaten Mitarbeitende'!N383&gt;0,P383,0)</f>
        <v>0</v>
      </c>
      <c r="AO383" s="19">
        <f t="shared" si="375"/>
        <v>0</v>
      </c>
      <c r="AP383" s="19">
        <f t="shared" si="376"/>
        <v>0</v>
      </c>
      <c r="AQ383" s="97">
        <f t="shared" si="377"/>
        <v>0</v>
      </c>
    </row>
    <row r="384" spans="1:43" ht="17.25" hidden="1" customHeight="1" x14ac:dyDescent="0.2">
      <c r="A384" s="347" t="str">
        <f>'Stammdaten Mitarbeitende'!AA384</f>
        <v/>
      </c>
      <c r="B384" s="348" t="str">
        <f t="shared" si="350"/>
        <v/>
      </c>
      <c r="C384" s="162"/>
      <c r="D384" s="163"/>
      <c r="E384" s="164"/>
      <c r="F384" s="165"/>
      <c r="G384" s="307"/>
      <c r="H384" s="308"/>
      <c r="I384" s="346">
        <f t="shared" si="351"/>
        <v>0</v>
      </c>
      <c r="J384" s="309" t="str">
        <f t="shared" si="352"/>
        <v/>
      </c>
      <c r="K384" s="164"/>
      <c r="L384" s="342" t="str">
        <f t="shared" si="353"/>
        <v/>
      </c>
      <c r="M384" s="309" t="str">
        <f t="shared" si="354"/>
        <v/>
      </c>
      <c r="N384" s="309" t="str">
        <f t="shared" si="355"/>
        <v/>
      </c>
      <c r="O384" s="309" t="str">
        <f t="shared" si="356"/>
        <v/>
      </c>
      <c r="P384" s="164"/>
      <c r="Q384" s="309" t="str">
        <f t="shared" si="357"/>
        <v/>
      </c>
      <c r="R384" s="309" t="str">
        <f t="shared" si="358"/>
        <v/>
      </c>
      <c r="S384" s="56"/>
      <c r="T384" s="57"/>
      <c r="U384" s="64" t="str">
        <f>IF($A384="","",'Stammdaten Mitarbeitende'!L384)</f>
        <v/>
      </c>
      <c r="V384" s="63">
        <f t="shared" si="359"/>
        <v>0</v>
      </c>
      <c r="W384" s="63" t="str">
        <f t="shared" si="360"/>
        <v/>
      </c>
      <c r="X384" s="63" t="str">
        <f t="shared" si="361"/>
        <v/>
      </c>
      <c r="Y384" s="65" t="str">
        <f t="shared" si="362"/>
        <v/>
      </c>
      <c r="Z384" s="65" t="str">
        <f t="shared" si="363"/>
        <v/>
      </c>
      <c r="AA384" s="19" t="str">
        <f t="shared" si="364"/>
        <v/>
      </c>
      <c r="AB384" s="19" t="str">
        <f t="shared" si="365"/>
        <v/>
      </c>
      <c r="AC384" s="19" t="str">
        <f t="shared" si="366"/>
        <v/>
      </c>
      <c r="AD384" s="19" t="str">
        <f t="shared" si="367"/>
        <v/>
      </c>
      <c r="AE384" s="19" t="str">
        <f t="shared" si="368"/>
        <v/>
      </c>
      <c r="AF384" s="19" t="str">
        <f t="shared" si="369"/>
        <v/>
      </c>
      <c r="AG384" s="19">
        <f t="shared" si="370"/>
        <v>0</v>
      </c>
      <c r="AH384" s="19" t="str">
        <f t="shared" si="371"/>
        <v/>
      </c>
      <c r="AI384" s="81">
        <f t="shared" si="372"/>
        <v>0</v>
      </c>
      <c r="AJ384" s="80">
        <f t="shared" si="378"/>
        <v>0</v>
      </c>
      <c r="AK384" s="19">
        <f t="shared" si="373"/>
        <v>0</v>
      </c>
      <c r="AL384" s="19">
        <f t="shared" si="374"/>
        <v>0</v>
      </c>
      <c r="AM384" s="64">
        <f>IF('Stammdaten Mitarbeitende'!N384&gt;0,AC384,0)</f>
        <v>0</v>
      </c>
      <c r="AN384" s="74">
        <f>IF('Stammdaten Mitarbeitende'!N384&gt;0,P384,0)</f>
        <v>0</v>
      </c>
      <c r="AO384" s="19">
        <f t="shared" si="375"/>
        <v>0</v>
      </c>
      <c r="AP384" s="19">
        <f t="shared" si="376"/>
        <v>0</v>
      </c>
      <c r="AQ384" s="97">
        <f t="shared" si="377"/>
        <v>0</v>
      </c>
    </row>
    <row r="385" spans="1:43" ht="17.25" hidden="1" customHeight="1" x14ac:dyDescent="0.2">
      <c r="A385" s="347" t="str">
        <f>'Stammdaten Mitarbeitende'!AA385</f>
        <v/>
      </c>
      <c r="B385" s="348" t="str">
        <f t="shared" si="350"/>
        <v/>
      </c>
      <c r="C385" s="162"/>
      <c r="D385" s="163"/>
      <c r="E385" s="164"/>
      <c r="F385" s="165"/>
      <c r="G385" s="307"/>
      <c r="H385" s="308"/>
      <c r="I385" s="346">
        <f t="shared" si="351"/>
        <v>0</v>
      </c>
      <c r="J385" s="309" t="str">
        <f t="shared" si="352"/>
        <v/>
      </c>
      <c r="K385" s="164"/>
      <c r="L385" s="342" t="str">
        <f t="shared" si="353"/>
        <v/>
      </c>
      <c r="M385" s="309" t="str">
        <f t="shared" si="354"/>
        <v/>
      </c>
      <c r="N385" s="309" t="str">
        <f t="shared" si="355"/>
        <v/>
      </c>
      <c r="O385" s="309" t="str">
        <f t="shared" si="356"/>
        <v/>
      </c>
      <c r="P385" s="164"/>
      <c r="Q385" s="309" t="str">
        <f t="shared" si="357"/>
        <v/>
      </c>
      <c r="R385" s="309" t="str">
        <f t="shared" si="358"/>
        <v/>
      </c>
      <c r="S385" s="56"/>
      <c r="T385" s="57"/>
      <c r="U385" s="64" t="str">
        <f>IF($A385="","",'Stammdaten Mitarbeitende'!L385)</f>
        <v/>
      </c>
      <c r="V385" s="63">
        <f t="shared" si="359"/>
        <v>0</v>
      </c>
      <c r="W385" s="63" t="str">
        <f t="shared" si="360"/>
        <v/>
      </c>
      <c r="X385" s="63" t="str">
        <f t="shared" si="361"/>
        <v/>
      </c>
      <c r="Y385" s="65" t="str">
        <f t="shared" si="362"/>
        <v/>
      </c>
      <c r="Z385" s="65" t="str">
        <f t="shared" si="363"/>
        <v/>
      </c>
      <c r="AA385" s="19" t="str">
        <f t="shared" si="364"/>
        <v/>
      </c>
      <c r="AB385" s="19" t="str">
        <f t="shared" si="365"/>
        <v/>
      </c>
      <c r="AC385" s="19" t="str">
        <f t="shared" si="366"/>
        <v/>
      </c>
      <c r="AD385" s="19" t="str">
        <f t="shared" si="367"/>
        <v/>
      </c>
      <c r="AE385" s="19" t="str">
        <f t="shared" si="368"/>
        <v/>
      </c>
      <c r="AF385" s="19" t="str">
        <f t="shared" si="369"/>
        <v/>
      </c>
      <c r="AG385" s="19">
        <f t="shared" si="370"/>
        <v>0</v>
      </c>
      <c r="AH385" s="19" t="str">
        <f t="shared" si="371"/>
        <v/>
      </c>
      <c r="AI385" s="81">
        <f t="shared" si="372"/>
        <v>0</v>
      </c>
      <c r="AJ385" s="80">
        <f t="shared" si="378"/>
        <v>0</v>
      </c>
      <c r="AK385" s="19">
        <f t="shared" si="373"/>
        <v>0</v>
      </c>
      <c r="AL385" s="19">
        <f t="shared" si="374"/>
        <v>0</v>
      </c>
      <c r="AM385" s="64">
        <f>IF('Stammdaten Mitarbeitende'!N385&gt;0,AC385,0)</f>
        <v>0</v>
      </c>
      <c r="AN385" s="74">
        <f>IF('Stammdaten Mitarbeitende'!N385&gt;0,P385,0)</f>
        <v>0</v>
      </c>
      <c r="AO385" s="19">
        <f t="shared" si="375"/>
        <v>0</v>
      </c>
      <c r="AP385" s="19">
        <f t="shared" si="376"/>
        <v>0</v>
      </c>
      <c r="AQ385" s="97">
        <f t="shared" si="377"/>
        <v>0</v>
      </c>
    </row>
    <row r="386" spans="1:43" ht="17.25" hidden="1" customHeight="1" x14ac:dyDescent="0.2">
      <c r="A386" s="347" t="str">
        <f>'Stammdaten Mitarbeitende'!AA386</f>
        <v/>
      </c>
      <c r="B386" s="348" t="str">
        <f t="shared" si="350"/>
        <v/>
      </c>
      <c r="C386" s="162"/>
      <c r="D386" s="163"/>
      <c r="E386" s="164"/>
      <c r="F386" s="165"/>
      <c r="G386" s="307"/>
      <c r="H386" s="308"/>
      <c r="I386" s="346">
        <f t="shared" si="351"/>
        <v>0</v>
      </c>
      <c r="J386" s="309" t="str">
        <f t="shared" si="352"/>
        <v/>
      </c>
      <c r="K386" s="164"/>
      <c r="L386" s="342" t="str">
        <f t="shared" si="353"/>
        <v/>
      </c>
      <c r="M386" s="309" t="str">
        <f t="shared" si="354"/>
        <v/>
      </c>
      <c r="N386" s="309" t="str">
        <f t="shared" si="355"/>
        <v/>
      </c>
      <c r="O386" s="309" t="str">
        <f t="shared" si="356"/>
        <v/>
      </c>
      <c r="P386" s="164"/>
      <c r="Q386" s="309" t="str">
        <f t="shared" si="357"/>
        <v/>
      </c>
      <c r="R386" s="309" t="str">
        <f t="shared" si="358"/>
        <v/>
      </c>
      <c r="S386" s="56"/>
      <c r="T386" s="57"/>
      <c r="U386" s="64" t="str">
        <f>IF($A386="","",'Stammdaten Mitarbeitende'!L386)</f>
        <v/>
      </c>
      <c r="V386" s="63">
        <f t="shared" si="359"/>
        <v>0</v>
      </c>
      <c r="W386" s="63" t="str">
        <f t="shared" si="360"/>
        <v/>
      </c>
      <c r="X386" s="63" t="str">
        <f t="shared" si="361"/>
        <v/>
      </c>
      <c r="Y386" s="65" t="str">
        <f t="shared" si="362"/>
        <v/>
      </c>
      <c r="Z386" s="65" t="str">
        <f t="shared" si="363"/>
        <v/>
      </c>
      <c r="AA386" s="19" t="str">
        <f t="shared" si="364"/>
        <v/>
      </c>
      <c r="AB386" s="19" t="str">
        <f t="shared" si="365"/>
        <v/>
      </c>
      <c r="AC386" s="19" t="str">
        <f t="shared" si="366"/>
        <v/>
      </c>
      <c r="AD386" s="19" t="str">
        <f t="shared" si="367"/>
        <v/>
      </c>
      <c r="AE386" s="19" t="str">
        <f t="shared" si="368"/>
        <v/>
      </c>
      <c r="AF386" s="19" t="str">
        <f t="shared" si="369"/>
        <v/>
      </c>
      <c r="AG386" s="19">
        <f t="shared" si="370"/>
        <v>0</v>
      </c>
      <c r="AH386" s="19" t="str">
        <f t="shared" si="371"/>
        <v/>
      </c>
      <c r="AI386" s="81">
        <f t="shared" si="372"/>
        <v>0</v>
      </c>
      <c r="AJ386" s="80">
        <f t="shared" si="378"/>
        <v>0</v>
      </c>
      <c r="AK386" s="19">
        <f t="shared" si="373"/>
        <v>0</v>
      </c>
      <c r="AL386" s="19">
        <f t="shared" si="374"/>
        <v>0</v>
      </c>
      <c r="AM386" s="64">
        <f>IF('Stammdaten Mitarbeitende'!N386&gt;0,AC386,0)</f>
        <v>0</v>
      </c>
      <c r="AN386" s="74">
        <f>IF('Stammdaten Mitarbeitende'!N386&gt;0,P386,0)</f>
        <v>0</v>
      </c>
      <c r="AO386" s="19">
        <f t="shared" si="375"/>
        <v>0</v>
      </c>
      <c r="AP386" s="19">
        <f t="shared" si="376"/>
        <v>0</v>
      </c>
      <c r="AQ386" s="97">
        <f t="shared" si="377"/>
        <v>0</v>
      </c>
    </row>
    <row r="387" spans="1:43" ht="17.25" hidden="1" customHeight="1" x14ac:dyDescent="0.2">
      <c r="A387" s="347" t="str">
        <f>'Stammdaten Mitarbeitende'!AA387</f>
        <v/>
      </c>
      <c r="B387" s="348" t="str">
        <f t="shared" si="350"/>
        <v/>
      </c>
      <c r="C387" s="162"/>
      <c r="D387" s="163"/>
      <c r="E387" s="164"/>
      <c r="F387" s="165"/>
      <c r="G387" s="307"/>
      <c r="H387" s="308"/>
      <c r="I387" s="346">
        <f t="shared" si="351"/>
        <v>0</v>
      </c>
      <c r="J387" s="309" t="str">
        <f t="shared" si="352"/>
        <v/>
      </c>
      <c r="K387" s="164"/>
      <c r="L387" s="342" t="str">
        <f t="shared" si="353"/>
        <v/>
      </c>
      <c r="M387" s="309" t="str">
        <f t="shared" si="354"/>
        <v/>
      </c>
      <c r="N387" s="309" t="str">
        <f t="shared" si="355"/>
        <v/>
      </c>
      <c r="O387" s="309" t="str">
        <f t="shared" si="356"/>
        <v/>
      </c>
      <c r="P387" s="164"/>
      <c r="Q387" s="309" t="str">
        <f t="shared" si="357"/>
        <v/>
      </c>
      <c r="R387" s="309" t="str">
        <f t="shared" si="358"/>
        <v/>
      </c>
      <c r="S387" s="56"/>
      <c r="T387" s="57"/>
      <c r="U387" s="64" t="str">
        <f>IF($A387="","",'Stammdaten Mitarbeitende'!L387)</f>
        <v/>
      </c>
      <c r="V387" s="63">
        <f t="shared" si="359"/>
        <v>0</v>
      </c>
      <c r="W387" s="63" t="str">
        <f t="shared" si="360"/>
        <v/>
      </c>
      <c r="X387" s="63" t="str">
        <f t="shared" si="361"/>
        <v/>
      </c>
      <c r="Y387" s="65" t="str">
        <f t="shared" si="362"/>
        <v/>
      </c>
      <c r="Z387" s="65" t="str">
        <f t="shared" si="363"/>
        <v/>
      </c>
      <c r="AA387" s="19" t="str">
        <f t="shared" si="364"/>
        <v/>
      </c>
      <c r="AB387" s="19" t="str">
        <f t="shared" si="365"/>
        <v/>
      </c>
      <c r="AC387" s="19" t="str">
        <f t="shared" si="366"/>
        <v/>
      </c>
      <c r="AD387" s="19" t="str">
        <f t="shared" si="367"/>
        <v/>
      </c>
      <c r="AE387" s="19" t="str">
        <f t="shared" si="368"/>
        <v/>
      </c>
      <c r="AF387" s="19" t="str">
        <f t="shared" si="369"/>
        <v/>
      </c>
      <c r="AG387" s="19">
        <f t="shared" si="370"/>
        <v>0</v>
      </c>
      <c r="AH387" s="19" t="str">
        <f t="shared" si="371"/>
        <v/>
      </c>
      <c r="AI387" s="81">
        <f t="shared" si="372"/>
        <v>0</v>
      </c>
      <c r="AJ387" s="80">
        <f t="shared" si="378"/>
        <v>0</v>
      </c>
      <c r="AK387" s="19">
        <f t="shared" si="373"/>
        <v>0</v>
      </c>
      <c r="AL387" s="19">
        <f t="shared" si="374"/>
        <v>0</v>
      </c>
      <c r="AM387" s="64">
        <f>IF('Stammdaten Mitarbeitende'!N387&gt;0,AC387,0)</f>
        <v>0</v>
      </c>
      <c r="AN387" s="74">
        <f>IF('Stammdaten Mitarbeitende'!N387&gt;0,P387,0)</f>
        <v>0</v>
      </c>
      <c r="AO387" s="19">
        <f t="shared" si="375"/>
        <v>0</v>
      </c>
      <c r="AP387" s="19">
        <f t="shared" si="376"/>
        <v>0</v>
      </c>
      <c r="AQ387" s="97">
        <f t="shared" si="377"/>
        <v>0</v>
      </c>
    </row>
    <row r="388" spans="1:43" ht="17.25" hidden="1" customHeight="1" x14ac:dyDescent="0.2">
      <c r="A388" s="347" t="str">
        <f>'Stammdaten Mitarbeitende'!AA388</f>
        <v/>
      </c>
      <c r="B388" s="348" t="str">
        <f t="shared" si="350"/>
        <v/>
      </c>
      <c r="C388" s="162"/>
      <c r="D388" s="163"/>
      <c r="E388" s="164"/>
      <c r="F388" s="165"/>
      <c r="G388" s="307"/>
      <c r="H388" s="308"/>
      <c r="I388" s="346">
        <f t="shared" si="351"/>
        <v>0</v>
      </c>
      <c r="J388" s="309" t="str">
        <f t="shared" si="352"/>
        <v/>
      </c>
      <c r="K388" s="164"/>
      <c r="L388" s="342" t="str">
        <f t="shared" si="353"/>
        <v/>
      </c>
      <c r="M388" s="309" t="str">
        <f t="shared" si="354"/>
        <v/>
      </c>
      <c r="N388" s="309" t="str">
        <f t="shared" si="355"/>
        <v/>
      </c>
      <c r="O388" s="309" t="str">
        <f t="shared" si="356"/>
        <v/>
      </c>
      <c r="P388" s="164"/>
      <c r="Q388" s="309" t="str">
        <f t="shared" si="357"/>
        <v/>
      </c>
      <c r="R388" s="309" t="str">
        <f t="shared" si="358"/>
        <v/>
      </c>
      <c r="S388" s="56"/>
      <c r="T388" s="57"/>
      <c r="U388" s="64" t="str">
        <f>IF($A388="","",'Stammdaten Mitarbeitende'!L388)</f>
        <v/>
      </c>
      <c r="V388" s="63">
        <f t="shared" si="359"/>
        <v>0</v>
      </c>
      <c r="W388" s="63" t="str">
        <f t="shared" si="360"/>
        <v/>
      </c>
      <c r="X388" s="63" t="str">
        <f t="shared" si="361"/>
        <v/>
      </c>
      <c r="Y388" s="65" t="str">
        <f t="shared" si="362"/>
        <v/>
      </c>
      <c r="Z388" s="65" t="str">
        <f t="shared" si="363"/>
        <v/>
      </c>
      <c r="AA388" s="19" t="str">
        <f t="shared" si="364"/>
        <v/>
      </c>
      <c r="AB388" s="19" t="str">
        <f t="shared" si="365"/>
        <v/>
      </c>
      <c r="AC388" s="19" t="str">
        <f t="shared" si="366"/>
        <v/>
      </c>
      <c r="AD388" s="19" t="str">
        <f t="shared" si="367"/>
        <v/>
      </c>
      <c r="AE388" s="19" t="str">
        <f t="shared" si="368"/>
        <v/>
      </c>
      <c r="AF388" s="19" t="str">
        <f t="shared" si="369"/>
        <v/>
      </c>
      <c r="AG388" s="19">
        <f t="shared" si="370"/>
        <v>0</v>
      </c>
      <c r="AH388" s="19" t="str">
        <f t="shared" si="371"/>
        <v/>
      </c>
      <c r="AI388" s="81">
        <f t="shared" si="372"/>
        <v>0</v>
      </c>
      <c r="AJ388" s="80">
        <f t="shared" si="378"/>
        <v>0</v>
      </c>
      <c r="AK388" s="19">
        <f t="shared" si="373"/>
        <v>0</v>
      </c>
      <c r="AL388" s="19">
        <f t="shared" si="374"/>
        <v>0</v>
      </c>
      <c r="AM388" s="64">
        <f>IF('Stammdaten Mitarbeitende'!N388&gt;0,AC388,0)</f>
        <v>0</v>
      </c>
      <c r="AN388" s="74">
        <f>IF('Stammdaten Mitarbeitende'!N388&gt;0,P388,0)</f>
        <v>0</v>
      </c>
      <c r="AO388" s="19">
        <f t="shared" si="375"/>
        <v>0</v>
      </c>
      <c r="AP388" s="19">
        <f t="shared" si="376"/>
        <v>0</v>
      </c>
      <c r="AQ388" s="97">
        <f t="shared" si="377"/>
        <v>0</v>
      </c>
    </row>
    <row r="389" spans="1:43" ht="17.25" hidden="1" customHeight="1" x14ac:dyDescent="0.2">
      <c r="A389" s="347" t="str">
        <f>'Stammdaten Mitarbeitende'!AA389</f>
        <v/>
      </c>
      <c r="B389" s="348" t="str">
        <f t="shared" si="350"/>
        <v/>
      </c>
      <c r="C389" s="162"/>
      <c r="D389" s="163"/>
      <c r="E389" s="164"/>
      <c r="F389" s="165"/>
      <c r="G389" s="307"/>
      <c r="H389" s="308"/>
      <c r="I389" s="346">
        <f t="shared" si="351"/>
        <v>0</v>
      </c>
      <c r="J389" s="309" t="str">
        <f t="shared" si="352"/>
        <v/>
      </c>
      <c r="K389" s="164"/>
      <c r="L389" s="342" t="str">
        <f t="shared" si="353"/>
        <v/>
      </c>
      <c r="M389" s="309" t="str">
        <f t="shared" si="354"/>
        <v/>
      </c>
      <c r="N389" s="309" t="str">
        <f t="shared" si="355"/>
        <v/>
      </c>
      <c r="O389" s="309" t="str">
        <f t="shared" si="356"/>
        <v/>
      </c>
      <c r="P389" s="164"/>
      <c r="Q389" s="309" t="str">
        <f t="shared" si="357"/>
        <v/>
      </c>
      <c r="R389" s="309" t="str">
        <f t="shared" si="358"/>
        <v/>
      </c>
      <c r="S389" s="56"/>
      <c r="T389" s="57"/>
      <c r="U389" s="64" t="str">
        <f>IF($A389="","",'Stammdaten Mitarbeitende'!L389)</f>
        <v/>
      </c>
      <c r="V389" s="63">
        <f t="shared" si="359"/>
        <v>0</v>
      </c>
      <c r="W389" s="63" t="str">
        <f t="shared" si="360"/>
        <v/>
      </c>
      <c r="X389" s="63" t="str">
        <f t="shared" si="361"/>
        <v/>
      </c>
      <c r="Y389" s="65" t="str">
        <f t="shared" si="362"/>
        <v/>
      </c>
      <c r="Z389" s="65" t="str">
        <f t="shared" si="363"/>
        <v/>
      </c>
      <c r="AA389" s="19" t="str">
        <f t="shared" si="364"/>
        <v/>
      </c>
      <c r="AB389" s="19" t="str">
        <f t="shared" si="365"/>
        <v/>
      </c>
      <c r="AC389" s="19" t="str">
        <f t="shared" si="366"/>
        <v/>
      </c>
      <c r="AD389" s="19" t="str">
        <f t="shared" si="367"/>
        <v/>
      </c>
      <c r="AE389" s="19" t="str">
        <f t="shared" si="368"/>
        <v/>
      </c>
      <c r="AF389" s="19" t="str">
        <f t="shared" si="369"/>
        <v/>
      </c>
      <c r="AG389" s="19">
        <f t="shared" si="370"/>
        <v>0</v>
      </c>
      <c r="AH389" s="19" t="str">
        <f t="shared" si="371"/>
        <v/>
      </c>
      <c r="AI389" s="81">
        <f t="shared" si="372"/>
        <v>0</v>
      </c>
      <c r="AJ389" s="80">
        <f t="shared" si="378"/>
        <v>0</v>
      </c>
      <c r="AK389" s="19">
        <f t="shared" si="373"/>
        <v>0</v>
      </c>
      <c r="AL389" s="19">
        <f t="shared" si="374"/>
        <v>0</v>
      </c>
      <c r="AM389" s="64">
        <f>IF('Stammdaten Mitarbeitende'!N389&gt;0,AC389,0)</f>
        <v>0</v>
      </c>
      <c r="AN389" s="74">
        <f>IF('Stammdaten Mitarbeitende'!N389&gt;0,P389,0)</f>
        <v>0</v>
      </c>
      <c r="AO389" s="19">
        <f t="shared" si="375"/>
        <v>0</v>
      </c>
      <c r="AP389" s="19">
        <f t="shared" si="376"/>
        <v>0</v>
      </c>
      <c r="AQ389" s="97">
        <f t="shared" si="377"/>
        <v>0</v>
      </c>
    </row>
    <row r="390" spans="1:43" hidden="1" x14ac:dyDescent="0.2">
      <c r="A390" s="280" t="str">
        <f>Übersetzungstexte!A$296</f>
        <v>Seitentotal</v>
      </c>
      <c r="B390" s="343"/>
      <c r="C390" s="281"/>
      <c r="D390" s="92">
        <f>SUM(D369:D389)</f>
        <v>0</v>
      </c>
      <c r="E390" s="282"/>
      <c r="F390" s="92">
        <f>SUM(F369:F389)</f>
        <v>0</v>
      </c>
      <c r="G390" s="344"/>
      <c r="H390" s="159"/>
      <c r="I390" s="281"/>
      <c r="J390" s="92">
        <f>SUM(J369:J389)</f>
        <v>0</v>
      </c>
      <c r="K390" s="345"/>
      <c r="L390" s="159"/>
      <c r="M390" s="281"/>
      <c r="N390" s="92">
        <f>SUM(N369:N389)</f>
        <v>0</v>
      </c>
      <c r="O390" s="344"/>
      <c r="P390" s="92">
        <f>SUM(P369:P389)</f>
        <v>0</v>
      </c>
      <c r="Q390" s="281"/>
      <c r="R390" s="92">
        <f>SUM(R369:R389)</f>
        <v>0</v>
      </c>
      <c r="S390" s="56"/>
      <c r="T390" s="56"/>
      <c r="U390" s="56"/>
      <c r="V390" s="56"/>
      <c r="W390" s="56"/>
      <c r="X390" s="56"/>
      <c r="Y390" s="18"/>
      <c r="Z390" s="18"/>
      <c r="AA390" s="19"/>
      <c r="AB390" s="19"/>
      <c r="AC390" s="19"/>
      <c r="AD390" s="19"/>
      <c r="AE390" s="19"/>
      <c r="AI390" s="79"/>
      <c r="AJ390" s="79"/>
      <c r="AM390" s="56"/>
    </row>
    <row r="391" spans="1:43" hidden="1" x14ac:dyDescent="0.2">
      <c r="A391" s="240" t="str">
        <f>'Stammdaten Betrieb &amp; Abteilung'!D$1</f>
        <v xml:space="preserve">  </v>
      </c>
      <c r="B391" s="73"/>
      <c r="C391" s="241"/>
      <c r="D391" s="242"/>
      <c r="E391" s="1"/>
      <c r="F391" s="25"/>
      <c r="G391" s="1"/>
      <c r="H391" s="1"/>
      <c r="I391" s="1"/>
      <c r="J391" s="243"/>
      <c r="K391" s="46"/>
      <c r="L391" s="18"/>
      <c r="M391" s="22" t="str">
        <f>Übersetzungstexte!A$239</f>
        <v>Betrieb / Betriebsabteilung</v>
      </c>
      <c r="N391" s="49" t="str">
        <f>'Stammdaten Betrieb &amp; Abteilung'!D$13</f>
        <v xml:space="preserve"> </v>
      </c>
      <c r="O391" s="1"/>
      <c r="P391" s="49"/>
      <c r="AI391" s="79"/>
      <c r="AJ391" s="79"/>
      <c r="AM391" s="64"/>
      <c r="AO391" s="97"/>
    </row>
    <row r="392" spans="1:43" hidden="1" x14ac:dyDescent="0.2">
      <c r="A392" s="49" t="str">
        <f>'Stammdaten Betrieb &amp; Abteilung'!D$3</f>
        <v xml:space="preserve"> </v>
      </c>
      <c r="B392" s="73"/>
      <c r="C392" s="246"/>
      <c r="D392" s="242"/>
      <c r="E392" s="1"/>
      <c r="F392" s="25"/>
      <c r="G392" s="1"/>
      <c r="H392" s="1"/>
      <c r="I392" s="1"/>
      <c r="J392" s="247"/>
      <c r="K392" s="46"/>
      <c r="L392" s="18"/>
      <c r="M392" s="22" t="str">
        <f>Übersetzungstexte!A$240</f>
        <v>Abrechnungsperiode</v>
      </c>
      <c r="N392" s="349" t="str">
        <f>'Stammdaten Betrieb &amp; Abteilung'!D$14</f>
        <v/>
      </c>
      <c r="O392" s="350"/>
      <c r="P392" s="350" t="e">
        <f>'Stammdaten Betrieb &amp; Abteilung'!D$12</f>
        <v>#VALUE!</v>
      </c>
      <c r="Q392" s="351"/>
      <c r="R392" s="352"/>
      <c r="AI392" s="79"/>
      <c r="AJ392" s="79"/>
      <c r="AM392" s="64"/>
      <c r="AO392" s="87"/>
      <c r="AP392" s="87"/>
    </row>
    <row r="393" spans="1:43" hidden="1" x14ac:dyDescent="0.2">
      <c r="A393" s="49" t="str">
        <f>'Stammdaten Betrieb &amp; Abteilung'!D$4</f>
        <v xml:space="preserve"> </v>
      </c>
      <c r="B393" s="73"/>
      <c r="C393" s="1"/>
      <c r="D393" s="242"/>
      <c r="E393" s="1"/>
      <c r="F393" s="25"/>
      <c r="G393" s="1"/>
      <c r="H393" s="1"/>
      <c r="I393" s="1"/>
      <c r="J393" s="247"/>
      <c r="K393" s="46"/>
      <c r="L393" s="18"/>
      <c r="M393" s="22" t="str">
        <f>Übersetzungstexte!A$241</f>
        <v>Beginn / Ende der Kurzarbeit</v>
      </c>
      <c r="N393" s="49" t="str">
        <f>'Stammdaten Betrieb &amp; Abteilung'!D$16</f>
        <v/>
      </c>
      <c r="O393" s="1"/>
      <c r="P393" s="49"/>
      <c r="Q393" s="49"/>
      <c r="AI393" s="79"/>
      <c r="AJ393" s="79"/>
      <c r="AM393" s="64"/>
      <c r="AO393" s="87"/>
      <c r="AP393" s="87"/>
    </row>
    <row r="394" spans="1:43" hidden="1" x14ac:dyDescent="0.2">
      <c r="A394" s="187"/>
      <c r="B394" s="188"/>
      <c r="C394" s="189"/>
      <c r="D394" s="190"/>
      <c r="E394" s="189"/>
      <c r="F394" s="191"/>
      <c r="G394" s="189"/>
      <c r="H394" s="189"/>
      <c r="I394" s="189"/>
      <c r="J394" s="190"/>
      <c r="K394" s="190"/>
      <c r="L394" s="189"/>
      <c r="M394" s="192"/>
      <c r="N394" s="189"/>
      <c r="O394" s="189"/>
      <c r="P394" s="189"/>
      <c r="Q394" s="189"/>
      <c r="R394" s="189"/>
      <c r="AI394" s="79"/>
      <c r="AJ394" s="79"/>
      <c r="AM394" s="64"/>
      <c r="AO394" s="87"/>
      <c r="AP394" s="87"/>
    </row>
    <row r="395" spans="1:43" hidden="1" x14ac:dyDescent="0.2">
      <c r="A395" s="311">
        <v>1</v>
      </c>
      <c r="B395" s="312">
        <v>2</v>
      </c>
      <c r="C395" s="312">
        <v>3</v>
      </c>
      <c r="D395" s="312">
        <v>4</v>
      </c>
      <c r="E395" s="312">
        <v>5</v>
      </c>
      <c r="F395" s="312">
        <v>6</v>
      </c>
      <c r="G395" s="313"/>
      <c r="H395" s="314">
        <v>7</v>
      </c>
      <c r="I395" s="315"/>
      <c r="J395" s="312">
        <v>8</v>
      </c>
      <c r="K395" s="312">
        <v>9</v>
      </c>
      <c r="L395" s="312">
        <v>10</v>
      </c>
      <c r="M395" s="312">
        <v>11</v>
      </c>
      <c r="N395" s="312">
        <v>12</v>
      </c>
      <c r="O395" s="312">
        <v>13</v>
      </c>
      <c r="P395" s="312"/>
      <c r="Q395" s="312">
        <v>14</v>
      </c>
      <c r="R395" s="312">
        <v>15</v>
      </c>
      <c r="S395" s="54"/>
      <c r="T395" s="54"/>
      <c r="U395" s="54"/>
      <c r="V395" s="58" t="s">
        <v>717</v>
      </c>
      <c r="W395" s="54" t="s">
        <v>759</v>
      </c>
      <c r="X395" s="54"/>
      <c r="Y395" s="59" t="s">
        <v>718</v>
      </c>
      <c r="Z395" s="54" t="s">
        <v>719</v>
      </c>
      <c r="AA395" s="59" t="s">
        <v>720</v>
      </c>
      <c r="AB395" s="59" t="s">
        <v>721</v>
      </c>
      <c r="AC395" s="59" t="s">
        <v>722</v>
      </c>
      <c r="AD395" s="59" t="s">
        <v>723</v>
      </c>
      <c r="AE395" s="59" t="s">
        <v>736</v>
      </c>
      <c r="AF395" s="66" t="s">
        <v>732</v>
      </c>
      <c r="AG395" s="66"/>
      <c r="AH395" s="91" t="s">
        <v>737</v>
      </c>
      <c r="AI395" s="66"/>
      <c r="AJ395" s="66"/>
      <c r="AK395" s="78"/>
      <c r="AL395" s="78"/>
      <c r="AM395" s="87" t="s">
        <v>60</v>
      </c>
      <c r="AN395" s="87" t="s">
        <v>60</v>
      </c>
      <c r="AO395" s="87"/>
      <c r="AP395" s="87"/>
      <c r="AQ395" s="381" t="s">
        <v>800</v>
      </c>
    </row>
    <row r="396" spans="1:43" s="6" customFormat="1" hidden="1" x14ac:dyDescent="0.2">
      <c r="A396" s="316" t="str">
        <f>Übersetzungstexte!A$242</f>
        <v/>
      </c>
      <c r="B396" s="317" t="str">
        <f>Übersetzungstexte!A$245</f>
        <v>anrechen-</v>
      </c>
      <c r="C396" s="317" t="str">
        <f>Übersetzungstexte!A$248</f>
        <v>Wöchentl.</v>
      </c>
      <c r="D396" s="318" t="str">
        <f>Übersetzungstexte!A$251</f>
        <v>Sollstd. Abr.-</v>
      </c>
      <c r="E396" s="310" t="str">
        <f>Übersetzungstexte!A$254</f>
        <v/>
      </c>
      <c r="F396" s="318" t="str">
        <f>Übersetzungstexte!A$257</f>
        <v>Bezahlte/</v>
      </c>
      <c r="G396" s="319"/>
      <c r="H396" s="320" t="str">
        <f>Übersetzungstexte!A$263</f>
        <v>(nur für Gleitzeit)</v>
      </c>
      <c r="I396" s="321"/>
      <c r="J396" s="318" t="str">
        <f>Übersetzungstexte!A$269</f>
        <v>Ausfall-</v>
      </c>
      <c r="K396" s="318" t="str">
        <f>Übersetzungstexte!A$272</f>
        <v>Saldo</v>
      </c>
      <c r="L396" s="310" t="str">
        <f>Übersetzungstexte!A$275</f>
        <v>Saisonale</v>
      </c>
      <c r="M396" s="322" t="str">
        <f>Übersetzungstexte!A$278</f>
        <v>Anrechen-</v>
      </c>
      <c r="N396" s="310" t="str">
        <f>Übersetzungstexte!A$281</f>
        <v>Verdienst-</v>
      </c>
      <c r="O396" s="310" t="str">
        <f>Übersetzungstexte!A$284</f>
        <v>Verdienst-</v>
      </c>
      <c r="P396" s="317" t="str">
        <f>Übersetzungstexte!A$287</f>
        <v>Verdienst</v>
      </c>
      <c r="Q396" s="310" t="str">
        <f>AE$4</f>
        <v xml:space="preserve">Abzug </v>
      </c>
      <c r="R396" s="310" t="str">
        <f>Übersetzungstexte!A$293</f>
        <v/>
      </c>
      <c r="S396" s="55"/>
      <c r="T396" s="55"/>
      <c r="U396" s="62" t="s">
        <v>680</v>
      </c>
      <c r="V396" s="60" t="s">
        <v>709</v>
      </c>
      <c r="W396" s="61" t="s">
        <v>691</v>
      </c>
      <c r="X396" s="61" t="s">
        <v>554</v>
      </c>
      <c r="Y396" s="59" t="s">
        <v>729</v>
      </c>
      <c r="Z396" s="67" t="s">
        <v>671</v>
      </c>
      <c r="AA396" s="59" t="s">
        <v>731</v>
      </c>
      <c r="AB396" s="59" t="s">
        <v>694</v>
      </c>
      <c r="AC396" s="59" t="s">
        <v>674</v>
      </c>
      <c r="AD396" s="59" t="s">
        <v>674</v>
      </c>
      <c r="AE396" s="59" t="s">
        <v>677</v>
      </c>
      <c r="AF396" s="66" t="s">
        <v>677</v>
      </c>
      <c r="AG396" s="66" t="s">
        <v>673</v>
      </c>
      <c r="AH396" s="91"/>
      <c r="AI396" s="66" t="s">
        <v>685</v>
      </c>
      <c r="AJ396" s="66" t="s">
        <v>685</v>
      </c>
      <c r="AK396" s="66" t="s">
        <v>764</v>
      </c>
      <c r="AL396" s="66" t="s">
        <v>667</v>
      </c>
      <c r="AM396" s="59" t="s">
        <v>674</v>
      </c>
      <c r="AN396" s="66" t="s">
        <v>673</v>
      </c>
      <c r="AO396" s="66" t="s">
        <v>764</v>
      </c>
      <c r="AP396" s="95" t="s">
        <v>46</v>
      </c>
      <c r="AQ396" s="382" t="s">
        <v>801</v>
      </c>
    </row>
    <row r="397" spans="1:43" s="6" customFormat="1" hidden="1" x14ac:dyDescent="0.2">
      <c r="A397" s="323" t="str">
        <f>Übersetzungstexte!A$243</f>
        <v/>
      </c>
      <c r="B397" s="310" t="str">
        <f>Übersetzungstexte!A$246</f>
        <v>barer Std.-</v>
      </c>
      <c r="C397" s="317" t="str">
        <f>Übersetzungstexte!A$249</f>
        <v>Arbeitszeit</v>
      </c>
      <c r="D397" s="318" t="str">
        <f>Übersetzungstexte!A$252</f>
        <v>Periode Inkl.</v>
      </c>
      <c r="E397" s="310" t="str">
        <f>Übersetzungstexte!A$255</f>
        <v/>
      </c>
      <c r="F397" s="318" t="str">
        <f>Übersetzungstexte!A$258</f>
        <v>Unbezahlte</v>
      </c>
      <c r="G397" s="324" t="str">
        <f>Übersetzungstexte!A$261</f>
        <v>Saldo Ende Per.</v>
      </c>
      <c r="H397" s="325"/>
      <c r="I397" s="326"/>
      <c r="J397" s="318" t="str">
        <f>Übersetzungstexte!A$270</f>
        <v>stunden</v>
      </c>
      <c r="K397" s="318" t="str">
        <f>Übersetzungstexte!A$273</f>
        <v>Mehrstd.</v>
      </c>
      <c r="L397" s="310" t="str">
        <f>Übersetzungstexte!A$276</f>
        <v>Ausfall-</v>
      </c>
      <c r="M397" s="322" t="str">
        <f>Übersetzungstexte!A$279</f>
        <v>bare Aus-</v>
      </c>
      <c r="N397" s="310" t="str">
        <f>Übersetzungstexte!A$282</f>
        <v>ausfall</v>
      </c>
      <c r="O397" s="310" t="str">
        <f>Übersetzungstexte!A$285</f>
        <v>ausfall</v>
      </c>
      <c r="P397" s="317" t="str">
        <f>Übersetzungstexte!A$288</f>
        <v>Zwischen-</v>
      </c>
      <c r="Q397" s="310" t="str">
        <f>Übersetzungstexte!A$291</f>
        <v>Karenztage</v>
      </c>
      <c r="R397" s="310" t="str">
        <f>Übersetzungstexte!A$294</f>
        <v>Beantragte</v>
      </c>
      <c r="S397" s="55"/>
      <c r="T397" s="55"/>
      <c r="U397" s="55" t="s">
        <v>682</v>
      </c>
      <c r="V397" s="60" t="s">
        <v>710</v>
      </c>
      <c r="W397" s="61" t="s">
        <v>692</v>
      </c>
      <c r="X397" s="61"/>
      <c r="Y397" s="59" t="s">
        <v>730</v>
      </c>
      <c r="Z397" s="67" t="s">
        <v>691</v>
      </c>
      <c r="AA397" s="59" t="s">
        <v>730</v>
      </c>
      <c r="AB397" s="59" t="s">
        <v>51</v>
      </c>
      <c r="AC397" s="59" t="s">
        <v>672</v>
      </c>
      <c r="AD397" s="59" t="s">
        <v>672</v>
      </c>
      <c r="AE397" s="59" t="s">
        <v>656</v>
      </c>
      <c r="AF397" s="66" t="s">
        <v>707</v>
      </c>
      <c r="AG397" s="66" t="s">
        <v>707</v>
      </c>
      <c r="AH397" s="91" t="s">
        <v>678</v>
      </c>
      <c r="AI397" s="66" t="s">
        <v>760</v>
      </c>
      <c r="AJ397" s="66" t="s">
        <v>763</v>
      </c>
      <c r="AK397" s="66" t="s">
        <v>760</v>
      </c>
      <c r="AL397" s="66" t="s">
        <v>760</v>
      </c>
      <c r="AM397" s="59" t="s">
        <v>672</v>
      </c>
      <c r="AN397" s="66" t="s">
        <v>707</v>
      </c>
      <c r="AO397" s="66" t="s">
        <v>45</v>
      </c>
      <c r="AP397" s="95" t="s">
        <v>47</v>
      </c>
      <c r="AQ397" s="383"/>
    </row>
    <row r="398" spans="1:43" s="6" customFormat="1" hidden="1" x14ac:dyDescent="0.2">
      <c r="A398" s="327" t="str">
        <f>Übersetzungstexte!A$244</f>
        <v>Name,Vorname</v>
      </c>
      <c r="B398" s="328" t="str">
        <f>Übersetzungstexte!A$247</f>
        <v>Verdienst</v>
      </c>
      <c r="C398" s="329" t="str">
        <f>Übersetzungstexte!A$250</f>
        <v>in der AP</v>
      </c>
      <c r="D398" s="330" t="str">
        <f>Übersetzungstexte!A$253</f>
        <v>Vorholzeit</v>
      </c>
      <c r="E398" s="328" t="str">
        <f>Übersetzungstexte!A$256</f>
        <v>Istzeit</v>
      </c>
      <c r="F398" s="330" t="str">
        <f>Übersetzungstexte!A$259</f>
        <v>Absenzen</v>
      </c>
      <c r="G398" s="331" t="str">
        <f>Übersetzungstexte!A$262</f>
        <v>vorherg.</v>
      </c>
      <c r="H398" s="332" t="str">
        <f>Übersetzungstexte!A$265</f>
        <v>laufend</v>
      </c>
      <c r="I398" s="328" t="str">
        <f>Übersetzungstexte!A$268</f>
        <v>Diff.</v>
      </c>
      <c r="J398" s="330" t="str">
        <f>Übersetzungstexte!A$271</f>
        <v>total</v>
      </c>
      <c r="K398" s="330" t="str">
        <f>Übersetzungstexte!A$274</f>
        <v>Vormonate</v>
      </c>
      <c r="L398" s="328" t="str">
        <f>Übersetzungstexte!A$277</f>
        <v>stunden</v>
      </c>
      <c r="M398" s="333" t="str">
        <f>Übersetzungstexte!A$280</f>
        <v>fall-Std.</v>
      </c>
      <c r="N398" s="333" t="str">
        <f>Übersetzungstexte!A$283</f>
        <v>100%</v>
      </c>
      <c r="O398" s="333" t="str">
        <f>Übersetzungstexte!A$286</f>
        <v>80%</v>
      </c>
      <c r="P398" s="329" t="str">
        <f>Übersetzungstexte!A$289</f>
        <v>Beschäftigung</v>
      </c>
      <c r="Q398" s="333" t="str">
        <f>Übersetzungstexte!A$292</f>
        <v>80%</v>
      </c>
      <c r="R398" s="328" t="str">
        <f>Übersetzungstexte!A$295</f>
        <v>Vergütung</v>
      </c>
      <c r="S398" s="55"/>
      <c r="T398" s="55"/>
      <c r="U398" s="55" t="s">
        <v>673</v>
      </c>
      <c r="V398" s="61"/>
      <c r="W398" s="61" t="s">
        <v>738</v>
      </c>
      <c r="X398" s="61"/>
      <c r="Y398" s="59" t="s">
        <v>697</v>
      </c>
      <c r="Z398" s="67" t="s">
        <v>692</v>
      </c>
      <c r="AA398" s="59" t="s">
        <v>698</v>
      </c>
      <c r="AB398" s="59" t="s">
        <v>50</v>
      </c>
      <c r="AC398" s="68" t="s">
        <v>675</v>
      </c>
      <c r="AD398" s="68" t="s">
        <v>676</v>
      </c>
      <c r="AE398" s="68" t="s">
        <v>676</v>
      </c>
      <c r="AF398" s="66" t="s">
        <v>733</v>
      </c>
      <c r="AG398" s="66" t="s">
        <v>733</v>
      </c>
      <c r="AH398" s="96" t="s">
        <v>679</v>
      </c>
      <c r="AI398" s="66" t="s">
        <v>749</v>
      </c>
      <c r="AJ398" s="66" t="s">
        <v>749</v>
      </c>
      <c r="AK398" s="66" t="s">
        <v>749</v>
      </c>
      <c r="AL398" s="66" t="s">
        <v>749</v>
      </c>
      <c r="AM398" s="68" t="s">
        <v>675</v>
      </c>
      <c r="AN398" s="66" t="s">
        <v>733</v>
      </c>
      <c r="AO398" s="66" t="s">
        <v>663</v>
      </c>
      <c r="AP398" s="95" t="s">
        <v>48</v>
      </c>
      <c r="AQ398" s="383"/>
    </row>
    <row r="399" spans="1:43" ht="17.25" hidden="1" customHeight="1" x14ac:dyDescent="0.2">
      <c r="A399" s="347" t="str">
        <f>'Stammdaten Mitarbeitende'!AA399</f>
        <v/>
      </c>
      <c r="B399" s="348" t="str">
        <f t="shared" ref="B399:B419" si="379">U399</f>
        <v/>
      </c>
      <c r="C399" s="162"/>
      <c r="D399" s="163"/>
      <c r="E399" s="164"/>
      <c r="F399" s="165"/>
      <c r="G399" s="307"/>
      <c r="H399" s="308"/>
      <c r="I399" s="346">
        <f t="shared" ref="I399:I419" si="380">V399</f>
        <v>0</v>
      </c>
      <c r="J399" s="309" t="str">
        <f t="shared" ref="J399:J419" si="381">W399</f>
        <v/>
      </c>
      <c r="K399" s="164"/>
      <c r="L399" s="342" t="str">
        <f t="shared" ref="L399:L419" si="382">Z399</f>
        <v/>
      </c>
      <c r="M399" s="309" t="str">
        <f t="shared" ref="M399:M419" si="383">AB399</f>
        <v/>
      </c>
      <c r="N399" s="309" t="str">
        <f t="shared" ref="N399:N419" si="384">AC399</f>
        <v/>
      </c>
      <c r="O399" s="309" t="str">
        <f t="shared" ref="O399:O419" si="385">AD399</f>
        <v/>
      </c>
      <c r="P399" s="164"/>
      <c r="Q399" s="309" t="str">
        <f t="shared" ref="Q399:Q419" si="386">AE399</f>
        <v/>
      </c>
      <c r="R399" s="309" t="str">
        <f t="shared" ref="R399:R419" si="387">AH399</f>
        <v/>
      </c>
      <c r="S399" s="56"/>
      <c r="T399" s="57"/>
      <c r="U399" s="64" t="str">
        <f>IF($A399="","",'Stammdaten Mitarbeitende'!L399)</f>
        <v/>
      </c>
      <c r="V399" s="63">
        <f t="shared" ref="V399:V419" si="388">IF(AND(G399="",H399=""),0,G399-H399)</f>
        <v>0</v>
      </c>
      <c r="W399" s="63" t="str">
        <f t="shared" ref="W399:W419" si="389">IF(OR($A399="",D399="",E399="",F399="",V399=""),"",D399-(E399+F399+V399))</f>
        <v/>
      </c>
      <c r="X399" s="63" t="str">
        <f t="shared" ref="X399:X419" si="390">IF(W399="","",MAX(W399,0))</f>
        <v/>
      </c>
      <c r="Y399" s="65" t="str">
        <f t="shared" ref="Y399:Y419" si="391">IF(J399="","",Y$4)</f>
        <v/>
      </c>
      <c r="Z399" s="65" t="str">
        <f t="shared" ref="Z399:Z419" si="392">IF(J399="","",J399*Z$4)</f>
        <v/>
      </c>
      <c r="AA399" s="19" t="str">
        <f t="shared" ref="AA399:AA419" si="393">IF(Y399="","",AA$4)</f>
        <v/>
      </c>
      <c r="AB399" s="19" t="str">
        <f t="shared" ref="AB399:AB419" si="394">IF(J399="","",ROUND(J399*AB$4 - MAX(K399-L399,0),2))</f>
        <v/>
      </c>
      <c r="AC399" s="19" t="str">
        <f t="shared" ref="AC399:AC419" si="395">IF(OR($A399="",J399="",B399="",M399&lt;0),"",MAX(ROUND(M399*B399*2,1)/2,0))</f>
        <v/>
      </c>
      <c r="AD399" s="19" t="str">
        <f t="shared" ref="AD399:AD419" si="396">IF(OR($A399="",N399=""),"",ROUND(N399*8/5,1)/2)</f>
        <v/>
      </c>
      <c r="AE399" s="19" t="str">
        <f t="shared" ref="AE399:AE419" si="397">IF(OR($A399="",B399="",N399=""),"",ROUND(AE$3*C399*B399*16/50,1)/2)</f>
        <v/>
      </c>
      <c r="AF399" s="19" t="str">
        <f t="shared" ref="AF399:AF419" si="398">IF(OR($A399="",J399="",N399=""),"",MAX(O399+P399-N399,0))</f>
        <v/>
      </c>
      <c r="AG399" s="19">
        <f t="shared" ref="AG399:AG419" si="399">P399</f>
        <v>0</v>
      </c>
      <c r="AH399" s="19" t="str">
        <f t="shared" ref="AH399:AH419" si="400">IF(OR($A399="",N399=""),"",ROUND((MAX(O399-Q399-AF399,0))*2,1)/2)</f>
        <v/>
      </c>
      <c r="AI399" s="81">
        <f t="shared" ref="AI399:AI419" si="401">IF(D399="",0,1)</f>
        <v>0</v>
      </c>
      <c r="AJ399" s="80">
        <f>IF(J399="",0,IF(ROUND(J399,2)&lt;=0,0,1))</f>
        <v>0</v>
      </c>
      <c r="AK399" s="19">
        <f t="shared" ref="AK399:AK419" si="402">IF(D399="",0,D399)</f>
        <v>0</v>
      </c>
      <c r="AL399" s="19">
        <f t="shared" ref="AL399:AL419" si="403">IF(D399="",0,F399)</f>
        <v>0</v>
      </c>
      <c r="AM399" s="64">
        <f>IF('Stammdaten Mitarbeitende'!N399&gt;0,AC399,0)</f>
        <v>0</v>
      </c>
      <c r="AN399" s="74">
        <f>IF('Stammdaten Mitarbeitende'!N399&gt;0,P399,0)</f>
        <v>0</v>
      </c>
      <c r="AO399" s="19">
        <f t="shared" ref="AO399:AO419" si="404">D399</f>
        <v>0</v>
      </c>
      <c r="AP399" s="19">
        <f t="shared" ref="AP399:AP419" si="405">F399</f>
        <v>0</v>
      </c>
      <c r="AQ399" s="97">
        <f t="shared" ref="AQ399:AQ419" si="406">IF(AM399="",0,MAX(AM399-AN399,0))</f>
        <v>0</v>
      </c>
    </row>
    <row r="400" spans="1:43" ht="17.25" hidden="1" customHeight="1" x14ac:dyDescent="0.2">
      <c r="A400" s="347" t="str">
        <f>'Stammdaten Mitarbeitende'!AA400</f>
        <v/>
      </c>
      <c r="B400" s="348" t="str">
        <f t="shared" si="379"/>
        <v/>
      </c>
      <c r="C400" s="162"/>
      <c r="D400" s="163"/>
      <c r="E400" s="164"/>
      <c r="F400" s="165"/>
      <c r="G400" s="307"/>
      <c r="H400" s="308"/>
      <c r="I400" s="346">
        <f t="shared" si="380"/>
        <v>0</v>
      </c>
      <c r="J400" s="309" t="str">
        <f t="shared" si="381"/>
        <v/>
      </c>
      <c r="K400" s="164"/>
      <c r="L400" s="342" t="str">
        <f t="shared" si="382"/>
        <v/>
      </c>
      <c r="M400" s="309" t="str">
        <f t="shared" si="383"/>
        <v/>
      </c>
      <c r="N400" s="309" t="str">
        <f t="shared" si="384"/>
        <v/>
      </c>
      <c r="O400" s="309" t="str">
        <f t="shared" si="385"/>
        <v/>
      </c>
      <c r="P400" s="164"/>
      <c r="Q400" s="309" t="str">
        <f t="shared" si="386"/>
        <v/>
      </c>
      <c r="R400" s="309" t="str">
        <f t="shared" si="387"/>
        <v/>
      </c>
      <c r="S400" s="56"/>
      <c r="T400" s="57"/>
      <c r="U400" s="64" t="str">
        <f>IF($A400="","",'Stammdaten Mitarbeitende'!L400)</f>
        <v/>
      </c>
      <c r="V400" s="63">
        <f t="shared" si="388"/>
        <v>0</v>
      </c>
      <c r="W400" s="63" t="str">
        <f t="shared" si="389"/>
        <v/>
      </c>
      <c r="X400" s="63" t="str">
        <f t="shared" si="390"/>
        <v/>
      </c>
      <c r="Y400" s="65" t="str">
        <f t="shared" si="391"/>
        <v/>
      </c>
      <c r="Z400" s="65" t="str">
        <f t="shared" si="392"/>
        <v/>
      </c>
      <c r="AA400" s="19" t="str">
        <f t="shared" si="393"/>
        <v/>
      </c>
      <c r="AB400" s="19" t="str">
        <f t="shared" si="394"/>
        <v/>
      </c>
      <c r="AC400" s="19" t="str">
        <f t="shared" si="395"/>
        <v/>
      </c>
      <c r="AD400" s="19" t="str">
        <f t="shared" si="396"/>
        <v/>
      </c>
      <c r="AE400" s="19" t="str">
        <f t="shared" si="397"/>
        <v/>
      </c>
      <c r="AF400" s="19" t="str">
        <f t="shared" si="398"/>
        <v/>
      </c>
      <c r="AG400" s="19">
        <f t="shared" si="399"/>
        <v>0</v>
      </c>
      <c r="AH400" s="19" t="str">
        <f t="shared" si="400"/>
        <v/>
      </c>
      <c r="AI400" s="81">
        <f t="shared" si="401"/>
        <v>0</v>
      </c>
      <c r="AJ400" s="80">
        <f t="shared" ref="AJ400:AJ419" si="407">IF(J400="",0,IF(ROUND(J400,2)&lt;=0,0,1))</f>
        <v>0</v>
      </c>
      <c r="AK400" s="19">
        <f t="shared" si="402"/>
        <v>0</v>
      </c>
      <c r="AL400" s="19">
        <f t="shared" si="403"/>
        <v>0</v>
      </c>
      <c r="AM400" s="64">
        <f>IF('Stammdaten Mitarbeitende'!N400&gt;0,AC400,0)</f>
        <v>0</v>
      </c>
      <c r="AN400" s="74">
        <f>IF('Stammdaten Mitarbeitende'!N400&gt;0,P400,0)</f>
        <v>0</v>
      </c>
      <c r="AO400" s="19">
        <f t="shared" si="404"/>
        <v>0</v>
      </c>
      <c r="AP400" s="19">
        <f t="shared" si="405"/>
        <v>0</v>
      </c>
      <c r="AQ400" s="97">
        <f t="shared" si="406"/>
        <v>0</v>
      </c>
    </row>
    <row r="401" spans="1:43" ht="17.25" hidden="1" customHeight="1" x14ac:dyDescent="0.2">
      <c r="A401" s="347" t="str">
        <f>'Stammdaten Mitarbeitende'!AA401</f>
        <v/>
      </c>
      <c r="B401" s="348" t="str">
        <f t="shared" si="379"/>
        <v/>
      </c>
      <c r="C401" s="162"/>
      <c r="D401" s="163"/>
      <c r="E401" s="164"/>
      <c r="F401" s="165"/>
      <c r="G401" s="307"/>
      <c r="H401" s="308"/>
      <c r="I401" s="346">
        <f t="shared" si="380"/>
        <v>0</v>
      </c>
      <c r="J401" s="309" t="str">
        <f t="shared" si="381"/>
        <v/>
      </c>
      <c r="K401" s="164"/>
      <c r="L401" s="342" t="str">
        <f t="shared" si="382"/>
        <v/>
      </c>
      <c r="M401" s="309" t="str">
        <f t="shared" si="383"/>
        <v/>
      </c>
      <c r="N401" s="309" t="str">
        <f t="shared" si="384"/>
        <v/>
      </c>
      <c r="O401" s="309" t="str">
        <f t="shared" si="385"/>
        <v/>
      </c>
      <c r="P401" s="164"/>
      <c r="Q401" s="309" t="str">
        <f t="shared" si="386"/>
        <v/>
      </c>
      <c r="R401" s="309" t="str">
        <f t="shared" si="387"/>
        <v/>
      </c>
      <c r="S401" s="56"/>
      <c r="T401" s="57"/>
      <c r="U401" s="64" t="str">
        <f>IF($A401="","",'Stammdaten Mitarbeitende'!L401)</f>
        <v/>
      </c>
      <c r="V401" s="63">
        <f t="shared" si="388"/>
        <v>0</v>
      </c>
      <c r="W401" s="63" t="str">
        <f t="shared" si="389"/>
        <v/>
      </c>
      <c r="X401" s="63" t="str">
        <f t="shared" si="390"/>
        <v/>
      </c>
      <c r="Y401" s="65" t="str">
        <f t="shared" si="391"/>
        <v/>
      </c>
      <c r="Z401" s="65" t="str">
        <f t="shared" si="392"/>
        <v/>
      </c>
      <c r="AA401" s="19" t="str">
        <f t="shared" si="393"/>
        <v/>
      </c>
      <c r="AB401" s="19" t="str">
        <f t="shared" si="394"/>
        <v/>
      </c>
      <c r="AC401" s="19" t="str">
        <f t="shared" si="395"/>
        <v/>
      </c>
      <c r="AD401" s="19" t="str">
        <f t="shared" si="396"/>
        <v/>
      </c>
      <c r="AE401" s="19" t="str">
        <f t="shared" si="397"/>
        <v/>
      </c>
      <c r="AF401" s="19" t="str">
        <f t="shared" si="398"/>
        <v/>
      </c>
      <c r="AG401" s="19">
        <f t="shared" si="399"/>
        <v>0</v>
      </c>
      <c r="AH401" s="19" t="str">
        <f t="shared" si="400"/>
        <v/>
      </c>
      <c r="AI401" s="81">
        <f t="shared" si="401"/>
        <v>0</v>
      </c>
      <c r="AJ401" s="80">
        <f t="shared" si="407"/>
        <v>0</v>
      </c>
      <c r="AK401" s="19">
        <f t="shared" si="402"/>
        <v>0</v>
      </c>
      <c r="AL401" s="19">
        <f t="shared" si="403"/>
        <v>0</v>
      </c>
      <c r="AM401" s="64">
        <f>IF('Stammdaten Mitarbeitende'!N401&gt;0,AC401,0)</f>
        <v>0</v>
      </c>
      <c r="AN401" s="74">
        <f>IF('Stammdaten Mitarbeitende'!N401&gt;0,P401,0)</f>
        <v>0</v>
      </c>
      <c r="AO401" s="19">
        <f t="shared" si="404"/>
        <v>0</v>
      </c>
      <c r="AP401" s="19">
        <f t="shared" si="405"/>
        <v>0</v>
      </c>
      <c r="AQ401" s="97">
        <f t="shared" si="406"/>
        <v>0</v>
      </c>
    </row>
    <row r="402" spans="1:43" ht="17.25" hidden="1" customHeight="1" x14ac:dyDescent="0.2">
      <c r="A402" s="347" t="str">
        <f>'Stammdaten Mitarbeitende'!AA402</f>
        <v/>
      </c>
      <c r="B402" s="348" t="str">
        <f t="shared" si="379"/>
        <v/>
      </c>
      <c r="C402" s="162"/>
      <c r="D402" s="163"/>
      <c r="E402" s="164"/>
      <c r="F402" s="165"/>
      <c r="G402" s="307"/>
      <c r="H402" s="308"/>
      <c r="I402" s="346">
        <f t="shared" si="380"/>
        <v>0</v>
      </c>
      <c r="J402" s="309" t="str">
        <f t="shared" si="381"/>
        <v/>
      </c>
      <c r="K402" s="164"/>
      <c r="L402" s="342" t="str">
        <f t="shared" si="382"/>
        <v/>
      </c>
      <c r="M402" s="309" t="str">
        <f t="shared" si="383"/>
        <v/>
      </c>
      <c r="N402" s="309" t="str">
        <f t="shared" si="384"/>
        <v/>
      </c>
      <c r="O402" s="309" t="str">
        <f t="shared" si="385"/>
        <v/>
      </c>
      <c r="P402" s="164"/>
      <c r="Q402" s="309" t="str">
        <f t="shared" si="386"/>
        <v/>
      </c>
      <c r="R402" s="309" t="str">
        <f t="shared" si="387"/>
        <v/>
      </c>
      <c r="S402" s="56"/>
      <c r="T402" s="57"/>
      <c r="U402" s="64" t="str">
        <f>IF($A402="","",'Stammdaten Mitarbeitende'!L402)</f>
        <v/>
      </c>
      <c r="V402" s="63">
        <f t="shared" si="388"/>
        <v>0</v>
      </c>
      <c r="W402" s="63" t="str">
        <f t="shared" si="389"/>
        <v/>
      </c>
      <c r="X402" s="63" t="str">
        <f t="shared" si="390"/>
        <v/>
      </c>
      <c r="Y402" s="65" t="str">
        <f t="shared" si="391"/>
        <v/>
      </c>
      <c r="Z402" s="65" t="str">
        <f t="shared" si="392"/>
        <v/>
      </c>
      <c r="AA402" s="19" t="str">
        <f t="shared" si="393"/>
        <v/>
      </c>
      <c r="AB402" s="19" t="str">
        <f t="shared" si="394"/>
        <v/>
      </c>
      <c r="AC402" s="19" t="str">
        <f t="shared" si="395"/>
        <v/>
      </c>
      <c r="AD402" s="19" t="str">
        <f t="shared" si="396"/>
        <v/>
      </c>
      <c r="AE402" s="19" t="str">
        <f t="shared" si="397"/>
        <v/>
      </c>
      <c r="AF402" s="19" t="str">
        <f t="shared" si="398"/>
        <v/>
      </c>
      <c r="AG402" s="19">
        <f t="shared" si="399"/>
        <v>0</v>
      </c>
      <c r="AH402" s="19" t="str">
        <f t="shared" si="400"/>
        <v/>
      </c>
      <c r="AI402" s="81">
        <f t="shared" si="401"/>
        <v>0</v>
      </c>
      <c r="AJ402" s="80">
        <f t="shared" si="407"/>
        <v>0</v>
      </c>
      <c r="AK402" s="19">
        <f t="shared" si="402"/>
        <v>0</v>
      </c>
      <c r="AL402" s="19">
        <f t="shared" si="403"/>
        <v>0</v>
      </c>
      <c r="AM402" s="64">
        <f>IF('Stammdaten Mitarbeitende'!N402&gt;0,AC402,0)</f>
        <v>0</v>
      </c>
      <c r="AN402" s="74">
        <f>IF('Stammdaten Mitarbeitende'!N402&gt;0,P402,0)</f>
        <v>0</v>
      </c>
      <c r="AO402" s="19">
        <f t="shared" si="404"/>
        <v>0</v>
      </c>
      <c r="AP402" s="19">
        <f t="shared" si="405"/>
        <v>0</v>
      </c>
      <c r="AQ402" s="97">
        <f t="shared" si="406"/>
        <v>0</v>
      </c>
    </row>
    <row r="403" spans="1:43" ht="17.25" hidden="1" customHeight="1" x14ac:dyDescent="0.2">
      <c r="A403" s="347" t="str">
        <f>'Stammdaten Mitarbeitende'!AA403</f>
        <v/>
      </c>
      <c r="B403" s="348" t="str">
        <f t="shared" si="379"/>
        <v/>
      </c>
      <c r="C403" s="162"/>
      <c r="D403" s="163"/>
      <c r="E403" s="164"/>
      <c r="F403" s="165"/>
      <c r="G403" s="307"/>
      <c r="H403" s="308"/>
      <c r="I403" s="346">
        <f t="shared" si="380"/>
        <v>0</v>
      </c>
      <c r="J403" s="309" t="str">
        <f t="shared" si="381"/>
        <v/>
      </c>
      <c r="K403" s="164"/>
      <c r="L403" s="342" t="str">
        <f t="shared" si="382"/>
        <v/>
      </c>
      <c r="M403" s="309" t="str">
        <f t="shared" si="383"/>
        <v/>
      </c>
      <c r="N403" s="309" t="str">
        <f t="shared" si="384"/>
        <v/>
      </c>
      <c r="O403" s="309" t="str">
        <f t="shared" si="385"/>
        <v/>
      </c>
      <c r="P403" s="164"/>
      <c r="Q403" s="309" t="str">
        <f t="shared" si="386"/>
        <v/>
      </c>
      <c r="R403" s="309" t="str">
        <f t="shared" si="387"/>
        <v/>
      </c>
      <c r="S403" s="56"/>
      <c r="T403" s="57"/>
      <c r="U403" s="64" t="str">
        <f>IF($A403="","",'Stammdaten Mitarbeitende'!L403)</f>
        <v/>
      </c>
      <c r="V403" s="63">
        <f t="shared" si="388"/>
        <v>0</v>
      </c>
      <c r="W403" s="63" t="str">
        <f t="shared" si="389"/>
        <v/>
      </c>
      <c r="X403" s="63" t="str">
        <f t="shared" si="390"/>
        <v/>
      </c>
      <c r="Y403" s="65" t="str">
        <f t="shared" si="391"/>
        <v/>
      </c>
      <c r="Z403" s="65" t="str">
        <f t="shared" si="392"/>
        <v/>
      </c>
      <c r="AA403" s="19" t="str">
        <f t="shared" si="393"/>
        <v/>
      </c>
      <c r="AB403" s="19" t="str">
        <f t="shared" si="394"/>
        <v/>
      </c>
      <c r="AC403" s="19" t="str">
        <f t="shared" si="395"/>
        <v/>
      </c>
      <c r="AD403" s="19" t="str">
        <f t="shared" si="396"/>
        <v/>
      </c>
      <c r="AE403" s="19" t="str">
        <f t="shared" si="397"/>
        <v/>
      </c>
      <c r="AF403" s="19" t="str">
        <f t="shared" si="398"/>
        <v/>
      </c>
      <c r="AG403" s="19">
        <f t="shared" si="399"/>
        <v>0</v>
      </c>
      <c r="AH403" s="19" t="str">
        <f t="shared" si="400"/>
        <v/>
      </c>
      <c r="AI403" s="81">
        <f t="shared" si="401"/>
        <v>0</v>
      </c>
      <c r="AJ403" s="80">
        <f t="shared" si="407"/>
        <v>0</v>
      </c>
      <c r="AK403" s="19">
        <f t="shared" si="402"/>
        <v>0</v>
      </c>
      <c r="AL403" s="19">
        <f t="shared" si="403"/>
        <v>0</v>
      </c>
      <c r="AM403" s="64">
        <f>IF('Stammdaten Mitarbeitende'!N403&gt;0,AC403,0)</f>
        <v>0</v>
      </c>
      <c r="AN403" s="74">
        <f>IF('Stammdaten Mitarbeitende'!N403&gt;0,P403,0)</f>
        <v>0</v>
      </c>
      <c r="AO403" s="19">
        <f t="shared" si="404"/>
        <v>0</v>
      </c>
      <c r="AP403" s="19">
        <f t="shared" si="405"/>
        <v>0</v>
      </c>
      <c r="AQ403" s="97">
        <f t="shared" si="406"/>
        <v>0</v>
      </c>
    </row>
    <row r="404" spans="1:43" ht="17.25" hidden="1" customHeight="1" x14ac:dyDescent="0.2">
      <c r="A404" s="347" t="str">
        <f>'Stammdaten Mitarbeitende'!AA404</f>
        <v/>
      </c>
      <c r="B404" s="348" t="str">
        <f t="shared" si="379"/>
        <v/>
      </c>
      <c r="C404" s="162"/>
      <c r="D404" s="163"/>
      <c r="E404" s="164"/>
      <c r="F404" s="165"/>
      <c r="G404" s="307"/>
      <c r="H404" s="308"/>
      <c r="I404" s="346">
        <f t="shared" si="380"/>
        <v>0</v>
      </c>
      <c r="J404" s="309" t="str">
        <f t="shared" si="381"/>
        <v/>
      </c>
      <c r="K404" s="164"/>
      <c r="L404" s="342" t="str">
        <f t="shared" si="382"/>
        <v/>
      </c>
      <c r="M404" s="309" t="str">
        <f t="shared" si="383"/>
        <v/>
      </c>
      <c r="N404" s="309" t="str">
        <f t="shared" si="384"/>
        <v/>
      </c>
      <c r="O404" s="309" t="str">
        <f t="shared" si="385"/>
        <v/>
      </c>
      <c r="P404" s="164"/>
      <c r="Q404" s="309" t="str">
        <f t="shared" si="386"/>
        <v/>
      </c>
      <c r="R404" s="309" t="str">
        <f t="shared" si="387"/>
        <v/>
      </c>
      <c r="S404" s="56"/>
      <c r="T404" s="57"/>
      <c r="U404" s="64" t="str">
        <f>IF($A404="","",'Stammdaten Mitarbeitende'!L404)</f>
        <v/>
      </c>
      <c r="V404" s="63">
        <f t="shared" si="388"/>
        <v>0</v>
      </c>
      <c r="W404" s="63" t="str">
        <f t="shared" si="389"/>
        <v/>
      </c>
      <c r="X404" s="63" t="str">
        <f t="shared" si="390"/>
        <v/>
      </c>
      <c r="Y404" s="65" t="str">
        <f t="shared" si="391"/>
        <v/>
      </c>
      <c r="Z404" s="65" t="str">
        <f t="shared" si="392"/>
        <v/>
      </c>
      <c r="AA404" s="19" t="str">
        <f t="shared" si="393"/>
        <v/>
      </c>
      <c r="AB404" s="19" t="str">
        <f t="shared" si="394"/>
        <v/>
      </c>
      <c r="AC404" s="19" t="str">
        <f t="shared" si="395"/>
        <v/>
      </c>
      <c r="AD404" s="19" t="str">
        <f t="shared" si="396"/>
        <v/>
      </c>
      <c r="AE404" s="19" t="str">
        <f t="shared" si="397"/>
        <v/>
      </c>
      <c r="AF404" s="19" t="str">
        <f t="shared" si="398"/>
        <v/>
      </c>
      <c r="AG404" s="19">
        <f t="shared" si="399"/>
        <v>0</v>
      </c>
      <c r="AH404" s="19" t="str">
        <f t="shared" si="400"/>
        <v/>
      </c>
      <c r="AI404" s="81">
        <f t="shared" si="401"/>
        <v>0</v>
      </c>
      <c r="AJ404" s="80">
        <f t="shared" si="407"/>
        <v>0</v>
      </c>
      <c r="AK404" s="19">
        <f t="shared" si="402"/>
        <v>0</v>
      </c>
      <c r="AL404" s="19">
        <f t="shared" si="403"/>
        <v>0</v>
      </c>
      <c r="AM404" s="64">
        <f>IF('Stammdaten Mitarbeitende'!N404&gt;0,AC404,0)</f>
        <v>0</v>
      </c>
      <c r="AN404" s="74">
        <f>IF('Stammdaten Mitarbeitende'!N404&gt;0,P404,0)</f>
        <v>0</v>
      </c>
      <c r="AO404" s="19">
        <f t="shared" si="404"/>
        <v>0</v>
      </c>
      <c r="AP404" s="19">
        <f t="shared" si="405"/>
        <v>0</v>
      </c>
      <c r="AQ404" s="97">
        <f t="shared" si="406"/>
        <v>0</v>
      </c>
    </row>
    <row r="405" spans="1:43" ht="17.25" hidden="1" customHeight="1" x14ac:dyDescent="0.2">
      <c r="A405" s="347" t="str">
        <f>'Stammdaten Mitarbeitende'!AA405</f>
        <v/>
      </c>
      <c r="B405" s="348" t="str">
        <f t="shared" si="379"/>
        <v/>
      </c>
      <c r="C405" s="162"/>
      <c r="D405" s="163"/>
      <c r="E405" s="164"/>
      <c r="F405" s="165"/>
      <c r="G405" s="307"/>
      <c r="H405" s="308"/>
      <c r="I405" s="346">
        <f t="shared" si="380"/>
        <v>0</v>
      </c>
      <c r="J405" s="309" t="str">
        <f t="shared" si="381"/>
        <v/>
      </c>
      <c r="K405" s="164"/>
      <c r="L405" s="342" t="str">
        <f t="shared" si="382"/>
        <v/>
      </c>
      <c r="M405" s="309" t="str">
        <f t="shared" si="383"/>
        <v/>
      </c>
      <c r="N405" s="309" t="str">
        <f t="shared" si="384"/>
        <v/>
      </c>
      <c r="O405" s="309" t="str">
        <f t="shared" si="385"/>
        <v/>
      </c>
      <c r="P405" s="164"/>
      <c r="Q405" s="309" t="str">
        <f t="shared" si="386"/>
        <v/>
      </c>
      <c r="R405" s="309" t="str">
        <f t="shared" si="387"/>
        <v/>
      </c>
      <c r="S405" s="56"/>
      <c r="T405" s="57"/>
      <c r="U405" s="64" t="str">
        <f>IF($A405="","",'Stammdaten Mitarbeitende'!L405)</f>
        <v/>
      </c>
      <c r="V405" s="63">
        <f t="shared" si="388"/>
        <v>0</v>
      </c>
      <c r="W405" s="63" t="str">
        <f t="shared" si="389"/>
        <v/>
      </c>
      <c r="X405" s="63" t="str">
        <f t="shared" si="390"/>
        <v/>
      </c>
      <c r="Y405" s="65" t="str">
        <f t="shared" si="391"/>
        <v/>
      </c>
      <c r="Z405" s="65" t="str">
        <f t="shared" si="392"/>
        <v/>
      </c>
      <c r="AA405" s="19" t="str">
        <f t="shared" si="393"/>
        <v/>
      </c>
      <c r="AB405" s="19" t="str">
        <f t="shared" si="394"/>
        <v/>
      </c>
      <c r="AC405" s="19" t="str">
        <f t="shared" si="395"/>
        <v/>
      </c>
      <c r="AD405" s="19" t="str">
        <f t="shared" si="396"/>
        <v/>
      </c>
      <c r="AE405" s="19" t="str">
        <f t="shared" si="397"/>
        <v/>
      </c>
      <c r="AF405" s="19" t="str">
        <f t="shared" si="398"/>
        <v/>
      </c>
      <c r="AG405" s="19">
        <f t="shared" si="399"/>
        <v>0</v>
      </c>
      <c r="AH405" s="19" t="str">
        <f t="shared" si="400"/>
        <v/>
      </c>
      <c r="AI405" s="81">
        <f t="shared" si="401"/>
        <v>0</v>
      </c>
      <c r="AJ405" s="80">
        <f t="shared" si="407"/>
        <v>0</v>
      </c>
      <c r="AK405" s="19">
        <f t="shared" si="402"/>
        <v>0</v>
      </c>
      <c r="AL405" s="19">
        <f t="shared" si="403"/>
        <v>0</v>
      </c>
      <c r="AM405" s="64">
        <f>IF('Stammdaten Mitarbeitende'!N405&gt;0,AC405,0)</f>
        <v>0</v>
      </c>
      <c r="AN405" s="74">
        <f>IF('Stammdaten Mitarbeitende'!N405&gt;0,P405,0)</f>
        <v>0</v>
      </c>
      <c r="AO405" s="19">
        <f t="shared" si="404"/>
        <v>0</v>
      </c>
      <c r="AP405" s="19">
        <f t="shared" si="405"/>
        <v>0</v>
      </c>
      <c r="AQ405" s="97">
        <f t="shared" si="406"/>
        <v>0</v>
      </c>
    </row>
    <row r="406" spans="1:43" ht="17.25" hidden="1" customHeight="1" x14ac:dyDescent="0.2">
      <c r="A406" s="347" t="str">
        <f>'Stammdaten Mitarbeitende'!AA406</f>
        <v/>
      </c>
      <c r="B406" s="348" t="str">
        <f t="shared" si="379"/>
        <v/>
      </c>
      <c r="C406" s="162"/>
      <c r="D406" s="163"/>
      <c r="E406" s="164"/>
      <c r="F406" s="165"/>
      <c r="G406" s="307"/>
      <c r="H406" s="308"/>
      <c r="I406" s="346">
        <f t="shared" si="380"/>
        <v>0</v>
      </c>
      <c r="J406" s="309" t="str">
        <f t="shared" si="381"/>
        <v/>
      </c>
      <c r="K406" s="164"/>
      <c r="L406" s="342" t="str">
        <f t="shared" si="382"/>
        <v/>
      </c>
      <c r="M406" s="309" t="str">
        <f t="shared" si="383"/>
        <v/>
      </c>
      <c r="N406" s="309" t="str">
        <f t="shared" si="384"/>
        <v/>
      </c>
      <c r="O406" s="309" t="str">
        <f t="shared" si="385"/>
        <v/>
      </c>
      <c r="P406" s="164"/>
      <c r="Q406" s="309" t="str">
        <f t="shared" si="386"/>
        <v/>
      </c>
      <c r="R406" s="309" t="str">
        <f t="shared" si="387"/>
        <v/>
      </c>
      <c r="S406" s="56"/>
      <c r="T406" s="57"/>
      <c r="U406" s="64" t="str">
        <f>IF($A406="","",'Stammdaten Mitarbeitende'!L406)</f>
        <v/>
      </c>
      <c r="V406" s="63">
        <f t="shared" si="388"/>
        <v>0</v>
      </c>
      <c r="W406" s="63" t="str">
        <f t="shared" si="389"/>
        <v/>
      </c>
      <c r="X406" s="63" t="str">
        <f t="shared" si="390"/>
        <v/>
      </c>
      <c r="Y406" s="65" t="str">
        <f t="shared" si="391"/>
        <v/>
      </c>
      <c r="Z406" s="65" t="str">
        <f t="shared" si="392"/>
        <v/>
      </c>
      <c r="AA406" s="19" t="str">
        <f t="shared" si="393"/>
        <v/>
      </c>
      <c r="AB406" s="19" t="str">
        <f t="shared" si="394"/>
        <v/>
      </c>
      <c r="AC406" s="19" t="str">
        <f t="shared" si="395"/>
        <v/>
      </c>
      <c r="AD406" s="19" t="str">
        <f t="shared" si="396"/>
        <v/>
      </c>
      <c r="AE406" s="19" t="str">
        <f t="shared" si="397"/>
        <v/>
      </c>
      <c r="AF406" s="19" t="str">
        <f t="shared" si="398"/>
        <v/>
      </c>
      <c r="AG406" s="19">
        <f t="shared" si="399"/>
        <v>0</v>
      </c>
      <c r="AH406" s="19" t="str">
        <f t="shared" si="400"/>
        <v/>
      </c>
      <c r="AI406" s="81">
        <f t="shared" si="401"/>
        <v>0</v>
      </c>
      <c r="AJ406" s="80">
        <f t="shared" si="407"/>
        <v>0</v>
      </c>
      <c r="AK406" s="19">
        <f t="shared" si="402"/>
        <v>0</v>
      </c>
      <c r="AL406" s="19">
        <f t="shared" si="403"/>
        <v>0</v>
      </c>
      <c r="AM406" s="64">
        <f>IF('Stammdaten Mitarbeitende'!N406&gt;0,AC406,0)</f>
        <v>0</v>
      </c>
      <c r="AN406" s="74">
        <f>IF('Stammdaten Mitarbeitende'!N406&gt;0,P406,0)</f>
        <v>0</v>
      </c>
      <c r="AO406" s="19">
        <f t="shared" si="404"/>
        <v>0</v>
      </c>
      <c r="AP406" s="19">
        <f t="shared" si="405"/>
        <v>0</v>
      </c>
      <c r="AQ406" s="97">
        <f t="shared" si="406"/>
        <v>0</v>
      </c>
    </row>
    <row r="407" spans="1:43" ht="17.25" hidden="1" customHeight="1" x14ac:dyDescent="0.2">
      <c r="A407" s="347" t="str">
        <f>'Stammdaten Mitarbeitende'!AA407</f>
        <v/>
      </c>
      <c r="B407" s="348" t="str">
        <f t="shared" si="379"/>
        <v/>
      </c>
      <c r="C407" s="162"/>
      <c r="D407" s="163"/>
      <c r="E407" s="164"/>
      <c r="F407" s="165"/>
      <c r="G407" s="307"/>
      <c r="H407" s="308"/>
      <c r="I407" s="346">
        <f t="shared" si="380"/>
        <v>0</v>
      </c>
      <c r="J407" s="309" t="str">
        <f t="shared" si="381"/>
        <v/>
      </c>
      <c r="K407" s="164"/>
      <c r="L407" s="342" t="str">
        <f t="shared" si="382"/>
        <v/>
      </c>
      <c r="M407" s="309" t="str">
        <f t="shared" si="383"/>
        <v/>
      </c>
      <c r="N407" s="309" t="str">
        <f t="shared" si="384"/>
        <v/>
      </c>
      <c r="O407" s="309" t="str">
        <f t="shared" si="385"/>
        <v/>
      </c>
      <c r="P407" s="164"/>
      <c r="Q407" s="309" t="str">
        <f t="shared" si="386"/>
        <v/>
      </c>
      <c r="R407" s="309" t="str">
        <f t="shared" si="387"/>
        <v/>
      </c>
      <c r="S407" s="56"/>
      <c r="T407" s="57"/>
      <c r="U407" s="64" t="str">
        <f>IF($A407="","",'Stammdaten Mitarbeitende'!L407)</f>
        <v/>
      </c>
      <c r="V407" s="63">
        <f t="shared" si="388"/>
        <v>0</v>
      </c>
      <c r="W407" s="63" t="str">
        <f t="shared" si="389"/>
        <v/>
      </c>
      <c r="X407" s="63" t="str">
        <f t="shared" si="390"/>
        <v/>
      </c>
      <c r="Y407" s="65" t="str">
        <f t="shared" si="391"/>
        <v/>
      </c>
      <c r="Z407" s="65" t="str">
        <f t="shared" si="392"/>
        <v/>
      </c>
      <c r="AA407" s="19" t="str">
        <f t="shared" si="393"/>
        <v/>
      </c>
      <c r="AB407" s="19" t="str">
        <f t="shared" si="394"/>
        <v/>
      </c>
      <c r="AC407" s="19" t="str">
        <f t="shared" si="395"/>
        <v/>
      </c>
      <c r="AD407" s="19" t="str">
        <f t="shared" si="396"/>
        <v/>
      </c>
      <c r="AE407" s="19" t="str">
        <f t="shared" si="397"/>
        <v/>
      </c>
      <c r="AF407" s="19" t="str">
        <f t="shared" si="398"/>
        <v/>
      </c>
      <c r="AG407" s="19">
        <f t="shared" si="399"/>
        <v>0</v>
      </c>
      <c r="AH407" s="19" t="str">
        <f t="shared" si="400"/>
        <v/>
      </c>
      <c r="AI407" s="81">
        <f t="shared" si="401"/>
        <v>0</v>
      </c>
      <c r="AJ407" s="80">
        <f t="shared" si="407"/>
        <v>0</v>
      </c>
      <c r="AK407" s="19">
        <f t="shared" si="402"/>
        <v>0</v>
      </c>
      <c r="AL407" s="19">
        <f t="shared" si="403"/>
        <v>0</v>
      </c>
      <c r="AM407" s="64">
        <f>IF('Stammdaten Mitarbeitende'!N407&gt;0,AC407,0)</f>
        <v>0</v>
      </c>
      <c r="AN407" s="74">
        <f>IF('Stammdaten Mitarbeitende'!N407&gt;0,P407,0)</f>
        <v>0</v>
      </c>
      <c r="AO407" s="19">
        <f t="shared" si="404"/>
        <v>0</v>
      </c>
      <c r="AP407" s="19">
        <f t="shared" si="405"/>
        <v>0</v>
      </c>
      <c r="AQ407" s="97">
        <f t="shared" si="406"/>
        <v>0</v>
      </c>
    </row>
    <row r="408" spans="1:43" ht="17.25" hidden="1" customHeight="1" x14ac:dyDescent="0.2">
      <c r="A408" s="347" t="str">
        <f>'Stammdaten Mitarbeitende'!AA408</f>
        <v/>
      </c>
      <c r="B408" s="348" t="str">
        <f t="shared" si="379"/>
        <v/>
      </c>
      <c r="C408" s="162"/>
      <c r="D408" s="163"/>
      <c r="E408" s="164"/>
      <c r="F408" s="165"/>
      <c r="G408" s="307"/>
      <c r="H408" s="308"/>
      <c r="I408" s="346">
        <f t="shared" si="380"/>
        <v>0</v>
      </c>
      <c r="J408" s="309" t="str">
        <f t="shared" si="381"/>
        <v/>
      </c>
      <c r="K408" s="164"/>
      <c r="L408" s="342" t="str">
        <f t="shared" si="382"/>
        <v/>
      </c>
      <c r="M408" s="309" t="str">
        <f t="shared" si="383"/>
        <v/>
      </c>
      <c r="N408" s="309" t="str">
        <f t="shared" si="384"/>
        <v/>
      </c>
      <c r="O408" s="309" t="str">
        <f t="shared" si="385"/>
        <v/>
      </c>
      <c r="P408" s="164"/>
      <c r="Q408" s="309" t="str">
        <f t="shared" si="386"/>
        <v/>
      </c>
      <c r="R408" s="309" t="str">
        <f t="shared" si="387"/>
        <v/>
      </c>
      <c r="S408" s="56"/>
      <c r="T408" s="57"/>
      <c r="U408" s="64" t="str">
        <f>IF($A408="","",'Stammdaten Mitarbeitende'!L408)</f>
        <v/>
      </c>
      <c r="V408" s="63">
        <f t="shared" si="388"/>
        <v>0</v>
      </c>
      <c r="W408" s="63" t="str">
        <f t="shared" si="389"/>
        <v/>
      </c>
      <c r="X408" s="63" t="str">
        <f t="shared" si="390"/>
        <v/>
      </c>
      <c r="Y408" s="65" t="str">
        <f t="shared" si="391"/>
        <v/>
      </c>
      <c r="Z408" s="65" t="str">
        <f t="shared" si="392"/>
        <v/>
      </c>
      <c r="AA408" s="19" t="str">
        <f t="shared" si="393"/>
        <v/>
      </c>
      <c r="AB408" s="19" t="str">
        <f t="shared" si="394"/>
        <v/>
      </c>
      <c r="AC408" s="19" t="str">
        <f t="shared" si="395"/>
        <v/>
      </c>
      <c r="AD408" s="19" t="str">
        <f t="shared" si="396"/>
        <v/>
      </c>
      <c r="AE408" s="19" t="str">
        <f t="shared" si="397"/>
        <v/>
      </c>
      <c r="AF408" s="19" t="str">
        <f t="shared" si="398"/>
        <v/>
      </c>
      <c r="AG408" s="19">
        <f t="shared" si="399"/>
        <v>0</v>
      </c>
      <c r="AH408" s="19" t="str">
        <f t="shared" si="400"/>
        <v/>
      </c>
      <c r="AI408" s="81">
        <f t="shared" si="401"/>
        <v>0</v>
      </c>
      <c r="AJ408" s="80">
        <f t="shared" si="407"/>
        <v>0</v>
      </c>
      <c r="AK408" s="19">
        <f t="shared" si="402"/>
        <v>0</v>
      </c>
      <c r="AL408" s="19">
        <f t="shared" si="403"/>
        <v>0</v>
      </c>
      <c r="AM408" s="64">
        <f>IF('Stammdaten Mitarbeitende'!N408&gt;0,AC408,0)</f>
        <v>0</v>
      </c>
      <c r="AN408" s="74">
        <f>IF('Stammdaten Mitarbeitende'!N408&gt;0,P408,0)</f>
        <v>0</v>
      </c>
      <c r="AO408" s="19">
        <f t="shared" si="404"/>
        <v>0</v>
      </c>
      <c r="AP408" s="19">
        <f t="shared" si="405"/>
        <v>0</v>
      </c>
      <c r="AQ408" s="97">
        <f t="shared" si="406"/>
        <v>0</v>
      </c>
    </row>
    <row r="409" spans="1:43" ht="17.25" hidden="1" customHeight="1" x14ac:dyDescent="0.2">
      <c r="A409" s="347" t="str">
        <f>'Stammdaten Mitarbeitende'!AA409</f>
        <v/>
      </c>
      <c r="B409" s="348" t="str">
        <f t="shared" si="379"/>
        <v/>
      </c>
      <c r="C409" s="162"/>
      <c r="D409" s="163"/>
      <c r="E409" s="164"/>
      <c r="F409" s="165"/>
      <c r="G409" s="307"/>
      <c r="H409" s="308"/>
      <c r="I409" s="346">
        <f t="shared" si="380"/>
        <v>0</v>
      </c>
      <c r="J409" s="309" t="str">
        <f t="shared" si="381"/>
        <v/>
      </c>
      <c r="K409" s="164"/>
      <c r="L409" s="342" t="str">
        <f t="shared" si="382"/>
        <v/>
      </c>
      <c r="M409" s="309" t="str">
        <f t="shared" si="383"/>
        <v/>
      </c>
      <c r="N409" s="309" t="str">
        <f t="shared" si="384"/>
        <v/>
      </c>
      <c r="O409" s="309" t="str">
        <f t="shared" si="385"/>
        <v/>
      </c>
      <c r="P409" s="164"/>
      <c r="Q409" s="309" t="str">
        <f t="shared" si="386"/>
        <v/>
      </c>
      <c r="R409" s="309" t="str">
        <f t="shared" si="387"/>
        <v/>
      </c>
      <c r="S409" s="56"/>
      <c r="T409" s="57"/>
      <c r="U409" s="64" t="str">
        <f>IF($A409="","",'Stammdaten Mitarbeitende'!L409)</f>
        <v/>
      </c>
      <c r="V409" s="63">
        <f t="shared" si="388"/>
        <v>0</v>
      </c>
      <c r="W409" s="63" t="str">
        <f t="shared" si="389"/>
        <v/>
      </c>
      <c r="X409" s="63" t="str">
        <f t="shared" si="390"/>
        <v/>
      </c>
      <c r="Y409" s="65" t="str">
        <f t="shared" si="391"/>
        <v/>
      </c>
      <c r="Z409" s="65" t="str">
        <f t="shared" si="392"/>
        <v/>
      </c>
      <c r="AA409" s="19" t="str">
        <f t="shared" si="393"/>
        <v/>
      </c>
      <c r="AB409" s="19" t="str">
        <f t="shared" si="394"/>
        <v/>
      </c>
      <c r="AC409" s="19" t="str">
        <f t="shared" si="395"/>
        <v/>
      </c>
      <c r="AD409" s="19" t="str">
        <f t="shared" si="396"/>
        <v/>
      </c>
      <c r="AE409" s="19" t="str">
        <f t="shared" si="397"/>
        <v/>
      </c>
      <c r="AF409" s="19" t="str">
        <f t="shared" si="398"/>
        <v/>
      </c>
      <c r="AG409" s="19">
        <f t="shared" si="399"/>
        <v>0</v>
      </c>
      <c r="AH409" s="19" t="str">
        <f t="shared" si="400"/>
        <v/>
      </c>
      <c r="AI409" s="81">
        <f t="shared" si="401"/>
        <v>0</v>
      </c>
      <c r="AJ409" s="80">
        <f t="shared" si="407"/>
        <v>0</v>
      </c>
      <c r="AK409" s="19">
        <f t="shared" si="402"/>
        <v>0</v>
      </c>
      <c r="AL409" s="19">
        <f t="shared" si="403"/>
        <v>0</v>
      </c>
      <c r="AM409" s="64">
        <f>IF('Stammdaten Mitarbeitende'!N409&gt;0,AC409,0)</f>
        <v>0</v>
      </c>
      <c r="AN409" s="74">
        <f>IF('Stammdaten Mitarbeitende'!N409&gt;0,P409,0)</f>
        <v>0</v>
      </c>
      <c r="AO409" s="19">
        <f t="shared" si="404"/>
        <v>0</v>
      </c>
      <c r="AP409" s="19">
        <f t="shared" si="405"/>
        <v>0</v>
      </c>
      <c r="AQ409" s="97">
        <f t="shared" si="406"/>
        <v>0</v>
      </c>
    </row>
    <row r="410" spans="1:43" ht="17.25" hidden="1" customHeight="1" x14ac:dyDescent="0.2">
      <c r="A410" s="347" t="str">
        <f>'Stammdaten Mitarbeitende'!AA410</f>
        <v/>
      </c>
      <c r="B410" s="348" t="str">
        <f t="shared" si="379"/>
        <v/>
      </c>
      <c r="C410" s="162"/>
      <c r="D410" s="163"/>
      <c r="E410" s="164"/>
      <c r="F410" s="165"/>
      <c r="G410" s="307"/>
      <c r="H410" s="308"/>
      <c r="I410" s="346">
        <f t="shared" si="380"/>
        <v>0</v>
      </c>
      <c r="J410" s="309" t="str">
        <f t="shared" si="381"/>
        <v/>
      </c>
      <c r="K410" s="164"/>
      <c r="L410" s="342" t="str">
        <f t="shared" si="382"/>
        <v/>
      </c>
      <c r="M410" s="309" t="str">
        <f t="shared" si="383"/>
        <v/>
      </c>
      <c r="N410" s="309" t="str">
        <f t="shared" si="384"/>
        <v/>
      </c>
      <c r="O410" s="309" t="str">
        <f t="shared" si="385"/>
        <v/>
      </c>
      <c r="P410" s="164"/>
      <c r="Q410" s="309" t="str">
        <f t="shared" si="386"/>
        <v/>
      </c>
      <c r="R410" s="309" t="str">
        <f t="shared" si="387"/>
        <v/>
      </c>
      <c r="S410" s="56"/>
      <c r="T410" s="57"/>
      <c r="U410" s="64" t="str">
        <f>IF($A410="","",'Stammdaten Mitarbeitende'!L410)</f>
        <v/>
      </c>
      <c r="V410" s="63">
        <f t="shared" si="388"/>
        <v>0</v>
      </c>
      <c r="W410" s="63" t="str">
        <f t="shared" si="389"/>
        <v/>
      </c>
      <c r="X410" s="63" t="str">
        <f t="shared" si="390"/>
        <v/>
      </c>
      <c r="Y410" s="65" t="str">
        <f t="shared" si="391"/>
        <v/>
      </c>
      <c r="Z410" s="65" t="str">
        <f t="shared" si="392"/>
        <v/>
      </c>
      <c r="AA410" s="19" t="str">
        <f t="shared" si="393"/>
        <v/>
      </c>
      <c r="AB410" s="19" t="str">
        <f t="shared" si="394"/>
        <v/>
      </c>
      <c r="AC410" s="19" t="str">
        <f t="shared" si="395"/>
        <v/>
      </c>
      <c r="AD410" s="19" t="str">
        <f t="shared" si="396"/>
        <v/>
      </c>
      <c r="AE410" s="19" t="str">
        <f t="shared" si="397"/>
        <v/>
      </c>
      <c r="AF410" s="19" t="str">
        <f t="shared" si="398"/>
        <v/>
      </c>
      <c r="AG410" s="19">
        <f t="shared" si="399"/>
        <v>0</v>
      </c>
      <c r="AH410" s="19" t="str">
        <f t="shared" si="400"/>
        <v/>
      </c>
      <c r="AI410" s="81">
        <f t="shared" si="401"/>
        <v>0</v>
      </c>
      <c r="AJ410" s="80">
        <f t="shared" si="407"/>
        <v>0</v>
      </c>
      <c r="AK410" s="19">
        <f t="shared" si="402"/>
        <v>0</v>
      </c>
      <c r="AL410" s="19">
        <f t="shared" si="403"/>
        <v>0</v>
      </c>
      <c r="AM410" s="64">
        <f>IF('Stammdaten Mitarbeitende'!N410&gt;0,AC410,0)</f>
        <v>0</v>
      </c>
      <c r="AN410" s="74">
        <f>IF('Stammdaten Mitarbeitende'!N410&gt;0,P410,0)</f>
        <v>0</v>
      </c>
      <c r="AO410" s="19">
        <f t="shared" si="404"/>
        <v>0</v>
      </c>
      <c r="AP410" s="19">
        <f t="shared" si="405"/>
        <v>0</v>
      </c>
      <c r="AQ410" s="97">
        <f t="shared" si="406"/>
        <v>0</v>
      </c>
    </row>
    <row r="411" spans="1:43" ht="17.25" hidden="1" customHeight="1" x14ac:dyDescent="0.2">
      <c r="A411" s="347" t="str">
        <f>'Stammdaten Mitarbeitende'!AA411</f>
        <v/>
      </c>
      <c r="B411" s="348" t="str">
        <f t="shared" si="379"/>
        <v/>
      </c>
      <c r="C411" s="162"/>
      <c r="D411" s="163"/>
      <c r="E411" s="164"/>
      <c r="F411" s="165"/>
      <c r="G411" s="307"/>
      <c r="H411" s="308"/>
      <c r="I411" s="346">
        <f t="shared" si="380"/>
        <v>0</v>
      </c>
      <c r="J411" s="309" t="str">
        <f t="shared" si="381"/>
        <v/>
      </c>
      <c r="K411" s="164"/>
      <c r="L411" s="342" t="str">
        <f t="shared" si="382"/>
        <v/>
      </c>
      <c r="M411" s="309" t="str">
        <f t="shared" si="383"/>
        <v/>
      </c>
      <c r="N411" s="309" t="str">
        <f t="shared" si="384"/>
        <v/>
      </c>
      <c r="O411" s="309" t="str">
        <f t="shared" si="385"/>
        <v/>
      </c>
      <c r="P411" s="164"/>
      <c r="Q411" s="309" t="str">
        <f t="shared" si="386"/>
        <v/>
      </c>
      <c r="R411" s="309" t="str">
        <f t="shared" si="387"/>
        <v/>
      </c>
      <c r="S411" s="56"/>
      <c r="T411" s="57"/>
      <c r="U411" s="64" t="str">
        <f>IF($A411="","",'Stammdaten Mitarbeitende'!L411)</f>
        <v/>
      </c>
      <c r="V411" s="63">
        <f t="shared" si="388"/>
        <v>0</v>
      </c>
      <c r="W411" s="63" t="str">
        <f t="shared" si="389"/>
        <v/>
      </c>
      <c r="X411" s="63" t="str">
        <f t="shared" si="390"/>
        <v/>
      </c>
      <c r="Y411" s="65" t="str">
        <f t="shared" si="391"/>
        <v/>
      </c>
      <c r="Z411" s="65" t="str">
        <f t="shared" si="392"/>
        <v/>
      </c>
      <c r="AA411" s="19" t="str">
        <f t="shared" si="393"/>
        <v/>
      </c>
      <c r="AB411" s="19" t="str">
        <f t="shared" si="394"/>
        <v/>
      </c>
      <c r="AC411" s="19" t="str">
        <f t="shared" si="395"/>
        <v/>
      </c>
      <c r="AD411" s="19" t="str">
        <f t="shared" si="396"/>
        <v/>
      </c>
      <c r="AE411" s="19" t="str">
        <f t="shared" si="397"/>
        <v/>
      </c>
      <c r="AF411" s="19" t="str">
        <f t="shared" si="398"/>
        <v/>
      </c>
      <c r="AG411" s="19">
        <f t="shared" si="399"/>
        <v>0</v>
      </c>
      <c r="AH411" s="19" t="str">
        <f t="shared" si="400"/>
        <v/>
      </c>
      <c r="AI411" s="81">
        <f t="shared" si="401"/>
        <v>0</v>
      </c>
      <c r="AJ411" s="80">
        <f t="shared" si="407"/>
        <v>0</v>
      </c>
      <c r="AK411" s="19">
        <f t="shared" si="402"/>
        <v>0</v>
      </c>
      <c r="AL411" s="19">
        <f t="shared" si="403"/>
        <v>0</v>
      </c>
      <c r="AM411" s="64">
        <f>IF('Stammdaten Mitarbeitende'!N411&gt;0,AC411,0)</f>
        <v>0</v>
      </c>
      <c r="AN411" s="74">
        <f>IF('Stammdaten Mitarbeitende'!N411&gt;0,P411,0)</f>
        <v>0</v>
      </c>
      <c r="AO411" s="19">
        <f t="shared" si="404"/>
        <v>0</v>
      </c>
      <c r="AP411" s="19">
        <f t="shared" si="405"/>
        <v>0</v>
      </c>
      <c r="AQ411" s="97">
        <f t="shared" si="406"/>
        <v>0</v>
      </c>
    </row>
    <row r="412" spans="1:43" ht="17.25" hidden="1" customHeight="1" x14ac:dyDescent="0.2">
      <c r="A412" s="347" t="str">
        <f>'Stammdaten Mitarbeitende'!AA412</f>
        <v/>
      </c>
      <c r="B412" s="348" t="str">
        <f t="shared" si="379"/>
        <v/>
      </c>
      <c r="C412" s="162"/>
      <c r="D412" s="163"/>
      <c r="E412" s="164"/>
      <c r="F412" s="165"/>
      <c r="G412" s="307"/>
      <c r="H412" s="308"/>
      <c r="I412" s="346">
        <f t="shared" si="380"/>
        <v>0</v>
      </c>
      <c r="J412" s="309" t="str">
        <f t="shared" si="381"/>
        <v/>
      </c>
      <c r="K412" s="164"/>
      <c r="L412" s="342" t="str">
        <f t="shared" si="382"/>
        <v/>
      </c>
      <c r="M412" s="309" t="str">
        <f t="shared" si="383"/>
        <v/>
      </c>
      <c r="N412" s="309" t="str">
        <f t="shared" si="384"/>
        <v/>
      </c>
      <c r="O412" s="309" t="str">
        <f t="shared" si="385"/>
        <v/>
      </c>
      <c r="P412" s="164"/>
      <c r="Q412" s="309" t="str">
        <f t="shared" si="386"/>
        <v/>
      </c>
      <c r="R412" s="309" t="str">
        <f t="shared" si="387"/>
        <v/>
      </c>
      <c r="S412" s="56"/>
      <c r="T412" s="57"/>
      <c r="U412" s="64" t="str">
        <f>IF($A412="","",'Stammdaten Mitarbeitende'!L412)</f>
        <v/>
      </c>
      <c r="V412" s="63">
        <f t="shared" si="388"/>
        <v>0</v>
      </c>
      <c r="W412" s="63" t="str">
        <f t="shared" si="389"/>
        <v/>
      </c>
      <c r="X412" s="63" t="str">
        <f t="shared" si="390"/>
        <v/>
      </c>
      <c r="Y412" s="65" t="str">
        <f t="shared" si="391"/>
        <v/>
      </c>
      <c r="Z412" s="65" t="str">
        <f t="shared" si="392"/>
        <v/>
      </c>
      <c r="AA412" s="19" t="str">
        <f t="shared" si="393"/>
        <v/>
      </c>
      <c r="AB412" s="19" t="str">
        <f t="shared" si="394"/>
        <v/>
      </c>
      <c r="AC412" s="19" t="str">
        <f t="shared" si="395"/>
        <v/>
      </c>
      <c r="AD412" s="19" t="str">
        <f t="shared" si="396"/>
        <v/>
      </c>
      <c r="AE412" s="19" t="str">
        <f t="shared" si="397"/>
        <v/>
      </c>
      <c r="AF412" s="19" t="str">
        <f t="shared" si="398"/>
        <v/>
      </c>
      <c r="AG412" s="19">
        <f t="shared" si="399"/>
        <v>0</v>
      </c>
      <c r="AH412" s="19" t="str">
        <f t="shared" si="400"/>
        <v/>
      </c>
      <c r="AI412" s="81">
        <f t="shared" si="401"/>
        <v>0</v>
      </c>
      <c r="AJ412" s="80">
        <f t="shared" si="407"/>
        <v>0</v>
      </c>
      <c r="AK412" s="19">
        <f t="shared" si="402"/>
        <v>0</v>
      </c>
      <c r="AL412" s="19">
        <f t="shared" si="403"/>
        <v>0</v>
      </c>
      <c r="AM412" s="64">
        <f>IF('Stammdaten Mitarbeitende'!N412&gt;0,AC412,0)</f>
        <v>0</v>
      </c>
      <c r="AN412" s="74">
        <f>IF('Stammdaten Mitarbeitende'!N412&gt;0,P412,0)</f>
        <v>0</v>
      </c>
      <c r="AO412" s="19">
        <f t="shared" si="404"/>
        <v>0</v>
      </c>
      <c r="AP412" s="19">
        <f t="shared" si="405"/>
        <v>0</v>
      </c>
      <c r="AQ412" s="97">
        <f t="shared" si="406"/>
        <v>0</v>
      </c>
    </row>
    <row r="413" spans="1:43" ht="17.25" hidden="1" customHeight="1" x14ac:dyDescent="0.2">
      <c r="A413" s="347" t="str">
        <f>'Stammdaten Mitarbeitende'!AA413</f>
        <v/>
      </c>
      <c r="B413" s="348" t="str">
        <f t="shared" si="379"/>
        <v/>
      </c>
      <c r="C413" s="162"/>
      <c r="D413" s="163"/>
      <c r="E413" s="164"/>
      <c r="F413" s="165"/>
      <c r="G413" s="307"/>
      <c r="H413" s="308"/>
      <c r="I413" s="346">
        <f t="shared" si="380"/>
        <v>0</v>
      </c>
      <c r="J413" s="309" t="str">
        <f t="shared" si="381"/>
        <v/>
      </c>
      <c r="K413" s="164"/>
      <c r="L413" s="342" t="str">
        <f t="shared" si="382"/>
        <v/>
      </c>
      <c r="M413" s="309" t="str">
        <f t="shared" si="383"/>
        <v/>
      </c>
      <c r="N413" s="309" t="str">
        <f t="shared" si="384"/>
        <v/>
      </c>
      <c r="O413" s="309" t="str">
        <f t="shared" si="385"/>
        <v/>
      </c>
      <c r="P413" s="164"/>
      <c r="Q413" s="309" t="str">
        <f t="shared" si="386"/>
        <v/>
      </c>
      <c r="R413" s="309" t="str">
        <f t="shared" si="387"/>
        <v/>
      </c>
      <c r="S413" s="56"/>
      <c r="T413" s="57"/>
      <c r="U413" s="64" t="str">
        <f>IF($A413="","",'Stammdaten Mitarbeitende'!L413)</f>
        <v/>
      </c>
      <c r="V413" s="63">
        <f t="shared" si="388"/>
        <v>0</v>
      </c>
      <c r="W413" s="63" t="str">
        <f t="shared" si="389"/>
        <v/>
      </c>
      <c r="X413" s="63" t="str">
        <f t="shared" si="390"/>
        <v/>
      </c>
      <c r="Y413" s="65" t="str">
        <f t="shared" si="391"/>
        <v/>
      </c>
      <c r="Z413" s="65" t="str">
        <f t="shared" si="392"/>
        <v/>
      </c>
      <c r="AA413" s="19" t="str">
        <f t="shared" si="393"/>
        <v/>
      </c>
      <c r="AB413" s="19" t="str">
        <f t="shared" si="394"/>
        <v/>
      </c>
      <c r="AC413" s="19" t="str">
        <f t="shared" si="395"/>
        <v/>
      </c>
      <c r="AD413" s="19" t="str">
        <f t="shared" si="396"/>
        <v/>
      </c>
      <c r="AE413" s="19" t="str">
        <f t="shared" si="397"/>
        <v/>
      </c>
      <c r="AF413" s="19" t="str">
        <f t="shared" si="398"/>
        <v/>
      </c>
      <c r="AG413" s="19">
        <f t="shared" si="399"/>
        <v>0</v>
      </c>
      <c r="AH413" s="19" t="str">
        <f t="shared" si="400"/>
        <v/>
      </c>
      <c r="AI413" s="81">
        <f t="shared" si="401"/>
        <v>0</v>
      </c>
      <c r="AJ413" s="80">
        <f t="shared" si="407"/>
        <v>0</v>
      </c>
      <c r="AK413" s="19">
        <f t="shared" si="402"/>
        <v>0</v>
      </c>
      <c r="AL413" s="19">
        <f t="shared" si="403"/>
        <v>0</v>
      </c>
      <c r="AM413" s="64">
        <f>IF('Stammdaten Mitarbeitende'!N413&gt;0,AC413,0)</f>
        <v>0</v>
      </c>
      <c r="AN413" s="74">
        <f>IF('Stammdaten Mitarbeitende'!N413&gt;0,P413,0)</f>
        <v>0</v>
      </c>
      <c r="AO413" s="19">
        <f t="shared" si="404"/>
        <v>0</v>
      </c>
      <c r="AP413" s="19">
        <f t="shared" si="405"/>
        <v>0</v>
      </c>
      <c r="AQ413" s="97">
        <f t="shared" si="406"/>
        <v>0</v>
      </c>
    </row>
    <row r="414" spans="1:43" ht="17.25" hidden="1" customHeight="1" x14ac:dyDescent="0.2">
      <c r="A414" s="347" t="str">
        <f>'Stammdaten Mitarbeitende'!AA414</f>
        <v/>
      </c>
      <c r="B414" s="348" t="str">
        <f t="shared" si="379"/>
        <v/>
      </c>
      <c r="C414" s="162"/>
      <c r="D414" s="163"/>
      <c r="E414" s="164"/>
      <c r="F414" s="165"/>
      <c r="G414" s="307"/>
      <c r="H414" s="308"/>
      <c r="I414" s="346">
        <f t="shared" si="380"/>
        <v>0</v>
      </c>
      <c r="J414" s="309" t="str">
        <f t="shared" si="381"/>
        <v/>
      </c>
      <c r="K414" s="164"/>
      <c r="L414" s="342" t="str">
        <f t="shared" si="382"/>
        <v/>
      </c>
      <c r="M414" s="309" t="str">
        <f t="shared" si="383"/>
        <v/>
      </c>
      <c r="N414" s="309" t="str">
        <f t="shared" si="384"/>
        <v/>
      </c>
      <c r="O414" s="309" t="str">
        <f t="shared" si="385"/>
        <v/>
      </c>
      <c r="P414" s="164"/>
      <c r="Q414" s="309" t="str">
        <f t="shared" si="386"/>
        <v/>
      </c>
      <c r="R414" s="309" t="str">
        <f t="shared" si="387"/>
        <v/>
      </c>
      <c r="S414" s="56"/>
      <c r="T414" s="57"/>
      <c r="U414" s="64" t="str">
        <f>IF($A414="","",'Stammdaten Mitarbeitende'!L414)</f>
        <v/>
      </c>
      <c r="V414" s="63">
        <f t="shared" si="388"/>
        <v>0</v>
      </c>
      <c r="W414" s="63" t="str">
        <f t="shared" si="389"/>
        <v/>
      </c>
      <c r="X414" s="63" t="str">
        <f t="shared" si="390"/>
        <v/>
      </c>
      <c r="Y414" s="65" t="str">
        <f t="shared" si="391"/>
        <v/>
      </c>
      <c r="Z414" s="65" t="str">
        <f t="shared" si="392"/>
        <v/>
      </c>
      <c r="AA414" s="19" t="str">
        <f t="shared" si="393"/>
        <v/>
      </c>
      <c r="AB414" s="19" t="str">
        <f t="shared" si="394"/>
        <v/>
      </c>
      <c r="AC414" s="19" t="str">
        <f t="shared" si="395"/>
        <v/>
      </c>
      <c r="AD414" s="19" t="str">
        <f t="shared" si="396"/>
        <v/>
      </c>
      <c r="AE414" s="19" t="str">
        <f t="shared" si="397"/>
        <v/>
      </c>
      <c r="AF414" s="19" t="str">
        <f t="shared" si="398"/>
        <v/>
      </c>
      <c r="AG414" s="19">
        <f t="shared" si="399"/>
        <v>0</v>
      </c>
      <c r="AH414" s="19" t="str">
        <f t="shared" si="400"/>
        <v/>
      </c>
      <c r="AI414" s="81">
        <f t="shared" si="401"/>
        <v>0</v>
      </c>
      <c r="AJ414" s="80">
        <f t="shared" si="407"/>
        <v>0</v>
      </c>
      <c r="AK414" s="19">
        <f t="shared" si="402"/>
        <v>0</v>
      </c>
      <c r="AL414" s="19">
        <f t="shared" si="403"/>
        <v>0</v>
      </c>
      <c r="AM414" s="64">
        <f>IF('Stammdaten Mitarbeitende'!N414&gt;0,AC414,0)</f>
        <v>0</v>
      </c>
      <c r="AN414" s="74">
        <f>IF('Stammdaten Mitarbeitende'!N414&gt;0,P414,0)</f>
        <v>0</v>
      </c>
      <c r="AO414" s="19">
        <f t="shared" si="404"/>
        <v>0</v>
      </c>
      <c r="AP414" s="19">
        <f t="shared" si="405"/>
        <v>0</v>
      </c>
      <c r="AQ414" s="97">
        <f t="shared" si="406"/>
        <v>0</v>
      </c>
    </row>
    <row r="415" spans="1:43" ht="17.25" hidden="1" customHeight="1" x14ac:dyDescent="0.2">
      <c r="A415" s="347" t="str">
        <f>'Stammdaten Mitarbeitende'!AA415</f>
        <v/>
      </c>
      <c r="B415" s="348" t="str">
        <f t="shared" si="379"/>
        <v/>
      </c>
      <c r="C415" s="162"/>
      <c r="D415" s="163"/>
      <c r="E415" s="164"/>
      <c r="F415" s="165"/>
      <c r="G415" s="307"/>
      <c r="H415" s="308"/>
      <c r="I415" s="346">
        <f t="shared" si="380"/>
        <v>0</v>
      </c>
      <c r="J415" s="309" t="str">
        <f t="shared" si="381"/>
        <v/>
      </c>
      <c r="K415" s="164"/>
      <c r="L415" s="342" t="str">
        <f t="shared" si="382"/>
        <v/>
      </c>
      <c r="M415" s="309" t="str">
        <f t="shared" si="383"/>
        <v/>
      </c>
      <c r="N415" s="309" t="str">
        <f t="shared" si="384"/>
        <v/>
      </c>
      <c r="O415" s="309" t="str">
        <f t="shared" si="385"/>
        <v/>
      </c>
      <c r="P415" s="164"/>
      <c r="Q415" s="309" t="str">
        <f t="shared" si="386"/>
        <v/>
      </c>
      <c r="R415" s="309" t="str">
        <f t="shared" si="387"/>
        <v/>
      </c>
      <c r="S415" s="56"/>
      <c r="T415" s="57"/>
      <c r="U415" s="64" t="str">
        <f>IF($A415="","",'Stammdaten Mitarbeitende'!L415)</f>
        <v/>
      </c>
      <c r="V415" s="63">
        <f t="shared" si="388"/>
        <v>0</v>
      </c>
      <c r="W415" s="63" t="str">
        <f t="shared" si="389"/>
        <v/>
      </c>
      <c r="X415" s="63" t="str">
        <f t="shared" si="390"/>
        <v/>
      </c>
      <c r="Y415" s="65" t="str">
        <f t="shared" si="391"/>
        <v/>
      </c>
      <c r="Z415" s="65" t="str">
        <f t="shared" si="392"/>
        <v/>
      </c>
      <c r="AA415" s="19" t="str">
        <f t="shared" si="393"/>
        <v/>
      </c>
      <c r="AB415" s="19" t="str">
        <f t="shared" si="394"/>
        <v/>
      </c>
      <c r="AC415" s="19" t="str">
        <f t="shared" si="395"/>
        <v/>
      </c>
      <c r="AD415" s="19" t="str">
        <f t="shared" si="396"/>
        <v/>
      </c>
      <c r="AE415" s="19" t="str">
        <f t="shared" si="397"/>
        <v/>
      </c>
      <c r="AF415" s="19" t="str">
        <f t="shared" si="398"/>
        <v/>
      </c>
      <c r="AG415" s="19">
        <f t="shared" si="399"/>
        <v>0</v>
      </c>
      <c r="AH415" s="19" t="str">
        <f t="shared" si="400"/>
        <v/>
      </c>
      <c r="AI415" s="81">
        <f t="shared" si="401"/>
        <v>0</v>
      </c>
      <c r="AJ415" s="80">
        <f t="shared" si="407"/>
        <v>0</v>
      </c>
      <c r="AK415" s="19">
        <f t="shared" si="402"/>
        <v>0</v>
      </c>
      <c r="AL415" s="19">
        <f t="shared" si="403"/>
        <v>0</v>
      </c>
      <c r="AM415" s="64">
        <f>IF('Stammdaten Mitarbeitende'!N415&gt;0,AC415,0)</f>
        <v>0</v>
      </c>
      <c r="AN415" s="74">
        <f>IF('Stammdaten Mitarbeitende'!N415&gt;0,P415,0)</f>
        <v>0</v>
      </c>
      <c r="AO415" s="19">
        <f t="shared" si="404"/>
        <v>0</v>
      </c>
      <c r="AP415" s="19">
        <f t="shared" si="405"/>
        <v>0</v>
      </c>
      <c r="AQ415" s="97">
        <f t="shared" si="406"/>
        <v>0</v>
      </c>
    </row>
    <row r="416" spans="1:43" ht="17.25" hidden="1" customHeight="1" x14ac:dyDescent="0.2">
      <c r="A416" s="347" t="str">
        <f>'Stammdaten Mitarbeitende'!AA416</f>
        <v/>
      </c>
      <c r="B416" s="348" t="str">
        <f t="shared" si="379"/>
        <v/>
      </c>
      <c r="C416" s="162"/>
      <c r="D416" s="163"/>
      <c r="E416" s="164"/>
      <c r="F416" s="165"/>
      <c r="G416" s="307"/>
      <c r="H416" s="308"/>
      <c r="I416" s="346">
        <f t="shared" si="380"/>
        <v>0</v>
      </c>
      <c r="J416" s="309" t="str">
        <f t="shared" si="381"/>
        <v/>
      </c>
      <c r="K416" s="164"/>
      <c r="L416" s="342" t="str">
        <f t="shared" si="382"/>
        <v/>
      </c>
      <c r="M416" s="309" t="str">
        <f t="shared" si="383"/>
        <v/>
      </c>
      <c r="N416" s="309" t="str">
        <f t="shared" si="384"/>
        <v/>
      </c>
      <c r="O416" s="309" t="str">
        <f t="shared" si="385"/>
        <v/>
      </c>
      <c r="P416" s="164"/>
      <c r="Q416" s="309" t="str">
        <f t="shared" si="386"/>
        <v/>
      </c>
      <c r="R416" s="309" t="str">
        <f t="shared" si="387"/>
        <v/>
      </c>
      <c r="S416" s="56"/>
      <c r="T416" s="57"/>
      <c r="U416" s="64" t="str">
        <f>IF($A416="","",'Stammdaten Mitarbeitende'!L416)</f>
        <v/>
      </c>
      <c r="V416" s="63">
        <f t="shared" si="388"/>
        <v>0</v>
      </c>
      <c r="W416" s="63" t="str">
        <f t="shared" si="389"/>
        <v/>
      </c>
      <c r="X416" s="63" t="str">
        <f t="shared" si="390"/>
        <v/>
      </c>
      <c r="Y416" s="65" t="str">
        <f t="shared" si="391"/>
        <v/>
      </c>
      <c r="Z416" s="65" t="str">
        <f t="shared" si="392"/>
        <v/>
      </c>
      <c r="AA416" s="19" t="str">
        <f t="shared" si="393"/>
        <v/>
      </c>
      <c r="AB416" s="19" t="str">
        <f t="shared" si="394"/>
        <v/>
      </c>
      <c r="AC416" s="19" t="str">
        <f t="shared" si="395"/>
        <v/>
      </c>
      <c r="AD416" s="19" t="str">
        <f t="shared" si="396"/>
        <v/>
      </c>
      <c r="AE416" s="19" t="str">
        <f t="shared" si="397"/>
        <v/>
      </c>
      <c r="AF416" s="19" t="str">
        <f t="shared" si="398"/>
        <v/>
      </c>
      <c r="AG416" s="19">
        <f t="shared" si="399"/>
        <v>0</v>
      </c>
      <c r="AH416" s="19" t="str">
        <f t="shared" si="400"/>
        <v/>
      </c>
      <c r="AI416" s="81">
        <f t="shared" si="401"/>
        <v>0</v>
      </c>
      <c r="AJ416" s="80">
        <f t="shared" si="407"/>
        <v>0</v>
      </c>
      <c r="AK416" s="19">
        <f t="shared" si="402"/>
        <v>0</v>
      </c>
      <c r="AL416" s="19">
        <f t="shared" si="403"/>
        <v>0</v>
      </c>
      <c r="AM416" s="64">
        <f>IF('Stammdaten Mitarbeitende'!N416&gt;0,AC416,0)</f>
        <v>0</v>
      </c>
      <c r="AN416" s="74">
        <f>IF('Stammdaten Mitarbeitende'!N416&gt;0,P416,0)</f>
        <v>0</v>
      </c>
      <c r="AO416" s="19">
        <f t="shared" si="404"/>
        <v>0</v>
      </c>
      <c r="AP416" s="19">
        <f t="shared" si="405"/>
        <v>0</v>
      </c>
      <c r="AQ416" s="97">
        <f t="shared" si="406"/>
        <v>0</v>
      </c>
    </row>
    <row r="417" spans="1:43" ht="17.25" hidden="1" customHeight="1" x14ac:dyDescent="0.2">
      <c r="A417" s="347" t="str">
        <f>'Stammdaten Mitarbeitende'!AA417</f>
        <v/>
      </c>
      <c r="B417" s="348" t="str">
        <f t="shared" si="379"/>
        <v/>
      </c>
      <c r="C417" s="162"/>
      <c r="D417" s="163"/>
      <c r="E417" s="164"/>
      <c r="F417" s="165"/>
      <c r="G417" s="307"/>
      <c r="H417" s="308"/>
      <c r="I417" s="346">
        <f t="shared" si="380"/>
        <v>0</v>
      </c>
      <c r="J417" s="309" t="str">
        <f t="shared" si="381"/>
        <v/>
      </c>
      <c r="K417" s="164"/>
      <c r="L417" s="342" t="str">
        <f t="shared" si="382"/>
        <v/>
      </c>
      <c r="M417" s="309" t="str">
        <f t="shared" si="383"/>
        <v/>
      </c>
      <c r="N417" s="309" t="str">
        <f t="shared" si="384"/>
        <v/>
      </c>
      <c r="O417" s="309" t="str">
        <f t="shared" si="385"/>
        <v/>
      </c>
      <c r="P417" s="164"/>
      <c r="Q417" s="309" t="str">
        <f t="shared" si="386"/>
        <v/>
      </c>
      <c r="R417" s="309" t="str">
        <f t="shared" si="387"/>
        <v/>
      </c>
      <c r="S417" s="56"/>
      <c r="T417" s="57"/>
      <c r="U417" s="64" t="str">
        <f>IF($A417="","",'Stammdaten Mitarbeitende'!L417)</f>
        <v/>
      </c>
      <c r="V417" s="63">
        <f t="shared" si="388"/>
        <v>0</v>
      </c>
      <c r="W417" s="63" t="str">
        <f t="shared" si="389"/>
        <v/>
      </c>
      <c r="X417" s="63" t="str">
        <f t="shared" si="390"/>
        <v/>
      </c>
      <c r="Y417" s="65" t="str">
        <f t="shared" si="391"/>
        <v/>
      </c>
      <c r="Z417" s="65" t="str">
        <f t="shared" si="392"/>
        <v/>
      </c>
      <c r="AA417" s="19" t="str">
        <f t="shared" si="393"/>
        <v/>
      </c>
      <c r="AB417" s="19" t="str">
        <f t="shared" si="394"/>
        <v/>
      </c>
      <c r="AC417" s="19" t="str">
        <f t="shared" si="395"/>
        <v/>
      </c>
      <c r="AD417" s="19" t="str">
        <f t="shared" si="396"/>
        <v/>
      </c>
      <c r="AE417" s="19" t="str">
        <f t="shared" si="397"/>
        <v/>
      </c>
      <c r="AF417" s="19" t="str">
        <f t="shared" si="398"/>
        <v/>
      </c>
      <c r="AG417" s="19">
        <f t="shared" si="399"/>
        <v>0</v>
      </c>
      <c r="AH417" s="19" t="str">
        <f t="shared" si="400"/>
        <v/>
      </c>
      <c r="AI417" s="81">
        <f t="shared" si="401"/>
        <v>0</v>
      </c>
      <c r="AJ417" s="80">
        <f t="shared" si="407"/>
        <v>0</v>
      </c>
      <c r="AK417" s="19">
        <f t="shared" si="402"/>
        <v>0</v>
      </c>
      <c r="AL417" s="19">
        <f t="shared" si="403"/>
        <v>0</v>
      </c>
      <c r="AM417" s="64">
        <f>IF('Stammdaten Mitarbeitende'!N417&gt;0,AC417,0)</f>
        <v>0</v>
      </c>
      <c r="AN417" s="74">
        <f>IF('Stammdaten Mitarbeitende'!N417&gt;0,P417,0)</f>
        <v>0</v>
      </c>
      <c r="AO417" s="19">
        <f t="shared" si="404"/>
        <v>0</v>
      </c>
      <c r="AP417" s="19">
        <f t="shared" si="405"/>
        <v>0</v>
      </c>
      <c r="AQ417" s="97">
        <f t="shared" si="406"/>
        <v>0</v>
      </c>
    </row>
    <row r="418" spans="1:43" ht="17.25" hidden="1" customHeight="1" x14ac:dyDescent="0.2">
      <c r="A418" s="347" t="str">
        <f>'Stammdaten Mitarbeitende'!AA418</f>
        <v/>
      </c>
      <c r="B418" s="348" t="str">
        <f t="shared" si="379"/>
        <v/>
      </c>
      <c r="C418" s="162"/>
      <c r="D418" s="163"/>
      <c r="E418" s="164"/>
      <c r="F418" s="165"/>
      <c r="G418" s="307"/>
      <c r="H418" s="308"/>
      <c r="I418" s="346">
        <f t="shared" si="380"/>
        <v>0</v>
      </c>
      <c r="J418" s="309" t="str">
        <f t="shared" si="381"/>
        <v/>
      </c>
      <c r="K418" s="164"/>
      <c r="L418" s="342" t="str">
        <f t="shared" si="382"/>
        <v/>
      </c>
      <c r="M418" s="309" t="str">
        <f t="shared" si="383"/>
        <v/>
      </c>
      <c r="N418" s="309" t="str">
        <f t="shared" si="384"/>
        <v/>
      </c>
      <c r="O418" s="309" t="str">
        <f t="shared" si="385"/>
        <v/>
      </c>
      <c r="P418" s="164"/>
      <c r="Q418" s="309" t="str">
        <f t="shared" si="386"/>
        <v/>
      </c>
      <c r="R418" s="309" t="str">
        <f t="shared" si="387"/>
        <v/>
      </c>
      <c r="S418" s="56"/>
      <c r="T418" s="57"/>
      <c r="U418" s="64" t="str">
        <f>IF($A418="","",'Stammdaten Mitarbeitende'!L418)</f>
        <v/>
      </c>
      <c r="V418" s="63">
        <f t="shared" si="388"/>
        <v>0</v>
      </c>
      <c r="W418" s="63" t="str">
        <f t="shared" si="389"/>
        <v/>
      </c>
      <c r="X418" s="63" t="str">
        <f t="shared" si="390"/>
        <v/>
      </c>
      <c r="Y418" s="65" t="str">
        <f t="shared" si="391"/>
        <v/>
      </c>
      <c r="Z418" s="65" t="str">
        <f t="shared" si="392"/>
        <v/>
      </c>
      <c r="AA418" s="19" t="str">
        <f t="shared" si="393"/>
        <v/>
      </c>
      <c r="AB418" s="19" t="str">
        <f t="shared" si="394"/>
        <v/>
      </c>
      <c r="AC418" s="19" t="str">
        <f t="shared" si="395"/>
        <v/>
      </c>
      <c r="AD418" s="19" t="str">
        <f t="shared" si="396"/>
        <v/>
      </c>
      <c r="AE418" s="19" t="str">
        <f t="shared" si="397"/>
        <v/>
      </c>
      <c r="AF418" s="19" t="str">
        <f t="shared" si="398"/>
        <v/>
      </c>
      <c r="AG418" s="19">
        <f t="shared" si="399"/>
        <v>0</v>
      </c>
      <c r="AH418" s="19" t="str">
        <f t="shared" si="400"/>
        <v/>
      </c>
      <c r="AI418" s="81">
        <f t="shared" si="401"/>
        <v>0</v>
      </c>
      <c r="AJ418" s="80">
        <f t="shared" si="407"/>
        <v>0</v>
      </c>
      <c r="AK418" s="19">
        <f t="shared" si="402"/>
        <v>0</v>
      </c>
      <c r="AL418" s="19">
        <f t="shared" si="403"/>
        <v>0</v>
      </c>
      <c r="AM418" s="64">
        <f>IF('Stammdaten Mitarbeitende'!N418&gt;0,AC418,0)</f>
        <v>0</v>
      </c>
      <c r="AN418" s="74">
        <f>IF('Stammdaten Mitarbeitende'!N418&gt;0,P418,0)</f>
        <v>0</v>
      </c>
      <c r="AO418" s="19">
        <f t="shared" si="404"/>
        <v>0</v>
      </c>
      <c r="AP418" s="19">
        <f t="shared" si="405"/>
        <v>0</v>
      </c>
      <c r="AQ418" s="97">
        <f t="shared" si="406"/>
        <v>0</v>
      </c>
    </row>
    <row r="419" spans="1:43" ht="17.25" hidden="1" customHeight="1" x14ac:dyDescent="0.2">
      <c r="A419" s="347" t="str">
        <f>'Stammdaten Mitarbeitende'!AA419</f>
        <v/>
      </c>
      <c r="B419" s="348" t="str">
        <f t="shared" si="379"/>
        <v/>
      </c>
      <c r="C419" s="162"/>
      <c r="D419" s="163"/>
      <c r="E419" s="164"/>
      <c r="F419" s="165"/>
      <c r="G419" s="307"/>
      <c r="H419" s="308"/>
      <c r="I419" s="346">
        <f t="shared" si="380"/>
        <v>0</v>
      </c>
      <c r="J419" s="309" t="str">
        <f t="shared" si="381"/>
        <v/>
      </c>
      <c r="K419" s="164"/>
      <c r="L419" s="342" t="str">
        <f t="shared" si="382"/>
        <v/>
      </c>
      <c r="M419" s="309" t="str">
        <f t="shared" si="383"/>
        <v/>
      </c>
      <c r="N419" s="309" t="str">
        <f t="shared" si="384"/>
        <v/>
      </c>
      <c r="O419" s="309" t="str">
        <f t="shared" si="385"/>
        <v/>
      </c>
      <c r="P419" s="164"/>
      <c r="Q419" s="309" t="str">
        <f t="shared" si="386"/>
        <v/>
      </c>
      <c r="R419" s="309" t="str">
        <f t="shared" si="387"/>
        <v/>
      </c>
      <c r="S419" s="56"/>
      <c r="T419" s="57"/>
      <c r="U419" s="64" t="str">
        <f>IF($A419="","",'Stammdaten Mitarbeitende'!L419)</f>
        <v/>
      </c>
      <c r="V419" s="63">
        <f t="shared" si="388"/>
        <v>0</v>
      </c>
      <c r="W419" s="63" t="str">
        <f t="shared" si="389"/>
        <v/>
      </c>
      <c r="X419" s="63" t="str">
        <f t="shared" si="390"/>
        <v/>
      </c>
      <c r="Y419" s="65" t="str">
        <f t="shared" si="391"/>
        <v/>
      </c>
      <c r="Z419" s="65" t="str">
        <f t="shared" si="392"/>
        <v/>
      </c>
      <c r="AA419" s="19" t="str">
        <f t="shared" si="393"/>
        <v/>
      </c>
      <c r="AB419" s="19" t="str">
        <f t="shared" si="394"/>
        <v/>
      </c>
      <c r="AC419" s="19" t="str">
        <f t="shared" si="395"/>
        <v/>
      </c>
      <c r="AD419" s="19" t="str">
        <f t="shared" si="396"/>
        <v/>
      </c>
      <c r="AE419" s="19" t="str">
        <f t="shared" si="397"/>
        <v/>
      </c>
      <c r="AF419" s="19" t="str">
        <f t="shared" si="398"/>
        <v/>
      </c>
      <c r="AG419" s="19">
        <f t="shared" si="399"/>
        <v>0</v>
      </c>
      <c r="AH419" s="19" t="str">
        <f t="shared" si="400"/>
        <v/>
      </c>
      <c r="AI419" s="81">
        <f t="shared" si="401"/>
        <v>0</v>
      </c>
      <c r="AJ419" s="80">
        <f t="shared" si="407"/>
        <v>0</v>
      </c>
      <c r="AK419" s="19">
        <f t="shared" si="402"/>
        <v>0</v>
      </c>
      <c r="AL419" s="19">
        <f t="shared" si="403"/>
        <v>0</v>
      </c>
      <c r="AM419" s="64">
        <f>IF('Stammdaten Mitarbeitende'!N419&gt;0,AC419,0)</f>
        <v>0</v>
      </c>
      <c r="AN419" s="74">
        <f>IF('Stammdaten Mitarbeitende'!N419&gt;0,P419,0)</f>
        <v>0</v>
      </c>
      <c r="AO419" s="19">
        <f t="shared" si="404"/>
        <v>0</v>
      </c>
      <c r="AP419" s="19">
        <f t="shared" si="405"/>
        <v>0</v>
      </c>
      <c r="AQ419" s="97">
        <f t="shared" si="406"/>
        <v>0</v>
      </c>
    </row>
    <row r="420" spans="1:43" hidden="1" x14ac:dyDescent="0.2">
      <c r="A420" s="280" t="str">
        <f>Übersetzungstexte!A$296</f>
        <v>Seitentotal</v>
      </c>
      <c r="B420" s="343"/>
      <c r="C420" s="281"/>
      <c r="D420" s="92">
        <f>SUM(D399:D419)</f>
        <v>0</v>
      </c>
      <c r="E420" s="282"/>
      <c r="F420" s="92">
        <f>SUM(F399:F419)</f>
        <v>0</v>
      </c>
      <c r="G420" s="344"/>
      <c r="H420" s="159"/>
      <c r="I420" s="281"/>
      <c r="J420" s="92">
        <f>SUM(J399:J419)</f>
        <v>0</v>
      </c>
      <c r="K420" s="345"/>
      <c r="L420" s="159"/>
      <c r="M420" s="281"/>
      <c r="N420" s="92">
        <f>SUM(N399:N419)</f>
        <v>0</v>
      </c>
      <c r="O420" s="344"/>
      <c r="P420" s="92">
        <f>SUM(P399:P419)</f>
        <v>0</v>
      </c>
      <c r="Q420" s="281"/>
      <c r="R420" s="92">
        <f>SUM(R399:R419)</f>
        <v>0</v>
      </c>
      <c r="S420" s="56"/>
      <c r="T420" s="56"/>
      <c r="U420" s="56"/>
      <c r="V420" s="56"/>
      <c r="W420" s="56"/>
      <c r="X420" s="56"/>
      <c r="Y420" s="18"/>
      <c r="Z420" s="18"/>
      <c r="AA420" s="19"/>
      <c r="AB420" s="19"/>
      <c r="AC420" s="19"/>
      <c r="AD420" s="19"/>
      <c r="AE420" s="19"/>
      <c r="AI420" s="79"/>
      <c r="AJ420" s="79"/>
      <c r="AM420" s="56"/>
    </row>
    <row r="421" spans="1:43" hidden="1" x14ac:dyDescent="0.2">
      <c r="A421" s="240" t="str">
        <f>'Stammdaten Betrieb &amp; Abteilung'!D$1</f>
        <v xml:space="preserve">  </v>
      </c>
      <c r="B421" s="73"/>
      <c r="C421" s="241"/>
      <c r="D421" s="242"/>
      <c r="E421" s="1"/>
      <c r="F421" s="25"/>
      <c r="G421" s="1"/>
      <c r="H421" s="1"/>
      <c r="I421" s="1"/>
      <c r="J421" s="243"/>
      <c r="K421" s="46"/>
      <c r="L421" s="18"/>
      <c r="M421" s="22" t="str">
        <f>Übersetzungstexte!A$239</f>
        <v>Betrieb / Betriebsabteilung</v>
      </c>
      <c r="N421" s="49" t="str">
        <f>'Stammdaten Betrieb &amp; Abteilung'!D$13</f>
        <v xml:space="preserve"> </v>
      </c>
      <c r="O421" s="1"/>
      <c r="P421" s="49"/>
      <c r="AI421" s="79"/>
      <c r="AJ421" s="79"/>
      <c r="AM421" s="64"/>
      <c r="AO421" s="97"/>
    </row>
    <row r="422" spans="1:43" hidden="1" x14ac:dyDescent="0.2">
      <c r="A422" s="49" t="str">
        <f>'Stammdaten Betrieb &amp; Abteilung'!D$3</f>
        <v xml:space="preserve"> </v>
      </c>
      <c r="B422" s="73"/>
      <c r="C422" s="246"/>
      <c r="D422" s="242"/>
      <c r="E422" s="1"/>
      <c r="F422" s="25"/>
      <c r="G422" s="1"/>
      <c r="H422" s="1"/>
      <c r="I422" s="1"/>
      <c r="J422" s="247"/>
      <c r="K422" s="46"/>
      <c r="L422" s="18"/>
      <c r="M422" s="22" t="str">
        <f>Übersetzungstexte!A$240</f>
        <v>Abrechnungsperiode</v>
      </c>
      <c r="N422" s="349" t="str">
        <f>'Stammdaten Betrieb &amp; Abteilung'!D$14</f>
        <v/>
      </c>
      <c r="O422" s="350"/>
      <c r="P422" s="350" t="e">
        <f>'Stammdaten Betrieb &amp; Abteilung'!D$12</f>
        <v>#VALUE!</v>
      </c>
      <c r="Q422" s="351"/>
      <c r="R422" s="352"/>
      <c r="AI422" s="79"/>
      <c r="AJ422" s="79"/>
      <c r="AM422" s="64"/>
      <c r="AO422" s="87"/>
      <c r="AP422" s="87"/>
    </row>
    <row r="423" spans="1:43" hidden="1" x14ac:dyDescent="0.2">
      <c r="A423" s="49" t="str">
        <f>'Stammdaten Betrieb &amp; Abteilung'!D$4</f>
        <v xml:space="preserve"> </v>
      </c>
      <c r="B423" s="73"/>
      <c r="C423" s="1"/>
      <c r="D423" s="242"/>
      <c r="E423" s="1"/>
      <c r="F423" s="25"/>
      <c r="G423" s="1"/>
      <c r="H423" s="1"/>
      <c r="I423" s="1"/>
      <c r="J423" s="247"/>
      <c r="K423" s="46"/>
      <c r="L423" s="18"/>
      <c r="M423" s="22" t="str">
        <f>Übersetzungstexte!A$241</f>
        <v>Beginn / Ende der Kurzarbeit</v>
      </c>
      <c r="N423" s="49" t="str">
        <f>'Stammdaten Betrieb &amp; Abteilung'!D$16</f>
        <v/>
      </c>
      <c r="O423" s="1"/>
      <c r="P423" s="49"/>
      <c r="Q423" s="49"/>
      <c r="AI423" s="79"/>
      <c r="AJ423" s="79"/>
      <c r="AM423" s="64"/>
      <c r="AO423" s="87"/>
      <c r="AP423" s="87"/>
    </row>
    <row r="424" spans="1:43" hidden="1" x14ac:dyDescent="0.2">
      <c r="A424" s="187"/>
      <c r="B424" s="188"/>
      <c r="C424" s="189"/>
      <c r="D424" s="190"/>
      <c r="E424" s="189"/>
      <c r="F424" s="191"/>
      <c r="G424" s="189"/>
      <c r="H424" s="189"/>
      <c r="I424" s="189"/>
      <c r="J424" s="190"/>
      <c r="K424" s="190"/>
      <c r="L424" s="189"/>
      <c r="M424" s="192"/>
      <c r="N424" s="189"/>
      <c r="O424" s="189"/>
      <c r="P424" s="189"/>
      <c r="Q424" s="189"/>
      <c r="R424" s="189"/>
      <c r="AI424" s="79"/>
      <c r="AJ424" s="79"/>
      <c r="AM424" s="64"/>
      <c r="AO424" s="87"/>
      <c r="AP424" s="87"/>
    </row>
    <row r="425" spans="1:43" hidden="1" x14ac:dyDescent="0.2">
      <c r="A425" s="311">
        <v>1</v>
      </c>
      <c r="B425" s="312">
        <v>2</v>
      </c>
      <c r="C425" s="312">
        <v>3</v>
      </c>
      <c r="D425" s="312">
        <v>4</v>
      </c>
      <c r="E425" s="312">
        <v>5</v>
      </c>
      <c r="F425" s="312">
        <v>6</v>
      </c>
      <c r="G425" s="313"/>
      <c r="H425" s="314">
        <v>7</v>
      </c>
      <c r="I425" s="315"/>
      <c r="J425" s="312">
        <v>8</v>
      </c>
      <c r="K425" s="312">
        <v>9</v>
      </c>
      <c r="L425" s="312">
        <v>10</v>
      </c>
      <c r="M425" s="312">
        <v>11</v>
      </c>
      <c r="N425" s="312">
        <v>12</v>
      </c>
      <c r="O425" s="312">
        <v>13</v>
      </c>
      <c r="P425" s="312"/>
      <c r="Q425" s="312">
        <v>14</v>
      </c>
      <c r="R425" s="312">
        <v>15</v>
      </c>
      <c r="S425" s="54"/>
      <c r="T425" s="54"/>
      <c r="U425" s="54"/>
      <c r="V425" s="58" t="s">
        <v>717</v>
      </c>
      <c r="W425" s="54" t="s">
        <v>759</v>
      </c>
      <c r="X425" s="54"/>
      <c r="Y425" s="59" t="s">
        <v>718</v>
      </c>
      <c r="Z425" s="54" t="s">
        <v>719</v>
      </c>
      <c r="AA425" s="59" t="s">
        <v>720</v>
      </c>
      <c r="AB425" s="59" t="s">
        <v>721</v>
      </c>
      <c r="AC425" s="59" t="s">
        <v>722</v>
      </c>
      <c r="AD425" s="59" t="s">
        <v>723</v>
      </c>
      <c r="AE425" s="59" t="s">
        <v>736</v>
      </c>
      <c r="AF425" s="66" t="s">
        <v>732</v>
      </c>
      <c r="AG425" s="66"/>
      <c r="AH425" s="91" t="s">
        <v>737</v>
      </c>
      <c r="AI425" s="66"/>
      <c r="AJ425" s="66"/>
      <c r="AK425" s="78"/>
      <c r="AL425" s="78"/>
      <c r="AM425" s="87" t="s">
        <v>60</v>
      </c>
      <c r="AN425" s="87" t="s">
        <v>60</v>
      </c>
      <c r="AO425" s="87"/>
      <c r="AP425" s="87"/>
      <c r="AQ425" s="381" t="s">
        <v>800</v>
      </c>
    </row>
    <row r="426" spans="1:43" s="6" customFormat="1" hidden="1" x14ac:dyDescent="0.2">
      <c r="A426" s="316" t="str">
        <f>Übersetzungstexte!A$242</f>
        <v/>
      </c>
      <c r="B426" s="317" t="str">
        <f>Übersetzungstexte!A$245</f>
        <v>anrechen-</v>
      </c>
      <c r="C426" s="317" t="str">
        <f>Übersetzungstexte!A$248</f>
        <v>Wöchentl.</v>
      </c>
      <c r="D426" s="318" t="str">
        <f>Übersetzungstexte!A$251</f>
        <v>Sollstd. Abr.-</v>
      </c>
      <c r="E426" s="310" t="str">
        <f>Übersetzungstexte!A$254</f>
        <v/>
      </c>
      <c r="F426" s="318" t="str">
        <f>Übersetzungstexte!A$257</f>
        <v>Bezahlte/</v>
      </c>
      <c r="G426" s="319"/>
      <c r="H426" s="320" t="str">
        <f>Übersetzungstexte!A$263</f>
        <v>(nur für Gleitzeit)</v>
      </c>
      <c r="I426" s="321"/>
      <c r="J426" s="318" t="str">
        <f>Übersetzungstexte!A$269</f>
        <v>Ausfall-</v>
      </c>
      <c r="K426" s="318" t="str">
        <f>Übersetzungstexte!A$272</f>
        <v>Saldo</v>
      </c>
      <c r="L426" s="310" t="str">
        <f>Übersetzungstexte!A$275</f>
        <v>Saisonale</v>
      </c>
      <c r="M426" s="322" t="str">
        <f>Übersetzungstexte!A$278</f>
        <v>Anrechen-</v>
      </c>
      <c r="N426" s="310" t="str">
        <f>Übersetzungstexte!A$281</f>
        <v>Verdienst-</v>
      </c>
      <c r="O426" s="310" t="str">
        <f>Übersetzungstexte!A$284</f>
        <v>Verdienst-</v>
      </c>
      <c r="P426" s="317" t="str">
        <f>Übersetzungstexte!A$287</f>
        <v>Verdienst</v>
      </c>
      <c r="Q426" s="310" t="str">
        <f>AE$4</f>
        <v xml:space="preserve">Abzug </v>
      </c>
      <c r="R426" s="310" t="str">
        <f>Übersetzungstexte!A$293</f>
        <v/>
      </c>
      <c r="S426" s="55"/>
      <c r="T426" s="55"/>
      <c r="U426" s="62" t="s">
        <v>680</v>
      </c>
      <c r="V426" s="60" t="s">
        <v>709</v>
      </c>
      <c r="W426" s="61" t="s">
        <v>691</v>
      </c>
      <c r="X426" s="61" t="s">
        <v>554</v>
      </c>
      <c r="Y426" s="59" t="s">
        <v>729</v>
      </c>
      <c r="Z426" s="67" t="s">
        <v>671</v>
      </c>
      <c r="AA426" s="59" t="s">
        <v>731</v>
      </c>
      <c r="AB426" s="59" t="s">
        <v>694</v>
      </c>
      <c r="AC426" s="59" t="s">
        <v>674</v>
      </c>
      <c r="AD426" s="59" t="s">
        <v>674</v>
      </c>
      <c r="AE426" s="59" t="s">
        <v>677</v>
      </c>
      <c r="AF426" s="66" t="s">
        <v>677</v>
      </c>
      <c r="AG426" s="66" t="s">
        <v>673</v>
      </c>
      <c r="AH426" s="91"/>
      <c r="AI426" s="66" t="s">
        <v>685</v>
      </c>
      <c r="AJ426" s="66" t="s">
        <v>685</v>
      </c>
      <c r="AK426" s="66" t="s">
        <v>764</v>
      </c>
      <c r="AL426" s="66" t="s">
        <v>667</v>
      </c>
      <c r="AM426" s="59" t="s">
        <v>674</v>
      </c>
      <c r="AN426" s="66" t="s">
        <v>673</v>
      </c>
      <c r="AO426" s="66" t="s">
        <v>764</v>
      </c>
      <c r="AP426" s="95" t="s">
        <v>46</v>
      </c>
      <c r="AQ426" s="382" t="s">
        <v>801</v>
      </c>
    </row>
    <row r="427" spans="1:43" s="6" customFormat="1" hidden="1" x14ac:dyDescent="0.2">
      <c r="A427" s="323" t="str">
        <f>Übersetzungstexte!A$243</f>
        <v/>
      </c>
      <c r="B427" s="310" t="str">
        <f>Übersetzungstexte!A$246</f>
        <v>barer Std.-</v>
      </c>
      <c r="C427" s="317" t="str">
        <f>Übersetzungstexte!A$249</f>
        <v>Arbeitszeit</v>
      </c>
      <c r="D427" s="318" t="str">
        <f>Übersetzungstexte!A$252</f>
        <v>Periode Inkl.</v>
      </c>
      <c r="E427" s="310" t="str">
        <f>Übersetzungstexte!A$255</f>
        <v/>
      </c>
      <c r="F427" s="318" t="str">
        <f>Übersetzungstexte!A$258</f>
        <v>Unbezahlte</v>
      </c>
      <c r="G427" s="324" t="str">
        <f>Übersetzungstexte!A$261</f>
        <v>Saldo Ende Per.</v>
      </c>
      <c r="H427" s="325"/>
      <c r="I427" s="326"/>
      <c r="J427" s="318" t="str">
        <f>Übersetzungstexte!A$270</f>
        <v>stunden</v>
      </c>
      <c r="K427" s="318" t="str">
        <f>Übersetzungstexte!A$273</f>
        <v>Mehrstd.</v>
      </c>
      <c r="L427" s="310" t="str">
        <f>Übersetzungstexte!A$276</f>
        <v>Ausfall-</v>
      </c>
      <c r="M427" s="322" t="str">
        <f>Übersetzungstexte!A$279</f>
        <v>bare Aus-</v>
      </c>
      <c r="N427" s="310" t="str">
        <f>Übersetzungstexte!A$282</f>
        <v>ausfall</v>
      </c>
      <c r="O427" s="310" t="str">
        <f>Übersetzungstexte!A$285</f>
        <v>ausfall</v>
      </c>
      <c r="P427" s="317" t="str">
        <f>Übersetzungstexte!A$288</f>
        <v>Zwischen-</v>
      </c>
      <c r="Q427" s="310" t="str">
        <f>Übersetzungstexte!A$291</f>
        <v>Karenztage</v>
      </c>
      <c r="R427" s="310" t="str">
        <f>Übersetzungstexte!A$294</f>
        <v>Beantragte</v>
      </c>
      <c r="S427" s="55"/>
      <c r="T427" s="55"/>
      <c r="U427" s="55" t="s">
        <v>682</v>
      </c>
      <c r="V427" s="60" t="s">
        <v>710</v>
      </c>
      <c r="W427" s="61" t="s">
        <v>692</v>
      </c>
      <c r="X427" s="61"/>
      <c r="Y427" s="59" t="s">
        <v>730</v>
      </c>
      <c r="Z427" s="67" t="s">
        <v>691</v>
      </c>
      <c r="AA427" s="59" t="s">
        <v>730</v>
      </c>
      <c r="AB427" s="59" t="s">
        <v>51</v>
      </c>
      <c r="AC427" s="59" t="s">
        <v>672</v>
      </c>
      <c r="AD427" s="59" t="s">
        <v>672</v>
      </c>
      <c r="AE427" s="59" t="s">
        <v>656</v>
      </c>
      <c r="AF427" s="66" t="s">
        <v>707</v>
      </c>
      <c r="AG427" s="66" t="s">
        <v>707</v>
      </c>
      <c r="AH427" s="91" t="s">
        <v>678</v>
      </c>
      <c r="AI427" s="66" t="s">
        <v>760</v>
      </c>
      <c r="AJ427" s="66" t="s">
        <v>763</v>
      </c>
      <c r="AK427" s="66" t="s">
        <v>760</v>
      </c>
      <c r="AL427" s="66" t="s">
        <v>760</v>
      </c>
      <c r="AM427" s="59" t="s">
        <v>672</v>
      </c>
      <c r="AN427" s="66" t="s">
        <v>707</v>
      </c>
      <c r="AO427" s="66" t="s">
        <v>45</v>
      </c>
      <c r="AP427" s="95" t="s">
        <v>47</v>
      </c>
      <c r="AQ427" s="383"/>
    </row>
    <row r="428" spans="1:43" s="6" customFormat="1" hidden="1" x14ac:dyDescent="0.2">
      <c r="A428" s="327" t="str">
        <f>Übersetzungstexte!A$244</f>
        <v>Name,Vorname</v>
      </c>
      <c r="B428" s="328" t="str">
        <f>Übersetzungstexte!A$247</f>
        <v>Verdienst</v>
      </c>
      <c r="C428" s="329" t="str">
        <f>Übersetzungstexte!A$250</f>
        <v>in der AP</v>
      </c>
      <c r="D428" s="330" t="str">
        <f>Übersetzungstexte!A$253</f>
        <v>Vorholzeit</v>
      </c>
      <c r="E428" s="328" t="str">
        <f>Übersetzungstexte!A$256</f>
        <v>Istzeit</v>
      </c>
      <c r="F428" s="330" t="str">
        <f>Übersetzungstexte!A$259</f>
        <v>Absenzen</v>
      </c>
      <c r="G428" s="331" t="str">
        <f>Übersetzungstexte!A$262</f>
        <v>vorherg.</v>
      </c>
      <c r="H428" s="332" t="str">
        <f>Übersetzungstexte!A$265</f>
        <v>laufend</v>
      </c>
      <c r="I428" s="328" t="str">
        <f>Übersetzungstexte!A$268</f>
        <v>Diff.</v>
      </c>
      <c r="J428" s="330" t="str">
        <f>Übersetzungstexte!A$271</f>
        <v>total</v>
      </c>
      <c r="K428" s="330" t="str">
        <f>Übersetzungstexte!A$274</f>
        <v>Vormonate</v>
      </c>
      <c r="L428" s="328" t="str">
        <f>Übersetzungstexte!A$277</f>
        <v>stunden</v>
      </c>
      <c r="M428" s="333" t="str">
        <f>Übersetzungstexte!A$280</f>
        <v>fall-Std.</v>
      </c>
      <c r="N428" s="333" t="str">
        <f>Übersetzungstexte!A$283</f>
        <v>100%</v>
      </c>
      <c r="O428" s="333" t="str">
        <f>Übersetzungstexte!A$286</f>
        <v>80%</v>
      </c>
      <c r="P428" s="329" t="str">
        <f>Übersetzungstexte!A$289</f>
        <v>Beschäftigung</v>
      </c>
      <c r="Q428" s="333" t="str">
        <f>Übersetzungstexte!A$292</f>
        <v>80%</v>
      </c>
      <c r="R428" s="328" t="str">
        <f>Übersetzungstexte!A$295</f>
        <v>Vergütung</v>
      </c>
      <c r="S428" s="55"/>
      <c r="T428" s="55"/>
      <c r="U428" s="55" t="s">
        <v>673</v>
      </c>
      <c r="V428" s="61"/>
      <c r="W428" s="61" t="s">
        <v>738</v>
      </c>
      <c r="X428" s="61"/>
      <c r="Y428" s="59" t="s">
        <v>697</v>
      </c>
      <c r="Z428" s="67" t="s">
        <v>692</v>
      </c>
      <c r="AA428" s="59" t="s">
        <v>698</v>
      </c>
      <c r="AB428" s="59" t="s">
        <v>50</v>
      </c>
      <c r="AC428" s="68" t="s">
        <v>675</v>
      </c>
      <c r="AD428" s="68" t="s">
        <v>676</v>
      </c>
      <c r="AE428" s="68" t="s">
        <v>676</v>
      </c>
      <c r="AF428" s="66" t="s">
        <v>733</v>
      </c>
      <c r="AG428" s="66" t="s">
        <v>733</v>
      </c>
      <c r="AH428" s="96" t="s">
        <v>679</v>
      </c>
      <c r="AI428" s="66" t="s">
        <v>749</v>
      </c>
      <c r="AJ428" s="66" t="s">
        <v>749</v>
      </c>
      <c r="AK428" s="66" t="s">
        <v>749</v>
      </c>
      <c r="AL428" s="66" t="s">
        <v>749</v>
      </c>
      <c r="AM428" s="68" t="s">
        <v>675</v>
      </c>
      <c r="AN428" s="66" t="s">
        <v>733</v>
      </c>
      <c r="AO428" s="66" t="s">
        <v>663</v>
      </c>
      <c r="AP428" s="95" t="s">
        <v>48</v>
      </c>
      <c r="AQ428" s="383"/>
    </row>
    <row r="429" spans="1:43" ht="17.25" hidden="1" customHeight="1" x14ac:dyDescent="0.2">
      <c r="A429" s="347" t="str">
        <f>'Stammdaten Mitarbeitende'!AA429</f>
        <v/>
      </c>
      <c r="B429" s="348" t="str">
        <f t="shared" ref="B429:B449" si="408">U429</f>
        <v/>
      </c>
      <c r="C429" s="162"/>
      <c r="D429" s="163"/>
      <c r="E429" s="164"/>
      <c r="F429" s="165"/>
      <c r="G429" s="307"/>
      <c r="H429" s="308"/>
      <c r="I429" s="346">
        <f t="shared" ref="I429:I449" si="409">V429</f>
        <v>0</v>
      </c>
      <c r="J429" s="309" t="str">
        <f t="shared" ref="J429:J449" si="410">W429</f>
        <v/>
      </c>
      <c r="K429" s="164"/>
      <c r="L429" s="342" t="str">
        <f t="shared" ref="L429:L449" si="411">Z429</f>
        <v/>
      </c>
      <c r="M429" s="309" t="str">
        <f t="shared" ref="M429:M449" si="412">AB429</f>
        <v/>
      </c>
      <c r="N429" s="309" t="str">
        <f t="shared" ref="N429:N449" si="413">AC429</f>
        <v/>
      </c>
      <c r="O429" s="309" t="str">
        <f t="shared" ref="O429:O449" si="414">AD429</f>
        <v/>
      </c>
      <c r="P429" s="164"/>
      <c r="Q429" s="309" t="str">
        <f t="shared" ref="Q429:Q449" si="415">AE429</f>
        <v/>
      </c>
      <c r="R429" s="309" t="str">
        <f t="shared" ref="R429:R449" si="416">AH429</f>
        <v/>
      </c>
      <c r="S429" s="56"/>
      <c r="T429" s="57"/>
      <c r="U429" s="64" t="str">
        <f>IF($A429="","",'Stammdaten Mitarbeitende'!L429)</f>
        <v/>
      </c>
      <c r="V429" s="63">
        <f t="shared" ref="V429:V449" si="417">IF(AND(G429="",H429=""),0,G429-H429)</f>
        <v>0</v>
      </c>
      <c r="W429" s="63" t="str">
        <f t="shared" ref="W429:W449" si="418">IF(OR($A429="",D429="",E429="",F429="",V429=""),"",D429-(E429+F429+V429))</f>
        <v/>
      </c>
      <c r="X429" s="63" t="str">
        <f t="shared" ref="X429:X449" si="419">IF(W429="","",MAX(W429,0))</f>
        <v/>
      </c>
      <c r="Y429" s="65" t="str">
        <f t="shared" ref="Y429:Y449" si="420">IF(J429="","",Y$4)</f>
        <v/>
      </c>
      <c r="Z429" s="65" t="str">
        <f t="shared" ref="Z429:Z449" si="421">IF(J429="","",J429*Z$4)</f>
        <v/>
      </c>
      <c r="AA429" s="19" t="str">
        <f t="shared" ref="AA429:AA449" si="422">IF(Y429="","",AA$4)</f>
        <v/>
      </c>
      <c r="AB429" s="19" t="str">
        <f t="shared" ref="AB429:AB449" si="423">IF(J429="","",ROUND(J429*AB$4 - MAX(K429-L429,0),2))</f>
        <v/>
      </c>
      <c r="AC429" s="19" t="str">
        <f t="shared" ref="AC429:AC449" si="424">IF(OR($A429="",J429="",B429="",M429&lt;0),"",MAX(ROUND(M429*B429*2,1)/2,0))</f>
        <v/>
      </c>
      <c r="AD429" s="19" t="str">
        <f t="shared" ref="AD429:AD449" si="425">IF(OR($A429="",N429=""),"",ROUND(N429*8/5,1)/2)</f>
        <v/>
      </c>
      <c r="AE429" s="19" t="str">
        <f t="shared" ref="AE429:AE449" si="426">IF(OR($A429="",B429="",N429=""),"",ROUND(AE$3*C429*B429*16/50,1)/2)</f>
        <v/>
      </c>
      <c r="AF429" s="19" t="str">
        <f t="shared" ref="AF429:AF449" si="427">IF(OR($A429="",J429="",N429=""),"",MAX(O429+P429-N429,0))</f>
        <v/>
      </c>
      <c r="AG429" s="19">
        <f t="shared" ref="AG429:AG449" si="428">P429</f>
        <v>0</v>
      </c>
      <c r="AH429" s="19" t="str">
        <f t="shared" ref="AH429:AH449" si="429">IF(OR($A429="",N429=""),"",ROUND((MAX(O429-Q429-AF429,0))*2,1)/2)</f>
        <v/>
      </c>
      <c r="AI429" s="81">
        <f t="shared" ref="AI429:AI449" si="430">IF(D429="",0,1)</f>
        <v>0</v>
      </c>
      <c r="AJ429" s="80">
        <f>IF(J429="",0,IF(ROUND(J429,2)&lt;=0,0,1))</f>
        <v>0</v>
      </c>
      <c r="AK429" s="19">
        <f t="shared" ref="AK429:AK449" si="431">IF(D429="",0,D429)</f>
        <v>0</v>
      </c>
      <c r="AL429" s="19">
        <f t="shared" ref="AL429:AL449" si="432">IF(D429="",0,F429)</f>
        <v>0</v>
      </c>
      <c r="AM429" s="64">
        <f>IF('Stammdaten Mitarbeitende'!N429&gt;0,AC429,0)</f>
        <v>0</v>
      </c>
      <c r="AN429" s="74">
        <f>IF('Stammdaten Mitarbeitende'!N429&gt;0,P429,0)</f>
        <v>0</v>
      </c>
      <c r="AO429" s="19">
        <f t="shared" ref="AO429:AO449" si="433">D429</f>
        <v>0</v>
      </c>
      <c r="AP429" s="19">
        <f t="shared" ref="AP429:AP449" si="434">F429</f>
        <v>0</v>
      </c>
      <c r="AQ429" s="97">
        <f t="shared" ref="AQ429:AQ449" si="435">IF(AM429="",0,MAX(AM429-AN429,0))</f>
        <v>0</v>
      </c>
    </row>
    <row r="430" spans="1:43" ht="17.25" hidden="1" customHeight="1" x14ac:dyDescent="0.2">
      <c r="A430" s="347" t="str">
        <f>'Stammdaten Mitarbeitende'!AA430</f>
        <v/>
      </c>
      <c r="B430" s="348" t="str">
        <f t="shared" si="408"/>
        <v/>
      </c>
      <c r="C430" s="162"/>
      <c r="D430" s="163"/>
      <c r="E430" s="164"/>
      <c r="F430" s="165"/>
      <c r="G430" s="307"/>
      <c r="H430" s="308"/>
      <c r="I430" s="346">
        <f t="shared" si="409"/>
        <v>0</v>
      </c>
      <c r="J430" s="309" t="str">
        <f t="shared" si="410"/>
        <v/>
      </c>
      <c r="K430" s="164"/>
      <c r="L430" s="342" t="str">
        <f t="shared" si="411"/>
        <v/>
      </c>
      <c r="M430" s="309" t="str">
        <f t="shared" si="412"/>
        <v/>
      </c>
      <c r="N430" s="309" t="str">
        <f t="shared" si="413"/>
        <v/>
      </c>
      <c r="O430" s="309" t="str">
        <f t="shared" si="414"/>
        <v/>
      </c>
      <c r="P430" s="164"/>
      <c r="Q430" s="309" t="str">
        <f t="shared" si="415"/>
        <v/>
      </c>
      <c r="R430" s="309" t="str">
        <f t="shared" si="416"/>
        <v/>
      </c>
      <c r="S430" s="56"/>
      <c r="T430" s="57"/>
      <c r="U430" s="64" t="str">
        <f>IF($A430="","",'Stammdaten Mitarbeitende'!L430)</f>
        <v/>
      </c>
      <c r="V430" s="63">
        <f t="shared" si="417"/>
        <v>0</v>
      </c>
      <c r="W430" s="63" t="str">
        <f t="shared" si="418"/>
        <v/>
      </c>
      <c r="X430" s="63" t="str">
        <f t="shared" si="419"/>
        <v/>
      </c>
      <c r="Y430" s="65" t="str">
        <f t="shared" si="420"/>
        <v/>
      </c>
      <c r="Z430" s="65" t="str">
        <f t="shared" si="421"/>
        <v/>
      </c>
      <c r="AA430" s="19" t="str">
        <f t="shared" si="422"/>
        <v/>
      </c>
      <c r="AB430" s="19" t="str">
        <f t="shared" si="423"/>
        <v/>
      </c>
      <c r="AC430" s="19" t="str">
        <f t="shared" si="424"/>
        <v/>
      </c>
      <c r="AD430" s="19" t="str">
        <f t="shared" si="425"/>
        <v/>
      </c>
      <c r="AE430" s="19" t="str">
        <f t="shared" si="426"/>
        <v/>
      </c>
      <c r="AF430" s="19" t="str">
        <f t="shared" si="427"/>
        <v/>
      </c>
      <c r="AG430" s="19">
        <f t="shared" si="428"/>
        <v>0</v>
      </c>
      <c r="AH430" s="19" t="str">
        <f t="shared" si="429"/>
        <v/>
      </c>
      <c r="AI430" s="81">
        <f t="shared" si="430"/>
        <v>0</v>
      </c>
      <c r="AJ430" s="80">
        <f t="shared" ref="AJ430:AJ449" si="436">IF(J430="",0,IF(ROUND(J430,2)&lt;=0,0,1))</f>
        <v>0</v>
      </c>
      <c r="AK430" s="19">
        <f t="shared" si="431"/>
        <v>0</v>
      </c>
      <c r="AL430" s="19">
        <f t="shared" si="432"/>
        <v>0</v>
      </c>
      <c r="AM430" s="64">
        <f>IF('Stammdaten Mitarbeitende'!N430&gt;0,AC430,0)</f>
        <v>0</v>
      </c>
      <c r="AN430" s="74">
        <f>IF('Stammdaten Mitarbeitende'!N430&gt;0,P430,0)</f>
        <v>0</v>
      </c>
      <c r="AO430" s="19">
        <f t="shared" si="433"/>
        <v>0</v>
      </c>
      <c r="AP430" s="19">
        <f t="shared" si="434"/>
        <v>0</v>
      </c>
      <c r="AQ430" s="97">
        <f t="shared" si="435"/>
        <v>0</v>
      </c>
    </row>
    <row r="431" spans="1:43" ht="17.25" hidden="1" customHeight="1" x14ac:dyDescent="0.2">
      <c r="A431" s="347" t="str">
        <f>'Stammdaten Mitarbeitende'!AA431</f>
        <v/>
      </c>
      <c r="B431" s="348" t="str">
        <f t="shared" si="408"/>
        <v/>
      </c>
      <c r="C431" s="162"/>
      <c r="D431" s="163"/>
      <c r="E431" s="164"/>
      <c r="F431" s="165"/>
      <c r="G431" s="307"/>
      <c r="H431" s="308"/>
      <c r="I431" s="346">
        <f t="shared" si="409"/>
        <v>0</v>
      </c>
      <c r="J431" s="309" t="str">
        <f t="shared" si="410"/>
        <v/>
      </c>
      <c r="K431" s="164"/>
      <c r="L431" s="342" t="str">
        <f t="shared" si="411"/>
        <v/>
      </c>
      <c r="M431" s="309" t="str">
        <f t="shared" si="412"/>
        <v/>
      </c>
      <c r="N431" s="309" t="str">
        <f t="shared" si="413"/>
        <v/>
      </c>
      <c r="O431" s="309" t="str">
        <f t="shared" si="414"/>
        <v/>
      </c>
      <c r="P431" s="164"/>
      <c r="Q431" s="309" t="str">
        <f t="shared" si="415"/>
        <v/>
      </c>
      <c r="R431" s="309" t="str">
        <f t="shared" si="416"/>
        <v/>
      </c>
      <c r="S431" s="56"/>
      <c r="T431" s="57"/>
      <c r="U431" s="64" t="str">
        <f>IF($A431="","",'Stammdaten Mitarbeitende'!L431)</f>
        <v/>
      </c>
      <c r="V431" s="63">
        <f t="shared" si="417"/>
        <v>0</v>
      </c>
      <c r="W431" s="63" t="str">
        <f t="shared" si="418"/>
        <v/>
      </c>
      <c r="X431" s="63" t="str">
        <f t="shared" si="419"/>
        <v/>
      </c>
      <c r="Y431" s="65" t="str">
        <f t="shared" si="420"/>
        <v/>
      </c>
      <c r="Z431" s="65" t="str">
        <f t="shared" si="421"/>
        <v/>
      </c>
      <c r="AA431" s="19" t="str">
        <f t="shared" si="422"/>
        <v/>
      </c>
      <c r="AB431" s="19" t="str">
        <f t="shared" si="423"/>
        <v/>
      </c>
      <c r="AC431" s="19" t="str">
        <f t="shared" si="424"/>
        <v/>
      </c>
      <c r="AD431" s="19" t="str">
        <f t="shared" si="425"/>
        <v/>
      </c>
      <c r="AE431" s="19" t="str">
        <f t="shared" si="426"/>
        <v/>
      </c>
      <c r="AF431" s="19" t="str">
        <f t="shared" si="427"/>
        <v/>
      </c>
      <c r="AG431" s="19">
        <f t="shared" si="428"/>
        <v>0</v>
      </c>
      <c r="AH431" s="19" t="str">
        <f t="shared" si="429"/>
        <v/>
      </c>
      <c r="AI431" s="81">
        <f t="shared" si="430"/>
        <v>0</v>
      </c>
      <c r="AJ431" s="80">
        <f t="shared" si="436"/>
        <v>0</v>
      </c>
      <c r="AK431" s="19">
        <f t="shared" si="431"/>
        <v>0</v>
      </c>
      <c r="AL431" s="19">
        <f t="shared" si="432"/>
        <v>0</v>
      </c>
      <c r="AM431" s="64">
        <f>IF('Stammdaten Mitarbeitende'!N431&gt;0,AC431,0)</f>
        <v>0</v>
      </c>
      <c r="AN431" s="74">
        <f>IF('Stammdaten Mitarbeitende'!N431&gt;0,P431,0)</f>
        <v>0</v>
      </c>
      <c r="AO431" s="19">
        <f t="shared" si="433"/>
        <v>0</v>
      </c>
      <c r="AP431" s="19">
        <f t="shared" si="434"/>
        <v>0</v>
      </c>
      <c r="AQ431" s="97">
        <f t="shared" si="435"/>
        <v>0</v>
      </c>
    </row>
    <row r="432" spans="1:43" ht="17.25" hidden="1" customHeight="1" x14ac:dyDescent="0.2">
      <c r="A432" s="347" t="str">
        <f>'Stammdaten Mitarbeitende'!AA432</f>
        <v/>
      </c>
      <c r="B432" s="348" t="str">
        <f t="shared" si="408"/>
        <v/>
      </c>
      <c r="C432" s="162"/>
      <c r="D432" s="163"/>
      <c r="E432" s="164"/>
      <c r="F432" s="165"/>
      <c r="G432" s="307"/>
      <c r="H432" s="308"/>
      <c r="I432" s="346">
        <f t="shared" si="409"/>
        <v>0</v>
      </c>
      <c r="J432" s="309" t="str">
        <f t="shared" si="410"/>
        <v/>
      </c>
      <c r="K432" s="164"/>
      <c r="L432" s="342" t="str">
        <f t="shared" si="411"/>
        <v/>
      </c>
      <c r="M432" s="309" t="str">
        <f t="shared" si="412"/>
        <v/>
      </c>
      <c r="N432" s="309" t="str">
        <f t="shared" si="413"/>
        <v/>
      </c>
      <c r="O432" s="309" t="str">
        <f t="shared" si="414"/>
        <v/>
      </c>
      <c r="P432" s="164"/>
      <c r="Q432" s="309" t="str">
        <f t="shared" si="415"/>
        <v/>
      </c>
      <c r="R432" s="309" t="str">
        <f t="shared" si="416"/>
        <v/>
      </c>
      <c r="S432" s="56"/>
      <c r="T432" s="57"/>
      <c r="U432" s="64" t="str">
        <f>IF($A432="","",'Stammdaten Mitarbeitende'!L432)</f>
        <v/>
      </c>
      <c r="V432" s="63">
        <f t="shared" si="417"/>
        <v>0</v>
      </c>
      <c r="W432" s="63" t="str">
        <f t="shared" si="418"/>
        <v/>
      </c>
      <c r="X432" s="63" t="str">
        <f t="shared" si="419"/>
        <v/>
      </c>
      <c r="Y432" s="65" t="str">
        <f t="shared" si="420"/>
        <v/>
      </c>
      <c r="Z432" s="65" t="str">
        <f t="shared" si="421"/>
        <v/>
      </c>
      <c r="AA432" s="19" t="str">
        <f t="shared" si="422"/>
        <v/>
      </c>
      <c r="AB432" s="19" t="str">
        <f t="shared" si="423"/>
        <v/>
      </c>
      <c r="AC432" s="19" t="str">
        <f t="shared" si="424"/>
        <v/>
      </c>
      <c r="AD432" s="19" t="str">
        <f t="shared" si="425"/>
        <v/>
      </c>
      <c r="AE432" s="19" t="str">
        <f t="shared" si="426"/>
        <v/>
      </c>
      <c r="AF432" s="19" t="str">
        <f t="shared" si="427"/>
        <v/>
      </c>
      <c r="AG432" s="19">
        <f t="shared" si="428"/>
        <v>0</v>
      </c>
      <c r="AH432" s="19" t="str">
        <f t="shared" si="429"/>
        <v/>
      </c>
      <c r="AI432" s="81">
        <f t="shared" si="430"/>
        <v>0</v>
      </c>
      <c r="AJ432" s="80">
        <f t="shared" si="436"/>
        <v>0</v>
      </c>
      <c r="AK432" s="19">
        <f t="shared" si="431"/>
        <v>0</v>
      </c>
      <c r="AL432" s="19">
        <f t="shared" si="432"/>
        <v>0</v>
      </c>
      <c r="AM432" s="64">
        <f>IF('Stammdaten Mitarbeitende'!N432&gt;0,AC432,0)</f>
        <v>0</v>
      </c>
      <c r="AN432" s="74">
        <f>IF('Stammdaten Mitarbeitende'!N432&gt;0,P432,0)</f>
        <v>0</v>
      </c>
      <c r="AO432" s="19">
        <f t="shared" si="433"/>
        <v>0</v>
      </c>
      <c r="AP432" s="19">
        <f t="shared" si="434"/>
        <v>0</v>
      </c>
      <c r="AQ432" s="97">
        <f t="shared" si="435"/>
        <v>0</v>
      </c>
    </row>
    <row r="433" spans="1:43" ht="17.25" hidden="1" customHeight="1" x14ac:dyDescent="0.2">
      <c r="A433" s="347" t="str">
        <f>'Stammdaten Mitarbeitende'!AA433</f>
        <v/>
      </c>
      <c r="B433" s="348" t="str">
        <f t="shared" si="408"/>
        <v/>
      </c>
      <c r="C433" s="162"/>
      <c r="D433" s="163"/>
      <c r="E433" s="164"/>
      <c r="F433" s="165"/>
      <c r="G433" s="307"/>
      <c r="H433" s="308"/>
      <c r="I433" s="346">
        <f t="shared" si="409"/>
        <v>0</v>
      </c>
      <c r="J433" s="309" t="str">
        <f t="shared" si="410"/>
        <v/>
      </c>
      <c r="K433" s="164"/>
      <c r="L433" s="342" t="str">
        <f t="shared" si="411"/>
        <v/>
      </c>
      <c r="M433" s="309" t="str">
        <f t="shared" si="412"/>
        <v/>
      </c>
      <c r="N433" s="309" t="str">
        <f t="shared" si="413"/>
        <v/>
      </c>
      <c r="O433" s="309" t="str">
        <f t="shared" si="414"/>
        <v/>
      </c>
      <c r="P433" s="164"/>
      <c r="Q433" s="309" t="str">
        <f t="shared" si="415"/>
        <v/>
      </c>
      <c r="R433" s="309" t="str">
        <f t="shared" si="416"/>
        <v/>
      </c>
      <c r="S433" s="56"/>
      <c r="T433" s="57"/>
      <c r="U433" s="64" t="str">
        <f>IF($A433="","",'Stammdaten Mitarbeitende'!L433)</f>
        <v/>
      </c>
      <c r="V433" s="63">
        <f t="shared" si="417"/>
        <v>0</v>
      </c>
      <c r="W433" s="63" t="str">
        <f t="shared" si="418"/>
        <v/>
      </c>
      <c r="X433" s="63" t="str">
        <f t="shared" si="419"/>
        <v/>
      </c>
      <c r="Y433" s="65" t="str">
        <f t="shared" si="420"/>
        <v/>
      </c>
      <c r="Z433" s="65" t="str">
        <f t="shared" si="421"/>
        <v/>
      </c>
      <c r="AA433" s="19" t="str">
        <f t="shared" si="422"/>
        <v/>
      </c>
      <c r="AB433" s="19" t="str">
        <f t="shared" si="423"/>
        <v/>
      </c>
      <c r="AC433" s="19" t="str">
        <f t="shared" si="424"/>
        <v/>
      </c>
      <c r="AD433" s="19" t="str">
        <f t="shared" si="425"/>
        <v/>
      </c>
      <c r="AE433" s="19" t="str">
        <f t="shared" si="426"/>
        <v/>
      </c>
      <c r="AF433" s="19" t="str">
        <f t="shared" si="427"/>
        <v/>
      </c>
      <c r="AG433" s="19">
        <f t="shared" si="428"/>
        <v>0</v>
      </c>
      <c r="AH433" s="19" t="str">
        <f t="shared" si="429"/>
        <v/>
      </c>
      <c r="AI433" s="81">
        <f t="shared" si="430"/>
        <v>0</v>
      </c>
      <c r="AJ433" s="80">
        <f t="shared" si="436"/>
        <v>0</v>
      </c>
      <c r="AK433" s="19">
        <f t="shared" si="431"/>
        <v>0</v>
      </c>
      <c r="AL433" s="19">
        <f t="shared" si="432"/>
        <v>0</v>
      </c>
      <c r="AM433" s="64">
        <f>IF('Stammdaten Mitarbeitende'!N433&gt;0,AC433,0)</f>
        <v>0</v>
      </c>
      <c r="AN433" s="74">
        <f>IF('Stammdaten Mitarbeitende'!N433&gt;0,P433,0)</f>
        <v>0</v>
      </c>
      <c r="AO433" s="19">
        <f t="shared" si="433"/>
        <v>0</v>
      </c>
      <c r="AP433" s="19">
        <f t="shared" si="434"/>
        <v>0</v>
      </c>
      <c r="AQ433" s="97">
        <f t="shared" si="435"/>
        <v>0</v>
      </c>
    </row>
    <row r="434" spans="1:43" ht="17.25" hidden="1" customHeight="1" x14ac:dyDescent="0.2">
      <c r="A434" s="347" t="str">
        <f>'Stammdaten Mitarbeitende'!AA434</f>
        <v/>
      </c>
      <c r="B434" s="348" t="str">
        <f t="shared" si="408"/>
        <v/>
      </c>
      <c r="C434" s="162"/>
      <c r="D434" s="163"/>
      <c r="E434" s="164"/>
      <c r="F434" s="165"/>
      <c r="G434" s="307"/>
      <c r="H434" s="308"/>
      <c r="I434" s="346">
        <f t="shared" si="409"/>
        <v>0</v>
      </c>
      <c r="J434" s="309" t="str">
        <f t="shared" si="410"/>
        <v/>
      </c>
      <c r="K434" s="164"/>
      <c r="L434" s="342" t="str">
        <f t="shared" si="411"/>
        <v/>
      </c>
      <c r="M434" s="309" t="str">
        <f t="shared" si="412"/>
        <v/>
      </c>
      <c r="N434" s="309" t="str">
        <f t="shared" si="413"/>
        <v/>
      </c>
      <c r="O434" s="309" t="str">
        <f t="shared" si="414"/>
        <v/>
      </c>
      <c r="P434" s="164"/>
      <c r="Q434" s="309" t="str">
        <f t="shared" si="415"/>
        <v/>
      </c>
      <c r="R434" s="309" t="str">
        <f t="shared" si="416"/>
        <v/>
      </c>
      <c r="S434" s="56"/>
      <c r="T434" s="57"/>
      <c r="U434" s="64" t="str">
        <f>IF($A434="","",'Stammdaten Mitarbeitende'!L434)</f>
        <v/>
      </c>
      <c r="V434" s="63">
        <f t="shared" si="417"/>
        <v>0</v>
      </c>
      <c r="W434" s="63" t="str">
        <f t="shared" si="418"/>
        <v/>
      </c>
      <c r="X434" s="63" t="str">
        <f t="shared" si="419"/>
        <v/>
      </c>
      <c r="Y434" s="65" t="str">
        <f t="shared" si="420"/>
        <v/>
      </c>
      <c r="Z434" s="65" t="str">
        <f t="shared" si="421"/>
        <v/>
      </c>
      <c r="AA434" s="19" t="str">
        <f t="shared" si="422"/>
        <v/>
      </c>
      <c r="AB434" s="19" t="str">
        <f t="shared" si="423"/>
        <v/>
      </c>
      <c r="AC434" s="19" t="str">
        <f t="shared" si="424"/>
        <v/>
      </c>
      <c r="AD434" s="19" t="str">
        <f t="shared" si="425"/>
        <v/>
      </c>
      <c r="AE434" s="19" t="str">
        <f t="shared" si="426"/>
        <v/>
      </c>
      <c r="AF434" s="19" t="str">
        <f t="shared" si="427"/>
        <v/>
      </c>
      <c r="AG434" s="19">
        <f t="shared" si="428"/>
        <v>0</v>
      </c>
      <c r="AH434" s="19" t="str">
        <f t="shared" si="429"/>
        <v/>
      </c>
      <c r="AI434" s="81">
        <f t="shared" si="430"/>
        <v>0</v>
      </c>
      <c r="AJ434" s="80">
        <f t="shared" si="436"/>
        <v>0</v>
      </c>
      <c r="AK434" s="19">
        <f t="shared" si="431"/>
        <v>0</v>
      </c>
      <c r="AL434" s="19">
        <f t="shared" si="432"/>
        <v>0</v>
      </c>
      <c r="AM434" s="64">
        <f>IF('Stammdaten Mitarbeitende'!N434&gt;0,AC434,0)</f>
        <v>0</v>
      </c>
      <c r="AN434" s="74">
        <f>IF('Stammdaten Mitarbeitende'!N434&gt;0,P434,0)</f>
        <v>0</v>
      </c>
      <c r="AO434" s="19">
        <f t="shared" si="433"/>
        <v>0</v>
      </c>
      <c r="AP434" s="19">
        <f t="shared" si="434"/>
        <v>0</v>
      </c>
      <c r="AQ434" s="97">
        <f t="shared" si="435"/>
        <v>0</v>
      </c>
    </row>
    <row r="435" spans="1:43" ht="17.25" hidden="1" customHeight="1" x14ac:dyDescent="0.2">
      <c r="A435" s="347" t="str">
        <f>'Stammdaten Mitarbeitende'!AA435</f>
        <v/>
      </c>
      <c r="B435" s="348" t="str">
        <f t="shared" si="408"/>
        <v/>
      </c>
      <c r="C435" s="162"/>
      <c r="D435" s="163"/>
      <c r="E435" s="164"/>
      <c r="F435" s="165"/>
      <c r="G435" s="307"/>
      <c r="H435" s="308"/>
      <c r="I435" s="346">
        <f t="shared" si="409"/>
        <v>0</v>
      </c>
      <c r="J435" s="309" t="str">
        <f t="shared" si="410"/>
        <v/>
      </c>
      <c r="K435" s="164"/>
      <c r="L435" s="342" t="str">
        <f t="shared" si="411"/>
        <v/>
      </c>
      <c r="M435" s="309" t="str">
        <f t="shared" si="412"/>
        <v/>
      </c>
      <c r="N435" s="309" t="str">
        <f t="shared" si="413"/>
        <v/>
      </c>
      <c r="O435" s="309" t="str">
        <f t="shared" si="414"/>
        <v/>
      </c>
      <c r="P435" s="164"/>
      <c r="Q435" s="309" t="str">
        <f t="shared" si="415"/>
        <v/>
      </c>
      <c r="R435" s="309" t="str">
        <f t="shared" si="416"/>
        <v/>
      </c>
      <c r="S435" s="56"/>
      <c r="T435" s="57"/>
      <c r="U435" s="64" t="str">
        <f>IF($A435="","",'Stammdaten Mitarbeitende'!L435)</f>
        <v/>
      </c>
      <c r="V435" s="63">
        <f t="shared" si="417"/>
        <v>0</v>
      </c>
      <c r="W435" s="63" t="str">
        <f t="shared" si="418"/>
        <v/>
      </c>
      <c r="X435" s="63" t="str">
        <f t="shared" si="419"/>
        <v/>
      </c>
      <c r="Y435" s="65" t="str">
        <f t="shared" si="420"/>
        <v/>
      </c>
      <c r="Z435" s="65" t="str">
        <f t="shared" si="421"/>
        <v/>
      </c>
      <c r="AA435" s="19" t="str">
        <f t="shared" si="422"/>
        <v/>
      </c>
      <c r="AB435" s="19" t="str">
        <f t="shared" si="423"/>
        <v/>
      </c>
      <c r="AC435" s="19" t="str">
        <f t="shared" si="424"/>
        <v/>
      </c>
      <c r="AD435" s="19" t="str">
        <f t="shared" si="425"/>
        <v/>
      </c>
      <c r="AE435" s="19" t="str">
        <f t="shared" si="426"/>
        <v/>
      </c>
      <c r="AF435" s="19" t="str">
        <f t="shared" si="427"/>
        <v/>
      </c>
      <c r="AG435" s="19">
        <f t="shared" si="428"/>
        <v>0</v>
      </c>
      <c r="AH435" s="19" t="str">
        <f t="shared" si="429"/>
        <v/>
      </c>
      <c r="AI435" s="81">
        <f t="shared" si="430"/>
        <v>0</v>
      </c>
      <c r="AJ435" s="80">
        <f t="shared" si="436"/>
        <v>0</v>
      </c>
      <c r="AK435" s="19">
        <f t="shared" si="431"/>
        <v>0</v>
      </c>
      <c r="AL435" s="19">
        <f t="shared" si="432"/>
        <v>0</v>
      </c>
      <c r="AM435" s="64">
        <f>IF('Stammdaten Mitarbeitende'!N435&gt;0,AC435,0)</f>
        <v>0</v>
      </c>
      <c r="AN435" s="74">
        <f>IF('Stammdaten Mitarbeitende'!N435&gt;0,P435,0)</f>
        <v>0</v>
      </c>
      <c r="AO435" s="19">
        <f t="shared" si="433"/>
        <v>0</v>
      </c>
      <c r="AP435" s="19">
        <f t="shared" si="434"/>
        <v>0</v>
      </c>
      <c r="AQ435" s="97">
        <f t="shared" si="435"/>
        <v>0</v>
      </c>
    </row>
    <row r="436" spans="1:43" ht="17.25" hidden="1" customHeight="1" x14ac:dyDescent="0.2">
      <c r="A436" s="347" t="str">
        <f>'Stammdaten Mitarbeitende'!AA436</f>
        <v/>
      </c>
      <c r="B436" s="348" t="str">
        <f t="shared" si="408"/>
        <v/>
      </c>
      <c r="C436" s="162"/>
      <c r="D436" s="163"/>
      <c r="E436" s="164"/>
      <c r="F436" s="165"/>
      <c r="G436" s="307"/>
      <c r="H436" s="308"/>
      <c r="I436" s="346">
        <f t="shared" si="409"/>
        <v>0</v>
      </c>
      <c r="J436" s="309" t="str">
        <f t="shared" si="410"/>
        <v/>
      </c>
      <c r="K436" s="164"/>
      <c r="L436" s="342" t="str">
        <f t="shared" si="411"/>
        <v/>
      </c>
      <c r="M436" s="309" t="str">
        <f t="shared" si="412"/>
        <v/>
      </c>
      <c r="N436" s="309" t="str">
        <f t="shared" si="413"/>
        <v/>
      </c>
      <c r="O436" s="309" t="str">
        <f t="shared" si="414"/>
        <v/>
      </c>
      <c r="P436" s="164"/>
      <c r="Q436" s="309" t="str">
        <f t="shared" si="415"/>
        <v/>
      </c>
      <c r="R436" s="309" t="str">
        <f t="shared" si="416"/>
        <v/>
      </c>
      <c r="S436" s="56"/>
      <c r="T436" s="57"/>
      <c r="U436" s="64" t="str">
        <f>IF($A436="","",'Stammdaten Mitarbeitende'!L436)</f>
        <v/>
      </c>
      <c r="V436" s="63">
        <f t="shared" si="417"/>
        <v>0</v>
      </c>
      <c r="W436" s="63" t="str">
        <f t="shared" si="418"/>
        <v/>
      </c>
      <c r="X436" s="63" t="str">
        <f t="shared" si="419"/>
        <v/>
      </c>
      <c r="Y436" s="65" t="str">
        <f t="shared" si="420"/>
        <v/>
      </c>
      <c r="Z436" s="65" t="str">
        <f t="shared" si="421"/>
        <v/>
      </c>
      <c r="AA436" s="19" t="str">
        <f t="shared" si="422"/>
        <v/>
      </c>
      <c r="AB436" s="19" t="str">
        <f t="shared" si="423"/>
        <v/>
      </c>
      <c r="AC436" s="19" t="str">
        <f t="shared" si="424"/>
        <v/>
      </c>
      <c r="AD436" s="19" t="str">
        <f t="shared" si="425"/>
        <v/>
      </c>
      <c r="AE436" s="19" t="str">
        <f t="shared" si="426"/>
        <v/>
      </c>
      <c r="AF436" s="19" t="str">
        <f t="shared" si="427"/>
        <v/>
      </c>
      <c r="AG436" s="19">
        <f t="shared" si="428"/>
        <v>0</v>
      </c>
      <c r="AH436" s="19" t="str">
        <f t="shared" si="429"/>
        <v/>
      </c>
      <c r="AI436" s="81">
        <f t="shared" si="430"/>
        <v>0</v>
      </c>
      <c r="AJ436" s="80">
        <f t="shared" si="436"/>
        <v>0</v>
      </c>
      <c r="AK436" s="19">
        <f t="shared" si="431"/>
        <v>0</v>
      </c>
      <c r="AL436" s="19">
        <f t="shared" si="432"/>
        <v>0</v>
      </c>
      <c r="AM436" s="64">
        <f>IF('Stammdaten Mitarbeitende'!N436&gt;0,AC436,0)</f>
        <v>0</v>
      </c>
      <c r="AN436" s="74">
        <f>IF('Stammdaten Mitarbeitende'!N436&gt;0,P436,0)</f>
        <v>0</v>
      </c>
      <c r="AO436" s="19">
        <f t="shared" si="433"/>
        <v>0</v>
      </c>
      <c r="AP436" s="19">
        <f t="shared" si="434"/>
        <v>0</v>
      </c>
      <c r="AQ436" s="97">
        <f t="shared" si="435"/>
        <v>0</v>
      </c>
    </row>
    <row r="437" spans="1:43" ht="17.25" hidden="1" customHeight="1" x14ac:dyDescent="0.2">
      <c r="A437" s="347" t="str">
        <f>'Stammdaten Mitarbeitende'!AA437</f>
        <v/>
      </c>
      <c r="B437" s="348" t="str">
        <f t="shared" si="408"/>
        <v/>
      </c>
      <c r="C437" s="162"/>
      <c r="D437" s="163"/>
      <c r="E437" s="164"/>
      <c r="F437" s="165"/>
      <c r="G437" s="307"/>
      <c r="H437" s="308"/>
      <c r="I437" s="346">
        <f t="shared" si="409"/>
        <v>0</v>
      </c>
      <c r="J437" s="309" t="str">
        <f t="shared" si="410"/>
        <v/>
      </c>
      <c r="K437" s="164"/>
      <c r="L437" s="342" t="str">
        <f t="shared" si="411"/>
        <v/>
      </c>
      <c r="M437" s="309" t="str">
        <f t="shared" si="412"/>
        <v/>
      </c>
      <c r="N437" s="309" t="str">
        <f t="shared" si="413"/>
        <v/>
      </c>
      <c r="O437" s="309" t="str">
        <f t="shared" si="414"/>
        <v/>
      </c>
      <c r="P437" s="164"/>
      <c r="Q437" s="309" t="str">
        <f t="shared" si="415"/>
        <v/>
      </c>
      <c r="R437" s="309" t="str">
        <f t="shared" si="416"/>
        <v/>
      </c>
      <c r="S437" s="56"/>
      <c r="T437" s="57"/>
      <c r="U437" s="64" t="str">
        <f>IF($A437="","",'Stammdaten Mitarbeitende'!L437)</f>
        <v/>
      </c>
      <c r="V437" s="63">
        <f t="shared" si="417"/>
        <v>0</v>
      </c>
      <c r="W437" s="63" t="str">
        <f t="shared" si="418"/>
        <v/>
      </c>
      <c r="X437" s="63" t="str">
        <f t="shared" si="419"/>
        <v/>
      </c>
      <c r="Y437" s="65" t="str">
        <f t="shared" si="420"/>
        <v/>
      </c>
      <c r="Z437" s="65" t="str">
        <f t="shared" si="421"/>
        <v/>
      </c>
      <c r="AA437" s="19" t="str">
        <f t="shared" si="422"/>
        <v/>
      </c>
      <c r="AB437" s="19" t="str">
        <f t="shared" si="423"/>
        <v/>
      </c>
      <c r="AC437" s="19" t="str">
        <f t="shared" si="424"/>
        <v/>
      </c>
      <c r="AD437" s="19" t="str">
        <f t="shared" si="425"/>
        <v/>
      </c>
      <c r="AE437" s="19" t="str">
        <f t="shared" si="426"/>
        <v/>
      </c>
      <c r="AF437" s="19" t="str">
        <f t="shared" si="427"/>
        <v/>
      </c>
      <c r="AG437" s="19">
        <f t="shared" si="428"/>
        <v>0</v>
      </c>
      <c r="AH437" s="19" t="str">
        <f t="shared" si="429"/>
        <v/>
      </c>
      <c r="AI437" s="81">
        <f t="shared" si="430"/>
        <v>0</v>
      </c>
      <c r="AJ437" s="80">
        <f t="shared" si="436"/>
        <v>0</v>
      </c>
      <c r="AK437" s="19">
        <f t="shared" si="431"/>
        <v>0</v>
      </c>
      <c r="AL437" s="19">
        <f t="shared" si="432"/>
        <v>0</v>
      </c>
      <c r="AM437" s="64">
        <f>IF('Stammdaten Mitarbeitende'!N437&gt;0,AC437,0)</f>
        <v>0</v>
      </c>
      <c r="AN437" s="74">
        <f>IF('Stammdaten Mitarbeitende'!N437&gt;0,P437,0)</f>
        <v>0</v>
      </c>
      <c r="AO437" s="19">
        <f t="shared" si="433"/>
        <v>0</v>
      </c>
      <c r="AP437" s="19">
        <f t="shared" si="434"/>
        <v>0</v>
      </c>
      <c r="AQ437" s="97">
        <f t="shared" si="435"/>
        <v>0</v>
      </c>
    </row>
    <row r="438" spans="1:43" ht="17.25" hidden="1" customHeight="1" x14ac:dyDescent="0.2">
      <c r="A438" s="347" t="str">
        <f>'Stammdaten Mitarbeitende'!AA438</f>
        <v/>
      </c>
      <c r="B438" s="348" t="str">
        <f t="shared" si="408"/>
        <v/>
      </c>
      <c r="C438" s="162"/>
      <c r="D438" s="163"/>
      <c r="E438" s="164"/>
      <c r="F438" s="165"/>
      <c r="G438" s="307"/>
      <c r="H438" s="308"/>
      <c r="I438" s="346">
        <f t="shared" si="409"/>
        <v>0</v>
      </c>
      <c r="J438" s="309" t="str">
        <f t="shared" si="410"/>
        <v/>
      </c>
      <c r="K438" s="164"/>
      <c r="L438" s="342" t="str">
        <f t="shared" si="411"/>
        <v/>
      </c>
      <c r="M438" s="309" t="str">
        <f t="shared" si="412"/>
        <v/>
      </c>
      <c r="N438" s="309" t="str">
        <f t="shared" si="413"/>
        <v/>
      </c>
      <c r="O438" s="309" t="str">
        <f t="shared" si="414"/>
        <v/>
      </c>
      <c r="P438" s="164"/>
      <c r="Q438" s="309" t="str">
        <f t="shared" si="415"/>
        <v/>
      </c>
      <c r="R438" s="309" t="str">
        <f t="shared" si="416"/>
        <v/>
      </c>
      <c r="S438" s="56"/>
      <c r="T438" s="57"/>
      <c r="U438" s="64" t="str">
        <f>IF($A438="","",'Stammdaten Mitarbeitende'!L438)</f>
        <v/>
      </c>
      <c r="V438" s="63">
        <f t="shared" si="417"/>
        <v>0</v>
      </c>
      <c r="W438" s="63" t="str">
        <f t="shared" si="418"/>
        <v/>
      </c>
      <c r="X438" s="63" t="str">
        <f t="shared" si="419"/>
        <v/>
      </c>
      <c r="Y438" s="65" t="str">
        <f t="shared" si="420"/>
        <v/>
      </c>
      <c r="Z438" s="65" t="str">
        <f t="shared" si="421"/>
        <v/>
      </c>
      <c r="AA438" s="19" t="str">
        <f t="shared" si="422"/>
        <v/>
      </c>
      <c r="AB438" s="19" t="str">
        <f t="shared" si="423"/>
        <v/>
      </c>
      <c r="AC438" s="19" t="str">
        <f t="shared" si="424"/>
        <v/>
      </c>
      <c r="AD438" s="19" t="str">
        <f t="shared" si="425"/>
        <v/>
      </c>
      <c r="AE438" s="19" t="str">
        <f t="shared" si="426"/>
        <v/>
      </c>
      <c r="AF438" s="19" t="str">
        <f t="shared" si="427"/>
        <v/>
      </c>
      <c r="AG438" s="19">
        <f t="shared" si="428"/>
        <v>0</v>
      </c>
      <c r="AH438" s="19" t="str">
        <f t="shared" si="429"/>
        <v/>
      </c>
      <c r="AI438" s="81">
        <f t="shared" si="430"/>
        <v>0</v>
      </c>
      <c r="AJ438" s="80">
        <f t="shared" si="436"/>
        <v>0</v>
      </c>
      <c r="AK438" s="19">
        <f t="shared" si="431"/>
        <v>0</v>
      </c>
      <c r="AL438" s="19">
        <f t="shared" si="432"/>
        <v>0</v>
      </c>
      <c r="AM438" s="64">
        <f>IF('Stammdaten Mitarbeitende'!N438&gt;0,AC438,0)</f>
        <v>0</v>
      </c>
      <c r="AN438" s="74">
        <f>IF('Stammdaten Mitarbeitende'!N438&gt;0,P438,0)</f>
        <v>0</v>
      </c>
      <c r="AO438" s="19">
        <f t="shared" si="433"/>
        <v>0</v>
      </c>
      <c r="AP438" s="19">
        <f t="shared" si="434"/>
        <v>0</v>
      </c>
      <c r="AQ438" s="97">
        <f t="shared" si="435"/>
        <v>0</v>
      </c>
    </row>
    <row r="439" spans="1:43" ht="17.25" hidden="1" customHeight="1" x14ac:dyDescent="0.2">
      <c r="A439" s="347" t="str">
        <f>'Stammdaten Mitarbeitende'!AA439</f>
        <v/>
      </c>
      <c r="B439" s="348" t="str">
        <f t="shared" si="408"/>
        <v/>
      </c>
      <c r="C439" s="162"/>
      <c r="D439" s="163"/>
      <c r="E439" s="164"/>
      <c r="F439" s="165"/>
      <c r="G439" s="307"/>
      <c r="H439" s="308"/>
      <c r="I439" s="346">
        <f t="shared" si="409"/>
        <v>0</v>
      </c>
      <c r="J439" s="309" t="str">
        <f t="shared" si="410"/>
        <v/>
      </c>
      <c r="K439" s="164"/>
      <c r="L439" s="342" t="str">
        <f t="shared" si="411"/>
        <v/>
      </c>
      <c r="M439" s="309" t="str">
        <f t="shared" si="412"/>
        <v/>
      </c>
      <c r="N439" s="309" t="str">
        <f t="shared" si="413"/>
        <v/>
      </c>
      <c r="O439" s="309" t="str">
        <f t="shared" si="414"/>
        <v/>
      </c>
      <c r="P439" s="164"/>
      <c r="Q439" s="309" t="str">
        <f t="shared" si="415"/>
        <v/>
      </c>
      <c r="R439" s="309" t="str">
        <f t="shared" si="416"/>
        <v/>
      </c>
      <c r="S439" s="56"/>
      <c r="T439" s="57"/>
      <c r="U439" s="64" t="str">
        <f>IF($A439="","",'Stammdaten Mitarbeitende'!L439)</f>
        <v/>
      </c>
      <c r="V439" s="63">
        <f t="shared" si="417"/>
        <v>0</v>
      </c>
      <c r="W439" s="63" t="str">
        <f t="shared" si="418"/>
        <v/>
      </c>
      <c r="X439" s="63" t="str">
        <f t="shared" si="419"/>
        <v/>
      </c>
      <c r="Y439" s="65" t="str">
        <f t="shared" si="420"/>
        <v/>
      </c>
      <c r="Z439" s="65" t="str">
        <f t="shared" si="421"/>
        <v/>
      </c>
      <c r="AA439" s="19" t="str">
        <f t="shared" si="422"/>
        <v/>
      </c>
      <c r="AB439" s="19" t="str">
        <f t="shared" si="423"/>
        <v/>
      </c>
      <c r="AC439" s="19" t="str">
        <f t="shared" si="424"/>
        <v/>
      </c>
      <c r="AD439" s="19" t="str">
        <f t="shared" si="425"/>
        <v/>
      </c>
      <c r="AE439" s="19" t="str">
        <f t="shared" si="426"/>
        <v/>
      </c>
      <c r="AF439" s="19" t="str">
        <f t="shared" si="427"/>
        <v/>
      </c>
      <c r="AG439" s="19">
        <f t="shared" si="428"/>
        <v>0</v>
      </c>
      <c r="AH439" s="19" t="str">
        <f t="shared" si="429"/>
        <v/>
      </c>
      <c r="AI439" s="81">
        <f t="shared" si="430"/>
        <v>0</v>
      </c>
      <c r="AJ439" s="80">
        <f t="shared" si="436"/>
        <v>0</v>
      </c>
      <c r="AK439" s="19">
        <f t="shared" si="431"/>
        <v>0</v>
      </c>
      <c r="AL439" s="19">
        <f t="shared" si="432"/>
        <v>0</v>
      </c>
      <c r="AM439" s="64">
        <f>IF('Stammdaten Mitarbeitende'!N439&gt;0,AC439,0)</f>
        <v>0</v>
      </c>
      <c r="AN439" s="74">
        <f>IF('Stammdaten Mitarbeitende'!N439&gt;0,P439,0)</f>
        <v>0</v>
      </c>
      <c r="AO439" s="19">
        <f t="shared" si="433"/>
        <v>0</v>
      </c>
      <c r="AP439" s="19">
        <f t="shared" si="434"/>
        <v>0</v>
      </c>
      <c r="AQ439" s="97">
        <f t="shared" si="435"/>
        <v>0</v>
      </c>
    </row>
    <row r="440" spans="1:43" ht="17.25" hidden="1" customHeight="1" x14ac:dyDescent="0.2">
      <c r="A440" s="347" t="str">
        <f>'Stammdaten Mitarbeitende'!AA440</f>
        <v/>
      </c>
      <c r="B440" s="348" t="str">
        <f t="shared" si="408"/>
        <v/>
      </c>
      <c r="C440" s="162"/>
      <c r="D440" s="163"/>
      <c r="E440" s="164"/>
      <c r="F440" s="165"/>
      <c r="G440" s="307"/>
      <c r="H440" s="308"/>
      <c r="I440" s="346">
        <f t="shared" si="409"/>
        <v>0</v>
      </c>
      <c r="J440" s="309" t="str">
        <f t="shared" si="410"/>
        <v/>
      </c>
      <c r="K440" s="164"/>
      <c r="L440" s="342" t="str">
        <f t="shared" si="411"/>
        <v/>
      </c>
      <c r="M440" s="309" t="str">
        <f t="shared" si="412"/>
        <v/>
      </c>
      <c r="N440" s="309" t="str">
        <f t="shared" si="413"/>
        <v/>
      </c>
      <c r="O440" s="309" t="str">
        <f t="shared" si="414"/>
        <v/>
      </c>
      <c r="P440" s="164"/>
      <c r="Q440" s="309" t="str">
        <f t="shared" si="415"/>
        <v/>
      </c>
      <c r="R440" s="309" t="str">
        <f t="shared" si="416"/>
        <v/>
      </c>
      <c r="S440" s="56"/>
      <c r="T440" s="57"/>
      <c r="U440" s="64" t="str">
        <f>IF($A440="","",'Stammdaten Mitarbeitende'!L440)</f>
        <v/>
      </c>
      <c r="V440" s="63">
        <f t="shared" si="417"/>
        <v>0</v>
      </c>
      <c r="W440" s="63" t="str">
        <f t="shared" si="418"/>
        <v/>
      </c>
      <c r="X440" s="63" t="str">
        <f t="shared" si="419"/>
        <v/>
      </c>
      <c r="Y440" s="65" t="str">
        <f t="shared" si="420"/>
        <v/>
      </c>
      <c r="Z440" s="65" t="str">
        <f t="shared" si="421"/>
        <v/>
      </c>
      <c r="AA440" s="19" t="str">
        <f t="shared" si="422"/>
        <v/>
      </c>
      <c r="AB440" s="19" t="str">
        <f t="shared" si="423"/>
        <v/>
      </c>
      <c r="AC440" s="19" t="str">
        <f t="shared" si="424"/>
        <v/>
      </c>
      <c r="AD440" s="19" t="str">
        <f t="shared" si="425"/>
        <v/>
      </c>
      <c r="AE440" s="19" t="str">
        <f t="shared" si="426"/>
        <v/>
      </c>
      <c r="AF440" s="19" t="str">
        <f t="shared" si="427"/>
        <v/>
      </c>
      <c r="AG440" s="19">
        <f t="shared" si="428"/>
        <v>0</v>
      </c>
      <c r="AH440" s="19" t="str">
        <f t="shared" si="429"/>
        <v/>
      </c>
      <c r="AI440" s="81">
        <f t="shared" si="430"/>
        <v>0</v>
      </c>
      <c r="AJ440" s="80">
        <f t="shared" si="436"/>
        <v>0</v>
      </c>
      <c r="AK440" s="19">
        <f t="shared" si="431"/>
        <v>0</v>
      </c>
      <c r="AL440" s="19">
        <f t="shared" si="432"/>
        <v>0</v>
      </c>
      <c r="AM440" s="64">
        <f>IF('Stammdaten Mitarbeitende'!N440&gt;0,AC440,0)</f>
        <v>0</v>
      </c>
      <c r="AN440" s="74">
        <f>IF('Stammdaten Mitarbeitende'!N440&gt;0,P440,0)</f>
        <v>0</v>
      </c>
      <c r="AO440" s="19">
        <f t="shared" si="433"/>
        <v>0</v>
      </c>
      <c r="AP440" s="19">
        <f t="shared" si="434"/>
        <v>0</v>
      </c>
      <c r="AQ440" s="97">
        <f t="shared" si="435"/>
        <v>0</v>
      </c>
    </row>
    <row r="441" spans="1:43" ht="17.25" hidden="1" customHeight="1" x14ac:dyDescent="0.2">
      <c r="A441" s="347" t="str">
        <f>'Stammdaten Mitarbeitende'!AA441</f>
        <v/>
      </c>
      <c r="B441" s="348" t="str">
        <f t="shared" si="408"/>
        <v/>
      </c>
      <c r="C441" s="162"/>
      <c r="D441" s="163"/>
      <c r="E441" s="164"/>
      <c r="F441" s="165"/>
      <c r="G441" s="307"/>
      <c r="H441" s="308"/>
      <c r="I441" s="346">
        <f t="shared" si="409"/>
        <v>0</v>
      </c>
      <c r="J441" s="309" t="str">
        <f t="shared" si="410"/>
        <v/>
      </c>
      <c r="K441" s="164"/>
      <c r="L441" s="342" t="str">
        <f t="shared" si="411"/>
        <v/>
      </c>
      <c r="M441" s="309" t="str">
        <f t="shared" si="412"/>
        <v/>
      </c>
      <c r="N441" s="309" t="str">
        <f t="shared" si="413"/>
        <v/>
      </c>
      <c r="O441" s="309" t="str">
        <f t="shared" si="414"/>
        <v/>
      </c>
      <c r="P441" s="164"/>
      <c r="Q441" s="309" t="str">
        <f t="shared" si="415"/>
        <v/>
      </c>
      <c r="R441" s="309" t="str">
        <f t="shared" si="416"/>
        <v/>
      </c>
      <c r="S441" s="56"/>
      <c r="T441" s="57"/>
      <c r="U441" s="64" t="str">
        <f>IF($A441="","",'Stammdaten Mitarbeitende'!L441)</f>
        <v/>
      </c>
      <c r="V441" s="63">
        <f t="shared" si="417"/>
        <v>0</v>
      </c>
      <c r="W441" s="63" t="str">
        <f t="shared" si="418"/>
        <v/>
      </c>
      <c r="X441" s="63" t="str">
        <f t="shared" si="419"/>
        <v/>
      </c>
      <c r="Y441" s="65" t="str">
        <f t="shared" si="420"/>
        <v/>
      </c>
      <c r="Z441" s="65" t="str">
        <f t="shared" si="421"/>
        <v/>
      </c>
      <c r="AA441" s="19" t="str">
        <f t="shared" si="422"/>
        <v/>
      </c>
      <c r="AB441" s="19" t="str">
        <f t="shared" si="423"/>
        <v/>
      </c>
      <c r="AC441" s="19" t="str">
        <f t="shared" si="424"/>
        <v/>
      </c>
      <c r="AD441" s="19" t="str">
        <f t="shared" si="425"/>
        <v/>
      </c>
      <c r="AE441" s="19" t="str">
        <f t="shared" si="426"/>
        <v/>
      </c>
      <c r="AF441" s="19" t="str">
        <f t="shared" si="427"/>
        <v/>
      </c>
      <c r="AG441" s="19">
        <f t="shared" si="428"/>
        <v>0</v>
      </c>
      <c r="AH441" s="19" t="str">
        <f t="shared" si="429"/>
        <v/>
      </c>
      <c r="AI441" s="81">
        <f t="shared" si="430"/>
        <v>0</v>
      </c>
      <c r="AJ441" s="80">
        <f t="shared" si="436"/>
        <v>0</v>
      </c>
      <c r="AK441" s="19">
        <f t="shared" si="431"/>
        <v>0</v>
      </c>
      <c r="AL441" s="19">
        <f t="shared" si="432"/>
        <v>0</v>
      </c>
      <c r="AM441" s="64">
        <f>IF('Stammdaten Mitarbeitende'!N441&gt;0,AC441,0)</f>
        <v>0</v>
      </c>
      <c r="AN441" s="74">
        <f>IF('Stammdaten Mitarbeitende'!N441&gt;0,P441,0)</f>
        <v>0</v>
      </c>
      <c r="AO441" s="19">
        <f t="shared" si="433"/>
        <v>0</v>
      </c>
      <c r="AP441" s="19">
        <f t="shared" si="434"/>
        <v>0</v>
      </c>
      <c r="AQ441" s="97">
        <f t="shared" si="435"/>
        <v>0</v>
      </c>
    </row>
    <row r="442" spans="1:43" ht="17.25" hidden="1" customHeight="1" x14ac:dyDescent="0.2">
      <c r="A442" s="347" t="str">
        <f>'Stammdaten Mitarbeitende'!AA442</f>
        <v/>
      </c>
      <c r="B442" s="348" t="str">
        <f t="shared" si="408"/>
        <v/>
      </c>
      <c r="C442" s="162"/>
      <c r="D442" s="163"/>
      <c r="E442" s="164"/>
      <c r="F442" s="165"/>
      <c r="G442" s="307"/>
      <c r="H442" s="308"/>
      <c r="I442" s="346">
        <f t="shared" si="409"/>
        <v>0</v>
      </c>
      <c r="J442" s="309" t="str">
        <f t="shared" si="410"/>
        <v/>
      </c>
      <c r="K442" s="164"/>
      <c r="L442" s="342" t="str">
        <f t="shared" si="411"/>
        <v/>
      </c>
      <c r="M442" s="309" t="str">
        <f t="shared" si="412"/>
        <v/>
      </c>
      <c r="N442" s="309" t="str">
        <f t="shared" si="413"/>
        <v/>
      </c>
      <c r="O442" s="309" t="str">
        <f t="shared" si="414"/>
        <v/>
      </c>
      <c r="P442" s="164"/>
      <c r="Q442" s="309" t="str">
        <f t="shared" si="415"/>
        <v/>
      </c>
      <c r="R442" s="309" t="str">
        <f t="shared" si="416"/>
        <v/>
      </c>
      <c r="S442" s="56"/>
      <c r="T442" s="57"/>
      <c r="U442" s="64" t="str">
        <f>IF($A442="","",'Stammdaten Mitarbeitende'!L442)</f>
        <v/>
      </c>
      <c r="V442" s="63">
        <f t="shared" si="417"/>
        <v>0</v>
      </c>
      <c r="W442" s="63" t="str">
        <f t="shared" si="418"/>
        <v/>
      </c>
      <c r="X442" s="63" t="str">
        <f t="shared" si="419"/>
        <v/>
      </c>
      <c r="Y442" s="65" t="str">
        <f t="shared" si="420"/>
        <v/>
      </c>
      <c r="Z442" s="65" t="str">
        <f t="shared" si="421"/>
        <v/>
      </c>
      <c r="AA442" s="19" t="str">
        <f t="shared" si="422"/>
        <v/>
      </c>
      <c r="AB442" s="19" t="str">
        <f t="shared" si="423"/>
        <v/>
      </c>
      <c r="AC442" s="19" t="str">
        <f t="shared" si="424"/>
        <v/>
      </c>
      <c r="AD442" s="19" t="str">
        <f t="shared" si="425"/>
        <v/>
      </c>
      <c r="AE442" s="19" t="str">
        <f t="shared" si="426"/>
        <v/>
      </c>
      <c r="AF442" s="19" t="str">
        <f t="shared" si="427"/>
        <v/>
      </c>
      <c r="AG442" s="19">
        <f t="shared" si="428"/>
        <v>0</v>
      </c>
      <c r="AH442" s="19" t="str">
        <f t="shared" si="429"/>
        <v/>
      </c>
      <c r="AI442" s="81">
        <f t="shared" si="430"/>
        <v>0</v>
      </c>
      <c r="AJ442" s="80">
        <f t="shared" si="436"/>
        <v>0</v>
      </c>
      <c r="AK442" s="19">
        <f t="shared" si="431"/>
        <v>0</v>
      </c>
      <c r="AL442" s="19">
        <f t="shared" si="432"/>
        <v>0</v>
      </c>
      <c r="AM442" s="64">
        <f>IF('Stammdaten Mitarbeitende'!N442&gt;0,AC442,0)</f>
        <v>0</v>
      </c>
      <c r="AN442" s="74">
        <f>IF('Stammdaten Mitarbeitende'!N442&gt;0,P442,0)</f>
        <v>0</v>
      </c>
      <c r="AO442" s="19">
        <f t="shared" si="433"/>
        <v>0</v>
      </c>
      <c r="AP442" s="19">
        <f t="shared" si="434"/>
        <v>0</v>
      </c>
      <c r="AQ442" s="97">
        <f t="shared" si="435"/>
        <v>0</v>
      </c>
    </row>
    <row r="443" spans="1:43" ht="17.25" hidden="1" customHeight="1" x14ac:dyDescent="0.2">
      <c r="A443" s="347" t="str">
        <f>'Stammdaten Mitarbeitende'!AA443</f>
        <v/>
      </c>
      <c r="B443" s="348" t="str">
        <f t="shared" si="408"/>
        <v/>
      </c>
      <c r="C443" s="162"/>
      <c r="D443" s="163"/>
      <c r="E443" s="164"/>
      <c r="F443" s="165"/>
      <c r="G443" s="307"/>
      <c r="H443" s="308"/>
      <c r="I443" s="346">
        <f t="shared" si="409"/>
        <v>0</v>
      </c>
      <c r="J443" s="309" t="str">
        <f t="shared" si="410"/>
        <v/>
      </c>
      <c r="K443" s="164"/>
      <c r="L443" s="342" t="str">
        <f t="shared" si="411"/>
        <v/>
      </c>
      <c r="M443" s="309" t="str">
        <f t="shared" si="412"/>
        <v/>
      </c>
      <c r="N443" s="309" t="str">
        <f t="shared" si="413"/>
        <v/>
      </c>
      <c r="O443" s="309" t="str">
        <f t="shared" si="414"/>
        <v/>
      </c>
      <c r="P443" s="164"/>
      <c r="Q443" s="309" t="str">
        <f t="shared" si="415"/>
        <v/>
      </c>
      <c r="R443" s="309" t="str">
        <f t="shared" si="416"/>
        <v/>
      </c>
      <c r="S443" s="56"/>
      <c r="T443" s="57"/>
      <c r="U443" s="64" t="str">
        <f>IF($A443="","",'Stammdaten Mitarbeitende'!L443)</f>
        <v/>
      </c>
      <c r="V443" s="63">
        <f t="shared" si="417"/>
        <v>0</v>
      </c>
      <c r="W443" s="63" t="str">
        <f t="shared" si="418"/>
        <v/>
      </c>
      <c r="X443" s="63" t="str">
        <f t="shared" si="419"/>
        <v/>
      </c>
      <c r="Y443" s="65" t="str">
        <f t="shared" si="420"/>
        <v/>
      </c>
      <c r="Z443" s="65" t="str">
        <f t="shared" si="421"/>
        <v/>
      </c>
      <c r="AA443" s="19" t="str">
        <f t="shared" si="422"/>
        <v/>
      </c>
      <c r="AB443" s="19" t="str">
        <f t="shared" si="423"/>
        <v/>
      </c>
      <c r="AC443" s="19" t="str">
        <f t="shared" si="424"/>
        <v/>
      </c>
      <c r="AD443" s="19" t="str">
        <f t="shared" si="425"/>
        <v/>
      </c>
      <c r="AE443" s="19" t="str">
        <f t="shared" si="426"/>
        <v/>
      </c>
      <c r="AF443" s="19" t="str">
        <f t="shared" si="427"/>
        <v/>
      </c>
      <c r="AG443" s="19">
        <f t="shared" si="428"/>
        <v>0</v>
      </c>
      <c r="AH443" s="19" t="str">
        <f t="shared" si="429"/>
        <v/>
      </c>
      <c r="AI443" s="81">
        <f t="shared" si="430"/>
        <v>0</v>
      </c>
      <c r="AJ443" s="80">
        <f t="shared" si="436"/>
        <v>0</v>
      </c>
      <c r="AK443" s="19">
        <f t="shared" si="431"/>
        <v>0</v>
      </c>
      <c r="AL443" s="19">
        <f t="shared" si="432"/>
        <v>0</v>
      </c>
      <c r="AM443" s="64">
        <f>IF('Stammdaten Mitarbeitende'!N443&gt;0,AC443,0)</f>
        <v>0</v>
      </c>
      <c r="AN443" s="74">
        <f>IF('Stammdaten Mitarbeitende'!N443&gt;0,P443,0)</f>
        <v>0</v>
      </c>
      <c r="AO443" s="19">
        <f t="shared" si="433"/>
        <v>0</v>
      </c>
      <c r="AP443" s="19">
        <f t="shared" si="434"/>
        <v>0</v>
      </c>
      <c r="AQ443" s="97">
        <f t="shared" si="435"/>
        <v>0</v>
      </c>
    </row>
    <row r="444" spans="1:43" ht="17.25" hidden="1" customHeight="1" x14ac:dyDescent="0.2">
      <c r="A444" s="347" t="str">
        <f>'Stammdaten Mitarbeitende'!AA444</f>
        <v/>
      </c>
      <c r="B444" s="348" t="str">
        <f t="shared" si="408"/>
        <v/>
      </c>
      <c r="C444" s="162"/>
      <c r="D444" s="163"/>
      <c r="E444" s="164"/>
      <c r="F444" s="165"/>
      <c r="G444" s="307"/>
      <c r="H444" s="308"/>
      <c r="I444" s="346">
        <f t="shared" si="409"/>
        <v>0</v>
      </c>
      <c r="J444" s="309" t="str">
        <f t="shared" si="410"/>
        <v/>
      </c>
      <c r="K444" s="164"/>
      <c r="L444" s="342" t="str">
        <f t="shared" si="411"/>
        <v/>
      </c>
      <c r="M444" s="309" t="str">
        <f t="shared" si="412"/>
        <v/>
      </c>
      <c r="N444" s="309" t="str">
        <f t="shared" si="413"/>
        <v/>
      </c>
      <c r="O444" s="309" t="str">
        <f t="shared" si="414"/>
        <v/>
      </c>
      <c r="P444" s="164"/>
      <c r="Q444" s="309" t="str">
        <f t="shared" si="415"/>
        <v/>
      </c>
      <c r="R444" s="309" t="str">
        <f t="shared" si="416"/>
        <v/>
      </c>
      <c r="S444" s="56"/>
      <c r="T444" s="57"/>
      <c r="U444" s="64" t="str">
        <f>IF($A444="","",'Stammdaten Mitarbeitende'!L444)</f>
        <v/>
      </c>
      <c r="V444" s="63">
        <f t="shared" si="417"/>
        <v>0</v>
      </c>
      <c r="W444" s="63" t="str">
        <f t="shared" si="418"/>
        <v/>
      </c>
      <c r="X444" s="63" t="str">
        <f t="shared" si="419"/>
        <v/>
      </c>
      <c r="Y444" s="65" t="str">
        <f t="shared" si="420"/>
        <v/>
      </c>
      <c r="Z444" s="65" t="str">
        <f t="shared" si="421"/>
        <v/>
      </c>
      <c r="AA444" s="19" t="str">
        <f t="shared" si="422"/>
        <v/>
      </c>
      <c r="AB444" s="19" t="str">
        <f t="shared" si="423"/>
        <v/>
      </c>
      <c r="AC444" s="19" t="str">
        <f t="shared" si="424"/>
        <v/>
      </c>
      <c r="AD444" s="19" t="str">
        <f t="shared" si="425"/>
        <v/>
      </c>
      <c r="AE444" s="19" t="str">
        <f t="shared" si="426"/>
        <v/>
      </c>
      <c r="AF444" s="19" t="str">
        <f t="shared" si="427"/>
        <v/>
      </c>
      <c r="AG444" s="19">
        <f t="shared" si="428"/>
        <v>0</v>
      </c>
      <c r="AH444" s="19" t="str">
        <f t="shared" si="429"/>
        <v/>
      </c>
      <c r="AI444" s="81">
        <f t="shared" si="430"/>
        <v>0</v>
      </c>
      <c r="AJ444" s="80">
        <f t="shared" si="436"/>
        <v>0</v>
      </c>
      <c r="AK444" s="19">
        <f t="shared" si="431"/>
        <v>0</v>
      </c>
      <c r="AL444" s="19">
        <f t="shared" si="432"/>
        <v>0</v>
      </c>
      <c r="AM444" s="64">
        <f>IF('Stammdaten Mitarbeitende'!N444&gt;0,AC444,0)</f>
        <v>0</v>
      </c>
      <c r="AN444" s="74">
        <f>IF('Stammdaten Mitarbeitende'!N444&gt;0,P444,0)</f>
        <v>0</v>
      </c>
      <c r="AO444" s="19">
        <f t="shared" si="433"/>
        <v>0</v>
      </c>
      <c r="AP444" s="19">
        <f t="shared" si="434"/>
        <v>0</v>
      </c>
      <c r="AQ444" s="97">
        <f t="shared" si="435"/>
        <v>0</v>
      </c>
    </row>
    <row r="445" spans="1:43" ht="17.25" hidden="1" customHeight="1" x14ac:dyDescent="0.2">
      <c r="A445" s="347" t="str">
        <f>'Stammdaten Mitarbeitende'!AA445</f>
        <v/>
      </c>
      <c r="B445" s="348" t="str">
        <f t="shared" si="408"/>
        <v/>
      </c>
      <c r="C445" s="162"/>
      <c r="D445" s="163"/>
      <c r="E445" s="164"/>
      <c r="F445" s="165"/>
      <c r="G445" s="307"/>
      <c r="H445" s="308"/>
      <c r="I445" s="346">
        <f t="shared" si="409"/>
        <v>0</v>
      </c>
      <c r="J445" s="309" t="str">
        <f t="shared" si="410"/>
        <v/>
      </c>
      <c r="K445" s="164"/>
      <c r="L445" s="342" t="str">
        <f t="shared" si="411"/>
        <v/>
      </c>
      <c r="M445" s="309" t="str">
        <f t="shared" si="412"/>
        <v/>
      </c>
      <c r="N445" s="309" t="str">
        <f t="shared" si="413"/>
        <v/>
      </c>
      <c r="O445" s="309" t="str">
        <f t="shared" si="414"/>
        <v/>
      </c>
      <c r="P445" s="164"/>
      <c r="Q445" s="309" t="str">
        <f t="shared" si="415"/>
        <v/>
      </c>
      <c r="R445" s="309" t="str">
        <f t="shared" si="416"/>
        <v/>
      </c>
      <c r="S445" s="56"/>
      <c r="T445" s="57"/>
      <c r="U445" s="64" t="str">
        <f>IF($A445="","",'Stammdaten Mitarbeitende'!L445)</f>
        <v/>
      </c>
      <c r="V445" s="63">
        <f t="shared" si="417"/>
        <v>0</v>
      </c>
      <c r="W445" s="63" t="str">
        <f t="shared" si="418"/>
        <v/>
      </c>
      <c r="X445" s="63" t="str">
        <f t="shared" si="419"/>
        <v/>
      </c>
      <c r="Y445" s="65" t="str">
        <f t="shared" si="420"/>
        <v/>
      </c>
      <c r="Z445" s="65" t="str">
        <f t="shared" si="421"/>
        <v/>
      </c>
      <c r="AA445" s="19" t="str">
        <f t="shared" si="422"/>
        <v/>
      </c>
      <c r="AB445" s="19" t="str">
        <f t="shared" si="423"/>
        <v/>
      </c>
      <c r="AC445" s="19" t="str">
        <f t="shared" si="424"/>
        <v/>
      </c>
      <c r="AD445" s="19" t="str">
        <f t="shared" si="425"/>
        <v/>
      </c>
      <c r="AE445" s="19" t="str">
        <f t="shared" si="426"/>
        <v/>
      </c>
      <c r="AF445" s="19" t="str">
        <f t="shared" si="427"/>
        <v/>
      </c>
      <c r="AG445" s="19">
        <f t="shared" si="428"/>
        <v>0</v>
      </c>
      <c r="AH445" s="19" t="str">
        <f t="shared" si="429"/>
        <v/>
      </c>
      <c r="AI445" s="81">
        <f t="shared" si="430"/>
        <v>0</v>
      </c>
      <c r="AJ445" s="80">
        <f t="shared" si="436"/>
        <v>0</v>
      </c>
      <c r="AK445" s="19">
        <f t="shared" si="431"/>
        <v>0</v>
      </c>
      <c r="AL445" s="19">
        <f t="shared" si="432"/>
        <v>0</v>
      </c>
      <c r="AM445" s="64">
        <f>IF('Stammdaten Mitarbeitende'!N445&gt;0,AC445,0)</f>
        <v>0</v>
      </c>
      <c r="AN445" s="74">
        <f>IF('Stammdaten Mitarbeitende'!N445&gt;0,P445,0)</f>
        <v>0</v>
      </c>
      <c r="AO445" s="19">
        <f t="shared" si="433"/>
        <v>0</v>
      </c>
      <c r="AP445" s="19">
        <f t="shared" si="434"/>
        <v>0</v>
      </c>
      <c r="AQ445" s="97">
        <f t="shared" si="435"/>
        <v>0</v>
      </c>
    </row>
    <row r="446" spans="1:43" ht="17.25" hidden="1" customHeight="1" x14ac:dyDescent="0.2">
      <c r="A446" s="347" t="str">
        <f>'Stammdaten Mitarbeitende'!AA446</f>
        <v/>
      </c>
      <c r="B446" s="348" t="str">
        <f t="shared" si="408"/>
        <v/>
      </c>
      <c r="C446" s="162"/>
      <c r="D446" s="163"/>
      <c r="E446" s="164"/>
      <c r="F446" s="165"/>
      <c r="G446" s="307"/>
      <c r="H446" s="308"/>
      <c r="I446" s="346">
        <f t="shared" si="409"/>
        <v>0</v>
      </c>
      <c r="J446" s="309" t="str">
        <f t="shared" si="410"/>
        <v/>
      </c>
      <c r="K446" s="164"/>
      <c r="L446" s="342" t="str">
        <f t="shared" si="411"/>
        <v/>
      </c>
      <c r="M446" s="309" t="str">
        <f t="shared" si="412"/>
        <v/>
      </c>
      <c r="N446" s="309" t="str">
        <f t="shared" si="413"/>
        <v/>
      </c>
      <c r="O446" s="309" t="str">
        <f t="shared" si="414"/>
        <v/>
      </c>
      <c r="P446" s="164"/>
      <c r="Q446" s="309" t="str">
        <f t="shared" si="415"/>
        <v/>
      </c>
      <c r="R446" s="309" t="str">
        <f t="shared" si="416"/>
        <v/>
      </c>
      <c r="S446" s="56"/>
      <c r="T446" s="57"/>
      <c r="U446" s="64" t="str">
        <f>IF($A446="","",'Stammdaten Mitarbeitende'!L446)</f>
        <v/>
      </c>
      <c r="V446" s="63">
        <f t="shared" si="417"/>
        <v>0</v>
      </c>
      <c r="W446" s="63" t="str">
        <f t="shared" si="418"/>
        <v/>
      </c>
      <c r="X446" s="63" t="str">
        <f t="shared" si="419"/>
        <v/>
      </c>
      <c r="Y446" s="65" t="str">
        <f t="shared" si="420"/>
        <v/>
      </c>
      <c r="Z446" s="65" t="str">
        <f t="shared" si="421"/>
        <v/>
      </c>
      <c r="AA446" s="19" t="str">
        <f t="shared" si="422"/>
        <v/>
      </c>
      <c r="AB446" s="19" t="str">
        <f t="shared" si="423"/>
        <v/>
      </c>
      <c r="AC446" s="19" t="str">
        <f t="shared" si="424"/>
        <v/>
      </c>
      <c r="AD446" s="19" t="str">
        <f t="shared" si="425"/>
        <v/>
      </c>
      <c r="AE446" s="19" t="str">
        <f t="shared" si="426"/>
        <v/>
      </c>
      <c r="AF446" s="19" t="str">
        <f t="shared" si="427"/>
        <v/>
      </c>
      <c r="AG446" s="19">
        <f t="shared" si="428"/>
        <v>0</v>
      </c>
      <c r="AH446" s="19" t="str">
        <f t="shared" si="429"/>
        <v/>
      </c>
      <c r="AI446" s="81">
        <f t="shared" si="430"/>
        <v>0</v>
      </c>
      <c r="AJ446" s="80">
        <f t="shared" si="436"/>
        <v>0</v>
      </c>
      <c r="AK446" s="19">
        <f t="shared" si="431"/>
        <v>0</v>
      </c>
      <c r="AL446" s="19">
        <f t="shared" si="432"/>
        <v>0</v>
      </c>
      <c r="AM446" s="64">
        <f>IF('Stammdaten Mitarbeitende'!N446&gt;0,AC446,0)</f>
        <v>0</v>
      </c>
      <c r="AN446" s="74">
        <f>IF('Stammdaten Mitarbeitende'!N446&gt;0,P446,0)</f>
        <v>0</v>
      </c>
      <c r="AO446" s="19">
        <f t="shared" si="433"/>
        <v>0</v>
      </c>
      <c r="AP446" s="19">
        <f t="shared" si="434"/>
        <v>0</v>
      </c>
      <c r="AQ446" s="97">
        <f t="shared" si="435"/>
        <v>0</v>
      </c>
    </row>
    <row r="447" spans="1:43" ht="17.25" hidden="1" customHeight="1" x14ac:dyDescent="0.2">
      <c r="A447" s="347" t="str">
        <f>'Stammdaten Mitarbeitende'!AA447</f>
        <v/>
      </c>
      <c r="B447" s="348" t="str">
        <f t="shared" si="408"/>
        <v/>
      </c>
      <c r="C447" s="162"/>
      <c r="D447" s="163"/>
      <c r="E447" s="164"/>
      <c r="F447" s="165"/>
      <c r="G447" s="307"/>
      <c r="H447" s="308"/>
      <c r="I447" s="346">
        <f t="shared" si="409"/>
        <v>0</v>
      </c>
      <c r="J447" s="309" t="str">
        <f t="shared" si="410"/>
        <v/>
      </c>
      <c r="K447" s="164"/>
      <c r="L447" s="342" t="str">
        <f t="shared" si="411"/>
        <v/>
      </c>
      <c r="M447" s="309" t="str">
        <f t="shared" si="412"/>
        <v/>
      </c>
      <c r="N447" s="309" t="str">
        <f t="shared" si="413"/>
        <v/>
      </c>
      <c r="O447" s="309" t="str">
        <f t="shared" si="414"/>
        <v/>
      </c>
      <c r="P447" s="164"/>
      <c r="Q447" s="309" t="str">
        <f t="shared" si="415"/>
        <v/>
      </c>
      <c r="R447" s="309" t="str">
        <f t="shared" si="416"/>
        <v/>
      </c>
      <c r="S447" s="56"/>
      <c r="T447" s="57"/>
      <c r="U447" s="64" t="str">
        <f>IF($A447="","",'Stammdaten Mitarbeitende'!L447)</f>
        <v/>
      </c>
      <c r="V447" s="63">
        <f t="shared" si="417"/>
        <v>0</v>
      </c>
      <c r="W447" s="63" t="str">
        <f t="shared" si="418"/>
        <v/>
      </c>
      <c r="X447" s="63" t="str">
        <f t="shared" si="419"/>
        <v/>
      </c>
      <c r="Y447" s="65" t="str">
        <f t="shared" si="420"/>
        <v/>
      </c>
      <c r="Z447" s="65" t="str">
        <f t="shared" si="421"/>
        <v/>
      </c>
      <c r="AA447" s="19" t="str">
        <f t="shared" si="422"/>
        <v/>
      </c>
      <c r="AB447" s="19" t="str">
        <f t="shared" si="423"/>
        <v/>
      </c>
      <c r="AC447" s="19" t="str">
        <f t="shared" si="424"/>
        <v/>
      </c>
      <c r="AD447" s="19" t="str">
        <f t="shared" si="425"/>
        <v/>
      </c>
      <c r="AE447" s="19" t="str">
        <f t="shared" si="426"/>
        <v/>
      </c>
      <c r="AF447" s="19" t="str">
        <f t="shared" si="427"/>
        <v/>
      </c>
      <c r="AG447" s="19">
        <f t="shared" si="428"/>
        <v>0</v>
      </c>
      <c r="AH447" s="19" t="str">
        <f t="shared" si="429"/>
        <v/>
      </c>
      <c r="AI447" s="81">
        <f t="shared" si="430"/>
        <v>0</v>
      </c>
      <c r="AJ447" s="80">
        <f t="shared" si="436"/>
        <v>0</v>
      </c>
      <c r="AK447" s="19">
        <f t="shared" si="431"/>
        <v>0</v>
      </c>
      <c r="AL447" s="19">
        <f t="shared" si="432"/>
        <v>0</v>
      </c>
      <c r="AM447" s="64">
        <f>IF('Stammdaten Mitarbeitende'!N447&gt;0,AC447,0)</f>
        <v>0</v>
      </c>
      <c r="AN447" s="74">
        <f>IF('Stammdaten Mitarbeitende'!N447&gt;0,P447,0)</f>
        <v>0</v>
      </c>
      <c r="AO447" s="19">
        <f t="shared" si="433"/>
        <v>0</v>
      </c>
      <c r="AP447" s="19">
        <f t="shared" si="434"/>
        <v>0</v>
      </c>
      <c r="AQ447" s="97">
        <f t="shared" si="435"/>
        <v>0</v>
      </c>
    </row>
    <row r="448" spans="1:43" ht="17.25" hidden="1" customHeight="1" x14ac:dyDescent="0.2">
      <c r="A448" s="347" t="str">
        <f>'Stammdaten Mitarbeitende'!AA448</f>
        <v/>
      </c>
      <c r="B448" s="348" t="str">
        <f t="shared" si="408"/>
        <v/>
      </c>
      <c r="C448" s="162"/>
      <c r="D448" s="163"/>
      <c r="E448" s="164"/>
      <c r="F448" s="165"/>
      <c r="G448" s="307"/>
      <c r="H448" s="308"/>
      <c r="I448" s="346">
        <f t="shared" si="409"/>
        <v>0</v>
      </c>
      <c r="J448" s="309" t="str">
        <f t="shared" si="410"/>
        <v/>
      </c>
      <c r="K448" s="164"/>
      <c r="L448" s="342" t="str">
        <f t="shared" si="411"/>
        <v/>
      </c>
      <c r="M448" s="309" t="str">
        <f t="shared" si="412"/>
        <v/>
      </c>
      <c r="N448" s="309" t="str">
        <f t="shared" si="413"/>
        <v/>
      </c>
      <c r="O448" s="309" t="str">
        <f t="shared" si="414"/>
        <v/>
      </c>
      <c r="P448" s="164"/>
      <c r="Q448" s="309" t="str">
        <f t="shared" si="415"/>
        <v/>
      </c>
      <c r="R448" s="309" t="str">
        <f t="shared" si="416"/>
        <v/>
      </c>
      <c r="S448" s="56"/>
      <c r="T448" s="57"/>
      <c r="U448" s="64" t="str">
        <f>IF($A448="","",'Stammdaten Mitarbeitende'!L448)</f>
        <v/>
      </c>
      <c r="V448" s="63">
        <f t="shared" si="417"/>
        <v>0</v>
      </c>
      <c r="W448" s="63" t="str">
        <f t="shared" si="418"/>
        <v/>
      </c>
      <c r="X448" s="63" t="str">
        <f t="shared" si="419"/>
        <v/>
      </c>
      <c r="Y448" s="65" t="str">
        <f t="shared" si="420"/>
        <v/>
      </c>
      <c r="Z448" s="65" t="str">
        <f t="shared" si="421"/>
        <v/>
      </c>
      <c r="AA448" s="19" t="str">
        <f t="shared" si="422"/>
        <v/>
      </c>
      <c r="AB448" s="19" t="str">
        <f t="shared" si="423"/>
        <v/>
      </c>
      <c r="AC448" s="19" t="str">
        <f t="shared" si="424"/>
        <v/>
      </c>
      <c r="AD448" s="19" t="str">
        <f t="shared" si="425"/>
        <v/>
      </c>
      <c r="AE448" s="19" t="str">
        <f t="shared" si="426"/>
        <v/>
      </c>
      <c r="AF448" s="19" t="str">
        <f t="shared" si="427"/>
        <v/>
      </c>
      <c r="AG448" s="19">
        <f t="shared" si="428"/>
        <v>0</v>
      </c>
      <c r="AH448" s="19" t="str">
        <f t="shared" si="429"/>
        <v/>
      </c>
      <c r="AI448" s="81">
        <f t="shared" si="430"/>
        <v>0</v>
      </c>
      <c r="AJ448" s="80">
        <f t="shared" si="436"/>
        <v>0</v>
      </c>
      <c r="AK448" s="19">
        <f t="shared" si="431"/>
        <v>0</v>
      </c>
      <c r="AL448" s="19">
        <f t="shared" si="432"/>
        <v>0</v>
      </c>
      <c r="AM448" s="64">
        <f>IF('Stammdaten Mitarbeitende'!N448&gt;0,AC448,0)</f>
        <v>0</v>
      </c>
      <c r="AN448" s="74">
        <f>IF('Stammdaten Mitarbeitende'!N448&gt;0,P448,0)</f>
        <v>0</v>
      </c>
      <c r="AO448" s="19">
        <f t="shared" si="433"/>
        <v>0</v>
      </c>
      <c r="AP448" s="19">
        <f t="shared" si="434"/>
        <v>0</v>
      </c>
      <c r="AQ448" s="97">
        <f t="shared" si="435"/>
        <v>0</v>
      </c>
    </row>
    <row r="449" spans="1:43" ht="17.25" hidden="1" customHeight="1" x14ac:dyDescent="0.2">
      <c r="A449" s="347" t="str">
        <f>'Stammdaten Mitarbeitende'!AA449</f>
        <v/>
      </c>
      <c r="B449" s="348" t="str">
        <f t="shared" si="408"/>
        <v/>
      </c>
      <c r="C449" s="162"/>
      <c r="D449" s="163"/>
      <c r="E449" s="164"/>
      <c r="F449" s="165"/>
      <c r="G449" s="307"/>
      <c r="H449" s="308"/>
      <c r="I449" s="346">
        <f t="shared" si="409"/>
        <v>0</v>
      </c>
      <c r="J449" s="309" t="str">
        <f t="shared" si="410"/>
        <v/>
      </c>
      <c r="K449" s="164"/>
      <c r="L449" s="342" t="str">
        <f t="shared" si="411"/>
        <v/>
      </c>
      <c r="M449" s="309" t="str">
        <f t="shared" si="412"/>
        <v/>
      </c>
      <c r="N449" s="309" t="str">
        <f t="shared" si="413"/>
        <v/>
      </c>
      <c r="O449" s="309" t="str">
        <f t="shared" si="414"/>
        <v/>
      </c>
      <c r="P449" s="164"/>
      <c r="Q449" s="309" t="str">
        <f t="shared" si="415"/>
        <v/>
      </c>
      <c r="R449" s="309" t="str">
        <f t="shared" si="416"/>
        <v/>
      </c>
      <c r="S449" s="56"/>
      <c r="T449" s="57"/>
      <c r="U449" s="64" t="str">
        <f>IF($A449="","",'Stammdaten Mitarbeitende'!L449)</f>
        <v/>
      </c>
      <c r="V449" s="63">
        <f t="shared" si="417"/>
        <v>0</v>
      </c>
      <c r="W449" s="63" t="str">
        <f t="shared" si="418"/>
        <v/>
      </c>
      <c r="X449" s="63" t="str">
        <f t="shared" si="419"/>
        <v/>
      </c>
      <c r="Y449" s="65" t="str">
        <f t="shared" si="420"/>
        <v/>
      </c>
      <c r="Z449" s="65" t="str">
        <f t="shared" si="421"/>
        <v/>
      </c>
      <c r="AA449" s="19" t="str">
        <f t="shared" si="422"/>
        <v/>
      </c>
      <c r="AB449" s="19" t="str">
        <f t="shared" si="423"/>
        <v/>
      </c>
      <c r="AC449" s="19" t="str">
        <f t="shared" si="424"/>
        <v/>
      </c>
      <c r="AD449" s="19" t="str">
        <f t="shared" si="425"/>
        <v/>
      </c>
      <c r="AE449" s="19" t="str">
        <f t="shared" si="426"/>
        <v/>
      </c>
      <c r="AF449" s="19" t="str">
        <f t="shared" si="427"/>
        <v/>
      </c>
      <c r="AG449" s="19">
        <f t="shared" si="428"/>
        <v>0</v>
      </c>
      <c r="AH449" s="19" t="str">
        <f t="shared" si="429"/>
        <v/>
      </c>
      <c r="AI449" s="81">
        <f t="shared" si="430"/>
        <v>0</v>
      </c>
      <c r="AJ449" s="80">
        <f t="shared" si="436"/>
        <v>0</v>
      </c>
      <c r="AK449" s="19">
        <f t="shared" si="431"/>
        <v>0</v>
      </c>
      <c r="AL449" s="19">
        <f t="shared" si="432"/>
        <v>0</v>
      </c>
      <c r="AM449" s="64">
        <f>IF('Stammdaten Mitarbeitende'!N449&gt;0,AC449,0)</f>
        <v>0</v>
      </c>
      <c r="AN449" s="74">
        <f>IF('Stammdaten Mitarbeitende'!N449&gt;0,P449,0)</f>
        <v>0</v>
      </c>
      <c r="AO449" s="19">
        <f t="shared" si="433"/>
        <v>0</v>
      </c>
      <c r="AP449" s="19">
        <f t="shared" si="434"/>
        <v>0</v>
      </c>
      <c r="AQ449" s="97">
        <f t="shared" si="435"/>
        <v>0</v>
      </c>
    </row>
    <row r="450" spans="1:43" hidden="1" x14ac:dyDescent="0.2">
      <c r="A450" s="280" t="str">
        <f>Übersetzungstexte!A$296</f>
        <v>Seitentotal</v>
      </c>
      <c r="B450" s="343"/>
      <c r="C450" s="281"/>
      <c r="D450" s="92">
        <f>SUM(D429:D449)</f>
        <v>0</v>
      </c>
      <c r="E450" s="282"/>
      <c r="F450" s="92">
        <f>SUM(F429:F449)</f>
        <v>0</v>
      </c>
      <c r="G450" s="344"/>
      <c r="H450" s="159"/>
      <c r="I450" s="281"/>
      <c r="J450" s="92">
        <f>SUM(J429:J449)</f>
        <v>0</v>
      </c>
      <c r="K450" s="345"/>
      <c r="L450" s="159"/>
      <c r="M450" s="281"/>
      <c r="N450" s="92">
        <f>SUM(N429:N449)</f>
        <v>0</v>
      </c>
      <c r="O450" s="344"/>
      <c r="P450" s="92">
        <f>SUM(P429:P449)</f>
        <v>0</v>
      </c>
      <c r="Q450" s="281"/>
      <c r="R450" s="92">
        <f>SUM(R429:R449)</f>
        <v>0</v>
      </c>
      <c r="S450" s="56"/>
      <c r="T450" s="56"/>
      <c r="U450" s="56"/>
      <c r="V450" s="56"/>
      <c r="W450" s="56"/>
      <c r="X450" s="56"/>
      <c r="Y450" s="18"/>
      <c r="Z450" s="18"/>
      <c r="AA450" s="19"/>
      <c r="AB450" s="19"/>
      <c r="AC450" s="19"/>
      <c r="AD450" s="19"/>
      <c r="AE450" s="19"/>
      <c r="AI450" s="79"/>
      <c r="AJ450" s="79"/>
      <c r="AM450" s="56"/>
    </row>
    <row r="451" spans="1:43" hidden="1" x14ac:dyDescent="0.2">
      <c r="A451" s="240" t="str">
        <f>'Stammdaten Betrieb &amp; Abteilung'!D$1</f>
        <v xml:space="preserve">  </v>
      </c>
      <c r="B451" s="73"/>
      <c r="C451" s="241"/>
      <c r="D451" s="242"/>
      <c r="E451" s="1"/>
      <c r="F451" s="25"/>
      <c r="G451" s="1"/>
      <c r="H451" s="1"/>
      <c r="I451" s="1"/>
      <c r="J451" s="243"/>
      <c r="K451" s="46"/>
      <c r="L451" s="18"/>
      <c r="M451" s="22" t="str">
        <f>Übersetzungstexte!A$239</f>
        <v>Betrieb / Betriebsabteilung</v>
      </c>
      <c r="N451" s="49" t="str">
        <f>'Stammdaten Betrieb &amp; Abteilung'!D$13</f>
        <v xml:space="preserve"> </v>
      </c>
      <c r="O451" s="1"/>
      <c r="P451" s="49"/>
      <c r="AI451" s="79"/>
      <c r="AJ451" s="79"/>
      <c r="AM451" s="64"/>
      <c r="AO451" s="97"/>
    </row>
    <row r="452" spans="1:43" hidden="1" x14ac:dyDescent="0.2">
      <c r="A452" s="49" t="str">
        <f>'Stammdaten Betrieb &amp; Abteilung'!D$3</f>
        <v xml:space="preserve"> </v>
      </c>
      <c r="B452" s="73"/>
      <c r="C452" s="246"/>
      <c r="D452" s="242"/>
      <c r="E452" s="1"/>
      <c r="F452" s="25"/>
      <c r="G452" s="1"/>
      <c r="H452" s="1"/>
      <c r="I452" s="1"/>
      <c r="J452" s="247"/>
      <c r="K452" s="46"/>
      <c r="L452" s="18"/>
      <c r="M452" s="22" t="str">
        <f>Übersetzungstexte!A$240</f>
        <v>Abrechnungsperiode</v>
      </c>
      <c r="N452" s="349" t="str">
        <f>'Stammdaten Betrieb &amp; Abteilung'!D$14</f>
        <v/>
      </c>
      <c r="O452" s="350"/>
      <c r="P452" s="350" t="e">
        <f>'Stammdaten Betrieb &amp; Abteilung'!D$12</f>
        <v>#VALUE!</v>
      </c>
      <c r="Q452" s="351"/>
      <c r="R452" s="352"/>
      <c r="AI452" s="79"/>
      <c r="AJ452" s="79"/>
      <c r="AM452" s="64"/>
      <c r="AO452" s="87"/>
      <c r="AP452" s="87"/>
    </row>
    <row r="453" spans="1:43" hidden="1" x14ac:dyDescent="0.2">
      <c r="A453" s="49" t="str">
        <f>'Stammdaten Betrieb &amp; Abteilung'!D$4</f>
        <v xml:space="preserve"> </v>
      </c>
      <c r="B453" s="73"/>
      <c r="C453" s="1"/>
      <c r="D453" s="242"/>
      <c r="E453" s="1"/>
      <c r="F453" s="25"/>
      <c r="G453" s="1"/>
      <c r="H453" s="1"/>
      <c r="I453" s="1"/>
      <c r="J453" s="247"/>
      <c r="K453" s="46"/>
      <c r="L453" s="18"/>
      <c r="M453" s="22" t="str">
        <f>Übersetzungstexte!A$241</f>
        <v>Beginn / Ende der Kurzarbeit</v>
      </c>
      <c r="N453" s="49" t="str">
        <f>'Stammdaten Betrieb &amp; Abteilung'!D$16</f>
        <v/>
      </c>
      <c r="O453" s="1"/>
      <c r="P453" s="49"/>
      <c r="Q453" s="49"/>
      <c r="AI453" s="79"/>
      <c r="AJ453" s="79"/>
      <c r="AM453" s="64"/>
      <c r="AO453" s="87"/>
      <c r="AP453" s="87"/>
    </row>
    <row r="454" spans="1:43" hidden="1" x14ac:dyDescent="0.2">
      <c r="A454" s="187"/>
      <c r="B454" s="188"/>
      <c r="C454" s="189"/>
      <c r="D454" s="190"/>
      <c r="E454" s="189"/>
      <c r="F454" s="191"/>
      <c r="G454" s="189"/>
      <c r="H454" s="189"/>
      <c r="I454" s="189"/>
      <c r="J454" s="190"/>
      <c r="K454" s="190"/>
      <c r="L454" s="189"/>
      <c r="M454" s="192"/>
      <c r="N454" s="189"/>
      <c r="O454" s="189"/>
      <c r="P454" s="189"/>
      <c r="Q454" s="189"/>
      <c r="R454" s="189"/>
      <c r="AI454" s="79"/>
      <c r="AJ454" s="79"/>
      <c r="AM454" s="64"/>
      <c r="AO454" s="87"/>
      <c r="AP454" s="87"/>
    </row>
    <row r="455" spans="1:43" hidden="1" x14ac:dyDescent="0.2">
      <c r="A455" s="311">
        <v>1</v>
      </c>
      <c r="B455" s="312">
        <v>2</v>
      </c>
      <c r="C455" s="312">
        <v>3</v>
      </c>
      <c r="D455" s="312">
        <v>4</v>
      </c>
      <c r="E455" s="312">
        <v>5</v>
      </c>
      <c r="F455" s="312">
        <v>6</v>
      </c>
      <c r="G455" s="313"/>
      <c r="H455" s="314">
        <v>7</v>
      </c>
      <c r="I455" s="315"/>
      <c r="J455" s="312">
        <v>8</v>
      </c>
      <c r="K455" s="312">
        <v>9</v>
      </c>
      <c r="L455" s="312">
        <v>10</v>
      </c>
      <c r="M455" s="312">
        <v>11</v>
      </c>
      <c r="N455" s="312">
        <v>12</v>
      </c>
      <c r="O455" s="312">
        <v>13</v>
      </c>
      <c r="P455" s="312"/>
      <c r="Q455" s="312">
        <v>14</v>
      </c>
      <c r="R455" s="312">
        <v>15</v>
      </c>
      <c r="S455" s="54"/>
      <c r="T455" s="54"/>
      <c r="U455" s="54"/>
      <c r="V455" s="58" t="s">
        <v>717</v>
      </c>
      <c r="W455" s="54" t="s">
        <v>759</v>
      </c>
      <c r="X455" s="54"/>
      <c r="Y455" s="59" t="s">
        <v>718</v>
      </c>
      <c r="Z455" s="54" t="s">
        <v>719</v>
      </c>
      <c r="AA455" s="59" t="s">
        <v>720</v>
      </c>
      <c r="AB455" s="59" t="s">
        <v>721</v>
      </c>
      <c r="AC455" s="59" t="s">
        <v>722</v>
      </c>
      <c r="AD455" s="59" t="s">
        <v>723</v>
      </c>
      <c r="AE455" s="59" t="s">
        <v>736</v>
      </c>
      <c r="AF455" s="66" t="s">
        <v>732</v>
      </c>
      <c r="AG455" s="66"/>
      <c r="AH455" s="91" t="s">
        <v>737</v>
      </c>
      <c r="AI455" s="66"/>
      <c r="AJ455" s="66"/>
      <c r="AK455" s="78"/>
      <c r="AL455" s="78"/>
      <c r="AM455" s="87" t="s">
        <v>60</v>
      </c>
      <c r="AN455" s="87" t="s">
        <v>60</v>
      </c>
      <c r="AO455" s="87"/>
      <c r="AP455" s="87"/>
      <c r="AQ455" s="381" t="s">
        <v>800</v>
      </c>
    </row>
    <row r="456" spans="1:43" s="6" customFormat="1" hidden="1" x14ac:dyDescent="0.2">
      <c r="A456" s="316" t="str">
        <f>Übersetzungstexte!A$242</f>
        <v/>
      </c>
      <c r="B456" s="317" t="str">
        <f>Übersetzungstexte!A$245</f>
        <v>anrechen-</v>
      </c>
      <c r="C456" s="317" t="str">
        <f>Übersetzungstexte!A$248</f>
        <v>Wöchentl.</v>
      </c>
      <c r="D456" s="318" t="str">
        <f>Übersetzungstexte!A$251</f>
        <v>Sollstd. Abr.-</v>
      </c>
      <c r="E456" s="310" t="str">
        <f>Übersetzungstexte!A$254</f>
        <v/>
      </c>
      <c r="F456" s="318" t="str">
        <f>Übersetzungstexte!A$257</f>
        <v>Bezahlte/</v>
      </c>
      <c r="G456" s="319"/>
      <c r="H456" s="320" t="str">
        <f>Übersetzungstexte!A$263</f>
        <v>(nur für Gleitzeit)</v>
      </c>
      <c r="I456" s="321"/>
      <c r="J456" s="318" t="str">
        <f>Übersetzungstexte!A$269</f>
        <v>Ausfall-</v>
      </c>
      <c r="K456" s="318" t="str">
        <f>Übersetzungstexte!A$272</f>
        <v>Saldo</v>
      </c>
      <c r="L456" s="310" t="str">
        <f>Übersetzungstexte!A$275</f>
        <v>Saisonale</v>
      </c>
      <c r="M456" s="322" t="str">
        <f>Übersetzungstexte!A$278</f>
        <v>Anrechen-</v>
      </c>
      <c r="N456" s="310" t="str">
        <f>Übersetzungstexte!A$281</f>
        <v>Verdienst-</v>
      </c>
      <c r="O456" s="310" t="str">
        <f>Übersetzungstexte!A$284</f>
        <v>Verdienst-</v>
      </c>
      <c r="P456" s="317" t="str">
        <f>Übersetzungstexte!A$287</f>
        <v>Verdienst</v>
      </c>
      <c r="Q456" s="310" t="str">
        <f>AE$4</f>
        <v xml:space="preserve">Abzug </v>
      </c>
      <c r="R456" s="310" t="str">
        <f>Übersetzungstexte!A$293</f>
        <v/>
      </c>
      <c r="S456" s="55"/>
      <c r="T456" s="55"/>
      <c r="U456" s="62" t="s">
        <v>680</v>
      </c>
      <c r="V456" s="60" t="s">
        <v>709</v>
      </c>
      <c r="W456" s="61" t="s">
        <v>691</v>
      </c>
      <c r="X456" s="61" t="s">
        <v>554</v>
      </c>
      <c r="Y456" s="59" t="s">
        <v>729</v>
      </c>
      <c r="Z456" s="67" t="s">
        <v>671</v>
      </c>
      <c r="AA456" s="59" t="s">
        <v>731</v>
      </c>
      <c r="AB456" s="59" t="s">
        <v>694</v>
      </c>
      <c r="AC456" s="59" t="s">
        <v>674</v>
      </c>
      <c r="AD456" s="59" t="s">
        <v>674</v>
      </c>
      <c r="AE456" s="59" t="s">
        <v>677</v>
      </c>
      <c r="AF456" s="66" t="s">
        <v>677</v>
      </c>
      <c r="AG456" s="66" t="s">
        <v>673</v>
      </c>
      <c r="AH456" s="91"/>
      <c r="AI456" s="66" t="s">
        <v>685</v>
      </c>
      <c r="AJ456" s="66" t="s">
        <v>685</v>
      </c>
      <c r="AK456" s="66" t="s">
        <v>764</v>
      </c>
      <c r="AL456" s="66" t="s">
        <v>667</v>
      </c>
      <c r="AM456" s="59" t="s">
        <v>674</v>
      </c>
      <c r="AN456" s="66" t="s">
        <v>673</v>
      </c>
      <c r="AO456" s="66" t="s">
        <v>764</v>
      </c>
      <c r="AP456" s="95" t="s">
        <v>46</v>
      </c>
      <c r="AQ456" s="382" t="s">
        <v>801</v>
      </c>
    </row>
    <row r="457" spans="1:43" s="6" customFormat="1" hidden="1" x14ac:dyDescent="0.2">
      <c r="A457" s="323" t="str">
        <f>Übersetzungstexte!A$243</f>
        <v/>
      </c>
      <c r="B457" s="310" t="str">
        <f>Übersetzungstexte!A$246</f>
        <v>barer Std.-</v>
      </c>
      <c r="C457" s="317" t="str">
        <f>Übersetzungstexte!A$249</f>
        <v>Arbeitszeit</v>
      </c>
      <c r="D457" s="318" t="str">
        <f>Übersetzungstexte!A$252</f>
        <v>Periode Inkl.</v>
      </c>
      <c r="E457" s="310" t="str">
        <f>Übersetzungstexte!A$255</f>
        <v/>
      </c>
      <c r="F457" s="318" t="str">
        <f>Übersetzungstexte!A$258</f>
        <v>Unbezahlte</v>
      </c>
      <c r="G457" s="324" t="str">
        <f>Übersetzungstexte!A$261</f>
        <v>Saldo Ende Per.</v>
      </c>
      <c r="H457" s="325"/>
      <c r="I457" s="326"/>
      <c r="J457" s="318" t="str">
        <f>Übersetzungstexte!A$270</f>
        <v>stunden</v>
      </c>
      <c r="K457" s="318" t="str">
        <f>Übersetzungstexte!A$273</f>
        <v>Mehrstd.</v>
      </c>
      <c r="L457" s="310" t="str">
        <f>Übersetzungstexte!A$276</f>
        <v>Ausfall-</v>
      </c>
      <c r="M457" s="322" t="str">
        <f>Übersetzungstexte!A$279</f>
        <v>bare Aus-</v>
      </c>
      <c r="N457" s="310" t="str">
        <f>Übersetzungstexte!A$282</f>
        <v>ausfall</v>
      </c>
      <c r="O457" s="310" t="str">
        <f>Übersetzungstexte!A$285</f>
        <v>ausfall</v>
      </c>
      <c r="P457" s="317" t="str">
        <f>Übersetzungstexte!A$288</f>
        <v>Zwischen-</v>
      </c>
      <c r="Q457" s="310" t="str">
        <f>Übersetzungstexte!A$291</f>
        <v>Karenztage</v>
      </c>
      <c r="R457" s="310" t="str">
        <f>Übersetzungstexte!A$294</f>
        <v>Beantragte</v>
      </c>
      <c r="S457" s="55"/>
      <c r="T457" s="55"/>
      <c r="U457" s="55" t="s">
        <v>682</v>
      </c>
      <c r="V457" s="60" t="s">
        <v>710</v>
      </c>
      <c r="W457" s="61" t="s">
        <v>692</v>
      </c>
      <c r="X457" s="61"/>
      <c r="Y457" s="59" t="s">
        <v>730</v>
      </c>
      <c r="Z457" s="67" t="s">
        <v>691</v>
      </c>
      <c r="AA457" s="59" t="s">
        <v>730</v>
      </c>
      <c r="AB457" s="59" t="s">
        <v>51</v>
      </c>
      <c r="AC457" s="59" t="s">
        <v>672</v>
      </c>
      <c r="AD457" s="59" t="s">
        <v>672</v>
      </c>
      <c r="AE457" s="59" t="s">
        <v>656</v>
      </c>
      <c r="AF457" s="66" t="s">
        <v>707</v>
      </c>
      <c r="AG457" s="66" t="s">
        <v>707</v>
      </c>
      <c r="AH457" s="91" t="s">
        <v>678</v>
      </c>
      <c r="AI457" s="66" t="s">
        <v>760</v>
      </c>
      <c r="AJ457" s="66" t="s">
        <v>763</v>
      </c>
      <c r="AK457" s="66" t="s">
        <v>760</v>
      </c>
      <c r="AL457" s="66" t="s">
        <v>760</v>
      </c>
      <c r="AM457" s="59" t="s">
        <v>672</v>
      </c>
      <c r="AN457" s="66" t="s">
        <v>707</v>
      </c>
      <c r="AO457" s="66" t="s">
        <v>45</v>
      </c>
      <c r="AP457" s="95" t="s">
        <v>47</v>
      </c>
      <c r="AQ457" s="383"/>
    </row>
    <row r="458" spans="1:43" s="6" customFormat="1" hidden="1" x14ac:dyDescent="0.2">
      <c r="A458" s="327" t="str">
        <f>Übersetzungstexte!A$244</f>
        <v>Name,Vorname</v>
      </c>
      <c r="B458" s="328" t="str">
        <f>Übersetzungstexte!A$247</f>
        <v>Verdienst</v>
      </c>
      <c r="C458" s="329" t="str">
        <f>Übersetzungstexte!A$250</f>
        <v>in der AP</v>
      </c>
      <c r="D458" s="330" t="str">
        <f>Übersetzungstexte!A$253</f>
        <v>Vorholzeit</v>
      </c>
      <c r="E458" s="328" t="str">
        <f>Übersetzungstexte!A$256</f>
        <v>Istzeit</v>
      </c>
      <c r="F458" s="330" t="str">
        <f>Übersetzungstexte!A$259</f>
        <v>Absenzen</v>
      </c>
      <c r="G458" s="331" t="str">
        <f>Übersetzungstexte!A$262</f>
        <v>vorherg.</v>
      </c>
      <c r="H458" s="332" t="str">
        <f>Übersetzungstexte!A$265</f>
        <v>laufend</v>
      </c>
      <c r="I458" s="328" t="str">
        <f>Übersetzungstexte!A$268</f>
        <v>Diff.</v>
      </c>
      <c r="J458" s="330" t="str">
        <f>Übersetzungstexte!A$271</f>
        <v>total</v>
      </c>
      <c r="K458" s="330" t="str">
        <f>Übersetzungstexte!A$274</f>
        <v>Vormonate</v>
      </c>
      <c r="L458" s="328" t="str">
        <f>Übersetzungstexte!A$277</f>
        <v>stunden</v>
      </c>
      <c r="M458" s="333" t="str">
        <f>Übersetzungstexte!A$280</f>
        <v>fall-Std.</v>
      </c>
      <c r="N458" s="333" t="str">
        <f>Übersetzungstexte!A$283</f>
        <v>100%</v>
      </c>
      <c r="O458" s="333" t="str">
        <f>Übersetzungstexte!A$286</f>
        <v>80%</v>
      </c>
      <c r="P458" s="329" t="str">
        <f>Übersetzungstexte!A$289</f>
        <v>Beschäftigung</v>
      </c>
      <c r="Q458" s="333" t="str">
        <f>Übersetzungstexte!A$292</f>
        <v>80%</v>
      </c>
      <c r="R458" s="328" t="str">
        <f>Übersetzungstexte!A$295</f>
        <v>Vergütung</v>
      </c>
      <c r="S458" s="55"/>
      <c r="T458" s="55"/>
      <c r="U458" s="55" t="s">
        <v>673</v>
      </c>
      <c r="V458" s="61"/>
      <c r="W458" s="61" t="s">
        <v>738</v>
      </c>
      <c r="X458" s="61"/>
      <c r="Y458" s="59" t="s">
        <v>697</v>
      </c>
      <c r="Z458" s="67" t="s">
        <v>692</v>
      </c>
      <c r="AA458" s="59" t="s">
        <v>698</v>
      </c>
      <c r="AB458" s="59" t="s">
        <v>50</v>
      </c>
      <c r="AC458" s="68" t="s">
        <v>675</v>
      </c>
      <c r="AD458" s="68" t="s">
        <v>676</v>
      </c>
      <c r="AE458" s="68" t="s">
        <v>676</v>
      </c>
      <c r="AF458" s="66" t="s">
        <v>733</v>
      </c>
      <c r="AG458" s="66" t="s">
        <v>733</v>
      </c>
      <c r="AH458" s="96" t="s">
        <v>679</v>
      </c>
      <c r="AI458" s="66" t="s">
        <v>749</v>
      </c>
      <c r="AJ458" s="66" t="s">
        <v>749</v>
      </c>
      <c r="AK458" s="66" t="s">
        <v>749</v>
      </c>
      <c r="AL458" s="66" t="s">
        <v>749</v>
      </c>
      <c r="AM458" s="68" t="s">
        <v>675</v>
      </c>
      <c r="AN458" s="66" t="s">
        <v>733</v>
      </c>
      <c r="AO458" s="66" t="s">
        <v>663</v>
      </c>
      <c r="AP458" s="95" t="s">
        <v>48</v>
      </c>
      <c r="AQ458" s="383"/>
    </row>
    <row r="459" spans="1:43" ht="17.25" hidden="1" customHeight="1" x14ac:dyDescent="0.2">
      <c r="A459" s="347" t="str">
        <f>'Stammdaten Mitarbeitende'!AA459</f>
        <v/>
      </c>
      <c r="B459" s="348" t="str">
        <f t="shared" ref="B459:B479" si="437">U459</f>
        <v/>
      </c>
      <c r="C459" s="162"/>
      <c r="D459" s="163"/>
      <c r="E459" s="164"/>
      <c r="F459" s="165"/>
      <c r="G459" s="307"/>
      <c r="H459" s="308"/>
      <c r="I459" s="346">
        <f t="shared" ref="I459:I479" si="438">V459</f>
        <v>0</v>
      </c>
      <c r="J459" s="309" t="str">
        <f t="shared" ref="J459:J479" si="439">W459</f>
        <v/>
      </c>
      <c r="K459" s="164"/>
      <c r="L459" s="342" t="str">
        <f t="shared" ref="L459:L479" si="440">Z459</f>
        <v/>
      </c>
      <c r="M459" s="309" t="str">
        <f t="shared" ref="M459:M479" si="441">AB459</f>
        <v/>
      </c>
      <c r="N459" s="309" t="str">
        <f t="shared" ref="N459:N479" si="442">AC459</f>
        <v/>
      </c>
      <c r="O459" s="309" t="str">
        <f t="shared" ref="O459:O479" si="443">AD459</f>
        <v/>
      </c>
      <c r="P459" s="164"/>
      <c r="Q459" s="309" t="str">
        <f t="shared" ref="Q459:Q479" si="444">AE459</f>
        <v/>
      </c>
      <c r="R459" s="309" t="str">
        <f t="shared" ref="R459:R479" si="445">AH459</f>
        <v/>
      </c>
      <c r="S459" s="56"/>
      <c r="T459" s="57"/>
      <c r="U459" s="64" t="str">
        <f>IF($A459="","",'Stammdaten Mitarbeitende'!L459)</f>
        <v/>
      </c>
      <c r="V459" s="63">
        <f t="shared" ref="V459:V479" si="446">IF(AND(G459="",H459=""),0,G459-H459)</f>
        <v>0</v>
      </c>
      <c r="W459" s="63" t="str">
        <f t="shared" ref="W459:W479" si="447">IF(OR($A459="",D459="",E459="",F459="",V459=""),"",D459-(E459+F459+V459))</f>
        <v/>
      </c>
      <c r="X459" s="63" t="str">
        <f t="shared" ref="X459:X479" si="448">IF(W459="","",MAX(W459,0))</f>
        <v/>
      </c>
      <c r="Y459" s="65" t="str">
        <f t="shared" ref="Y459:Y479" si="449">IF(J459="","",Y$4)</f>
        <v/>
      </c>
      <c r="Z459" s="65" t="str">
        <f t="shared" ref="Z459:Z479" si="450">IF(J459="","",J459*Z$4)</f>
        <v/>
      </c>
      <c r="AA459" s="19" t="str">
        <f t="shared" ref="AA459:AA479" si="451">IF(Y459="","",AA$4)</f>
        <v/>
      </c>
      <c r="AB459" s="19" t="str">
        <f t="shared" ref="AB459:AB479" si="452">IF(J459="","",ROUND(J459*AB$4 - MAX(K459-L459,0),2))</f>
        <v/>
      </c>
      <c r="AC459" s="19" t="str">
        <f t="shared" ref="AC459:AC479" si="453">IF(OR($A459="",J459="",B459="",M459&lt;0),"",MAX(ROUND(M459*B459*2,1)/2,0))</f>
        <v/>
      </c>
      <c r="AD459" s="19" t="str">
        <f t="shared" ref="AD459:AD479" si="454">IF(OR($A459="",N459=""),"",ROUND(N459*8/5,1)/2)</f>
        <v/>
      </c>
      <c r="AE459" s="19" t="str">
        <f t="shared" ref="AE459:AE479" si="455">IF(OR($A459="",B459="",N459=""),"",ROUND(AE$3*C459*B459*16/50,1)/2)</f>
        <v/>
      </c>
      <c r="AF459" s="19" t="str">
        <f t="shared" ref="AF459:AF479" si="456">IF(OR($A459="",J459="",N459=""),"",MAX(O459+P459-N459,0))</f>
        <v/>
      </c>
      <c r="AG459" s="19">
        <f t="shared" ref="AG459:AG479" si="457">P459</f>
        <v>0</v>
      </c>
      <c r="AH459" s="19" t="str">
        <f t="shared" ref="AH459:AH479" si="458">IF(OR($A459="",N459=""),"",ROUND((MAX(O459-Q459-AF459,0))*2,1)/2)</f>
        <v/>
      </c>
      <c r="AI459" s="81">
        <f t="shared" ref="AI459:AI479" si="459">IF(D459="",0,1)</f>
        <v>0</v>
      </c>
      <c r="AJ459" s="80">
        <f>IF(J459="",0,IF(ROUND(J459,2)&lt;=0,0,1))</f>
        <v>0</v>
      </c>
      <c r="AK459" s="19">
        <f t="shared" ref="AK459:AK479" si="460">IF(D459="",0,D459)</f>
        <v>0</v>
      </c>
      <c r="AL459" s="19">
        <f t="shared" ref="AL459:AL479" si="461">IF(D459="",0,F459)</f>
        <v>0</v>
      </c>
      <c r="AM459" s="64">
        <f>IF('Stammdaten Mitarbeitende'!N459&gt;0,AC459,0)</f>
        <v>0</v>
      </c>
      <c r="AN459" s="74">
        <f>IF('Stammdaten Mitarbeitende'!N459&gt;0,P459,0)</f>
        <v>0</v>
      </c>
      <c r="AO459" s="19">
        <f t="shared" ref="AO459:AO479" si="462">D459</f>
        <v>0</v>
      </c>
      <c r="AP459" s="19">
        <f t="shared" ref="AP459:AP479" si="463">F459</f>
        <v>0</v>
      </c>
      <c r="AQ459" s="97">
        <f t="shared" ref="AQ459:AQ479" si="464">IF(AM459="",0,MAX(AM459-AN459,0))</f>
        <v>0</v>
      </c>
    </row>
    <row r="460" spans="1:43" ht="17.25" hidden="1" customHeight="1" x14ac:dyDescent="0.2">
      <c r="A460" s="347" t="str">
        <f>'Stammdaten Mitarbeitende'!AA460</f>
        <v/>
      </c>
      <c r="B460" s="348" t="str">
        <f t="shared" si="437"/>
        <v/>
      </c>
      <c r="C460" s="162"/>
      <c r="D460" s="163"/>
      <c r="E460" s="164"/>
      <c r="F460" s="165"/>
      <c r="G460" s="307"/>
      <c r="H460" s="308"/>
      <c r="I460" s="346">
        <f t="shared" si="438"/>
        <v>0</v>
      </c>
      <c r="J460" s="309" t="str">
        <f t="shared" si="439"/>
        <v/>
      </c>
      <c r="K460" s="164"/>
      <c r="L460" s="342" t="str">
        <f t="shared" si="440"/>
        <v/>
      </c>
      <c r="M460" s="309" t="str">
        <f t="shared" si="441"/>
        <v/>
      </c>
      <c r="N460" s="309" t="str">
        <f t="shared" si="442"/>
        <v/>
      </c>
      <c r="O460" s="309" t="str">
        <f t="shared" si="443"/>
        <v/>
      </c>
      <c r="P460" s="164"/>
      <c r="Q460" s="309" t="str">
        <f t="shared" si="444"/>
        <v/>
      </c>
      <c r="R460" s="309" t="str">
        <f t="shared" si="445"/>
        <v/>
      </c>
      <c r="S460" s="56"/>
      <c r="T460" s="57"/>
      <c r="U460" s="64" t="str">
        <f>IF($A460="","",'Stammdaten Mitarbeitende'!L460)</f>
        <v/>
      </c>
      <c r="V460" s="63">
        <f t="shared" si="446"/>
        <v>0</v>
      </c>
      <c r="W460" s="63" t="str">
        <f t="shared" si="447"/>
        <v/>
      </c>
      <c r="X460" s="63" t="str">
        <f t="shared" si="448"/>
        <v/>
      </c>
      <c r="Y460" s="65" t="str">
        <f t="shared" si="449"/>
        <v/>
      </c>
      <c r="Z460" s="65" t="str">
        <f t="shared" si="450"/>
        <v/>
      </c>
      <c r="AA460" s="19" t="str">
        <f t="shared" si="451"/>
        <v/>
      </c>
      <c r="AB460" s="19" t="str">
        <f t="shared" si="452"/>
        <v/>
      </c>
      <c r="AC460" s="19" t="str">
        <f t="shared" si="453"/>
        <v/>
      </c>
      <c r="AD460" s="19" t="str">
        <f t="shared" si="454"/>
        <v/>
      </c>
      <c r="AE460" s="19" t="str">
        <f t="shared" si="455"/>
        <v/>
      </c>
      <c r="AF460" s="19" t="str">
        <f t="shared" si="456"/>
        <v/>
      </c>
      <c r="AG460" s="19">
        <f t="shared" si="457"/>
        <v>0</v>
      </c>
      <c r="AH460" s="19" t="str">
        <f t="shared" si="458"/>
        <v/>
      </c>
      <c r="AI460" s="81">
        <f t="shared" si="459"/>
        <v>0</v>
      </c>
      <c r="AJ460" s="80">
        <f t="shared" ref="AJ460:AJ479" si="465">IF(J460="",0,IF(ROUND(J460,2)&lt;=0,0,1))</f>
        <v>0</v>
      </c>
      <c r="AK460" s="19">
        <f t="shared" si="460"/>
        <v>0</v>
      </c>
      <c r="AL460" s="19">
        <f t="shared" si="461"/>
        <v>0</v>
      </c>
      <c r="AM460" s="64">
        <f>IF('Stammdaten Mitarbeitende'!N460&gt;0,AC460,0)</f>
        <v>0</v>
      </c>
      <c r="AN460" s="74">
        <f>IF('Stammdaten Mitarbeitende'!N460&gt;0,P460,0)</f>
        <v>0</v>
      </c>
      <c r="AO460" s="19">
        <f t="shared" si="462"/>
        <v>0</v>
      </c>
      <c r="AP460" s="19">
        <f t="shared" si="463"/>
        <v>0</v>
      </c>
      <c r="AQ460" s="97">
        <f t="shared" si="464"/>
        <v>0</v>
      </c>
    </row>
    <row r="461" spans="1:43" ht="17.25" hidden="1" customHeight="1" x14ac:dyDescent="0.2">
      <c r="A461" s="347" t="str">
        <f>'Stammdaten Mitarbeitende'!AA461</f>
        <v/>
      </c>
      <c r="B461" s="348" t="str">
        <f t="shared" si="437"/>
        <v/>
      </c>
      <c r="C461" s="162"/>
      <c r="D461" s="163"/>
      <c r="E461" s="164"/>
      <c r="F461" s="165"/>
      <c r="G461" s="307"/>
      <c r="H461" s="308"/>
      <c r="I461" s="346">
        <f t="shared" si="438"/>
        <v>0</v>
      </c>
      <c r="J461" s="309" t="str">
        <f t="shared" si="439"/>
        <v/>
      </c>
      <c r="K461" s="164"/>
      <c r="L461" s="342" t="str">
        <f t="shared" si="440"/>
        <v/>
      </c>
      <c r="M461" s="309" t="str">
        <f t="shared" si="441"/>
        <v/>
      </c>
      <c r="N461" s="309" t="str">
        <f t="shared" si="442"/>
        <v/>
      </c>
      <c r="O461" s="309" t="str">
        <f t="shared" si="443"/>
        <v/>
      </c>
      <c r="P461" s="164"/>
      <c r="Q461" s="309" t="str">
        <f t="shared" si="444"/>
        <v/>
      </c>
      <c r="R461" s="309" t="str">
        <f t="shared" si="445"/>
        <v/>
      </c>
      <c r="S461" s="56"/>
      <c r="T461" s="57"/>
      <c r="U461" s="64" t="str">
        <f>IF($A461="","",'Stammdaten Mitarbeitende'!L461)</f>
        <v/>
      </c>
      <c r="V461" s="63">
        <f t="shared" si="446"/>
        <v>0</v>
      </c>
      <c r="W461" s="63" t="str">
        <f t="shared" si="447"/>
        <v/>
      </c>
      <c r="X461" s="63" t="str">
        <f t="shared" si="448"/>
        <v/>
      </c>
      <c r="Y461" s="65" t="str">
        <f t="shared" si="449"/>
        <v/>
      </c>
      <c r="Z461" s="65" t="str">
        <f t="shared" si="450"/>
        <v/>
      </c>
      <c r="AA461" s="19" t="str">
        <f t="shared" si="451"/>
        <v/>
      </c>
      <c r="AB461" s="19" t="str">
        <f t="shared" si="452"/>
        <v/>
      </c>
      <c r="AC461" s="19" t="str">
        <f t="shared" si="453"/>
        <v/>
      </c>
      <c r="AD461" s="19" t="str">
        <f t="shared" si="454"/>
        <v/>
      </c>
      <c r="AE461" s="19" t="str">
        <f t="shared" si="455"/>
        <v/>
      </c>
      <c r="AF461" s="19" t="str">
        <f t="shared" si="456"/>
        <v/>
      </c>
      <c r="AG461" s="19">
        <f t="shared" si="457"/>
        <v>0</v>
      </c>
      <c r="AH461" s="19" t="str">
        <f t="shared" si="458"/>
        <v/>
      </c>
      <c r="AI461" s="81">
        <f t="shared" si="459"/>
        <v>0</v>
      </c>
      <c r="AJ461" s="80">
        <f t="shared" si="465"/>
        <v>0</v>
      </c>
      <c r="AK461" s="19">
        <f t="shared" si="460"/>
        <v>0</v>
      </c>
      <c r="AL461" s="19">
        <f t="shared" si="461"/>
        <v>0</v>
      </c>
      <c r="AM461" s="64">
        <f>IF('Stammdaten Mitarbeitende'!N461&gt;0,AC461,0)</f>
        <v>0</v>
      </c>
      <c r="AN461" s="74">
        <f>IF('Stammdaten Mitarbeitende'!N461&gt;0,P461,0)</f>
        <v>0</v>
      </c>
      <c r="AO461" s="19">
        <f t="shared" si="462"/>
        <v>0</v>
      </c>
      <c r="AP461" s="19">
        <f t="shared" si="463"/>
        <v>0</v>
      </c>
      <c r="AQ461" s="97">
        <f t="shared" si="464"/>
        <v>0</v>
      </c>
    </row>
    <row r="462" spans="1:43" ht="17.25" hidden="1" customHeight="1" x14ac:dyDescent="0.2">
      <c r="A462" s="347" t="str">
        <f>'Stammdaten Mitarbeitende'!AA462</f>
        <v/>
      </c>
      <c r="B462" s="348" t="str">
        <f t="shared" si="437"/>
        <v/>
      </c>
      <c r="C462" s="162"/>
      <c r="D462" s="163"/>
      <c r="E462" s="164"/>
      <c r="F462" s="165"/>
      <c r="G462" s="307"/>
      <c r="H462" s="308"/>
      <c r="I462" s="346">
        <f t="shared" si="438"/>
        <v>0</v>
      </c>
      <c r="J462" s="309" t="str">
        <f t="shared" si="439"/>
        <v/>
      </c>
      <c r="K462" s="164"/>
      <c r="L462" s="342" t="str">
        <f t="shared" si="440"/>
        <v/>
      </c>
      <c r="M462" s="309" t="str">
        <f t="shared" si="441"/>
        <v/>
      </c>
      <c r="N462" s="309" t="str">
        <f t="shared" si="442"/>
        <v/>
      </c>
      <c r="O462" s="309" t="str">
        <f t="shared" si="443"/>
        <v/>
      </c>
      <c r="P462" s="164"/>
      <c r="Q462" s="309" t="str">
        <f t="shared" si="444"/>
        <v/>
      </c>
      <c r="R462" s="309" t="str">
        <f t="shared" si="445"/>
        <v/>
      </c>
      <c r="S462" s="56"/>
      <c r="T462" s="57"/>
      <c r="U462" s="64" t="str">
        <f>IF($A462="","",'Stammdaten Mitarbeitende'!L462)</f>
        <v/>
      </c>
      <c r="V462" s="63">
        <f t="shared" si="446"/>
        <v>0</v>
      </c>
      <c r="W462" s="63" t="str">
        <f t="shared" si="447"/>
        <v/>
      </c>
      <c r="X462" s="63" t="str">
        <f t="shared" si="448"/>
        <v/>
      </c>
      <c r="Y462" s="65" t="str">
        <f t="shared" si="449"/>
        <v/>
      </c>
      <c r="Z462" s="65" t="str">
        <f t="shared" si="450"/>
        <v/>
      </c>
      <c r="AA462" s="19" t="str">
        <f t="shared" si="451"/>
        <v/>
      </c>
      <c r="AB462" s="19" t="str">
        <f t="shared" si="452"/>
        <v/>
      </c>
      <c r="AC462" s="19" t="str">
        <f t="shared" si="453"/>
        <v/>
      </c>
      <c r="AD462" s="19" t="str">
        <f t="shared" si="454"/>
        <v/>
      </c>
      <c r="AE462" s="19" t="str">
        <f t="shared" si="455"/>
        <v/>
      </c>
      <c r="AF462" s="19" t="str">
        <f t="shared" si="456"/>
        <v/>
      </c>
      <c r="AG462" s="19">
        <f t="shared" si="457"/>
        <v>0</v>
      </c>
      <c r="AH462" s="19" t="str">
        <f t="shared" si="458"/>
        <v/>
      </c>
      <c r="AI462" s="81">
        <f t="shared" si="459"/>
        <v>0</v>
      </c>
      <c r="AJ462" s="80">
        <f t="shared" si="465"/>
        <v>0</v>
      </c>
      <c r="AK462" s="19">
        <f t="shared" si="460"/>
        <v>0</v>
      </c>
      <c r="AL462" s="19">
        <f t="shared" si="461"/>
        <v>0</v>
      </c>
      <c r="AM462" s="64">
        <f>IF('Stammdaten Mitarbeitende'!N462&gt;0,AC462,0)</f>
        <v>0</v>
      </c>
      <c r="AN462" s="74">
        <f>IF('Stammdaten Mitarbeitende'!N462&gt;0,P462,0)</f>
        <v>0</v>
      </c>
      <c r="AO462" s="19">
        <f t="shared" si="462"/>
        <v>0</v>
      </c>
      <c r="AP462" s="19">
        <f t="shared" si="463"/>
        <v>0</v>
      </c>
      <c r="AQ462" s="97">
        <f t="shared" si="464"/>
        <v>0</v>
      </c>
    </row>
    <row r="463" spans="1:43" ht="17.25" hidden="1" customHeight="1" x14ac:dyDescent="0.2">
      <c r="A463" s="347" t="str">
        <f>'Stammdaten Mitarbeitende'!AA463</f>
        <v/>
      </c>
      <c r="B463" s="348" t="str">
        <f t="shared" si="437"/>
        <v/>
      </c>
      <c r="C463" s="162"/>
      <c r="D463" s="163"/>
      <c r="E463" s="164"/>
      <c r="F463" s="165"/>
      <c r="G463" s="307"/>
      <c r="H463" s="308"/>
      <c r="I463" s="346">
        <f t="shared" si="438"/>
        <v>0</v>
      </c>
      <c r="J463" s="309" t="str">
        <f t="shared" si="439"/>
        <v/>
      </c>
      <c r="K463" s="164"/>
      <c r="L463" s="342" t="str">
        <f t="shared" si="440"/>
        <v/>
      </c>
      <c r="M463" s="309" t="str">
        <f t="shared" si="441"/>
        <v/>
      </c>
      <c r="N463" s="309" t="str">
        <f t="shared" si="442"/>
        <v/>
      </c>
      <c r="O463" s="309" t="str">
        <f t="shared" si="443"/>
        <v/>
      </c>
      <c r="P463" s="164"/>
      <c r="Q463" s="309" t="str">
        <f t="shared" si="444"/>
        <v/>
      </c>
      <c r="R463" s="309" t="str">
        <f t="shared" si="445"/>
        <v/>
      </c>
      <c r="S463" s="56"/>
      <c r="T463" s="57"/>
      <c r="U463" s="64" t="str">
        <f>IF($A463="","",'Stammdaten Mitarbeitende'!L463)</f>
        <v/>
      </c>
      <c r="V463" s="63">
        <f t="shared" si="446"/>
        <v>0</v>
      </c>
      <c r="W463" s="63" t="str">
        <f t="shared" si="447"/>
        <v/>
      </c>
      <c r="X463" s="63" t="str">
        <f t="shared" si="448"/>
        <v/>
      </c>
      <c r="Y463" s="65" t="str">
        <f t="shared" si="449"/>
        <v/>
      </c>
      <c r="Z463" s="65" t="str">
        <f t="shared" si="450"/>
        <v/>
      </c>
      <c r="AA463" s="19" t="str">
        <f t="shared" si="451"/>
        <v/>
      </c>
      <c r="AB463" s="19" t="str">
        <f t="shared" si="452"/>
        <v/>
      </c>
      <c r="AC463" s="19" t="str">
        <f t="shared" si="453"/>
        <v/>
      </c>
      <c r="AD463" s="19" t="str">
        <f t="shared" si="454"/>
        <v/>
      </c>
      <c r="AE463" s="19" t="str">
        <f t="shared" si="455"/>
        <v/>
      </c>
      <c r="AF463" s="19" t="str">
        <f t="shared" si="456"/>
        <v/>
      </c>
      <c r="AG463" s="19">
        <f t="shared" si="457"/>
        <v>0</v>
      </c>
      <c r="AH463" s="19" t="str">
        <f t="shared" si="458"/>
        <v/>
      </c>
      <c r="AI463" s="81">
        <f t="shared" si="459"/>
        <v>0</v>
      </c>
      <c r="AJ463" s="80">
        <f t="shared" si="465"/>
        <v>0</v>
      </c>
      <c r="AK463" s="19">
        <f t="shared" si="460"/>
        <v>0</v>
      </c>
      <c r="AL463" s="19">
        <f t="shared" si="461"/>
        <v>0</v>
      </c>
      <c r="AM463" s="64">
        <f>IF('Stammdaten Mitarbeitende'!N463&gt;0,AC463,0)</f>
        <v>0</v>
      </c>
      <c r="AN463" s="74">
        <f>IF('Stammdaten Mitarbeitende'!N463&gt;0,P463,0)</f>
        <v>0</v>
      </c>
      <c r="AO463" s="19">
        <f t="shared" si="462"/>
        <v>0</v>
      </c>
      <c r="AP463" s="19">
        <f t="shared" si="463"/>
        <v>0</v>
      </c>
      <c r="AQ463" s="97">
        <f t="shared" si="464"/>
        <v>0</v>
      </c>
    </row>
    <row r="464" spans="1:43" ht="17.25" hidden="1" customHeight="1" x14ac:dyDescent="0.2">
      <c r="A464" s="347" t="str">
        <f>'Stammdaten Mitarbeitende'!AA464</f>
        <v/>
      </c>
      <c r="B464" s="348" t="str">
        <f t="shared" si="437"/>
        <v/>
      </c>
      <c r="C464" s="162"/>
      <c r="D464" s="163"/>
      <c r="E464" s="164"/>
      <c r="F464" s="165"/>
      <c r="G464" s="307"/>
      <c r="H464" s="308"/>
      <c r="I464" s="346">
        <f t="shared" si="438"/>
        <v>0</v>
      </c>
      <c r="J464" s="309" t="str">
        <f t="shared" si="439"/>
        <v/>
      </c>
      <c r="K464" s="164"/>
      <c r="L464" s="342" t="str">
        <f t="shared" si="440"/>
        <v/>
      </c>
      <c r="M464" s="309" t="str">
        <f t="shared" si="441"/>
        <v/>
      </c>
      <c r="N464" s="309" t="str">
        <f t="shared" si="442"/>
        <v/>
      </c>
      <c r="O464" s="309" t="str">
        <f t="shared" si="443"/>
        <v/>
      </c>
      <c r="P464" s="164"/>
      <c r="Q464" s="309" t="str">
        <f t="shared" si="444"/>
        <v/>
      </c>
      <c r="R464" s="309" t="str">
        <f t="shared" si="445"/>
        <v/>
      </c>
      <c r="S464" s="56"/>
      <c r="T464" s="57"/>
      <c r="U464" s="64" t="str">
        <f>IF($A464="","",'Stammdaten Mitarbeitende'!L464)</f>
        <v/>
      </c>
      <c r="V464" s="63">
        <f t="shared" si="446"/>
        <v>0</v>
      </c>
      <c r="W464" s="63" t="str">
        <f t="shared" si="447"/>
        <v/>
      </c>
      <c r="X464" s="63" t="str">
        <f t="shared" si="448"/>
        <v/>
      </c>
      <c r="Y464" s="65" t="str">
        <f t="shared" si="449"/>
        <v/>
      </c>
      <c r="Z464" s="65" t="str">
        <f t="shared" si="450"/>
        <v/>
      </c>
      <c r="AA464" s="19" t="str">
        <f t="shared" si="451"/>
        <v/>
      </c>
      <c r="AB464" s="19" t="str">
        <f t="shared" si="452"/>
        <v/>
      </c>
      <c r="AC464" s="19" t="str">
        <f t="shared" si="453"/>
        <v/>
      </c>
      <c r="AD464" s="19" t="str">
        <f t="shared" si="454"/>
        <v/>
      </c>
      <c r="AE464" s="19" t="str">
        <f t="shared" si="455"/>
        <v/>
      </c>
      <c r="AF464" s="19" t="str">
        <f t="shared" si="456"/>
        <v/>
      </c>
      <c r="AG464" s="19">
        <f t="shared" si="457"/>
        <v>0</v>
      </c>
      <c r="AH464" s="19" t="str">
        <f t="shared" si="458"/>
        <v/>
      </c>
      <c r="AI464" s="81">
        <f t="shared" si="459"/>
        <v>0</v>
      </c>
      <c r="AJ464" s="80">
        <f t="shared" si="465"/>
        <v>0</v>
      </c>
      <c r="AK464" s="19">
        <f t="shared" si="460"/>
        <v>0</v>
      </c>
      <c r="AL464" s="19">
        <f t="shared" si="461"/>
        <v>0</v>
      </c>
      <c r="AM464" s="64">
        <f>IF('Stammdaten Mitarbeitende'!N464&gt;0,AC464,0)</f>
        <v>0</v>
      </c>
      <c r="AN464" s="74">
        <f>IF('Stammdaten Mitarbeitende'!N464&gt;0,P464,0)</f>
        <v>0</v>
      </c>
      <c r="AO464" s="19">
        <f t="shared" si="462"/>
        <v>0</v>
      </c>
      <c r="AP464" s="19">
        <f t="shared" si="463"/>
        <v>0</v>
      </c>
      <c r="AQ464" s="97">
        <f t="shared" si="464"/>
        <v>0</v>
      </c>
    </row>
    <row r="465" spans="1:43" ht="17.25" hidden="1" customHeight="1" x14ac:dyDescent="0.2">
      <c r="A465" s="347" t="str">
        <f>'Stammdaten Mitarbeitende'!AA465</f>
        <v/>
      </c>
      <c r="B465" s="348" t="str">
        <f t="shared" si="437"/>
        <v/>
      </c>
      <c r="C465" s="162"/>
      <c r="D465" s="163"/>
      <c r="E465" s="164"/>
      <c r="F465" s="165"/>
      <c r="G465" s="307"/>
      <c r="H465" s="308"/>
      <c r="I465" s="346">
        <f t="shared" si="438"/>
        <v>0</v>
      </c>
      <c r="J465" s="309" t="str">
        <f t="shared" si="439"/>
        <v/>
      </c>
      <c r="K465" s="164"/>
      <c r="L465" s="342" t="str">
        <f t="shared" si="440"/>
        <v/>
      </c>
      <c r="M465" s="309" t="str">
        <f t="shared" si="441"/>
        <v/>
      </c>
      <c r="N465" s="309" t="str">
        <f t="shared" si="442"/>
        <v/>
      </c>
      <c r="O465" s="309" t="str">
        <f t="shared" si="443"/>
        <v/>
      </c>
      <c r="P465" s="164"/>
      <c r="Q465" s="309" t="str">
        <f t="shared" si="444"/>
        <v/>
      </c>
      <c r="R465" s="309" t="str">
        <f t="shared" si="445"/>
        <v/>
      </c>
      <c r="S465" s="56"/>
      <c r="T465" s="57"/>
      <c r="U465" s="64" t="str">
        <f>IF($A465="","",'Stammdaten Mitarbeitende'!L465)</f>
        <v/>
      </c>
      <c r="V465" s="63">
        <f t="shared" si="446"/>
        <v>0</v>
      </c>
      <c r="W465" s="63" t="str">
        <f t="shared" si="447"/>
        <v/>
      </c>
      <c r="X465" s="63" t="str">
        <f t="shared" si="448"/>
        <v/>
      </c>
      <c r="Y465" s="65" t="str">
        <f t="shared" si="449"/>
        <v/>
      </c>
      <c r="Z465" s="65" t="str">
        <f t="shared" si="450"/>
        <v/>
      </c>
      <c r="AA465" s="19" t="str">
        <f t="shared" si="451"/>
        <v/>
      </c>
      <c r="AB465" s="19" t="str">
        <f t="shared" si="452"/>
        <v/>
      </c>
      <c r="AC465" s="19" t="str">
        <f t="shared" si="453"/>
        <v/>
      </c>
      <c r="AD465" s="19" t="str">
        <f t="shared" si="454"/>
        <v/>
      </c>
      <c r="AE465" s="19" t="str">
        <f t="shared" si="455"/>
        <v/>
      </c>
      <c r="AF465" s="19" t="str">
        <f t="shared" si="456"/>
        <v/>
      </c>
      <c r="AG465" s="19">
        <f t="shared" si="457"/>
        <v>0</v>
      </c>
      <c r="AH465" s="19" t="str">
        <f t="shared" si="458"/>
        <v/>
      </c>
      <c r="AI465" s="81">
        <f t="shared" si="459"/>
        <v>0</v>
      </c>
      <c r="AJ465" s="80">
        <f t="shared" si="465"/>
        <v>0</v>
      </c>
      <c r="AK465" s="19">
        <f t="shared" si="460"/>
        <v>0</v>
      </c>
      <c r="AL465" s="19">
        <f t="shared" si="461"/>
        <v>0</v>
      </c>
      <c r="AM465" s="64">
        <f>IF('Stammdaten Mitarbeitende'!N465&gt;0,AC465,0)</f>
        <v>0</v>
      </c>
      <c r="AN465" s="74">
        <f>IF('Stammdaten Mitarbeitende'!N465&gt;0,P465,0)</f>
        <v>0</v>
      </c>
      <c r="AO465" s="19">
        <f t="shared" si="462"/>
        <v>0</v>
      </c>
      <c r="AP465" s="19">
        <f t="shared" si="463"/>
        <v>0</v>
      </c>
      <c r="AQ465" s="97">
        <f t="shared" si="464"/>
        <v>0</v>
      </c>
    </row>
    <row r="466" spans="1:43" ht="17.25" hidden="1" customHeight="1" x14ac:dyDescent="0.2">
      <c r="A466" s="347" t="str">
        <f>'Stammdaten Mitarbeitende'!AA466</f>
        <v/>
      </c>
      <c r="B466" s="348" t="str">
        <f t="shared" si="437"/>
        <v/>
      </c>
      <c r="C466" s="162"/>
      <c r="D466" s="163"/>
      <c r="E466" s="164"/>
      <c r="F466" s="165"/>
      <c r="G466" s="307"/>
      <c r="H466" s="308"/>
      <c r="I466" s="346">
        <f t="shared" si="438"/>
        <v>0</v>
      </c>
      <c r="J466" s="309" t="str">
        <f t="shared" si="439"/>
        <v/>
      </c>
      <c r="K466" s="164"/>
      <c r="L466" s="342" t="str">
        <f t="shared" si="440"/>
        <v/>
      </c>
      <c r="M466" s="309" t="str">
        <f t="shared" si="441"/>
        <v/>
      </c>
      <c r="N466" s="309" t="str">
        <f t="shared" si="442"/>
        <v/>
      </c>
      <c r="O466" s="309" t="str">
        <f t="shared" si="443"/>
        <v/>
      </c>
      <c r="P466" s="164"/>
      <c r="Q466" s="309" t="str">
        <f t="shared" si="444"/>
        <v/>
      </c>
      <c r="R466" s="309" t="str">
        <f t="shared" si="445"/>
        <v/>
      </c>
      <c r="S466" s="56"/>
      <c r="T466" s="57"/>
      <c r="U466" s="64" t="str">
        <f>IF($A466="","",'Stammdaten Mitarbeitende'!L466)</f>
        <v/>
      </c>
      <c r="V466" s="63">
        <f t="shared" si="446"/>
        <v>0</v>
      </c>
      <c r="W466" s="63" t="str">
        <f t="shared" si="447"/>
        <v/>
      </c>
      <c r="X466" s="63" t="str">
        <f t="shared" si="448"/>
        <v/>
      </c>
      <c r="Y466" s="65" t="str">
        <f t="shared" si="449"/>
        <v/>
      </c>
      <c r="Z466" s="65" t="str">
        <f t="shared" si="450"/>
        <v/>
      </c>
      <c r="AA466" s="19" t="str">
        <f t="shared" si="451"/>
        <v/>
      </c>
      <c r="AB466" s="19" t="str">
        <f t="shared" si="452"/>
        <v/>
      </c>
      <c r="AC466" s="19" t="str">
        <f t="shared" si="453"/>
        <v/>
      </c>
      <c r="AD466" s="19" t="str">
        <f t="shared" si="454"/>
        <v/>
      </c>
      <c r="AE466" s="19" t="str">
        <f t="shared" si="455"/>
        <v/>
      </c>
      <c r="AF466" s="19" t="str">
        <f t="shared" si="456"/>
        <v/>
      </c>
      <c r="AG466" s="19">
        <f t="shared" si="457"/>
        <v>0</v>
      </c>
      <c r="AH466" s="19" t="str">
        <f t="shared" si="458"/>
        <v/>
      </c>
      <c r="AI466" s="81">
        <f t="shared" si="459"/>
        <v>0</v>
      </c>
      <c r="AJ466" s="80">
        <f t="shared" si="465"/>
        <v>0</v>
      </c>
      <c r="AK466" s="19">
        <f t="shared" si="460"/>
        <v>0</v>
      </c>
      <c r="AL466" s="19">
        <f t="shared" si="461"/>
        <v>0</v>
      </c>
      <c r="AM466" s="64">
        <f>IF('Stammdaten Mitarbeitende'!N466&gt;0,AC466,0)</f>
        <v>0</v>
      </c>
      <c r="AN466" s="74">
        <f>IF('Stammdaten Mitarbeitende'!N466&gt;0,P466,0)</f>
        <v>0</v>
      </c>
      <c r="AO466" s="19">
        <f t="shared" si="462"/>
        <v>0</v>
      </c>
      <c r="AP466" s="19">
        <f t="shared" si="463"/>
        <v>0</v>
      </c>
      <c r="AQ466" s="97">
        <f t="shared" si="464"/>
        <v>0</v>
      </c>
    </row>
    <row r="467" spans="1:43" ht="17.25" hidden="1" customHeight="1" x14ac:dyDescent="0.2">
      <c r="A467" s="347" t="str">
        <f>'Stammdaten Mitarbeitende'!AA467</f>
        <v/>
      </c>
      <c r="B467" s="348" t="str">
        <f t="shared" si="437"/>
        <v/>
      </c>
      <c r="C467" s="162"/>
      <c r="D467" s="163"/>
      <c r="E467" s="164"/>
      <c r="F467" s="165"/>
      <c r="G467" s="307"/>
      <c r="H467" s="308"/>
      <c r="I467" s="346">
        <f t="shared" si="438"/>
        <v>0</v>
      </c>
      <c r="J467" s="309" t="str">
        <f t="shared" si="439"/>
        <v/>
      </c>
      <c r="K467" s="164"/>
      <c r="L467" s="342" t="str">
        <f t="shared" si="440"/>
        <v/>
      </c>
      <c r="M467" s="309" t="str">
        <f t="shared" si="441"/>
        <v/>
      </c>
      <c r="N467" s="309" t="str">
        <f t="shared" si="442"/>
        <v/>
      </c>
      <c r="O467" s="309" t="str">
        <f t="shared" si="443"/>
        <v/>
      </c>
      <c r="P467" s="164"/>
      <c r="Q467" s="309" t="str">
        <f t="shared" si="444"/>
        <v/>
      </c>
      <c r="R467" s="309" t="str">
        <f t="shared" si="445"/>
        <v/>
      </c>
      <c r="S467" s="56"/>
      <c r="T467" s="57"/>
      <c r="U467" s="64" t="str">
        <f>IF($A467="","",'Stammdaten Mitarbeitende'!L467)</f>
        <v/>
      </c>
      <c r="V467" s="63">
        <f t="shared" si="446"/>
        <v>0</v>
      </c>
      <c r="W467" s="63" t="str">
        <f t="shared" si="447"/>
        <v/>
      </c>
      <c r="X467" s="63" t="str">
        <f t="shared" si="448"/>
        <v/>
      </c>
      <c r="Y467" s="65" t="str">
        <f t="shared" si="449"/>
        <v/>
      </c>
      <c r="Z467" s="65" t="str">
        <f t="shared" si="450"/>
        <v/>
      </c>
      <c r="AA467" s="19" t="str">
        <f t="shared" si="451"/>
        <v/>
      </c>
      <c r="AB467" s="19" t="str">
        <f t="shared" si="452"/>
        <v/>
      </c>
      <c r="AC467" s="19" t="str">
        <f t="shared" si="453"/>
        <v/>
      </c>
      <c r="AD467" s="19" t="str">
        <f t="shared" si="454"/>
        <v/>
      </c>
      <c r="AE467" s="19" t="str">
        <f t="shared" si="455"/>
        <v/>
      </c>
      <c r="AF467" s="19" t="str">
        <f t="shared" si="456"/>
        <v/>
      </c>
      <c r="AG467" s="19">
        <f t="shared" si="457"/>
        <v>0</v>
      </c>
      <c r="AH467" s="19" t="str">
        <f t="shared" si="458"/>
        <v/>
      </c>
      <c r="AI467" s="81">
        <f t="shared" si="459"/>
        <v>0</v>
      </c>
      <c r="AJ467" s="80">
        <f t="shared" si="465"/>
        <v>0</v>
      </c>
      <c r="AK467" s="19">
        <f t="shared" si="460"/>
        <v>0</v>
      </c>
      <c r="AL467" s="19">
        <f t="shared" si="461"/>
        <v>0</v>
      </c>
      <c r="AM467" s="64">
        <f>IF('Stammdaten Mitarbeitende'!N467&gt;0,AC467,0)</f>
        <v>0</v>
      </c>
      <c r="AN467" s="74">
        <f>IF('Stammdaten Mitarbeitende'!N467&gt;0,P467,0)</f>
        <v>0</v>
      </c>
      <c r="AO467" s="19">
        <f t="shared" si="462"/>
        <v>0</v>
      </c>
      <c r="AP467" s="19">
        <f t="shared" si="463"/>
        <v>0</v>
      </c>
      <c r="AQ467" s="97">
        <f t="shared" si="464"/>
        <v>0</v>
      </c>
    </row>
    <row r="468" spans="1:43" ht="17.25" hidden="1" customHeight="1" x14ac:dyDescent="0.2">
      <c r="A468" s="347" t="str">
        <f>'Stammdaten Mitarbeitende'!AA468</f>
        <v/>
      </c>
      <c r="B468" s="348" t="str">
        <f t="shared" si="437"/>
        <v/>
      </c>
      <c r="C468" s="162"/>
      <c r="D468" s="163"/>
      <c r="E468" s="164"/>
      <c r="F468" s="165"/>
      <c r="G468" s="307"/>
      <c r="H468" s="308"/>
      <c r="I468" s="346">
        <f t="shared" si="438"/>
        <v>0</v>
      </c>
      <c r="J468" s="309" t="str">
        <f t="shared" si="439"/>
        <v/>
      </c>
      <c r="K468" s="164"/>
      <c r="L468" s="342" t="str">
        <f t="shared" si="440"/>
        <v/>
      </c>
      <c r="M468" s="309" t="str">
        <f t="shared" si="441"/>
        <v/>
      </c>
      <c r="N468" s="309" t="str">
        <f t="shared" si="442"/>
        <v/>
      </c>
      <c r="O468" s="309" t="str">
        <f t="shared" si="443"/>
        <v/>
      </c>
      <c r="P468" s="164"/>
      <c r="Q468" s="309" t="str">
        <f t="shared" si="444"/>
        <v/>
      </c>
      <c r="R468" s="309" t="str">
        <f t="shared" si="445"/>
        <v/>
      </c>
      <c r="S468" s="56"/>
      <c r="T468" s="57"/>
      <c r="U468" s="64" t="str">
        <f>IF($A468="","",'Stammdaten Mitarbeitende'!L468)</f>
        <v/>
      </c>
      <c r="V468" s="63">
        <f t="shared" si="446"/>
        <v>0</v>
      </c>
      <c r="W468" s="63" t="str">
        <f t="shared" si="447"/>
        <v/>
      </c>
      <c r="X468" s="63" t="str">
        <f t="shared" si="448"/>
        <v/>
      </c>
      <c r="Y468" s="65" t="str">
        <f t="shared" si="449"/>
        <v/>
      </c>
      <c r="Z468" s="65" t="str">
        <f t="shared" si="450"/>
        <v/>
      </c>
      <c r="AA468" s="19" t="str">
        <f t="shared" si="451"/>
        <v/>
      </c>
      <c r="AB468" s="19" t="str">
        <f t="shared" si="452"/>
        <v/>
      </c>
      <c r="AC468" s="19" t="str">
        <f t="shared" si="453"/>
        <v/>
      </c>
      <c r="AD468" s="19" t="str">
        <f t="shared" si="454"/>
        <v/>
      </c>
      <c r="AE468" s="19" t="str">
        <f t="shared" si="455"/>
        <v/>
      </c>
      <c r="AF468" s="19" t="str">
        <f t="shared" si="456"/>
        <v/>
      </c>
      <c r="AG468" s="19">
        <f t="shared" si="457"/>
        <v>0</v>
      </c>
      <c r="AH468" s="19" t="str">
        <f t="shared" si="458"/>
        <v/>
      </c>
      <c r="AI468" s="81">
        <f t="shared" si="459"/>
        <v>0</v>
      </c>
      <c r="AJ468" s="80">
        <f t="shared" si="465"/>
        <v>0</v>
      </c>
      <c r="AK468" s="19">
        <f t="shared" si="460"/>
        <v>0</v>
      </c>
      <c r="AL468" s="19">
        <f t="shared" si="461"/>
        <v>0</v>
      </c>
      <c r="AM468" s="64">
        <f>IF('Stammdaten Mitarbeitende'!N468&gt;0,AC468,0)</f>
        <v>0</v>
      </c>
      <c r="AN468" s="74">
        <f>IF('Stammdaten Mitarbeitende'!N468&gt;0,P468,0)</f>
        <v>0</v>
      </c>
      <c r="AO468" s="19">
        <f t="shared" si="462"/>
        <v>0</v>
      </c>
      <c r="AP468" s="19">
        <f t="shared" si="463"/>
        <v>0</v>
      </c>
      <c r="AQ468" s="97">
        <f t="shared" si="464"/>
        <v>0</v>
      </c>
    </row>
    <row r="469" spans="1:43" ht="17.25" hidden="1" customHeight="1" x14ac:dyDescent="0.2">
      <c r="A469" s="347" t="str">
        <f>'Stammdaten Mitarbeitende'!AA469</f>
        <v/>
      </c>
      <c r="B469" s="348" t="str">
        <f t="shared" si="437"/>
        <v/>
      </c>
      <c r="C469" s="162"/>
      <c r="D469" s="163"/>
      <c r="E469" s="164"/>
      <c r="F469" s="165"/>
      <c r="G469" s="307"/>
      <c r="H469" s="308"/>
      <c r="I469" s="346">
        <f t="shared" si="438"/>
        <v>0</v>
      </c>
      <c r="J469" s="309" t="str">
        <f t="shared" si="439"/>
        <v/>
      </c>
      <c r="K469" s="164"/>
      <c r="L469" s="342" t="str">
        <f t="shared" si="440"/>
        <v/>
      </c>
      <c r="M469" s="309" t="str">
        <f t="shared" si="441"/>
        <v/>
      </c>
      <c r="N469" s="309" t="str">
        <f t="shared" si="442"/>
        <v/>
      </c>
      <c r="O469" s="309" t="str">
        <f t="shared" si="443"/>
        <v/>
      </c>
      <c r="P469" s="164"/>
      <c r="Q469" s="309" t="str">
        <f t="shared" si="444"/>
        <v/>
      </c>
      <c r="R469" s="309" t="str">
        <f t="shared" si="445"/>
        <v/>
      </c>
      <c r="S469" s="56"/>
      <c r="T469" s="57"/>
      <c r="U469" s="64" t="str">
        <f>IF($A469="","",'Stammdaten Mitarbeitende'!L469)</f>
        <v/>
      </c>
      <c r="V469" s="63">
        <f t="shared" si="446"/>
        <v>0</v>
      </c>
      <c r="W469" s="63" t="str">
        <f t="shared" si="447"/>
        <v/>
      </c>
      <c r="X469" s="63" t="str">
        <f t="shared" si="448"/>
        <v/>
      </c>
      <c r="Y469" s="65" t="str">
        <f t="shared" si="449"/>
        <v/>
      </c>
      <c r="Z469" s="65" t="str">
        <f t="shared" si="450"/>
        <v/>
      </c>
      <c r="AA469" s="19" t="str">
        <f t="shared" si="451"/>
        <v/>
      </c>
      <c r="AB469" s="19" t="str">
        <f t="shared" si="452"/>
        <v/>
      </c>
      <c r="AC469" s="19" t="str">
        <f t="shared" si="453"/>
        <v/>
      </c>
      <c r="AD469" s="19" t="str">
        <f t="shared" si="454"/>
        <v/>
      </c>
      <c r="AE469" s="19" t="str">
        <f t="shared" si="455"/>
        <v/>
      </c>
      <c r="AF469" s="19" t="str">
        <f t="shared" si="456"/>
        <v/>
      </c>
      <c r="AG469" s="19">
        <f t="shared" si="457"/>
        <v>0</v>
      </c>
      <c r="AH469" s="19" t="str">
        <f t="shared" si="458"/>
        <v/>
      </c>
      <c r="AI469" s="81">
        <f t="shared" si="459"/>
        <v>0</v>
      </c>
      <c r="AJ469" s="80">
        <f t="shared" si="465"/>
        <v>0</v>
      </c>
      <c r="AK469" s="19">
        <f t="shared" si="460"/>
        <v>0</v>
      </c>
      <c r="AL469" s="19">
        <f t="shared" si="461"/>
        <v>0</v>
      </c>
      <c r="AM469" s="64">
        <f>IF('Stammdaten Mitarbeitende'!N469&gt;0,AC469,0)</f>
        <v>0</v>
      </c>
      <c r="AN469" s="74">
        <f>IF('Stammdaten Mitarbeitende'!N469&gt;0,P469,0)</f>
        <v>0</v>
      </c>
      <c r="AO469" s="19">
        <f t="shared" si="462"/>
        <v>0</v>
      </c>
      <c r="AP469" s="19">
        <f t="shared" si="463"/>
        <v>0</v>
      </c>
      <c r="AQ469" s="97">
        <f t="shared" si="464"/>
        <v>0</v>
      </c>
    </row>
    <row r="470" spans="1:43" ht="17.25" hidden="1" customHeight="1" x14ac:dyDescent="0.2">
      <c r="A470" s="347" t="str">
        <f>'Stammdaten Mitarbeitende'!AA470</f>
        <v/>
      </c>
      <c r="B470" s="348" t="str">
        <f t="shared" si="437"/>
        <v/>
      </c>
      <c r="C470" s="162"/>
      <c r="D470" s="163"/>
      <c r="E470" s="164"/>
      <c r="F470" s="165"/>
      <c r="G470" s="307"/>
      <c r="H470" s="308"/>
      <c r="I470" s="346">
        <f t="shared" si="438"/>
        <v>0</v>
      </c>
      <c r="J470" s="309" t="str">
        <f t="shared" si="439"/>
        <v/>
      </c>
      <c r="K470" s="164"/>
      <c r="L470" s="342" t="str">
        <f t="shared" si="440"/>
        <v/>
      </c>
      <c r="M470" s="309" t="str">
        <f t="shared" si="441"/>
        <v/>
      </c>
      <c r="N470" s="309" t="str">
        <f t="shared" si="442"/>
        <v/>
      </c>
      <c r="O470" s="309" t="str">
        <f t="shared" si="443"/>
        <v/>
      </c>
      <c r="P470" s="164"/>
      <c r="Q470" s="309" t="str">
        <f t="shared" si="444"/>
        <v/>
      </c>
      <c r="R470" s="309" t="str">
        <f t="shared" si="445"/>
        <v/>
      </c>
      <c r="S470" s="56"/>
      <c r="T470" s="57"/>
      <c r="U470" s="64" t="str">
        <f>IF($A470="","",'Stammdaten Mitarbeitende'!L470)</f>
        <v/>
      </c>
      <c r="V470" s="63">
        <f t="shared" si="446"/>
        <v>0</v>
      </c>
      <c r="W470" s="63" t="str">
        <f t="shared" si="447"/>
        <v/>
      </c>
      <c r="X470" s="63" t="str">
        <f t="shared" si="448"/>
        <v/>
      </c>
      <c r="Y470" s="65" t="str">
        <f t="shared" si="449"/>
        <v/>
      </c>
      <c r="Z470" s="65" t="str">
        <f t="shared" si="450"/>
        <v/>
      </c>
      <c r="AA470" s="19" t="str">
        <f t="shared" si="451"/>
        <v/>
      </c>
      <c r="AB470" s="19" t="str">
        <f t="shared" si="452"/>
        <v/>
      </c>
      <c r="AC470" s="19" t="str">
        <f t="shared" si="453"/>
        <v/>
      </c>
      <c r="AD470" s="19" t="str">
        <f t="shared" si="454"/>
        <v/>
      </c>
      <c r="AE470" s="19" t="str">
        <f t="shared" si="455"/>
        <v/>
      </c>
      <c r="AF470" s="19" t="str">
        <f t="shared" si="456"/>
        <v/>
      </c>
      <c r="AG470" s="19">
        <f t="shared" si="457"/>
        <v>0</v>
      </c>
      <c r="AH470" s="19" t="str">
        <f t="shared" si="458"/>
        <v/>
      </c>
      <c r="AI470" s="81">
        <f t="shared" si="459"/>
        <v>0</v>
      </c>
      <c r="AJ470" s="80">
        <f t="shared" si="465"/>
        <v>0</v>
      </c>
      <c r="AK470" s="19">
        <f t="shared" si="460"/>
        <v>0</v>
      </c>
      <c r="AL470" s="19">
        <f t="shared" si="461"/>
        <v>0</v>
      </c>
      <c r="AM470" s="64">
        <f>IF('Stammdaten Mitarbeitende'!N470&gt;0,AC470,0)</f>
        <v>0</v>
      </c>
      <c r="AN470" s="74">
        <f>IF('Stammdaten Mitarbeitende'!N470&gt;0,P470,0)</f>
        <v>0</v>
      </c>
      <c r="AO470" s="19">
        <f t="shared" si="462"/>
        <v>0</v>
      </c>
      <c r="AP470" s="19">
        <f t="shared" si="463"/>
        <v>0</v>
      </c>
      <c r="AQ470" s="97">
        <f t="shared" si="464"/>
        <v>0</v>
      </c>
    </row>
    <row r="471" spans="1:43" ht="17.25" hidden="1" customHeight="1" x14ac:dyDescent="0.2">
      <c r="A471" s="347" t="str">
        <f>'Stammdaten Mitarbeitende'!AA471</f>
        <v/>
      </c>
      <c r="B471" s="348" t="str">
        <f t="shared" si="437"/>
        <v/>
      </c>
      <c r="C471" s="162"/>
      <c r="D471" s="163"/>
      <c r="E471" s="164"/>
      <c r="F471" s="165"/>
      <c r="G471" s="307"/>
      <c r="H471" s="308"/>
      <c r="I471" s="346">
        <f t="shared" si="438"/>
        <v>0</v>
      </c>
      <c r="J471" s="309" t="str">
        <f t="shared" si="439"/>
        <v/>
      </c>
      <c r="K471" s="164"/>
      <c r="L471" s="342" t="str">
        <f t="shared" si="440"/>
        <v/>
      </c>
      <c r="M471" s="309" t="str">
        <f t="shared" si="441"/>
        <v/>
      </c>
      <c r="N471" s="309" t="str">
        <f t="shared" si="442"/>
        <v/>
      </c>
      <c r="O471" s="309" t="str">
        <f t="shared" si="443"/>
        <v/>
      </c>
      <c r="P471" s="164"/>
      <c r="Q471" s="309" t="str">
        <f t="shared" si="444"/>
        <v/>
      </c>
      <c r="R471" s="309" t="str">
        <f t="shared" si="445"/>
        <v/>
      </c>
      <c r="S471" s="56"/>
      <c r="T471" s="57"/>
      <c r="U471" s="64" t="str">
        <f>IF($A471="","",'Stammdaten Mitarbeitende'!L471)</f>
        <v/>
      </c>
      <c r="V471" s="63">
        <f t="shared" si="446"/>
        <v>0</v>
      </c>
      <c r="W471" s="63" t="str">
        <f t="shared" si="447"/>
        <v/>
      </c>
      <c r="X471" s="63" t="str">
        <f t="shared" si="448"/>
        <v/>
      </c>
      <c r="Y471" s="65" t="str">
        <f t="shared" si="449"/>
        <v/>
      </c>
      <c r="Z471" s="65" t="str">
        <f t="shared" si="450"/>
        <v/>
      </c>
      <c r="AA471" s="19" t="str">
        <f t="shared" si="451"/>
        <v/>
      </c>
      <c r="AB471" s="19" t="str">
        <f t="shared" si="452"/>
        <v/>
      </c>
      <c r="AC471" s="19" t="str">
        <f t="shared" si="453"/>
        <v/>
      </c>
      <c r="AD471" s="19" t="str">
        <f t="shared" si="454"/>
        <v/>
      </c>
      <c r="AE471" s="19" t="str">
        <f t="shared" si="455"/>
        <v/>
      </c>
      <c r="AF471" s="19" t="str">
        <f t="shared" si="456"/>
        <v/>
      </c>
      <c r="AG471" s="19">
        <f t="shared" si="457"/>
        <v>0</v>
      </c>
      <c r="AH471" s="19" t="str">
        <f t="shared" si="458"/>
        <v/>
      </c>
      <c r="AI471" s="81">
        <f t="shared" si="459"/>
        <v>0</v>
      </c>
      <c r="AJ471" s="80">
        <f t="shared" si="465"/>
        <v>0</v>
      </c>
      <c r="AK471" s="19">
        <f t="shared" si="460"/>
        <v>0</v>
      </c>
      <c r="AL471" s="19">
        <f t="shared" si="461"/>
        <v>0</v>
      </c>
      <c r="AM471" s="64">
        <f>IF('Stammdaten Mitarbeitende'!N471&gt;0,AC471,0)</f>
        <v>0</v>
      </c>
      <c r="AN471" s="74">
        <f>IF('Stammdaten Mitarbeitende'!N471&gt;0,P471,0)</f>
        <v>0</v>
      </c>
      <c r="AO471" s="19">
        <f t="shared" si="462"/>
        <v>0</v>
      </c>
      <c r="AP471" s="19">
        <f t="shared" si="463"/>
        <v>0</v>
      </c>
      <c r="AQ471" s="97">
        <f t="shared" si="464"/>
        <v>0</v>
      </c>
    </row>
    <row r="472" spans="1:43" ht="17.25" hidden="1" customHeight="1" x14ac:dyDescent="0.2">
      <c r="A472" s="347" t="str">
        <f>'Stammdaten Mitarbeitende'!AA472</f>
        <v/>
      </c>
      <c r="B472" s="348" t="str">
        <f t="shared" si="437"/>
        <v/>
      </c>
      <c r="C472" s="162"/>
      <c r="D472" s="163"/>
      <c r="E472" s="164"/>
      <c r="F472" s="165"/>
      <c r="G472" s="307"/>
      <c r="H472" s="308"/>
      <c r="I472" s="346">
        <f t="shared" si="438"/>
        <v>0</v>
      </c>
      <c r="J472" s="309" t="str">
        <f t="shared" si="439"/>
        <v/>
      </c>
      <c r="K472" s="164"/>
      <c r="L472" s="342" t="str">
        <f t="shared" si="440"/>
        <v/>
      </c>
      <c r="M472" s="309" t="str">
        <f t="shared" si="441"/>
        <v/>
      </c>
      <c r="N472" s="309" t="str">
        <f t="shared" si="442"/>
        <v/>
      </c>
      <c r="O472" s="309" t="str">
        <f t="shared" si="443"/>
        <v/>
      </c>
      <c r="P472" s="164"/>
      <c r="Q472" s="309" t="str">
        <f t="shared" si="444"/>
        <v/>
      </c>
      <c r="R472" s="309" t="str">
        <f t="shared" si="445"/>
        <v/>
      </c>
      <c r="S472" s="56"/>
      <c r="T472" s="57"/>
      <c r="U472" s="64" t="str">
        <f>IF($A472="","",'Stammdaten Mitarbeitende'!L472)</f>
        <v/>
      </c>
      <c r="V472" s="63">
        <f t="shared" si="446"/>
        <v>0</v>
      </c>
      <c r="W472" s="63" t="str">
        <f t="shared" si="447"/>
        <v/>
      </c>
      <c r="X472" s="63" t="str">
        <f t="shared" si="448"/>
        <v/>
      </c>
      <c r="Y472" s="65" t="str">
        <f t="shared" si="449"/>
        <v/>
      </c>
      <c r="Z472" s="65" t="str">
        <f t="shared" si="450"/>
        <v/>
      </c>
      <c r="AA472" s="19" t="str">
        <f t="shared" si="451"/>
        <v/>
      </c>
      <c r="AB472" s="19" t="str">
        <f t="shared" si="452"/>
        <v/>
      </c>
      <c r="AC472" s="19" t="str">
        <f t="shared" si="453"/>
        <v/>
      </c>
      <c r="AD472" s="19" t="str">
        <f t="shared" si="454"/>
        <v/>
      </c>
      <c r="AE472" s="19" t="str">
        <f t="shared" si="455"/>
        <v/>
      </c>
      <c r="AF472" s="19" t="str">
        <f t="shared" si="456"/>
        <v/>
      </c>
      <c r="AG472" s="19">
        <f t="shared" si="457"/>
        <v>0</v>
      </c>
      <c r="AH472" s="19" t="str">
        <f t="shared" si="458"/>
        <v/>
      </c>
      <c r="AI472" s="81">
        <f t="shared" si="459"/>
        <v>0</v>
      </c>
      <c r="AJ472" s="80">
        <f t="shared" si="465"/>
        <v>0</v>
      </c>
      <c r="AK472" s="19">
        <f t="shared" si="460"/>
        <v>0</v>
      </c>
      <c r="AL472" s="19">
        <f t="shared" si="461"/>
        <v>0</v>
      </c>
      <c r="AM472" s="64">
        <f>IF('Stammdaten Mitarbeitende'!N472&gt;0,AC472,0)</f>
        <v>0</v>
      </c>
      <c r="AN472" s="74">
        <f>IF('Stammdaten Mitarbeitende'!N472&gt;0,P472,0)</f>
        <v>0</v>
      </c>
      <c r="AO472" s="19">
        <f t="shared" si="462"/>
        <v>0</v>
      </c>
      <c r="AP472" s="19">
        <f t="shared" si="463"/>
        <v>0</v>
      </c>
      <c r="AQ472" s="97">
        <f t="shared" si="464"/>
        <v>0</v>
      </c>
    </row>
    <row r="473" spans="1:43" ht="17.25" hidden="1" customHeight="1" x14ac:dyDescent="0.2">
      <c r="A473" s="347" t="str">
        <f>'Stammdaten Mitarbeitende'!AA473</f>
        <v/>
      </c>
      <c r="B473" s="348" t="str">
        <f t="shared" si="437"/>
        <v/>
      </c>
      <c r="C473" s="162"/>
      <c r="D473" s="163"/>
      <c r="E473" s="164"/>
      <c r="F473" s="165"/>
      <c r="G473" s="307"/>
      <c r="H473" s="308"/>
      <c r="I473" s="346">
        <f t="shared" si="438"/>
        <v>0</v>
      </c>
      <c r="J473" s="309" t="str">
        <f t="shared" si="439"/>
        <v/>
      </c>
      <c r="K473" s="164"/>
      <c r="L473" s="342" t="str">
        <f t="shared" si="440"/>
        <v/>
      </c>
      <c r="M473" s="309" t="str">
        <f t="shared" si="441"/>
        <v/>
      </c>
      <c r="N473" s="309" t="str">
        <f t="shared" si="442"/>
        <v/>
      </c>
      <c r="O473" s="309" t="str">
        <f t="shared" si="443"/>
        <v/>
      </c>
      <c r="P473" s="164"/>
      <c r="Q473" s="309" t="str">
        <f t="shared" si="444"/>
        <v/>
      </c>
      <c r="R473" s="309" t="str">
        <f t="shared" si="445"/>
        <v/>
      </c>
      <c r="S473" s="56"/>
      <c r="T473" s="57"/>
      <c r="U473" s="64" t="str">
        <f>IF($A473="","",'Stammdaten Mitarbeitende'!L473)</f>
        <v/>
      </c>
      <c r="V473" s="63">
        <f t="shared" si="446"/>
        <v>0</v>
      </c>
      <c r="W473" s="63" t="str">
        <f t="shared" si="447"/>
        <v/>
      </c>
      <c r="X473" s="63" t="str">
        <f t="shared" si="448"/>
        <v/>
      </c>
      <c r="Y473" s="65" t="str">
        <f t="shared" si="449"/>
        <v/>
      </c>
      <c r="Z473" s="65" t="str">
        <f t="shared" si="450"/>
        <v/>
      </c>
      <c r="AA473" s="19" t="str">
        <f t="shared" si="451"/>
        <v/>
      </c>
      <c r="AB473" s="19" t="str">
        <f t="shared" si="452"/>
        <v/>
      </c>
      <c r="AC473" s="19" t="str">
        <f t="shared" si="453"/>
        <v/>
      </c>
      <c r="AD473" s="19" t="str">
        <f t="shared" si="454"/>
        <v/>
      </c>
      <c r="AE473" s="19" t="str">
        <f t="shared" si="455"/>
        <v/>
      </c>
      <c r="AF473" s="19" t="str">
        <f t="shared" si="456"/>
        <v/>
      </c>
      <c r="AG473" s="19">
        <f t="shared" si="457"/>
        <v>0</v>
      </c>
      <c r="AH473" s="19" t="str">
        <f t="shared" si="458"/>
        <v/>
      </c>
      <c r="AI473" s="81">
        <f t="shared" si="459"/>
        <v>0</v>
      </c>
      <c r="AJ473" s="80">
        <f t="shared" si="465"/>
        <v>0</v>
      </c>
      <c r="AK473" s="19">
        <f t="shared" si="460"/>
        <v>0</v>
      </c>
      <c r="AL473" s="19">
        <f t="shared" si="461"/>
        <v>0</v>
      </c>
      <c r="AM473" s="64">
        <f>IF('Stammdaten Mitarbeitende'!N473&gt;0,AC473,0)</f>
        <v>0</v>
      </c>
      <c r="AN473" s="74">
        <f>IF('Stammdaten Mitarbeitende'!N473&gt;0,P473,0)</f>
        <v>0</v>
      </c>
      <c r="AO473" s="19">
        <f t="shared" si="462"/>
        <v>0</v>
      </c>
      <c r="AP473" s="19">
        <f t="shared" si="463"/>
        <v>0</v>
      </c>
      <c r="AQ473" s="97">
        <f t="shared" si="464"/>
        <v>0</v>
      </c>
    </row>
    <row r="474" spans="1:43" ht="17.25" hidden="1" customHeight="1" x14ac:dyDescent="0.2">
      <c r="A474" s="347" t="str">
        <f>'Stammdaten Mitarbeitende'!AA474</f>
        <v/>
      </c>
      <c r="B474" s="348" t="str">
        <f t="shared" si="437"/>
        <v/>
      </c>
      <c r="C474" s="162"/>
      <c r="D474" s="163"/>
      <c r="E474" s="164"/>
      <c r="F474" s="165"/>
      <c r="G474" s="307"/>
      <c r="H474" s="308"/>
      <c r="I474" s="346">
        <f t="shared" si="438"/>
        <v>0</v>
      </c>
      <c r="J474" s="309" t="str">
        <f t="shared" si="439"/>
        <v/>
      </c>
      <c r="K474" s="164"/>
      <c r="L474" s="342" t="str">
        <f t="shared" si="440"/>
        <v/>
      </c>
      <c r="M474" s="309" t="str">
        <f t="shared" si="441"/>
        <v/>
      </c>
      <c r="N474" s="309" t="str">
        <f t="shared" si="442"/>
        <v/>
      </c>
      <c r="O474" s="309" t="str">
        <f t="shared" si="443"/>
        <v/>
      </c>
      <c r="P474" s="164"/>
      <c r="Q474" s="309" t="str">
        <f t="shared" si="444"/>
        <v/>
      </c>
      <c r="R474" s="309" t="str">
        <f t="shared" si="445"/>
        <v/>
      </c>
      <c r="S474" s="56"/>
      <c r="T474" s="57"/>
      <c r="U474" s="64" t="str">
        <f>IF($A474="","",'Stammdaten Mitarbeitende'!L474)</f>
        <v/>
      </c>
      <c r="V474" s="63">
        <f t="shared" si="446"/>
        <v>0</v>
      </c>
      <c r="W474" s="63" t="str">
        <f t="shared" si="447"/>
        <v/>
      </c>
      <c r="X474" s="63" t="str">
        <f t="shared" si="448"/>
        <v/>
      </c>
      <c r="Y474" s="65" t="str">
        <f t="shared" si="449"/>
        <v/>
      </c>
      <c r="Z474" s="65" t="str">
        <f t="shared" si="450"/>
        <v/>
      </c>
      <c r="AA474" s="19" t="str">
        <f t="shared" si="451"/>
        <v/>
      </c>
      <c r="AB474" s="19" t="str">
        <f t="shared" si="452"/>
        <v/>
      </c>
      <c r="AC474" s="19" t="str">
        <f t="shared" si="453"/>
        <v/>
      </c>
      <c r="AD474" s="19" t="str">
        <f t="shared" si="454"/>
        <v/>
      </c>
      <c r="AE474" s="19" t="str">
        <f t="shared" si="455"/>
        <v/>
      </c>
      <c r="AF474" s="19" t="str">
        <f t="shared" si="456"/>
        <v/>
      </c>
      <c r="AG474" s="19">
        <f t="shared" si="457"/>
        <v>0</v>
      </c>
      <c r="AH474" s="19" t="str">
        <f t="shared" si="458"/>
        <v/>
      </c>
      <c r="AI474" s="81">
        <f t="shared" si="459"/>
        <v>0</v>
      </c>
      <c r="AJ474" s="80">
        <f t="shared" si="465"/>
        <v>0</v>
      </c>
      <c r="AK474" s="19">
        <f t="shared" si="460"/>
        <v>0</v>
      </c>
      <c r="AL474" s="19">
        <f t="shared" si="461"/>
        <v>0</v>
      </c>
      <c r="AM474" s="64">
        <f>IF('Stammdaten Mitarbeitende'!N474&gt;0,AC474,0)</f>
        <v>0</v>
      </c>
      <c r="AN474" s="74">
        <f>IF('Stammdaten Mitarbeitende'!N474&gt;0,P474,0)</f>
        <v>0</v>
      </c>
      <c r="AO474" s="19">
        <f t="shared" si="462"/>
        <v>0</v>
      </c>
      <c r="AP474" s="19">
        <f t="shared" si="463"/>
        <v>0</v>
      </c>
      <c r="AQ474" s="97">
        <f t="shared" si="464"/>
        <v>0</v>
      </c>
    </row>
    <row r="475" spans="1:43" ht="17.25" hidden="1" customHeight="1" x14ac:dyDescent="0.2">
      <c r="A475" s="347" t="str">
        <f>'Stammdaten Mitarbeitende'!AA475</f>
        <v/>
      </c>
      <c r="B475" s="348" t="str">
        <f t="shared" si="437"/>
        <v/>
      </c>
      <c r="C475" s="162"/>
      <c r="D475" s="163"/>
      <c r="E475" s="164"/>
      <c r="F475" s="165"/>
      <c r="G475" s="307"/>
      <c r="H475" s="308"/>
      <c r="I475" s="346">
        <f t="shared" si="438"/>
        <v>0</v>
      </c>
      <c r="J475" s="309" t="str">
        <f t="shared" si="439"/>
        <v/>
      </c>
      <c r="K475" s="164"/>
      <c r="L475" s="342" t="str">
        <f t="shared" si="440"/>
        <v/>
      </c>
      <c r="M475" s="309" t="str">
        <f t="shared" si="441"/>
        <v/>
      </c>
      <c r="N475" s="309" t="str">
        <f t="shared" si="442"/>
        <v/>
      </c>
      <c r="O475" s="309" t="str">
        <f t="shared" si="443"/>
        <v/>
      </c>
      <c r="P475" s="164"/>
      <c r="Q475" s="309" t="str">
        <f t="shared" si="444"/>
        <v/>
      </c>
      <c r="R475" s="309" t="str">
        <f t="shared" si="445"/>
        <v/>
      </c>
      <c r="S475" s="56"/>
      <c r="T475" s="57"/>
      <c r="U475" s="64" t="str">
        <f>IF($A475="","",'Stammdaten Mitarbeitende'!L475)</f>
        <v/>
      </c>
      <c r="V475" s="63">
        <f t="shared" si="446"/>
        <v>0</v>
      </c>
      <c r="W475" s="63" t="str">
        <f t="shared" si="447"/>
        <v/>
      </c>
      <c r="X475" s="63" t="str">
        <f t="shared" si="448"/>
        <v/>
      </c>
      <c r="Y475" s="65" t="str">
        <f t="shared" si="449"/>
        <v/>
      </c>
      <c r="Z475" s="65" t="str">
        <f t="shared" si="450"/>
        <v/>
      </c>
      <c r="AA475" s="19" t="str">
        <f t="shared" si="451"/>
        <v/>
      </c>
      <c r="AB475" s="19" t="str">
        <f t="shared" si="452"/>
        <v/>
      </c>
      <c r="AC475" s="19" t="str">
        <f t="shared" si="453"/>
        <v/>
      </c>
      <c r="AD475" s="19" t="str">
        <f t="shared" si="454"/>
        <v/>
      </c>
      <c r="AE475" s="19" t="str">
        <f t="shared" si="455"/>
        <v/>
      </c>
      <c r="AF475" s="19" t="str">
        <f t="shared" si="456"/>
        <v/>
      </c>
      <c r="AG475" s="19">
        <f t="shared" si="457"/>
        <v>0</v>
      </c>
      <c r="AH475" s="19" t="str">
        <f t="shared" si="458"/>
        <v/>
      </c>
      <c r="AI475" s="81">
        <f t="shared" si="459"/>
        <v>0</v>
      </c>
      <c r="AJ475" s="80">
        <f t="shared" si="465"/>
        <v>0</v>
      </c>
      <c r="AK475" s="19">
        <f t="shared" si="460"/>
        <v>0</v>
      </c>
      <c r="AL475" s="19">
        <f t="shared" si="461"/>
        <v>0</v>
      </c>
      <c r="AM475" s="64">
        <f>IF('Stammdaten Mitarbeitende'!N475&gt;0,AC475,0)</f>
        <v>0</v>
      </c>
      <c r="AN475" s="74">
        <f>IF('Stammdaten Mitarbeitende'!N475&gt;0,P475,0)</f>
        <v>0</v>
      </c>
      <c r="AO475" s="19">
        <f t="shared" si="462"/>
        <v>0</v>
      </c>
      <c r="AP475" s="19">
        <f t="shared" si="463"/>
        <v>0</v>
      </c>
      <c r="AQ475" s="97">
        <f t="shared" si="464"/>
        <v>0</v>
      </c>
    </row>
    <row r="476" spans="1:43" ht="17.25" hidden="1" customHeight="1" x14ac:dyDescent="0.2">
      <c r="A476" s="347" t="str">
        <f>'Stammdaten Mitarbeitende'!AA476</f>
        <v/>
      </c>
      <c r="B476" s="348" t="str">
        <f t="shared" si="437"/>
        <v/>
      </c>
      <c r="C476" s="162"/>
      <c r="D476" s="163"/>
      <c r="E476" s="164"/>
      <c r="F476" s="165"/>
      <c r="G476" s="307"/>
      <c r="H476" s="308"/>
      <c r="I476" s="346">
        <f t="shared" si="438"/>
        <v>0</v>
      </c>
      <c r="J476" s="309" t="str">
        <f t="shared" si="439"/>
        <v/>
      </c>
      <c r="K476" s="164"/>
      <c r="L476" s="342" t="str">
        <f t="shared" si="440"/>
        <v/>
      </c>
      <c r="M476" s="309" t="str">
        <f t="shared" si="441"/>
        <v/>
      </c>
      <c r="N476" s="309" t="str">
        <f t="shared" si="442"/>
        <v/>
      </c>
      <c r="O476" s="309" t="str">
        <f t="shared" si="443"/>
        <v/>
      </c>
      <c r="P476" s="164"/>
      <c r="Q476" s="309" t="str">
        <f t="shared" si="444"/>
        <v/>
      </c>
      <c r="R476" s="309" t="str">
        <f t="shared" si="445"/>
        <v/>
      </c>
      <c r="S476" s="56"/>
      <c r="T476" s="57"/>
      <c r="U476" s="64" t="str">
        <f>IF($A476="","",'Stammdaten Mitarbeitende'!L476)</f>
        <v/>
      </c>
      <c r="V476" s="63">
        <f t="shared" si="446"/>
        <v>0</v>
      </c>
      <c r="W476" s="63" t="str">
        <f t="shared" si="447"/>
        <v/>
      </c>
      <c r="X476" s="63" t="str">
        <f t="shared" si="448"/>
        <v/>
      </c>
      <c r="Y476" s="65" t="str">
        <f t="shared" si="449"/>
        <v/>
      </c>
      <c r="Z476" s="65" t="str">
        <f t="shared" si="450"/>
        <v/>
      </c>
      <c r="AA476" s="19" t="str">
        <f t="shared" si="451"/>
        <v/>
      </c>
      <c r="AB476" s="19" t="str">
        <f t="shared" si="452"/>
        <v/>
      </c>
      <c r="AC476" s="19" t="str">
        <f t="shared" si="453"/>
        <v/>
      </c>
      <c r="AD476" s="19" t="str">
        <f t="shared" si="454"/>
        <v/>
      </c>
      <c r="AE476" s="19" t="str">
        <f t="shared" si="455"/>
        <v/>
      </c>
      <c r="AF476" s="19" t="str">
        <f t="shared" si="456"/>
        <v/>
      </c>
      <c r="AG476" s="19">
        <f t="shared" si="457"/>
        <v>0</v>
      </c>
      <c r="AH476" s="19" t="str">
        <f t="shared" si="458"/>
        <v/>
      </c>
      <c r="AI476" s="81">
        <f t="shared" si="459"/>
        <v>0</v>
      </c>
      <c r="AJ476" s="80">
        <f t="shared" si="465"/>
        <v>0</v>
      </c>
      <c r="AK476" s="19">
        <f t="shared" si="460"/>
        <v>0</v>
      </c>
      <c r="AL476" s="19">
        <f t="shared" si="461"/>
        <v>0</v>
      </c>
      <c r="AM476" s="64">
        <f>IF('Stammdaten Mitarbeitende'!N476&gt;0,AC476,0)</f>
        <v>0</v>
      </c>
      <c r="AN476" s="74">
        <f>IF('Stammdaten Mitarbeitende'!N476&gt;0,P476,0)</f>
        <v>0</v>
      </c>
      <c r="AO476" s="19">
        <f t="shared" si="462"/>
        <v>0</v>
      </c>
      <c r="AP476" s="19">
        <f t="shared" si="463"/>
        <v>0</v>
      </c>
      <c r="AQ476" s="97">
        <f t="shared" si="464"/>
        <v>0</v>
      </c>
    </row>
    <row r="477" spans="1:43" ht="17.25" hidden="1" customHeight="1" x14ac:dyDescent="0.2">
      <c r="A477" s="347" t="str">
        <f>'Stammdaten Mitarbeitende'!AA477</f>
        <v/>
      </c>
      <c r="B477" s="348" t="str">
        <f t="shared" si="437"/>
        <v/>
      </c>
      <c r="C477" s="162"/>
      <c r="D477" s="163"/>
      <c r="E477" s="164"/>
      <c r="F477" s="165"/>
      <c r="G477" s="307"/>
      <c r="H477" s="308"/>
      <c r="I477" s="346">
        <f t="shared" si="438"/>
        <v>0</v>
      </c>
      <c r="J477" s="309" t="str">
        <f t="shared" si="439"/>
        <v/>
      </c>
      <c r="K477" s="164"/>
      <c r="L477" s="342" t="str">
        <f t="shared" si="440"/>
        <v/>
      </c>
      <c r="M477" s="309" t="str">
        <f t="shared" si="441"/>
        <v/>
      </c>
      <c r="N477" s="309" t="str">
        <f t="shared" si="442"/>
        <v/>
      </c>
      <c r="O477" s="309" t="str">
        <f t="shared" si="443"/>
        <v/>
      </c>
      <c r="P477" s="164"/>
      <c r="Q477" s="309" t="str">
        <f t="shared" si="444"/>
        <v/>
      </c>
      <c r="R477" s="309" t="str">
        <f t="shared" si="445"/>
        <v/>
      </c>
      <c r="S477" s="56"/>
      <c r="T477" s="57"/>
      <c r="U477" s="64" t="str">
        <f>IF($A477="","",'Stammdaten Mitarbeitende'!L477)</f>
        <v/>
      </c>
      <c r="V477" s="63">
        <f t="shared" si="446"/>
        <v>0</v>
      </c>
      <c r="W477" s="63" t="str">
        <f t="shared" si="447"/>
        <v/>
      </c>
      <c r="X477" s="63" t="str">
        <f t="shared" si="448"/>
        <v/>
      </c>
      <c r="Y477" s="65" t="str">
        <f t="shared" si="449"/>
        <v/>
      </c>
      <c r="Z477" s="65" t="str">
        <f t="shared" si="450"/>
        <v/>
      </c>
      <c r="AA477" s="19" t="str">
        <f t="shared" si="451"/>
        <v/>
      </c>
      <c r="AB477" s="19" t="str">
        <f t="shared" si="452"/>
        <v/>
      </c>
      <c r="AC477" s="19" t="str">
        <f t="shared" si="453"/>
        <v/>
      </c>
      <c r="AD477" s="19" t="str">
        <f t="shared" si="454"/>
        <v/>
      </c>
      <c r="AE477" s="19" t="str">
        <f t="shared" si="455"/>
        <v/>
      </c>
      <c r="AF477" s="19" t="str">
        <f t="shared" si="456"/>
        <v/>
      </c>
      <c r="AG477" s="19">
        <f t="shared" si="457"/>
        <v>0</v>
      </c>
      <c r="AH477" s="19" t="str">
        <f t="shared" si="458"/>
        <v/>
      </c>
      <c r="AI477" s="81">
        <f t="shared" si="459"/>
        <v>0</v>
      </c>
      <c r="AJ477" s="80">
        <f t="shared" si="465"/>
        <v>0</v>
      </c>
      <c r="AK477" s="19">
        <f t="shared" si="460"/>
        <v>0</v>
      </c>
      <c r="AL477" s="19">
        <f t="shared" si="461"/>
        <v>0</v>
      </c>
      <c r="AM477" s="64">
        <f>IF('Stammdaten Mitarbeitende'!N477&gt;0,AC477,0)</f>
        <v>0</v>
      </c>
      <c r="AN477" s="74">
        <f>IF('Stammdaten Mitarbeitende'!N477&gt;0,P477,0)</f>
        <v>0</v>
      </c>
      <c r="AO477" s="19">
        <f t="shared" si="462"/>
        <v>0</v>
      </c>
      <c r="AP477" s="19">
        <f t="shared" si="463"/>
        <v>0</v>
      </c>
      <c r="AQ477" s="97">
        <f t="shared" si="464"/>
        <v>0</v>
      </c>
    </row>
    <row r="478" spans="1:43" ht="17.25" hidden="1" customHeight="1" x14ac:dyDescent="0.2">
      <c r="A478" s="347" t="str">
        <f>'Stammdaten Mitarbeitende'!AA478</f>
        <v/>
      </c>
      <c r="B478" s="348" t="str">
        <f t="shared" si="437"/>
        <v/>
      </c>
      <c r="C478" s="162"/>
      <c r="D478" s="163"/>
      <c r="E478" s="164"/>
      <c r="F478" s="165"/>
      <c r="G478" s="307"/>
      <c r="H478" s="308"/>
      <c r="I478" s="346">
        <f t="shared" si="438"/>
        <v>0</v>
      </c>
      <c r="J478" s="309" t="str">
        <f t="shared" si="439"/>
        <v/>
      </c>
      <c r="K478" s="164"/>
      <c r="L478" s="342" t="str">
        <f t="shared" si="440"/>
        <v/>
      </c>
      <c r="M478" s="309" t="str">
        <f t="shared" si="441"/>
        <v/>
      </c>
      <c r="N478" s="309" t="str">
        <f t="shared" si="442"/>
        <v/>
      </c>
      <c r="O478" s="309" t="str">
        <f t="shared" si="443"/>
        <v/>
      </c>
      <c r="P478" s="164"/>
      <c r="Q478" s="309" t="str">
        <f t="shared" si="444"/>
        <v/>
      </c>
      <c r="R478" s="309" t="str">
        <f t="shared" si="445"/>
        <v/>
      </c>
      <c r="S478" s="56"/>
      <c r="T478" s="57"/>
      <c r="U478" s="64" t="str">
        <f>IF($A478="","",'Stammdaten Mitarbeitende'!L478)</f>
        <v/>
      </c>
      <c r="V478" s="63">
        <f t="shared" si="446"/>
        <v>0</v>
      </c>
      <c r="W478" s="63" t="str">
        <f t="shared" si="447"/>
        <v/>
      </c>
      <c r="X478" s="63" t="str">
        <f t="shared" si="448"/>
        <v/>
      </c>
      <c r="Y478" s="65" t="str">
        <f t="shared" si="449"/>
        <v/>
      </c>
      <c r="Z478" s="65" t="str">
        <f t="shared" si="450"/>
        <v/>
      </c>
      <c r="AA478" s="19" t="str">
        <f t="shared" si="451"/>
        <v/>
      </c>
      <c r="AB478" s="19" t="str">
        <f t="shared" si="452"/>
        <v/>
      </c>
      <c r="AC478" s="19" t="str">
        <f t="shared" si="453"/>
        <v/>
      </c>
      <c r="AD478" s="19" t="str">
        <f t="shared" si="454"/>
        <v/>
      </c>
      <c r="AE478" s="19" t="str">
        <f t="shared" si="455"/>
        <v/>
      </c>
      <c r="AF478" s="19" t="str">
        <f t="shared" si="456"/>
        <v/>
      </c>
      <c r="AG478" s="19">
        <f t="shared" si="457"/>
        <v>0</v>
      </c>
      <c r="AH478" s="19" t="str">
        <f t="shared" si="458"/>
        <v/>
      </c>
      <c r="AI478" s="81">
        <f t="shared" si="459"/>
        <v>0</v>
      </c>
      <c r="AJ478" s="80">
        <f t="shared" si="465"/>
        <v>0</v>
      </c>
      <c r="AK478" s="19">
        <f t="shared" si="460"/>
        <v>0</v>
      </c>
      <c r="AL478" s="19">
        <f t="shared" si="461"/>
        <v>0</v>
      </c>
      <c r="AM478" s="64">
        <f>IF('Stammdaten Mitarbeitende'!N478&gt;0,AC478,0)</f>
        <v>0</v>
      </c>
      <c r="AN478" s="74">
        <f>IF('Stammdaten Mitarbeitende'!N478&gt;0,P478,0)</f>
        <v>0</v>
      </c>
      <c r="AO478" s="19">
        <f t="shared" si="462"/>
        <v>0</v>
      </c>
      <c r="AP478" s="19">
        <f t="shared" si="463"/>
        <v>0</v>
      </c>
      <c r="AQ478" s="97">
        <f t="shared" si="464"/>
        <v>0</v>
      </c>
    </row>
    <row r="479" spans="1:43" ht="17.25" hidden="1" customHeight="1" x14ac:dyDescent="0.2">
      <c r="A479" s="347" t="str">
        <f>'Stammdaten Mitarbeitende'!AA479</f>
        <v/>
      </c>
      <c r="B479" s="348" t="str">
        <f t="shared" si="437"/>
        <v/>
      </c>
      <c r="C479" s="162"/>
      <c r="D479" s="163"/>
      <c r="E479" s="164"/>
      <c r="F479" s="165"/>
      <c r="G479" s="307"/>
      <c r="H479" s="308"/>
      <c r="I479" s="346">
        <f t="shared" si="438"/>
        <v>0</v>
      </c>
      <c r="J479" s="309" t="str">
        <f t="shared" si="439"/>
        <v/>
      </c>
      <c r="K479" s="164"/>
      <c r="L479" s="342" t="str">
        <f t="shared" si="440"/>
        <v/>
      </c>
      <c r="M479" s="309" t="str">
        <f t="shared" si="441"/>
        <v/>
      </c>
      <c r="N479" s="309" t="str">
        <f t="shared" si="442"/>
        <v/>
      </c>
      <c r="O479" s="309" t="str">
        <f t="shared" si="443"/>
        <v/>
      </c>
      <c r="P479" s="164"/>
      <c r="Q479" s="309" t="str">
        <f t="shared" si="444"/>
        <v/>
      </c>
      <c r="R479" s="309" t="str">
        <f t="shared" si="445"/>
        <v/>
      </c>
      <c r="S479" s="56"/>
      <c r="T479" s="57"/>
      <c r="U479" s="64" t="str">
        <f>IF($A479="","",'Stammdaten Mitarbeitende'!L479)</f>
        <v/>
      </c>
      <c r="V479" s="63">
        <f t="shared" si="446"/>
        <v>0</v>
      </c>
      <c r="W479" s="63" t="str">
        <f t="shared" si="447"/>
        <v/>
      </c>
      <c r="X479" s="63" t="str">
        <f t="shared" si="448"/>
        <v/>
      </c>
      <c r="Y479" s="65" t="str">
        <f t="shared" si="449"/>
        <v/>
      </c>
      <c r="Z479" s="65" t="str">
        <f t="shared" si="450"/>
        <v/>
      </c>
      <c r="AA479" s="19" t="str">
        <f t="shared" si="451"/>
        <v/>
      </c>
      <c r="AB479" s="19" t="str">
        <f t="shared" si="452"/>
        <v/>
      </c>
      <c r="AC479" s="19" t="str">
        <f t="shared" si="453"/>
        <v/>
      </c>
      <c r="AD479" s="19" t="str">
        <f t="shared" si="454"/>
        <v/>
      </c>
      <c r="AE479" s="19" t="str">
        <f t="shared" si="455"/>
        <v/>
      </c>
      <c r="AF479" s="19" t="str">
        <f t="shared" si="456"/>
        <v/>
      </c>
      <c r="AG479" s="19">
        <f t="shared" si="457"/>
        <v>0</v>
      </c>
      <c r="AH479" s="19" t="str">
        <f t="shared" si="458"/>
        <v/>
      </c>
      <c r="AI479" s="81">
        <f t="shared" si="459"/>
        <v>0</v>
      </c>
      <c r="AJ479" s="80">
        <f t="shared" si="465"/>
        <v>0</v>
      </c>
      <c r="AK479" s="19">
        <f t="shared" si="460"/>
        <v>0</v>
      </c>
      <c r="AL479" s="19">
        <f t="shared" si="461"/>
        <v>0</v>
      </c>
      <c r="AM479" s="64">
        <f>IF('Stammdaten Mitarbeitende'!N479&gt;0,AC479,0)</f>
        <v>0</v>
      </c>
      <c r="AN479" s="74">
        <f>IF('Stammdaten Mitarbeitende'!N479&gt;0,P479,0)</f>
        <v>0</v>
      </c>
      <c r="AO479" s="19">
        <f t="shared" si="462"/>
        <v>0</v>
      </c>
      <c r="AP479" s="19">
        <f t="shared" si="463"/>
        <v>0</v>
      </c>
      <c r="AQ479" s="97">
        <f t="shared" si="464"/>
        <v>0</v>
      </c>
    </row>
    <row r="480" spans="1:43" hidden="1" x14ac:dyDescent="0.2">
      <c r="A480" s="280" t="str">
        <f>Übersetzungstexte!A$296</f>
        <v>Seitentotal</v>
      </c>
      <c r="B480" s="343"/>
      <c r="C480" s="281"/>
      <c r="D480" s="92">
        <f>SUM(D459:D479)</f>
        <v>0</v>
      </c>
      <c r="E480" s="282"/>
      <c r="F480" s="92">
        <f>SUM(F459:F479)</f>
        <v>0</v>
      </c>
      <c r="G480" s="344"/>
      <c r="H480" s="159"/>
      <c r="I480" s="281"/>
      <c r="J480" s="92">
        <f>SUM(J459:J479)</f>
        <v>0</v>
      </c>
      <c r="K480" s="345"/>
      <c r="L480" s="159"/>
      <c r="M480" s="281"/>
      <c r="N480" s="92">
        <f>SUM(N459:N479)</f>
        <v>0</v>
      </c>
      <c r="O480" s="344"/>
      <c r="P480" s="92">
        <f>SUM(P459:P479)</f>
        <v>0</v>
      </c>
      <c r="Q480" s="281"/>
      <c r="R480" s="92">
        <f>SUM(R459:R479)</f>
        <v>0</v>
      </c>
      <c r="S480" s="56"/>
      <c r="T480" s="56"/>
      <c r="U480" s="56"/>
      <c r="V480" s="56"/>
      <c r="W480" s="56"/>
      <c r="X480" s="56"/>
      <c r="Y480" s="18"/>
      <c r="Z480" s="18"/>
      <c r="AA480" s="19"/>
      <c r="AB480" s="19"/>
      <c r="AC480" s="19"/>
      <c r="AD480" s="19"/>
      <c r="AE480" s="19"/>
      <c r="AI480" s="79"/>
      <c r="AJ480" s="79"/>
      <c r="AM480" s="56"/>
    </row>
    <row r="481" spans="1:43" hidden="1" x14ac:dyDescent="0.2">
      <c r="A481" s="240" t="str">
        <f>'Stammdaten Betrieb &amp; Abteilung'!D$1</f>
        <v xml:space="preserve">  </v>
      </c>
      <c r="B481" s="73"/>
      <c r="C481" s="241"/>
      <c r="D481" s="242"/>
      <c r="E481" s="1"/>
      <c r="F481" s="25"/>
      <c r="G481" s="1"/>
      <c r="H481" s="1"/>
      <c r="I481" s="1"/>
      <c r="J481" s="243"/>
      <c r="K481" s="46"/>
      <c r="L481" s="18"/>
      <c r="M481" s="22" t="str">
        <f>Übersetzungstexte!A$239</f>
        <v>Betrieb / Betriebsabteilung</v>
      </c>
      <c r="N481" s="49" t="str">
        <f>'Stammdaten Betrieb &amp; Abteilung'!D$13</f>
        <v xml:space="preserve"> </v>
      </c>
      <c r="O481" s="1"/>
      <c r="P481" s="49"/>
      <c r="AI481" s="79"/>
      <c r="AJ481" s="79"/>
      <c r="AM481" s="64"/>
      <c r="AO481" s="97"/>
    </row>
    <row r="482" spans="1:43" hidden="1" x14ac:dyDescent="0.2">
      <c r="A482" s="49" t="str">
        <f>'Stammdaten Betrieb &amp; Abteilung'!D$3</f>
        <v xml:space="preserve"> </v>
      </c>
      <c r="B482" s="73"/>
      <c r="C482" s="246"/>
      <c r="D482" s="242"/>
      <c r="E482" s="1"/>
      <c r="F482" s="25"/>
      <c r="G482" s="1"/>
      <c r="H482" s="1"/>
      <c r="I482" s="1"/>
      <c r="J482" s="247"/>
      <c r="K482" s="46"/>
      <c r="L482" s="18"/>
      <c r="M482" s="22" t="str">
        <f>Übersetzungstexte!A$240</f>
        <v>Abrechnungsperiode</v>
      </c>
      <c r="N482" s="349" t="str">
        <f>'Stammdaten Betrieb &amp; Abteilung'!D$14</f>
        <v/>
      </c>
      <c r="O482" s="350"/>
      <c r="P482" s="350" t="e">
        <f>'Stammdaten Betrieb &amp; Abteilung'!D$12</f>
        <v>#VALUE!</v>
      </c>
      <c r="Q482" s="351"/>
      <c r="R482" s="352"/>
      <c r="AI482" s="79"/>
      <c r="AJ482" s="79"/>
      <c r="AM482" s="64"/>
      <c r="AO482" s="87"/>
      <c r="AP482" s="87"/>
    </row>
    <row r="483" spans="1:43" hidden="1" x14ac:dyDescent="0.2">
      <c r="A483" s="49" t="str">
        <f>'Stammdaten Betrieb &amp; Abteilung'!D$4</f>
        <v xml:space="preserve"> </v>
      </c>
      <c r="B483" s="73"/>
      <c r="C483" s="1"/>
      <c r="D483" s="242"/>
      <c r="E483" s="1"/>
      <c r="F483" s="25"/>
      <c r="G483" s="1"/>
      <c r="H483" s="1"/>
      <c r="I483" s="1"/>
      <c r="J483" s="247"/>
      <c r="K483" s="46"/>
      <c r="L483" s="18"/>
      <c r="M483" s="22" t="str">
        <f>Übersetzungstexte!A$241</f>
        <v>Beginn / Ende der Kurzarbeit</v>
      </c>
      <c r="N483" s="49" t="str">
        <f>'Stammdaten Betrieb &amp; Abteilung'!D$16</f>
        <v/>
      </c>
      <c r="O483" s="1"/>
      <c r="P483" s="49"/>
      <c r="Q483" s="49"/>
      <c r="AI483" s="79"/>
      <c r="AJ483" s="79"/>
      <c r="AM483" s="64"/>
      <c r="AO483" s="87"/>
      <c r="AP483" s="87"/>
    </row>
    <row r="484" spans="1:43" hidden="1" x14ac:dyDescent="0.2">
      <c r="A484" s="187"/>
      <c r="B484" s="188"/>
      <c r="C484" s="189"/>
      <c r="D484" s="190"/>
      <c r="E484" s="189"/>
      <c r="F484" s="191"/>
      <c r="G484" s="189"/>
      <c r="H484" s="189"/>
      <c r="I484" s="189"/>
      <c r="J484" s="190"/>
      <c r="K484" s="190"/>
      <c r="L484" s="189"/>
      <c r="M484" s="192"/>
      <c r="N484" s="189"/>
      <c r="O484" s="189"/>
      <c r="P484" s="189"/>
      <c r="Q484" s="189"/>
      <c r="R484" s="189"/>
      <c r="AI484" s="79"/>
      <c r="AJ484" s="79"/>
      <c r="AM484" s="64"/>
      <c r="AO484" s="87"/>
      <c r="AP484" s="87"/>
    </row>
    <row r="485" spans="1:43" hidden="1" x14ac:dyDescent="0.2">
      <c r="A485" s="311">
        <v>1</v>
      </c>
      <c r="B485" s="312">
        <v>2</v>
      </c>
      <c r="C485" s="312">
        <v>3</v>
      </c>
      <c r="D485" s="312">
        <v>4</v>
      </c>
      <c r="E485" s="312">
        <v>5</v>
      </c>
      <c r="F485" s="312">
        <v>6</v>
      </c>
      <c r="G485" s="313"/>
      <c r="H485" s="314">
        <v>7</v>
      </c>
      <c r="I485" s="315"/>
      <c r="J485" s="312">
        <v>8</v>
      </c>
      <c r="K485" s="312">
        <v>9</v>
      </c>
      <c r="L485" s="312">
        <v>10</v>
      </c>
      <c r="M485" s="312">
        <v>11</v>
      </c>
      <c r="N485" s="312">
        <v>12</v>
      </c>
      <c r="O485" s="312">
        <v>13</v>
      </c>
      <c r="P485" s="312"/>
      <c r="Q485" s="312">
        <v>14</v>
      </c>
      <c r="R485" s="312">
        <v>15</v>
      </c>
      <c r="S485" s="54"/>
      <c r="T485" s="54"/>
      <c r="U485" s="54"/>
      <c r="V485" s="58" t="s">
        <v>717</v>
      </c>
      <c r="W485" s="54" t="s">
        <v>759</v>
      </c>
      <c r="X485" s="54"/>
      <c r="Y485" s="59" t="s">
        <v>718</v>
      </c>
      <c r="Z485" s="54" t="s">
        <v>719</v>
      </c>
      <c r="AA485" s="59" t="s">
        <v>720</v>
      </c>
      <c r="AB485" s="59" t="s">
        <v>721</v>
      </c>
      <c r="AC485" s="59" t="s">
        <v>722</v>
      </c>
      <c r="AD485" s="59" t="s">
        <v>723</v>
      </c>
      <c r="AE485" s="59" t="s">
        <v>736</v>
      </c>
      <c r="AF485" s="66" t="s">
        <v>732</v>
      </c>
      <c r="AG485" s="66"/>
      <c r="AH485" s="91" t="s">
        <v>737</v>
      </c>
      <c r="AI485" s="66"/>
      <c r="AJ485" s="66"/>
      <c r="AK485" s="78"/>
      <c r="AL485" s="78"/>
      <c r="AM485" s="87" t="s">
        <v>60</v>
      </c>
      <c r="AN485" s="87" t="s">
        <v>60</v>
      </c>
      <c r="AO485" s="87"/>
      <c r="AP485" s="87"/>
      <c r="AQ485" s="381" t="s">
        <v>800</v>
      </c>
    </row>
    <row r="486" spans="1:43" s="6" customFormat="1" hidden="1" x14ac:dyDescent="0.2">
      <c r="A486" s="316" t="str">
        <f>Übersetzungstexte!A$242</f>
        <v/>
      </c>
      <c r="B486" s="317" t="str">
        <f>Übersetzungstexte!A$245</f>
        <v>anrechen-</v>
      </c>
      <c r="C486" s="317" t="str">
        <f>Übersetzungstexte!A$248</f>
        <v>Wöchentl.</v>
      </c>
      <c r="D486" s="318" t="str">
        <f>Übersetzungstexte!A$251</f>
        <v>Sollstd. Abr.-</v>
      </c>
      <c r="E486" s="310" t="str">
        <f>Übersetzungstexte!A$254</f>
        <v/>
      </c>
      <c r="F486" s="318" t="str">
        <f>Übersetzungstexte!A$257</f>
        <v>Bezahlte/</v>
      </c>
      <c r="G486" s="319"/>
      <c r="H486" s="320" t="str">
        <f>Übersetzungstexte!A$263</f>
        <v>(nur für Gleitzeit)</v>
      </c>
      <c r="I486" s="321"/>
      <c r="J486" s="318" t="str">
        <f>Übersetzungstexte!A$269</f>
        <v>Ausfall-</v>
      </c>
      <c r="K486" s="318" t="str">
        <f>Übersetzungstexte!A$272</f>
        <v>Saldo</v>
      </c>
      <c r="L486" s="310" t="str">
        <f>Übersetzungstexte!A$275</f>
        <v>Saisonale</v>
      </c>
      <c r="M486" s="322" t="str">
        <f>Übersetzungstexte!A$278</f>
        <v>Anrechen-</v>
      </c>
      <c r="N486" s="310" t="str">
        <f>Übersetzungstexte!A$281</f>
        <v>Verdienst-</v>
      </c>
      <c r="O486" s="310" t="str">
        <f>Übersetzungstexte!A$284</f>
        <v>Verdienst-</v>
      </c>
      <c r="P486" s="317" t="str">
        <f>Übersetzungstexte!A$287</f>
        <v>Verdienst</v>
      </c>
      <c r="Q486" s="310" t="str">
        <f>AE$4</f>
        <v xml:space="preserve">Abzug </v>
      </c>
      <c r="R486" s="310" t="str">
        <f>Übersetzungstexte!A$293</f>
        <v/>
      </c>
      <c r="S486" s="55"/>
      <c r="T486" s="55"/>
      <c r="U486" s="62" t="s">
        <v>680</v>
      </c>
      <c r="V486" s="60" t="s">
        <v>709</v>
      </c>
      <c r="W486" s="61" t="s">
        <v>691</v>
      </c>
      <c r="X486" s="61" t="s">
        <v>554</v>
      </c>
      <c r="Y486" s="59" t="s">
        <v>729</v>
      </c>
      <c r="Z486" s="67" t="s">
        <v>671</v>
      </c>
      <c r="AA486" s="59" t="s">
        <v>731</v>
      </c>
      <c r="AB486" s="59" t="s">
        <v>694</v>
      </c>
      <c r="AC486" s="59" t="s">
        <v>674</v>
      </c>
      <c r="AD486" s="59" t="s">
        <v>674</v>
      </c>
      <c r="AE486" s="59" t="s">
        <v>677</v>
      </c>
      <c r="AF486" s="66" t="s">
        <v>677</v>
      </c>
      <c r="AG486" s="66" t="s">
        <v>673</v>
      </c>
      <c r="AH486" s="91"/>
      <c r="AI486" s="66" t="s">
        <v>685</v>
      </c>
      <c r="AJ486" s="66" t="s">
        <v>685</v>
      </c>
      <c r="AK486" s="66" t="s">
        <v>764</v>
      </c>
      <c r="AL486" s="66" t="s">
        <v>667</v>
      </c>
      <c r="AM486" s="59" t="s">
        <v>674</v>
      </c>
      <c r="AN486" s="66" t="s">
        <v>673</v>
      </c>
      <c r="AO486" s="66" t="s">
        <v>764</v>
      </c>
      <c r="AP486" s="95" t="s">
        <v>46</v>
      </c>
      <c r="AQ486" s="382" t="s">
        <v>801</v>
      </c>
    </row>
    <row r="487" spans="1:43" s="6" customFormat="1" hidden="1" x14ac:dyDescent="0.2">
      <c r="A487" s="323" t="str">
        <f>Übersetzungstexte!A$243</f>
        <v/>
      </c>
      <c r="B487" s="310" t="str">
        <f>Übersetzungstexte!A$246</f>
        <v>barer Std.-</v>
      </c>
      <c r="C487" s="317" t="str">
        <f>Übersetzungstexte!A$249</f>
        <v>Arbeitszeit</v>
      </c>
      <c r="D487" s="318" t="str">
        <f>Übersetzungstexte!A$252</f>
        <v>Periode Inkl.</v>
      </c>
      <c r="E487" s="310" t="str">
        <f>Übersetzungstexte!A$255</f>
        <v/>
      </c>
      <c r="F487" s="318" t="str">
        <f>Übersetzungstexte!A$258</f>
        <v>Unbezahlte</v>
      </c>
      <c r="G487" s="324" t="str">
        <f>Übersetzungstexte!A$261</f>
        <v>Saldo Ende Per.</v>
      </c>
      <c r="H487" s="325"/>
      <c r="I487" s="326"/>
      <c r="J487" s="318" t="str">
        <f>Übersetzungstexte!A$270</f>
        <v>stunden</v>
      </c>
      <c r="K487" s="318" t="str">
        <f>Übersetzungstexte!A$273</f>
        <v>Mehrstd.</v>
      </c>
      <c r="L487" s="310" t="str">
        <f>Übersetzungstexte!A$276</f>
        <v>Ausfall-</v>
      </c>
      <c r="M487" s="322" t="str">
        <f>Übersetzungstexte!A$279</f>
        <v>bare Aus-</v>
      </c>
      <c r="N487" s="310" t="str">
        <f>Übersetzungstexte!A$282</f>
        <v>ausfall</v>
      </c>
      <c r="O487" s="310" t="str">
        <f>Übersetzungstexte!A$285</f>
        <v>ausfall</v>
      </c>
      <c r="P487" s="317" t="str">
        <f>Übersetzungstexte!A$288</f>
        <v>Zwischen-</v>
      </c>
      <c r="Q487" s="310" t="str">
        <f>Übersetzungstexte!A$291</f>
        <v>Karenztage</v>
      </c>
      <c r="R487" s="310" t="str">
        <f>Übersetzungstexte!A$294</f>
        <v>Beantragte</v>
      </c>
      <c r="S487" s="55"/>
      <c r="T487" s="55"/>
      <c r="U487" s="55" t="s">
        <v>682</v>
      </c>
      <c r="V487" s="60" t="s">
        <v>710</v>
      </c>
      <c r="W487" s="61" t="s">
        <v>692</v>
      </c>
      <c r="X487" s="61"/>
      <c r="Y487" s="59" t="s">
        <v>730</v>
      </c>
      <c r="Z487" s="67" t="s">
        <v>691</v>
      </c>
      <c r="AA487" s="59" t="s">
        <v>730</v>
      </c>
      <c r="AB487" s="59" t="s">
        <v>51</v>
      </c>
      <c r="AC487" s="59" t="s">
        <v>672</v>
      </c>
      <c r="AD487" s="59" t="s">
        <v>672</v>
      </c>
      <c r="AE487" s="59" t="s">
        <v>656</v>
      </c>
      <c r="AF487" s="66" t="s">
        <v>707</v>
      </c>
      <c r="AG487" s="66" t="s">
        <v>707</v>
      </c>
      <c r="AH487" s="91" t="s">
        <v>678</v>
      </c>
      <c r="AI487" s="66" t="s">
        <v>760</v>
      </c>
      <c r="AJ487" s="66" t="s">
        <v>763</v>
      </c>
      <c r="AK487" s="66" t="s">
        <v>760</v>
      </c>
      <c r="AL487" s="66" t="s">
        <v>760</v>
      </c>
      <c r="AM487" s="59" t="s">
        <v>672</v>
      </c>
      <c r="AN487" s="66" t="s">
        <v>707</v>
      </c>
      <c r="AO487" s="66" t="s">
        <v>45</v>
      </c>
      <c r="AP487" s="95" t="s">
        <v>47</v>
      </c>
      <c r="AQ487" s="383"/>
    </row>
    <row r="488" spans="1:43" s="6" customFormat="1" hidden="1" x14ac:dyDescent="0.2">
      <c r="A488" s="327" t="str">
        <f>Übersetzungstexte!A$244</f>
        <v>Name,Vorname</v>
      </c>
      <c r="B488" s="328" t="str">
        <f>Übersetzungstexte!A$247</f>
        <v>Verdienst</v>
      </c>
      <c r="C488" s="329" t="str">
        <f>Übersetzungstexte!A$250</f>
        <v>in der AP</v>
      </c>
      <c r="D488" s="330" t="str">
        <f>Übersetzungstexte!A$253</f>
        <v>Vorholzeit</v>
      </c>
      <c r="E488" s="328" t="str">
        <f>Übersetzungstexte!A$256</f>
        <v>Istzeit</v>
      </c>
      <c r="F488" s="330" t="str">
        <f>Übersetzungstexte!A$259</f>
        <v>Absenzen</v>
      </c>
      <c r="G488" s="331" t="str">
        <f>Übersetzungstexte!A$262</f>
        <v>vorherg.</v>
      </c>
      <c r="H488" s="332" t="str">
        <f>Übersetzungstexte!A$265</f>
        <v>laufend</v>
      </c>
      <c r="I488" s="328" t="str">
        <f>Übersetzungstexte!A$268</f>
        <v>Diff.</v>
      </c>
      <c r="J488" s="330" t="str">
        <f>Übersetzungstexte!A$271</f>
        <v>total</v>
      </c>
      <c r="K488" s="330" t="str">
        <f>Übersetzungstexte!A$274</f>
        <v>Vormonate</v>
      </c>
      <c r="L488" s="328" t="str">
        <f>Übersetzungstexte!A$277</f>
        <v>stunden</v>
      </c>
      <c r="M488" s="333" t="str">
        <f>Übersetzungstexte!A$280</f>
        <v>fall-Std.</v>
      </c>
      <c r="N488" s="333" t="str">
        <f>Übersetzungstexte!A$283</f>
        <v>100%</v>
      </c>
      <c r="O488" s="333" t="str">
        <f>Übersetzungstexte!A$286</f>
        <v>80%</v>
      </c>
      <c r="P488" s="329" t="str">
        <f>Übersetzungstexte!A$289</f>
        <v>Beschäftigung</v>
      </c>
      <c r="Q488" s="333" t="str">
        <f>Übersetzungstexte!A$292</f>
        <v>80%</v>
      </c>
      <c r="R488" s="328" t="str">
        <f>Übersetzungstexte!A$295</f>
        <v>Vergütung</v>
      </c>
      <c r="S488" s="55"/>
      <c r="T488" s="55"/>
      <c r="U488" s="55" t="s">
        <v>673</v>
      </c>
      <c r="V488" s="61"/>
      <c r="W488" s="61" t="s">
        <v>738</v>
      </c>
      <c r="X488" s="61"/>
      <c r="Y488" s="59" t="s">
        <v>697</v>
      </c>
      <c r="Z488" s="67" t="s">
        <v>692</v>
      </c>
      <c r="AA488" s="59" t="s">
        <v>698</v>
      </c>
      <c r="AB488" s="59" t="s">
        <v>50</v>
      </c>
      <c r="AC488" s="68" t="s">
        <v>675</v>
      </c>
      <c r="AD488" s="68" t="s">
        <v>676</v>
      </c>
      <c r="AE488" s="68" t="s">
        <v>676</v>
      </c>
      <c r="AF488" s="66" t="s">
        <v>733</v>
      </c>
      <c r="AG488" s="66" t="s">
        <v>733</v>
      </c>
      <c r="AH488" s="96" t="s">
        <v>679</v>
      </c>
      <c r="AI488" s="66" t="s">
        <v>749</v>
      </c>
      <c r="AJ488" s="66" t="s">
        <v>749</v>
      </c>
      <c r="AK488" s="66" t="s">
        <v>749</v>
      </c>
      <c r="AL488" s="66" t="s">
        <v>749</v>
      </c>
      <c r="AM488" s="68" t="s">
        <v>675</v>
      </c>
      <c r="AN488" s="66" t="s">
        <v>733</v>
      </c>
      <c r="AO488" s="66" t="s">
        <v>663</v>
      </c>
      <c r="AP488" s="95" t="s">
        <v>48</v>
      </c>
      <c r="AQ488" s="383"/>
    </row>
    <row r="489" spans="1:43" ht="17.25" hidden="1" customHeight="1" x14ac:dyDescent="0.2">
      <c r="A489" s="347" t="str">
        <f>'Stammdaten Mitarbeitende'!AA489</f>
        <v/>
      </c>
      <c r="B489" s="348" t="str">
        <f t="shared" ref="B489:B509" si="466">U489</f>
        <v/>
      </c>
      <c r="C489" s="162"/>
      <c r="D489" s="163"/>
      <c r="E489" s="164"/>
      <c r="F489" s="165"/>
      <c r="G489" s="307"/>
      <c r="H489" s="308"/>
      <c r="I489" s="346">
        <f t="shared" ref="I489:I509" si="467">V489</f>
        <v>0</v>
      </c>
      <c r="J489" s="309" t="str">
        <f t="shared" ref="J489:J509" si="468">W489</f>
        <v/>
      </c>
      <c r="K489" s="164"/>
      <c r="L489" s="342" t="str">
        <f t="shared" ref="L489:L509" si="469">Z489</f>
        <v/>
      </c>
      <c r="M489" s="309" t="str">
        <f t="shared" ref="M489:M509" si="470">AB489</f>
        <v/>
      </c>
      <c r="N489" s="309" t="str">
        <f t="shared" ref="N489:N509" si="471">AC489</f>
        <v/>
      </c>
      <c r="O489" s="309" t="str">
        <f t="shared" ref="O489:O509" si="472">AD489</f>
        <v/>
      </c>
      <c r="P489" s="164"/>
      <c r="Q489" s="309" t="str">
        <f t="shared" ref="Q489:Q509" si="473">AE489</f>
        <v/>
      </c>
      <c r="R489" s="309" t="str">
        <f t="shared" ref="R489:R509" si="474">AH489</f>
        <v/>
      </c>
      <c r="S489" s="56"/>
      <c r="T489" s="57"/>
      <c r="U489" s="64" t="str">
        <f>IF($A489="","",'Stammdaten Mitarbeitende'!L489)</f>
        <v/>
      </c>
      <c r="V489" s="63">
        <f t="shared" ref="V489:V509" si="475">IF(AND(G489="",H489=""),0,G489-H489)</f>
        <v>0</v>
      </c>
      <c r="W489" s="63" t="str">
        <f t="shared" ref="W489:W509" si="476">IF(OR($A489="",D489="",E489="",F489="",V489=""),"",D489-(E489+F489+V489))</f>
        <v/>
      </c>
      <c r="X489" s="63" t="str">
        <f t="shared" ref="X489:X509" si="477">IF(W489="","",MAX(W489,0))</f>
        <v/>
      </c>
      <c r="Y489" s="65" t="str">
        <f t="shared" ref="Y489:Y509" si="478">IF(J489="","",Y$4)</f>
        <v/>
      </c>
      <c r="Z489" s="65" t="str">
        <f t="shared" ref="Z489:Z509" si="479">IF(J489="","",J489*Z$4)</f>
        <v/>
      </c>
      <c r="AA489" s="19" t="str">
        <f t="shared" ref="AA489:AA509" si="480">IF(Y489="","",AA$4)</f>
        <v/>
      </c>
      <c r="AB489" s="19" t="str">
        <f t="shared" ref="AB489:AB509" si="481">IF(J489="","",ROUND(J489*AB$4 - MAX(K489-L489,0),2))</f>
        <v/>
      </c>
      <c r="AC489" s="19" t="str">
        <f t="shared" ref="AC489:AC509" si="482">IF(OR($A489="",J489="",B489="",M489&lt;0),"",MAX(ROUND(M489*B489*2,1)/2,0))</f>
        <v/>
      </c>
      <c r="AD489" s="19" t="str">
        <f t="shared" ref="AD489:AD509" si="483">IF(OR($A489="",N489=""),"",ROUND(N489*8/5,1)/2)</f>
        <v/>
      </c>
      <c r="AE489" s="19" t="str">
        <f t="shared" ref="AE489:AE509" si="484">IF(OR($A489="",B489="",N489=""),"",ROUND(AE$3*C489*B489*16/50,1)/2)</f>
        <v/>
      </c>
      <c r="AF489" s="19" t="str">
        <f t="shared" ref="AF489:AF509" si="485">IF(OR($A489="",J489="",N489=""),"",MAX(O489+P489-N489,0))</f>
        <v/>
      </c>
      <c r="AG489" s="19">
        <f t="shared" ref="AG489:AG509" si="486">P489</f>
        <v>0</v>
      </c>
      <c r="AH489" s="19" t="str">
        <f t="shared" ref="AH489:AH509" si="487">IF(OR($A489="",N489=""),"",ROUND((MAX(O489-Q489-AF489,0))*2,1)/2)</f>
        <v/>
      </c>
      <c r="AI489" s="81">
        <f t="shared" ref="AI489:AI509" si="488">IF(D489="",0,1)</f>
        <v>0</v>
      </c>
      <c r="AJ489" s="80">
        <f>IF(J489="",0,IF(ROUND(J489,2)&lt;=0,0,1))</f>
        <v>0</v>
      </c>
      <c r="AK489" s="19">
        <f t="shared" ref="AK489:AK509" si="489">IF(D489="",0,D489)</f>
        <v>0</v>
      </c>
      <c r="AL489" s="19">
        <f t="shared" ref="AL489:AL509" si="490">IF(D489="",0,F489)</f>
        <v>0</v>
      </c>
      <c r="AM489" s="64">
        <f>IF('Stammdaten Mitarbeitende'!N489&gt;0,AC489,0)</f>
        <v>0</v>
      </c>
      <c r="AN489" s="74">
        <f>IF('Stammdaten Mitarbeitende'!N489&gt;0,P489,0)</f>
        <v>0</v>
      </c>
      <c r="AO489" s="19">
        <f t="shared" ref="AO489:AO509" si="491">D489</f>
        <v>0</v>
      </c>
      <c r="AP489" s="19">
        <f t="shared" ref="AP489:AP509" si="492">F489</f>
        <v>0</v>
      </c>
      <c r="AQ489" s="97">
        <f t="shared" ref="AQ489:AQ509" si="493">IF(AM489="",0,MAX(AM489-AN489,0))</f>
        <v>0</v>
      </c>
    </row>
    <row r="490" spans="1:43" ht="17.25" hidden="1" customHeight="1" x14ac:dyDescent="0.2">
      <c r="A490" s="347" t="str">
        <f>'Stammdaten Mitarbeitende'!AA490</f>
        <v/>
      </c>
      <c r="B490" s="348" t="str">
        <f t="shared" si="466"/>
        <v/>
      </c>
      <c r="C490" s="162"/>
      <c r="D490" s="163"/>
      <c r="E490" s="164"/>
      <c r="F490" s="165"/>
      <c r="G490" s="307"/>
      <c r="H490" s="308"/>
      <c r="I490" s="346">
        <f t="shared" si="467"/>
        <v>0</v>
      </c>
      <c r="J490" s="309" t="str">
        <f t="shared" si="468"/>
        <v/>
      </c>
      <c r="K490" s="164"/>
      <c r="L490" s="342" t="str">
        <f t="shared" si="469"/>
        <v/>
      </c>
      <c r="M490" s="309" t="str">
        <f t="shared" si="470"/>
        <v/>
      </c>
      <c r="N490" s="309" t="str">
        <f t="shared" si="471"/>
        <v/>
      </c>
      <c r="O490" s="309" t="str">
        <f t="shared" si="472"/>
        <v/>
      </c>
      <c r="P490" s="164"/>
      <c r="Q490" s="309" t="str">
        <f t="shared" si="473"/>
        <v/>
      </c>
      <c r="R490" s="309" t="str">
        <f t="shared" si="474"/>
        <v/>
      </c>
      <c r="S490" s="56"/>
      <c r="T490" s="57"/>
      <c r="U490" s="64" t="str">
        <f>IF($A490="","",'Stammdaten Mitarbeitende'!L490)</f>
        <v/>
      </c>
      <c r="V490" s="63">
        <f t="shared" si="475"/>
        <v>0</v>
      </c>
      <c r="W490" s="63" t="str">
        <f t="shared" si="476"/>
        <v/>
      </c>
      <c r="X490" s="63" t="str">
        <f t="shared" si="477"/>
        <v/>
      </c>
      <c r="Y490" s="65" t="str">
        <f t="shared" si="478"/>
        <v/>
      </c>
      <c r="Z490" s="65" t="str">
        <f t="shared" si="479"/>
        <v/>
      </c>
      <c r="AA490" s="19" t="str">
        <f t="shared" si="480"/>
        <v/>
      </c>
      <c r="AB490" s="19" t="str">
        <f t="shared" si="481"/>
        <v/>
      </c>
      <c r="AC490" s="19" t="str">
        <f t="shared" si="482"/>
        <v/>
      </c>
      <c r="AD490" s="19" t="str">
        <f t="shared" si="483"/>
        <v/>
      </c>
      <c r="AE490" s="19" t="str">
        <f t="shared" si="484"/>
        <v/>
      </c>
      <c r="AF490" s="19" t="str">
        <f t="shared" si="485"/>
        <v/>
      </c>
      <c r="AG490" s="19">
        <f t="shared" si="486"/>
        <v>0</v>
      </c>
      <c r="AH490" s="19" t="str">
        <f t="shared" si="487"/>
        <v/>
      </c>
      <c r="AI490" s="81">
        <f t="shared" si="488"/>
        <v>0</v>
      </c>
      <c r="AJ490" s="80">
        <f t="shared" ref="AJ490:AJ509" si="494">IF(J490="",0,IF(ROUND(J490,2)&lt;=0,0,1))</f>
        <v>0</v>
      </c>
      <c r="AK490" s="19">
        <f t="shared" si="489"/>
        <v>0</v>
      </c>
      <c r="AL490" s="19">
        <f t="shared" si="490"/>
        <v>0</v>
      </c>
      <c r="AM490" s="64">
        <f>IF('Stammdaten Mitarbeitende'!N490&gt;0,AC490,0)</f>
        <v>0</v>
      </c>
      <c r="AN490" s="74">
        <f>IF('Stammdaten Mitarbeitende'!N490&gt;0,P490,0)</f>
        <v>0</v>
      </c>
      <c r="AO490" s="19">
        <f t="shared" si="491"/>
        <v>0</v>
      </c>
      <c r="AP490" s="19">
        <f t="shared" si="492"/>
        <v>0</v>
      </c>
      <c r="AQ490" s="97">
        <f t="shared" si="493"/>
        <v>0</v>
      </c>
    </row>
    <row r="491" spans="1:43" ht="17.25" hidden="1" customHeight="1" x14ac:dyDescent="0.2">
      <c r="A491" s="347" t="str">
        <f>'Stammdaten Mitarbeitende'!AA491</f>
        <v/>
      </c>
      <c r="B491" s="348" t="str">
        <f t="shared" si="466"/>
        <v/>
      </c>
      <c r="C491" s="162"/>
      <c r="D491" s="163"/>
      <c r="E491" s="164"/>
      <c r="F491" s="165"/>
      <c r="G491" s="307"/>
      <c r="H491" s="308"/>
      <c r="I491" s="346">
        <f t="shared" si="467"/>
        <v>0</v>
      </c>
      <c r="J491" s="309" t="str">
        <f t="shared" si="468"/>
        <v/>
      </c>
      <c r="K491" s="164"/>
      <c r="L491" s="342" t="str">
        <f t="shared" si="469"/>
        <v/>
      </c>
      <c r="M491" s="309" t="str">
        <f t="shared" si="470"/>
        <v/>
      </c>
      <c r="N491" s="309" t="str">
        <f t="shared" si="471"/>
        <v/>
      </c>
      <c r="O491" s="309" t="str">
        <f t="shared" si="472"/>
        <v/>
      </c>
      <c r="P491" s="164"/>
      <c r="Q491" s="309" t="str">
        <f t="shared" si="473"/>
        <v/>
      </c>
      <c r="R491" s="309" t="str">
        <f t="shared" si="474"/>
        <v/>
      </c>
      <c r="S491" s="56"/>
      <c r="T491" s="57"/>
      <c r="U491" s="64" t="str">
        <f>IF($A491="","",'Stammdaten Mitarbeitende'!L491)</f>
        <v/>
      </c>
      <c r="V491" s="63">
        <f t="shared" si="475"/>
        <v>0</v>
      </c>
      <c r="W491" s="63" t="str">
        <f t="shared" si="476"/>
        <v/>
      </c>
      <c r="X491" s="63" t="str">
        <f t="shared" si="477"/>
        <v/>
      </c>
      <c r="Y491" s="65" t="str">
        <f t="shared" si="478"/>
        <v/>
      </c>
      <c r="Z491" s="65" t="str">
        <f t="shared" si="479"/>
        <v/>
      </c>
      <c r="AA491" s="19" t="str">
        <f t="shared" si="480"/>
        <v/>
      </c>
      <c r="AB491" s="19" t="str">
        <f t="shared" si="481"/>
        <v/>
      </c>
      <c r="AC491" s="19" t="str">
        <f t="shared" si="482"/>
        <v/>
      </c>
      <c r="AD491" s="19" t="str">
        <f t="shared" si="483"/>
        <v/>
      </c>
      <c r="AE491" s="19" t="str">
        <f t="shared" si="484"/>
        <v/>
      </c>
      <c r="AF491" s="19" t="str">
        <f t="shared" si="485"/>
        <v/>
      </c>
      <c r="AG491" s="19">
        <f t="shared" si="486"/>
        <v>0</v>
      </c>
      <c r="AH491" s="19" t="str">
        <f t="shared" si="487"/>
        <v/>
      </c>
      <c r="AI491" s="81">
        <f t="shared" si="488"/>
        <v>0</v>
      </c>
      <c r="AJ491" s="80">
        <f t="shared" si="494"/>
        <v>0</v>
      </c>
      <c r="AK491" s="19">
        <f t="shared" si="489"/>
        <v>0</v>
      </c>
      <c r="AL491" s="19">
        <f t="shared" si="490"/>
        <v>0</v>
      </c>
      <c r="AM491" s="64">
        <f>IF('Stammdaten Mitarbeitende'!N491&gt;0,AC491,0)</f>
        <v>0</v>
      </c>
      <c r="AN491" s="74">
        <f>IF('Stammdaten Mitarbeitende'!N491&gt;0,P491,0)</f>
        <v>0</v>
      </c>
      <c r="AO491" s="19">
        <f t="shared" si="491"/>
        <v>0</v>
      </c>
      <c r="AP491" s="19">
        <f t="shared" si="492"/>
        <v>0</v>
      </c>
      <c r="AQ491" s="97">
        <f t="shared" si="493"/>
        <v>0</v>
      </c>
    </row>
    <row r="492" spans="1:43" ht="17.25" hidden="1" customHeight="1" x14ac:dyDescent="0.2">
      <c r="A492" s="347" t="str">
        <f>'Stammdaten Mitarbeitende'!AA492</f>
        <v/>
      </c>
      <c r="B492" s="348" t="str">
        <f t="shared" si="466"/>
        <v/>
      </c>
      <c r="C492" s="162"/>
      <c r="D492" s="163"/>
      <c r="E492" s="164"/>
      <c r="F492" s="165"/>
      <c r="G492" s="307"/>
      <c r="H492" s="308"/>
      <c r="I492" s="346">
        <f t="shared" si="467"/>
        <v>0</v>
      </c>
      <c r="J492" s="309" t="str">
        <f t="shared" si="468"/>
        <v/>
      </c>
      <c r="K492" s="164"/>
      <c r="L492" s="342" t="str">
        <f t="shared" si="469"/>
        <v/>
      </c>
      <c r="M492" s="309" t="str">
        <f t="shared" si="470"/>
        <v/>
      </c>
      <c r="N492" s="309" t="str">
        <f t="shared" si="471"/>
        <v/>
      </c>
      <c r="O492" s="309" t="str">
        <f t="shared" si="472"/>
        <v/>
      </c>
      <c r="P492" s="164"/>
      <c r="Q492" s="309" t="str">
        <f t="shared" si="473"/>
        <v/>
      </c>
      <c r="R492" s="309" t="str">
        <f t="shared" si="474"/>
        <v/>
      </c>
      <c r="S492" s="56"/>
      <c r="T492" s="57"/>
      <c r="U492" s="64" t="str">
        <f>IF($A492="","",'Stammdaten Mitarbeitende'!L492)</f>
        <v/>
      </c>
      <c r="V492" s="63">
        <f t="shared" si="475"/>
        <v>0</v>
      </c>
      <c r="W492" s="63" t="str">
        <f t="shared" si="476"/>
        <v/>
      </c>
      <c r="X492" s="63" t="str">
        <f t="shared" si="477"/>
        <v/>
      </c>
      <c r="Y492" s="65" t="str">
        <f t="shared" si="478"/>
        <v/>
      </c>
      <c r="Z492" s="65" t="str">
        <f t="shared" si="479"/>
        <v/>
      </c>
      <c r="AA492" s="19" t="str">
        <f t="shared" si="480"/>
        <v/>
      </c>
      <c r="AB492" s="19" t="str">
        <f t="shared" si="481"/>
        <v/>
      </c>
      <c r="AC492" s="19" t="str">
        <f t="shared" si="482"/>
        <v/>
      </c>
      <c r="AD492" s="19" t="str">
        <f t="shared" si="483"/>
        <v/>
      </c>
      <c r="AE492" s="19" t="str">
        <f t="shared" si="484"/>
        <v/>
      </c>
      <c r="AF492" s="19" t="str">
        <f t="shared" si="485"/>
        <v/>
      </c>
      <c r="AG492" s="19">
        <f t="shared" si="486"/>
        <v>0</v>
      </c>
      <c r="AH492" s="19" t="str">
        <f t="shared" si="487"/>
        <v/>
      </c>
      <c r="AI492" s="81">
        <f t="shared" si="488"/>
        <v>0</v>
      </c>
      <c r="AJ492" s="80">
        <f t="shared" si="494"/>
        <v>0</v>
      </c>
      <c r="AK492" s="19">
        <f t="shared" si="489"/>
        <v>0</v>
      </c>
      <c r="AL492" s="19">
        <f t="shared" si="490"/>
        <v>0</v>
      </c>
      <c r="AM492" s="64">
        <f>IF('Stammdaten Mitarbeitende'!N492&gt;0,AC492,0)</f>
        <v>0</v>
      </c>
      <c r="AN492" s="74">
        <f>IF('Stammdaten Mitarbeitende'!N492&gt;0,P492,0)</f>
        <v>0</v>
      </c>
      <c r="AO492" s="19">
        <f t="shared" si="491"/>
        <v>0</v>
      </c>
      <c r="AP492" s="19">
        <f t="shared" si="492"/>
        <v>0</v>
      </c>
      <c r="AQ492" s="97">
        <f t="shared" si="493"/>
        <v>0</v>
      </c>
    </row>
    <row r="493" spans="1:43" ht="17.25" hidden="1" customHeight="1" x14ac:dyDescent="0.2">
      <c r="A493" s="347" t="str">
        <f>'Stammdaten Mitarbeitende'!AA493</f>
        <v/>
      </c>
      <c r="B493" s="348" t="str">
        <f t="shared" si="466"/>
        <v/>
      </c>
      <c r="C493" s="162"/>
      <c r="D493" s="163"/>
      <c r="E493" s="164"/>
      <c r="F493" s="165"/>
      <c r="G493" s="307"/>
      <c r="H493" s="308"/>
      <c r="I493" s="346">
        <f t="shared" si="467"/>
        <v>0</v>
      </c>
      <c r="J493" s="309" t="str">
        <f t="shared" si="468"/>
        <v/>
      </c>
      <c r="K493" s="164"/>
      <c r="L493" s="342" t="str">
        <f t="shared" si="469"/>
        <v/>
      </c>
      <c r="M493" s="309" t="str">
        <f t="shared" si="470"/>
        <v/>
      </c>
      <c r="N493" s="309" t="str">
        <f t="shared" si="471"/>
        <v/>
      </c>
      <c r="O493" s="309" t="str">
        <f t="shared" si="472"/>
        <v/>
      </c>
      <c r="P493" s="164"/>
      <c r="Q493" s="309" t="str">
        <f t="shared" si="473"/>
        <v/>
      </c>
      <c r="R493" s="309" t="str">
        <f t="shared" si="474"/>
        <v/>
      </c>
      <c r="S493" s="56"/>
      <c r="T493" s="57"/>
      <c r="U493" s="64" t="str">
        <f>IF($A493="","",'Stammdaten Mitarbeitende'!L493)</f>
        <v/>
      </c>
      <c r="V493" s="63">
        <f t="shared" si="475"/>
        <v>0</v>
      </c>
      <c r="W493" s="63" t="str">
        <f t="shared" si="476"/>
        <v/>
      </c>
      <c r="X493" s="63" t="str">
        <f t="shared" si="477"/>
        <v/>
      </c>
      <c r="Y493" s="65" t="str">
        <f t="shared" si="478"/>
        <v/>
      </c>
      <c r="Z493" s="65" t="str">
        <f t="shared" si="479"/>
        <v/>
      </c>
      <c r="AA493" s="19" t="str">
        <f t="shared" si="480"/>
        <v/>
      </c>
      <c r="AB493" s="19" t="str">
        <f t="shared" si="481"/>
        <v/>
      </c>
      <c r="AC493" s="19" t="str">
        <f t="shared" si="482"/>
        <v/>
      </c>
      <c r="AD493" s="19" t="str">
        <f t="shared" si="483"/>
        <v/>
      </c>
      <c r="AE493" s="19" t="str">
        <f t="shared" si="484"/>
        <v/>
      </c>
      <c r="AF493" s="19" t="str">
        <f t="shared" si="485"/>
        <v/>
      </c>
      <c r="AG493" s="19">
        <f t="shared" si="486"/>
        <v>0</v>
      </c>
      <c r="AH493" s="19" t="str">
        <f t="shared" si="487"/>
        <v/>
      </c>
      <c r="AI493" s="81">
        <f t="shared" si="488"/>
        <v>0</v>
      </c>
      <c r="AJ493" s="80">
        <f t="shared" si="494"/>
        <v>0</v>
      </c>
      <c r="AK493" s="19">
        <f t="shared" si="489"/>
        <v>0</v>
      </c>
      <c r="AL493" s="19">
        <f t="shared" si="490"/>
        <v>0</v>
      </c>
      <c r="AM493" s="64">
        <f>IF('Stammdaten Mitarbeitende'!N493&gt;0,AC493,0)</f>
        <v>0</v>
      </c>
      <c r="AN493" s="74">
        <f>IF('Stammdaten Mitarbeitende'!N493&gt;0,P493,0)</f>
        <v>0</v>
      </c>
      <c r="AO493" s="19">
        <f t="shared" si="491"/>
        <v>0</v>
      </c>
      <c r="AP493" s="19">
        <f t="shared" si="492"/>
        <v>0</v>
      </c>
      <c r="AQ493" s="97">
        <f t="shared" si="493"/>
        <v>0</v>
      </c>
    </row>
    <row r="494" spans="1:43" ht="17.25" hidden="1" customHeight="1" x14ac:dyDescent="0.2">
      <c r="A494" s="347" t="str">
        <f>'Stammdaten Mitarbeitende'!AA494</f>
        <v/>
      </c>
      <c r="B494" s="348" t="str">
        <f t="shared" si="466"/>
        <v/>
      </c>
      <c r="C494" s="162"/>
      <c r="D494" s="163"/>
      <c r="E494" s="164"/>
      <c r="F494" s="165"/>
      <c r="G494" s="307"/>
      <c r="H494" s="308"/>
      <c r="I494" s="346">
        <f t="shared" si="467"/>
        <v>0</v>
      </c>
      <c r="J494" s="309" t="str">
        <f t="shared" si="468"/>
        <v/>
      </c>
      <c r="K494" s="164"/>
      <c r="L494" s="342" t="str">
        <f t="shared" si="469"/>
        <v/>
      </c>
      <c r="M494" s="309" t="str">
        <f t="shared" si="470"/>
        <v/>
      </c>
      <c r="N494" s="309" t="str">
        <f t="shared" si="471"/>
        <v/>
      </c>
      <c r="O494" s="309" t="str">
        <f t="shared" si="472"/>
        <v/>
      </c>
      <c r="P494" s="164"/>
      <c r="Q494" s="309" t="str">
        <f t="shared" si="473"/>
        <v/>
      </c>
      <c r="R494" s="309" t="str">
        <f t="shared" si="474"/>
        <v/>
      </c>
      <c r="S494" s="56"/>
      <c r="T494" s="57"/>
      <c r="U494" s="64" t="str">
        <f>IF($A494="","",'Stammdaten Mitarbeitende'!L494)</f>
        <v/>
      </c>
      <c r="V494" s="63">
        <f t="shared" si="475"/>
        <v>0</v>
      </c>
      <c r="W494" s="63" t="str">
        <f t="shared" si="476"/>
        <v/>
      </c>
      <c r="X494" s="63" t="str">
        <f t="shared" si="477"/>
        <v/>
      </c>
      <c r="Y494" s="65" t="str">
        <f t="shared" si="478"/>
        <v/>
      </c>
      <c r="Z494" s="65" t="str">
        <f t="shared" si="479"/>
        <v/>
      </c>
      <c r="AA494" s="19" t="str">
        <f t="shared" si="480"/>
        <v/>
      </c>
      <c r="AB494" s="19" t="str">
        <f t="shared" si="481"/>
        <v/>
      </c>
      <c r="AC494" s="19" t="str">
        <f t="shared" si="482"/>
        <v/>
      </c>
      <c r="AD494" s="19" t="str">
        <f t="shared" si="483"/>
        <v/>
      </c>
      <c r="AE494" s="19" t="str">
        <f t="shared" si="484"/>
        <v/>
      </c>
      <c r="AF494" s="19" t="str">
        <f t="shared" si="485"/>
        <v/>
      </c>
      <c r="AG494" s="19">
        <f t="shared" si="486"/>
        <v>0</v>
      </c>
      <c r="AH494" s="19" t="str">
        <f t="shared" si="487"/>
        <v/>
      </c>
      <c r="AI494" s="81">
        <f t="shared" si="488"/>
        <v>0</v>
      </c>
      <c r="AJ494" s="80">
        <f t="shared" si="494"/>
        <v>0</v>
      </c>
      <c r="AK494" s="19">
        <f t="shared" si="489"/>
        <v>0</v>
      </c>
      <c r="AL494" s="19">
        <f t="shared" si="490"/>
        <v>0</v>
      </c>
      <c r="AM494" s="64">
        <f>IF('Stammdaten Mitarbeitende'!N494&gt;0,AC494,0)</f>
        <v>0</v>
      </c>
      <c r="AN494" s="74">
        <f>IF('Stammdaten Mitarbeitende'!N494&gt;0,P494,0)</f>
        <v>0</v>
      </c>
      <c r="AO494" s="19">
        <f t="shared" si="491"/>
        <v>0</v>
      </c>
      <c r="AP494" s="19">
        <f t="shared" si="492"/>
        <v>0</v>
      </c>
      <c r="AQ494" s="97">
        <f t="shared" si="493"/>
        <v>0</v>
      </c>
    </row>
    <row r="495" spans="1:43" ht="17.25" hidden="1" customHeight="1" x14ac:dyDescent="0.2">
      <c r="A495" s="347" t="str">
        <f>'Stammdaten Mitarbeitende'!AA495</f>
        <v/>
      </c>
      <c r="B495" s="348" t="str">
        <f t="shared" si="466"/>
        <v/>
      </c>
      <c r="C495" s="162"/>
      <c r="D495" s="163"/>
      <c r="E495" s="164"/>
      <c r="F495" s="165"/>
      <c r="G495" s="307"/>
      <c r="H495" s="308"/>
      <c r="I495" s="346">
        <f t="shared" si="467"/>
        <v>0</v>
      </c>
      <c r="J495" s="309" t="str">
        <f t="shared" si="468"/>
        <v/>
      </c>
      <c r="K495" s="164"/>
      <c r="L495" s="342" t="str">
        <f t="shared" si="469"/>
        <v/>
      </c>
      <c r="M495" s="309" t="str">
        <f t="shared" si="470"/>
        <v/>
      </c>
      <c r="N495" s="309" t="str">
        <f t="shared" si="471"/>
        <v/>
      </c>
      <c r="O495" s="309" t="str">
        <f t="shared" si="472"/>
        <v/>
      </c>
      <c r="P495" s="164"/>
      <c r="Q495" s="309" t="str">
        <f t="shared" si="473"/>
        <v/>
      </c>
      <c r="R495" s="309" t="str">
        <f t="shared" si="474"/>
        <v/>
      </c>
      <c r="S495" s="56"/>
      <c r="T495" s="57"/>
      <c r="U495" s="64" t="str">
        <f>IF($A495="","",'Stammdaten Mitarbeitende'!L495)</f>
        <v/>
      </c>
      <c r="V495" s="63">
        <f t="shared" si="475"/>
        <v>0</v>
      </c>
      <c r="W495" s="63" t="str">
        <f t="shared" si="476"/>
        <v/>
      </c>
      <c r="X495" s="63" t="str">
        <f t="shared" si="477"/>
        <v/>
      </c>
      <c r="Y495" s="65" t="str">
        <f t="shared" si="478"/>
        <v/>
      </c>
      <c r="Z495" s="65" t="str">
        <f t="shared" si="479"/>
        <v/>
      </c>
      <c r="AA495" s="19" t="str">
        <f t="shared" si="480"/>
        <v/>
      </c>
      <c r="AB495" s="19" t="str">
        <f t="shared" si="481"/>
        <v/>
      </c>
      <c r="AC495" s="19" t="str">
        <f t="shared" si="482"/>
        <v/>
      </c>
      <c r="AD495" s="19" t="str">
        <f t="shared" si="483"/>
        <v/>
      </c>
      <c r="AE495" s="19" t="str">
        <f t="shared" si="484"/>
        <v/>
      </c>
      <c r="AF495" s="19" t="str">
        <f t="shared" si="485"/>
        <v/>
      </c>
      <c r="AG495" s="19">
        <f t="shared" si="486"/>
        <v>0</v>
      </c>
      <c r="AH495" s="19" t="str">
        <f t="shared" si="487"/>
        <v/>
      </c>
      <c r="AI495" s="81">
        <f t="shared" si="488"/>
        <v>0</v>
      </c>
      <c r="AJ495" s="80">
        <f t="shared" si="494"/>
        <v>0</v>
      </c>
      <c r="AK495" s="19">
        <f t="shared" si="489"/>
        <v>0</v>
      </c>
      <c r="AL495" s="19">
        <f t="shared" si="490"/>
        <v>0</v>
      </c>
      <c r="AM495" s="64">
        <f>IF('Stammdaten Mitarbeitende'!N495&gt;0,AC495,0)</f>
        <v>0</v>
      </c>
      <c r="AN495" s="74">
        <f>IF('Stammdaten Mitarbeitende'!N495&gt;0,P495,0)</f>
        <v>0</v>
      </c>
      <c r="AO495" s="19">
        <f t="shared" si="491"/>
        <v>0</v>
      </c>
      <c r="AP495" s="19">
        <f t="shared" si="492"/>
        <v>0</v>
      </c>
      <c r="AQ495" s="97">
        <f t="shared" si="493"/>
        <v>0</v>
      </c>
    </row>
    <row r="496" spans="1:43" ht="17.25" hidden="1" customHeight="1" x14ac:dyDescent="0.2">
      <c r="A496" s="347" t="str">
        <f>'Stammdaten Mitarbeitende'!AA496</f>
        <v/>
      </c>
      <c r="B496" s="348" t="str">
        <f t="shared" si="466"/>
        <v/>
      </c>
      <c r="C496" s="162"/>
      <c r="D496" s="163"/>
      <c r="E496" s="164"/>
      <c r="F496" s="165"/>
      <c r="G496" s="307"/>
      <c r="H496" s="308"/>
      <c r="I496" s="346">
        <f t="shared" si="467"/>
        <v>0</v>
      </c>
      <c r="J496" s="309" t="str">
        <f t="shared" si="468"/>
        <v/>
      </c>
      <c r="K496" s="164"/>
      <c r="L496" s="342" t="str">
        <f t="shared" si="469"/>
        <v/>
      </c>
      <c r="M496" s="309" t="str">
        <f t="shared" si="470"/>
        <v/>
      </c>
      <c r="N496" s="309" t="str">
        <f t="shared" si="471"/>
        <v/>
      </c>
      <c r="O496" s="309" t="str">
        <f t="shared" si="472"/>
        <v/>
      </c>
      <c r="P496" s="164"/>
      <c r="Q496" s="309" t="str">
        <f t="shared" si="473"/>
        <v/>
      </c>
      <c r="R496" s="309" t="str">
        <f t="shared" si="474"/>
        <v/>
      </c>
      <c r="S496" s="56"/>
      <c r="T496" s="57"/>
      <c r="U496" s="64" t="str">
        <f>IF($A496="","",'Stammdaten Mitarbeitende'!L496)</f>
        <v/>
      </c>
      <c r="V496" s="63">
        <f t="shared" si="475"/>
        <v>0</v>
      </c>
      <c r="W496" s="63" t="str">
        <f t="shared" si="476"/>
        <v/>
      </c>
      <c r="X496" s="63" t="str">
        <f t="shared" si="477"/>
        <v/>
      </c>
      <c r="Y496" s="65" t="str">
        <f t="shared" si="478"/>
        <v/>
      </c>
      <c r="Z496" s="65" t="str">
        <f t="shared" si="479"/>
        <v/>
      </c>
      <c r="AA496" s="19" t="str">
        <f t="shared" si="480"/>
        <v/>
      </c>
      <c r="AB496" s="19" t="str">
        <f t="shared" si="481"/>
        <v/>
      </c>
      <c r="AC496" s="19" t="str">
        <f t="shared" si="482"/>
        <v/>
      </c>
      <c r="AD496" s="19" t="str">
        <f t="shared" si="483"/>
        <v/>
      </c>
      <c r="AE496" s="19" t="str">
        <f t="shared" si="484"/>
        <v/>
      </c>
      <c r="AF496" s="19" t="str">
        <f t="shared" si="485"/>
        <v/>
      </c>
      <c r="AG496" s="19">
        <f t="shared" si="486"/>
        <v>0</v>
      </c>
      <c r="AH496" s="19" t="str">
        <f t="shared" si="487"/>
        <v/>
      </c>
      <c r="AI496" s="81">
        <f t="shared" si="488"/>
        <v>0</v>
      </c>
      <c r="AJ496" s="80">
        <f t="shared" si="494"/>
        <v>0</v>
      </c>
      <c r="AK496" s="19">
        <f t="shared" si="489"/>
        <v>0</v>
      </c>
      <c r="AL496" s="19">
        <f t="shared" si="490"/>
        <v>0</v>
      </c>
      <c r="AM496" s="64">
        <f>IF('Stammdaten Mitarbeitende'!N496&gt;0,AC496,0)</f>
        <v>0</v>
      </c>
      <c r="AN496" s="74">
        <f>IF('Stammdaten Mitarbeitende'!N496&gt;0,P496,0)</f>
        <v>0</v>
      </c>
      <c r="AO496" s="19">
        <f t="shared" si="491"/>
        <v>0</v>
      </c>
      <c r="AP496" s="19">
        <f t="shared" si="492"/>
        <v>0</v>
      </c>
      <c r="AQ496" s="97">
        <f t="shared" si="493"/>
        <v>0</v>
      </c>
    </row>
    <row r="497" spans="1:43" ht="17.25" hidden="1" customHeight="1" x14ac:dyDescent="0.2">
      <c r="A497" s="347" t="str">
        <f>'Stammdaten Mitarbeitende'!AA497</f>
        <v/>
      </c>
      <c r="B497" s="348" t="str">
        <f t="shared" si="466"/>
        <v/>
      </c>
      <c r="C497" s="162"/>
      <c r="D497" s="163"/>
      <c r="E497" s="164"/>
      <c r="F497" s="165"/>
      <c r="G497" s="307"/>
      <c r="H497" s="308"/>
      <c r="I497" s="346">
        <f t="shared" si="467"/>
        <v>0</v>
      </c>
      <c r="J497" s="309" t="str">
        <f t="shared" si="468"/>
        <v/>
      </c>
      <c r="K497" s="164"/>
      <c r="L497" s="342" t="str">
        <f t="shared" si="469"/>
        <v/>
      </c>
      <c r="M497" s="309" t="str">
        <f t="shared" si="470"/>
        <v/>
      </c>
      <c r="N497" s="309" t="str">
        <f t="shared" si="471"/>
        <v/>
      </c>
      <c r="O497" s="309" t="str">
        <f t="shared" si="472"/>
        <v/>
      </c>
      <c r="P497" s="164"/>
      <c r="Q497" s="309" t="str">
        <f t="shared" si="473"/>
        <v/>
      </c>
      <c r="R497" s="309" t="str">
        <f t="shared" si="474"/>
        <v/>
      </c>
      <c r="S497" s="56"/>
      <c r="T497" s="57"/>
      <c r="U497" s="64" t="str">
        <f>IF($A497="","",'Stammdaten Mitarbeitende'!L497)</f>
        <v/>
      </c>
      <c r="V497" s="63">
        <f t="shared" si="475"/>
        <v>0</v>
      </c>
      <c r="W497" s="63" t="str">
        <f t="shared" si="476"/>
        <v/>
      </c>
      <c r="X497" s="63" t="str">
        <f t="shared" si="477"/>
        <v/>
      </c>
      <c r="Y497" s="65" t="str">
        <f t="shared" si="478"/>
        <v/>
      </c>
      <c r="Z497" s="65" t="str">
        <f t="shared" si="479"/>
        <v/>
      </c>
      <c r="AA497" s="19" t="str">
        <f t="shared" si="480"/>
        <v/>
      </c>
      <c r="AB497" s="19" t="str">
        <f t="shared" si="481"/>
        <v/>
      </c>
      <c r="AC497" s="19" t="str">
        <f t="shared" si="482"/>
        <v/>
      </c>
      <c r="AD497" s="19" t="str">
        <f t="shared" si="483"/>
        <v/>
      </c>
      <c r="AE497" s="19" t="str">
        <f t="shared" si="484"/>
        <v/>
      </c>
      <c r="AF497" s="19" t="str">
        <f t="shared" si="485"/>
        <v/>
      </c>
      <c r="AG497" s="19">
        <f t="shared" si="486"/>
        <v>0</v>
      </c>
      <c r="AH497" s="19" t="str">
        <f t="shared" si="487"/>
        <v/>
      </c>
      <c r="AI497" s="81">
        <f t="shared" si="488"/>
        <v>0</v>
      </c>
      <c r="AJ497" s="80">
        <f t="shared" si="494"/>
        <v>0</v>
      </c>
      <c r="AK497" s="19">
        <f t="shared" si="489"/>
        <v>0</v>
      </c>
      <c r="AL497" s="19">
        <f t="shared" si="490"/>
        <v>0</v>
      </c>
      <c r="AM497" s="64">
        <f>IF('Stammdaten Mitarbeitende'!N497&gt;0,AC497,0)</f>
        <v>0</v>
      </c>
      <c r="AN497" s="74">
        <f>IF('Stammdaten Mitarbeitende'!N497&gt;0,P497,0)</f>
        <v>0</v>
      </c>
      <c r="AO497" s="19">
        <f t="shared" si="491"/>
        <v>0</v>
      </c>
      <c r="AP497" s="19">
        <f t="shared" si="492"/>
        <v>0</v>
      </c>
      <c r="AQ497" s="97">
        <f t="shared" si="493"/>
        <v>0</v>
      </c>
    </row>
    <row r="498" spans="1:43" ht="17.25" hidden="1" customHeight="1" x14ac:dyDescent="0.2">
      <c r="A498" s="347" t="str">
        <f>'Stammdaten Mitarbeitende'!AA498</f>
        <v/>
      </c>
      <c r="B498" s="348" t="str">
        <f t="shared" si="466"/>
        <v/>
      </c>
      <c r="C498" s="162"/>
      <c r="D498" s="163"/>
      <c r="E498" s="164"/>
      <c r="F498" s="165"/>
      <c r="G498" s="307"/>
      <c r="H498" s="308"/>
      <c r="I498" s="346">
        <f t="shared" si="467"/>
        <v>0</v>
      </c>
      <c r="J498" s="309" t="str">
        <f t="shared" si="468"/>
        <v/>
      </c>
      <c r="K498" s="164"/>
      <c r="L498" s="342" t="str">
        <f t="shared" si="469"/>
        <v/>
      </c>
      <c r="M498" s="309" t="str">
        <f t="shared" si="470"/>
        <v/>
      </c>
      <c r="N498" s="309" t="str">
        <f t="shared" si="471"/>
        <v/>
      </c>
      <c r="O498" s="309" t="str">
        <f t="shared" si="472"/>
        <v/>
      </c>
      <c r="P498" s="164"/>
      <c r="Q498" s="309" t="str">
        <f t="shared" si="473"/>
        <v/>
      </c>
      <c r="R498" s="309" t="str">
        <f t="shared" si="474"/>
        <v/>
      </c>
      <c r="S498" s="56"/>
      <c r="T498" s="57"/>
      <c r="U498" s="64" t="str">
        <f>IF($A498="","",'Stammdaten Mitarbeitende'!L498)</f>
        <v/>
      </c>
      <c r="V498" s="63">
        <f t="shared" si="475"/>
        <v>0</v>
      </c>
      <c r="W498" s="63" t="str">
        <f t="shared" si="476"/>
        <v/>
      </c>
      <c r="X498" s="63" t="str">
        <f t="shared" si="477"/>
        <v/>
      </c>
      <c r="Y498" s="65" t="str">
        <f t="shared" si="478"/>
        <v/>
      </c>
      <c r="Z498" s="65" t="str">
        <f t="shared" si="479"/>
        <v/>
      </c>
      <c r="AA498" s="19" t="str">
        <f t="shared" si="480"/>
        <v/>
      </c>
      <c r="AB498" s="19" t="str">
        <f t="shared" si="481"/>
        <v/>
      </c>
      <c r="AC498" s="19" t="str">
        <f t="shared" si="482"/>
        <v/>
      </c>
      <c r="AD498" s="19" t="str">
        <f t="shared" si="483"/>
        <v/>
      </c>
      <c r="AE498" s="19" t="str">
        <f t="shared" si="484"/>
        <v/>
      </c>
      <c r="AF498" s="19" t="str">
        <f t="shared" si="485"/>
        <v/>
      </c>
      <c r="AG498" s="19">
        <f t="shared" si="486"/>
        <v>0</v>
      </c>
      <c r="AH498" s="19" t="str">
        <f t="shared" si="487"/>
        <v/>
      </c>
      <c r="AI498" s="81">
        <f t="shared" si="488"/>
        <v>0</v>
      </c>
      <c r="AJ498" s="80">
        <f t="shared" si="494"/>
        <v>0</v>
      </c>
      <c r="AK498" s="19">
        <f t="shared" si="489"/>
        <v>0</v>
      </c>
      <c r="AL498" s="19">
        <f t="shared" si="490"/>
        <v>0</v>
      </c>
      <c r="AM498" s="64">
        <f>IF('Stammdaten Mitarbeitende'!N498&gt;0,AC498,0)</f>
        <v>0</v>
      </c>
      <c r="AN498" s="74">
        <f>IF('Stammdaten Mitarbeitende'!N498&gt;0,P498,0)</f>
        <v>0</v>
      </c>
      <c r="AO498" s="19">
        <f t="shared" si="491"/>
        <v>0</v>
      </c>
      <c r="AP498" s="19">
        <f t="shared" si="492"/>
        <v>0</v>
      </c>
      <c r="AQ498" s="97">
        <f t="shared" si="493"/>
        <v>0</v>
      </c>
    </row>
    <row r="499" spans="1:43" ht="17.25" hidden="1" customHeight="1" x14ac:dyDescent="0.2">
      <c r="A499" s="347" t="str">
        <f>'Stammdaten Mitarbeitende'!AA499</f>
        <v/>
      </c>
      <c r="B499" s="348" t="str">
        <f t="shared" si="466"/>
        <v/>
      </c>
      <c r="C499" s="162"/>
      <c r="D499" s="163"/>
      <c r="E499" s="164"/>
      <c r="F499" s="165"/>
      <c r="G499" s="307"/>
      <c r="H499" s="308"/>
      <c r="I499" s="346">
        <f t="shared" si="467"/>
        <v>0</v>
      </c>
      <c r="J499" s="309" t="str">
        <f t="shared" si="468"/>
        <v/>
      </c>
      <c r="K499" s="164"/>
      <c r="L499" s="342" t="str">
        <f t="shared" si="469"/>
        <v/>
      </c>
      <c r="M499" s="309" t="str">
        <f t="shared" si="470"/>
        <v/>
      </c>
      <c r="N499" s="309" t="str">
        <f t="shared" si="471"/>
        <v/>
      </c>
      <c r="O499" s="309" t="str">
        <f t="shared" si="472"/>
        <v/>
      </c>
      <c r="P499" s="164"/>
      <c r="Q499" s="309" t="str">
        <f t="shared" si="473"/>
        <v/>
      </c>
      <c r="R499" s="309" t="str">
        <f t="shared" si="474"/>
        <v/>
      </c>
      <c r="S499" s="56"/>
      <c r="T499" s="57"/>
      <c r="U499" s="64" t="str">
        <f>IF($A499="","",'Stammdaten Mitarbeitende'!L499)</f>
        <v/>
      </c>
      <c r="V499" s="63">
        <f t="shared" si="475"/>
        <v>0</v>
      </c>
      <c r="W499" s="63" t="str">
        <f t="shared" si="476"/>
        <v/>
      </c>
      <c r="X499" s="63" t="str">
        <f t="shared" si="477"/>
        <v/>
      </c>
      <c r="Y499" s="65" t="str">
        <f t="shared" si="478"/>
        <v/>
      </c>
      <c r="Z499" s="65" t="str">
        <f t="shared" si="479"/>
        <v/>
      </c>
      <c r="AA499" s="19" t="str">
        <f t="shared" si="480"/>
        <v/>
      </c>
      <c r="AB499" s="19" t="str">
        <f t="shared" si="481"/>
        <v/>
      </c>
      <c r="AC499" s="19" t="str">
        <f t="shared" si="482"/>
        <v/>
      </c>
      <c r="AD499" s="19" t="str">
        <f t="shared" si="483"/>
        <v/>
      </c>
      <c r="AE499" s="19" t="str">
        <f t="shared" si="484"/>
        <v/>
      </c>
      <c r="AF499" s="19" t="str">
        <f t="shared" si="485"/>
        <v/>
      </c>
      <c r="AG499" s="19">
        <f t="shared" si="486"/>
        <v>0</v>
      </c>
      <c r="AH499" s="19" t="str">
        <f t="shared" si="487"/>
        <v/>
      </c>
      <c r="AI499" s="81">
        <f t="shared" si="488"/>
        <v>0</v>
      </c>
      <c r="AJ499" s="80">
        <f t="shared" si="494"/>
        <v>0</v>
      </c>
      <c r="AK499" s="19">
        <f t="shared" si="489"/>
        <v>0</v>
      </c>
      <c r="AL499" s="19">
        <f t="shared" si="490"/>
        <v>0</v>
      </c>
      <c r="AM499" s="64">
        <f>IF('Stammdaten Mitarbeitende'!N499&gt;0,AC499,0)</f>
        <v>0</v>
      </c>
      <c r="AN499" s="74">
        <f>IF('Stammdaten Mitarbeitende'!N499&gt;0,P499,0)</f>
        <v>0</v>
      </c>
      <c r="AO499" s="19">
        <f t="shared" si="491"/>
        <v>0</v>
      </c>
      <c r="AP499" s="19">
        <f t="shared" si="492"/>
        <v>0</v>
      </c>
      <c r="AQ499" s="97">
        <f t="shared" si="493"/>
        <v>0</v>
      </c>
    </row>
    <row r="500" spans="1:43" ht="17.25" hidden="1" customHeight="1" x14ac:dyDescent="0.2">
      <c r="A500" s="347" t="str">
        <f>'Stammdaten Mitarbeitende'!AA500</f>
        <v/>
      </c>
      <c r="B500" s="348" t="str">
        <f t="shared" si="466"/>
        <v/>
      </c>
      <c r="C500" s="162"/>
      <c r="D500" s="163"/>
      <c r="E500" s="164"/>
      <c r="F500" s="165"/>
      <c r="G500" s="307"/>
      <c r="H500" s="308"/>
      <c r="I500" s="346">
        <f t="shared" si="467"/>
        <v>0</v>
      </c>
      <c r="J500" s="309" t="str">
        <f t="shared" si="468"/>
        <v/>
      </c>
      <c r="K500" s="164"/>
      <c r="L500" s="342" t="str">
        <f t="shared" si="469"/>
        <v/>
      </c>
      <c r="M500" s="309" t="str">
        <f t="shared" si="470"/>
        <v/>
      </c>
      <c r="N500" s="309" t="str">
        <f t="shared" si="471"/>
        <v/>
      </c>
      <c r="O500" s="309" t="str">
        <f t="shared" si="472"/>
        <v/>
      </c>
      <c r="P500" s="164"/>
      <c r="Q500" s="309" t="str">
        <f t="shared" si="473"/>
        <v/>
      </c>
      <c r="R500" s="309" t="str">
        <f t="shared" si="474"/>
        <v/>
      </c>
      <c r="S500" s="56"/>
      <c r="T500" s="57"/>
      <c r="U500" s="64" t="str">
        <f>IF($A500="","",'Stammdaten Mitarbeitende'!L500)</f>
        <v/>
      </c>
      <c r="V500" s="63">
        <f t="shared" si="475"/>
        <v>0</v>
      </c>
      <c r="W500" s="63" t="str">
        <f t="shared" si="476"/>
        <v/>
      </c>
      <c r="X500" s="63" t="str">
        <f t="shared" si="477"/>
        <v/>
      </c>
      <c r="Y500" s="65" t="str">
        <f t="shared" si="478"/>
        <v/>
      </c>
      <c r="Z500" s="65" t="str">
        <f t="shared" si="479"/>
        <v/>
      </c>
      <c r="AA500" s="19" t="str">
        <f t="shared" si="480"/>
        <v/>
      </c>
      <c r="AB500" s="19" t="str">
        <f t="shared" si="481"/>
        <v/>
      </c>
      <c r="AC500" s="19" t="str">
        <f t="shared" si="482"/>
        <v/>
      </c>
      <c r="AD500" s="19" t="str">
        <f t="shared" si="483"/>
        <v/>
      </c>
      <c r="AE500" s="19" t="str">
        <f t="shared" si="484"/>
        <v/>
      </c>
      <c r="AF500" s="19" t="str">
        <f t="shared" si="485"/>
        <v/>
      </c>
      <c r="AG500" s="19">
        <f t="shared" si="486"/>
        <v>0</v>
      </c>
      <c r="AH500" s="19" t="str">
        <f t="shared" si="487"/>
        <v/>
      </c>
      <c r="AI500" s="81">
        <f t="shared" si="488"/>
        <v>0</v>
      </c>
      <c r="AJ500" s="80">
        <f t="shared" si="494"/>
        <v>0</v>
      </c>
      <c r="AK500" s="19">
        <f t="shared" si="489"/>
        <v>0</v>
      </c>
      <c r="AL500" s="19">
        <f t="shared" si="490"/>
        <v>0</v>
      </c>
      <c r="AM500" s="64">
        <f>IF('Stammdaten Mitarbeitende'!N500&gt;0,AC500,0)</f>
        <v>0</v>
      </c>
      <c r="AN500" s="74">
        <f>IF('Stammdaten Mitarbeitende'!N500&gt;0,P500,0)</f>
        <v>0</v>
      </c>
      <c r="AO500" s="19">
        <f t="shared" si="491"/>
        <v>0</v>
      </c>
      <c r="AP500" s="19">
        <f t="shared" si="492"/>
        <v>0</v>
      </c>
      <c r="AQ500" s="97">
        <f t="shared" si="493"/>
        <v>0</v>
      </c>
    </row>
    <row r="501" spans="1:43" ht="17.25" hidden="1" customHeight="1" x14ac:dyDescent="0.2">
      <c r="A501" s="347" t="str">
        <f>'Stammdaten Mitarbeitende'!AA501</f>
        <v/>
      </c>
      <c r="B501" s="348" t="str">
        <f t="shared" si="466"/>
        <v/>
      </c>
      <c r="C501" s="162"/>
      <c r="D501" s="163"/>
      <c r="E501" s="164"/>
      <c r="F501" s="165"/>
      <c r="G501" s="307"/>
      <c r="H501" s="308"/>
      <c r="I501" s="346">
        <f t="shared" si="467"/>
        <v>0</v>
      </c>
      <c r="J501" s="309" t="str">
        <f t="shared" si="468"/>
        <v/>
      </c>
      <c r="K501" s="164"/>
      <c r="L501" s="342" t="str">
        <f t="shared" si="469"/>
        <v/>
      </c>
      <c r="M501" s="309" t="str">
        <f t="shared" si="470"/>
        <v/>
      </c>
      <c r="N501" s="309" t="str">
        <f t="shared" si="471"/>
        <v/>
      </c>
      <c r="O501" s="309" t="str">
        <f t="shared" si="472"/>
        <v/>
      </c>
      <c r="P501" s="164"/>
      <c r="Q501" s="309" t="str">
        <f t="shared" si="473"/>
        <v/>
      </c>
      <c r="R501" s="309" t="str">
        <f t="shared" si="474"/>
        <v/>
      </c>
      <c r="S501" s="56"/>
      <c r="T501" s="57"/>
      <c r="U501" s="64" t="str">
        <f>IF($A501="","",'Stammdaten Mitarbeitende'!L501)</f>
        <v/>
      </c>
      <c r="V501" s="63">
        <f t="shared" si="475"/>
        <v>0</v>
      </c>
      <c r="W501" s="63" t="str">
        <f t="shared" si="476"/>
        <v/>
      </c>
      <c r="X501" s="63" t="str">
        <f t="shared" si="477"/>
        <v/>
      </c>
      <c r="Y501" s="65" t="str">
        <f t="shared" si="478"/>
        <v/>
      </c>
      <c r="Z501" s="65" t="str">
        <f t="shared" si="479"/>
        <v/>
      </c>
      <c r="AA501" s="19" t="str">
        <f t="shared" si="480"/>
        <v/>
      </c>
      <c r="AB501" s="19" t="str">
        <f t="shared" si="481"/>
        <v/>
      </c>
      <c r="AC501" s="19" t="str">
        <f t="shared" si="482"/>
        <v/>
      </c>
      <c r="AD501" s="19" t="str">
        <f t="shared" si="483"/>
        <v/>
      </c>
      <c r="AE501" s="19" t="str">
        <f t="shared" si="484"/>
        <v/>
      </c>
      <c r="AF501" s="19" t="str">
        <f t="shared" si="485"/>
        <v/>
      </c>
      <c r="AG501" s="19">
        <f t="shared" si="486"/>
        <v>0</v>
      </c>
      <c r="AH501" s="19" t="str">
        <f t="shared" si="487"/>
        <v/>
      </c>
      <c r="AI501" s="81">
        <f t="shared" si="488"/>
        <v>0</v>
      </c>
      <c r="AJ501" s="80">
        <f t="shared" si="494"/>
        <v>0</v>
      </c>
      <c r="AK501" s="19">
        <f t="shared" si="489"/>
        <v>0</v>
      </c>
      <c r="AL501" s="19">
        <f t="shared" si="490"/>
        <v>0</v>
      </c>
      <c r="AM501" s="64">
        <f>IF('Stammdaten Mitarbeitende'!N501&gt;0,AC501,0)</f>
        <v>0</v>
      </c>
      <c r="AN501" s="74">
        <f>IF('Stammdaten Mitarbeitende'!N501&gt;0,P501,0)</f>
        <v>0</v>
      </c>
      <c r="AO501" s="19">
        <f t="shared" si="491"/>
        <v>0</v>
      </c>
      <c r="AP501" s="19">
        <f t="shared" si="492"/>
        <v>0</v>
      </c>
      <c r="AQ501" s="97">
        <f t="shared" si="493"/>
        <v>0</v>
      </c>
    </row>
    <row r="502" spans="1:43" ht="17.25" hidden="1" customHeight="1" x14ac:dyDescent="0.2">
      <c r="A502" s="347" t="str">
        <f>'Stammdaten Mitarbeitende'!AA502</f>
        <v/>
      </c>
      <c r="B502" s="348" t="str">
        <f t="shared" si="466"/>
        <v/>
      </c>
      <c r="C502" s="162"/>
      <c r="D502" s="163"/>
      <c r="E502" s="164"/>
      <c r="F502" s="165"/>
      <c r="G502" s="307"/>
      <c r="H502" s="308"/>
      <c r="I502" s="346">
        <f t="shared" si="467"/>
        <v>0</v>
      </c>
      <c r="J502" s="309" t="str">
        <f t="shared" si="468"/>
        <v/>
      </c>
      <c r="K502" s="164"/>
      <c r="L502" s="342" t="str">
        <f t="shared" si="469"/>
        <v/>
      </c>
      <c r="M502" s="309" t="str">
        <f t="shared" si="470"/>
        <v/>
      </c>
      <c r="N502" s="309" t="str">
        <f t="shared" si="471"/>
        <v/>
      </c>
      <c r="O502" s="309" t="str">
        <f t="shared" si="472"/>
        <v/>
      </c>
      <c r="P502" s="164"/>
      <c r="Q502" s="309" t="str">
        <f t="shared" si="473"/>
        <v/>
      </c>
      <c r="R502" s="309" t="str">
        <f t="shared" si="474"/>
        <v/>
      </c>
      <c r="S502" s="56"/>
      <c r="T502" s="57"/>
      <c r="U502" s="64" t="str">
        <f>IF($A502="","",'Stammdaten Mitarbeitende'!L502)</f>
        <v/>
      </c>
      <c r="V502" s="63">
        <f t="shared" si="475"/>
        <v>0</v>
      </c>
      <c r="W502" s="63" t="str">
        <f t="shared" si="476"/>
        <v/>
      </c>
      <c r="X502" s="63" t="str">
        <f t="shared" si="477"/>
        <v/>
      </c>
      <c r="Y502" s="65" t="str">
        <f t="shared" si="478"/>
        <v/>
      </c>
      <c r="Z502" s="65" t="str">
        <f t="shared" si="479"/>
        <v/>
      </c>
      <c r="AA502" s="19" t="str">
        <f t="shared" si="480"/>
        <v/>
      </c>
      <c r="AB502" s="19" t="str">
        <f t="shared" si="481"/>
        <v/>
      </c>
      <c r="AC502" s="19" t="str">
        <f t="shared" si="482"/>
        <v/>
      </c>
      <c r="AD502" s="19" t="str">
        <f t="shared" si="483"/>
        <v/>
      </c>
      <c r="AE502" s="19" t="str">
        <f t="shared" si="484"/>
        <v/>
      </c>
      <c r="AF502" s="19" t="str">
        <f t="shared" si="485"/>
        <v/>
      </c>
      <c r="AG502" s="19">
        <f t="shared" si="486"/>
        <v>0</v>
      </c>
      <c r="AH502" s="19" t="str">
        <f t="shared" si="487"/>
        <v/>
      </c>
      <c r="AI502" s="81">
        <f t="shared" si="488"/>
        <v>0</v>
      </c>
      <c r="AJ502" s="80">
        <f t="shared" si="494"/>
        <v>0</v>
      </c>
      <c r="AK502" s="19">
        <f t="shared" si="489"/>
        <v>0</v>
      </c>
      <c r="AL502" s="19">
        <f t="shared" si="490"/>
        <v>0</v>
      </c>
      <c r="AM502" s="64">
        <f>IF('Stammdaten Mitarbeitende'!N502&gt;0,AC502,0)</f>
        <v>0</v>
      </c>
      <c r="AN502" s="74">
        <f>IF('Stammdaten Mitarbeitende'!N502&gt;0,P502,0)</f>
        <v>0</v>
      </c>
      <c r="AO502" s="19">
        <f t="shared" si="491"/>
        <v>0</v>
      </c>
      <c r="AP502" s="19">
        <f t="shared" si="492"/>
        <v>0</v>
      </c>
      <c r="AQ502" s="97">
        <f t="shared" si="493"/>
        <v>0</v>
      </c>
    </row>
    <row r="503" spans="1:43" ht="17.25" hidden="1" customHeight="1" x14ac:dyDescent="0.2">
      <c r="A503" s="347" t="str">
        <f>'Stammdaten Mitarbeitende'!AA503</f>
        <v/>
      </c>
      <c r="B503" s="348" t="str">
        <f t="shared" si="466"/>
        <v/>
      </c>
      <c r="C503" s="162"/>
      <c r="D503" s="163"/>
      <c r="E503" s="164"/>
      <c r="F503" s="165"/>
      <c r="G503" s="307"/>
      <c r="H503" s="308"/>
      <c r="I503" s="346">
        <f t="shared" si="467"/>
        <v>0</v>
      </c>
      <c r="J503" s="309" t="str">
        <f t="shared" si="468"/>
        <v/>
      </c>
      <c r="K503" s="164"/>
      <c r="L503" s="342" t="str">
        <f t="shared" si="469"/>
        <v/>
      </c>
      <c r="M503" s="309" t="str">
        <f t="shared" si="470"/>
        <v/>
      </c>
      <c r="N503" s="309" t="str">
        <f t="shared" si="471"/>
        <v/>
      </c>
      <c r="O503" s="309" t="str">
        <f t="shared" si="472"/>
        <v/>
      </c>
      <c r="P503" s="164"/>
      <c r="Q503" s="309" t="str">
        <f t="shared" si="473"/>
        <v/>
      </c>
      <c r="R503" s="309" t="str">
        <f t="shared" si="474"/>
        <v/>
      </c>
      <c r="S503" s="56"/>
      <c r="T503" s="57"/>
      <c r="U503" s="64" t="str">
        <f>IF($A503="","",'Stammdaten Mitarbeitende'!L503)</f>
        <v/>
      </c>
      <c r="V503" s="63">
        <f t="shared" si="475"/>
        <v>0</v>
      </c>
      <c r="W503" s="63" t="str">
        <f t="shared" si="476"/>
        <v/>
      </c>
      <c r="X503" s="63" t="str">
        <f t="shared" si="477"/>
        <v/>
      </c>
      <c r="Y503" s="65" t="str">
        <f t="shared" si="478"/>
        <v/>
      </c>
      <c r="Z503" s="65" t="str">
        <f t="shared" si="479"/>
        <v/>
      </c>
      <c r="AA503" s="19" t="str">
        <f t="shared" si="480"/>
        <v/>
      </c>
      <c r="AB503" s="19" t="str">
        <f t="shared" si="481"/>
        <v/>
      </c>
      <c r="AC503" s="19" t="str">
        <f t="shared" si="482"/>
        <v/>
      </c>
      <c r="AD503" s="19" t="str">
        <f t="shared" si="483"/>
        <v/>
      </c>
      <c r="AE503" s="19" t="str">
        <f t="shared" si="484"/>
        <v/>
      </c>
      <c r="AF503" s="19" t="str">
        <f t="shared" si="485"/>
        <v/>
      </c>
      <c r="AG503" s="19">
        <f t="shared" si="486"/>
        <v>0</v>
      </c>
      <c r="AH503" s="19" t="str">
        <f t="shared" si="487"/>
        <v/>
      </c>
      <c r="AI503" s="81">
        <f t="shared" si="488"/>
        <v>0</v>
      </c>
      <c r="AJ503" s="80">
        <f t="shared" si="494"/>
        <v>0</v>
      </c>
      <c r="AK503" s="19">
        <f t="shared" si="489"/>
        <v>0</v>
      </c>
      <c r="AL503" s="19">
        <f t="shared" si="490"/>
        <v>0</v>
      </c>
      <c r="AM503" s="64">
        <f>IF('Stammdaten Mitarbeitende'!N503&gt;0,AC503,0)</f>
        <v>0</v>
      </c>
      <c r="AN503" s="74">
        <f>IF('Stammdaten Mitarbeitende'!N503&gt;0,P503,0)</f>
        <v>0</v>
      </c>
      <c r="AO503" s="19">
        <f t="shared" si="491"/>
        <v>0</v>
      </c>
      <c r="AP503" s="19">
        <f t="shared" si="492"/>
        <v>0</v>
      </c>
      <c r="AQ503" s="97">
        <f t="shared" si="493"/>
        <v>0</v>
      </c>
    </row>
    <row r="504" spans="1:43" ht="17.25" hidden="1" customHeight="1" x14ac:dyDescent="0.2">
      <c r="A504" s="347" t="str">
        <f>'Stammdaten Mitarbeitende'!AA504</f>
        <v/>
      </c>
      <c r="B504" s="348" t="str">
        <f t="shared" si="466"/>
        <v/>
      </c>
      <c r="C504" s="162"/>
      <c r="D504" s="163"/>
      <c r="E504" s="164"/>
      <c r="F504" s="165"/>
      <c r="G504" s="307"/>
      <c r="H504" s="308"/>
      <c r="I504" s="346">
        <f t="shared" si="467"/>
        <v>0</v>
      </c>
      <c r="J504" s="309" t="str">
        <f t="shared" si="468"/>
        <v/>
      </c>
      <c r="K504" s="164"/>
      <c r="L504" s="342" t="str">
        <f t="shared" si="469"/>
        <v/>
      </c>
      <c r="M504" s="309" t="str">
        <f t="shared" si="470"/>
        <v/>
      </c>
      <c r="N504" s="309" t="str">
        <f t="shared" si="471"/>
        <v/>
      </c>
      <c r="O504" s="309" t="str">
        <f t="shared" si="472"/>
        <v/>
      </c>
      <c r="P504" s="164"/>
      <c r="Q504" s="309" t="str">
        <f t="shared" si="473"/>
        <v/>
      </c>
      <c r="R504" s="309" t="str">
        <f t="shared" si="474"/>
        <v/>
      </c>
      <c r="S504" s="56"/>
      <c r="T504" s="57"/>
      <c r="U504" s="64" t="str">
        <f>IF($A504="","",'Stammdaten Mitarbeitende'!L504)</f>
        <v/>
      </c>
      <c r="V504" s="63">
        <f t="shared" si="475"/>
        <v>0</v>
      </c>
      <c r="W504" s="63" t="str">
        <f t="shared" si="476"/>
        <v/>
      </c>
      <c r="X504" s="63" t="str">
        <f t="shared" si="477"/>
        <v/>
      </c>
      <c r="Y504" s="65" t="str">
        <f t="shared" si="478"/>
        <v/>
      </c>
      <c r="Z504" s="65" t="str">
        <f t="shared" si="479"/>
        <v/>
      </c>
      <c r="AA504" s="19" t="str">
        <f t="shared" si="480"/>
        <v/>
      </c>
      <c r="AB504" s="19" t="str">
        <f t="shared" si="481"/>
        <v/>
      </c>
      <c r="AC504" s="19" t="str">
        <f t="shared" si="482"/>
        <v/>
      </c>
      <c r="AD504" s="19" t="str">
        <f t="shared" si="483"/>
        <v/>
      </c>
      <c r="AE504" s="19" t="str">
        <f t="shared" si="484"/>
        <v/>
      </c>
      <c r="AF504" s="19" t="str">
        <f t="shared" si="485"/>
        <v/>
      </c>
      <c r="AG504" s="19">
        <f t="shared" si="486"/>
        <v>0</v>
      </c>
      <c r="AH504" s="19" t="str">
        <f t="shared" si="487"/>
        <v/>
      </c>
      <c r="AI504" s="81">
        <f t="shared" si="488"/>
        <v>0</v>
      </c>
      <c r="AJ504" s="80">
        <f t="shared" si="494"/>
        <v>0</v>
      </c>
      <c r="AK504" s="19">
        <f t="shared" si="489"/>
        <v>0</v>
      </c>
      <c r="AL504" s="19">
        <f t="shared" si="490"/>
        <v>0</v>
      </c>
      <c r="AM504" s="64">
        <f>IF('Stammdaten Mitarbeitende'!N504&gt;0,AC504,0)</f>
        <v>0</v>
      </c>
      <c r="AN504" s="74">
        <f>IF('Stammdaten Mitarbeitende'!N504&gt;0,P504,0)</f>
        <v>0</v>
      </c>
      <c r="AO504" s="19">
        <f t="shared" si="491"/>
        <v>0</v>
      </c>
      <c r="AP504" s="19">
        <f t="shared" si="492"/>
        <v>0</v>
      </c>
      <c r="AQ504" s="97">
        <f t="shared" si="493"/>
        <v>0</v>
      </c>
    </row>
    <row r="505" spans="1:43" ht="17.25" hidden="1" customHeight="1" x14ac:dyDescent="0.2">
      <c r="A505" s="347" t="str">
        <f>'Stammdaten Mitarbeitende'!AA505</f>
        <v/>
      </c>
      <c r="B505" s="348" t="str">
        <f t="shared" si="466"/>
        <v/>
      </c>
      <c r="C505" s="162"/>
      <c r="D505" s="163"/>
      <c r="E505" s="164"/>
      <c r="F505" s="165"/>
      <c r="G505" s="307"/>
      <c r="H505" s="308"/>
      <c r="I505" s="346">
        <f t="shared" si="467"/>
        <v>0</v>
      </c>
      <c r="J505" s="309" t="str">
        <f t="shared" si="468"/>
        <v/>
      </c>
      <c r="K505" s="164"/>
      <c r="L505" s="342" t="str">
        <f t="shared" si="469"/>
        <v/>
      </c>
      <c r="M505" s="309" t="str">
        <f t="shared" si="470"/>
        <v/>
      </c>
      <c r="N505" s="309" t="str">
        <f t="shared" si="471"/>
        <v/>
      </c>
      <c r="O505" s="309" t="str">
        <f t="shared" si="472"/>
        <v/>
      </c>
      <c r="P505" s="164"/>
      <c r="Q505" s="309" t="str">
        <f t="shared" si="473"/>
        <v/>
      </c>
      <c r="R505" s="309" t="str">
        <f t="shared" si="474"/>
        <v/>
      </c>
      <c r="S505" s="56"/>
      <c r="T505" s="57"/>
      <c r="U505" s="64" t="str">
        <f>IF($A505="","",'Stammdaten Mitarbeitende'!L505)</f>
        <v/>
      </c>
      <c r="V505" s="63">
        <f t="shared" si="475"/>
        <v>0</v>
      </c>
      <c r="W505" s="63" t="str">
        <f t="shared" si="476"/>
        <v/>
      </c>
      <c r="X505" s="63" t="str">
        <f t="shared" si="477"/>
        <v/>
      </c>
      <c r="Y505" s="65" t="str">
        <f t="shared" si="478"/>
        <v/>
      </c>
      <c r="Z505" s="65" t="str">
        <f t="shared" si="479"/>
        <v/>
      </c>
      <c r="AA505" s="19" t="str">
        <f t="shared" si="480"/>
        <v/>
      </c>
      <c r="AB505" s="19" t="str">
        <f t="shared" si="481"/>
        <v/>
      </c>
      <c r="AC505" s="19" t="str">
        <f t="shared" si="482"/>
        <v/>
      </c>
      <c r="AD505" s="19" t="str">
        <f t="shared" si="483"/>
        <v/>
      </c>
      <c r="AE505" s="19" t="str">
        <f t="shared" si="484"/>
        <v/>
      </c>
      <c r="AF505" s="19" t="str">
        <f t="shared" si="485"/>
        <v/>
      </c>
      <c r="AG505" s="19">
        <f t="shared" si="486"/>
        <v>0</v>
      </c>
      <c r="AH505" s="19" t="str">
        <f t="shared" si="487"/>
        <v/>
      </c>
      <c r="AI505" s="81">
        <f t="shared" si="488"/>
        <v>0</v>
      </c>
      <c r="AJ505" s="80">
        <f t="shared" si="494"/>
        <v>0</v>
      </c>
      <c r="AK505" s="19">
        <f t="shared" si="489"/>
        <v>0</v>
      </c>
      <c r="AL505" s="19">
        <f t="shared" si="490"/>
        <v>0</v>
      </c>
      <c r="AM505" s="64">
        <f>IF('Stammdaten Mitarbeitende'!N505&gt;0,AC505,0)</f>
        <v>0</v>
      </c>
      <c r="AN505" s="74">
        <f>IF('Stammdaten Mitarbeitende'!N505&gt;0,P505,0)</f>
        <v>0</v>
      </c>
      <c r="AO505" s="19">
        <f t="shared" si="491"/>
        <v>0</v>
      </c>
      <c r="AP505" s="19">
        <f t="shared" si="492"/>
        <v>0</v>
      </c>
      <c r="AQ505" s="97">
        <f t="shared" si="493"/>
        <v>0</v>
      </c>
    </row>
    <row r="506" spans="1:43" ht="17.25" hidden="1" customHeight="1" x14ac:dyDescent="0.2">
      <c r="A506" s="347" t="str">
        <f>'Stammdaten Mitarbeitende'!AA506</f>
        <v/>
      </c>
      <c r="B506" s="348" t="str">
        <f t="shared" si="466"/>
        <v/>
      </c>
      <c r="C506" s="162"/>
      <c r="D506" s="163"/>
      <c r="E506" s="164"/>
      <c r="F506" s="165"/>
      <c r="G506" s="307"/>
      <c r="H506" s="308"/>
      <c r="I506" s="346">
        <f t="shared" si="467"/>
        <v>0</v>
      </c>
      <c r="J506" s="309" t="str">
        <f t="shared" si="468"/>
        <v/>
      </c>
      <c r="K506" s="164"/>
      <c r="L506" s="342" t="str">
        <f t="shared" si="469"/>
        <v/>
      </c>
      <c r="M506" s="309" t="str">
        <f t="shared" si="470"/>
        <v/>
      </c>
      <c r="N506" s="309" t="str">
        <f t="shared" si="471"/>
        <v/>
      </c>
      <c r="O506" s="309" t="str">
        <f t="shared" si="472"/>
        <v/>
      </c>
      <c r="P506" s="164"/>
      <c r="Q506" s="309" t="str">
        <f t="shared" si="473"/>
        <v/>
      </c>
      <c r="R506" s="309" t="str">
        <f t="shared" si="474"/>
        <v/>
      </c>
      <c r="S506" s="56"/>
      <c r="T506" s="57"/>
      <c r="U506" s="64" t="str">
        <f>IF($A506="","",'Stammdaten Mitarbeitende'!L506)</f>
        <v/>
      </c>
      <c r="V506" s="63">
        <f t="shared" si="475"/>
        <v>0</v>
      </c>
      <c r="W506" s="63" t="str">
        <f t="shared" si="476"/>
        <v/>
      </c>
      <c r="X506" s="63" t="str">
        <f t="shared" si="477"/>
        <v/>
      </c>
      <c r="Y506" s="65" t="str">
        <f t="shared" si="478"/>
        <v/>
      </c>
      <c r="Z506" s="65" t="str">
        <f t="shared" si="479"/>
        <v/>
      </c>
      <c r="AA506" s="19" t="str">
        <f t="shared" si="480"/>
        <v/>
      </c>
      <c r="AB506" s="19" t="str">
        <f t="shared" si="481"/>
        <v/>
      </c>
      <c r="AC506" s="19" t="str">
        <f t="shared" si="482"/>
        <v/>
      </c>
      <c r="AD506" s="19" t="str">
        <f t="shared" si="483"/>
        <v/>
      </c>
      <c r="AE506" s="19" t="str">
        <f t="shared" si="484"/>
        <v/>
      </c>
      <c r="AF506" s="19" t="str">
        <f t="shared" si="485"/>
        <v/>
      </c>
      <c r="AG506" s="19">
        <f t="shared" si="486"/>
        <v>0</v>
      </c>
      <c r="AH506" s="19" t="str">
        <f t="shared" si="487"/>
        <v/>
      </c>
      <c r="AI506" s="81">
        <f t="shared" si="488"/>
        <v>0</v>
      </c>
      <c r="AJ506" s="80">
        <f t="shared" si="494"/>
        <v>0</v>
      </c>
      <c r="AK506" s="19">
        <f t="shared" si="489"/>
        <v>0</v>
      </c>
      <c r="AL506" s="19">
        <f t="shared" si="490"/>
        <v>0</v>
      </c>
      <c r="AM506" s="64">
        <f>IF('Stammdaten Mitarbeitende'!N506&gt;0,AC506,0)</f>
        <v>0</v>
      </c>
      <c r="AN506" s="74">
        <f>IF('Stammdaten Mitarbeitende'!N506&gt;0,P506,0)</f>
        <v>0</v>
      </c>
      <c r="AO506" s="19">
        <f t="shared" si="491"/>
        <v>0</v>
      </c>
      <c r="AP506" s="19">
        <f t="shared" si="492"/>
        <v>0</v>
      </c>
      <c r="AQ506" s="97">
        <f t="shared" si="493"/>
        <v>0</v>
      </c>
    </row>
    <row r="507" spans="1:43" ht="17.25" hidden="1" customHeight="1" x14ac:dyDescent="0.2">
      <c r="A507" s="347" t="str">
        <f>'Stammdaten Mitarbeitende'!AA507</f>
        <v/>
      </c>
      <c r="B507" s="348" t="str">
        <f t="shared" si="466"/>
        <v/>
      </c>
      <c r="C507" s="162"/>
      <c r="D507" s="163"/>
      <c r="E507" s="164"/>
      <c r="F507" s="165"/>
      <c r="G507" s="307"/>
      <c r="H507" s="308"/>
      <c r="I507" s="346">
        <f t="shared" si="467"/>
        <v>0</v>
      </c>
      <c r="J507" s="309" t="str">
        <f t="shared" si="468"/>
        <v/>
      </c>
      <c r="K507" s="164"/>
      <c r="L507" s="342" t="str">
        <f t="shared" si="469"/>
        <v/>
      </c>
      <c r="M507" s="309" t="str">
        <f t="shared" si="470"/>
        <v/>
      </c>
      <c r="N507" s="309" t="str">
        <f t="shared" si="471"/>
        <v/>
      </c>
      <c r="O507" s="309" t="str">
        <f t="shared" si="472"/>
        <v/>
      </c>
      <c r="P507" s="164"/>
      <c r="Q507" s="309" t="str">
        <f t="shared" si="473"/>
        <v/>
      </c>
      <c r="R507" s="309" t="str">
        <f t="shared" si="474"/>
        <v/>
      </c>
      <c r="S507" s="56"/>
      <c r="T507" s="57"/>
      <c r="U507" s="64" t="str">
        <f>IF($A507="","",'Stammdaten Mitarbeitende'!L507)</f>
        <v/>
      </c>
      <c r="V507" s="63">
        <f t="shared" si="475"/>
        <v>0</v>
      </c>
      <c r="W507" s="63" t="str">
        <f t="shared" si="476"/>
        <v/>
      </c>
      <c r="X507" s="63" t="str">
        <f t="shared" si="477"/>
        <v/>
      </c>
      <c r="Y507" s="65" t="str">
        <f t="shared" si="478"/>
        <v/>
      </c>
      <c r="Z507" s="65" t="str">
        <f t="shared" si="479"/>
        <v/>
      </c>
      <c r="AA507" s="19" t="str">
        <f t="shared" si="480"/>
        <v/>
      </c>
      <c r="AB507" s="19" t="str">
        <f t="shared" si="481"/>
        <v/>
      </c>
      <c r="AC507" s="19" t="str">
        <f t="shared" si="482"/>
        <v/>
      </c>
      <c r="AD507" s="19" t="str">
        <f t="shared" si="483"/>
        <v/>
      </c>
      <c r="AE507" s="19" t="str">
        <f t="shared" si="484"/>
        <v/>
      </c>
      <c r="AF507" s="19" t="str">
        <f t="shared" si="485"/>
        <v/>
      </c>
      <c r="AG507" s="19">
        <f t="shared" si="486"/>
        <v>0</v>
      </c>
      <c r="AH507" s="19" t="str">
        <f t="shared" si="487"/>
        <v/>
      </c>
      <c r="AI507" s="81">
        <f t="shared" si="488"/>
        <v>0</v>
      </c>
      <c r="AJ507" s="80">
        <f t="shared" si="494"/>
        <v>0</v>
      </c>
      <c r="AK507" s="19">
        <f t="shared" si="489"/>
        <v>0</v>
      </c>
      <c r="AL507" s="19">
        <f t="shared" si="490"/>
        <v>0</v>
      </c>
      <c r="AM507" s="64">
        <f>IF('Stammdaten Mitarbeitende'!N507&gt;0,AC507,0)</f>
        <v>0</v>
      </c>
      <c r="AN507" s="74">
        <f>IF('Stammdaten Mitarbeitende'!N507&gt;0,P507,0)</f>
        <v>0</v>
      </c>
      <c r="AO507" s="19">
        <f t="shared" si="491"/>
        <v>0</v>
      </c>
      <c r="AP507" s="19">
        <f t="shared" si="492"/>
        <v>0</v>
      </c>
      <c r="AQ507" s="97">
        <f t="shared" si="493"/>
        <v>0</v>
      </c>
    </row>
    <row r="508" spans="1:43" ht="17.25" hidden="1" customHeight="1" x14ac:dyDescent="0.2">
      <c r="A508" s="347" t="str">
        <f>'Stammdaten Mitarbeitende'!AA508</f>
        <v/>
      </c>
      <c r="B508" s="348" t="str">
        <f t="shared" si="466"/>
        <v/>
      </c>
      <c r="C508" s="162"/>
      <c r="D508" s="163"/>
      <c r="E508" s="164"/>
      <c r="F508" s="165"/>
      <c r="G508" s="307"/>
      <c r="H508" s="308"/>
      <c r="I508" s="346">
        <f t="shared" si="467"/>
        <v>0</v>
      </c>
      <c r="J508" s="309" t="str">
        <f t="shared" si="468"/>
        <v/>
      </c>
      <c r="K508" s="164"/>
      <c r="L508" s="342" t="str">
        <f t="shared" si="469"/>
        <v/>
      </c>
      <c r="M508" s="309" t="str">
        <f t="shared" si="470"/>
        <v/>
      </c>
      <c r="N508" s="309" t="str">
        <f t="shared" si="471"/>
        <v/>
      </c>
      <c r="O508" s="309" t="str">
        <f t="shared" si="472"/>
        <v/>
      </c>
      <c r="P508" s="164"/>
      <c r="Q508" s="309" t="str">
        <f t="shared" si="473"/>
        <v/>
      </c>
      <c r="R508" s="309" t="str">
        <f t="shared" si="474"/>
        <v/>
      </c>
      <c r="S508" s="56"/>
      <c r="T508" s="57"/>
      <c r="U508" s="64" t="str">
        <f>IF($A508="","",'Stammdaten Mitarbeitende'!L508)</f>
        <v/>
      </c>
      <c r="V508" s="63">
        <f t="shared" si="475"/>
        <v>0</v>
      </c>
      <c r="W508" s="63" t="str">
        <f t="shared" si="476"/>
        <v/>
      </c>
      <c r="X508" s="63" t="str">
        <f t="shared" si="477"/>
        <v/>
      </c>
      <c r="Y508" s="65" t="str">
        <f t="shared" si="478"/>
        <v/>
      </c>
      <c r="Z508" s="65" t="str">
        <f t="shared" si="479"/>
        <v/>
      </c>
      <c r="AA508" s="19" t="str">
        <f t="shared" si="480"/>
        <v/>
      </c>
      <c r="AB508" s="19" t="str">
        <f t="shared" si="481"/>
        <v/>
      </c>
      <c r="AC508" s="19" t="str">
        <f t="shared" si="482"/>
        <v/>
      </c>
      <c r="AD508" s="19" t="str">
        <f t="shared" si="483"/>
        <v/>
      </c>
      <c r="AE508" s="19" t="str">
        <f t="shared" si="484"/>
        <v/>
      </c>
      <c r="AF508" s="19" t="str">
        <f t="shared" si="485"/>
        <v/>
      </c>
      <c r="AG508" s="19">
        <f t="shared" si="486"/>
        <v>0</v>
      </c>
      <c r="AH508" s="19" t="str">
        <f t="shared" si="487"/>
        <v/>
      </c>
      <c r="AI508" s="81">
        <f t="shared" si="488"/>
        <v>0</v>
      </c>
      <c r="AJ508" s="80">
        <f t="shared" si="494"/>
        <v>0</v>
      </c>
      <c r="AK508" s="19">
        <f t="shared" si="489"/>
        <v>0</v>
      </c>
      <c r="AL508" s="19">
        <f t="shared" si="490"/>
        <v>0</v>
      </c>
      <c r="AM508" s="64">
        <f>IF('Stammdaten Mitarbeitende'!N508&gt;0,AC508,0)</f>
        <v>0</v>
      </c>
      <c r="AN508" s="74">
        <f>IF('Stammdaten Mitarbeitende'!N508&gt;0,P508,0)</f>
        <v>0</v>
      </c>
      <c r="AO508" s="19">
        <f t="shared" si="491"/>
        <v>0</v>
      </c>
      <c r="AP508" s="19">
        <f t="shared" si="492"/>
        <v>0</v>
      </c>
      <c r="AQ508" s="97">
        <f t="shared" si="493"/>
        <v>0</v>
      </c>
    </row>
    <row r="509" spans="1:43" ht="17.25" hidden="1" customHeight="1" x14ac:dyDescent="0.2">
      <c r="A509" s="347" t="str">
        <f>'Stammdaten Mitarbeitende'!AA509</f>
        <v/>
      </c>
      <c r="B509" s="348" t="str">
        <f t="shared" si="466"/>
        <v/>
      </c>
      <c r="C509" s="162"/>
      <c r="D509" s="163"/>
      <c r="E509" s="164"/>
      <c r="F509" s="165"/>
      <c r="G509" s="307"/>
      <c r="H509" s="308"/>
      <c r="I509" s="346">
        <f t="shared" si="467"/>
        <v>0</v>
      </c>
      <c r="J509" s="309" t="str">
        <f t="shared" si="468"/>
        <v/>
      </c>
      <c r="K509" s="164"/>
      <c r="L509" s="342" t="str">
        <f t="shared" si="469"/>
        <v/>
      </c>
      <c r="M509" s="309" t="str">
        <f t="shared" si="470"/>
        <v/>
      </c>
      <c r="N509" s="309" t="str">
        <f t="shared" si="471"/>
        <v/>
      </c>
      <c r="O509" s="309" t="str">
        <f t="shared" si="472"/>
        <v/>
      </c>
      <c r="P509" s="164"/>
      <c r="Q509" s="309" t="str">
        <f t="shared" si="473"/>
        <v/>
      </c>
      <c r="R509" s="309" t="str">
        <f t="shared" si="474"/>
        <v/>
      </c>
      <c r="S509" s="56"/>
      <c r="T509" s="57"/>
      <c r="U509" s="64" t="str">
        <f>IF($A509="","",'Stammdaten Mitarbeitende'!L509)</f>
        <v/>
      </c>
      <c r="V509" s="63">
        <f t="shared" si="475"/>
        <v>0</v>
      </c>
      <c r="W509" s="63" t="str">
        <f t="shared" si="476"/>
        <v/>
      </c>
      <c r="X509" s="63" t="str">
        <f t="shared" si="477"/>
        <v/>
      </c>
      <c r="Y509" s="65" t="str">
        <f t="shared" si="478"/>
        <v/>
      </c>
      <c r="Z509" s="65" t="str">
        <f t="shared" si="479"/>
        <v/>
      </c>
      <c r="AA509" s="19" t="str">
        <f t="shared" si="480"/>
        <v/>
      </c>
      <c r="AB509" s="19" t="str">
        <f t="shared" si="481"/>
        <v/>
      </c>
      <c r="AC509" s="19" t="str">
        <f t="shared" si="482"/>
        <v/>
      </c>
      <c r="AD509" s="19" t="str">
        <f t="shared" si="483"/>
        <v/>
      </c>
      <c r="AE509" s="19" t="str">
        <f t="shared" si="484"/>
        <v/>
      </c>
      <c r="AF509" s="19" t="str">
        <f t="shared" si="485"/>
        <v/>
      </c>
      <c r="AG509" s="19">
        <f t="shared" si="486"/>
        <v>0</v>
      </c>
      <c r="AH509" s="19" t="str">
        <f t="shared" si="487"/>
        <v/>
      </c>
      <c r="AI509" s="81">
        <f t="shared" si="488"/>
        <v>0</v>
      </c>
      <c r="AJ509" s="80">
        <f t="shared" si="494"/>
        <v>0</v>
      </c>
      <c r="AK509" s="19">
        <f t="shared" si="489"/>
        <v>0</v>
      </c>
      <c r="AL509" s="19">
        <f t="shared" si="490"/>
        <v>0</v>
      </c>
      <c r="AM509" s="64">
        <f>IF('Stammdaten Mitarbeitende'!N509&gt;0,AC509,0)</f>
        <v>0</v>
      </c>
      <c r="AN509" s="74">
        <f>IF('Stammdaten Mitarbeitende'!N509&gt;0,P509,0)</f>
        <v>0</v>
      </c>
      <c r="AO509" s="19">
        <f t="shared" si="491"/>
        <v>0</v>
      </c>
      <c r="AP509" s="19">
        <f t="shared" si="492"/>
        <v>0</v>
      </c>
      <c r="AQ509" s="97">
        <f t="shared" si="493"/>
        <v>0</v>
      </c>
    </row>
    <row r="510" spans="1:43" hidden="1" x14ac:dyDescent="0.2">
      <c r="A510" s="280" t="str">
        <f>Übersetzungstexte!A$296</f>
        <v>Seitentotal</v>
      </c>
      <c r="B510" s="343"/>
      <c r="C510" s="281"/>
      <c r="D510" s="92">
        <f>SUM(D489:D509)</f>
        <v>0</v>
      </c>
      <c r="E510" s="282"/>
      <c r="F510" s="92">
        <f>SUM(F489:F509)</f>
        <v>0</v>
      </c>
      <c r="G510" s="344"/>
      <c r="H510" s="159"/>
      <c r="I510" s="281"/>
      <c r="J510" s="92">
        <f>SUM(J489:J509)</f>
        <v>0</v>
      </c>
      <c r="K510" s="345"/>
      <c r="L510" s="159"/>
      <c r="M510" s="281"/>
      <c r="N510" s="92">
        <f>SUM(N489:N509)</f>
        <v>0</v>
      </c>
      <c r="O510" s="344"/>
      <c r="P510" s="92">
        <f>SUM(P489:P509)</f>
        <v>0</v>
      </c>
      <c r="Q510" s="281"/>
      <c r="R510" s="92">
        <f>SUM(R489:R509)</f>
        <v>0</v>
      </c>
      <c r="S510" s="56"/>
      <c r="T510" s="56"/>
      <c r="U510" s="56"/>
      <c r="V510" s="56"/>
      <c r="W510" s="56"/>
      <c r="X510" s="56"/>
      <c r="Y510" s="18"/>
      <c r="Z510" s="18"/>
      <c r="AA510" s="19"/>
      <c r="AB510" s="19"/>
      <c r="AC510" s="19"/>
      <c r="AD510" s="19"/>
      <c r="AE510" s="19"/>
      <c r="AI510" s="79"/>
      <c r="AJ510" s="79"/>
      <c r="AM510" s="56"/>
    </row>
    <row r="511" spans="1:43" hidden="1" x14ac:dyDescent="0.2">
      <c r="A511" s="240" t="str">
        <f>'Stammdaten Betrieb &amp; Abteilung'!D$1</f>
        <v xml:space="preserve">  </v>
      </c>
      <c r="B511" s="73"/>
      <c r="C511" s="241"/>
      <c r="D511" s="242"/>
      <c r="E511" s="1"/>
      <c r="F511" s="25"/>
      <c r="G511" s="1"/>
      <c r="H511" s="1"/>
      <c r="I511" s="1"/>
      <c r="J511" s="243"/>
      <c r="K511" s="46"/>
      <c r="L511" s="18"/>
      <c r="M511" s="22" t="str">
        <f>Übersetzungstexte!A$239</f>
        <v>Betrieb / Betriebsabteilung</v>
      </c>
      <c r="N511" s="49" t="str">
        <f>'Stammdaten Betrieb &amp; Abteilung'!D$13</f>
        <v xml:space="preserve"> </v>
      </c>
      <c r="O511" s="1"/>
      <c r="P511" s="49"/>
      <c r="AI511" s="79"/>
      <c r="AJ511" s="79"/>
      <c r="AM511" s="64"/>
      <c r="AO511" s="97"/>
    </row>
    <row r="512" spans="1:43" hidden="1" x14ac:dyDescent="0.2">
      <c r="A512" s="49" t="str">
        <f>'Stammdaten Betrieb &amp; Abteilung'!D$3</f>
        <v xml:space="preserve"> </v>
      </c>
      <c r="B512" s="73"/>
      <c r="C512" s="246"/>
      <c r="D512" s="242"/>
      <c r="E512" s="1"/>
      <c r="F512" s="25"/>
      <c r="G512" s="1"/>
      <c r="H512" s="1"/>
      <c r="I512" s="1"/>
      <c r="J512" s="247"/>
      <c r="K512" s="46"/>
      <c r="L512" s="18"/>
      <c r="M512" s="22" t="str">
        <f>Übersetzungstexte!A$240</f>
        <v>Abrechnungsperiode</v>
      </c>
      <c r="N512" s="349" t="str">
        <f>'Stammdaten Betrieb &amp; Abteilung'!D$14</f>
        <v/>
      </c>
      <c r="O512" s="350"/>
      <c r="P512" s="350" t="e">
        <f>'Stammdaten Betrieb &amp; Abteilung'!D$12</f>
        <v>#VALUE!</v>
      </c>
      <c r="Q512" s="351"/>
      <c r="R512" s="352"/>
      <c r="AI512" s="79"/>
      <c r="AJ512" s="79"/>
      <c r="AM512" s="64"/>
      <c r="AO512" s="87"/>
      <c r="AP512" s="87"/>
    </row>
    <row r="513" spans="1:43" hidden="1" x14ac:dyDescent="0.2">
      <c r="A513" s="49" t="str">
        <f>'Stammdaten Betrieb &amp; Abteilung'!D$4</f>
        <v xml:space="preserve"> </v>
      </c>
      <c r="B513" s="73"/>
      <c r="C513" s="1"/>
      <c r="D513" s="242"/>
      <c r="E513" s="1"/>
      <c r="F513" s="25"/>
      <c r="G513" s="1"/>
      <c r="H513" s="1"/>
      <c r="I513" s="1"/>
      <c r="J513" s="247"/>
      <c r="K513" s="46"/>
      <c r="L513" s="18"/>
      <c r="M513" s="22" t="str">
        <f>Übersetzungstexte!A$241</f>
        <v>Beginn / Ende der Kurzarbeit</v>
      </c>
      <c r="N513" s="49" t="str">
        <f>'Stammdaten Betrieb &amp; Abteilung'!D$16</f>
        <v/>
      </c>
      <c r="O513" s="1"/>
      <c r="P513" s="49"/>
      <c r="Q513" s="49"/>
      <c r="AI513" s="79"/>
      <c r="AJ513" s="79"/>
      <c r="AM513" s="64"/>
      <c r="AO513" s="87"/>
      <c r="AP513" s="87"/>
    </row>
    <row r="514" spans="1:43" hidden="1" x14ac:dyDescent="0.2">
      <c r="A514" s="187"/>
      <c r="B514" s="188"/>
      <c r="C514" s="189"/>
      <c r="D514" s="190"/>
      <c r="E514" s="189"/>
      <c r="F514" s="191"/>
      <c r="G514" s="189"/>
      <c r="H514" s="189"/>
      <c r="I514" s="189"/>
      <c r="J514" s="190"/>
      <c r="K514" s="190"/>
      <c r="L514" s="189"/>
      <c r="M514" s="192"/>
      <c r="N514" s="189"/>
      <c r="O514" s="189"/>
      <c r="P514" s="189"/>
      <c r="Q514" s="189"/>
      <c r="R514" s="189"/>
      <c r="AI514" s="79"/>
      <c r="AJ514" s="79"/>
      <c r="AM514" s="64"/>
      <c r="AO514" s="87"/>
      <c r="AP514" s="87"/>
    </row>
    <row r="515" spans="1:43" hidden="1" x14ac:dyDescent="0.2">
      <c r="A515" s="311">
        <v>1</v>
      </c>
      <c r="B515" s="312">
        <v>2</v>
      </c>
      <c r="C515" s="312">
        <v>3</v>
      </c>
      <c r="D515" s="312">
        <v>4</v>
      </c>
      <c r="E515" s="312">
        <v>5</v>
      </c>
      <c r="F515" s="312">
        <v>6</v>
      </c>
      <c r="G515" s="313"/>
      <c r="H515" s="314">
        <v>7</v>
      </c>
      <c r="I515" s="315"/>
      <c r="J515" s="312">
        <v>8</v>
      </c>
      <c r="K515" s="312">
        <v>9</v>
      </c>
      <c r="L515" s="312">
        <v>10</v>
      </c>
      <c r="M515" s="312">
        <v>11</v>
      </c>
      <c r="N515" s="312">
        <v>12</v>
      </c>
      <c r="O515" s="312">
        <v>13</v>
      </c>
      <c r="P515" s="312"/>
      <c r="Q515" s="312">
        <v>14</v>
      </c>
      <c r="R515" s="312">
        <v>15</v>
      </c>
      <c r="S515" s="54"/>
      <c r="T515" s="54"/>
      <c r="U515" s="54"/>
      <c r="V515" s="58" t="s">
        <v>717</v>
      </c>
      <c r="W515" s="54" t="s">
        <v>759</v>
      </c>
      <c r="X515" s="54"/>
      <c r="Y515" s="59" t="s">
        <v>718</v>
      </c>
      <c r="Z515" s="54" t="s">
        <v>719</v>
      </c>
      <c r="AA515" s="59" t="s">
        <v>720</v>
      </c>
      <c r="AB515" s="59" t="s">
        <v>721</v>
      </c>
      <c r="AC515" s="59" t="s">
        <v>722</v>
      </c>
      <c r="AD515" s="59" t="s">
        <v>723</v>
      </c>
      <c r="AE515" s="59" t="s">
        <v>736</v>
      </c>
      <c r="AF515" s="66" t="s">
        <v>732</v>
      </c>
      <c r="AG515" s="66"/>
      <c r="AH515" s="91" t="s">
        <v>737</v>
      </c>
      <c r="AI515" s="66"/>
      <c r="AJ515" s="66"/>
      <c r="AK515" s="78"/>
      <c r="AL515" s="78"/>
      <c r="AM515" s="87" t="s">
        <v>60</v>
      </c>
      <c r="AN515" s="87" t="s">
        <v>60</v>
      </c>
      <c r="AO515" s="87"/>
      <c r="AP515" s="87"/>
      <c r="AQ515" s="381" t="s">
        <v>800</v>
      </c>
    </row>
    <row r="516" spans="1:43" s="6" customFormat="1" hidden="1" x14ac:dyDescent="0.2">
      <c r="A516" s="316" t="str">
        <f>Übersetzungstexte!A$242</f>
        <v/>
      </c>
      <c r="B516" s="317" t="str">
        <f>Übersetzungstexte!A$245</f>
        <v>anrechen-</v>
      </c>
      <c r="C516" s="317" t="str">
        <f>Übersetzungstexte!A$248</f>
        <v>Wöchentl.</v>
      </c>
      <c r="D516" s="318" t="str">
        <f>Übersetzungstexte!A$251</f>
        <v>Sollstd. Abr.-</v>
      </c>
      <c r="E516" s="310" t="str">
        <f>Übersetzungstexte!A$254</f>
        <v/>
      </c>
      <c r="F516" s="318" t="str">
        <f>Übersetzungstexte!A$257</f>
        <v>Bezahlte/</v>
      </c>
      <c r="G516" s="319"/>
      <c r="H516" s="320" t="str">
        <f>Übersetzungstexte!A$263</f>
        <v>(nur für Gleitzeit)</v>
      </c>
      <c r="I516" s="321"/>
      <c r="J516" s="318" t="str">
        <f>Übersetzungstexte!A$269</f>
        <v>Ausfall-</v>
      </c>
      <c r="K516" s="318" t="str">
        <f>Übersetzungstexte!A$272</f>
        <v>Saldo</v>
      </c>
      <c r="L516" s="310" t="str">
        <f>Übersetzungstexte!A$275</f>
        <v>Saisonale</v>
      </c>
      <c r="M516" s="322" t="str">
        <f>Übersetzungstexte!A$278</f>
        <v>Anrechen-</v>
      </c>
      <c r="N516" s="310" t="str">
        <f>Übersetzungstexte!A$281</f>
        <v>Verdienst-</v>
      </c>
      <c r="O516" s="310" t="str">
        <f>Übersetzungstexte!A$284</f>
        <v>Verdienst-</v>
      </c>
      <c r="P516" s="317" t="str">
        <f>Übersetzungstexte!A$287</f>
        <v>Verdienst</v>
      </c>
      <c r="Q516" s="310" t="str">
        <f>AE$4</f>
        <v xml:space="preserve">Abzug </v>
      </c>
      <c r="R516" s="310" t="str">
        <f>Übersetzungstexte!A$293</f>
        <v/>
      </c>
      <c r="S516" s="55"/>
      <c r="T516" s="55"/>
      <c r="U516" s="62" t="s">
        <v>680</v>
      </c>
      <c r="V516" s="60" t="s">
        <v>709</v>
      </c>
      <c r="W516" s="61" t="s">
        <v>691</v>
      </c>
      <c r="X516" s="61" t="s">
        <v>554</v>
      </c>
      <c r="Y516" s="59" t="s">
        <v>729</v>
      </c>
      <c r="Z516" s="67" t="s">
        <v>671</v>
      </c>
      <c r="AA516" s="59" t="s">
        <v>731</v>
      </c>
      <c r="AB516" s="59" t="s">
        <v>694</v>
      </c>
      <c r="AC516" s="59" t="s">
        <v>674</v>
      </c>
      <c r="AD516" s="59" t="s">
        <v>674</v>
      </c>
      <c r="AE516" s="59" t="s">
        <v>677</v>
      </c>
      <c r="AF516" s="66" t="s">
        <v>677</v>
      </c>
      <c r="AG516" s="66" t="s">
        <v>673</v>
      </c>
      <c r="AH516" s="91"/>
      <c r="AI516" s="66" t="s">
        <v>685</v>
      </c>
      <c r="AJ516" s="66" t="s">
        <v>685</v>
      </c>
      <c r="AK516" s="66" t="s">
        <v>764</v>
      </c>
      <c r="AL516" s="66" t="s">
        <v>667</v>
      </c>
      <c r="AM516" s="59" t="s">
        <v>674</v>
      </c>
      <c r="AN516" s="66" t="s">
        <v>673</v>
      </c>
      <c r="AO516" s="66" t="s">
        <v>764</v>
      </c>
      <c r="AP516" s="95" t="s">
        <v>46</v>
      </c>
      <c r="AQ516" s="382" t="s">
        <v>801</v>
      </c>
    </row>
    <row r="517" spans="1:43" s="6" customFormat="1" hidden="1" x14ac:dyDescent="0.2">
      <c r="A517" s="323" t="str">
        <f>Übersetzungstexte!A$243</f>
        <v/>
      </c>
      <c r="B517" s="310" t="str">
        <f>Übersetzungstexte!A$246</f>
        <v>barer Std.-</v>
      </c>
      <c r="C517" s="317" t="str">
        <f>Übersetzungstexte!A$249</f>
        <v>Arbeitszeit</v>
      </c>
      <c r="D517" s="318" t="str">
        <f>Übersetzungstexte!A$252</f>
        <v>Periode Inkl.</v>
      </c>
      <c r="E517" s="310" t="str">
        <f>Übersetzungstexte!A$255</f>
        <v/>
      </c>
      <c r="F517" s="318" t="str">
        <f>Übersetzungstexte!A$258</f>
        <v>Unbezahlte</v>
      </c>
      <c r="G517" s="324" t="str">
        <f>Übersetzungstexte!A$261</f>
        <v>Saldo Ende Per.</v>
      </c>
      <c r="H517" s="325"/>
      <c r="I517" s="326"/>
      <c r="J517" s="318" t="str">
        <f>Übersetzungstexte!A$270</f>
        <v>stunden</v>
      </c>
      <c r="K517" s="318" t="str">
        <f>Übersetzungstexte!A$273</f>
        <v>Mehrstd.</v>
      </c>
      <c r="L517" s="310" t="str">
        <f>Übersetzungstexte!A$276</f>
        <v>Ausfall-</v>
      </c>
      <c r="M517" s="322" t="str">
        <f>Übersetzungstexte!A$279</f>
        <v>bare Aus-</v>
      </c>
      <c r="N517" s="310" t="str">
        <f>Übersetzungstexte!A$282</f>
        <v>ausfall</v>
      </c>
      <c r="O517" s="310" t="str">
        <f>Übersetzungstexte!A$285</f>
        <v>ausfall</v>
      </c>
      <c r="P517" s="317" t="str">
        <f>Übersetzungstexte!A$288</f>
        <v>Zwischen-</v>
      </c>
      <c r="Q517" s="310" t="str">
        <f>Übersetzungstexte!A$291</f>
        <v>Karenztage</v>
      </c>
      <c r="R517" s="310" t="str">
        <f>Übersetzungstexte!A$294</f>
        <v>Beantragte</v>
      </c>
      <c r="S517" s="55"/>
      <c r="T517" s="55"/>
      <c r="U517" s="55" t="s">
        <v>682</v>
      </c>
      <c r="V517" s="60" t="s">
        <v>710</v>
      </c>
      <c r="W517" s="61" t="s">
        <v>692</v>
      </c>
      <c r="X517" s="61"/>
      <c r="Y517" s="59" t="s">
        <v>730</v>
      </c>
      <c r="Z517" s="67" t="s">
        <v>691</v>
      </c>
      <c r="AA517" s="59" t="s">
        <v>730</v>
      </c>
      <c r="AB517" s="59" t="s">
        <v>51</v>
      </c>
      <c r="AC517" s="59" t="s">
        <v>672</v>
      </c>
      <c r="AD517" s="59" t="s">
        <v>672</v>
      </c>
      <c r="AE517" s="59" t="s">
        <v>656</v>
      </c>
      <c r="AF517" s="66" t="s">
        <v>707</v>
      </c>
      <c r="AG517" s="66" t="s">
        <v>707</v>
      </c>
      <c r="AH517" s="91" t="s">
        <v>678</v>
      </c>
      <c r="AI517" s="66" t="s">
        <v>760</v>
      </c>
      <c r="AJ517" s="66" t="s">
        <v>763</v>
      </c>
      <c r="AK517" s="66" t="s">
        <v>760</v>
      </c>
      <c r="AL517" s="66" t="s">
        <v>760</v>
      </c>
      <c r="AM517" s="59" t="s">
        <v>672</v>
      </c>
      <c r="AN517" s="66" t="s">
        <v>707</v>
      </c>
      <c r="AO517" s="66" t="s">
        <v>45</v>
      </c>
      <c r="AP517" s="95" t="s">
        <v>47</v>
      </c>
      <c r="AQ517" s="383"/>
    </row>
    <row r="518" spans="1:43" s="6" customFormat="1" hidden="1" x14ac:dyDescent="0.2">
      <c r="A518" s="327" t="str">
        <f>Übersetzungstexte!A$244</f>
        <v>Name,Vorname</v>
      </c>
      <c r="B518" s="328" t="str">
        <f>Übersetzungstexte!A$247</f>
        <v>Verdienst</v>
      </c>
      <c r="C518" s="329" t="str">
        <f>Übersetzungstexte!A$250</f>
        <v>in der AP</v>
      </c>
      <c r="D518" s="330" t="str">
        <f>Übersetzungstexte!A$253</f>
        <v>Vorholzeit</v>
      </c>
      <c r="E518" s="328" t="str">
        <f>Übersetzungstexte!A$256</f>
        <v>Istzeit</v>
      </c>
      <c r="F518" s="330" t="str">
        <f>Übersetzungstexte!A$259</f>
        <v>Absenzen</v>
      </c>
      <c r="G518" s="331" t="str">
        <f>Übersetzungstexte!A$262</f>
        <v>vorherg.</v>
      </c>
      <c r="H518" s="332" t="str">
        <f>Übersetzungstexte!A$265</f>
        <v>laufend</v>
      </c>
      <c r="I518" s="328" t="str">
        <f>Übersetzungstexte!A$268</f>
        <v>Diff.</v>
      </c>
      <c r="J518" s="330" t="str">
        <f>Übersetzungstexte!A$271</f>
        <v>total</v>
      </c>
      <c r="K518" s="330" t="str">
        <f>Übersetzungstexte!A$274</f>
        <v>Vormonate</v>
      </c>
      <c r="L518" s="328" t="str">
        <f>Übersetzungstexte!A$277</f>
        <v>stunden</v>
      </c>
      <c r="M518" s="333" t="str">
        <f>Übersetzungstexte!A$280</f>
        <v>fall-Std.</v>
      </c>
      <c r="N518" s="333" t="str">
        <f>Übersetzungstexte!A$283</f>
        <v>100%</v>
      </c>
      <c r="O518" s="333" t="str">
        <f>Übersetzungstexte!A$286</f>
        <v>80%</v>
      </c>
      <c r="P518" s="329" t="str">
        <f>Übersetzungstexte!A$289</f>
        <v>Beschäftigung</v>
      </c>
      <c r="Q518" s="333" t="str">
        <f>Übersetzungstexte!A$292</f>
        <v>80%</v>
      </c>
      <c r="R518" s="328" t="str">
        <f>Übersetzungstexte!A$295</f>
        <v>Vergütung</v>
      </c>
      <c r="S518" s="55"/>
      <c r="T518" s="55"/>
      <c r="U518" s="55" t="s">
        <v>673</v>
      </c>
      <c r="V518" s="61"/>
      <c r="W518" s="61" t="s">
        <v>738</v>
      </c>
      <c r="X518" s="61"/>
      <c r="Y518" s="59" t="s">
        <v>697</v>
      </c>
      <c r="Z518" s="67" t="s">
        <v>692</v>
      </c>
      <c r="AA518" s="59" t="s">
        <v>698</v>
      </c>
      <c r="AB518" s="59" t="s">
        <v>50</v>
      </c>
      <c r="AC518" s="68" t="s">
        <v>675</v>
      </c>
      <c r="AD518" s="68" t="s">
        <v>676</v>
      </c>
      <c r="AE518" s="68" t="s">
        <v>676</v>
      </c>
      <c r="AF518" s="66" t="s">
        <v>733</v>
      </c>
      <c r="AG518" s="66" t="s">
        <v>733</v>
      </c>
      <c r="AH518" s="96" t="s">
        <v>679</v>
      </c>
      <c r="AI518" s="66" t="s">
        <v>749</v>
      </c>
      <c r="AJ518" s="66" t="s">
        <v>749</v>
      </c>
      <c r="AK518" s="66" t="s">
        <v>749</v>
      </c>
      <c r="AL518" s="66" t="s">
        <v>749</v>
      </c>
      <c r="AM518" s="68" t="s">
        <v>675</v>
      </c>
      <c r="AN518" s="66" t="s">
        <v>733</v>
      </c>
      <c r="AO518" s="66" t="s">
        <v>663</v>
      </c>
      <c r="AP518" s="95" t="s">
        <v>48</v>
      </c>
      <c r="AQ518" s="383"/>
    </row>
    <row r="519" spans="1:43" ht="17.25" hidden="1" customHeight="1" x14ac:dyDescent="0.2">
      <c r="A519" s="347" t="str">
        <f>'Stammdaten Mitarbeitende'!AA519</f>
        <v/>
      </c>
      <c r="B519" s="348" t="str">
        <f t="shared" ref="B519:B539" si="495">U519</f>
        <v/>
      </c>
      <c r="C519" s="162"/>
      <c r="D519" s="163"/>
      <c r="E519" s="164"/>
      <c r="F519" s="165"/>
      <c r="G519" s="307"/>
      <c r="H519" s="308"/>
      <c r="I519" s="346">
        <f t="shared" ref="I519:I539" si="496">V519</f>
        <v>0</v>
      </c>
      <c r="J519" s="309" t="str">
        <f t="shared" ref="J519:J539" si="497">W519</f>
        <v/>
      </c>
      <c r="K519" s="164"/>
      <c r="L519" s="342" t="str">
        <f t="shared" ref="L519:L539" si="498">Z519</f>
        <v/>
      </c>
      <c r="M519" s="309" t="str">
        <f t="shared" ref="M519:M539" si="499">AB519</f>
        <v/>
      </c>
      <c r="N519" s="309" t="str">
        <f t="shared" ref="N519:N539" si="500">AC519</f>
        <v/>
      </c>
      <c r="O519" s="309" t="str">
        <f t="shared" ref="O519:O539" si="501">AD519</f>
        <v/>
      </c>
      <c r="P519" s="164"/>
      <c r="Q519" s="309" t="str">
        <f t="shared" ref="Q519:Q539" si="502">AE519</f>
        <v/>
      </c>
      <c r="R519" s="309" t="str">
        <f t="shared" ref="R519:R539" si="503">AH519</f>
        <v/>
      </c>
      <c r="S519" s="56"/>
      <c r="T519" s="57"/>
      <c r="U519" s="64" t="str">
        <f>IF($A519="","",'Stammdaten Mitarbeitende'!L519)</f>
        <v/>
      </c>
      <c r="V519" s="63">
        <f t="shared" ref="V519:V539" si="504">IF(AND(G519="",H519=""),0,G519-H519)</f>
        <v>0</v>
      </c>
      <c r="W519" s="63" t="str">
        <f t="shared" ref="W519:W539" si="505">IF(OR($A519="",D519="",E519="",F519="",V519=""),"",D519-(E519+F519+V519))</f>
        <v/>
      </c>
      <c r="X519" s="63" t="str">
        <f t="shared" ref="X519:X539" si="506">IF(W519="","",MAX(W519,0))</f>
        <v/>
      </c>
      <c r="Y519" s="65" t="str">
        <f t="shared" ref="Y519:Y539" si="507">IF(J519="","",Y$4)</f>
        <v/>
      </c>
      <c r="Z519" s="65" t="str">
        <f t="shared" ref="Z519:Z539" si="508">IF(J519="","",J519*Z$4)</f>
        <v/>
      </c>
      <c r="AA519" s="19" t="str">
        <f t="shared" ref="AA519:AA539" si="509">IF(Y519="","",AA$4)</f>
        <v/>
      </c>
      <c r="AB519" s="19" t="str">
        <f t="shared" ref="AB519:AB539" si="510">IF(J519="","",ROUND(J519*AB$4 - MAX(K519-L519,0),2))</f>
        <v/>
      </c>
      <c r="AC519" s="19" t="str">
        <f t="shared" ref="AC519:AC539" si="511">IF(OR($A519="",J519="",B519="",M519&lt;0),"",MAX(ROUND(M519*B519*2,1)/2,0))</f>
        <v/>
      </c>
      <c r="AD519" s="19" t="str">
        <f t="shared" ref="AD519:AD539" si="512">IF(OR($A519="",N519=""),"",ROUND(N519*8/5,1)/2)</f>
        <v/>
      </c>
      <c r="AE519" s="19" t="str">
        <f t="shared" ref="AE519:AE539" si="513">IF(OR($A519="",B519="",N519=""),"",ROUND(AE$3*C519*B519*16/50,1)/2)</f>
        <v/>
      </c>
      <c r="AF519" s="19" t="str">
        <f t="shared" ref="AF519:AF539" si="514">IF(OR($A519="",J519="",N519=""),"",MAX(O519+P519-N519,0))</f>
        <v/>
      </c>
      <c r="AG519" s="19">
        <f t="shared" ref="AG519:AG539" si="515">P519</f>
        <v>0</v>
      </c>
      <c r="AH519" s="19" t="str">
        <f t="shared" ref="AH519:AH539" si="516">IF(OR($A519="",N519=""),"",ROUND((MAX(O519-Q519-AF519,0))*2,1)/2)</f>
        <v/>
      </c>
      <c r="AI519" s="81">
        <f t="shared" ref="AI519:AI539" si="517">IF(D519="",0,1)</f>
        <v>0</v>
      </c>
      <c r="AJ519" s="80">
        <f>IF(J519="",0,IF(ROUND(J519,2)&lt;=0,0,1))</f>
        <v>0</v>
      </c>
      <c r="AK519" s="19">
        <f t="shared" ref="AK519:AK539" si="518">IF(D519="",0,D519)</f>
        <v>0</v>
      </c>
      <c r="AL519" s="19">
        <f t="shared" ref="AL519:AL539" si="519">IF(D519="",0,F519)</f>
        <v>0</v>
      </c>
      <c r="AM519" s="64">
        <f>IF('Stammdaten Mitarbeitende'!N519&gt;0,AC519,0)</f>
        <v>0</v>
      </c>
      <c r="AN519" s="74">
        <f>IF('Stammdaten Mitarbeitende'!N519&gt;0,P519,0)</f>
        <v>0</v>
      </c>
      <c r="AO519" s="19">
        <f t="shared" ref="AO519:AO539" si="520">D519</f>
        <v>0</v>
      </c>
      <c r="AP519" s="19">
        <f t="shared" ref="AP519:AP539" si="521">F519</f>
        <v>0</v>
      </c>
      <c r="AQ519" s="97">
        <f t="shared" ref="AQ519:AQ539" si="522">IF(AM519="",0,MAX(AM519-AN519,0))</f>
        <v>0</v>
      </c>
    </row>
    <row r="520" spans="1:43" ht="17.25" hidden="1" customHeight="1" x14ac:dyDescent="0.2">
      <c r="A520" s="347" t="str">
        <f>'Stammdaten Mitarbeitende'!AA520</f>
        <v/>
      </c>
      <c r="B520" s="348" t="str">
        <f t="shared" si="495"/>
        <v/>
      </c>
      <c r="C520" s="162"/>
      <c r="D520" s="163"/>
      <c r="E520" s="164"/>
      <c r="F520" s="165"/>
      <c r="G520" s="307"/>
      <c r="H520" s="308"/>
      <c r="I520" s="346">
        <f t="shared" si="496"/>
        <v>0</v>
      </c>
      <c r="J520" s="309" t="str">
        <f t="shared" si="497"/>
        <v/>
      </c>
      <c r="K520" s="164"/>
      <c r="L520" s="342" t="str">
        <f t="shared" si="498"/>
        <v/>
      </c>
      <c r="M520" s="309" t="str">
        <f t="shared" si="499"/>
        <v/>
      </c>
      <c r="N520" s="309" t="str">
        <f t="shared" si="500"/>
        <v/>
      </c>
      <c r="O520" s="309" t="str">
        <f t="shared" si="501"/>
        <v/>
      </c>
      <c r="P520" s="164"/>
      <c r="Q520" s="309" t="str">
        <f t="shared" si="502"/>
        <v/>
      </c>
      <c r="R520" s="309" t="str">
        <f t="shared" si="503"/>
        <v/>
      </c>
      <c r="S520" s="56"/>
      <c r="T520" s="57"/>
      <c r="U520" s="64" t="str">
        <f>IF($A520="","",'Stammdaten Mitarbeitende'!L520)</f>
        <v/>
      </c>
      <c r="V520" s="63">
        <f t="shared" si="504"/>
        <v>0</v>
      </c>
      <c r="W520" s="63" t="str">
        <f t="shared" si="505"/>
        <v/>
      </c>
      <c r="X520" s="63" t="str">
        <f t="shared" si="506"/>
        <v/>
      </c>
      <c r="Y520" s="65" t="str">
        <f t="shared" si="507"/>
        <v/>
      </c>
      <c r="Z520" s="65" t="str">
        <f t="shared" si="508"/>
        <v/>
      </c>
      <c r="AA520" s="19" t="str">
        <f t="shared" si="509"/>
        <v/>
      </c>
      <c r="AB520" s="19" t="str">
        <f t="shared" si="510"/>
        <v/>
      </c>
      <c r="AC520" s="19" t="str">
        <f t="shared" si="511"/>
        <v/>
      </c>
      <c r="AD520" s="19" t="str">
        <f t="shared" si="512"/>
        <v/>
      </c>
      <c r="AE520" s="19" t="str">
        <f t="shared" si="513"/>
        <v/>
      </c>
      <c r="AF520" s="19" t="str">
        <f t="shared" si="514"/>
        <v/>
      </c>
      <c r="AG520" s="19">
        <f t="shared" si="515"/>
        <v>0</v>
      </c>
      <c r="AH520" s="19" t="str">
        <f t="shared" si="516"/>
        <v/>
      </c>
      <c r="AI520" s="81">
        <f t="shared" si="517"/>
        <v>0</v>
      </c>
      <c r="AJ520" s="80">
        <f t="shared" ref="AJ520:AJ539" si="523">IF(J520="",0,IF(ROUND(J520,2)&lt;=0,0,1))</f>
        <v>0</v>
      </c>
      <c r="AK520" s="19">
        <f t="shared" si="518"/>
        <v>0</v>
      </c>
      <c r="AL520" s="19">
        <f t="shared" si="519"/>
        <v>0</v>
      </c>
      <c r="AM520" s="64">
        <f>IF('Stammdaten Mitarbeitende'!N520&gt;0,AC520,0)</f>
        <v>0</v>
      </c>
      <c r="AN520" s="74">
        <f>IF('Stammdaten Mitarbeitende'!N520&gt;0,P520,0)</f>
        <v>0</v>
      </c>
      <c r="AO520" s="19">
        <f t="shared" si="520"/>
        <v>0</v>
      </c>
      <c r="AP520" s="19">
        <f t="shared" si="521"/>
        <v>0</v>
      </c>
      <c r="AQ520" s="97">
        <f t="shared" si="522"/>
        <v>0</v>
      </c>
    </row>
    <row r="521" spans="1:43" ht="17.25" hidden="1" customHeight="1" x14ac:dyDescent="0.2">
      <c r="A521" s="347" t="str">
        <f>'Stammdaten Mitarbeitende'!AA521</f>
        <v/>
      </c>
      <c r="B521" s="348" t="str">
        <f t="shared" si="495"/>
        <v/>
      </c>
      <c r="C521" s="162"/>
      <c r="D521" s="163"/>
      <c r="E521" s="164"/>
      <c r="F521" s="165"/>
      <c r="G521" s="307"/>
      <c r="H521" s="308"/>
      <c r="I521" s="346">
        <f t="shared" si="496"/>
        <v>0</v>
      </c>
      <c r="J521" s="309" t="str">
        <f t="shared" si="497"/>
        <v/>
      </c>
      <c r="K521" s="164"/>
      <c r="L521" s="342" t="str">
        <f t="shared" si="498"/>
        <v/>
      </c>
      <c r="M521" s="309" t="str">
        <f t="shared" si="499"/>
        <v/>
      </c>
      <c r="N521" s="309" t="str">
        <f t="shared" si="500"/>
        <v/>
      </c>
      <c r="O521" s="309" t="str">
        <f t="shared" si="501"/>
        <v/>
      </c>
      <c r="P521" s="164"/>
      <c r="Q521" s="309" t="str">
        <f t="shared" si="502"/>
        <v/>
      </c>
      <c r="R521" s="309" t="str">
        <f t="shared" si="503"/>
        <v/>
      </c>
      <c r="S521" s="56"/>
      <c r="T521" s="57"/>
      <c r="U521" s="64" t="str">
        <f>IF($A521="","",'Stammdaten Mitarbeitende'!L521)</f>
        <v/>
      </c>
      <c r="V521" s="63">
        <f t="shared" si="504"/>
        <v>0</v>
      </c>
      <c r="W521" s="63" t="str">
        <f t="shared" si="505"/>
        <v/>
      </c>
      <c r="X521" s="63" t="str">
        <f t="shared" si="506"/>
        <v/>
      </c>
      <c r="Y521" s="65" t="str">
        <f t="shared" si="507"/>
        <v/>
      </c>
      <c r="Z521" s="65" t="str">
        <f t="shared" si="508"/>
        <v/>
      </c>
      <c r="AA521" s="19" t="str">
        <f t="shared" si="509"/>
        <v/>
      </c>
      <c r="AB521" s="19" t="str">
        <f t="shared" si="510"/>
        <v/>
      </c>
      <c r="AC521" s="19" t="str">
        <f t="shared" si="511"/>
        <v/>
      </c>
      <c r="AD521" s="19" t="str">
        <f t="shared" si="512"/>
        <v/>
      </c>
      <c r="AE521" s="19" t="str">
        <f t="shared" si="513"/>
        <v/>
      </c>
      <c r="AF521" s="19" t="str">
        <f t="shared" si="514"/>
        <v/>
      </c>
      <c r="AG521" s="19">
        <f t="shared" si="515"/>
        <v>0</v>
      </c>
      <c r="AH521" s="19" t="str">
        <f t="shared" si="516"/>
        <v/>
      </c>
      <c r="AI521" s="81">
        <f t="shared" si="517"/>
        <v>0</v>
      </c>
      <c r="AJ521" s="80">
        <f t="shared" si="523"/>
        <v>0</v>
      </c>
      <c r="AK521" s="19">
        <f t="shared" si="518"/>
        <v>0</v>
      </c>
      <c r="AL521" s="19">
        <f t="shared" si="519"/>
        <v>0</v>
      </c>
      <c r="AM521" s="64">
        <f>IF('Stammdaten Mitarbeitende'!N521&gt;0,AC521,0)</f>
        <v>0</v>
      </c>
      <c r="AN521" s="74">
        <f>IF('Stammdaten Mitarbeitende'!N521&gt;0,P521,0)</f>
        <v>0</v>
      </c>
      <c r="AO521" s="19">
        <f t="shared" si="520"/>
        <v>0</v>
      </c>
      <c r="AP521" s="19">
        <f t="shared" si="521"/>
        <v>0</v>
      </c>
      <c r="AQ521" s="97">
        <f t="shared" si="522"/>
        <v>0</v>
      </c>
    </row>
    <row r="522" spans="1:43" ht="17.25" hidden="1" customHeight="1" x14ac:dyDescent="0.2">
      <c r="A522" s="347" t="str">
        <f>'Stammdaten Mitarbeitende'!AA522</f>
        <v/>
      </c>
      <c r="B522" s="348" t="str">
        <f t="shared" si="495"/>
        <v/>
      </c>
      <c r="C522" s="162"/>
      <c r="D522" s="163"/>
      <c r="E522" s="164"/>
      <c r="F522" s="165"/>
      <c r="G522" s="307"/>
      <c r="H522" s="308"/>
      <c r="I522" s="346">
        <f t="shared" si="496"/>
        <v>0</v>
      </c>
      <c r="J522" s="309" t="str">
        <f t="shared" si="497"/>
        <v/>
      </c>
      <c r="K522" s="164"/>
      <c r="L522" s="342" t="str">
        <f t="shared" si="498"/>
        <v/>
      </c>
      <c r="M522" s="309" t="str">
        <f t="shared" si="499"/>
        <v/>
      </c>
      <c r="N522" s="309" t="str">
        <f t="shared" si="500"/>
        <v/>
      </c>
      <c r="O522" s="309" t="str">
        <f t="shared" si="501"/>
        <v/>
      </c>
      <c r="P522" s="164"/>
      <c r="Q522" s="309" t="str">
        <f t="shared" si="502"/>
        <v/>
      </c>
      <c r="R522" s="309" t="str">
        <f t="shared" si="503"/>
        <v/>
      </c>
      <c r="S522" s="56"/>
      <c r="T522" s="57"/>
      <c r="U522" s="64" t="str">
        <f>IF($A522="","",'Stammdaten Mitarbeitende'!L522)</f>
        <v/>
      </c>
      <c r="V522" s="63">
        <f t="shared" si="504"/>
        <v>0</v>
      </c>
      <c r="W522" s="63" t="str">
        <f t="shared" si="505"/>
        <v/>
      </c>
      <c r="X522" s="63" t="str">
        <f t="shared" si="506"/>
        <v/>
      </c>
      <c r="Y522" s="65" t="str">
        <f t="shared" si="507"/>
        <v/>
      </c>
      <c r="Z522" s="65" t="str">
        <f t="shared" si="508"/>
        <v/>
      </c>
      <c r="AA522" s="19" t="str">
        <f t="shared" si="509"/>
        <v/>
      </c>
      <c r="AB522" s="19" t="str">
        <f t="shared" si="510"/>
        <v/>
      </c>
      <c r="AC522" s="19" t="str">
        <f t="shared" si="511"/>
        <v/>
      </c>
      <c r="AD522" s="19" t="str">
        <f t="shared" si="512"/>
        <v/>
      </c>
      <c r="AE522" s="19" t="str">
        <f t="shared" si="513"/>
        <v/>
      </c>
      <c r="AF522" s="19" t="str">
        <f t="shared" si="514"/>
        <v/>
      </c>
      <c r="AG522" s="19">
        <f t="shared" si="515"/>
        <v>0</v>
      </c>
      <c r="AH522" s="19" t="str">
        <f t="shared" si="516"/>
        <v/>
      </c>
      <c r="AI522" s="81">
        <f t="shared" si="517"/>
        <v>0</v>
      </c>
      <c r="AJ522" s="80">
        <f t="shared" si="523"/>
        <v>0</v>
      </c>
      <c r="AK522" s="19">
        <f t="shared" si="518"/>
        <v>0</v>
      </c>
      <c r="AL522" s="19">
        <f t="shared" si="519"/>
        <v>0</v>
      </c>
      <c r="AM522" s="64">
        <f>IF('Stammdaten Mitarbeitende'!N522&gt;0,AC522,0)</f>
        <v>0</v>
      </c>
      <c r="AN522" s="74">
        <f>IF('Stammdaten Mitarbeitende'!N522&gt;0,P522,0)</f>
        <v>0</v>
      </c>
      <c r="AO522" s="19">
        <f t="shared" si="520"/>
        <v>0</v>
      </c>
      <c r="AP522" s="19">
        <f t="shared" si="521"/>
        <v>0</v>
      </c>
      <c r="AQ522" s="97">
        <f t="shared" si="522"/>
        <v>0</v>
      </c>
    </row>
    <row r="523" spans="1:43" ht="17.25" hidden="1" customHeight="1" x14ac:dyDescent="0.2">
      <c r="A523" s="347" t="str">
        <f>'Stammdaten Mitarbeitende'!AA523</f>
        <v/>
      </c>
      <c r="B523" s="348" t="str">
        <f t="shared" si="495"/>
        <v/>
      </c>
      <c r="C523" s="162"/>
      <c r="D523" s="163"/>
      <c r="E523" s="164"/>
      <c r="F523" s="165"/>
      <c r="G523" s="307"/>
      <c r="H523" s="308"/>
      <c r="I523" s="346">
        <f t="shared" si="496"/>
        <v>0</v>
      </c>
      <c r="J523" s="309" t="str">
        <f t="shared" si="497"/>
        <v/>
      </c>
      <c r="K523" s="164"/>
      <c r="L523" s="342" t="str">
        <f t="shared" si="498"/>
        <v/>
      </c>
      <c r="M523" s="309" t="str">
        <f t="shared" si="499"/>
        <v/>
      </c>
      <c r="N523" s="309" t="str">
        <f t="shared" si="500"/>
        <v/>
      </c>
      <c r="O523" s="309" t="str">
        <f t="shared" si="501"/>
        <v/>
      </c>
      <c r="P523" s="164"/>
      <c r="Q523" s="309" t="str">
        <f t="shared" si="502"/>
        <v/>
      </c>
      <c r="R523" s="309" t="str">
        <f t="shared" si="503"/>
        <v/>
      </c>
      <c r="S523" s="56"/>
      <c r="T523" s="57"/>
      <c r="U523" s="64" t="str">
        <f>IF($A523="","",'Stammdaten Mitarbeitende'!L523)</f>
        <v/>
      </c>
      <c r="V523" s="63">
        <f t="shared" si="504"/>
        <v>0</v>
      </c>
      <c r="W523" s="63" t="str">
        <f t="shared" si="505"/>
        <v/>
      </c>
      <c r="X523" s="63" t="str">
        <f t="shared" si="506"/>
        <v/>
      </c>
      <c r="Y523" s="65" t="str">
        <f t="shared" si="507"/>
        <v/>
      </c>
      <c r="Z523" s="65" t="str">
        <f t="shared" si="508"/>
        <v/>
      </c>
      <c r="AA523" s="19" t="str">
        <f t="shared" si="509"/>
        <v/>
      </c>
      <c r="AB523" s="19" t="str">
        <f t="shared" si="510"/>
        <v/>
      </c>
      <c r="AC523" s="19" t="str">
        <f t="shared" si="511"/>
        <v/>
      </c>
      <c r="AD523" s="19" t="str">
        <f t="shared" si="512"/>
        <v/>
      </c>
      <c r="AE523" s="19" t="str">
        <f t="shared" si="513"/>
        <v/>
      </c>
      <c r="AF523" s="19" t="str">
        <f t="shared" si="514"/>
        <v/>
      </c>
      <c r="AG523" s="19">
        <f t="shared" si="515"/>
        <v>0</v>
      </c>
      <c r="AH523" s="19" t="str">
        <f t="shared" si="516"/>
        <v/>
      </c>
      <c r="AI523" s="81">
        <f t="shared" si="517"/>
        <v>0</v>
      </c>
      <c r="AJ523" s="80">
        <f t="shared" si="523"/>
        <v>0</v>
      </c>
      <c r="AK523" s="19">
        <f t="shared" si="518"/>
        <v>0</v>
      </c>
      <c r="AL523" s="19">
        <f t="shared" si="519"/>
        <v>0</v>
      </c>
      <c r="AM523" s="64">
        <f>IF('Stammdaten Mitarbeitende'!N523&gt;0,AC523,0)</f>
        <v>0</v>
      </c>
      <c r="AN523" s="74">
        <f>IF('Stammdaten Mitarbeitende'!N523&gt;0,P523,0)</f>
        <v>0</v>
      </c>
      <c r="AO523" s="19">
        <f t="shared" si="520"/>
        <v>0</v>
      </c>
      <c r="AP523" s="19">
        <f t="shared" si="521"/>
        <v>0</v>
      </c>
      <c r="AQ523" s="97">
        <f t="shared" si="522"/>
        <v>0</v>
      </c>
    </row>
    <row r="524" spans="1:43" ht="17.25" hidden="1" customHeight="1" x14ac:dyDescent="0.2">
      <c r="A524" s="347" t="str">
        <f>'Stammdaten Mitarbeitende'!AA524</f>
        <v/>
      </c>
      <c r="B524" s="348" t="str">
        <f t="shared" si="495"/>
        <v/>
      </c>
      <c r="C524" s="162"/>
      <c r="D524" s="163"/>
      <c r="E524" s="164"/>
      <c r="F524" s="165"/>
      <c r="G524" s="307"/>
      <c r="H524" s="308"/>
      <c r="I524" s="346">
        <f t="shared" si="496"/>
        <v>0</v>
      </c>
      <c r="J524" s="309" t="str">
        <f t="shared" si="497"/>
        <v/>
      </c>
      <c r="K524" s="164"/>
      <c r="L524" s="342" t="str">
        <f t="shared" si="498"/>
        <v/>
      </c>
      <c r="M524" s="309" t="str">
        <f t="shared" si="499"/>
        <v/>
      </c>
      <c r="N524" s="309" t="str">
        <f t="shared" si="500"/>
        <v/>
      </c>
      <c r="O524" s="309" t="str">
        <f t="shared" si="501"/>
        <v/>
      </c>
      <c r="P524" s="164"/>
      <c r="Q524" s="309" t="str">
        <f t="shared" si="502"/>
        <v/>
      </c>
      <c r="R524" s="309" t="str">
        <f t="shared" si="503"/>
        <v/>
      </c>
      <c r="S524" s="56"/>
      <c r="T524" s="57"/>
      <c r="U524" s="64" t="str">
        <f>IF($A524="","",'Stammdaten Mitarbeitende'!L524)</f>
        <v/>
      </c>
      <c r="V524" s="63">
        <f t="shared" si="504"/>
        <v>0</v>
      </c>
      <c r="W524" s="63" t="str">
        <f t="shared" si="505"/>
        <v/>
      </c>
      <c r="X524" s="63" t="str">
        <f t="shared" si="506"/>
        <v/>
      </c>
      <c r="Y524" s="65" t="str">
        <f t="shared" si="507"/>
        <v/>
      </c>
      <c r="Z524" s="65" t="str">
        <f t="shared" si="508"/>
        <v/>
      </c>
      <c r="AA524" s="19" t="str">
        <f t="shared" si="509"/>
        <v/>
      </c>
      <c r="AB524" s="19" t="str">
        <f t="shared" si="510"/>
        <v/>
      </c>
      <c r="AC524" s="19" t="str">
        <f t="shared" si="511"/>
        <v/>
      </c>
      <c r="AD524" s="19" t="str">
        <f t="shared" si="512"/>
        <v/>
      </c>
      <c r="AE524" s="19" t="str">
        <f t="shared" si="513"/>
        <v/>
      </c>
      <c r="AF524" s="19" t="str">
        <f t="shared" si="514"/>
        <v/>
      </c>
      <c r="AG524" s="19">
        <f t="shared" si="515"/>
        <v>0</v>
      </c>
      <c r="AH524" s="19" t="str">
        <f t="shared" si="516"/>
        <v/>
      </c>
      <c r="AI524" s="81">
        <f t="shared" si="517"/>
        <v>0</v>
      </c>
      <c r="AJ524" s="80">
        <f t="shared" si="523"/>
        <v>0</v>
      </c>
      <c r="AK524" s="19">
        <f t="shared" si="518"/>
        <v>0</v>
      </c>
      <c r="AL524" s="19">
        <f t="shared" si="519"/>
        <v>0</v>
      </c>
      <c r="AM524" s="64">
        <f>IF('Stammdaten Mitarbeitende'!N524&gt;0,AC524,0)</f>
        <v>0</v>
      </c>
      <c r="AN524" s="74">
        <f>IF('Stammdaten Mitarbeitende'!N524&gt;0,P524,0)</f>
        <v>0</v>
      </c>
      <c r="AO524" s="19">
        <f t="shared" si="520"/>
        <v>0</v>
      </c>
      <c r="AP524" s="19">
        <f t="shared" si="521"/>
        <v>0</v>
      </c>
      <c r="AQ524" s="97">
        <f t="shared" si="522"/>
        <v>0</v>
      </c>
    </row>
    <row r="525" spans="1:43" ht="17.25" hidden="1" customHeight="1" x14ac:dyDescent="0.2">
      <c r="A525" s="347" t="str">
        <f>'Stammdaten Mitarbeitende'!AA525</f>
        <v/>
      </c>
      <c r="B525" s="348" t="str">
        <f t="shared" si="495"/>
        <v/>
      </c>
      <c r="C525" s="162"/>
      <c r="D525" s="163"/>
      <c r="E525" s="164"/>
      <c r="F525" s="165"/>
      <c r="G525" s="307"/>
      <c r="H525" s="308"/>
      <c r="I525" s="346">
        <f t="shared" si="496"/>
        <v>0</v>
      </c>
      <c r="J525" s="309" t="str">
        <f t="shared" si="497"/>
        <v/>
      </c>
      <c r="K525" s="164"/>
      <c r="L525" s="342" t="str">
        <f t="shared" si="498"/>
        <v/>
      </c>
      <c r="M525" s="309" t="str">
        <f t="shared" si="499"/>
        <v/>
      </c>
      <c r="N525" s="309" t="str">
        <f t="shared" si="500"/>
        <v/>
      </c>
      <c r="O525" s="309" t="str">
        <f t="shared" si="501"/>
        <v/>
      </c>
      <c r="P525" s="164"/>
      <c r="Q525" s="309" t="str">
        <f t="shared" si="502"/>
        <v/>
      </c>
      <c r="R525" s="309" t="str">
        <f t="shared" si="503"/>
        <v/>
      </c>
      <c r="S525" s="56"/>
      <c r="T525" s="57"/>
      <c r="U525" s="64" t="str">
        <f>IF($A525="","",'Stammdaten Mitarbeitende'!L525)</f>
        <v/>
      </c>
      <c r="V525" s="63">
        <f t="shared" si="504"/>
        <v>0</v>
      </c>
      <c r="W525" s="63" t="str">
        <f t="shared" si="505"/>
        <v/>
      </c>
      <c r="X525" s="63" t="str">
        <f t="shared" si="506"/>
        <v/>
      </c>
      <c r="Y525" s="65" t="str">
        <f t="shared" si="507"/>
        <v/>
      </c>
      <c r="Z525" s="65" t="str">
        <f t="shared" si="508"/>
        <v/>
      </c>
      <c r="AA525" s="19" t="str">
        <f t="shared" si="509"/>
        <v/>
      </c>
      <c r="AB525" s="19" t="str">
        <f t="shared" si="510"/>
        <v/>
      </c>
      <c r="AC525" s="19" t="str">
        <f t="shared" si="511"/>
        <v/>
      </c>
      <c r="AD525" s="19" t="str">
        <f t="shared" si="512"/>
        <v/>
      </c>
      <c r="AE525" s="19" t="str">
        <f t="shared" si="513"/>
        <v/>
      </c>
      <c r="AF525" s="19" t="str">
        <f t="shared" si="514"/>
        <v/>
      </c>
      <c r="AG525" s="19">
        <f t="shared" si="515"/>
        <v>0</v>
      </c>
      <c r="AH525" s="19" t="str">
        <f t="shared" si="516"/>
        <v/>
      </c>
      <c r="AI525" s="81">
        <f t="shared" si="517"/>
        <v>0</v>
      </c>
      <c r="AJ525" s="80">
        <f t="shared" si="523"/>
        <v>0</v>
      </c>
      <c r="AK525" s="19">
        <f t="shared" si="518"/>
        <v>0</v>
      </c>
      <c r="AL525" s="19">
        <f t="shared" si="519"/>
        <v>0</v>
      </c>
      <c r="AM525" s="64">
        <f>IF('Stammdaten Mitarbeitende'!N525&gt;0,AC525,0)</f>
        <v>0</v>
      </c>
      <c r="AN525" s="74">
        <f>IF('Stammdaten Mitarbeitende'!N525&gt;0,P525,0)</f>
        <v>0</v>
      </c>
      <c r="AO525" s="19">
        <f t="shared" si="520"/>
        <v>0</v>
      </c>
      <c r="AP525" s="19">
        <f t="shared" si="521"/>
        <v>0</v>
      </c>
      <c r="AQ525" s="97">
        <f t="shared" si="522"/>
        <v>0</v>
      </c>
    </row>
    <row r="526" spans="1:43" ht="17.25" hidden="1" customHeight="1" x14ac:dyDescent="0.2">
      <c r="A526" s="347" t="str">
        <f>'Stammdaten Mitarbeitende'!AA526</f>
        <v/>
      </c>
      <c r="B526" s="348" t="str">
        <f t="shared" si="495"/>
        <v/>
      </c>
      <c r="C526" s="162"/>
      <c r="D526" s="163"/>
      <c r="E526" s="164"/>
      <c r="F526" s="165"/>
      <c r="G526" s="307"/>
      <c r="H526" s="308"/>
      <c r="I526" s="346">
        <f t="shared" si="496"/>
        <v>0</v>
      </c>
      <c r="J526" s="309" t="str">
        <f t="shared" si="497"/>
        <v/>
      </c>
      <c r="K526" s="164"/>
      <c r="L526" s="342" t="str">
        <f t="shared" si="498"/>
        <v/>
      </c>
      <c r="M526" s="309" t="str">
        <f t="shared" si="499"/>
        <v/>
      </c>
      <c r="N526" s="309" t="str">
        <f t="shared" si="500"/>
        <v/>
      </c>
      <c r="O526" s="309" t="str">
        <f t="shared" si="501"/>
        <v/>
      </c>
      <c r="P526" s="164"/>
      <c r="Q526" s="309" t="str">
        <f t="shared" si="502"/>
        <v/>
      </c>
      <c r="R526" s="309" t="str">
        <f t="shared" si="503"/>
        <v/>
      </c>
      <c r="S526" s="56"/>
      <c r="T526" s="57"/>
      <c r="U526" s="64" t="str">
        <f>IF($A526="","",'Stammdaten Mitarbeitende'!L526)</f>
        <v/>
      </c>
      <c r="V526" s="63">
        <f t="shared" si="504"/>
        <v>0</v>
      </c>
      <c r="W526" s="63" t="str">
        <f t="shared" si="505"/>
        <v/>
      </c>
      <c r="X526" s="63" t="str">
        <f t="shared" si="506"/>
        <v/>
      </c>
      <c r="Y526" s="65" t="str">
        <f t="shared" si="507"/>
        <v/>
      </c>
      <c r="Z526" s="65" t="str">
        <f t="shared" si="508"/>
        <v/>
      </c>
      <c r="AA526" s="19" t="str">
        <f t="shared" si="509"/>
        <v/>
      </c>
      <c r="AB526" s="19" t="str">
        <f t="shared" si="510"/>
        <v/>
      </c>
      <c r="AC526" s="19" t="str">
        <f t="shared" si="511"/>
        <v/>
      </c>
      <c r="AD526" s="19" t="str">
        <f t="shared" si="512"/>
        <v/>
      </c>
      <c r="AE526" s="19" t="str">
        <f t="shared" si="513"/>
        <v/>
      </c>
      <c r="AF526" s="19" t="str">
        <f t="shared" si="514"/>
        <v/>
      </c>
      <c r="AG526" s="19">
        <f t="shared" si="515"/>
        <v>0</v>
      </c>
      <c r="AH526" s="19" t="str">
        <f t="shared" si="516"/>
        <v/>
      </c>
      <c r="AI526" s="81">
        <f t="shared" si="517"/>
        <v>0</v>
      </c>
      <c r="AJ526" s="80">
        <f t="shared" si="523"/>
        <v>0</v>
      </c>
      <c r="AK526" s="19">
        <f t="shared" si="518"/>
        <v>0</v>
      </c>
      <c r="AL526" s="19">
        <f t="shared" si="519"/>
        <v>0</v>
      </c>
      <c r="AM526" s="64">
        <f>IF('Stammdaten Mitarbeitende'!N526&gt;0,AC526,0)</f>
        <v>0</v>
      </c>
      <c r="AN526" s="74">
        <f>IF('Stammdaten Mitarbeitende'!N526&gt;0,P526,0)</f>
        <v>0</v>
      </c>
      <c r="AO526" s="19">
        <f t="shared" si="520"/>
        <v>0</v>
      </c>
      <c r="AP526" s="19">
        <f t="shared" si="521"/>
        <v>0</v>
      </c>
      <c r="AQ526" s="97">
        <f t="shared" si="522"/>
        <v>0</v>
      </c>
    </row>
    <row r="527" spans="1:43" ht="17.25" hidden="1" customHeight="1" x14ac:dyDescent="0.2">
      <c r="A527" s="347" t="str">
        <f>'Stammdaten Mitarbeitende'!AA527</f>
        <v/>
      </c>
      <c r="B527" s="348" t="str">
        <f t="shared" si="495"/>
        <v/>
      </c>
      <c r="C527" s="162"/>
      <c r="D527" s="163"/>
      <c r="E527" s="164"/>
      <c r="F527" s="165"/>
      <c r="G527" s="307"/>
      <c r="H527" s="308"/>
      <c r="I527" s="346">
        <f t="shared" si="496"/>
        <v>0</v>
      </c>
      <c r="J527" s="309" t="str">
        <f t="shared" si="497"/>
        <v/>
      </c>
      <c r="K527" s="164"/>
      <c r="L527" s="342" t="str">
        <f t="shared" si="498"/>
        <v/>
      </c>
      <c r="M527" s="309" t="str">
        <f t="shared" si="499"/>
        <v/>
      </c>
      <c r="N527" s="309" t="str">
        <f t="shared" si="500"/>
        <v/>
      </c>
      <c r="O527" s="309" t="str">
        <f t="shared" si="501"/>
        <v/>
      </c>
      <c r="P527" s="164"/>
      <c r="Q527" s="309" t="str">
        <f t="shared" si="502"/>
        <v/>
      </c>
      <c r="R527" s="309" t="str">
        <f t="shared" si="503"/>
        <v/>
      </c>
      <c r="S527" s="56"/>
      <c r="T527" s="57"/>
      <c r="U527" s="64" t="str">
        <f>IF($A527="","",'Stammdaten Mitarbeitende'!L527)</f>
        <v/>
      </c>
      <c r="V527" s="63">
        <f t="shared" si="504"/>
        <v>0</v>
      </c>
      <c r="W527" s="63" t="str">
        <f t="shared" si="505"/>
        <v/>
      </c>
      <c r="X527" s="63" t="str">
        <f t="shared" si="506"/>
        <v/>
      </c>
      <c r="Y527" s="65" t="str">
        <f t="shared" si="507"/>
        <v/>
      </c>
      <c r="Z527" s="65" t="str">
        <f t="shared" si="508"/>
        <v/>
      </c>
      <c r="AA527" s="19" t="str">
        <f t="shared" si="509"/>
        <v/>
      </c>
      <c r="AB527" s="19" t="str">
        <f t="shared" si="510"/>
        <v/>
      </c>
      <c r="AC527" s="19" t="str">
        <f t="shared" si="511"/>
        <v/>
      </c>
      <c r="AD527" s="19" t="str">
        <f t="shared" si="512"/>
        <v/>
      </c>
      <c r="AE527" s="19" t="str">
        <f t="shared" si="513"/>
        <v/>
      </c>
      <c r="AF527" s="19" t="str">
        <f t="shared" si="514"/>
        <v/>
      </c>
      <c r="AG527" s="19">
        <f t="shared" si="515"/>
        <v>0</v>
      </c>
      <c r="AH527" s="19" t="str">
        <f t="shared" si="516"/>
        <v/>
      </c>
      <c r="AI527" s="81">
        <f t="shared" si="517"/>
        <v>0</v>
      </c>
      <c r="AJ527" s="80">
        <f t="shared" si="523"/>
        <v>0</v>
      </c>
      <c r="AK527" s="19">
        <f t="shared" si="518"/>
        <v>0</v>
      </c>
      <c r="AL527" s="19">
        <f t="shared" si="519"/>
        <v>0</v>
      </c>
      <c r="AM527" s="64">
        <f>IF('Stammdaten Mitarbeitende'!N527&gt;0,AC527,0)</f>
        <v>0</v>
      </c>
      <c r="AN527" s="74">
        <f>IF('Stammdaten Mitarbeitende'!N527&gt;0,P527,0)</f>
        <v>0</v>
      </c>
      <c r="AO527" s="19">
        <f t="shared" si="520"/>
        <v>0</v>
      </c>
      <c r="AP527" s="19">
        <f t="shared" si="521"/>
        <v>0</v>
      </c>
      <c r="AQ527" s="97">
        <f t="shared" si="522"/>
        <v>0</v>
      </c>
    </row>
    <row r="528" spans="1:43" ht="17.25" hidden="1" customHeight="1" x14ac:dyDescent="0.2">
      <c r="A528" s="347" t="str">
        <f>'Stammdaten Mitarbeitende'!AA528</f>
        <v/>
      </c>
      <c r="B528" s="348" t="str">
        <f t="shared" si="495"/>
        <v/>
      </c>
      <c r="C528" s="162"/>
      <c r="D528" s="163"/>
      <c r="E528" s="164"/>
      <c r="F528" s="165"/>
      <c r="G528" s="307"/>
      <c r="H528" s="308"/>
      <c r="I528" s="346">
        <f t="shared" si="496"/>
        <v>0</v>
      </c>
      <c r="J528" s="309" t="str">
        <f t="shared" si="497"/>
        <v/>
      </c>
      <c r="K528" s="164"/>
      <c r="L528" s="342" t="str">
        <f t="shared" si="498"/>
        <v/>
      </c>
      <c r="M528" s="309" t="str">
        <f t="shared" si="499"/>
        <v/>
      </c>
      <c r="N528" s="309" t="str">
        <f t="shared" si="500"/>
        <v/>
      </c>
      <c r="O528" s="309" t="str">
        <f t="shared" si="501"/>
        <v/>
      </c>
      <c r="P528" s="164"/>
      <c r="Q528" s="309" t="str">
        <f t="shared" si="502"/>
        <v/>
      </c>
      <c r="R528" s="309" t="str">
        <f t="shared" si="503"/>
        <v/>
      </c>
      <c r="S528" s="56"/>
      <c r="T528" s="57"/>
      <c r="U528" s="64" t="str">
        <f>IF($A528="","",'Stammdaten Mitarbeitende'!L528)</f>
        <v/>
      </c>
      <c r="V528" s="63">
        <f t="shared" si="504"/>
        <v>0</v>
      </c>
      <c r="W528" s="63" t="str">
        <f t="shared" si="505"/>
        <v/>
      </c>
      <c r="X528" s="63" t="str">
        <f t="shared" si="506"/>
        <v/>
      </c>
      <c r="Y528" s="65" t="str">
        <f t="shared" si="507"/>
        <v/>
      </c>
      <c r="Z528" s="65" t="str">
        <f t="shared" si="508"/>
        <v/>
      </c>
      <c r="AA528" s="19" t="str">
        <f t="shared" si="509"/>
        <v/>
      </c>
      <c r="AB528" s="19" t="str">
        <f t="shared" si="510"/>
        <v/>
      </c>
      <c r="AC528" s="19" t="str">
        <f t="shared" si="511"/>
        <v/>
      </c>
      <c r="AD528" s="19" t="str">
        <f t="shared" si="512"/>
        <v/>
      </c>
      <c r="AE528" s="19" t="str">
        <f t="shared" si="513"/>
        <v/>
      </c>
      <c r="AF528" s="19" t="str">
        <f t="shared" si="514"/>
        <v/>
      </c>
      <c r="AG528" s="19">
        <f t="shared" si="515"/>
        <v>0</v>
      </c>
      <c r="AH528" s="19" t="str">
        <f t="shared" si="516"/>
        <v/>
      </c>
      <c r="AI528" s="81">
        <f t="shared" si="517"/>
        <v>0</v>
      </c>
      <c r="AJ528" s="80">
        <f t="shared" si="523"/>
        <v>0</v>
      </c>
      <c r="AK528" s="19">
        <f t="shared" si="518"/>
        <v>0</v>
      </c>
      <c r="AL528" s="19">
        <f t="shared" si="519"/>
        <v>0</v>
      </c>
      <c r="AM528" s="64">
        <f>IF('Stammdaten Mitarbeitende'!N528&gt;0,AC528,0)</f>
        <v>0</v>
      </c>
      <c r="AN528" s="74">
        <f>IF('Stammdaten Mitarbeitende'!N528&gt;0,P528,0)</f>
        <v>0</v>
      </c>
      <c r="AO528" s="19">
        <f t="shared" si="520"/>
        <v>0</v>
      </c>
      <c r="AP528" s="19">
        <f t="shared" si="521"/>
        <v>0</v>
      </c>
      <c r="AQ528" s="97">
        <f t="shared" si="522"/>
        <v>0</v>
      </c>
    </row>
    <row r="529" spans="1:43" ht="17.25" hidden="1" customHeight="1" x14ac:dyDescent="0.2">
      <c r="A529" s="347" t="str">
        <f>'Stammdaten Mitarbeitende'!AA529</f>
        <v/>
      </c>
      <c r="B529" s="348" t="str">
        <f t="shared" si="495"/>
        <v/>
      </c>
      <c r="C529" s="162"/>
      <c r="D529" s="163"/>
      <c r="E529" s="164"/>
      <c r="F529" s="165"/>
      <c r="G529" s="307"/>
      <c r="H529" s="308"/>
      <c r="I529" s="346">
        <f t="shared" si="496"/>
        <v>0</v>
      </c>
      <c r="J529" s="309" t="str">
        <f t="shared" si="497"/>
        <v/>
      </c>
      <c r="K529" s="164"/>
      <c r="L529" s="342" t="str">
        <f t="shared" si="498"/>
        <v/>
      </c>
      <c r="M529" s="309" t="str">
        <f t="shared" si="499"/>
        <v/>
      </c>
      <c r="N529" s="309" t="str">
        <f t="shared" si="500"/>
        <v/>
      </c>
      <c r="O529" s="309" t="str">
        <f t="shared" si="501"/>
        <v/>
      </c>
      <c r="P529" s="164"/>
      <c r="Q529" s="309" t="str">
        <f t="shared" si="502"/>
        <v/>
      </c>
      <c r="R529" s="309" t="str">
        <f t="shared" si="503"/>
        <v/>
      </c>
      <c r="S529" s="56"/>
      <c r="T529" s="57"/>
      <c r="U529" s="64" t="str">
        <f>IF($A529="","",'Stammdaten Mitarbeitende'!L529)</f>
        <v/>
      </c>
      <c r="V529" s="63">
        <f t="shared" si="504"/>
        <v>0</v>
      </c>
      <c r="W529" s="63" t="str">
        <f t="shared" si="505"/>
        <v/>
      </c>
      <c r="X529" s="63" t="str">
        <f t="shared" si="506"/>
        <v/>
      </c>
      <c r="Y529" s="65" t="str">
        <f t="shared" si="507"/>
        <v/>
      </c>
      <c r="Z529" s="65" t="str">
        <f t="shared" si="508"/>
        <v/>
      </c>
      <c r="AA529" s="19" t="str">
        <f t="shared" si="509"/>
        <v/>
      </c>
      <c r="AB529" s="19" t="str">
        <f t="shared" si="510"/>
        <v/>
      </c>
      <c r="AC529" s="19" t="str">
        <f t="shared" si="511"/>
        <v/>
      </c>
      <c r="AD529" s="19" t="str">
        <f t="shared" si="512"/>
        <v/>
      </c>
      <c r="AE529" s="19" t="str">
        <f t="shared" si="513"/>
        <v/>
      </c>
      <c r="AF529" s="19" t="str">
        <f t="shared" si="514"/>
        <v/>
      </c>
      <c r="AG529" s="19">
        <f t="shared" si="515"/>
        <v>0</v>
      </c>
      <c r="AH529" s="19" t="str">
        <f t="shared" si="516"/>
        <v/>
      </c>
      <c r="AI529" s="81">
        <f t="shared" si="517"/>
        <v>0</v>
      </c>
      <c r="AJ529" s="80">
        <f t="shared" si="523"/>
        <v>0</v>
      </c>
      <c r="AK529" s="19">
        <f t="shared" si="518"/>
        <v>0</v>
      </c>
      <c r="AL529" s="19">
        <f t="shared" si="519"/>
        <v>0</v>
      </c>
      <c r="AM529" s="64">
        <f>IF('Stammdaten Mitarbeitende'!N529&gt;0,AC529,0)</f>
        <v>0</v>
      </c>
      <c r="AN529" s="74">
        <f>IF('Stammdaten Mitarbeitende'!N529&gt;0,P529,0)</f>
        <v>0</v>
      </c>
      <c r="AO529" s="19">
        <f t="shared" si="520"/>
        <v>0</v>
      </c>
      <c r="AP529" s="19">
        <f t="shared" si="521"/>
        <v>0</v>
      </c>
      <c r="AQ529" s="97">
        <f t="shared" si="522"/>
        <v>0</v>
      </c>
    </row>
    <row r="530" spans="1:43" ht="17.25" hidden="1" customHeight="1" x14ac:dyDescent="0.2">
      <c r="A530" s="347" t="str">
        <f>'Stammdaten Mitarbeitende'!AA530</f>
        <v/>
      </c>
      <c r="B530" s="348" t="str">
        <f t="shared" si="495"/>
        <v/>
      </c>
      <c r="C530" s="162"/>
      <c r="D530" s="163"/>
      <c r="E530" s="164"/>
      <c r="F530" s="165"/>
      <c r="G530" s="307"/>
      <c r="H530" s="308"/>
      <c r="I530" s="346">
        <f t="shared" si="496"/>
        <v>0</v>
      </c>
      <c r="J530" s="309" t="str">
        <f t="shared" si="497"/>
        <v/>
      </c>
      <c r="K530" s="164"/>
      <c r="L530" s="342" t="str">
        <f t="shared" si="498"/>
        <v/>
      </c>
      <c r="M530" s="309" t="str">
        <f t="shared" si="499"/>
        <v/>
      </c>
      <c r="N530" s="309" t="str">
        <f t="shared" si="500"/>
        <v/>
      </c>
      <c r="O530" s="309" t="str">
        <f t="shared" si="501"/>
        <v/>
      </c>
      <c r="P530" s="164"/>
      <c r="Q530" s="309" t="str">
        <f t="shared" si="502"/>
        <v/>
      </c>
      <c r="R530" s="309" t="str">
        <f t="shared" si="503"/>
        <v/>
      </c>
      <c r="S530" s="56"/>
      <c r="T530" s="57"/>
      <c r="U530" s="64" t="str">
        <f>IF($A530="","",'Stammdaten Mitarbeitende'!L530)</f>
        <v/>
      </c>
      <c r="V530" s="63">
        <f t="shared" si="504"/>
        <v>0</v>
      </c>
      <c r="W530" s="63" t="str">
        <f t="shared" si="505"/>
        <v/>
      </c>
      <c r="X530" s="63" t="str">
        <f t="shared" si="506"/>
        <v/>
      </c>
      <c r="Y530" s="65" t="str">
        <f t="shared" si="507"/>
        <v/>
      </c>
      <c r="Z530" s="65" t="str">
        <f t="shared" si="508"/>
        <v/>
      </c>
      <c r="AA530" s="19" t="str">
        <f t="shared" si="509"/>
        <v/>
      </c>
      <c r="AB530" s="19" t="str">
        <f t="shared" si="510"/>
        <v/>
      </c>
      <c r="AC530" s="19" t="str">
        <f t="shared" si="511"/>
        <v/>
      </c>
      <c r="AD530" s="19" t="str">
        <f t="shared" si="512"/>
        <v/>
      </c>
      <c r="AE530" s="19" t="str">
        <f t="shared" si="513"/>
        <v/>
      </c>
      <c r="AF530" s="19" t="str">
        <f t="shared" si="514"/>
        <v/>
      </c>
      <c r="AG530" s="19">
        <f t="shared" si="515"/>
        <v>0</v>
      </c>
      <c r="AH530" s="19" t="str">
        <f t="shared" si="516"/>
        <v/>
      </c>
      <c r="AI530" s="81">
        <f t="shared" si="517"/>
        <v>0</v>
      </c>
      <c r="AJ530" s="80">
        <f t="shared" si="523"/>
        <v>0</v>
      </c>
      <c r="AK530" s="19">
        <f t="shared" si="518"/>
        <v>0</v>
      </c>
      <c r="AL530" s="19">
        <f t="shared" si="519"/>
        <v>0</v>
      </c>
      <c r="AM530" s="64">
        <f>IF('Stammdaten Mitarbeitende'!N530&gt;0,AC530,0)</f>
        <v>0</v>
      </c>
      <c r="AN530" s="74">
        <f>IF('Stammdaten Mitarbeitende'!N530&gt;0,P530,0)</f>
        <v>0</v>
      </c>
      <c r="AO530" s="19">
        <f t="shared" si="520"/>
        <v>0</v>
      </c>
      <c r="AP530" s="19">
        <f t="shared" si="521"/>
        <v>0</v>
      </c>
      <c r="AQ530" s="97">
        <f t="shared" si="522"/>
        <v>0</v>
      </c>
    </row>
    <row r="531" spans="1:43" ht="17.25" hidden="1" customHeight="1" x14ac:dyDescent="0.2">
      <c r="A531" s="347" t="str">
        <f>'Stammdaten Mitarbeitende'!AA531</f>
        <v/>
      </c>
      <c r="B531" s="348" t="str">
        <f t="shared" si="495"/>
        <v/>
      </c>
      <c r="C531" s="162"/>
      <c r="D531" s="163"/>
      <c r="E531" s="164"/>
      <c r="F531" s="165"/>
      <c r="G531" s="307"/>
      <c r="H531" s="308"/>
      <c r="I531" s="346">
        <f t="shared" si="496"/>
        <v>0</v>
      </c>
      <c r="J531" s="309" t="str">
        <f t="shared" si="497"/>
        <v/>
      </c>
      <c r="K531" s="164"/>
      <c r="L531" s="342" t="str">
        <f t="shared" si="498"/>
        <v/>
      </c>
      <c r="M531" s="309" t="str">
        <f t="shared" si="499"/>
        <v/>
      </c>
      <c r="N531" s="309" t="str">
        <f t="shared" si="500"/>
        <v/>
      </c>
      <c r="O531" s="309" t="str">
        <f t="shared" si="501"/>
        <v/>
      </c>
      <c r="P531" s="164"/>
      <c r="Q531" s="309" t="str">
        <f t="shared" si="502"/>
        <v/>
      </c>
      <c r="R531" s="309" t="str">
        <f t="shared" si="503"/>
        <v/>
      </c>
      <c r="S531" s="56"/>
      <c r="T531" s="57"/>
      <c r="U531" s="64" t="str">
        <f>IF($A531="","",'Stammdaten Mitarbeitende'!L531)</f>
        <v/>
      </c>
      <c r="V531" s="63">
        <f t="shared" si="504"/>
        <v>0</v>
      </c>
      <c r="W531" s="63" t="str">
        <f t="shared" si="505"/>
        <v/>
      </c>
      <c r="X531" s="63" t="str">
        <f t="shared" si="506"/>
        <v/>
      </c>
      <c r="Y531" s="65" t="str">
        <f t="shared" si="507"/>
        <v/>
      </c>
      <c r="Z531" s="65" t="str">
        <f t="shared" si="508"/>
        <v/>
      </c>
      <c r="AA531" s="19" t="str">
        <f t="shared" si="509"/>
        <v/>
      </c>
      <c r="AB531" s="19" t="str">
        <f t="shared" si="510"/>
        <v/>
      </c>
      <c r="AC531" s="19" t="str">
        <f t="shared" si="511"/>
        <v/>
      </c>
      <c r="AD531" s="19" t="str">
        <f t="shared" si="512"/>
        <v/>
      </c>
      <c r="AE531" s="19" t="str">
        <f t="shared" si="513"/>
        <v/>
      </c>
      <c r="AF531" s="19" t="str">
        <f t="shared" si="514"/>
        <v/>
      </c>
      <c r="AG531" s="19">
        <f t="shared" si="515"/>
        <v>0</v>
      </c>
      <c r="AH531" s="19" t="str">
        <f t="shared" si="516"/>
        <v/>
      </c>
      <c r="AI531" s="81">
        <f t="shared" si="517"/>
        <v>0</v>
      </c>
      <c r="AJ531" s="80">
        <f t="shared" si="523"/>
        <v>0</v>
      </c>
      <c r="AK531" s="19">
        <f t="shared" si="518"/>
        <v>0</v>
      </c>
      <c r="AL531" s="19">
        <f t="shared" si="519"/>
        <v>0</v>
      </c>
      <c r="AM531" s="64">
        <f>IF('Stammdaten Mitarbeitende'!N531&gt;0,AC531,0)</f>
        <v>0</v>
      </c>
      <c r="AN531" s="74">
        <f>IF('Stammdaten Mitarbeitende'!N531&gt;0,P531,0)</f>
        <v>0</v>
      </c>
      <c r="AO531" s="19">
        <f t="shared" si="520"/>
        <v>0</v>
      </c>
      <c r="AP531" s="19">
        <f t="shared" si="521"/>
        <v>0</v>
      </c>
      <c r="AQ531" s="97">
        <f t="shared" si="522"/>
        <v>0</v>
      </c>
    </row>
    <row r="532" spans="1:43" ht="17.25" hidden="1" customHeight="1" x14ac:dyDescent="0.2">
      <c r="A532" s="347" t="str">
        <f>'Stammdaten Mitarbeitende'!AA532</f>
        <v/>
      </c>
      <c r="B532" s="348" t="str">
        <f t="shared" si="495"/>
        <v/>
      </c>
      <c r="C532" s="162"/>
      <c r="D532" s="163"/>
      <c r="E532" s="164"/>
      <c r="F532" s="165"/>
      <c r="G532" s="307"/>
      <c r="H532" s="308"/>
      <c r="I532" s="346">
        <f t="shared" si="496"/>
        <v>0</v>
      </c>
      <c r="J532" s="309" t="str">
        <f t="shared" si="497"/>
        <v/>
      </c>
      <c r="K532" s="164"/>
      <c r="L532" s="342" t="str">
        <f t="shared" si="498"/>
        <v/>
      </c>
      <c r="M532" s="309" t="str">
        <f t="shared" si="499"/>
        <v/>
      </c>
      <c r="N532" s="309" t="str">
        <f t="shared" si="500"/>
        <v/>
      </c>
      <c r="O532" s="309" t="str">
        <f t="shared" si="501"/>
        <v/>
      </c>
      <c r="P532" s="164"/>
      <c r="Q532" s="309" t="str">
        <f t="shared" si="502"/>
        <v/>
      </c>
      <c r="R532" s="309" t="str">
        <f t="shared" si="503"/>
        <v/>
      </c>
      <c r="S532" s="56"/>
      <c r="T532" s="57"/>
      <c r="U532" s="64" t="str">
        <f>IF($A532="","",'Stammdaten Mitarbeitende'!L532)</f>
        <v/>
      </c>
      <c r="V532" s="63">
        <f t="shared" si="504"/>
        <v>0</v>
      </c>
      <c r="W532" s="63" t="str">
        <f t="shared" si="505"/>
        <v/>
      </c>
      <c r="X532" s="63" t="str">
        <f t="shared" si="506"/>
        <v/>
      </c>
      <c r="Y532" s="65" t="str">
        <f t="shared" si="507"/>
        <v/>
      </c>
      <c r="Z532" s="65" t="str">
        <f t="shared" si="508"/>
        <v/>
      </c>
      <c r="AA532" s="19" t="str">
        <f t="shared" si="509"/>
        <v/>
      </c>
      <c r="AB532" s="19" t="str">
        <f t="shared" si="510"/>
        <v/>
      </c>
      <c r="AC532" s="19" t="str">
        <f t="shared" si="511"/>
        <v/>
      </c>
      <c r="AD532" s="19" t="str">
        <f t="shared" si="512"/>
        <v/>
      </c>
      <c r="AE532" s="19" t="str">
        <f t="shared" si="513"/>
        <v/>
      </c>
      <c r="AF532" s="19" t="str">
        <f t="shared" si="514"/>
        <v/>
      </c>
      <c r="AG532" s="19">
        <f t="shared" si="515"/>
        <v>0</v>
      </c>
      <c r="AH532" s="19" t="str">
        <f t="shared" si="516"/>
        <v/>
      </c>
      <c r="AI532" s="81">
        <f t="shared" si="517"/>
        <v>0</v>
      </c>
      <c r="AJ532" s="80">
        <f t="shared" si="523"/>
        <v>0</v>
      </c>
      <c r="AK532" s="19">
        <f t="shared" si="518"/>
        <v>0</v>
      </c>
      <c r="AL532" s="19">
        <f t="shared" si="519"/>
        <v>0</v>
      </c>
      <c r="AM532" s="64">
        <f>IF('Stammdaten Mitarbeitende'!N532&gt;0,AC532,0)</f>
        <v>0</v>
      </c>
      <c r="AN532" s="74">
        <f>IF('Stammdaten Mitarbeitende'!N532&gt;0,P532,0)</f>
        <v>0</v>
      </c>
      <c r="AO532" s="19">
        <f t="shared" si="520"/>
        <v>0</v>
      </c>
      <c r="AP532" s="19">
        <f t="shared" si="521"/>
        <v>0</v>
      </c>
      <c r="AQ532" s="97">
        <f t="shared" si="522"/>
        <v>0</v>
      </c>
    </row>
    <row r="533" spans="1:43" ht="17.25" hidden="1" customHeight="1" x14ac:dyDescent="0.2">
      <c r="A533" s="347" t="str">
        <f>'Stammdaten Mitarbeitende'!AA533</f>
        <v/>
      </c>
      <c r="B533" s="348" t="str">
        <f t="shared" si="495"/>
        <v/>
      </c>
      <c r="C533" s="162"/>
      <c r="D533" s="163"/>
      <c r="E533" s="164"/>
      <c r="F533" s="165"/>
      <c r="G533" s="307"/>
      <c r="H533" s="308"/>
      <c r="I533" s="346">
        <f t="shared" si="496"/>
        <v>0</v>
      </c>
      <c r="J533" s="309" t="str">
        <f t="shared" si="497"/>
        <v/>
      </c>
      <c r="K533" s="164"/>
      <c r="L533" s="342" t="str">
        <f t="shared" si="498"/>
        <v/>
      </c>
      <c r="M533" s="309" t="str">
        <f t="shared" si="499"/>
        <v/>
      </c>
      <c r="N533" s="309" t="str">
        <f t="shared" si="500"/>
        <v/>
      </c>
      <c r="O533" s="309" t="str">
        <f t="shared" si="501"/>
        <v/>
      </c>
      <c r="P533" s="164"/>
      <c r="Q533" s="309" t="str">
        <f t="shared" si="502"/>
        <v/>
      </c>
      <c r="R533" s="309" t="str">
        <f t="shared" si="503"/>
        <v/>
      </c>
      <c r="S533" s="56"/>
      <c r="T533" s="57"/>
      <c r="U533" s="64" t="str">
        <f>IF($A533="","",'Stammdaten Mitarbeitende'!L533)</f>
        <v/>
      </c>
      <c r="V533" s="63">
        <f t="shared" si="504"/>
        <v>0</v>
      </c>
      <c r="W533" s="63" t="str">
        <f t="shared" si="505"/>
        <v/>
      </c>
      <c r="X533" s="63" t="str">
        <f t="shared" si="506"/>
        <v/>
      </c>
      <c r="Y533" s="65" t="str">
        <f t="shared" si="507"/>
        <v/>
      </c>
      <c r="Z533" s="65" t="str">
        <f t="shared" si="508"/>
        <v/>
      </c>
      <c r="AA533" s="19" t="str">
        <f t="shared" si="509"/>
        <v/>
      </c>
      <c r="AB533" s="19" t="str">
        <f t="shared" si="510"/>
        <v/>
      </c>
      <c r="AC533" s="19" t="str">
        <f t="shared" si="511"/>
        <v/>
      </c>
      <c r="AD533" s="19" t="str">
        <f t="shared" si="512"/>
        <v/>
      </c>
      <c r="AE533" s="19" t="str">
        <f t="shared" si="513"/>
        <v/>
      </c>
      <c r="AF533" s="19" t="str">
        <f t="shared" si="514"/>
        <v/>
      </c>
      <c r="AG533" s="19">
        <f t="shared" si="515"/>
        <v>0</v>
      </c>
      <c r="AH533" s="19" t="str">
        <f t="shared" si="516"/>
        <v/>
      </c>
      <c r="AI533" s="81">
        <f t="shared" si="517"/>
        <v>0</v>
      </c>
      <c r="AJ533" s="80">
        <f t="shared" si="523"/>
        <v>0</v>
      </c>
      <c r="AK533" s="19">
        <f t="shared" si="518"/>
        <v>0</v>
      </c>
      <c r="AL533" s="19">
        <f t="shared" si="519"/>
        <v>0</v>
      </c>
      <c r="AM533" s="64">
        <f>IF('Stammdaten Mitarbeitende'!N533&gt;0,AC533,0)</f>
        <v>0</v>
      </c>
      <c r="AN533" s="74">
        <f>IF('Stammdaten Mitarbeitende'!N533&gt;0,P533,0)</f>
        <v>0</v>
      </c>
      <c r="AO533" s="19">
        <f t="shared" si="520"/>
        <v>0</v>
      </c>
      <c r="AP533" s="19">
        <f t="shared" si="521"/>
        <v>0</v>
      </c>
      <c r="AQ533" s="97">
        <f t="shared" si="522"/>
        <v>0</v>
      </c>
    </row>
    <row r="534" spans="1:43" ht="17.25" hidden="1" customHeight="1" x14ac:dyDescent="0.2">
      <c r="A534" s="347" t="str">
        <f>'Stammdaten Mitarbeitende'!AA534</f>
        <v/>
      </c>
      <c r="B534" s="348" t="str">
        <f t="shared" si="495"/>
        <v/>
      </c>
      <c r="C534" s="162"/>
      <c r="D534" s="163"/>
      <c r="E534" s="164"/>
      <c r="F534" s="165"/>
      <c r="G534" s="307"/>
      <c r="H534" s="308"/>
      <c r="I534" s="346">
        <f t="shared" si="496"/>
        <v>0</v>
      </c>
      <c r="J534" s="309" t="str">
        <f t="shared" si="497"/>
        <v/>
      </c>
      <c r="K534" s="164"/>
      <c r="L534" s="342" t="str">
        <f t="shared" si="498"/>
        <v/>
      </c>
      <c r="M534" s="309" t="str">
        <f t="shared" si="499"/>
        <v/>
      </c>
      <c r="N534" s="309" t="str">
        <f t="shared" si="500"/>
        <v/>
      </c>
      <c r="O534" s="309" t="str">
        <f t="shared" si="501"/>
        <v/>
      </c>
      <c r="P534" s="164"/>
      <c r="Q534" s="309" t="str">
        <f t="shared" si="502"/>
        <v/>
      </c>
      <c r="R534" s="309" t="str">
        <f t="shared" si="503"/>
        <v/>
      </c>
      <c r="S534" s="56"/>
      <c r="T534" s="57"/>
      <c r="U534" s="64" t="str">
        <f>IF($A534="","",'Stammdaten Mitarbeitende'!L534)</f>
        <v/>
      </c>
      <c r="V534" s="63">
        <f t="shared" si="504"/>
        <v>0</v>
      </c>
      <c r="W534" s="63" t="str">
        <f t="shared" si="505"/>
        <v/>
      </c>
      <c r="X534" s="63" t="str">
        <f t="shared" si="506"/>
        <v/>
      </c>
      <c r="Y534" s="65" t="str">
        <f t="shared" si="507"/>
        <v/>
      </c>
      <c r="Z534" s="65" t="str">
        <f t="shared" si="508"/>
        <v/>
      </c>
      <c r="AA534" s="19" t="str">
        <f t="shared" si="509"/>
        <v/>
      </c>
      <c r="AB534" s="19" t="str">
        <f t="shared" si="510"/>
        <v/>
      </c>
      <c r="AC534" s="19" t="str">
        <f t="shared" si="511"/>
        <v/>
      </c>
      <c r="AD534" s="19" t="str">
        <f t="shared" si="512"/>
        <v/>
      </c>
      <c r="AE534" s="19" t="str">
        <f t="shared" si="513"/>
        <v/>
      </c>
      <c r="AF534" s="19" t="str">
        <f t="shared" si="514"/>
        <v/>
      </c>
      <c r="AG534" s="19">
        <f t="shared" si="515"/>
        <v>0</v>
      </c>
      <c r="AH534" s="19" t="str">
        <f t="shared" si="516"/>
        <v/>
      </c>
      <c r="AI534" s="81">
        <f t="shared" si="517"/>
        <v>0</v>
      </c>
      <c r="AJ534" s="80">
        <f t="shared" si="523"/>
        <v>0</v>
      </c>
      <c r="AK534" s="19">
        <f t="shared" si="518"/>
        <v>0</v>
      </c>
      <c r="AL534" s="19">
        <f t="shared" si="519"/>
        <v>0</v>
      </c>
      <c r="AM534" s="64">
        <f>IF('Stammdaten Mitarbeitende'!N534&gt;0,AC534,0)</f>
        <v>0</v>
      </c>
      <c r="AN534" s="74">
        <f>IF('Stammdaten Mitarbeitende'!N534&gt;0,P534,0)</f>
        <v>0</v>
      </c>
      <c r="AO534" s="19">
        <f t="shared" si="520"/>
        <v>0</v>
      </c>
      <c r="AP534" s="19">
        <f t="shared" si="521"/>
        <v>0</v>
      </c>
      <c r="AQ534" s="97">
        <f t="shared" si="522"/>
        <v>0</v>
      </c>
    </row>
    <row r="535" spans="1:43" ht="17.25" hidden="1" customHeight="1" x14ac:dyDescent="0.2">
      <c r="A535" s="347" t="str">
        <f>'Stammdaten Mitarbeitende'!AA535</f>
        <v/>
      </c>
      <c r="B535" s="348" t="str">
        <f t="shared" si="495"/>
        <v/>
      </c>
      <c r="C535" s="162"/>
      <c r="D535" s="163"/>
      <c r="E535" s="164"/>
      <c r="F535" s="165"/>
      <c r="G535" s="307"/>
      <c r="H535" s="308"/>
      <c r="I535" s="346">
        <f t="shared" si="496"/>
        <v>0</v>
      </c>
      <c r="J535" s="309" t="str">
        <f t="shared" si="497"/>
        <v/>
      </c>
      <c r="K535" s="164"/>
      <c r="L535" s="342" t="str">
        <f t="shared" si="498"/>
        <v/>
      </c>
      <c r="M535" s="309" t="str">
        <f t="shared" si="499"/>
        <v/>
      </c>
      <c r="N535" s="309" t="str">
        <f t="shared" si="500"/>
        <v/>
      </c>
      <c r="O535" s="309" t="str">
        <f t="shared" si="501"/>
        <v/>
      </c>
      <c r="P535" s="164"/>
      <c r="Q535" s="309" t="str">
        <f t="shared" si="502"/>
        <v/>
      </c>
      <c r="R535" s="309" t="str">
        <f t="shared" si="503"/>
        <v/>
      </c>
      <c r="S535" s="56"/>
      <c r="T535" s="57"/>
      <c r="U535" s="64" t="str">
        <f>IF($A535="","",'Stammdaten Mitarbeitende'!L535)</f>
        <v/>
      </c>
      <c r="V535" s="63">
        <f t="shared" si="504"/>
        <v>0</v>
      </c>
      <c r="W535" s="63" t="str">
        <f t="shared" si="505"/>
        <v/>
      </c>
      <c r="X535" s="63" t="str">
        <f t="shared" si="506"/>
        <v/>
      </c>
      <c r="Y535" s="65" t="str">
        <f t="shared" si="507"/>
        <v/>
      </c>
      <c r="Z535" s="65" t="str">
        <f t="shared" si="508"/>
        <v/>
      </c>
      <c r="AA535" s="19" t="str">
        <f t="shared" si="509"/>
        <v/>
      </c>
      <c r="AB535" s="19" t="str">
        <f t="shared" si="510"/>
        <v/>
      </c>
      <c r="AC535" s="19" t="str">
        <f t="shared" si="511"/>
        <v/>
      </c>
      <c r="AD535" s="19" t="str">
        <f t="shared" si="512"/>
        <v/>
      </c>
      <c r="AE535" s="19" t="str">
        <f t="shared" si="513"/>
        <v/>
      </c>
      <c r="AF535" s="19" t="str">
        <f t="shared" si="514"/>
        <v/>
      </c>
      <c r="AG535" s="19">
        <f t="shared" si="515"/>
        <v>0</v>
      </c>
      <c r="AH535" s="19" t="str">
        <f t="shared" si="516"/>
        <v/>
      </c>
      <c r="AI535" s="81">
        <f t="shared" si="517"/>
        <v>0</v>
      </c>
      <c r="AJ535" s="80">
        <f t="shared" si="523"/>
        <v>0</v>
      </c>
      <c r="AK535" s="19">
        <f t="shared" si="518"/>
        <v>0</v>
      </c>
      <c r="AL535" s="19">
        <f t="shared" si="519"/>
        <v>0</v>
      </c>
      <c r="AM535" s="64">
        <f>IF('Stammdaten Mitarbeitende'!N535&gt;0,AC535,0)</f>
        <v>0</v>
      </c>
      <c r="AN535" s="74">
        <f>IF('Stammdaten Mitarbeitende'!N535&gt;0,P535,0)</f>
        <v>0</v>
      </c>
      <c r="AO535" s="19">
        <f t="shared" si="520"/>
        <v>0</v>
      </c>
      <c r="AP535" s="19">
        <f t="shared" si="521"/>
        <v>0</v>
      </c>
      <c r="AQ535" s="97">
        <f t="shared" si="522"/>
        <v>0</v>
      </c>
    </row>
    <row r="536" spans="1:43" ht="17.25" hidden="1" customHeight="1" x14ac:dyDescent="0.2">
      <c r="A536" s="347" t="str">
        <f>'Stammdaten Mitarbeitende'!AA536</f>
        <v/>
      </c>
      <c r="B536" s="348" t="str">
        <f t="shared" si="495"/>
        <v/>
      </c>
      <c r="C536" s="162"/>
      <c r="D536" s="163"/>
      <c r="E536" s="164"/>
      <c r="F536" s="165"/>
      <c r="G536" s="307"/>
      <c r="H536" s="308"/>
      <c r="I536" s="346">
        <f t="shared" si="496"/>
        <v>0</v>
      </c>
      <c r="J536" s="309" t="str">
        <f t="shared" si="497"/>
        <v/>
      </c>
      <c r="K536" s="164"/>
      <c r="L536" s="342" t="str">
        <f t="shared" si="498"/>
        <v/>
      </c>
      <c r="M536" s="309" t="str">
        <f t="shared" si="499"/>
        <v/>
      </c>
      <c r="N536" s="309" t="str">
        <f t="shared" si="500"/>
        <v/>
      </c>
      <c r="O536" s="309" t="str">
        <f t="shared" si="501"/>
        <v/>
      </c>
      <c r="P536" s="164"/>
      <c r="Q536" s="309" t="str">
        <f t="shared" si="502"/>
        <v/>
      </c>
      <c r="R536" s="309" t="str">
        <f t="shared" si="503"/>
        <v/>
      </c>
      <c r="S536" s="56"/>
      <c r="T536" s="57"/>
      <c r="U536" s="64" t="str">
        <f>IF($A536="","",'Stammdaten Mitarbeitende'!L536)</f>
        <v/>
      </c>
      <c r="V536" s="63">
        <f t="shared" si="504"/>
        <v>0</v>
      </c>
      <c r="W536" s="63" t="str">
        <f t="shared" si="505"/>
        <v/>
      </c>
      <c r="X536" s="63" t="str">
        <f t="shared" si="506"/>
        <v/>
      </c>
      <c r="Y536" s="65" t="str">
        <f t="shared" si="507"/>
        <v/>
      </c>
      <c r="Z536" s="65" t="str">
        <f t="shared" si="508"/>
        <v/>
      </c>
      <c r="AA536" s="19" t="str">
        <f t="shared" si="509"/>
        <v/>
      </c>
      <c r="AB536" s="19" t="str">
        <f t="shared" si="510"/>
        <v/>
      </c>
      <c r="AC536" s="19" t="str">
        <f t="shared" si="511"/>
        <v/>
      </c>
      <c r="AD536" s="19" t="str">
        <f t="shared" si="512"/>
        <v/>
      </c>
      <c r="AE536" s="19" t="str">
        <f t="shared" si="513"/>
        <v/>
      </c>
      <c r="AF536" s="19" t="str">
        <f t="shared" si="514"/>
        <v/>
      </c>
      <c r="AG536" s="19">
        <f t="shared" si="515"/>
        <v>0</v>
      </c>
      <c r="AH536" s="19" t="str">
        <f t="shared" si="516"/>
        <v/>
      </c>
      <c r="AI536" s="81">
        <f t="shared" si="517"/>
        <v>0</v>
      </c>
      <c r="AJ536" s="80">
        <f t="shared" si="523"/>
        <v>0</v>
      </c>
      <c r="AK536" s="19">
        <f t="shared" si="518"/>
        <v>0</v>
      </c>
      <c r="AL536" s="19">
        <f t="shared" si="519"/>
        <v>0</v>
      </c>
      <c r="AM536" s="64">
        <f>IF('Stammdaten Mitarbeitende'!N536&gt;0,AC536,0)</f>
        <v>0</v>
      </c>
      <c r="AN536" s="74">
        <f>IF('Stammdaten Mitarbeitende'!N536&gt;0,P536,0)</f>
        <v>0</v>
      </c>
      <c r="AO536" s="19">
        <f t="shared" si="520"/>
        <v>0</v>
      </c>
      <c r="AP536" s="19">
        <f t="shared" si="521"/>
        <v>0</v>
      </c>
      <c r="AQ536" s="97">
        <f t="shared" si="522"/>
        <v>0</v>
      </c>
    </row>
    <row r="537" spans="1:43" ht="17.25" hidden="1" customHeight="1" x14ac:dyDescent="0.2">
      <c r="A537" s="347" t="str">
        <f>'Stammdaten Mitarbeitende'!AA537</f>
        <v/>
      </c>
      <c r="B537" s="348" t="str">
        <f t="shared" si="495"/>
        <v/>
      </c>
      <c r="C537" s="162"/>
      <c r="D537" s="163"/>
      <c r="E537" s="164"/>
      <c r="F537" s="165"/>
      <c r="G537" s="307"/>
      <c r="H537" s="308"/>
      <c r="I537" s="346">
        <f t="shared" si="496"/>
        <v>0</v>
      </c>
      <c r="J537" s="309" t="str">
        <f t="shared" si="497"/>
        <v/>
      </c>
      <c r="K537" s="164"/>
      <c r="L537" s="342" t="str">
        <f t="shared" si="498"/>
        <v/>
      </c>
      <c r="M537" s="309" t="str">
        <f t="shared" si="499"/>
        <v/>
      </c>
      <c r="N537" s="309" t="str">
        <f t="shared" si="500"/>
        <v/>
      </c>
      <c r="O537" s="309" t="str">
        <f t="shared" si="501"/>
        <v/>
      </c>
      <c r="P537" s="164"/>
      <c r="Q537" s="309" t="str">
        <f t="shared" si="502"/>
        <v/>
      </c>
      <c r="R537" s="309" t="str">
        <f t="shared" si="503"/>
        <v/>
      </c>
      <c r="S537" s="56"/>
      <c r="T537" s="57"/>
      <c r="U537" s="64" t="str">
        <f>IF($A537="","",'Stammdaten Mitarbeitende'!L537)</f>
        <v/>
      </c>
      <c r="V537" s="63">
        <f t="shared" si="504"/>
        <v>0</v>
      </c>
      <c r="W537" s="63" t="str">
        <f t="shared" si="505"/>
        <v/>
      </c>
      <c r="X537" s="63" t="str">
        <f t="shared" si="506"/>
        <v/>
      </c>
      <c r="Y537" s="65" t="str">
        <f t="shared" si="507"/>
        <v/>
      </c>
      <c r="Z537" s="65" t="str">
        <f t="shared" si="508"/>
        <v/>
      </c>
      <c r="AA537" s="19" t="str">
        <f t="shared" si="509"/>
        <v/>
      </c>
      <c r="AB537" s="19" t="str">
        <f t="shared" si="510"/>
        <v/>
      </c>
      <c r="AC537" s="19" t="str">
        <f t="shared" si="511"/>
        <v/>
      </c>
      <c r="AD537" s="19" t="str">
        <f t="shared" si="512"/>
        <v/>
      </c>
      <c r="AE537" s="19" t="str">
        <f t="shared" si="513"/>
        <v/>
      </c>
      <c r="AF537" s="19" t="str">
        <f t="shared" si="514"/>
        <v/>
      </c>
      <c r="AG537" s="19">
        <f t="shared" si="515"/>
        <v>0</v>
      </c>
      <c r="AH537" s="19" t="str">
        <f t="shared" si="516"/>
        <v/>
      </c>
      <c r="AI537" s="81">
        <f t="shared" si="517"/>
        <v>0</v>
      </c>
      <c r="AJ537" s="80">
        <f t="shared" si="523"/>
        <v>0</v>
      </c>
      <c r="AK537" s="19">
        <f t="shared" si="518"/>
        <v>0</v>
      </c>
      <c r="AL537" s="19">
        <f t="shared" si="519"/>
        <v>0</v>
      </c>
      <c r="AM537" s="64">
        <f>IF('Stammdaten Mitarbeitende'!N537&gt;0,AC537,0)</f>
        <v>0</v>
      </c>
      <c r="AN537" s="74">
        <f>IF('Stammdaten Mitarbeitende'!N537&gt;0,P537,0)</f>
        <v>0</v>
      </c>
      <c r="AO537" s="19">
        <f t="shared" si="520"/>
        <v>0</v>
      </c>
      <c r="AP537" s="19">
        <f t="shared" si="521"/>
        <v>0</v>
      </c>
      <c r="AQ537" s="97">
        <f t="shared" si="522"/>
        <v>0</v>
      </c>
    </row>
    <row r="538" spans="1:43" ht="17.25" hidden="1" customHeight="1" x14ac:dyDescent="0.2">
      <c r="A538" s="347" t="str">
        <f>'Stammdaten Mitarbeitende'!AA538</f>
        <v/>
      </c>
      <c r="B538" s="348" t="str">
        <f t="shared" si="495"/>
        <v/>
      </c>
      <c r="C538" s="162"/>
      <c r="D538" s="163"/>
      <c r="E538" s="164"/>
      <c r="F538" s="165"/>
      <c r="G538" s="307"/>
      <c r="H538" s="308"/>
      <c r="I538" s="346">
        <f t="shared" si="496"/>
        <v>0</v>
      </c>
      <c r="J538" s="309" t="str">
        <f t="shared" si="497"/>
        <v/>
      </c>
      <c r="K538" s="164"/>
      <c r="L538" s="342" t="str">
        <f t="shared" si="498"/>
        <v/>
      </c>
      <c r="M538" s="309" t="str">
        <f t="shared" si="499"/>
        <v/>
      </c>
      <c r="N538" s="309" t="str">
        <f t="shared" si="500"/>
        <v/>
      </c>
      <c r="O538" s="309" t="str">
        <f t="shared" si="501"/>
        <v/>
      </c>
      <c r="P538" s="164"/>
      <c r="Q538" s="309" t="str">
        <f t="shared" si="502"/>
        <v/>
      </c>
      <c r="R538" s="309" t="str">
        <f t="shared" si="503"/>
        <v/>
      </c>
      <c r="S538" s="56"/>
      <c r="T538" s="57"/>
      <c r="U538" s="64" t="str">
        <f>IF($A538="","",'Stammdaten Mitarbeitende'!L538)</f>
        <v/>
      </c>
      <c r="V538" s="63">
        <f t="shared" si="504"/>
        <v>0</v>
      </c>
      <c r="W538" s="63" t="str">
        <f t="shared" si="505"/>
        <v/>
      </c>
      <c r="X538" s="63" t="str">
        <f t="shared" si="506"/>
        <v/>
      </c>
      <c r="Y538" s="65" t="str">
        <f t="shared" si="507"/>
        <v/>
      </c>
      <c r="Z538" s="65" t="str">
        <f t="shared" si="508"/>
        <v/>
      </c>
      <c r="AA538" s="19" t="str">
        <f t="shared" si="509"/>
        <v/>
      </c>
      <c r="AB538" s="19" t="str">
        <f t="shared" si="510"/>
        <v/>
      </c>
      <c r="AC538" s="19" t="str">
        <f t="shared" si="511"/>
        <v/>
      </c>
      <c r="AD538" s="19" t="str">
        <f t="shared" si="512"/>
        <v/>
      </c>
      <c r="AE538" s="19" t="str">
        <f t="shared" si="513"/>
        <v/>
      </c>
      <c r="AF538" s="19" t="str">
        <f t="shared" si="514"/>
        <v/>
      </c>
      <c r="AG538" s="19">
        <f t="shared" si="515"/>
        <v>0</v>
      </c>
      <c r="AH538" s="19" t="str">
        <f t="shared" si="516"/>
        <v/>
      </c>
      <c r="AI538" s="81">
        <f t="shared" si="517"/>
        <v>0</v>
      </c>
      <c r="AJ538" s="80">
        <f t="shared" si="523"/>
        <v>0</v>
      </c>
      <c r="AK538" s="19">
        <f t="shared" si="518"/>
        <v>0</v>
      </c>
      <c r="AL538" s="19">
        <f t="shared" si="519"/>
        <v>0</v>
      </c>
      <c r="AM538" s="64">
        <f>IF('Stammdaten Mitarbeitende'!N538&gt;0,AC538,0)</f>
        <v>0</v>
      </c>
      <c r="AN538" s="74">
        <f>IF('Stammdaten Mitarbeitende'!N538&gt;0,P538,0)</f>
        <v>0</v>
      </c>
      <c r="AO538" s="19">
        <f t="shared" si="520"/>
        <v>0</v>
      </c>
      <c r="AP538" s="19">
        <f t="shared" si="521"/>
        <v>0</v>
      </c>
      <c r="AQ538" s="97">
        <f t="shared" si="522"/>
        <v>0</v>
      </c>
    </row>
    <row r="539" spans="1:43" ht="17.25" hidden="1" customHeight="1" x14ac:dyDescent="0.2">
      <c r="A539" s="347" t="str">
        <f>'Stammdaten Mitarbeitende'!AA539</f>
        <v/>
      </c>
      <c r="B539" s="348" t="str">
        <f t="shared" si="495"/>
        <v/>
      </c>
      <c r="C539" s="162"/>
      <c r="D539" s="163"/>
      <c r="E539" s="164"/>
      <c r="F539" s="165"/>
      <c r="G539" s="307"/>
      <c r="H539" s="308"/>
      <c r="I539" s="346">
        <f t="shared" si="496"/>
        <v>0</v>
      </c>
      <c r="J539" s="309" t="str">
        <f t="shared" si="497"/>
        <v/>
      </c>
      <c r="K539" s="164"/>
      <c r="L539" s="342" t="str">
        <f t="shared" si="498"/>
        <v/>
      </c>
      <c r="M539" s="309" t="str">
        <f t="shared" si="499"/>
        <v/>
      </c>
      <c r="N539" s="309" t="str">
        <f t="shared" si="500"/>
        <v/>
      </c>
      <c r="O539" s="309" t="str">
        <f t="shared" si="501"/>
        <v/>
      </c>
      <c r="P539" s="164"/>
      <c r="Q539" s="309" t="str">
        <f t="shared" si="502"/>
        <v/>
      </c>
      <c r="R539" s="309" t="str">
        <f t="shared" si="503"/>
        <v/>
      </c>
      <c r="S539" s="56"/>
      <c r="T539" s="57"/>
      <c r="U539" s="64" t="str">
        <f>IF($A539="","",'Stammdaten Mitarbeitende'!L539)</f>
        <v/>
      </c>
      <c r="V539" s="63">
        <f t="shared" si="504"/>
        <v>0</v>
      </c>
      <c r="W539" s="63" t="str">
        <f t="shared" si="505"/>
        <v/>
      </c>
      <c r="X539" s="63" t="str">
        <f t="shared" si="506"/>
        <v/>
      </c>
      <c r="Y539" s="65" t="str">
        <f t="shared" si="507"/>
        <v/>
      </c>
      <c r="Z539" s="65" t="str">
        <f t="shared" si="508"/>
        <v/>
      </c>
      <c r="AA539" s="19" t="str">
        <f t="shared" si="509"/>
        <v/>
      </c>
      <c r="AB539" s="19" t="str">
        <f t="shared" si="510"/>
        <v/>
      </c>
      <c r="AC539" s="19" t="str">
        <f t="shared" si="511"/>
        <v/>
      </c>
      <c r="AD539" s="19" t="str">
        <f t="shared" si="512"/>
        <v/>
      </c>
      <c r="AE539" s="19" t="str">
        <f t="shared" si="513"/>
        <v/>
      </c>
      <c r="AF539" s="19" t="str">
        <f t="shared" si="514"/>
        <v/>
      </c>
      <c r="AG539" s="19">
        <f t="shared" si="515"/>
        <v>0</v>
      </c>
      <c r="AH539" s="19" t="str">
        <f t="shared" si="516"/>
        <v/>
      </c>
      <c r="AI539" s="81">
        <f t="shared" si="517"/>
        <v>0</v>
      </c>
      <c r="AJ539" s="80">
        <f t="shared" si="523"/>
        <v>0</v>
      </c>
      <c r="AK539" s="19">
        <f t="shared" si="518"/>
        <v>0</v>
      </c>
      <c r="AL539" s="19">
        <f t="shared" si="519"/>
        <v>0</v>
      </c>
      <c r="AM539" s="64">
        <f>IF('Stammdaten Mitarbeitende'!N539&gt;0,AC539,0)</f>
        <v>0</v>
      </c>
      <c r="AN539" s="74">
        <f>IF('Stammdaten Mitarbeitende'!N539&gt;0,P539,0)</f>
        <v>0</v>
      </c>
      <c r="AO539" s="19">
        <f t="shared" si="520"/>
        <v>0</v>
      </c>
      <c r="AP539" s="19">
        <f t="shared" si="521"/>
        <v>0</v>
      </c>
      <c r="AQ539" s="97">
        <f t="shared" si="522"/>
        <v>0</v>
      </c>
    </row>
    <row r="540" spans="1:43" hidden="1" x14ac:dyDescent="0.2">
      <c r="A540" s="280" t="str">
        <f>Übersetzungstexte!A$296</f>
        <v>Seitentotal</v>
      </c>
      <c r="B540" s="343"/>
      <c r="C540" s="281"/>
      <c r="D540" s="92">
        <f>SUM(D519:D539)</f>
        <v>0</v>
      </c>
      <c r="E540" s="282"/>
      <c r="F540" s="92">
        <f>SUM(F519:F539)</f>
        <v>0</v>
      </c>
      <c r="G540" s="344"/>
      <c r="H540" s="159"/>
      <c r="I540" s="281"/>
      <c r="J540" s="92">
        <f>SUM(J519:J539)</f>
        <v>0</v>
      </c>
      <c r="K540" s="345"/>
      <c r="L540" s="159"/>
      <c r="M540" s="281"/>
      <c r="N540" s="92">
        <f>SUM(N519:N539)</f>
        <v>0</v>
      </c>
      <c r="O540" s="344"/>
      <c r="P540" s="92">
        <f>SUM(P519:P539)</f>
        <v>0</v>
      </c>
      <c r="Q540" s="281"/>
      <c r="R540" s="92">
        <f>SUM(R519:R539)</f>
        <v>0</v>
      </c>
      <c r="S540" s="56"/>
      <c r="T540" s="56"/>
      <c r="U540" s="56"/>
      <c r="V540" s="56"/>
      <c r="W540" s="56"/>
      <c r="X540" s="56"/>
      <c r="Y540" s="18"/>
      <c r="Z540" s="18"/>
      <c r="AA540" s="19"/>
      <c r="AB540" s="19"/>
      <c r="AC540" s="19"/>
      <c r="AD540" s="19"/>
      <c r="AE540" s="19"/>
      <c r="AI540" s="79"/>
      <c r="AJ540" s="79"/>
      <c r="AM540" s="56"/>
    </row>
    <row r="541" spans="1:43" hidden="1" x14ac:dyDescent="0.2">
      <c r="A541" s="240" t="str">
        <f>'Stammdaten Betrieb &amp; Abteilung'!D$1</f>
        <v xml:space="preserve">  </v>
      </c>
      <c r="B541" s="73"/>
      <c r="C541" s="241"/>
      <c r="D541" s="242"/>
      <c r="E541" s="1"/>
      <c r="F541" s="25"/>
      <c r="G541" s="1"/>
      <c r="H541" s="1"/>
      <c r="I541" s="1"/>
      <c r="J541" s="243"/>
      <c r="K541" s="46"/>
      <c r="L541" s="18"/>
      <c r="M541" s="22" t="str">
        <f>Übersetzungstexte!A$239</f>
        <v>Betrieb / Betriebsabteilung</v>
      </c>
      <c r="N541" s="49" t="str">
        <f>'Stammdaten Betrieb &amp; Abteilung'!D$13</f>
        <v xml:space="preserve"> </v>
      </c>
      <c r="O541" s="1"/>
      <c r="P541" s="49"/>
      <c r="AI541" s="79"/>
      <c r="AJ541" s="79"/>
      <c r="AM541" s="64"/>
      <c r="AO541" s="97"/>
    </row>
    <row r="542" spans="1:43" hidden="1" x14ac:dyDescent="0.2">
      <c r="A542" s="49" t="str">
        <f>'Stammdaten Betrieb &amp; Abteilung'!D$3</f>
        <v xml:space="preserve"> </v>
      </c>
      <c r="B542" s="73"/>
      <c r="C542" s="246"/>
      <c r="D542" s="242"/>
      <c r="E542" s="1"/>
      <c r="F542" s="25"/>
      <c r="G542" s="1"/>
      <c r="H542" s="1"/>
      <c r="I542" s="1"/>
      <c r="J542" s="247"/>
      <c r="K542" s="46"/>
      <c r="L542" s="18"/>
      <c r="M542" s="22" t="str">
        <f>Übersetzungstexte!A$240</f>
        <v>Abrechnungsperiode</v>
      </c>
      <c r="N542" s="349" t="str">
        <f>'Stammdaten Betrieb &amp; Abteilung'!D$14</f>
        <v/>
      </c>
      <c r="O542" s="350"/>
      <c r="P542" s="350" t="e">
        <f>'Stammdaten Betrieb &amp; Abteilung'!D$12</f>
        <v>#VALUE!</v>
      </c>
      <c r="Q542" s="351"/>
      <c r="R542" s="352"/>
      <c r="AI542" s="79"/>
      <c r="AJ542" s="79"/>
      <c r="AM542" s="64"/>
      <c r="AO542" s="87"/>
      <c r="AP542" s="87"/>
    </row>
    <row r="543" spans="1:43" hidden="1" x14ac:dyDescent="0.2">
      <c r="A543" s="49" t="str">
        <f>'Stammdaten Betrieb &amp; Abteilung'!D$4</f>
        <v xml:space="preserve"> </v>
      </c>
      <c r="B543" s="73"/>
      <c r="C543" s="1"/>
      <c r="D543" s="242"/>
      <c r="E543" s="1"/>
      <c r="F543" s="25"/>
      <c r="G543" s="1"/>
      <c r="H543" s="1"/>
      <c r="I543" s="1"/>
      <c r="J543" s="247"/>
      <c r="K543" s="46"/>
      <c r="L543" s="18"/>
      <c r="M543" s="22" t="str">
        <f>Übersetzungstexte!A$241</f>
        <v>Beginn / Ende der Kurzarbeit</v>
      </c>
      <c r="N543" s="49" t="str">
        <f>'Stammdaten Betrieb &amp; Abteilung'!D$16</f>
        <v/>
      </c>
      <c r="O543" s="1"/>
      <c r="P543" s="49"/>
      <c r="Q543" s="49"/>
      <c r="AI543" s="79"/>
      <c r="AJ543" s="79"/>
      <c r="AM543" s="64"/>
      <c r="AO543" s="87"/>
      <c r="AP543" s="87"/>
    </row>
    <row r="544" spans="1:43" hidden="1" x14ac:dyDescent="0.2">
      <c r="A544" s="187"/>
      <c r="B544" s="188"/>
      <c r="C544" s="189"/>
      <c r="D544" s="190"/>
      <c r="E544" s="189"/>
      <c r="F544" s="191"/>
      <c r="G544" s="189"/>
      <c r="H544" s="189"/>
      <c r="I544" s="189"/>
      <c r="J544" s="190"/>
      <c r="K544" s="190"/>
      <c r="L544" s="189"/>
      <c r="M544" s="192"/>
      <c r="N544" s="189"/>
      <c r="O544" s="189"/>
      <c r="P544" s="189"/>
      <c r="Q544" s="189"/>
      <c r="R544" s="189"/>
      <c r="AI544" s="79"/>
      <c r="AJ544" s="79"/>
      <c r="AM544" s="64"/>
      <c r="AO544" s="87"/>
      <c r="AP544" s="87"/>
    </row>
    <row r="545" spans="1:43" hidden="1" x14ac:dyDescent="0.2">
      <c r="A545" s="311">
        <v>1</v>
      </c>
      <c r="B545" s="312">
        <v>2</v>
      </c>
      <c r="C545" s="312">
        <v>3</v>
      </c>
      <c r="D545" s="312">
        <v>4</v>
      </c>
      <c r="E545" s="312">
        <v>5</v>
      </c>
      <c r="F545" s="312">
        <v>6</v>
      </c>
      <c r="G545" s="313"/>
      <c r="H545" s="314">
        <v>7</v>
      </c>
      <c r="I545" s="315"/>
      <c r="J545" s="312">
        <v>8</v>
      </c>
      <c r="K545" s="312">
        <v>9</v>
      </c>
      <c r="L545" s="312">
        <v>10</v>
      </c>
      <c r="M545" s="312">
        <v>11</v>
      </c>
      <c r="N545" s="312">
        <v>12</v>
      </c>
      <c r="O545" s="312">
        <v>13</v>
      </c>
      <c r="P545" s="312"/>
      <c r="Q545" s="312">
        <v>14</v>
      </c>
      <c r="R545" s="312">
        <v>15</v>
      </c>
      <c r="S545" s="54"/>
      <c r="T545" s="54"/>
      <c r="U545" s="54"/>
      <c r="V545" s="58" t="s">
        <v>717</v>
      </c>
      <c r="W545" s="54" t="s">
        <v>759</v>
      </c>
      <c r="X545" s="54"/>
      <c r="Y545" s="59" t="s">
        <v>718</v>
      </c>
      <c r="Z545" s="54" t="s">
        <v>719</v>
      </c>
      <c r="AA545" s="59" t="s">
        <v>720</v>
      </c>
      <c r="AB545" s="59" t="s">
        <v>721</v>
      </c>
      <c r="AC545" s="59" t="s">
        <v>722</v>
      </c>
      <c r="AD545" s="59" t="s">
        <v>723</v>
      </c>
      <c r="AE545" s="59" t="s">
        <v>736</v>
      </c>
      <c r="AF545" s="66" t="s">
        <v>732</v>
      </c>
      <c r="AG545" s="66"/>
      <c r="AH545" s="91" t="s">
        <v>737</v>
      </c>
      <c r="AI545" s="66"/>
      <c r="AJ545" s="66"/>
      <c r="AK545" s="78"/>
      <c r="AL545" s="78"/>
      <c r="AM545" s="87" t="s">
        <v>60</v>
      </c>
      <c r="AN545" s="87" t="s">
        <v>60</v>
      </c>
      <c r="AO545" s="87"/>
      <c r="AP545" s="87"/>
      <c r="AQ545" s="381" t="s">
        <v>800</v>
      </c>
    </row>
    <row r="546" spans="1:43" s="6" customFormat="1" hidden="1" x14ac:dyDescent="0.2">
      <c r="A546" s="316" t="str">
        <f>Übersetzungstexte!A$242</f>
        <v/>
      </c>
      <c r="B546" s="317" t="str">
        <f>Übersetzungstexte!A$245</f>
        <v>anrechen-</v>
      </c>
      <c r="C546" s="317" t="str">
        <f>Übersetzungstexte!A$248</f>
        <v>Wöchentl.</v>
      </c>
      <c r="D546" s="318" t="str">
        <f>Übersetzungstexte!A$251</f>
        <v>Sollstd. Abr.-</v>
      </c>
      <c r="E546" s="310" t="str">
        <f>Übersetzungstexte!A$254</f>
        <v/>
      </c>
      <c r="F546" s="318" t="str">
        <f>Übersetzungstexte!A$257</f>
        <v>Bezahlte/</v>
      </c>
      <c r="G546" s="319"/>
      <c r="H546" s="320" t="str">
        <f>Übersetzungstexte!A$263</f>
        <v>(nur für Gleitzeit)</v>
      </c>
      <c r="I546" s="321"/>
      <c r="J546" s="318" t="str">
        <f>Übersetzungstexte!A$269</f>
        <v>Ausfall-</v>
      </c>
      <c r="K546" s="318" t="str">
        <f>Übersetzungstexte!A$272</f>
        <v>Saldo</v>
      </c>
      <c r="L546" s="310" t="str">
        <f>Übersetzungstexte!A$275</f>
        <v>Saisonale</v>
      </c>
      <c r="M546" s="322" t="str">
        <f>Übersetzungstexte!A$278</f>
        <v>Anrechen-</v>
      </c>
      <c r="N546" s="310" t="str">
        <f>Übersetzungstexte!A$281</f>
        <v>Verdienst-</v>
      </c>
      <c r="O546" s="310" t="str">
        <f>Übersetzungstexte!A$284</f>
        <v>Verdienst-</v>
      </c>
      <c r="P546" s="317" t="str">
        <f>Übersetzungstexte!A$287</f>
        <v>Verdienst</v>
      </c>
      <c r="Q546" s="310" t="str">
        <f>AE$4</f>
        <v xml:space="preserve">Abzug </v>
      </c>
      <c r="R546" s="310" t="str">
        <f>Übersetzungstexte!A$293</f>
        <v/>
      </c>
      <c r="S546" s="55"/>
      <c r="T546" s="55"/>
      <c r="U546" s="62" t="s">
        <v>680</v>
      </c>
      <c r="V546" s="60" t="s">
        <v>709</v>
      </c>
      <c r="W546" s="61" t="s">
        <v>691</v>
      </c>
      <c r="X546" s="61" t="s">
        <v>554</v>
      </c>
      <c r="Y546" s="59" t="s">
        <v>729</v>
      </c>
      <c r="Z546" s="67" t="s">
        <v>671</v>
      </c>
      <c r="AA546" s="59" t="s">
        <v>731</v>
      </c>
      <c r="AB546" s="59" t="s">
        <v>694</v>
      </c>
      <c r="AC546" s="59" t="s">
        <v>674</v>
      </c>
      <c r="AD546" s="59" t="s">
        <v>674</v>
      </c>
      <c r="AE546" s="59" t="s">
        <v>677</v>
      </c>
      <c r="AF546" s="66" t="s">
        <v>677</v>
      </c>
      <c r="AG546" s="66" t="s">
        <v>673</v>
      </c>
      <c r="AH546" s="91"/>
      <c r="AI546" s="66" t="s">
        <v>685</v>
      </c>
      <c r="AJ546" s="66" t="s">
        <v>685</v>
      </c>
      <c r="AK546" s="66" t="s">
        <v>764</v>
      </c>
      <c r="AL546" s="66" t="s">
        <v>667</v>
      </c>
      <c r="AM546" s="59" t="s">
        <v>674</v>
      </c>
      <c r="AN546" s="66" t="s">
        <v>673</v>
      </c>
      <c r="AO546" s="66" t="s">
        <v>764</v>
      </c>
      <c r="AP546" s="95" t="s">
        <v>46</v>
      </c>
      <c r="AQ546" s="382" t="s">
        <v>801</v>
      </c>
    </row>
    <row r="547" spans="1:43" s="6" customFormat="1" hidden="1" x14ac:dyDescent="0.2">
      <c r="A547" s="323" t="str">
        <f>Übersetzungstexte!A$243</f>
        <v/>
      </c>
      <c r="B547" s="310" t="str">
        <f>Übersetzungstexte!A$246</f>
        <v>barer Std.-</v>
      </c>
      <c r="C547" s="317" t="str">
        <f>Übersetzungstexte!A$249</f>
        <v>Arbeitszeit</v>
      </c>
      <c r="D547" s="318" t="str">
        <f>Übersetzungstexte!A$252</f>
        <v>Periode Inkl.</v>
      </c>
      <c r="E547" s="310" t="str">
        <f>Übersetzungstexte!A$255</f>
        <v/>
      </c>
      <c r="F547" s="318" t="str">
        <f>Übersetzungstexte!A$258</f>
        <v>Unbezahlte</v>
      </c>
      <c r="G547" s="324" t="str">
        <f>Übersetzungstexte!A$261</f>
        <v>Saldo Ende Per.</v>
      </c>
      <c r="H547" s="325"/>
      <c r="I547" s="326"/>
      <c r="J547" s="318" t="str">
        <f>Übersetzungstexte!A$270</f>
        <v>stunden</v>
      </c>
      <c r="K547" s="318" t="str">
        <f>Übersetzungstexte!A$273</f>
        <v>Mehrstd.</v>
      </c>
      <c r="L547" s="310" t="str">
        <f>Übersetzungstexte!A$276</f>
        <v>Ausfall-</v>
      </c>
      <c r="M547" s="322" t="str">
        <f>Übersetzungstexte!A$279</f>
        <v>bare Aus-</v>
      </c>
      <c r="N547" s="310" t="str">
        <f>Übersetzungstexte!A$282</f>
        <v>ausfall</v>
      </c>
      <c r="O547" s="310" t="str">
        <f>Übersetzungstexte!A$285</f>
        <v>ausfall</v>
      </c>
      <c r="P547" s="317" t="str">
        <f>Übersetzungstexte!A$288</f>
        <v>Zwischen-</v>
      </c>
      <c r="Q547" s="310" t="str">
        <f>Übersetzungstexte!A$291</f>
        <v>Karenztage</v>
      </c>
      <c r="R547" s="310" t="str">
        <f>Übersetzungstexte!A$294</f>
        <v>Beantragte</v>
      </c>
      <c r="S547" s="55"/>
      <c r="T547" s="55"/>
      <c r="U547" s="55" t="s">
        <v>682</v>
      </c>
      <c r="V547" s="60" t="s">
        <v>710</v>
      </c>
      <c r="W547" s="61" t="s">
        <v>692</v>
      </c>
      <c r="X547" s="61"/>
      <c r="Y547" s="59" t="s">
        <v>730</v>
      </c>
      <c r="Z547" s="67" t="s">
        <v>691</v>
      </c>
      <c r="AA547" s="59" t="s">
        <v>730</v>
      </c>
      <c r="AB547" s="59" t="s">
        <v>51</v>
      </c>
      <c r="AC547" s="59" t="s">
        <v>672</v>
      </c>
      <c r="AD547" s="59" t="s">
        <v>672</v>
      </c>
      <c r="AE547" s="59" t="s">
        <v>656</v>
      </c>
      <c r="AF547" s="66" t="s">
        <v>707</v>
      </c>
      <c r="AG547" s="66" t="s">
        <v>707</v>
      </c>
      <c r="AH547" s="91" t="s">
        <v>678</v>
      </c>
      <c r="AI547" s="66" t="s">
        <v>760</v>
      </c>
      <c r="AJ547" s="66" t="s">
        <v>763</v>
      </c>
      <c r="AK547" s="66" t="s">
        <v>760</v>
      </c>
      <c r="AL547" s="66" t="s">
        <v>760</v>
      </c>
      <c r="AM547" s="59" t="s">
        <v>672</v>
      </c>
      <c r="AN547" s="66" t="s">
        <v>707</v>
      </c>
      <c r="AO547" s="66" t="s">
        <v>45</v>
      </c>
      <c r="AP547" s="95" t="s">
        <v>47</v>
      </c>
      <c r="AQ547" s="383"/>
    </row>
    <row r="548" spans="1:43" s="6" customFormat="1" hidden="1" x14ac:dyDescent="0.2">
      <c r="A548" s="327" t="str">
        <f>Übersetzungstexte!A$244</f>
        <v>Name,Vorname</v>
      </c>
      <c r="B548" s="328" t="str">
        <f>Übersetzungstexte!A$247</f>
        <v>Verdienst</v>
      </c>
      <c r="C548" s="329" t="str">
        <f>Übersetzungstexte!A$250</f>
        <v>in der AP</v>
      </c>
      <c r="D548" s="330" t="str">
        <f>Übersetzungstexte!A$253</f>
        <v>Vorholzeit</v>
      </c>
      <c r="E548" s="328" t="str">
        <f>Übersetzungstexte!A$256</f>
        <v>Istzeit</v>
      </c>
      <c r="F548" s="330" t="str">
        <f>Übersetzungstexte!A$259</f>
        <v>Absenzen</v>
      </c>
      <c r="G548" s="331" t="str">
        <f>Übersetzungstexte!A$262</f>
        <v>vorherg.</v>
      </c>
      <c r="H548" s="332" t="str">
        <f>Übersetzungstexte!A$265</f>
        <v>laufend</v>
      </c>
      <c r="I548" s="328" t="str">
        <f>Übersetzungstexte!A$268</f>
        <v>Diff.</v>
      </c>
      <c r="J548" s="330" t="str">
        <f>Übersetzungstexte!A$271</f>
        <v>total</v>
      </c>
      <c r="K548" s="330" t="str">
        <f>Übersetzungstexte!A$274</f>
        <v>Vormonate</v>
      </c>
      <c r="L548" s="328" t="str">
        <f>Übersetzungstexte!A$277</f>
        <v>stunden</v>
      </c>
      <c r="M548" s="333" t="str">
        <f>Übersetzungstexte!A$280</f>
        <v>fall-Std.</v>
      </c>
      <c r="N548" s="333" t="str">
        <f>Übersetzungstexte!A$283</f>
        <v>100%</v>
      </c>
      <c r="O548" s="333" t="str">
        <f>Übersetzungstexte!A$286</f>
        <v>80%</v>
      </c>
      <c r="P548" s="329" t="str">
        <f>Übersetzungstexte!A$289</f>
        <v>Beschäftigung</v>
      </c>
      <c r="Q548" s="333" t="str">
        <f>Übersetzungstexte!A$292</f>
        <v>80%</v>
      </c>
      <c r="R548" s="328" t="str">
        <f>Übersetzungstexte!A$295</f>
        <v>Vergütung</v>
      </c>
      <c r="S548" s="55"/>
      <c r="T548" s="55"/>
      <c r="U548" s="55" t="s">
        <v>673</v>
      </c>
      <c r="V548" s="61"/>
      <c r="W548" s="61" t="s">
        <v>738</v>
      </c>
      <c r="X548" s="61"/>
      <c r="Y548" s="59" t="s">
        <v>697</v>
      </c>
      <c r="Z548" s="67" t="s">
        <v>692</v>
      </c>
      <c r="AA548" s="59" t="s">
        <v>698</v>
      </c>
      <c r="AB548" s="59" t="s">
        <v>50</v>
      </c>
      <c r="AC548" s="68" t="s">
        <v>675</v>
      </c>
      <c r="AD548" s="68" t="s">
        <v>676</v>
      </c>
      <c r="AE548" s="68" t="s">
        <v>676</v>
      </c>
      <c r="AF548" s="66" t="s">
        <v>733</v>
      </c>
      <c r="AG548" s="66" t="s">
        <v>733</v>
      </c>
      <c r="AH548" s="96" t="s">
        <v>679</v>
      </c>
      <c r="AI548" s="66" t="s">
        <v>749</v>
      </c>
      <c r="AJ548" s="66" t="s">
        <v>749</v>
      </c>
      <c r="AK548" s="66" t="s">
        <v>749</v>
      </c>
      <c r="AL548" s="66" t="s">
        <v>749</v>
      </c>
      <c r="AM548" s="68" t="s">
        <v>675</v>
      </c>
      <c r="AN548" s="66" t="s">
        <v>733</v>
      </c>
      <c r="AO548" s="66" t="s">
        <v>663</v>
      </c>
      <c r="AP548" s="95" t="s">
        <v>48</v>
      </c>
      <c r="AQ548" s="383"/>
    </row>
    <row r="549" spans="1:43" ht="17.25" hidden="1" customHeight="1" x14ac:dyDescent="0.2">
      <c r="A549" s="347" t="str">
        <f>'Stammdaten Mitarbeitende'!AA549</f>
        <v/>
      </c>
      <c r="B549" s="348" t="str">
        <f t="shared" ref="B549:B569" si="524">U549</f>
        <v/>
      </c>
      <c r="C549" s="162"/>
      <c r="D549" s="163"/>
      <c r="E549" s="164"/>
      <c r="F549" s="165"/>
      <c r="G549" s="307"/>
      <c r="H549" s="308"/>
      <c r="I549" s="346">
        <f t="shared" ref="I549:I569" si="525">V549</f>
        <v>0</v>
      </c>
      <c r="J549" s="309" t="str">
        <f t="shared" ref="J549:J569" si="526">W549</f>
        <v/>
      </c>
      <c r="K549" s="164"/>
      <c r="L549" s="342" t="str">
        <f t="shared" ref="L549:L569" si="527">Z549</f>
        <v/>
      </c>
      <c r="M549" s="309" t="str">
        <f t="shared" ref="M549:M569" si="528">AB549</f>
        <v/>
      </c>
      <c r="N549" s="309" t="str">
        <f t="shared" ref="N549:N569" si="529">AC549</f>
        <v/>
      </c>
      <c r="O549" s="309" t="str">
        <f t="shared" ref="O549:O569" si="530">AD549</f>
        <v/>
      </c>
      <c r="P549" s="164"/>
      <c r="Q549" s="309" t="str">
        <f t="shared" ref="Q549:Q569" si="531">AE549</f>
        <v/>
      </c>
      <c r="R549" s="309" t="str">
        <f t="shared" ref="R549:R569" si="532">AH549</f>
        <v/>
      </c>
      <c r="S549" s="56"/>
      <c r="T549" s="57"/>
      <c r="U549" s="64" t="str">
        <f>IF($A549="","",'Stammdaten Mitarbeitende'!L549)</f>
        <v/>
      </c>
      <c r="V549" s="63">
        <f t="shared" ref="V549:V569" si="533">IF(AND(G549="",H549=""),0,G549-H549)</f>
        <v>0</v>
      </c>
      <c r="W549" s="63" t="str">
        <f t="shared" ref="W549:W569" si="534">IF(OR($A549="",D549="",E549="",F549="",V549=""),"",D549-(E549+F549+V549))</f>
        <v/>
      </c>
      <c r="X549" s="63" t="str">
        <f t="shared" ref="X549:X569" si="535">IF(W549="","",MAX(W549,0))</f>
        <v/>
      </c>
      <c r="Y549" s="65" t="str">
        <f t="shared" ref="Y549:Y569" si="536">IF(J549="","",Y$4)</f>
        <v/>
      </c>
      <c r="Z549" s="65" t="str">
        <f t="shared" ref="Z549:Z569" si="537">IF(J549="","",J549*Z$4)</f>
        <v/>
      </c>
      <c r="AA549" s="19" t="str">
        <f t="shared" ref="AA549:AA569" si="538">IF(Y549="","",AA$4)</f>
        <v/>
      </c>
      <c r="AB549" s="19" t="str">
        <f t="shared" ref="AB549:AB569" si="539">IF(J549="","",ROUND(J549*AB$4 - MAX(K549-L549,0),2))</f>
        <v/>
      </c>
      <c r="AC549" s="19" t="str">
        <f t="shared" ref="AC549:AC569" si="540">IF(OR($A549="",J549="",B549="",M549&lt;0),"",MAX(ROUND(M549*B549*2,1)/2,0))</f>
        <v/>
      </c>
      <c r="AD549" s="19" t="str">
        <f t="shared" ref="AD549:AD569" si="541">IF(OR($A549="",N549=""),"",ROUND(N549*8/5,1)/2)</f>
        <v/>
      </c>
      <c r="AE549" s="19" t="str">
        <f t="shared" ref="AE549:AE569" si="542">IF(OR($A549="",B549="",N549=""),"",ROUND(AE$3*C549*B549*16/50,1)/2)</f>
        <v/>
      </c>
      <c r="AF549" s="19" t="str">
        <f t="shared" ref="AF549:AF569" si="543">IF(OR($A549="",J549="",N549=""),"",MAX(O549+P549-N549,0))</f>
        <v/>
      </c>
      <c r="AG549" s="19">
        <f t="shared" ref="AG549:AG569" si="544">P549</f>
        <v>0</v>
      </c>
      <c r="AH549" s="19" t="str">
        <f t="shared" ref="AH549:AH569" si="545">IF(OR($A549="",N549=""),"",ROUND((MAX(O549-Q549-AF549,0))*2,1)/2)</f>
        <v/>
      </c>
      <c r="AI549" s="81">
        <f t="shared" ref="AI549:AI569" si="546">IF(D549="",0,1)</f>
        <v>0</v>
      </c>
      <c r="AJ549" s="80">
        <f>IF(J549="",0,IF(ROUND(J549,2)&lt;=0,0,1))</f>
        <v>0</v>
      </c>
      <c r="AK549" s="19">
        <f t="shared" ref="AK549:AK569" si="547">IF(D549="",0,D549)</f>
        <v>0</v>
      </c>
      <c r="AL549" s="19">
        <f t="shared" ref="AL549:AL569" si="548">IF(D549="",0,F549)</f>
        <v>0</v>
      </c>
      <c r="AM549" s="64">
        <f>IF('Stammdaten Mitarbeitende'!N549&gt;0,AC549,0)</f>
        <v>0</v>
      </c>
      <c r="AN549" s="74">
        <f>IF('Stammdaten Mitarbeitende'!N549&gt;0,P549,0)</f>
        <v>0</v>
      </c>
      <c r="AO549" s="19">
        <f t="shared" ref="AO549:AO569" si="549">D549</f>
        <v>0</v>
      </c>
      <c r="AP549" s="19">
        <f t="shared" ref="AP549:AP569" si="550">F549</f>
        <v>0</v>
      </c>
      <c r="AQ549" s="97">
        <f t="shared" ref="AQ549:AQ569" si="551">IF(AM549="",0,MAX(AM549-AN549,0))</f>
        <v>0</v>
      </c>
    </row>
    <row r="550" spans="1:43" ht="17.25" hidden="1" customHeight="1" x14ac:dyDescent="0.2">
      <c r="A550" s="347" t="str">
        <f>'Stammdaten Mitarbeitende'!AA550</f>
        <v/>
      </c>
      <c r="B550" s="348" t="str">
        <f t="shared" si="524"/>
        <v/>
      </c>
      <c r="C550" s="162"/>
      <c r="D550" s="163"/>
      <c r="E550" s="164"/>
      <c r="F550" s="165"/>
      <c r="G550" s="307"/>
      <c r="H550" s="308"/>
      <c r="I550" s="346">
        <f t="shared" si="525"/>
        <v>0</v>
      </c>
      <c r="J550" s="309" t="str">
        <f t="shared" si="526"/>
        <v/>
      </c>
      <c r="K550" s="164"/>
      <c r="L550" s="342" t="str">
        <f t="shared" si="527"/>
        <v/>
      </c>
      <c r="M550" s="309" t="str">
        <f t="shared" si="528"/>
        <v/>
      </c>
      <c r="N550" s="309" t="str">
        <f t="shared" si="529"/>
        <v/>
      </c>
      <c r="O550" s="309" t="str">
        <f t="shared" si="530"/>
        <v/>
      </c>
      <c r="P550" s="164"/>
      <c r="Q550" s="309" t="str">
        <f t="shared" si="531"/>
        <v/>
      </c>
      <c r="R550" s="309" t="str">
        <f t="shared" si="532"/>
        <v/>
      </c>
      <c r="S550" s="56"/>
      <c r="T550" s="57"/>
      <c r="U550" s="64" t="str">
        <f>IF($A550="","",'Stammdaten Mitarbeitende'!L550)</f>
        <v/>
      </c>
      <c r="V550" s="63">
        <f t="shared" si="533"/>
        <v>0</v>
      </c>
      <c r="W550" s="63" t="str">
        <f t="shared" si="534"/>
        <v/>
      </c>
      <c r="X550" s="63" t="str">
        <f t="shared" si="535"/>
        <v/>
      </c>
      <c r="Y550" s="65" t="str">
        <f t="shared" si="536"/>
        <v/>
      </c>
      <c r="Z550" s="65" t="str">
        <f t="shared" si="537"/>
        <v/>
      </c>
      <c r="AA550" s="19" t="str">
        <f t="shared" si="538"/>
        <v/>
      </c>
      <c r="AB550" s="19" t="str">
        <f t="shared" si="539"/>
        <v/>
      </c>
      <c r="AC550" s="19" t="str">
        <f t="shared" si="540"/>
        <v/>
      </c>
      <c r="AD550" s="19" t="str">
        <f t="shared" si="541"/>
        <v/>
      </c>
      <c r="AE550" s="19" t="str">
        <f t="shared" si="542"/>
        <v/>
      </c>
      <c r="AF550" s="19" t="str">
        <f t="shared" si="543"/>
        <v/>
      </c>
      <c r="AG550" s="19">
        <f t="shared" si="544"/>
        <v>0</v>
      </c>
      <c r="AH550" s="19" t="str">
        <f t="shared" si="545"/>
        <v/>
      </c>
      <c r="AI550" s="81">
        <f t="shared" si="546"/>
        <v>0</v>
      </c>
      <c r="AJ550" s="80">
        <f t="shared" ref="AJ550:AJ569" si="552">IF(J550="",0,IF(ROUND(J550,2)&lt;=0,0,1))</f>
        <v>0</v>
      </c>
      <c r="AK550" s="19">
        <f t="shared" si="547"/>
        <v>0</v>
      </c>
      <c r="AL550" s="19">
        <f t="shared" si="548"/>
        <v>0</v>
      </c>
      <c r="AM550" s="64">
        <f>IF('Stammdaten Mitarbeitende'!N550&gt;0,AC550,0)</f>
        <v>0</v>
      </c>
      <c r="AN550" s="74">
        <f>IF('Stammdaten Mitarbeitende'!N550&gt;0,P550,0)</f>
        <v>0</v>
      </c>
      <c r="AO550" s="19">
        <f t="shared" si="549"/>
        <v>0</v>
      </c>
      <c r="AP550" s="19">
        <f t="shared" si="550"/>
        <v>0</v>
      </c>
      <c r="AQ550" s="97">
        <f t="shared" si="551"/>
        <v>0</v>
      </c>
    </row>
    <row r="551" spans="1:43" ht="17.25" hidden="1" customHeight="1" x14ac:dyDescent="0.2">
      <c r="A551" s="347" t="str">
        <f>'Stammdaten Mitarbeitende'!AA551</f>
        <v/>
      </c>
      <c r="B551" s="348" t="str">
        <f t="shared" si="524"/>
        <v/>
      </c>
      <c r="C551" s="162"/>
      <c r="D551" s="163"/>
      <c r="E551" s="164"/>
      <c r="F551" s="165"/>
      <c r="G551" s="307"/>
      <c r="H551" s="308"/>
      <c r="I551" s="346">
        <f t="shared" si="525"/>
        <v>0</v>
      </c>
      <c r="J551" s="309" t="str">
        <f t="shared" si="526"/>
        <v/>
      </c>
      <c r="K551" s="164"/>
      <c r="L551" s="342" t="str">
        <f t="shared" si="527"/>
        <v/>
      </c>
      <c r="M551" s="309" t="str">
        <f t="shared" si="528"/>
        <v/>
      </c>
      <c r="N551" s="309" t="str">
        <f t="shared" si="529"/>
        <v/>
      </c>
      <c r="O551" s="309" t="str">
        <f t="shared" si="530"/>
        <v/>
      </c>
      <c r="P551" s="164"/>
      <c r="Q551" s="309" t="str">
        <f t="shared" si="531"/>
        <v/>
      </c>
      <c r="R551" s="309" t="str">
        <f t="shared" si="532"/>
        <v/>
      </c>
      <c r="S551" s="56"/>
      <c r="T551" s="57"/>
      <c r="U551" s="64" t="str">
        <f>IF($A551="","",'Stammdaten Mitarbeitende'!L551)</f>
        <v/>
      </c>
      <c r="V551" s="63">
        <f t="shared" si="533"/>
        <v>0</v>
      </c>
      <c r="W551" s="63" t="str">
        <f t="shared" si="534"/>
        <v/>
      </c>
      <c r="X551" s="63" t="str">
        <f t="shared" si="535"/>
        <v/>
      </c>
      <c r="Y551" s="65" t="str">
        <f t="shared" si="536"/>
        <v/>
      </c>
      <c r="Z551" s="65" t="str">
        <f t="shared" si="537"/>
        <v/>
      </c>
      <c r="AA551" s="19" t="str">
        <f t="shared" si="538"/>
        <v/>
      </c>
      <c r="AB551" s="19" t="str">
        <f t="shared" si="539"/>
        <v/>
      </c>
      <c r="AC551" s="19" t="str">
        <f t="shared" si="540"/>
        <v/>
      </c>
      <c r="AD551" s="19" t="str">
        <f t="shared" si="541"/>
        <v/>
      </c>
      <c r="AE551" s="19" t="str">
        <f t="shared" si="542"/>
        <v/>
      </c>
      <c r="AF551" s="19" t="str">
        <f t="shared" si="543"/>
        <v/>
      </c>
      <c r="AG551" s="19">
        <f t="shared" si="544"/>
        <v>0</v>
      </c>
      <c r="AH551" s="19" t="str">
        <f t="shared" si="545"/>
        <v/>
      </c>
      <c r="AI551" s="81">
        <f t="shared" si="546"/>
        <v>0</v>
      </c>
      <c r="AJ551" s="80">
        <f t="shared" si="552"/>
        <v>0</v>
      </c>
      <c r="AK551" s="19">
        <f t="shared" si="547"/>
        <v>0</v>
      </c>
      <c r="AL551" s="19">
        <f t="shared" si="548"/>
        <v>0</v>
      </c>
      <c r="AM551" s="64">
        <f>IF('Stammdaten Mitarbeitende'!N551&gt;0,AC551,0)</f>
        <v>0</v>
      </c>
      <c r="AN551" s="74">
        <f>IF('Stammdaten Mitarbeitende'!N551&gt;0,P551,0)</f>
        <v>0</v>
      </c>
      <c r="AO551" s="19">
        <f t="shared" si="549"/>
        <v>0</v>
      </c>
      <c r="AP551" s="19">
        <f t="shared" si="550"/>
        <v>0</v>
      </c>
      <c r="AQ551" s="97">
        <f t="shared" si="551"/>
        <v>0</v>
      </c>
    </row>
    <row r="552" spans="1:43" ht="17.25" hidden="1" customHeight="1" x14ac:dyDescent="0.2">
      <c r="A552" s="347" t="str">
        <f>'Stammdaten Mitarbeitende'!AA552</f>
        <v/>
      </c>
      <c r="B552" s="348" t="str">
        <f t="shared" si="524"/>
        <v/>
      </c>
      <c r="C552" s="162"/>
      <c r="D552" s="163"/>
      <c r="E552" s="164"/>
      <c r="F552" s="165"/>
      <c r="G552" s="307"/>
      <c r="H552" s="308"/>
      <c r="I552" s="346">
        <f t="shared" si="525"/>
        <v>0</v>
      </c>
      <c r="J552" s="309" t="str">
        <f t="shared" si="526"/>
        <v/>
      </c>
      <c r="K552" s="164"/>
      <c r="L552" s="342" t="str">
        <f t="shared" si="527"/>
        <v/>
      </c>
      <c r="M552" s="309" t="str">
        <f t="shared" si="528"/>
        <v/>
      </c>
      <c r="N552" s="309" t="str">
        <f t="shared" si="529"/>
        <v/>
      </c>
      <c r="O552" s="309" t="str">
        <f t="shared" si="530"/>
        <v/>
      </c>
      <c r="P552" s="164"/>
      <c r="Q552" s="309" t="str">
        <f t="shared" si="531"/>
        <v/>
      </c>
      <c r="R552" s="309" t="str">
        <f t="shared" si="532"/>
        <v/>
      </c>
      <c r="S552" s="56"/>
      <c r="T552" s="57"/>
      <c r="U552" s="64" t="str">
        <f>IF($A552="","",'Stammdaten Mitarbeitende'!L552)</f>
        <v/>
      </c>
      <c r="V552" s="63">
        <f t="shared" si="533"/>
        <v>0</v>
      </c>
      <c r="W552" s="63" t="str">
        <f t="shared" si="534"/>
        <v/>
      </c>
      <c r="X552" s="63" t="str">
        <f t="shared" si="535"/>
        <v/>
      </c>
      <c r="Y552" s="65" t="str">
        <f t="shared" si="536"/>
        <v/>
      </c>
      <c r="Z552" s="65" t="str">
        <f t="shared" si="537"/>
        <v/>
      </c>
      <c r="AA552" s="19" t="str">
        <f t="shared" si="538"/>
        <v/>
      </c>
      <c r="AB552" s="19" t="str">
        <f t="shared" si="539"/>
        <v/>
      </c>
      <c r="AC552" s="19" t="str">
        <f t="shared" si="540"/>
        <v/>
      </c>
      <c r="AD552" s="19" t="str">
        <f t="shared" si="541"/>
        <v/>
      </c>
      <c r="AE552" s="19" t="str">
        <f t="shared" si="542"/>
        <v/>
      </c>
      <c r="AF552" s="19" t="str">
        <f t="shared" si="543"/>
        <v/>
      </c>
      <c r="AG552" s="19">
        <f t="shared" si="544"/>
        <v>0</v>
      </c>
      <c r="AH552" s="19" t="str">
        <f t="shared" si="545"/>
        <v/>
      </c>
      <c r="AI552" s="81">
        <f t="shared" si="546"/>
        <v>0</v>
      </c>
      <c r="AJ552" s="80">
        <f t="shared" si="552"/>
        <v>0</v>
      </c>
      <c r="AK552" s="19">
        <f t="shared" si="547"/>
        <v>0</v>
      </c>
      <c r="AL552" s="19">
        <f t="shared" si="548"/>
        <v>0</v>
      </c>
      <c r="AM552" s="64">
        <f>IF('Stammdaten Mitarbeitende'!N552&gt;0,AC552,0)</f>
        <v>0</v>
      </c>
      <c r="AN552" s="74">
        <f>IF('Stammdaten Mitarbeitende'!N552&gt;0,P552,0)</f>
        <v>0</v>
      </c>
      <c r="AO552" s="19">
        <f t="shared" si="549"/>
        <v>0</v>
      </c>
      <c r="AP552" s="19">
        <f t="shared" si="550"/>
        <v>0</v>
      </c>
      <c r="AQ552" s="97">
        <f t="shared" si="551"/>
        <v>0</v>
      </c>
    </row>
    <row r="553" spans="1:43" ht="17.25" hidden="1" customHeight="1" x14ac:dyDescent="0.2">
      <c r="A553" s="347" t="str">
        <f>'Stammdaten Mitarbeitende'!AA553</f>
        <v/>
      </c>
      <c r="B553" s="348" t="str">
        <f t="shared" si="524"/>
        <v/>
      </c>
      <c r="C553" s="162"/>
      <c r="D553" s="163"/>
      <c r="E553" s="164"/>
      <c r="F553" s="165"/>
      <c r="G553" s="307"/>
      <c r="H553" s="308"/>
      <c r="I553" s="346">
        <f t="shared" si="525"/>
        <v>0</v>
      </c>
      <c r="J553" s="309" t="str">
        <f t="shared" si="526"/>
        <v/>
      </c>
      <c r="K553" s="164"/>
      <c r="L553" s="342" t="str">
        <f t="shared" si="527"/>
        <v/>
      </c>
      <c r="M553" s="309" t="str">
        <f t="shared" si="528"/>
        <v/>
      </c>
      <c r="N553" s="309" t="str">
        <f t="shared" si="529"/>
        <v/>
      </c>
      <c r="O553" s="309" t="str">
        <f t="shared" si="530"/>
        <v/>
      </c>
      <c r="P553" s="164"/>
      <c r="Q553" s="309" t="str">
        <f t="shared" si="531"/>
        <v/>
      </c>
      <c r="R553" s="309" t="str">
        <f t="shared" si="532"/>
        <v/>
      </c>
      <c r="S553" s="56"/>
      <c r="T553" s="57"/>
      <c r="U553" s="64" t="str">
        <f>IF($A553="","",'Stammdaten Mitarbeitende'!L553)</f>
        <v/>
      </c>
      <c r="V553" s="63">
        <f t="shared" si="533"/>
        <v>0</v>
      </c>
      <c r="W553" s="63" t="str">
        <f t="shared" si="534"/>
        <v/>
      </c>
      <c r="X553" s="63" t="str">
        <f t="shared" si="535"/>
        <v/>
      </c>
      <c r="Y553" s="65" t="str">
        <f t="shared" si="536"/>
        <v/>
      </c>
      <c r="Z553" s="65" t="str">
        <f t="shared" si="537"/>
        <v/>
      </c>
      <c r="AA553" s="19" t="str">
        <f t="shared" si="538"/>
        <v/>
      </c>
      <c r="AB553" s="19" t="str">
        <f t="shared" si="539"/>
        <v/>
      </c>
      <c r="AC553" s="19" t="str">
        <f t="shared" si="540"/>
        <v/>
      </c>
      <c r="AD553" s="19" t="str">
        <f t="shared" si="541"/>
        <v/>
      </c>
      <c r="AE553" s="19" t="str">
        <f t="shared" si="542"/>
        <v/>
      </c>
      <c r="AF553" s="19" t="str">
        <f t="shared" si="543"/>
        <v/>
      </c>
      <c r="AG553" s="19">
        <f t="shared" si="544"/>
        <v>0</v>
      </c>
      <c r="AH553" s="19" t="str">
        <f t="shared" si="545"/>
        <v/>
      </c>
      <c r="AI553" s="81">
        <f t="shared" si="546"/>
        <v>0</v>
      </c>
      <c r="AJ553" s="80">
        <f t="shared" si="552"/>
        <v>0</v>
      </c>
      <c r="AK553" s="19">
        <f t="shared" si="547"/>
        <v>0</v>
      </c>
      <c r="AL553" s="19">
        <f t="shared" si="548"/>
        <v>0</v>
      </c>
      <c r="AM553" s="64">
        <f>IF('Stammdaten Mitarbeitende'!N553&gt;0,AC553,0)</f>
        <v>0</v>
      </c>
      <c r="AN553" s="74">
        <f>IF('Stammdaten Mitarbeitende'!N553&gt;0,P553,0)</f>
        <v>0</v>
      </c>
      <c r="AO553" s="19">
        <f t="shared" si="549"/>
        <v>0</v>
      </c>
      <c r="AP553" s="19">
        <f t="shared" si="550"/>
        <v>0</v>
      </c>
      <c r="AQ553" s="97">
        <f t="shared" si="551"/>
        <v>0</v>
      </c>
    </row>
    <row r="554" spans="1:43" ht="17.25" hidden="1" customHeight="1" x14ac:dyDescent="0.2">
      <c r="A554" s="347" t="str">
        <f>'Stammdaten Mitarbeitende'!AA554</f>
        <v/>
      </c>
      <c r="B554" s="348" t="str">
        <f t="shared" si="524"/>
        <v/>
      </c>
      <c r="C554" s="162"/>
      <c r="D554" s="163"/>
      <c r="E554" s="164"/>
      <c r="F554" s="165"/>
      <c r="G554" s="307"/>
      <c r="H554" s="308"/>
      <c r="I554" s="346">
        <f t="shared" si="525"/>
        <v>0</v>
      </c>
      <c r="J554" s="309" t="str">
        <f t="shared" si="526"/>
        <v/>
      </c>
      <c r="K554" s="164"/>
      <c r="L554" s="342" t="str">
        <f t="shared" si="527"/>
        <v/>
      </c>
      <c r="M554" s="309" t="str">
        <f t="shared" si="528"/>
        <v/>
      </c>
      <c r="N554" s="309" t="str">
        <f t="shared" si="529"/>
        <v/>
      </c>
      <c r="O554" s="309" t="str">
        <f t="shared" si="530"/>
        <v/>
      </c>
      <c r="P554" s="164"/>
      <c r="Q554" s="309" t="str">
        <f t="shared" si="531"/>
        <v/>
      </c>
      <c r="R554" s="309" t="str">
        <f t="shared" si="532"/>
        <v/>
      </c>
      <c r="S554" s="56"/>
      <c r="T554" s="57"/>
      <c r="U554" s="64" t="str">
        <f>IF($A554="","",'Stammdaten Mitarbeitende'!L554)</f>
        <v/>
      </c>
      <c r="V554" s="63">
        <f t="shared" si="533"/>
        <v>0</v>
      </c>
      <c r="W554" s="63" t="str">
        <f t="shared" si="534"/>
        <v/>
      </c>
      <c r="X554" s="63" t="str">
        <f t="shared" si="535"/>
        <v/>
      </c>
      <c r="Y554" s="65" t="str">
        <f t="shared" si="536"/>
        <v/>
      </c>
      <c r="Z554" s="65" t="str">
        <f t="shared" si="537"/>
        <v/>
      </c>
      <c r="AA554" s="19" t="str">
        <f t="shared" si="538"/>
        <v/>
      </c>
      <c r="AB554" s="19" t="str">
        <f t="shared" si="539"/>
        <v/>
      </c>
      <c r="AC554" s="19" t="str">
        <f t="shared" si="540"/>
        <v/>
      </c>
      <c r="AD554" s="19" t="str">
        <f t="shared" si="541"/>
        <v/>
      </c>
      <c r="AE554" s="19" t="str">
        <f t="shared" si="542"/>
        <v/>
      </c>
      <c r="AF554" s="19" t="str">
        <f t="shared" si="543"/>
        <v/>
      </c>
      <c r="AG554" s="19">
        <f t="shared" si="544"/>
        <v>0</v>
      </c>
      <c r="AH554" s="19" t="str">
        <f t="shared" si="545"/>
        <v/>
      </c>
      <c r="AI554" s="81">
        <f t="shared" si="546"/>
        <v>0</v>
      </c>
      <c r="AJ554" s="80">
        <f t="shared" si="552"/>
        <v>0</v>
      </c>
      <c r="AK554" s="19">
        <f t="shared" si="547"/>
        <v>0</v>
      </c>
      <c r="AL554" s="19">
        <f t="shared" si="548"/>
        <v>0</v>
      </c>
      <c r="AM554" s="64">
        <f>IF('Stammdaten Mitarbeitende'!N554&gt;0,AC554,0)</f>
        <v>0</v>
      </c>
      <c r="AN554" s="74">
        <f>IF('Stammdaten Mitarbeitende'!N554&gt;0,P554,0)</f>
        <v>0</v>
      </c>
      <c r="AO554" s="19">
        <f t="shared" si="549"/>
        <v>0</v>
      </c>
      <c r="AP554" s="19">
        <f t="shared" si="550"/>
        <v>0</v>
      </c>
      <c r="AQ554" s="97">
        <f t="shared" si="551"/>
        <v>0</v>
      </c>
    </row>
    <row r="555" spans="1:43" ht="17.25" hidden="1" customHeight="1" x14ac:dyDescent="0.2">
      <c r="A555" s="347" t="str">
        <f>'Stammdaten Mitarbeitende'!AA555</f>
        <v/>
      </c>
      <c r="B555" s="348" t="str">
        <f t="shared" si="524"/>
        <v/>
      </c>
      <c r="C555" s="162"/>
      <c r="D555" s="163"/>
      <c r="E555" s="164"/>
      <c r="F555" s="165"/>
      <c r="G555" s="307"/>
      <c r="H555" s="308"/>
      <c r="I555" s="346">
        <f t="shared" si="525"/>
        <v>0</v>
      </c>
      <c r="J555" s="309" t="str">
        <f t="shared" si="526"/>
        <v/>
      </c>
      <c r="K555" s="164"/>
      <c r="L555" s="342" t="str">
        <f t="shared" si="527"/>
        <v/>
      </c>
      <c r="M555" s="309" t="str">
        <f t="shared" si="528"/>
        <v/>
      </c>
      <c r="N555" s="309" t="str">
        <f t="shared" si="529"/>
        <v/>
      </c>
      <c r="O555" s="309" t="str">
        <f t="shared" si="530"/>
        <v/>
      </c>
      <c r="P555" s="164"/>
      <c r="Q555" s="309" t="str">
        <f t="shared" si="531"/>
        <v/>
      </c>
      <c r="R555" s="309" t="str">
        <f t="shared" si="532"/>
        <v/>
      </c>
      <c r="S555" s="56"/>
      <c r="T555" s="57"/>
      <c r="U555" s="64" t="str">
        <f>IF($A555="","",'Stammdaten Mitarbeitende'!L555)</f>
        <v/>
      </c>
      <c r="V555" s="63">
        <f t="shared" si="533"/>
        <v>0</v>
      </c>
      <c r="W555" s="63" t="str">
        <f t="shared" si="534"/>
        <v/>
      </c>
      <c r="X555" s="63" t="str">
        <f t="shared" si="535"/>
        <v/>
      </c>
      <c r="Y555" s="65" t="str">
        <f t="shared" si="536"/>
        <v/>
      </c>
      <c r="Z555" s="65" t="str">
        <f t="shared" si="537"/>
        <v/>
      </c>
      <c r="AA555" s="19" t="str">
        <f t="shared" si="538"/>
        <v/>
      </c>
      <c r="AB555" s="19" t="str">
        <f t="shared" si="539"/>
        <v/>
      </c>
      <c r="AC555" s="19" t="str">
        <f t="shared" si="540"/>
        <v/>
      </c>
      <c r="AD555" s="19" t="str">
        <f t="shared" si="541"/>
        <v/>
      </c>
      <c r="AE555" s="19" t="str">
        <f t="shared" si="542"/>
        <v/>
      </c>
      <c r="AF555" s="19" t="str">
        <f t="shared" si="543"/>
        <v/>
      </c>
      <c r="AG555" s="19">
        <f t="shared" si="544"/>
        <v>0</v>
      </c>
      <c r="AH555" s="19" t="str">
        <f t="shared" si="545"/>
        <v/>
      </c>
      <c r="AI555" s="81">
        <f t="shared" si="546"/>
        <v>0</v>
      </c>
      <c r="AJ555" s="80">
        <f t="shared" si="552"/>
        <v>0</v>
      </c>
      <c r="AK555" s="19">
        <f t="shared" si="547"/>
        <v>0</v>
      </c>
      <c r="AL555" s="19">
        <f t="shared" si="548"/>
        <v>0</v>
      </c>
      <c r="AM555" s="64">
        <f>IF('Stammdaten Mitarbeitende'!N555&gt;0,AC555,0)</f>
        <v>0</v>
      </c>
      <c r="AN555" s="74">
        <f>IF('Stammdaten Mitarbeitende'!N555&gt;0,P555,0)</f>
        <v>0</v>
      </c>
      <c r="AO555" s="19">
        <f t="shared" si="549"/>
        <v>0</v>
      </c>
      <c r="AP555" s="19">
        <f t="shared" si="550"/>
        <v>0</v>
      </c>
      <c r="AQ555" s="97">
        <f t="shared" si="551"/>
        <v>0</v>
      </c>
    </row>
    <row r="556" spans="1:43" ht="17.25" hidden="1" customHeight="1" x14ac:dyDescent="0.2">
      <c r="A556" s="347" t="str">
        <f>'Stammdaten Mitarbeitende'!AA556</f>
        <v/>
      </c>
      <c r="B556" s="348" t="str">
        <f t="shared" si="524"/>
        <v/>
      </c>
      <c r="C556" s="162"/>
      <c r="D556" s="163"/>
      <c r="E556" s="164"/>
      <c r="F556" s="165"/>
      <c r="G556" s="307"/>
      <c r="H556" s="308"/>
      <c r="I556" s="346">
        <f t="shared" si="525"/>
        <v>0</v>
      </c>
      <c r="J556" s="309" t="str">
        <f t="shared" si="526"/>
        <v/>
      </c>
      <c r="K556" s="164"/>
      <c r="L556" s="342" t="str">
        <f t="shared" si="527"/>
        <v/>
      </c>
      <c r="M556" s="309" t="str">
        <f t="shared" si="528"/>
        <v/>
      </c>
      <c r="N556" s="309" t="str">
        <f t="shared" si="529"/>
        <v/>
      </c>
      <c r="O556" s="309" t="str">
        <f t="shared" si="530"/>
        <v/>
      </c>
      <c r="P556" s="164"/>
      <c r="Q556" s="309" t="str">
        <f t="shared" si="531"/>
        <v/>
      </c>
      <c r="R556" s="309" t="str">
        <f t="shared" si="532"/>
        <v/>
      </c>
      <c r="S556" s="56"/>
      <c r="T556" s="57"/>
      <c r="U556" s="64" t="str">
        <f>IF($A556="","",'Stammdaten Mitarbeitende'!L556)</f>
        <v/>
      </c>
      <c r="V556" s="63">
        <f t="shared" si="533"/>
        <v>0</v>
      </c>
      <c r="W556" s="63" t="str">
        <f t="shared" si="534"/>
        <v/>
      </c>
      <c r="X556" s="63" t="str">
        <f t="shared" si="535"/>
        <v/>
      </c>
      <c r="Y556" s="65" t="str">
        <f t="shared" si="536"/>
        <v/>
      </c>
      <c r="Z556" s="65" t="str">
        <f t="shared" si="537"/>
        <v/>
      </c>
      <c r="AA556" s="19" t="str">
        <f t="shared" si="538"/>
        <v/>
      </c>
      <c r="AB556" s="19" t="str">
        <f t="shared" si="539"/>
        <v/>
      </c>
      <c r="AC556" s="19" t="str">
        <f t="shared" si="540"/>
        <v/>
      </c>
      <c r="AD556" s="19" t="str">
        <f t="shared" si="541"/>
        <v/>
      </c>
      <c r="AE556" s="19" t="str">
        <f t="shared" si="542"/>
        <v/>
      </c>
      <c r="AF556" s="19" t="str">
        <f t="shared" si="543"/>
        <v/>
      </c>
      <c r="AG556" s="19">
        <f t="shared" si="544"/>
        <v>0</v>
      </c>
      <c r="AH556" s="19" t="str">
        <f t="shared" si="545"/>
        <v/>
      </c>
      <c r="AI556" s="81">
        <f t="shared" si="546"/>
        <v>0</v>
      </c>
      <c r="AJ556" s="80">
        <f t="shared" si="552"/>
        <v>0</v>
      </c>
      <c r="AK556" s="19">
        <f t="shared" si="547"/>
        <v>0</v>
      </c>
      <c r="AL556" s="19">
        <f t="shared" si="548"/>
        <v>0</v>
      </c>
      <c r="AM556" s="64">
        <f>IF('Stammdaten Mitarbeitende'!N556&gt;0,AC556,0)</f>
        <v>0</v>
      </c>
      <c r="AN556" s="74">
        <f>IF('Stammdaten Mitarbeitende'!N556&gt;0,P556,0)</f>
        <v>0</v>
      </c>
      <c r="AO556" s="19">
        <f t="shared" si="549"/>
        <v>0</v>
      </c>
      <c r="AP556" s="19">
        <f t="shared" si="550"/>
        <v>0</v>
      </c>
      <c r="AQ556" s="97">
        <f t="shared" si="551"/>
        <v>0</v>
      </c>
    </row>
    <row r="557" spans="1:43" ht="17.25" hidden="1" customHeight="1" x14ac:dyDescent="0.2">
      <c r="A557" s="347" t="str">
        <f>'Stammdaten Mitarbeitende'!AA557</f>
        <v/>
      </c>
      <c r="B557" s="348" t="str">
        <f t="shared" si="524"/>
        <v/>
      </c>
      <c r="C557" s="162"/>
      <c r="D557" s="163"/>
      <c r="E557" s="164"/>
      <c r="F557" s="165"/>
      <c r="G557" s="307"/>
      <c r="H557" s="308"/>
      <c r="I557" s="346">
        <f t="shared" si="525"/>
        <v>0</v>
      </c>
      <c r="J557" s="309" t="str">
        <f t="shared" si="526"/>
        <v/>
      </c>
      <c r="K557" s="164"/>
      <c r="L557" s="342" t="str">
        <f t="shared" si="527"/>
        <v/>
      </c>
      <c r="M557" s="309" t="str">
        <f t="shared" si="528"/>
        <v/>
      </c>
      <c r="N557" s="309" t="str">
        <f t="shared" si="529"/>
        <v/>
      </c>
      <c r="O557" s="309" t="str">
        <f t="shared" si="530"/>
        <v/>
      </c>
      <c r="P557" s="164"/>
      <c r="Q557" s="309" t="str">
        <f t="shared" si="531"/>
        <v/>
      </c>
      <c r="R557" s="309" t="str">
        <f t="shared" si="532"/>
        <v/>
      </c>
      <c r="S557" s="56"/>
      <c r="T557" s="57"/>
      <c r="U557" s="64" t="str">
        <f>IF($A557="","",'Stammdaten Mitarbeitende'!L557)</f>
        <v/>
      </c>
      <c r="V557" s="63">
        <f t="shared" si="533"/>
        <v>0</v>
      </c>
      <c r="W557" s="63" t="str">
        <f t="shared" si="534"/>
        <v/>
      </c>
      <c r="X557" s="63" t="str">
        <f t="shared" si="535"/>
        <v/>
      </c>
      <c r="Y557" s="65" t="str">
        <f t="shared" si="536"/>
        <v/>
      </c>
      <c r="Z557" s="65" t="str">
        <f t="shared" si="537"/>
        <v/>
      </c>
      <c r="AA557" s="19" t="str">
        <f t="shared" si="538"/>
        <v/>
      </c>
      <c r="AB557" s="19" t="str">
        <f t="shared" si="539"/>
        <v/>
      </c>
      <c r="AC557" s="19" t="str">
        <f t="shared" si="540"/>
        <v/>
      </c>
      <c r="AD557" s="19" t="str">
        <f t="shared" si="541"/>
        <v/>
      </c>
      <c r="AE557" s="19" t="str">
        <f t="shared" si="542"/>
        <v/>
      </c>
      <c r="AF557" s="19" t="str">
        <f t="shared" si="543"/>
        <v/>
      </c>
      <c r="AG557" s="19">
        <f t="shared" si="544"/>
        <v>0</v>
      </c>
      <c r="AH557" s="19" t="str">
        <f t="shared" si="545"/>
        <v/>
      </c>
      <c r="AI557" s="81">
        <f t="shared" si="546"/>
        <v>0</v>
      </c>
      <c r="AJ557" s="80">
        <f t="shared" si="552"/>
        <v>0</v>
      </c>
      <c r="AK557" s="19">
        <f t="shared" si="547"/>
        <v>0</v>
      </c>
      <c r="AL557" s="19">
        <f t="shared" si="548"/>
        <v>0</v>
      </c>
      <c r="AM557" s="64">
        <f>IF('Stammdaten Mitarbeitende'!N557&gt;0,AC557,0)</f>
        <v>0</v>
      </c>
      <c r="AN557" s="74">
        <f>IF('Stammdaten Mitarbeitende'!N557&gt;0,P557,0)</f>
        <v>0</v>
      </c>
      <c r="AO557" s="19">
        <f t="shared" si="549"/>
        <v>0</v>
      </c>
      <c r="AP557" s="19">
        <f t="shared" si="550"/>
        <v>0</v>
      </c>
      <c r="AQ557" s="97">
        <f t="shared" si="551"/>
        <v>0</v>
      </c>
    </row>
    <row r="558" spans="1:43" ht="17.25" hidden="1" customHeight="1" x14ac:dyDescent="0.2">
      <c r="A558" s="347" t="str">
        <f>'Stammdaten Mitarbeitende'!AA558</f>
        <v/>
      </c>
      <c r="B558" s="348" t="str">
        <f t="shared" si="524"/>
        <v/>
      </c>
      <c r="C558" s="162"/>
      <c r="D558" s="163"/>
      <c r="E558" s="164"/>
      <c r="F558" s="165"/>
      <c r="G558" s="307"/>
      <c r="H558" s="308"/>
      <c r="I558" s="346">
        <f t="shared" si="525"/>
        <v>0</v>
      </c>
      <c r="J558" s="309" t="str">
        <f t="shared" si="526"/>
        <v/>
      </c>
      <c r="K558" s="164"/>
      <c r="L558" s="342" t="str">
        <f t="shared" si="527"/>
        <v/>
      </c>
      <c r="M558" s="309" t="str">
        <f t="shared" si="528"/>
        <v/>
      </c>
      <c r="N558" s="309" t="str">
        <f t="shared" si="529"/>
        <v/>
      </c>
      <c r="O558" s="309" t="str">
        <f t="shared" si="530"/>
        <v/>
      </c>
      <c r="P558" s="164"/>
      <c r="Q558" s="309" t="str">
        <f t="shared" si="531"/>
        <v/>
      </c>
      <c r="R558" s="309" t="str">
        <f t="shared" si="532"/>
        <v/>
      </c>
      <c r="S558" s="56"/>
      <c r="T558" s="57"/>
      <c r="U558" s="64" t="str">
        <f>IF($A558="","",'Stammdaten Mitarbeitende'!L558)</f>
        <v/>
      </c>
      <c r="V558" s="63">
        <f t="shared" si="533"/>
        <v>0</v>
      </c>
      <c r="W558" s="63" t="str">
        <f t="shared" si="534"/>
        <v/>
      </c>
      <c r="X558" s="63" t="str">
        <f t="shared" si="535"/>
        <v/>
      </c>
      <c r="Y558" s="65" t="str">
        <f t="shared" si="536"/>
        <v/>
      </c>
      <c r="Z558" s="65" t="str">
        <f t="shared" si="537"/>
        <v/>
      </c>
      <c r="AA558" s="19" t="str">
        <f t="shared" si="538"/>
        <v/>
      </c>
      <c r="AB558" s="19" t="str">
        <f t="shared" si="539"/>
        <v/>
      </c>
      <c r="AC558" s="19" t="str">
        <f t="shared" si="540"/>
        <v/>
      </c>
      <c r="AD558" s="19" t="str">
        <f t="shared" si="541"/>
        <v/>
      </c>
      <c r="AE558" s="19" t="str">
        <f t="shared" si="542"/>
        <v/>
      </c>
      <c r="AF558" s="19" t="str">
        <f t="shared" si="543"/>
        <v/>
      </c>
      <c r="AG558" s="19">
        <f t="shared" si="544"/>
        <v>0</v>
      </c>
      <c r="AH558" s="19" t="str">
        <f t="shared" si="545"/>
        <v/>
      </c>
      <c r="AI558" s="81">
        <f t="shared" si="546"/>
        <v>0</v>
      </c>
      <c r="AJ558" s="80">
        <f t="shared" si="552"/>
        <v>0</v>
      </c>
      <c r="AK558" s="19">
        <f t="shared" si="547"/>
        <v>0</v>
      </c>
      <c r="AL558" s="19">
        <f t="shared" si="548"/>
        <v>0</v>
      </c>
      <c r="AM558" s="64">
        <f>IF('Stammdaten Mitarbeitende'!N558&gt;0,AC558,0)</f>
        <v>0</v>
      </c>
      <c r="AN558" s="74">
        <f>IF('Stammdaten Mitarbeitende'!N558&gt;0,P558,0)</f>
        <v>0</v>
      </c>
      <c r="AO558" s="19">
        <f t="shared" si="549"/>
        <v>0</v>
      </c>
      <c r="AP558" s="19">
        <f t="shared" si="550"/>
        <v>0</v>
      </c>
      <c r="AQ558" s="97">
        <f t="shared" si="551"/>
        <v>0</v>
      </c>
    </row>
    <row r="559" spans="1:43" ht="17.25" hidden="1" customHeight="1" x14ac:dyDescent="0.2">
      <c r="A559" s="347" t="str">
        <f>'Stammdaten Mitarbeitende'!AA559</f>
        <v/>
      </c>
      <c r="B559" s="348" t="str">
        <f t="shared" si="524"/>
        <v/>
      </c>
      <c r="C559" s="162"/>
      <c r="D559" s="163"/>
      <c r="E559" s="164"/>
      <c r="F559" s="165"/>
      <c r="G559" s="307"/>
      <c r="H559" s="308"/>
      <c r="I559" s="346">
        <f t="shared" si="525"/>
        <v>0</v>
      </c>
      <c r="J559" s="309" t="str">
        <f t="shared" si="526"/>
        <v/>
      </c>
      <c r="K559" s="164"/>
      <c r="L559" s="342" t="str">
        <f t="shared" si="527"/>
        <v/>
      </c>
      <c r="M559" s="309" t="str">
        <f t="shared" si="528"/>
        <v/>
      </c>
      <c r="N559" s="309" t="str">
        <f t="shared" si="529"/>
        <v/>
      </c>
      <c r="O559" s="309" t="str">
        <f t="shared" si="530"/>
        <v/>
      </c>
      <c r="P559" s="164"/>
      <c r="Q559" s="309" t="str">
        <f t="shared" si="531"/>
        <v/>
      </c>
      <c r="R559" s="309" t="str">
        <f t="shared" si="532"/>
        <v/>
      </c>
      <c r="S559" s="56"/>
      <c r="T559" s="57"/>
      <c r="U559" s="64" t="str">
        <f>IF($A559="","",'Stammdaten Mitarbeitende'!L559)</f>
        <v/>
      </c>
      <c r="V559" s="63">
        <f t="shared" si="533"/>
        <v>0</v>
      </c>
      <c r="W559" s="63" t="str">
        <f t="shared" si="534"/>
        <v/>
      </c>
      <c r="X559" s="63" t="str">
        <f t="shared" si="535"/>
        <v/>
      </c>
      <c r="Y559" s="65" t="str">
        <f t="shared" si="536"/>
        <v/>
      </c>
      <c r="Z559" s="65" t="str">
        <f t="shared" si="537"/>
        <v/>
      </c>
      <c r="AA559" s="19" t="str">
        <f t="shared" si="538"/>
        <v/>
      </c>
      <c r="AB559" s="19" t="str">
        <f t="shared" si="539"/>
        <v/>
      </c>
      <c r="AC559" s="19" t="str">
        <f t="shared" si="540"/>
        <v/>
      </c>
      <c r="AD559" s="19" t="str">
        <f t="shared" si="541"/>
        <v/>
      </c>
      <c r="AE559" s="19" t="str">
        <f t="shared" si="542"/>
        <v/>
      </c>
      <c r="AF559" s="19" t="str">
        <f t="shared" si="543"/>
        <v/>
      </c>
      <c r="AG559" s="19">
        <f t="shared" si="544"/>
        <v>0</v>
      </c>
      <c r="AH559" s="19" t="str">
        <f t="shared" si="545"/>
        <v/>
      </c>
      <c r="AI559" s="81">
        <f t="shared" si="546"/>
        <v>0</v>
      </c>
      <c r="AJ559" s="80">
        <f t="shared" si="552"/>
        <v>0</v>
      </c>
      <c r="AK559" s="19">
        <f t="shared" si="547"/>
        <v>0</v>
      </c>
      <c r="AL559" s="19">
        <f t="shared" si="548"/>
        <v>0</v>
      </c>
      <c r="AM559" s="64">
        <f>IF('Stammdaten Mitarbeitende'!N559&gt;0,AC559,0)</f>
        <v>0</v>
      </c>
      <c r="AN559" s="74">
        <f>IF('Stammdaten Mitarbeitende'!N559&gt;0,P559,0)</f>
        <v>0</v>
      </c>
      <c r="AO559" s="19">
        <f t="shared" si="549"/>
        <v>0</v>
      </c>
      <c r="AP559" s="19">
        <f t="shared" si="550"/>
        <v>0</v>
      </c>
      <c r="AQ559" s="97">
        <f t="shared" si="551"/>
        <v>0</v>
      </c>
    </row>
    <row r="560" spans="1:43" ht="17.25" hidden="1" customHeight="1" x14ac:dyDescent="0.2">
      <c r="A560" s="347" t="str">
        <f>'Stammdaten Mitarbeitende'!AA560</f>
        <v/>
      </c>
      <c r="B560" s="348" t="str">
        <f t="shared" si="524"/>
        <v/>
      </c>
      <c r="C560" s="162"/>
      <c r="D560" s="163"/>
      <c r="E560" s="164"/>
      <c r="F560" s="165"/>
      <c r="G560" s="307"/>
      <c r="H560" s="308"/>
      <c r="I560" s="346">
        <f t="shared" si="525"/>
        <v>0</v>
      </c>
      <c r="J560" s="309" t="str">
        <f t="shared" si="526"/>
        <v/>
      </c>
      <c r="K560" s="164"/>
      <c r="L560" s="342" t="str">
        <f t="shared" si="527"/>
        <v/>
      </c>
      <c r="M560" s="309" t="str">
        <f t="shared" si="528"/>
        <v/>
      </c>
      <c r="N560" s="309" t="str">
        <f t="shared" si="529"/>
        <v/>
      </c>
      <c r="O560" s="309" t="str">
        <f t="shared" si="530"/>
        <v/>
      </c>
      <c r="P560" s="164"/>
      <c r="Q560" s="309" t="str">
        <f t="shared" si="531"/>
        <v/>
      </c>
      <c r="R560" s="309" t="str">
        <f t="shared" si="532"/>
        <v/>
      </c>
      <c r="S560" s="56"/>
      <c r="T560" s="57"/>
      <c r="U560" s="64" t="str">
        <f>IF($A560="","",'Stammdaten Mitarbeitende'!L560)</f>
        <v/>
      </c>
      <c r="V560" s="63">
        <f t="shared" si="533"/>
        <v>0</v>
      </c>
      <c r="W560" s="63" t="str">
        <f t="shared" si="534"/>
        <v/>
      </c>
      <c r="X560" s="63" t="str">
        <f t="shared" si="535"/>
        <v/>
      </c>
      <c r="Y560" s="65" t="str">
        <f t="shared" si="536"/>
        <v/>
      </c>
      <c r="Z560" s="65" t="str">
        <f t="shared" si="537"/>
        <v/>
      </c>
      <c r="AA560" s="19" t="str">
        <f t="shared" si="538"/>
        <v/>
      </c>
      <c r="AB560" s="19" t="str">
        <f t="shared" si="539"/>
        <v/>
      </c>
      <c r="AC560" s="19" t="str">
        <f t="shared" si="540"/>
        <v/>
      </c>
      <c r="AD560" s="19" t="str">
        <f t="shared" si="541"/>
        <v/>
      </c>
      <c r="AE560" s="19" t="str">
        <f t="shared" si="542"/>
        <v/>
      </c>
      <c r="AF560" s="19" t="str">
        <f t="shared" si="543"/>
        <v/>
      </c>
      <c r="AG560" s="19">
        <f t="shared" si="544"/>
        <v>0</v>
      </c>
      <c r="AH560" s="19" t="str">
        <f t="shared" si="545"/>
        <v/>
      </c>
      <c r="AI560" s="81">
        <f t="shared" si="546"/>
        <v>0</v>
      </c>
      <c r="AJ560" s="80">
        <f t="shared" si="552"/>
        <v>0</v>
      </c>
      <c r="AK560" s="19">
        <f t="shared" si="547"/>
        <v>0</v>
      </c>
      <c r="AL560" s="19">
        <f t="shared" si="548"/>
        <v>0</v>
      </c>
      <c r="AM560" s="64">
        <f>IF('Stammdaten Mitarbeitende'!N560&gt;0,AC560,0)</f>
        <v>0</v>
      </c>
      <c r="AN560" s="74">
        <f>IF('Stammdaten Mitarbeitende'!N560&gt;0,P560,0)</f>
        <v>0</v>
      </c>
      <c r="AO560" s="19">
        <f t="shared" si="549"/>
        <v>0</v>
      </c>
      <c r="AP560" s="19">
        <f t="shared" si="550"/>
        <v>0</v>
      </c>
      <c r="AQ560" s="97">
        <f t="shared" si="551"/>
        <v>0</v>
      </c>
    </row>
    <row r="561" spans="1:43" ht="17.25" hidden="1" customHeight="1" x14ac:dyDescent="0.2">
      <c r="A561" s="347" t="str">
        <f>'Stammdaten Mitarbeitende'!AA561</f>
        <v/>
      </c>
      <c r="B561" s="348" t="str">
        <f t="shared" si="524"/>
        <v/>
      </c>
      <c r="C561" s="162"/>
      <c r="D561" s="163"/>
      <c r="E561" s="164"/>
      <c r="F561" s="165"/>
      <c r="G561" s="307"/>
      <c r="H561" s="308"/>
      <c r="I561" s="346">
        <f t="shared" si="525"/>
        <v>0</v>
      </c>
      <c r="J561" s="309" t="str">
        <f t="shared" si="526"/>
        <v/>
      </c>
      <c r="K561" s="164"/>
      <c r="L561" s="342" t="str">
        <f t="shared" si="527"/>
        <v/>
      </c>
      <c r="M561" s="309" t="str">
        <f t="shared" si="528"/>
        <v/>
      </c>
      <c r="N561" s="309" t="str">
        <f t="shared" si="529"/>
        <v/>
      </c>
      <c r="O561" s="309" t="str">
        <f t="shared" si="530"/>
        <v/>
      </c>
      <c r="P561" s="164"/>
      <c r="Q561" s="309" t="str">
        <f t="shared" si="531"/>
        <v/>
      </c>
      <c r="R561" s="309" t="str">
        <f t="shared" si="532"/>
        <v/>
      </c>
      <c r="S561" s="56"/>
      <c r="T561" s="57"/>
      <c r="U561" s="64" t="str">
        <f>IF($A561="","",'Stammdaten Mitarbeitende'!L561)</f>
        <v/>
      </c>
      <c r="V561" s="63">
        <f t="shared" si="533"/>
        <v>0</v>
      </c>
      <c r="W561" s="63" t="str">
        <f t="shared" si="534"/>
        <v/>
      </c>
      <c r="X561" s="63" t="str">
        <f t="shared" si="535"/>
        <v/>
      </c>
      <c r="Y561" s="65" t="str">
        <f t="shared" si="536"/>
        <v/>
      </c>
      <c r="Z561" s="65" t="str">
        <f t="shared" si="537"/>
        <v/>
      </c>
      <c r="AA561" s="19" t="str">
        <f t="shared" si="538"/>
        <v/>
      </c>
      <c r="AB561" s="19" t="str">
        <f t="shared" si="539"/>
        <v/>
      </c>
      <c r="AC561" s="19" t="str">
        <f t="shared" si="540"/>
        <v/>
      </c>
      <c r="AD561" s="19" t="str">
        <f t="shared" si="541"/>
        <v/>
      </c>
      <c r="AE561" s="19" t="str">
        <f t="shared" si="542"/>
        <v/>
      </c>
      <c r="AF561" s="19" t="str">
        <f t="shared" si="543"/>
        <v/>
      </c>
      <c r="AG561" s="19">
        <f t="shared" si="544"/>
        <v>0</v>
      </c>
      <c r="AH561" s="19" t="str">
        <f t="shared" si="545"/>
        <v/>
      </c>
      <c r="AI561" s="81">
        <f t="shared" si="546"/>
        <v>0</v>
      </c>
      <c r="AJ561" s="80">
        <f t="shared" si="552"/>
        <v>0</v>
      </c>
      <c r="AK561" s="19">
        <f t="shared" si="547"/>
        <v>0</v>
      </c>
      <c r="AL561" s="19">
        <f t="shared" si="548"/>
        <v>0</v>
      </c>
      <c r="AM561" s="64">
        <f>IF('Stammdaten Mitarbeitende'!N561&gt;0,AC561,0)</f>
        <v>0</v>
      </c>
      <c r="AN561" s="74">
        <f>IF('Stammdaten Mitarbeitende'!N561&gt;0,P561,0)</f>
        <v>0</v>
      </c>
      <c r="AO561" s="19">
        <f t="shared" si="549"/>
        <v>0</v>
      </c>
      <c r="AP561" s="19">
        <f t="shared" si="550"/>
        <v>0</v>
      </c>
      <c r="AQ561" s="97">
        <f t="shared" si="551"/>
        <v>0</v>
      </c>
    </row>
    <row r="562" spans="1:43" ht="17.25" hidden="1" customHeight="1" x14ac:dyDescent="0.2">
      <c r="A562" s="347" t="str">
        <f>'Stammdaten Mitarbeitende'!AA562</f>
        <v/>
      </c>
      <c r="B562" s="348" t="str">
        <f t="shared" si="524"/>
        <v/>
      </c>
      <c r="C562" s="162"/>
      <c r="D562" s="163"/>
      <c r="E562" s="164"/>
      <c r="F562" s="165"/>
      <c r="G562" s="307"/>
      <c r="H562" s="308"/>
      <c r="I562" s="346">
        <f t="shared" si="525"/>
        <v>0</v>
      </c>
      <c r="J562" s="309" t="str">
        <f t="shared" si="526"/>
        <v/>
      </c>
      <c r="K562" s="164"/>
      <c r="L562" s="342" t="str">
        <f t="shared" si="527"/>
        <v/>
      </c>
      <c r="M562" s="309" t="str">
        <f t="shared" si="528"/>
        <v/>
      </c>
      <c r="N562" s="309" t="str">
        <f t="shared" si="529"/>
        <v/>
      </c>
      <c r="O562" s="309" t="str">
        <f t="shared" si="530"/>
        <v/>
      </c>
      <c r="P562" s="164"/>
      <c r="Q562" s="309" t="str">
        <f t="shared" si="531"/>
        <v/>
      </c>
      <c r="R562" s="309" t="str">
        <f t="shared" si="532"/>
        <v/>
      </c>
      <c r="S562" s="56"/>
      <c r="T562" s="57"/>
      <c r="U562" s="64" t="str">
        <f>IF($A562="","",'Stammdaten Mitarbeitende'!L562)</f>
        <v/>
      </c>
      <c r="V562" s="63">
        <f t="shared" si="533"/>
        <v>0</v>
      </c>
      <c r="W562" s="63" t="str">
        <f t="shared" si="534"/>
        <v/>
      </c>
      <c r="X562" s="63" t="str">
        <f t="shared" si="535"/>
        <v/>
      </c>
      <c r="Y562" s="65" t="str">
        <f t="shared" si="536"/>
        <v/>
      </c>
      <c r="Z562" s="65" t="str">
        <f t="shared" si="537"/>
        <v/>
      </c>
      <c r="AA562" s="19" t="str">
        <f t="shared" si="538"/>
        <v/>
      </c>
      <c r="AB562" s="19" t="str">
        <f t="shared" si="539"/>
        <v/>
      </c>
      <c r="AC562" s="19" t="str">
        <f t="shared" si="540"/>
        <v/>
      </c>
      <c r="AD562" s="19" t="str">
        <f t="shared" si="541"/>
        <v/>
      </c>
      <c r="AE562" s="19" t="str">
        <f t="shared" si="542"/>
        <v/>
      </c>
      <c r="AF562" s="19" t="str">
        <f t="shared" si="543"/>
        <v/>
      </c>
      <c r="AG562" s="19">
        <f t="shared" si="544"/>
        <v>0</v>
      </c>
      <c r="AH562" s="19" t="str">
        <f t="shared" si="545"/>
        <v/>
      </c>
      <c r="AI562" s="81">
        <f t="shared" si="546"/>
        <v>0</v>
      </c>
      <c r="AJ562" s="80">
        <f t="shared" si="552"/>
        <v>0</v>
      </c>
      <c r="AK562" s="19">
        <f t="shared" si="547"/>
        <v>0</v>
      </c>
      <c r="AL562" s="19">
        <f t="shared" si="548"/>
        <v>0</v>
      </c>
      <c r="AM562" s="64">
        <f>IF('Stammdaten Mitarbeitende'!N562&gt;0,AC562,0)</f>
        <v>0</v>
      </c>
      <c r="AN562" s="74">
        <f>IF('Stammdaten Mitarbeitende'!N562&gt;0,P562,0)</f>
        <v>0</v>
      </c>
      <c r="AO562" s="19">
        <f t="shared" si="549"/>
        <v>0</v>
      </c>
      <c r="AP562" s="19">
        <f t="shared" si="550"/>
        <v>0</v>
      </c>
      <c r="AQ562" s="97">
        <f t="shared" si="551"/>
        <v>0</v>
      </c>
    </row>
    <row r="563" spans="1:43" ht="17.25" hidden="1" customHeight="1" x14ac:dyDescent="0.2">
      <c r="A563" s="347" t="str">
        <f>'Stammdaten Mitarbeitende'!AA563</f>
        <v/>
      </c>
      <c r="B563" s="348" t="str">
        <f t="shared" si="524"/>
        <v/>
      </c>
      <c r="C563" s="162"/>
      <c r="D563" s="163"/>
      <c r="E563" s="164"/>
      <c r="F563" s="165"/>
      <c r="G563" s="307"/>
      <c r="H563" s="308"/>
      <c r="I563" s="346">
        <f t="shared" si="525"/>
        <v>0</v>
      </c>
      <c r="J563" s="309" t="str">
        <f t="shared" si="526"/>
        <v/>
      </c>
      <c r="K563" s="164"/>
      <c r="L563" s="342" t="str">
        <f t="shared" si="527"/>
        <v/>
      </c>
      <c r="M563" s="309" t="str">
        <f t="shared" si="528"/>
        <v/>
      </c>
      <c r="N563" s="309" t="str">
        <f t="shared" si="529"/>
        <v/>
      </c>
      <c r="O563" s="309" t="str">
        <f t="shared" si="530"/>
        <v/>
      </c>
      <c r="P563" s="164"/>
      <c r="Q563" s="309" t="str">
        <f t="shared" si="531"/>
        <v/>
      </c>
      <c r="R563" s="309" t="str">
        <f t="shared" si="532"/>
        <v/>
      </c>
      <c r="S563" s="56"/>
      <c r="T563" s="57"/>
      <c r="U563" s="64" t="str">
        <f>IF($A563="","",'Stammdaten Mitarbeitende'!L563)</f>
        <v/>
      </c>
      <c r="V563" s="63">
        <f t="shared" si="533"/>
        <v>0</v>
      </c>
      <c r="W563" s="63" t="str">
        <f t="shared" si="534"/>
        <v/>
      </c>
      <c r="X563" s="63" t="str">
        <f t="shared" si="535"/>
        <v/>
      </c>
      <c r="Y563" s="65" t="str">
        <f t="shared" si="536"/>
        <v/>
      </c>
      <c r="Z563" s="65" t="str">
        <f t="shared" si="537"/>
        <v/>
      </c>
      <c r="AA563" s="19" t="str">
        <f t="shared" si="538"/>
        <v/>
      </c>
      <c r="AB563" s="19" t="str">
        <f t="shared" si="539"/>
        <v/>
      </c>
      <c r="AC563" s="19" t="str">
        <f t="shared" si="540"/>
        <v/>
      </c>
      <c r="AD563" s="19" t="str">
        <f t="shared" si="541"/>
        <v/>
      </c>
      <c r="AE563" s="19" t="str">
        <f t="shared" si="542"/>
        <v/>
      </c>
      <c r="AF563" s="19" t="str">
        <f t="shared" si="543"/>
        <v/>
      </c>
      <c r="AG563" s="19">
        <f t="shared" si="544"/>
        <v>0</v>
      </c>
      <c r="AH563" s="19" t="str">
        <f t="shared" si="545"/>
        <v/>
      </c>
      <c r="AI563" s="81">
        <f t="shared" si="546"/>
        <v>0</v>
      </c>
      <c r="AJ563" s="80">
        <f t="shared" si="552"/>
        <v>0</v>
      </c>
      <c r="AK563" s="19">
        <f t="shared" si="547"/>
        <v>0</v>
      </c>
      <c r="AL563" s="19">
        <f t="shared" si="548"/>
        <v>0</v>
      </c>
      <c r="AM563" s="64">
        <f>IF('Stammdaten Mitarbeitende'!N563&gt;0,AC563,0)</f>
        <v>0</v>
      </c>
      <c r="AN563" s="74">
        <f>IF('Stammdaten Mitarbeitende'!N563&gt;0,P563,0)</f>
        <v>0</v>
      </c>
      <c r="AO563" s="19">
        <f t="shared" si="549"/>
        <v>0</v>
      </c>
      <c r="AP563" s="19">
        <f t="shared" si="550"/>
        <v>0</v>
      </c>
      <c r="AQ563" s="97">
        <f t="shared" si="551"/>
        <v>0</v>
      </c>
    </row>
    <row r="564" spans="1:43" ht="17.25" hidden="1" customHeight="1" x14ac:dyDescent="0.2">
      <c r="A564" s="347" t="str">
        <f>'Stammdaten Mitarbeitende'!AA564</f>
        <v/>
      </c>
      <c r="B564" s="348" t="str">
        <f t="shared" si="524"/>
        <v/>
      </c>
      <c r="C564" s="162"/>
      <c r="D564" s="163"/>
      <c r="E564" s="164"/>
      <c r="F564" s="165"/>
      <c r="G564" s="307"/>
      <c r="H564" s="308"/>
      <c r="I564" s="346">
        <f t="shared" si="525"/>
        <v>0</v>
      </c>
      <c r="J564" s="309" t="str">
        <f t="shared" si="526"/>
        <v/>
      </c>
      <c r="K564" s="164"/>
      <c r="L564" s="342" t="str">
        <f t="shared" si="527"/>
        <v/>
      </c>
      <c r="M564" s="309" t="str">
        <f t="shared" si="528"/>
        <v/>
      </c>
      <c r="N564" s="309" t="str">
        <f t="shared" si="529"/>
        <v/>
      </c>
      <c r="O564" s="309" t="str">
        <f t="shared" si="530"/>
        <v/>
      </c>
      <c r="P564" s="164"/>
      <c r="Q564" s="309" t="str">
        <f t="shared" si="531"/>
        <v/>
      </c>
      <c r="R564" s="309" t="str">
        <f t="shared" si="532"/>
        <v/>
      </c>
      <c r="S564" s="56"/>
      <c r="T564" s="57"/>
      <c r="U564" s="64" t="str">
        <f>IF($A564="","",'Stammdaten Mitarbeitende'!L564)</f>
        <v/>
      </c>
      <c r="V564" s="63">
        <f t="shared" si="533"/>
        <v>0</v>
      </c>
      <c r="W564" s="63" t="str">
        <f t="shared" si="534"/>
        <v/>
      </c>
      <c r="X564" s="63" t="str">
        <f t="shared" si="535"/>
        <v/>
      </c>
      <c r="Y564" s="65" t="str">
        <f t="shared" si="536"/>
        <v/>
      </c>
      <c r="Z564" s="65" t="str">
        <f t="shared" si="537"/>
        <v/>
      </c>
      <c r="AA564" s="19" t="str">
        <f t="shared" si="538"/>
        <v/>
      </c>
      <c r="AB564" s="19" t="str">
        <f t="shared" si="539"/>
        <v/>
      </c>
      <c r="AC564" s="19" t="str">
        <f t="shared" si="540"/>
        <v/>
      </c>
      <c r="AD564" s="19" t="str">
        <f t="shared" si="541"/>
        <v/>
      </c>
      <c r="AE564" s="19" t="str">
        <f t="shared" si="542"/>
        <v/>
      </c>
      <c r="AF564" s="19" t="str">
        <f t="shared" si="543"/>
        <v/>
      </c>
      <c r="AG564" s="19">
        <f t="shared" si="544"/>
        <v>0</v>
      </c>
      <c r="AH564" s="19" t="str">
        <f t="shared" si="545"/>
        <v/>
      </c>
      <c r="AI564" s="81">
        <f t="shared" si="546"/>
        <v>0</v>
      </c>
      <c r="AJ564" s="80">
        <f t="shared" si="552"/>
        <v>0</v>
      </c>
      <c r="AK564" s="19">
        <f t="shared" si="547"/>
        <v>0</v>
      </c>
      <c r="AL564" s="19">
        <f t="shared" si="548"/>
        <v>0</v>
      </c>
      <c r="AM564" s="64">
        <f>IF('Stammdaten Mitarbeitende'!N564&gt;0,AC564,0)</f>
        <v>0</v>
      </c>
      <c r="AN564" s="74">
        <f>IF('Stammdaten Mitarbeitende'!N564&gt;0,P564,0)</f>
        <v>0</v>
      </c>
      <c r="AO564" s="19">
        <f t="shared" si="549"/>
        <v>0</v>
      </c>
      <c r="AP564" s="19">
        <f t="shared" si="550"/>
        <v>0</v>
      </c>
      <c r="AQ564" s="97">
        <f t="shared" si="551"/>
        <v>0</v>
      </c>
    </row>
    <row r="565" spans="1:43" ht="17.25" hidden="1" customHeight="1" x14ac:dyDescent="0.2">
      <c r="A565" s="347" t="str">
        <f>'Stammdaten Mitarbeitende'!AA565</f>
        <v/>
      </c>
      <c r="B565" s="348" t="str">
        <f t="shared" si="524"/>
        <v/>
      </c>
      <c r="C565" s="162"/>
      <c r="D565" s="163"/>
      <c r="E565" s="164"/>
      <c r="F565" s="165"/>
      <c r="G565" s="307"/>
      <c r="H565" s="308"/>
      <c r="I565" s="346">
        <f t="shared" si="525"/>
        <v>0</v>
      </c>
      <c r="J565" s="309" t="str">
        <f t="shared" si="526"/>
        <v/>
      </c>
      <c r="K565" s="164"/>
      <c r="L565" s="342" t="str">
        <f t="shared" si="527"/>
        <v/>
      </c>
      <c r="M565" s="309" t="str">
        <f t="shared" si="528"/>
        <v/>
      </c>
      <c r="N565" s="309" t="str">
        <f t="shared" si="529"/>
        <v/>
      </c>
      <c r="O565" s="309" t="str">
        <f t="shared" si="530"/>
        <v/>
      </c>
      <c r="P565" s="164"/>
      <c r="Q565" s="309" t="str">
        <f t="shared" si="531"/>
        <v/>
      </c>
      <c r="R565" s="309" t="str">
        <f t="shared" si="532"/>
        <v/>
      </c>
      <c r="S565" s="56"/>
      <c r="T565" s="57"/>
      <c r="U565" s="64" t="str">
        <f>IF($A565="","",'Stammdaten Mitarbeitende'!L565)</f>
        <v/>
      </c>
      <c r="V565" s="63">
        <f t="shared" si="533"/>
        <v>0</v>
      </c>
      <c r="W565" s="63" t="str">
        <f t="shared" si="534"/>
        <v/>
      </c>
      <c r="X565" s="63" t="str">
        <f t="shared" si="535"/>
        <v/>
      </c>
      <c r="Y565" s="65" t="str">
        <f t="shared" si="536"/>
        <v/>
      </c>
      <c r="Z565" s="65" t="str">
        <f t="shared" si="537"/>
        <v/>
      </c>
      <c r="AA565" s="19" t="str">
        <f t="shared" si="538"/>
        <v/>
      </c>
      <c r="AB565" s="19" t="str">
        <f t="shared" si="539"/>
        <v/>
      </c>
      <c r="AC565" s="19" t="str">
        <f t="shared" si="540"/>
        <v/>
      </c>
      <c r="AD565" s="19" t="str">
        <f t="shared" si="541"/>
        <v/>
      </c>
      <c r="AE565" s="19" t="str">
        <f t="shared" si="542"/>
        <v/>
      </c>
      <c r="AF565" s="19" t="str">
        <f t="shared" si="543"/>
        <v/>
      </c>
      <c r="AG565" s="19">
        <f t="shared" si="544"/>
        <v>0</v>
      </c>
      <c r="AH565" s="19" t="str">
        <f t="shared" si="545"/>
        <v/>
      </c>
      <c r="AI565" s="81">
        <f t="shared" si="546"/>
        <v>0</v>
      </c>
      <c r="AJ565" s="80">
        <f t="shared" si="552"/>
        <v>0</v>
      </c>
      <c r="AK565" s="19">
        <f t="shared" si="547"/>
        <v>0</v>
      </c>
      <c r="AL565" s="19">
        <f t="shared" si="548"/>
        <v>0</v>
      </c>
      <c r="AM565" s="64">
        <f>IF('Stammdaten Mitarbeitende'!N565&gt;0,AC565,0)</f>
        <v>0</v>
      </c>
      <c r="AN565" s="74">
        <f>IF('Stammdaten Mitarbeitende'!N565&gt;0,P565,0)</f>
        <v>0</v>
      </c>
      <c r="AO565" s="19">
        <f t="shared" si="549"/>
        <v>0</v>
      </c>
      <c r="AP565" s="19">
        <f t="shared" si="550"/>
        <v>0</v>
      </c>
      <c r="AQ565" s="97">
        <f t="shared" si="551"/>
        <v>0</v>
      </c>
    </row>
    <row r="566" spans="1:43" ht="17.25" hidden="1" customHeight="1" x14ac:dyDescent="0.2">
      <c r="A566" s="347" t="str">
        <f>'Stammdaten Mitarbeitende'!AA566</f>
        <v/>
      </c>
      <c r="B566" s="348" t="str">
        <f t="shared" si="524"/>
        <v/>
      </c>
      <c r="C566" s="162"/>
      <c r="D566" s="163"/>
      <c r="E566" s="164"/>
      <c r="F566" s="165"/>
      <c r="G566" s="307"/>
      <c r="H566" s="308"/>
      <c r="I566" s="346">
        <f t="shared" si="525"/>
        <v>0</v>
      </c>
      <c r="J566" s="309" t="str">
        <f t="shared" si="526"/>
        <v/>
      </c>
      <c r="K566" s="164"/>
      <c r="L566" s="342" t="str">
        <f t="shared" si="527"/>
        <v/>
      </c>
      <c r="M566" s="309" t="str">
        <f t="shared" si="528"/>
        <v/>
      </c>
      <c r="N566" s="309" t="str">
        <f t="shared" si="529"/>
        <v/>
      </c>
      <c r="O566" s="309" t="str">
        <f t="shared" si="530"/>
        <v/>
      </c>
      <c r="P566" s="164"/>
      <c r="Q566" s="309" t="str">
        <f t="shared" si="531"/>
        <v/>
      </c>
      <c r="R566" s="309" t="str">
        <f t="shared" si="532"/>
        <v/>
      </c>
      <c r="S566" s="56"/>
      <c r="T566" s="57"/>
      <c r="U566" s="64" t="str">
        <f>IF($A566="","",'Stammdaten Mitarbeitende'!L566)</f>
        <v/>
      </c>
      <c r="V566" s="63">
        <f t="shared" si="533"/>
        <v>0</v>
      </c>
      <c r="W566" s="63" t="str">
        <f t="shared" si="534"/>
        <v/>
      </c>
      <c r="X566" s="63" t="str">
        <f t="shared" si="535"/>
        <v/>
      </c>
      <c r="Y566" s="65" t="str">
        <f t="shared" si="536"/>
        <v/>
      </c>
      <c r="Z566" s="65" t="str">
        <f t="shared" si="537"/>
        <v/>
      </c>
      <c r="AA566" s="19" t="str">
        <f t="shared" si="538"/>
        <v/>
      </c>
      <c r="AB566" s="19" t="str">
        <f t="shared" si="539"/>
        <v/>
      </c>
      <c r="AC566" s="19" t="str">
        <f t="shared" si="540"/>
        <v/>
      </c>
      <c r="AD566" s="19" t="str">
        <f t="shared" si="541"/>
        <v/>
      </c>
      <c r="AE566" s="19" t="str">
        <f t="shared" si="542"/>
        <v/>
      </c>
      <c r="AF566" s="19" t="str">
        <f t="shared" si="543"/>
        <v/>
      </c>
      <c r="AG566" s="19">
        <f t="shared" si="544"/>
        <v>0</v>
      </c>
      <c r="AH566" s="19" t="str">
        <f t="shared" si="545"/>
        <v/>
      </c>
      <c r="AI566" s="81">
        <f t="shared" si="546"/>
        <v>0</v>
      </c>
      <c r="AJ566" s="80">
        <f t="shared" si="552"/>
        <v>0</v>
      </c>
      <c r="AK566" s="19">
        <f t="shared" si="547"/>
        <v>0</v>
      </c>
      <c r="AL566" s="19">
        <f t="shared" si="548"/>
        <v>0</v>
      </c>
      <c r="AM566" s="64">
        <f>IF('Stammdaten Mitarbeitende'!N566&gt;0,AC566,0)</f>
        <v>0</v>
      </c>
      <c r="AN566" s="74">
        <f>IF('Stammdaten Mitarbeitende'!N566&gt;0,P566,0)</f>
        <v>0</v>
      </c>
      <c r="AO566" s="19">
        <f t="shared" si="549"/>
        <v>0</v>
      </c>
      <c r="AP566" s="19">
        <f t="shared" si="550"/>
        <v>0</v>
      </c>
      <c r="AQ566" s="97">
        <f t="shared" si="551"/>
        <v>0</v>
      </c>
    </row>
    <row r="567" spans="1:43" ht="17.25" hidden="1" customHeight="1" x14ac:dyDescent="0.2">
      <c r="A567" s="347" t="str">
        <f>'Stammdaten Mitarbeitende'!AA567</f>
        <v/>
      </c>
      <c r="B567" s="348" t="str">
        <f t="shared" si="524"/>
        <v/>
      </c>
      <c r="C567" s="162"/>
      <c r="D567" s="163"/>
      <c r="E567" s="164"/>
      <c r="F567" s="165"/>
      <c r="G567" s="307"/>
      <c r="H567" s="308"/>
      <c r="I567" s="346">
        <f t="shared" si="525"/>
        <v>0</v>
      </c>
      <c r="J567" s="309" t="str">
        <f t="shared" si="526"/>
        <v/>
      </c>
      <c r="K567" s="164"/>
      <c r="L567" s="342" t="str">
        <f t="shared" si="527"/>
        <v/>
      </c>
      <c r="M567" s="309" t="str">
        <f t="shared" si="528"/>
        <v/>
      </c>
      <c r="N567" s="309" t="str">
        <f t="shared" si="529"/>
        <v/>
      </c>
      <c r="O567" s="309" t="str">
        <f t="shared" si="530"/>
        <v/>
      </c>
      <c r="P567" s="164"/>
      <c r="Q567" s="309" t="str">
        <f t="shared" si="531"/>
        <v/>
      </c>
      <c r="R567" s="309" t="str">
        <f t="shared" si="532"/>
        <v/>
      </c>
      <c r="S567" s="56"/>
      <c r="T567" s="57"/>
      <c r="U567" s="64" t="str">
        <f>IF($A567="","",'Stammdaten Mitarbeitende'!L567)</f>
        <v/>
      </c>
      <c r="V567" s="63">
        <f t="shared" si="533"/>
        <v>0</v>
      </c>
      <c r="W567" s="63" t="str">
        <f t="shared" si="534"/>
        <v/>
      </c>
      <c r="X567" s="63" t="str">
        <f t="shared" si="535"/>
        <v/>
      </c>
      <c r="Y567" s="65" t="str">
        <f t="shared" si="536"/>
        <v/>
      </c>
      <c r="Z567" s="65" t="str">
        <f t="shared" si="537"/>
        <v/>
      </c>
      <c r="AA567" s="19" t="str">
        <f t="shared" si="538"/>
        <v/>
      </c>
      <c r="AB567" s="19" t="str">
        <f t="shared" si="539"/>
        <v/>
      </c>
      <c r="AC567" s="19" t="str">
        <f t="shared" si="540"/>
        <v/>
      </c>
      <c r="AD567" s="19" t="str">
        <f t="shared" si="541"/>
        <v/>
      </c>
      <c r="AE567" s="19" t="str">
        <f t="shared" si="542"/>
        <v/>
      </c>
      <c r="AF567" s="19" t="str">
        <f t="shared" si="543"/>
        <v/>
      </c>
      <c r="AG567" s="19">
        <f t="shared" si="544"/>
        <v>0</v>
      </c>
      <c r="AH567" s="19" t="str">
        <f t="shared" si="545"/>
        <v/>
      </c>
      <c r="AI567" s="81">
        <f t="shared" si="546"/>
        <v>0</v>
      </c>
      <c r="AJ567" s="80">
        <f t="shared" si="552"/>
        <v>0</v>
      </c>
      <c r="AK567" s="19">
        <f t="shared" si="547"/>
        <v>0</v>
      </c>
      <c r="AL567" s="19">
        <f t="shared" si="548"/>
        <v>0</v>
      </c>
      <c r="AM567" s="64">
        <f>IF('Stammdaten Mitarbeitende'!N567&gt;0,AC567,0)</f>
        <v>0</v>
      </c>
      <c r="AN567" s="74">
        <f>IF('Stammdaten Mitarbeitende'!N567&gt;0,P567,0)</f>
        <v>0</v>
      </c>
      <c r="AO567" s="19">
        <f t="shared" si="549"/>
        <v>0</v>
      </c>
      <c r="AP567" s="19">
        <f t="shared" si="550"/>
        <v>0</v>
      </c>
      <c r="AQ567" s="97">
        <f t="shared" si="551"/>
        <v>0</v>
      </c>
    </row>
    <row r="568" spans="1:43" ht="17.25" hidden="1" customHeight="1" x14ac:dyDescent="0.2">
      <c r="A568" s="347" t="str">
        <f>'Stammdaten Mitarbeitende'!AA568</f>
        <v/>
      </c>
      <c r="B568" s="348" t="str">
        <f t="shared" si="524"/>
        <v/>
      </c>
      <c r="C568" s="162"/>
      <c r="D568" s="163"/>
      <c r="E568" s="164"/>
      <c r="F568" s="165"/>
      <c r="G568" s="307"/>
      <c r="H568" s="308"/>
      <c r="I568" s="346">
        <f t="shared" si="525"/>
        <v>0</v>
      </c>
      <c r="J568" s="309" t="str">
        <f t="shared" si="526"/>
        <v/>
      </c>
      <c r="K568" s="164"/>
      <c r="L568" s="342" t="str">
        <f t="shared" si="527"/>
        <v/>
      </c>
      <c r="M568" s="309" t="str">
        <f t="shared" si="528"/>
        <v/>
      </c>
      <c r="N568" s="309" t="str">
        <f t="shared" si="529"/>
        <v/>
      </c>
      <c r="O568" s="309" t="str">
        <f t="shared" si="530"/>
        <v/>
      </c>
      <c r="P568" s="164"/>
      <c r="Q568" s="309" t="str">
        <f t="shared" si="531"/>
        <v/>
      </c>
      <c r="R568" s="309" t="str">
        <f t="shared" si="532"/>
        <v/>
      </c>
      <c r="S568" s="56"/>
      <c r="T568" s="57"/>
      <c r="U568" s="64" t="str">
        <f>IF($A568="","",'Stammdaten Mitarbeitende'!L568)</f>
        <v/>
      </c>
      <c r="V568" s="63">
        <f t="shared" si="533"/>
        <v>0</v>
      </c>
      <c r="W568" s="63" t="str">
        <f t="shared" si="534"/>
        <v/>
      </c>
      <c r="X568" s="63" t="str">
        <f t="shared" si="535"/>
        <v/>
      </c>
      <c r="Y568" s="65" t="str">
        <f t="shared" si="536"/>
        <v/>
      </c>
      <c r="Z568" s="65" t="str">
        <f t="shared" si="537"/>
        <v/>
      </c>
      <c r="AA568" s="19" t="str">
        <f t="shared" si="538"/>
        <v/>
      </c>
      <c r="AB568" s="19" t="str">
        <f t="shared" si="539"/>
        <v/>
      </c>
      <c r="AC568" s="19" t="str">
        <f t="shared" si="540"/>
        <v/>
      </c>
      <c r="AD568" s="19" t="str">
        <f t="shared" si="541"/>
        <v/>
      </c>
      <c r="AE568" s="19" t="str">
        <f t="shared" si="542"/>
        <v/>
      </c>
      <c r="AF568" s="19" t="str">
        <f t="shared" si="543"/>
        <v/>
      </c>
      <c r="AG568" s="19">
        <f t="shared" si="544"/>
        <v>0</v>
      </c>
      <c r="AH568" s="19" t="str">
        <f t="shared" si="545"/>
        <v/>
      </c>
      <c r="AI568" s="81">
        <f t="shared" si="546"/>
        <v>0</v>
      </c>
      <c r="AJ568" s="80">
        <f t="shared" si="552"/>
        <v>0</v>
      </c>
      <c r="AK568" s="19">
        <f t="shared" si="547"/>
        <v>0</v>
      </c>
      <c r="AL568" s="19">
        <f t="shared" si="548"/>
        <v>0</v>
      </c>
      <c r="AM568" s="64">
        <f>IF('Stammdaten Mitarbeitende'!N568&gt;0,AC568,0)</f>
        <v>0</v>
      </c>
      <c r="AN568" s="74">
        <f>IF('Stammdaten Mitarbeitende'!N568&gt;0,P568,0)</f>
        <v>0</v>
      </c>
      <c r="AO568" s="19">
        <f t="shared" si="549"/>
        <v>0</v>
      </c>
      <c r="AP568" s="19">
        <f t="shared" si="550"/>
        <v>0</v>
      </c>
      <c r="AQ568" s="97">
        <f t="shared" si="551"/>
        <v>0</v>
      </c>
    </row>
    <row r="569" spans="1:43" ht="17.25" hidden="1" customHeight="1" x14ac:dyDescent="0.2">
      <c r="A569" s="347" t="str">
        <f>'Stammdaten Mitarbeitende'!AA569</f>
        <v/>
      </c>
      <c r="B569" s="348" t="str">
        <f t="shared" si="524"/>
        <v/>
      </c>
      <c r="C569" s="162"/>
      <c r="D569" s="163"/>
      <c r="E569" s="164"/>
      <c r="F569" s="165"/>
      <c r="G569" s="307"/>
      <c r="H569" s="308"/>
      <c r="I569" s="346">
        <f t="shared" si="525"/>
        <v>0</v>
      </c>
      <c r="J569" s="309" t="str">
        <f t="shared" si="526"/>
        <v/>
      </c>
      <c r="K569" s="164"/>
      <c r="L569" s="342" t="str">
        <f t="shared" si="527"/>
        <v/>
      </c>
      <c r="M569" s="309" t="str">
        <f t="shared" si="528"/>
        <v/>
      </c>
      <c r="N569" s="309" t="str">
        <f t="shared" si="529"/>
        <v/>
      </c>
      <c r="O569" s="309" t="str">
        <f t="shared" si="530"/>
        <v/>
      </c>
      <c r="P569" s="164"/>
      <c r="Q569" s="309" t="str">
        <f t="shared" si="531"/>
        <v/>
      </c>
      <c r="R569" s="309" t="str">
        <f t="shared" si="532"/>
        <v/>
      </c>
      <c r="S569" s="56"/>
      <c r="T569" s="57"/>
      <c r="U569" s="64" t="str">
        <f>IF($A569="","",'Stammdaten Mitarbeitende'!L569)</f>
        <v/>
      </c>
      <c r="V569" s="63">
        <f t="shared" si="533"/>
        <v>0</v>
      </c>
      <c r="W569" s="63" t="str">
        <f t="shared" si="534"/>
        <v/>
      </c>
      <c r="X569" s="63" t="str">
        <f t="shared" si="535"/>
        <v/>
      </c>
      <c r="Y569" s="65" t="str">
        <f t="shared" si="536"/>
        <v/>
      </c>
      <c r="Z569" s="65" t="str">
        <f t="shared" si="537"/>
        <v/>
      </c>
      <c r="AA569" s="19" t="str">
        <f t="shared" si="538"/>
        <v/>
      </c>
      <c r="AB569" s="19" t="str">
        <f t="shared" si="539"/>
        <v/>
      </c>
      <c r="AC569" s="19" t="str">
        <f t="shared" si="540"/>
        <v/>
      </c>
      <c r="AD569" s="19" t="str">
        <f t="shared" si="541"/>
        <v/>
      </c>
      <c r="AE569" s="19" t="str">
        <f t="shared" si="542"/>
        <v/>
      </c>
      <c r="AF569" s="19" t="str">
        <f t="shared" si="543"/>
        <v/>
      </c>
      <c r="AG569" s="19">
        <f t="shared" si="544"/>
        <v>0</v>
      </c>
      <c r="AH569" s="19" t="str">
        <f t="shared" si="545"/>
        <v/>
      </c>
      <c r="AI569" s="81">
        <f t="shared" si="546"/>
        <v>0</v>
      </c>
      <c r="AJ569" s="80">
        <f t="shared" si="552"/>
        <v>0</v>
      </c>
      <c r="AK569" s="19">
        <f t="shared" si="547"/>
        <v>0</v>
      </c>
      <c r="AL569" s="19">
        <f t="shared" si="548"/>
        <v>0</v>
      </c>
      <c r="AM569" s="64">
        <f>IF('Stammdaten Mitarbeitende'!N569&gt;0,AC569,0)</f>
        <v>0</v>
      </c>
      <c r="AN569" s="74">
        <f>IF('Stammdaten Mitarbeitende'!N569&gt;0,P569,0)</f>
        <v>0</v>
      </c>
      <c r="AO569" s="19">
        <f t="shared" si="549"/>
        <v>0</v>
      </c>
      <c r="AP569" s="19">
        <f t="shared" si="550"/>
        <v>0</v>
      </c>
      <c r="AQ569" s="97">
        <f t="shared" si="551"/>
        <v>0</v>
      </c>
    </row>
    <row r="570" spans="1:43" hidden="1" x14ac:dyDescent="0.2">
      <c r="A570" s="280" t="str">
        <f>Übersetzungstexte!A$296</f>
        <v>Seitentotal</v>
      </c>
      <c r="B570" s="343"/>
      <c r="C570" s="281"/>
      <c r="D570" s="92">
        <f>SUM(D549:D569)</f>
        <v>0</v>
      </c>
      <c r="E570" s="282"/>
      <c r="F570" s="92">
        <f>SUM(F549:F569)</f>
        <v>0</v>
      </c>
      <c r="G570" s="344"/>
      <c r="H570" s="159"/>
      <c r="I570" s="281"/>
      <c r="J570" s="92">
        <f>SUM(J549:J569)</f>
        <v>0</v>
      </c>
      <c r="K570" s="345"/>
      <c r="L570" s="159"/>
      <c r="M570" s="281"/>
      <c r="N570" s="92">
        <f>SUM(N549:N569)</f>
        <v>0</v>
      </c>
      <c r="O570" s="344"/>
      <c r="P570" s="92">
        <f>SUM(P549:P569)</f>
        <v>0</v>
      </c>
      <c r="Q570" s="281"/>
      <c r="R570" s="92">
        <f>SUM(R549:R569)</f>
        <v>0</v>
      </c>
      <c r="S570" s="56"/>
      <c r="T570" s="56"/>
      <c r="U570" s="56"/>
      <c r="V570" s="56"/>
      <c r="W570" s="56"/>
      <c r="X570" s="56"/>
      <c r="Y570" s="18"/>
      <c r="Z570" s="18"/>
      <c r="AA570" s="19"/>
      <c r="AB570" s="19"/>
      <c r="AC570" s="19"/>
      <c r="AD570" s="19"/>
      <c r="AE570" s="19"/>
      <c r="AI570" s="79"/>
      <c r="AJ570" s="79"/>
      <c r="AM570" s="56"/>
    </row>
    <row r="571" spans="1:43" hidden="1" x14ac:dyDescent="0.2">
      <c r="A571" s="240" t="str">
        <f>'Stammdaten Betrieb &amp; Abteilung'!D$1</f>
        <v xml:space="preserve">  </v>
      </c>
      <c r="B571" s="73"/>
      <c r="C571" s="241"/>
      <c r="D571" s="242"/>
      <c r="E571" s="1"/>
      <c r="F571" s="25"/>
      <c r="G571" s="1"/>
      <c r="H571" s="1"/>
      <c r="I571" s="1"/>
      <c r="J571" s="243"/>
      <c r="K571" s="46"/>
      <c r="L571" s="18"/>
      <c r="M571" s="22" t="str">
        <f>Übersetzungstexte!A$239</f>
        <v>Betrieb / Betriebsabteilung</v>
      </c>
      <c r="N571" s="49" t="str">
        <f>'Stammdaten Betrieb &amp; Abteilung'!D$13</f>
        <v xml:space="preserve"> </v>
      </c>
      <c r="O571" s="1"/>
      <c r="P571" s="49"/>
      <c r="AI571" s="79"/>
      <c r="AJ571" s="79"/>
      <c r="AM571" s="64"/>
      <c r="AO571" s="97"/>
    </row>
    <row r="572" spans="1:43" hidden="1" x14ac:dyDescent="0.2">
      <c r="A572" s="49" t="str">
        <f>'Stammdaten Betrieb &amp; Abteilung'!D$3</f>
        <v xml:space="preserve"> </v>
      </c>
      <c r="B572" s="73"/>
      <c r="C572" s="246"/>
      <c r="D572" s="242"/>
      <c r="E572" s="1"/>
      <c r="F572" s="25"/>
      <c r="G572" s="1"/>
      <c r="H572" s="1"/>
      <c r="I572" s="1"/>
      <c r="J572" s="247"/>
      <c r="K572" s="46"/>
      <c r="L572" s="18"/>
      <c r="M572" s="22" t="str">
        <f>Übersetzungstexte!A$240</f>
        <v>Abrechnungsperiode</v>
      </c>
      <c r="N572" s="349" t="str">
        <f>'Stammdaten Betrieb &amp; Abteilung'!D$14</f>
        <v/>
      </c>
      <c r="O572" s="350"/>
      <c r="P572" s="350" t="e">
        <f>'Stammdaten Betrieb &amp; Abteilung'!D$12</f>
        <v>#VALUE!</v>
      </c>
      <c r="Q572" s="351"/>
      <c r="R572" s="352"/>
      <c r="AI572" s="79"/>
      <c r="AJ572" s="79"/>
      <c r="AM572" s="64"/>
      <c r="AO572" s="87"/>
      <c r="AP572" s="87"/>
    </row>
    <row r="573" spans="1:43" hidden="1" x14ac:dyDescent="0.2">
      <c r="A573" s="49" t="str">
        <f>'Stammdaten Betrieb &amp; Abteilung'!D$4</f>
        <v xml:space="preserve"> </v>
      </c>
      <c r="B573" s="73"/>
      <c r="C573" s="1"/>
      <c r="D573" s="242"/>
      <c r="E573" s="1"/>
      <c r="F573" s="25"/>
      <c r="G573" s="1"/>
      <c r="H573" s="1"/>
      <c r="I573" s="1"/>
      <c r="J573" s="247"/>
      <c r="K573" s="46"/>
      <c r="L573" s="18"/>
      <c r="M573" s="22" t="str">
        <f>Übersetzungstexte!A$241</f>
        <v>Beginn / Ende der Kurzarbeit</v>
      </c>
      <c r="N573" s="49" t="str">
        <f>'Stammdaten Betrieb &amp; Abteilung'!D$16</f>
        <v/>
      </c>
      <c r="O573" s="1"/>
      <c r="P573" s="49"/>
      <c r="Q573" s="49"/>
      <c r="AI573" s="79"/>
      <c r="AJ573" s="79"/>
      <c r="AM573" s="64"/>
      <c r="AO573" s="87"/>
      <c r="AP573" s="87"/>
    </row>
    <row r="574" spans="1:43" hidden="1" x14ac:dyDescent="0.2">
      <c r="A574" s="187"/>
      <c r="B574" s="188"/>
      <c r="C574" s="189"/>
      <c r="D574" s="190"/>
      <c r="E574" s="189"/>
      <c r="F574" s="191"/>
      <c r="G574" s="189"/>
      <c r="H574" s="189"/>
      <c r="I574" s="189"/>
      <c r="J574" s="190"/>
      <c r="K574" s="190"/>
      <c r="L574" s="189"/>
      <c r="M574" s="192"/>
      <c r="N574" s="189"/>
      <c r="O574" s="189"/>
      <c r="P574" s="189"/>
      <c r="Q574" s="189"/>
      <c r="R574" s="189"/>
      <c r="AI574" s="79"/>
      <c r="AJ574" s="79"/>
      <c r="AM574" s="64"/>
      <c r="AO574" s="87"/>
      <c r="AP574" s="87"/>
    </row>
    <row r="575" spans="1:43" hidden="1" x14ac:dyDescent="0.2">
      <c r="A575" s="311">
        <v>1</v>
      </c>
      <c r="B575" s="312">
        <v>2</v>
      </c>
      <c r="C575" s="312">
        <v>3</v>
      </c>
      <c r="D575" s="312">
        <v>4</v>
      </c>
      <c r="E575" s="312">
        <v>5</v>
      </c>
      <c r="F575" s="312">
        <v>6</v>
      </c>
      <c r="G575" s="313"/>
      <c r="H575" s="314">
        <v>7</v>
      </c>
      <c r="I575" s="315"/>
      <c r="J575" s="312">
        <v>8</v>
      </c>
      <c r="K575" s="312">
        <v>9</v>
      </c>
      <c r="L575" s="312">
        <v>10</v>
      </c>
      <c r="M575" s="312">
        <v>11</v>
      </c>
      <c r="N575" s="312">
        <v>12</v>
      </c>
      <c r="O575" s="312">
        <v>13</v>
      </c>
      <c r="P575" s="312"/>
      <c r="Q575" s="312">
        <v>14</v>
      </c>
      <c r="R575" s="312">
        <v>15</v>
      </c>
      <c r="S575" s="54"/>
      <c r="T575" s="54"/>
      <c r="U575" s="54"/>
      <c r="V575" s="58" t="s">
        <v>717</v>
      </c>
      <c r="W575" s="54" t="s">
        <v>759</v>
      </c>
      <c r="X575" s="54"/>
      <c r="Y575" s="59" t="s">
        <v>718</v>
      </c>
      <c r="Z575" s="54" t="s">
        <v>719</v>
      </c>
      <c r="AA575" s="59" t="s">
        <v>720</v>
      </c>
      <c r="AB575" s="59" t="s">
        <v>721</v>
      </c>
      <c r="AC575" s="59" t="s">
        <v>722</v>
      </c>
      <c r="AD575" s="59" t="s">
        <v>723</v>
      </c>
      <c r="AE575" s="59" t="s">
        <v>736</v>
      </c>
      <c r="AF575" s="66" t="s">
        <v>732</v>
      </c>
      <c r="AG575" s="66"/>
      <c r="AH575" s="91" t="s">
        <v>737</v>
      </c>
      <c r="AI575" s="66"/>
      <c r="AJ575" s="66"/>
      <c r="AK575" s="78"/>
      <c r="AL575" s="78"/>
      <c r="AM575" s="87" t="s">
        <v>60</v>
      </c>
      <c r="AN575" s="87" t="s">
        <v>60</v>
      </c>
      <c r="AO575" s="87"/>
      <c r="AP575" s="87"/>
      <c r="AQ575" s="381" t="s">
        <v>800</v>
      </c>
    </row>
    <row r="576" spans="1:43" s="6" customFormat="1" hidden="1" x14ac:dyDescent="0.2">
      <c r="A576" s="316" t="str">
        <f>Übersetzungstexte!A$242</f>
        <v/>
      </c>
      <c r="B576" s="317" t="str">
        <f>Übersetzungstexte!A$245</f>
        <v>anrechen-</v>
      </c>
      <c r="C576" s="317" t="str">
        <f>Übersetzungstexte!A$248</f>
        <v>Wöchentl.</v>
      </c>
      <c r="D576" s="318" t="str">
        <f>Übersetzungstexte!A$251</f>
        <v>Sollstd. Abr.-</v>
      </c>
      <c r="E576" s="310" t="str">
        <f>Übersetzungstexte!A$254</f>
        <v/>
      </c>
      <c r="F576" s="318" t="str">
        <f>Übersetzungstexte!A$257</f>
        <v>Bezahlte/</v>
      </c>
      <c r="G576" s="319"/>
      <c r="H576" s="320" t="str">
        <f>Übersetzungstexte!A$263</f>
        <v>(nur für Gleitzeit)</v>
      </c>
      <c r="I576" s="321"/>
      <c r="J576" s="318" t="str">
        <f>Übersetzungstexte!A$269</f>
        <v>Ausfall-</v>
      </c>
      <c r="K576" s="318" t="str">
        <f>Übersetzungstexte!A$272</f>
        <v>Saldo</v>
      </c>
      <c r="L576" s="310" t="str">
        <f>Übersetzungstexte!A$275</f>
        <v>Saisonale</v>
      </c>
      <c r="M576" s="322" t="str">
        <f>Übersetzungstexte!A$278</f>
        <v>Anrechen-</v>
      </c>
      <c r="N576" s="310" t="str">
        <f>Übersetzungstexte!A$281</f>
        <v>Verdienst-</v>
      </c>
      <c r="O576" s="310" t="str">
        <f>Übersetzungstexte!A$284</f>
        <v>Verdienst-</v>
      </c>
      <c r="P576" s="317" t="str">
        <f>Übersetzungstexte!A$287</f>
        <v>Verdienst</v>
      </c>
      <c r="Q576" s="310" t="str">
        <f>AE$4</f>
        <v xml:space="preserve">Abzug </v>
      </c>
      <c r="R576" s="310" t="str">
        <f>Übersetzungstexte!A$293</f>
        <v/>
      </c>
      <c r="S576" s="55"/>
      <c r="T576" s="55"/>
      <c r="U576" s="62" t="s">
        <v>680</v>
      </c>
      <c r="V576" s="60" t="s">
        <v>709</v>
      </c>
      <c r="W576" s="61" t="s">
        <v>691</v>
      </c>
      <c r="X576" s="61" t="s">
        <v>554</v>
      </c>
      <c r="Y576" s="59" t="s">
        <v>729</v>
      </c>
      <c r="Z576" s="67" t="s">
        <v>671</v>
      </c>
      <c r="AA576" s="59" t="s">
        <v>731</v>
      </c>
      <c r="AB576" s="59" t="s">
        <v>694</v>
      </c>
      <c r="AC576" s="59" t="s">
        <v>674</v>
      </c>
      <c r="AD576" s="59" t="s">
        <v>674</v>
      </c>
      <c r="AE576" s="59" t="s">
        <v>677</v>
      </c>
      <c r="AF576" s="66" t="s">
        <v>677</v>
      </c>
      <c r="AG576" s="66" t="s">
        <v>673</v>
      </c>
      <c r="AH576" s="91"/>
      <c r="AI576" s="66" t="s">
        <v>685</v>
      </c>
      <c r="AJ576" s="66" t="s">
        <v>685</v>
      </c>
      <c r="AK576" s="66" t="s">
        <v>764</v>
      </c>
      <c r="AL576" s="66" t="s">
        <v>667</v>
      </c>
      <c r="AM576" s="59" t="s">
        <v>674</v>
      </c>
      <c r="AN576" s="66" t="s">
        <v>673</v>
      </c>
      <c r="AO576" s="66" t="s">
        <v>764</v>
      </c>
      <c r="AP576" s="95" t="s">
        <v>46</v>
      </c>
      <c r="AQ576" s="382" t="s">
        <v>801</v>
      </c>
    </row>
    <row r="577" spans="1:43" s="6" customFormat="1" hidden="1" x14ac:dyDescent="0.2">
      <c r="A577" s="323" t="str">
        <f>Übersetzungstexte!A$243</f>
        <v/>
      </c>
      <c r="B577" s="310" t="str">
        <f>Übersetzungstexte!A$246</f>
        <v>barer Std.-</v>
      </c>
      <c r="C577" s="317" t="str">
        <f>Übersetzungstexte!A$249</f>
        <v>Arbeitszeit</v>
      </c>
      <c r="D577" s="318" t="str">
        <f>Übersetzungstexte!A$252</f>
        <v>Periode Inkl.</v>
      </c>
      <c r="E577" s="310" t="str">
        <f>Übersetzungstexte!A$255</f>
        <v/>
      </c>
      <c r="F577" s="318" t="str">
        <f>Übersetzungstexte!A$258</f>
        <v>Unbezahlte</v>
      </c>
      <c r="G577" s="324" t="str">
        <f>Übersetzungstexte!A$261</f>
        <v>Saldo Ende Per.</v>
      </c>
      <c r="H577" s="325"/>
      <c r="I577" s="326"/>
      <c r="J577" s="318" t="str">
        <f>Übersetzungstexte!A$270</f>
        <v>stunden</v>
      </c>
      <c r="K577" s="318" t="str">
        <f>Übersetzungstexte!A$273</f>
        <v>Mehrstd.</v>
      </c>
      <c r="L577" s="310" t="str">
        <f>Übersetzungstexte!A$276</f>
        <v>Ausfall-</v>
      </c>
      <c r="M577" s="322" t="str">
        <f>Übersetzungstexte!A$279</f>
        <v>bare Aus-</v>
      </c>
      <c r="N577" s="310" t="str">
        <f>Übersetzungstexte!A$282</f>
        <v>ausfall</v>
      </c>
      <c r="O577" s="310" t="str">
        <f>Übersetzungstexte!A$285</f>
        <v>ausfall</v>
      </c>
      <c r="P577" s="317" t="str">
        <f>Übersetzungstexte!A$288</f>
        <v>Zwischen-</v>
      </c>
      <c r="Q577" s="310" t="str">
        <f>Übersetzungstexte!A$291</f>
        <v>Karenztage</v>
      </c>
      <c r="R577" s="310" t="str">
        <f>Übersetzungstexte!A$294</f>
        <v>Beantragte</v>
      </c>
      <c r="S577" s="55"/>
      <c r="T577" s="55"/>
      <c r="U577" s="55" t="s">
        <v>682</v>
      </c>
      <c r="V577" s="60" t="s">
        <v>710</v>
      </c>
      <c r="W577" s="61" t="s">
        <v>692</v>
      </c>
      <c r="X577" s="61"/>
      <c r="Y577" s="59" t="s">
        <v>730</v>
      </c>
      <c r="Z577" s="67" t="s">
        <v>691</v>
      </c>
      <c r="AA577" s="59" t="s">
        <v>730</v>
      </c>
      <c r="AB577" s="59" t="s">
        <v>51</v>
      </c>
      <c r="AC577" s="59" t="s">
        <v>672</v>
      </c>
      <c r="AD577" s="59" t="s">
        <v>672</v>
      </c>
      <c r="AE577" s="59" t="s">
        <v>656</v>
      </c>
      <c r="AF577" s="66" t="s">
        <v>707</v>
      </c>
      <c r="AG577" s="66" t="s">
        <v>707</v>
      </c>
      <c r="AH577" s="91" t="s">
        <v>678</v>
      </c>
      <c r="AI577" s="66" t="s">
        <v>760</v>
      </c>
      <c r="AJ577" s="66" t="s">
        <v>763</v>
      </c>
      <c r="AK577" s="66" t="s">
        <v>760</v>
      </c>
      <c r="AL577" s="66" t="s">
        <v>760</v>
      </c>
      <c r="AM577" s="59" t="s">
        <v>672</v>
      </c>
      <c r="AN577" s="66" t="s">
        <v>707</v>
      </c>
      <c r="AO577" s="66" t="s">
        <v>45</v>
      </c>
      <c r="AP577" s="95" t="s">
        <v>47</v>
      </c>
      <c r="AQ577" s="383"/>
    </row>
    <row r="578" spans="1:43" s="6" customFormat="1" hidden="1" x14ac:dyDescent="0.2">
      <c r="A578" s="327" t="str">
        <f>Übersetzungstexte!A$244</f>
        <v>Name,Vorname</v>
      </c>
      <c r="B578" s="328" t="str">
        <f>Übersetzungstexte!A$247</f>
        <v>Verdienst</v>
      </c>
      <c r="C578" s="329" t="str">
        <f>Übersetzungstexte!A$250</f>
        <v>in der AP</v>
      </c>
      <c r="D578" s="330" t="str">
        <f>Übersetzungstexte!A$253</f>
        <v>Vorholzeit</v>
      </c>
      <c r="E578" s="328" t="str">
        <f>Übersetzungstexte!A$256</f>
        <v>Istzeit</v>
      </c>
      <c r="F578" s="330" t="str">
        <f>Übersetzungstexte!A$259</f>
        <v>Absenzen</v>
      </c>
      <c r="G578" s="331" t="str">
        <f>Übersetzungstexte!A$262</f>
        <v>vorherg.</v>
      </c>
      <c r="H578" s="332" t="str">
        <f>Übersetzungstexte!A$265</f>
        <v>laufend</v>
      </c>
      <c r="I578" s="328" t="str">
        <f>Übersetzungstexte!A$268</f>
        <v>Diff.</v>
      </c>
      <c r="J578" s="330" t="str">
        <f>Übersetzungstexte!A$271</f>
        <v>total</v>
      </c>
      <c r="K578" s="330" t="str">
        <f>Übersetzungstexte!A$274</f>
        <v>Vormonate</v>
      </c>
      <c r="L578" s="328" t="str">
        <f>Übersetzungstexte!A$277</f>
        <v>stunden</v>
      </c>
      <c r="M578" s="333" t="str">
        <f>Übersetzungstexte!A$280</f>
        <v>fall-Std.</v>
      </c>
      <c r="N578" s="333" t="str">
        <f>Übersetzungstexte!A$283</f>
        <v>100%</v>
      </c>
      <c r="O578" s="333" t="str">
        <f>Übersetzungstexte!A$286</f>
        <v>80%</v>
      </c>
      <c r="P578" s="329" t="str">
        <f>Übersetzungstexte!A$289</f>
        <v>Beschäftigung</v>
      </c>
      <c r="Q578" s="333" t="str">
        <f>Übersetzungstexte!A$292</f>
        <v>80%</v>
      </c>
      <c r="R578" s="328" t="str">
        <f>Übersetzungstexte!A$295</f>
        <v>Vergütung</v>
      </c>
      <c r="S578" s="55"/>
      <c r="T578" s="55"/>
      <c r="U578" s="55" t="s">
        <v>673</v>
      </c>
      <c r="V578" s="61"/>
      <c r="W578" s="61" t="s">
        <v>738</v>
      </c>
      <c r="X578" s="61"/>
      <c r="Y578" s="59" t="s">
        <v>697</v>
      </c>
      <c r="Z578" s="67" t="s">
        <v>692</v>
      </c>
      <c r="AA578" s="59" t="s">
        <v>698</v>
      </c>
      <c r="AB578" s="59" t="s">
        <v>50</v>
      </c>
      <c r="AC578" s="68" t="s">
        <v>675</v>
      </c>
      <c r="AD578" s="68" t="s">
        <v>676</v>
      </c>
      <c r="AE578" s="68" t="s">
        <v>676</v>
      </c>
      <c r="AF578" s="66" t="s">
        <v>733</v>
      </c>
      <c r="AG578" s="66" t="s">
        <v>733</v>
      </c>
      <c r="AH578" s="96" t="s">
        <v>679</v>
      </c>
      <c r="AI578" s="66" t="s">
        <v>749</v>
      </c>
      <c r="AJ578" s="66" t="s">
        <v>749</v>
      </c>
      <c r="AK578" s="66" t="s">
        <v>749</v>
      </c>
      <c r="AL578" s="66" t="s">
        <v>749</v>
      </c>
      <c r="AM578" s="68" t="s">
        <v>675</v>
      </c>
      <c r="AN578" s="66" t="s">
        <v>733</v>
      </c>
      <c r="AO578" s="66" t="s">
        <v>663</v>
      </c>
      <c r="AP578" s="95" t="s">
        <v>48</v>
      </c>
      <c r="AQ578" s="383"/>
    </row>
    <row r="579" spans="1:43" ht="17.25" hidden="1" customHeight="1" x14ac:dyDescent="0.2">
      <c r="A579" s="347" t="str">
        <f>'Stammdaten Mitarbeitende'!AA579</f>
        <v/>
      </c>
      <c r="B579" s="348" t="str">
        <f t="shared" ref="B579:B599" si="553">U579</f>
        <v/>
      </c>
      <c r="C579" s="162"/>
      <c r="D579" s="163"/>
      <c r="E579" s="164"/>
      <c r="F579" s="165"/>
      <c r="G579" s="307"/>
      <c r="H579" s="308"/>
      <c r="I579" s="346">
        <f t="shared" ref="I579:I599" si="554">V579</f>
        <v>0</v>
      </c>
      <c r="J579" s="309" t="str">
        <f t="shared" ref="J579:J599" si="555">W579</f>
        <v/>
      </c>
      <c r="K579" s="164"/>
      <c r="L579" s="342" t="str">
        <f t="shared" ref="L579:L599" si="556">Z579</f>
        <v/>
      </c>
      <c r="M579" s="309" t="str">
        <f t="shared" ref="M579:M599" si="557">AB579</f>
        <v/>
      </c>
      <c r="N579" s="309" t="str">
        <f t="shared" ref="N579:N599" si="558">AC579</f>
        <v/>
      </c>
      <c r="O579" s="309" t="str">
        <f t="shared" ref="O579:O599" si="559">AD579</f>
        <v/>
      </c>
      <c r="P579" s="164"/>
      <c r="Q579" s="309" t="str">
        <f t="shared" ref="Q579:Q599" si="560">AE579</f>
        <v/>
      </c>
      <c r="R579" s="309" t="str">
        <f t="shared" ref="R579:R599" si="561">AH579</f>
        <v/>
      </c>
      <c r="S579" s="56"/>
      <c r="T579" s="57"/>
      <c r="U579" s="64" t="str">
        <f>IF($A579="","",'Stammdaten Mitarbeitende'!L579)</f>
        <v/>
      </c>
      <c r="V579" s="63">
        <f t="shared" ref="V579:V599" si="562">IF(AND(G579="",H579=""),0,G579-H579)</f>
        <v>0</v>
      </c>
      <c r="W579" s="63" t="str">
        <f t="shared" ref="W579:W599" si="563">IF(OR($A579="",D579="",E579="",F579="",V579=""),"",D579-(E579+F579+V579))</f>
        <v/>
      </c>
      <c r="X579" s="63" t="str">
        <f t="shared" ref="X579:X599" si="564">IF(W579="","",MAX(W579,0))</f>
        <v/>
      </c>
      <c r="Y579" s="65" t="str">
        <f t="shared" ref="Y579:Y599" si="565">IF(J579="","",Y$4)</f>
        <v/>
      </c>
      <c r="Z579" s="65" t="str">
        <f t="shared" ref="Z579:Z599" si="566">IF(J579="","",J579*Z$4)</f>
        <v/>
      </c>
      <c r="AA579" s="19" t="str">
        <f t="shared" ref="AA579:AA599" si="567">IF(Y579="","",AA$4)</f>
        <v/>
      </c>
      <c r="AB579" s="19" t="str">
        <f t="shared" ref="AB579:AB599" si="568">IF(J579="","",ROUND(J579*AB$4 - MAX(K579-L579,0),2))</f>
        <v/>
      </c>
      <c r="AC579" s="19" t="str">
        <f t="shared" ref="AC579:AC599" si="569">IF(OR($A579="",J579="",B579="",M579&lt;0),"",MAX(ROUND(M579*B579*2,1)/2,0))</f>
        <v/>
      </c>
      <c r="AD579" s="19" t="str">
        <f t="shared" ref="AD579:AD599" si="570">IF(OR($A579="",N579=""),"",ROUND(N579*8/5,1)/2)</f>
        <v/>
      </c>
      <c r="AE579" s="19" t="str">
        <f t="shared" ref="AE579:AE599" si="571">IF(OR($A579="",B579="",N579=""),"",ROUND(AE$3*C579*B579*16/50,1)/2)</f>
        <v/>
      </c>
      <c r="AF579" s="19" t="str">
        <f t="shared" ref="AF579:AF599" si="572">IF(OR($A579="",J579="",N579=""),"",MAX(O579+P579-N579,0))</f>
        <v/>
      </c>
      <c r="AG579" s="19">
        <f t="shared" ref="AG579:AG599" si="573">P579</f>
        <v>0</v>
      </c>
      <c r="AH579" s="19" t="str">
        <f t="shared" ref="AH579:AH599" si="574">IF(OR($A579="",N579=""),"",ROUND((MAX(O579-Q579-AF579,0))*2,1)/2)</f>
        <v/>
      </c>
      <c r="AI579" s="81">
        <f t="shared" ref="AI579:AI599" si="575">IF(D579="",0,1)</f>
        <v>0</v>
      </c>
      <c r="AJ579" s="80">
        <f>IF(J579="",0,IF(ROUND(J579,2)&lt;=0,0,1))</f>
        <v>0</v>
      </c>
      <c r="AK579" s="19">
        <f t="shared" ref="AK579:AK599" si="576">IF(D579="",0,D579)</f>
        <v>0</v>
      </c>
      <c r="AL579" s="19">
        <f t="shared" ref="AL579:AL599" si="577">IF(D579="",0,F579)</f>
        <v>0</v>
      </c>
      <c r="AM579" s="64">
        <f>IF('Stammdaten Mitarbeitende'!N579&gt;0,AC579,0)</f>
        <v>0</v>
      </c>
      <c r="AN579" s="74">
        <f>IF('Stammdaten Mitarbeitende'!N579&gt;0,P579,0)</f>
        <v>0</v>
      </c>
      <c r="AO579" s="19">
        <f t="shared" ref="AO579:AO599" si="578">D579</f>
        <v>0</v>
      </c>
      <c r="AP579" s="19">
        <f t="shared" ref="AP579:AP599" si="579">F579</f>
        <v>0</v>
      </c>
      <c r="AQ579" s="97">
        <f t="shared" ref="AQ579:AQ599" si="580">IF(AM579="",0,MAX(AM579-AN579,0))</f>
        <v>0</v>
      </c>
    </row>
    <row r="580" spans="1:43" ht="17.25" hidden="1" customHeight="1" x14ac:dyDescent="0.2">
      <c r="A580" s="347" t="str">
        <f>'Stammdaten Mitarbeitende'!AA580</f>
        <v/>
      </c>
      <c r="B580" s="348" t="str">
        <f t="shared" si="553"/>
        <v/>
      </c>
      <c r="C580" s="162"/>
      <c r="D580" s="163"/>
      <c r="E580" s="164"/>
      <c r="F580" s="165"/>
      <c r="G580" s="307"/>
      <c r="H580" s="308"/>
      <c r="I580" s="346">
        <f t="shared" si="554"/>
        <v>0</v>
      </c>
      <c r="J580" s="309" t="str">
        <f t="shared" si="555"/>
        <v/>
      </c>
      <c r="K580" s="164"/>
      <c r="L580" s="342" t="str">
        <f t="shared" si="556"/>
        <v/>
      </c>
      <c r="M580" s="309" t="str">
        <f t="shared" si="557"/>
        <v/>
      </c>
      <c r="N580" s="309" t="str">
        <f t="shared" si="558"/>
        <v/>
      </c>
      <c r="O580" s="309" t="str">
        <f t="shared" si="559"/>
        <v/>
      </c>
      <c r="P580" s="164"/>
      <c r="Q580" s="309" t="str">
        <f t="shared" si="560"/>
        <v/>
      </c>
      <c r="R580" s="309" t="str">
        <f t="shared" si="561"/>
        <v/>
      </c>
      <c r="S580" s="56"/>
      <c r="T580" s="57"/>
      <c r="U580" s="64" t="str">
        <f>IF($A580="","",'Stammdaten Mitarbeitende'!L580)</f>
        <v/>
      </c>
      <c r="V580" s="63">
        <f t="shared" si="562"/>
        <v>0</v>
      </c>
      <c r="W580" s="63" t="str">
        <f t="shared" si="563"/>
        <v/>
      </c>
      <c r="X580" s="63" t="str">
        <f t="shared" si="564"/>
        <v/>
      </c>
      <c r="Y580" s="65" t="str">
        <f t="shared" si="565"/>
        <v/>
      </c>
      <c r="Z580" s="65" t="str">
        <f t="shared" si="566"/>
        <v/>
      </c>
      <c r="AA580" s="19" t="str">
        <f t="shared" si="567"/>
        <v/>
      </c>
      <c r="AB580" s="19" t="str">
        <f t="shared" si="568"/>
        <v/>
      </c>
      <c r="AC580" s="19" t="str">
        <f t="shared" si="569"/>
        <v/>
      </c>
      <c r="AD580" s="19" t="str">
        <f t="shared" si="570"/>
        <v/>
      </c>
      <c r="AE580" s="19" t="str">
        <f t="shared" si="571"/>
        <v/>
      </c>
      <c r="AF580" s="19" t="str">
        <f t="shared" si="572"/>
        <v/>
      </c>
      <c r="AG580" s="19">
        <f t="shared" si="573"/>
        <v>0</v>
      </c>
      <c r="AH580" s="19" t="str">
        <f t="shared" si="574"/>
        <v/>
      </c>
      <c r="AI580" s="81">
        <f t="shared" si="575"/>
        <v>0</v>
      </c>
      <c r="AJ580" s="80">
        <f t="shared" ref="AJ580:AJ599" si="581">IF(J580="",0,IF(ROUND(J580,2)&lt;=0,0,1))</f>
        <v>0</v>
      </c>
      <c r="AK580" s="19">
        <f t="shared" si="576"/>
        <v>0</v>
      </c>
      <c r="AL580" s="19">
        <f t="shared" si="577"/>
        <v>0</v>
      </c>
      <c r="AM580" s="64">
        <f>IF('Stammdaten Mitarbeitende'!N580&gt;0,AC580,0)</f>
        <v>0</v>
      </c>
      <c r="AN580" s="74">
        <f>IF('Stammdaten Mitarbeitende'!N580&gt;0,P580,0)</f>
        <v>0</v>
      </c>
      <c r="AO580" s="19">
        <f t="shared" si="578"/>
        <v>0</v>
      </c>
      <c r="AP580" s="19">
        <f t="shared" si="579"/>
        <v>0</v>
      </c>
      <c r="AQ580" s="97">
        <f t="shared" si="580"/>
        <v>0</v>
      </c>
    </row>
    <row r="581" spans="1:43" ht="17.25" hidden="1" customHeight="1" x14ac:dyDescent="0.2">
      <c r="A581" s="347" t="str">
        <f>'Stammdaten Mitarbeitende'!AA581</f>
        <v/>
      </c>
      <c r="B581" s="348" t="str">
        <f t="shared" si="553"/>
        <v/>
      </c>
      <c r="C581" s="162"/>
      <c r="D581" s="163"/>
      <c r="E581" s="164"/>
      <c r="F581" s="165"/>
      <c r="G581" s="307"/>
      <c r="H581" s="308"/>
      <c r="I581" s="346">
        <f t="shared" si="554"/>
        <v>0</v>
      </c>
      <c r="J581" s="309" t="str">
        <f t="shared" si="555"/>
        <v/>
      </c>
      <c r="K581" s="164"/>
      <c r="L581" s="342" t="str">
        <f t="shared" si="556"/>
        <v/>
      </c>
      <c r="M581" s="309" t="str">
        <f t="shared" si="557"/>
        <v/>
      </c>
      <c r="N581" s="309" t="str">
        <f t="shared" si="558"/>
        <v/>
      </c>
      <c r="O581" s="309" t="str">
        <f t="shared" si="559"/>
        <v/>
      </c>
      <c r="P581" s="164"/>
      <c r="Q581" s="309" t="str">
        <f t="shared" si="560"/>
        <v/>
      </c>
      <c r="R581" s="309" t="str">
        <f t="shared" si="561"/>
        <v/>
      </c>
      <c r="S581" s="56"/>
      <c r="T581" s="57"/>
      <c r="U581" s="64" t="str">
        <f>IF($A581="","",'Stammdaten Mitarbeitende'!L581)</f>
        <v/>
      </c>
      <c r="V581" s="63">
        <f t="shared" si="562"/>
        <v>0</v>
      </c>
      <c r="W581" s="63" t="str">
        <f t="shared" si="563"/>
        <v/>
      </c>
      <c r="X581" s="63" t="str">
        <f t="shared" si="564"/>
        <v/>
      </c>
      <c r="Y581" s="65" t="str">
        <f t="shared" si="565"/>
        <v/>
      </c>
      <c r="Z581" s="65" t="str">
        <f t="shared" si="566"/>
        <v/>
      </c>
      <c r="AA581" s="19" t="str">
        <f t="shared" si="567"/>
        <v/>
      </c>
      <c r="AB581" s="19" t="str">
        <f t="shared" si="568"/>
        <v/>
      </c>
      <c r="AC581" s="19" t="str">
        <f t="shared" si="569"/>
        <v/>
      </c>
      <c r="AD581" s="19" t="str">
        <f t="shared" si="570"/>
        <v/>
      </c>
      <c r="AE581" s="19" t="str">
        <f t="shared" si="571"/>
        <v/>
      </c>
      <c r="AF581" s="19" t="str">
        <f t="shared" si="572"/>
        <v/>
      </c>
      <c r="AG581" s="19">
        <f t="shared" si="573"/>
        <v>0</v>
      </c>
      <c r="AH581" s="19" t="str">
        <f t="shared" si="574"/>
        <v/>
      </c>
      <c r="AI581" s="81">
        <f t="shared" si="575"/>
        <v>0</v>
      </c>
      <c r="AJ581" s="80">
        <f t="shared" si="581"/>
        <v>0</v>
      </c>
      <c r="AK581" s="19">
        <f t="shared" si="576"/>
        <v>0</v>
      </c>
      <c r="AL581" s="19">
        <f t="shared" si="577"/>
        <v>0</v>
      </c>
      <c r="AM581" s="64">
        <f>IF('Stammdaten Mitarbeitende'!N581&gt;0,AC581,0)</f>
        <v>0</v>
      </c>
      <c r="AN581" s="74">
        <f>IF('Stammdaten Mitarbeitende'!N581&gt;0,P581,0)</f>
        <v>0</v>
      </c>
      <c r="AO581" s="19">
        <f t="shared" si="578"/>
        <v>0</v>
      </c>
      <c r="AP581" s="19">
        <f t="shared" si="579"/>
        <v>0</v>
      </c>
      <c r="AQ581" s="97">
        <f t="shared" si="580"/>
        <v>0</v>
      </c>
    </row>
    <row r="582" spans="1:43" ht="17.25" hidden="1" customHeight="1" x14ac:dyDescent="0.2">
      <c r="A582" s="347" t="str">
        <f>'Stammdaten Mitarbeitende'!AA582</f>
        <v/>
      </c>
      <c r="B582" s="348" t="str">
        <f t="shared" si="553"/>
        <v/>
      </c>
      <c r="C582" s="162"/>
      <c r="D582" s="163"/>
      <c r="E582" s="164"/>
      <c r="F582" s="165"/>
      <c r="G582" s="307"/>
      <c r="H582" s="308"/>
      <c r="I582" s="346">
        <f t="shared" si="554"/>
        <v>0</v>
      </c>
      <c r="J582" s="309" t="str">
        <f t="shared" si="555"/>
        <v/>
      </c>
      <c r="K582" s="164"/>
      <c r="L582" s="342" t="str">
        <f t="shared" si="556"/>
        <v/>
      </c>
      <c r="M582" s="309" t="str">
        <f t="shared" si="557"/>
        <v/>
      </c>
      <c r="N582" s="309" t="str">
        <f t="shared" si="558"/>
        <v/>
      </c>
      <c r="O582" s="309" t="str">
        <f t="shared" si="559"/>
        <v/>
      </c>
      <c r="P582" s="164"/>
      <c r="Q582" s="309" t="str">
        <f t="shared" si="560"/>
        <v/>
      </c>
      <c r="R582" s="309" t="str">
        <f t="shared" si="561"/>
        <v/>
      </c>
      <c r="S582" s="56"/>
      <c r="T582" s="57"/>
      <c r="U582" s="64" t="str">
        <f>IF($A582="","",'Stammdaten Mitarbeitende'!L582)</f>
        <v/>
      </c>
      <c r="V582" s="63">
        <f t="shared" si="562"/>
        <v>0</v>
      </c>
      <c r="W582" s="63" t="str">
        <f t="shared" si="563"/>
        <v/>
      </c>
      <c r="X582" s="63" t="str">
        <f t="shared" si="564"/>
        <v/>
      </c>
      <c r="Y582" s="65" t="str">
        <f t="shared" si="565"/>
        <v/>
      </c>
      <c r="Z582" s="65" t="str">
        <f t="shared" si="566"/>
        <v/>
      </c>
      <c r="AA582" s="19" t="str">
        <f t="shared" si="567"/>
        <v/>
      </c>
      <c r="AB582" s="19" t="str">
        <f t="shared" si="568"/>
        <v/>
      </c>
      <c r="AC582" s="19" t="str">
        <f t="shared" si="569"/>
        <v/>
      </c>
      <c r="AD582" s="19" t="str">
        <f t="shared" si="570"/>
        <v/>
      </c>
      <c r="AE582" s="19" t="str">
        <f t="shared" si="571"/>
        <v/>
      </c>
      <c r="AF582" s="19" t="str">
        <f t="shared" si="572"/>
        <v/>
      </c>
      <c r="AG582" s="19">
        <f t="shared" si="573"/>
        <v>0</v>
      </c>
      <c r="AH582" s="19" t="str">
        <f t="shared" si="574"/>
        <v/>
      </c>
      <c r="AI582" s="81">
        <f t="shared" si="575"/>
        <v>0</v>
      </c>
      <c r="AJ582" s="80">
        <f t="shared" si="581"/>
        <v>0</v>
      </c>
      <c r="AK582" s="19">
        <f t="shared" si="576"/>
        <v>0</v>
      </c>
      <c r="AL582" s="19">
        <f t="shared" si="577"/>
        <v>0</v>
      </c>
      <c r="AM582" s="64">
        <f>IF('Stammdaten Mitarbeitende'!N582&gt;0,AC582,0)</f>
        <v>0</v>
      </c>
      <c r="AN582" s="74">
        <f>IF('Stammdaten Mitarbeitende'!N582&gt;0,P582,0)</f>
        <v>0</v>
      </c>
      <c r="AO582" s="19">
        <f t="shared" si="578"/>
        <v>0</v>
      </c>
      <c r="AP582" s="19">
        <f t="shared" si="579"/>
        <v>0</v>
      </c>
      <c r="AQ582" s="97">
        <f t="shared" si="580"/>
        <v>0</v>
      </c>
    </row>
    <row r="583" spans="1:43" ht="17.25" hidden="1" customHeight="1" x14ac:dyDescent="0.2">
      <c r="A583" s="347" t="str">
        <f>'Stammdaten Mitarbeitende'!AA583</f>
        <v/>
      </c>
      <c r="B583" s="348" t="str">
        <f t="shared" si="553"/>
        <v/>
      </c>
      <c r="C583" s="162"/>
      <c r="D583" s="163"/>
      <c r="E583" s="164"/>
      <c r="F583" s="165"/>
      <c r="G583" s="307"/>
      <c r="H583" s="308"/>
      <c r="I583" s="346">
        <f t="shared" si="554"/>
        <v>0</v>
      </c>
      <c r="J583" s="309" t="str">
        <f t="shared" si="555"/>
        <v/>
      </c>
      <c r="K583" s="164"/>
      <c r="L583" s="342" t="str">
        <f t="shared" si="556"/>
        <v/>
      </c>
      <c r="M583" s="309" t="str">
        <f t="shared" si="557"/>
        <v/>
      </c>
      <c r="N583" s="309" t="str">
        <f t="shared" si="558"/>
        <v/>
      </c>
      <c r="O583" s="309" t="str">
        <f t="shared" si="559"/>
        <v/>
      </c>
      <c r="P583" s="164"/>
      <c r="Q583" s="309" t="str">
        <f t="shared" si="560"/>
        <v/>
      </c>
      <c r="R583" s="309" t="str">
        <f t="shared" si="561"/>
        <v/>
      </c>
      <c r="S583" s="56"/>
      <c r="T583" s="57"/>
      <c r="U583" s="64" t="str">
        <f>IF($A583="","",'Stammdaten Mitarbeitende'!L583)</f>
        <v/>
      </c>
      <c r="V583" s="63">
        <f t="shared" si="562"/>
        <v>0</v>
      </c>
      <c r="W583" s="63" t="str">
        <f t="shared" si="563"/>
        <v/>
      </c>
      <c r="X583" s="63" t="str">
        <f t="shared" si="564"/>
        <v/>
      </c>
      <c r="Y583" s="65" t="str">
        <f t="shared" si="565"/>
        <v/>
      </c>
      <c r="Z583" s="65" t="str">
        <f t="shared" si="566"/>
        <v/>
      </c>
      <c r="AA583" s="19" t="str">
        <f t="shared" si="567"/>
        <v/>
      </c>
      <c r="AB583" s="19" t="str">
        <f t="shared" si="568"/>
        <v/>
      </c>
      <c r="AC583" s="19" t="str">
        <f t="shared" si="569"/>
        <v/>
      </c>
      <c r="AD583" s="19" t="str">
        <f t="shared" si="570"/>
        <v/>
      </c>
      <c r="AE583" s="19" t="str">
        <f t="shared" si="571"/>
        <v/>
      </c>
      <c r="AF583" s="19" t="str">
        <f t="shared" si="572"/>
        <v/>
      </c>
      <c r="AG583" s="19">
        <f t="shared" si="573"/>
        <v>0</v>
      </c>
      <c r="AH583" s="19" t="str">
        <f t="shared" si="574"/>
        <v/>
      </c>
      <c r="AI583" s="81">
        <f t="shared" si="575"/>
        <v>0</v>
      </c>
      <c r="AJ583" s="80">
        <f t="shared" si="581"/>
        <v>0</v>
      </c>
      <c r="AK583" s="19">
        <f t="shared" si="576"/>
        <v>0</v>
      </c>
      <c r="AL583" s="19">
        <f t="shared" si="577"/>
        <v>0</v>
      </c>
      <c r="AM583" s="64">
        <f>IF('Stammdaten Mitarbeitende'!N583&gt;0,AC583,0)</f>
        <v>0</v>
      </c>
      <c r="AN583" s="74">
        <f>IF('Stammdaten Mitarbeitende'!N583&gt;0,P583,0)</f>
        <v>0</v>
      </c>
      <c r="AO583" s="19">
        <f t="shared" si="578"/>
        <v>0</v>
      </c>
      <c r="AP583" s="19">
        <f t="shared" si="579"/>
        <v>0</v>
      </c>
      <c r="AQ583" s="97">
        <f t="shared" si="580"/>
        <v>0</v>
      </c>
    </row>
    <row r="584" spans="1:43" ht="17.25" hidden="1" customHeight="1" x14ac:dyDescent="0.2">
      <c r="A584" s="347" t="str">
        <f>'Stammdaten Mitarbeitende'!AA584</f>
        <v/>
      </c>
      <c r="B584" s="348" t="str">
        <f t="shared" si="553"/>
        <v/>
      </c>
      <c r="C584" s="162"/>
      <c r="D584" s="163"/>
      <c r="E584" s="164"/>
      <c r="F584" s="165"/>
      <c r="G584" s="307"/>
      <c r="H584" s="308"/>
      <c r="I584" s="346">
        <f t="shared" si="554"/>
        <v>0</v>
      </c>
      <c r="J584" s="309" t="str">
        <f t="shared" si="555"/>
        <v/>
      </c>
      <c r="K584" s="164"/>
      <c r="L584" s="342" t="str">
        <f t="shared" si="556"/>
        <v/>
      </c>
      <c r="M584" s="309" t="str">
        <f t="shared" si="557"/>
        <v/>
      </c>
      <c r="N584" s="309" t="str">
        <f t="shared" si="558"/>
        <v/>
      </c>
      <c r="O584" s="309" t="str">
        <f t="shared" si="559"/>
        <v/>
      </c>
      <c r="P584" s="164"/>
      <c r="Q584" s="309" t="str">
        <f t="shared" si="560"/>
        <v/>
      </c>
      <c r="R584" s="309" t="str">
        <f t="shared" si="561"/>
        <v/>
      </c>
      <c r="S584" s="56"/>
      <c r="T584" s="57"/>
      <c r="U584" s="64" t="str">
        <f>IF($A584="","",'Stammdaten Mitarbeitende'!L584)</f>
        <v/>
      </c>
      <c r="V584" s="63">
        <f t="shared" si="562"/>
        <v>0</v>
      </c>
      <c r="W584" s="63" t="str">
        <f t="shared" si="563"/>
        <v/>
      </c>
      <c r="X584" s="63" t="str">
        <f t="shared" si="564"/>
        <v/>
      </c>
      <c r="Y584" s="65" t="str">
        <f t="shared" si="565"/>
        <v/>
      </c>
      <c r="Z584" s="65" t="str">
        <f t="shared" si="566"/>
        <v/>
      </c>
      <c r="AA584" s="19" t="str">
        <f t="shared" si="567"/>
        <v/>
      </c>
      <c r="AB584" s="19" t="str">
        <f t="shared" si="568"/>
        <v/>
      </c>
      <c r="AC584" s="19" t="str">
        <f t="shared" si="569"/>
        <v/>
      </c>
      <c r="AD584" s="19" t="str">
        <f t="shared" si="570"/>
        <v/>
      </c>
      <c r="AE584" s="19" t="str">
        <f t="shared" si="571"/>
        <v/>
      </c>
      <c r="AF584" s="19" t="str">
        <f t="shared" si="572"/>
        <v/>
      </c>
      <c r="AG584" s="19">
        <f t="shared" si="573"/>
        <v>0</v>
      </c>
      <c r="AH584" s="19" t="str">
        <f t="shared" si="574"/>
        <v/>
      </c>
      <c r="AI584" s="81">
        <f t="shared" si="575"/>
        <v>0</v>
      </c>
      <c r="AJ584" s="80">
        <f t="shared" si="581"/>
        <v>0</v>
      </c>
      <c r="AK584" s="19">
        <f t="shared" si="576"/>
        <v>0</v>
      </c>
      <c r="AL584" s="19">
        <f t="shared" si="577"/>
        <v>0</v>
      </c>
      <c r="AM584" s="64">
        <f>IF('Stammdaten Mitarbeitende'!N584&gt;0,AC584,0)</f>
        <v>0</v>
      </c>
      <c r="AN584" s="74">
        <f>IF('Stammdaten Mitarbeitende'!N584&gt;0,P584,0)</f>
        <v>0</v>
      </c>
      <c r="AO584" s="19">
        <f t="shared" si="578"/>
        <v>0</v>
      </c>
      <c r="AP584" s="19">
        <f t="shared" si="579"/>
        <v>0</v>
      </c>
      <c r="AQ584" s="97">
        <f t="shared" si="580"/>
        <v>0</v>
      </c>
    </row>
    <row r="585" spans="1:43" ht="17.25" hidden="1" customHeight="1" x14ac:dyDescent="0.2">
      <c r="A585" s="347" t="str">
        <f>'Stammdaten Mitarbeitende'!AA585</f>
        <v/>
      </c>
      <c r="B585" s="348" t="str">
        <f t="shared" si="553"/>
        <v/>
      </c>
      <c r="C585" s="162"/>
      <c r="D585" s="163"/>
      <c r="E585" s="164"/>
      <c r="F585" s="165"/>
      <c r="G585" s="307"/>
      <c r="H585" s="308"/>
      <c r="I585" s="346">
        <f t="shared" si="554"/>
        <v>0</v>
      </c>
      <c r="J585" s="309" t="str">
        <f t="shared" si="555"/>
        <v/>
      </c>
      <c r="K585" s="164"/>
      <c r="L585" s="342" t="str">
        <f t="shared" si="556"/>
        <v/>
      </c>
      <c r="M585" s="309" t="str">
        <f t="shared" si="557"/>
        <v/>
      </c>
      <c r="N585" s="309" t="str">
        <f t="shared" si="558"/>
        <v/>
      </c>
      <c r="O585" s="309" t="str">
        <f t="shared" si="559"/>
        <v/>
      </c>
      <c r="P585" s="164"/>
      <c r="Q585" s="309" t="str">
        <f t="shared" si="560"/>
        <v/>
      </c>
      <c r="R585" s="309" t="str">
        <f t="shared" si="561"/>
        <v/>
      </c>
      <c r="S585" s="56"/>
      <c r="T585" s="57"/>
      <c r="U585" s="64" t="str">
        <f>IF($A585="","",'Stammdaten Mitarbeitende'!L585)</f>
        <v/>
      </c>
      <c r="V585" s="63">
        <f t="shared" si="562"/>
        <v>0</v>
      </c>
      <c r="W585" s="63" t="str">
        <f t="shared" si="563"/>
        <v/>
      </c>
      <c r="X585" s="63" t="str">
        <f t="shared" si="564"/>
        <v/>
      </c>
      <c r="Y585" s="65" t="str">
        <f t="shared" si="565"/>
        <v/>
      </c>
      <c r="Z585" s="65" t="str">
        <f t="shared" si="566"/>
        <v/>
      </c>
      <c r="AA585" s="19" t="str">
        <f t="shared" si="567"/>
        <v/>
      </c>
      <c r="AB585" s="19" t="str">
        <f t="shared" si="568"/>
        <v/>
      </c>
      <c r="AC585" s="19" t="str">
        <f t="shared" si="569"/>
        <v/>
      </c>
      <c r="AD585" s="19" t="str">
        <f t="shared" si="570"/>
        <v/>
      </c>
      <c r="AE585" s="19" t="str">
        <f t="shared" si="571"/>
        <v/>
      </c>
      <c r="AF585" s="19" t="str">
        <f t="shared" si="572"/>
        <v/>
      </c>
      <c r="AG585" s="19">
        <f t="shared" si="573"/>
        <v>0</v>
      </c>
      <c r="AH585" s="19" t="str">
        <f t="shared" si="574"/>
        <v/>
      </c>
      <c r="AI585" s="81">
        <f t="shared" si="575"/>
        <v>0</v>
      </c>
      <c r="AJ585" s="80">
        <f t="shared" si="581"/>
        <v>0</v>
      </c>
      <c r="AK585" s="19">
        <f t="shared" si="576"/>
        <v>0</v>
      </c>
      <c r="AL585" s="19">
        <f t="shared" si="577"/>
        <v>0</v>
      </c>
      <c r="AM585" s="64">
        <f>IF('Stammdaten Mitarbeitende'!N585&gt;0,AC585,0)</f>
        <v>0</v>
      </c>
      <c r="AN585" s="74">
        <f>IF('Stammdaten Mitarbeitende'!N585&gt;0,P585,0)</f>
        <v>0</v>
      </c>
      <c r="AO585" s="19">
        <f t="shared" si="578"/>
        <v>0</v>
      </c>
      <c r="AP585" s="19">
        <f t="shared" si="579"/>
        <v>0</v>
      </c>
      <c r="AQ585" s="97">
        <f t="shared" si="580"/>
        <v>0</v>
      </c>
    </row>
    <row r="586" spans="1:43" ht="17.25" hidden="1" customHeight="1" x14ac:dyDescent="0.2">
      <c r="A586" s="347" t="str">
        <f>'Stammdaten Mitarbeitende'!AA586</f>
        <v/>
      </c>
      <c r="B586" s="348" t="str">
        <f t="shared" si="553"/>
        <v/>
      </c>
      <c r="C586" s="162"/>
      <c r="D586" s="163"/>
      <c r="E586" s="164"/>
      <c r="F586" s="165"/>
      <c r="G586" s="307"/>
      <c r="H586" s="308"/>
      <c r="I586" s="346">
        <f t="shared" si="554"/>
        <v>0</v>
      </c>
      <c r="J586" s="309" t="str">
        <f t="shared" si="555"/>
        <v/>
      </c>
      <c r="K586" s="164"/>
      <c r="L586" s="342" t="str">
        <f t="shared" si="556"/>
        <v/>
      </c>
      <c r="M586" s="309" t="str">
        <f t="shared" si="557"/>
        <v/>
      </c>
      <c r="N586" s="309" t="str">
        <f t="shared" si="558"/>
        <v/>
      </c>
      <c r="O586" s="309" t="str">
        <f t="shared" si="559"/>
        <v/>
      </c>
      <c r="P586" s="164"/>
      <c r="Q586" s="309" t="str">
        <f t="shared" si="560"/>
        <v/>
      </c>
      <c r="R586" s="309" t="str">
        <f t="shared" si="561"/>
        <v/>
      </c>
      <c r="S586" s="56"/>
      <c r="T586" s="57"/>
      <c r="U586" s="64" t="str">
        <f>IF($A586="","",'Stammdaten Mitarbeitende'!L586)</f>
        <v/>
      </c>
      <c r="V586" s="63">
        <f t="shared" si="562"/>
        <v>0</v>
      </c>
      <c r="W586" s="63" t="str">
        <f t="shared" si="563"/>
        <v/>
      </c>
      <c r="X586" s="63" t="str">
        <f t="shared" si="564"/>
        <v/>
      </c>
      <c r="Y586" s="65" t="str">
        <f t="shared" si="565"/>
        <v/>
      </c>
      <c r="Z586" s="65" t="str">
        <f t="shared" si="566"/>
        <v/>
      </c>
      <c r="AA586" s="19" t="str">
        <f t="shared" si="567"/>
        <v/>
      </c>
      <c r="AB586" s="19" t="str">
        <f t="shared" si="568"/>
        <v/>
      </c>
      <c r="AC586" s="19" t="str">
        <f t="shared" si="569"/>
        <v/>
      </c>
      <c r="AD586" s="19" t="str">
        <f t="shared" si="570"/>
        <v/>
      </c>
      <c r="AE586" s="19" t="str">
        <f t="shared" si="571"/>
        <v/>
      </c>
      <c r="AF586" s="19" t="str">
        <f t="shared" si="572"/>
        <v/>
      </c>
      <c r="AG586" s="19">
        <f t="shared" si="573"/>
        <v>0</v>
      </c>
      <c r="AH586" s="19" t="str">
        <f t="shared" si="574"/>
        <v/>
      </c>
      <c r="AI586" s="81">
        <f t="shared" si="575"/>
        <v>0</v>
      </c>
      <c r="AJ586" s="80">
        <f t="shared" si="581"/>
        <v>0</v>
      </c>
      <c r="AK586" s="19">
        <f t="shared" si="576"/>
        <v>0</v>
      </c>
      <c r="AL586" s="19">
        <f t="shared" si="577"/>
        <v>0</v>
      </c>
      <c r="AM586" s="64">
        <f>IF('Stammdaten Mitarbeitende'!N586&gt;0,AC586,0)</f>
        <v>0</v>
      </c>
      <c r="AN586" s="74">
        <f>IF('Stammdaten Mitarbeitende'!N586&gt;0,P586,0)</f>
        <v>0</v>
      </c>
      <c r="AO586" s="19">
        <f t="shared" si="578"/>
        <v>0</v>
      </c>
      <c r="AP586" s="19">
        <f t="shared" si="579"/>
        <v>0</v>
      </c>
      <c r="AQ586" s="97">
        <f t="shared" si="580"/>
        <v>0</v>
      </c>
    </row>
    <row r="587" spans="1:43" ht="17.25" hidden="1" customHeight="1" x14ac:dyDescent="0.2">
      <c r="A587" s="347" t="str">
        <f>'Stammdaten Mitarbeitende'!AA587</f>
        <v/>
      </c>
      <c r="B587" s="348" t="str">
        <f t="shared" si="553"/>
        <v/>
      </c>
      <c r="C587" s="162"/>
      <c r="D587" s="163"/>
      <c r="E587" s="164"/>
      <c r="F587" s="165"/>
      <c r="G587" s="307"/>
      <c r="H587" s="308"/>
      <c r="I587" s="346">
        <f t="shared" si="554"/>
        <v>0</v>
      </c>
      <c r="J587" s="309" t="str">
        <f t="shared" si="555"/>
        <v/>
      </c>
      <c r="K587" s="164"/>
      <c r="L587" s="342" t="str">
        <f t="shared" si="556"/>
        <v/>
      </c>
      <c r="M587" s="309" t="str">
        <f t="shared" si="557"/>
        <v/>
      </c>
      <c r="N587" s="309" t="str">
        <f t="shared" si="558"/>
        <v/>
      </c>
      <c r="O587" s="309" t="str">
        <f t="shared" si="559"/>
        <v/>
      </c>
      <c r="P587" s="164"/>
      <c r="Q587" s="309" t="str">
        <f t="shared" si="560"/>
        <v/>
      </c>
      <c r="R587" s="309" t="str">
        <f t="shared" si="561"/>
        <v/>
      </c>
      <c r="S587" s="56"/>
      <c r="T587" s="57"/>
      <c r="U587" s="64" t="str">
        <f>IF($A587="","",'Stammdaten Mitarbeitende'!L587)</f>
        <v/>
      </c>
      <c r="V587" s="63">
        <f t="shared" si="562"/>
        <v>0</v>
      </c>
      <c r="W587" s="63" t="str">
        <f t="shared" si="563"/>
        <v/>
      </c>
      <c r="X587" s="63" t="str">
        <f t="shared" si="564"/>
        <v/>
      </c>
      <c r="Y587" s="65" t="str">
        <f t="shared" si="565"/>
        <v/>
      </c>
      <c r="Z587" s="65" t="str">
        <f t="shared" si="566"/>
        <v/>
      </c>
      <c r="AA587" s="19" t="str">
        <f t="shared" si="567"/>
        <v/>
      </c>
      <c r="AB587" s="19" t="str">
        <f t="shared" si="568"/>
        <v/>
      </c>
      <c r="AC587" s="19" t="str">
        <f t="shared" si="569"/>
        <v/>
      </c>
      <c r="AD587" s="19" t="str">
        <f t="shared" si="570"/>
        <v/>
      </c>
      <c r="AE587" s="19" t="str">
        <f t="shared" si="571"/>
        <v/>
      </c>
      <c r="AF587" s="19" t="str">
        <f t="shared" si="572"/>
        <v/>
      </c>
      <c r="AG587" s="19">
        <f t="shared" si="573"/>
        <v>0</v>
      </c>
      <c r="AH587" s="19" t="str">
        <f t="shared" si="574"/>
        <v/>
      </c>
      <c r="AI587" s="81">
        <f t="shared" si="575"/>
        <v>0</v>
      </c>
      <c r="AJ587" s="80">
        <f t="shared" si="581"/>
        <v>0</v>
      </c>
      <c r="AK587" s="19">
        <f t="shared" si="576"/>
        <v>0</v>
      </c>
      <c r="AL587" s="19">
        <f t="shared" si="577"/>
        <v>0</v>
      </c>
      <c r="AM587" s="64">
        <f>IF('Stammdaten Mitarbeitende'!N587&gt;0,AC587,0)</f>
        <v>0</v>
      </c>
      <c r="AN587" s="74">
        <f>IF('Stammdaten Mitarbeitende'!N587&gt;0,P587,0)</f>
        <v>0</v>
      </c>
      <c r="AO587" s="19">
        <f t="shared" si="578"/>
        <v>0</v>
      </c>
      <c r="AP587" s="19">
        <f t="shared" si="579"/>
        <v>0</v>
      </c>
      <c r="AQ587" s="97">
        <f t="shared" si="580"/>
        <v>0</v>
      </c>
    </row>
    <row r="588" spans="1:43" ht="17.25" hidden="1" customHeight="1" x14ac:dyDescent="0.2">
      <c r="A588" s="347" t="str">
        <f>'Stammdaten Mitarbeitende'!AA588</f>
        <v/>
      </c>
      <c r="B588" s="348" t="str">
        <f t="shared" si="553"/>
        <v/>
      </c>
      <c r="C588" s="162"/>
      <c r="D588" s="163"/>
      <c r="E588" s="164"/>
      <c r="F588" s="165"/>
      <c r="G588" s="307"/>
      <c r="H588" s="308"/>
      <c r="I588" s="346">
        <f t="shared" si="554"/>
        <v>0</v>
      </c>
      <c r="J588" s="309" t="str">
        <f t="shared" si="555"/>
        <v/>
      </c>
      <c r="K588" s="164"/>
      <c r="L588" s="342" t="str">
        <f t="shared" si="556"/>
        <v/>
      </c>
      <c r="M588" s="309" t="str">
        <f t="shared" si="557"/>
        <v/>
      </c>
      <c r="N588" s="309" t="str">
        <f t="shared" si="558"/>
        <v/>
      </c>
      <c r="O588" s="309" t="str">
        <f t="shared" si="559"/>
        <v/>
      </c>
      <c r="P588" s="164"/>
      <c r="Q588" s="309" t="str">
        <f t="shared" si="560"/>
        <v/>
      </c>
      <c r="R588" s="309" t="str">
        <f t="shared" si="561"/>
        <v/>
      </c>
      <c r="S588" s="56"/>
      <c r="T588" s="57"/>
      <c r="U588" s="64" t="str">
        <f>IF($A588="","",'Stammdaten Mitarbeitende'!L588)</f>
        <v/>
      </c>
      <c r="V588" s="63">
        <f t="shared" si="562"/>
        <v>0</v>
      </c>
      <c r="W588" s="63" t="str">
        <f t="shared" si="563"/>
        <v/>
      </c>
      <c r="X588" s="63" t="str">
        <f t="shared" si="564"/>
        <v/>
      </c>
      <c r="Y588" s="65" t="str">
        <f t="shared" si="565"/>
        <v/>
      </c>
      <c r="Z588" s="65" t="str">
        <f t="shared" si="566"/>
        <v/>
      </c>
      <c r="AA588" s="19" t="str">
        <f t="shared" si="567"/>
        <v/>
      </c>
      <c r="AB588" s="19" t="str">
        <f t="shared" si="568"/>
        <v/>
      </c>
      <c r="AC588" s="19" t="str">
        <f t="shared" si="569"/>
        <v/>
      </c>
      <c r="AD588" s="19" t="str">
        <f t="shared" si="570"/>
        <v/>
      </c>
      <c r="AE588" s="19" t="str">
        <f t="shared" si="571"/>
        <v/>
      </c>
      <c r="AF588" s="19" t="str">
        <f t="shared" si="572"/>
        <v/>
      </c>
      <c r="AG588" s="19">
        <f t="shared" si="573"/>
        <v>0</v>
      </c>
      <c r="AH588" s="19" t="str">
        <f t="shared" si="574"/>
        <v/>
      </c>
      <c r="AI588" s="81">
        <f t="shared" si="575"/>
        <v>0</v>
      </c>
      <c r="AJ588" s="80">
        <f t="shared" si="581"/>
        <v>0</v>
      </c>
      <c r="AK588" s="19">
        <f t="shared" si="576"/>
        <v>0</v>
      </c>
      <c r="AL588" s="19">
        <f t="shared" si="577"/>
        <v>0</v>
      </c>
      <c r="AM588" s="64">
        <f>IF('Stammdaten Mitarbeitende'!N588&gt;0,AC588,0)</f>
        <v>0</v>
      </c>
      <c r="AN588" s="74">
        <f>IF('Stammdaten Mitarbeitende'!N588&gt;0,P588,0)</f>
        <v>0</v>
      </c>
      <c r="AO588" s="19">
        <f t="shared" si="578"/>
        <v>0</v>
      </c>
      <c r="AP588" s="19">
        <f t="shared" si="579"/>
        <v>0</v>
      </c>
      <c r="AQ588" s="97">
        <f t="shared" si="580"/>
        <v>0</v>
      </c>
    </row>
    <row r="589" spans="1:43" ht="17.25" hidden="1" customHeight="1" x14ac:dyDescent="0.2">
      <c r="A589" s="347" t="str">
        <f>'Stammdaten Mitarbeitende'!AA589</f>
        <v/>
      </c>
      <c r="B589" s="348" t="str">
        <f t="shared" si="553"/>
        <v/>
      </c>
      <c r="C589" s="162"/>
      <c r="D589" s="163"/>
      <c r="E589" s="164"/>
      <c r="F589" s="165"/>
      <c r="G589" s="307"/>
      <c r="H589" s="308"/>
      <c r="I589" s="346">
        <f t="shared" si="554"/>
        <v>0</v>
      </c>
      <c r="J589" s="309" t="str">
        <f t="shared" si="555"/>
        <v/>
      </c>
      <c r="K589" s="164"/>
      <c r="L589" s="342" t="str">
        <f t="shared" si="556"/>
        <v/>
      </c>
      <c r="M589" s="309" t="str">
        <f t="shared" si="557"/>
        <v/>
      </c>
      <c r="N589" s="309" t="str">
        <f t="shared" si="558"/>
        <v/>
      </c>
      <c r="O589" s="309" t="str">
        <f t="shared" si="559"/>
        <v/>
      </c>
      <c r="P589" s="164"/>
      <c r="Q589" s="309" t="str">
        <f t="shared" si="560"/>
        <v/>
      </c>
      <c r="R589" s="309" t="str">
        <f t="shared" si="561"/>
        <v/>
      </c>
      <c r="S589" s="56"/>
      <c r="T589" s="57"/>
      <c r="U589" s="64" t="str">
        <f>IF($A589="","",'Stammdaten Mitarbeitende'!L589)</f>
        <v/>
      </c>
      <c r="V589" s="63">
        <f t="shared" si="562"/>
        <v>0</v>
      </c>
      <c r="W589" s="63" t="str">
        <f t="shared" si="563"/>
        <v/>
      </c>
      <c r="X589" s="63" t="str">
        <f t="shared" si="564"/>
        <v/>
      </c>
      <c r="Y589" s="65" t="str">
        <f t="shared" si="565"/>
        <v/>
      </c>
      <c r="Z589" s="65" t="str">
        <f t="shared" si="566"/>
        <v/>
      </c>
      <c r="AA589" s="19" t="str">
        <f t="shared" si="567"/>
        <v/>
      </c>
      <c r="AB589" s="19" t="str">
        <f t="shared" si="568"/>
        <v/>
      </c>
      <c r="AC589" s="19" t="str">
        <f t="shared" si="569"/>
        <v/>
      </c>
      <c r="AD589" s="19" t="str">
        <f t="shared" si="570"/>
        <v/>
      </c>
      <c r="AE589" s="19" t="str">
        <f t="shared" si="571"/>
        <v/>
      </c>
      <c r="AF589" s="19" t="str">
        <f t="shared" si="572"/>
        <v/>
      </c>
      <c r="AG589" s="19">
        <f t="shared" si="573"/>
        <v>0</v>
      </c>
      <c r="AH589" s="19" t="str">
        <f t="shared" si="574"/>
        <v/>
      </c>
      <c r="AI589" s="81">
        <f t="shared" si="575"/>
        <v>0</v>
      </c>
      <c r="AJ589" s="80">
        <f t="shared" si="581"/>
        <v>0</v>
      </c>
      <c r="AK589" s="19">
        <f t="shared" si="576"/>
        <v>0</v>
      </c>
      <c r="AL589" s="19">
        <f t="shared" si="577"/>
        <v>0</v>
      </c>
      <c r="AM589" s="64">
        <f>IF('Stammdaten Mitarbeitende'!N589&gt;0,AC589,0)</f>
        <v>0</v>
      </c>
      <c r="AN589" s="74">
        <f>IF('Stammdaten Mitarbeitende'!N589&gt;0,P589,0)</f>
        <v>0</v>
      </c>
      <c r="AO589" s="19">
        <f t="shared" si="578"/>
        <v>0</v>
      </c>
      <c r="AP589" s="19">
        <f t="shared" si="579"/>
        <v>0</v>
      </c>
      <c r="AQ589" s="97">
        <f t="shared" si="580"/>
        <v>0</v>
      </c>
    </row>
    <row r="590" spans="1:43" ht="17.25" hidden="1" customHeight="1" x14ac:dyDescent="0.2">
      <c r="A590" s="347" t="str">
        <f>'Stammdaten Mitarbeitende'!AA590</f>
        <v/>
      </c>
      <c r="B590" s="348" t="str">
        <f t="shared" si="553"/>
        <v/>
      </c>
      <c r="C590" s="162"/>
      <c r="D590" s="163"/>
      <c r="E590" s="164"/>
      <c r="F590" s="165"/>
      <c r="G590" s="307"/>
      <c r="H590" s="308"/>
      <c r="I590" s="346">
        <f t="shared" si="554"/>
        <v>0</v>
      </c>
      <c r="J590" s="309" t="str">
        <f t="shared" si="555"/>
        <v/>
      </c>
      <c r="K590" s="164"/>
      <c r="L590" s="342" t="str">
        <f t="shared" si="556"/>
        <v/>
      </c>
      <c r="M590" s="309" t="str">
        <f t="shared" si="557"/>
        <v/>
      </c>
      <c r="N590" s="309" t="str">
        <f t="shared" si="558"/>
        <v/>
      </c>
      <c r="O590" s="309" t="str">
        <f t="shared" si="559"/>
        <v/>
      </c>
      <c r="P590" s="164"/>
      <c r="Q590" s="309" t="str">
        <f t="shared" si="560"/>
        <v/>
      </c>
      <c r="R590" s="309" t="str">
        <f t="shared" si="561"/>
        <v/>
      </c>
      <c r="S590" s="56"/>
      <c r="T590" s="57"/>
      <c r="U590" s="64" t="str">
        <f>IF($A590="","",'Stammdaten Mitarbeitende'!L590)</f>
        <v/>
      </c>
      <c r="V590" s="63">
        <f t="shared" si="562"/>
        <v>0</v>
      </c>
      <c r="W590" s="63" t="str">
        <f t="shared" si="563"/>
        <v/>
      </c>
      <c r="X590" s="63" t="str">
        <f t="shared" si="564"/>
        <v/>
      </c>
      <c r="Y590" s="65" t="str">
        <f t="shared" si="565"/>
        <v/>
      </c>
      <c r="Z590" s="65" t="str">
        <f t="shared" si="566"/>
        <v/>
      </c>
      <c r="AA590" s="19" t="str">
        <f t="shared" si="567"/>
        <v/>
      </c>
      <c r="AB590" s="19" t="str">
        <f t="shared" si="568"/>
        <v/>
      </c>
      <c r="AC590" s="19" t="str">
        <f t="shared" si="569"/>
        <v/>
      </c>
      <c r="AD590" s="19" t="str">
        <f t="shared" si="570"/>
        <v/>
      </c>
      <c r="AE590" s="19" t="str">
        <f t="shared" si="571"/>
        <v/>
      </c>
      <c r="AF590" s="19" t="str">
        <f t="shared" si="572"/>
        <v/>
      </c>
      <c r="AG590" s="19">
        <f t="shared" si="573"/>
        <v>0</v>
      </c>
      <c r="AH590" s="19" t="str">
        <f t="shared" si="574"/>
        <v/>
      </c>
      <c r="AI590" s="81">
        <f t="shared" si="575"/>
        <v>0</v>
      </c>
      <c r="AJ590" s="80">
        <f t="shared" si="581"/>
        <v>0</v>
      </c>
      <c r="AK590" s="19">
        <f t="shared" si="576"/>
        <v>0</v>
      </c>
      <c r="AL590" s="19">
        <f t="shared" si="577"/>
        <v>0</v>
      </c>
      <c r="AM590" s="64">
        <f>IF('Stammdaten Mitarbeitende'!N590&gt;0,AC590,0)</f>
        <v>0</v>
      </c>
      <c r="AN590" s="74">
        <f>IF('Stammdaten Mitarbeitende'!N590&gt;0,P590,0)</f>
        <v>0</v>
      </c>
      <c r="AO590" s="19">
        <f t="shared" si="578"/>
        <v>0</v>
      </c>
      <c r="AP590" s="19">
        <f t="shared" si="579"/>
        <v>0</v>
      </c>
      <c r="AQ590" s="97">
        <f t="shared" si="580"/>
        <v>0</v>
      </c>
    </row>
    <row r="591" spans="1:43" ht="17.25" hidden="1" customHeight="1" x14ac:dyDescent="0.2">
      <c r="A591" s="347" t="str">
        <f>'Stammdaten Mitarbeitende'!AA591</f>
        <v/>
      </c>
      <c r="B591" s="348" t="str">
        <f t="shared" si="553"/>
        <v/>
      </c>
      <c r="C591" s="162"/>
      <c r="D591" s="163"/>
      <c r="E591" s="164"/>
      <c r="F591" s="165"/>
      <c r="G591" s="307"/>
      <c r="H591" s="308"/>
      <c r="I591" s="346">
        <f t="shared" si="554"/>
        <v>0</v>
      </c>
      <c r="J591" s="309" t="str">
        <f t="shared" si="555"/>
        <v/>
      </c>
      <c r="K591" s="164"/>
      <c r="L591" s="342" t="str">
        <f t="shared" si="556"/>
        <v/>
      </c>
      <c r="M591" s="309" t="str">
        <f t="shared" si="557"/>
        <v/>
      </c>
      <c r="N591" s="309" t="str">
        <f t="shared" si="558"/>
        <v/>
      </c>
      <c r="O591" s="309" t="str">
        <f t="shared" si="559"/>
        <v/>
      </c>
      <c r="P591" s="164"/>
      <c r="Q591" s="309" t="str">
        <f t="shared" si="560"/>
        <v/>
      </c>
      <c r="R591" s="309" t="str">
        <f t="shared" si="561"/>
        <v/>
      </c>
      <c r="S591" s="56"/>
      <c r="T591" s="57"/>
      <c r="U591" s="64" t="str">
        <f>IF($A591="","",'Stammdaten Mitarbeitende'!L591)</f>
        <v/>
      </c>
      <c r="V591" s="63">
        <f t="shared" si="562"/>
        <v>0</v>
      </c>
      <c r="W591" s="63" t="str">
        <f t="shared" si="563"/>
        <v/>
      </c>
      <c r="X591" s="63" t="str">
        <f t="shared" si="564"/>
        <v/>
      </c>
      <c r="Y591" s="65" t="str">
        <f t="shared" si="565"/>
        <v/>
      </c>
      <c r="Z591" s="65" t="str">
        <f t="shared" si="566"/>
        <v/>
      </c>
      <c r="AA591" s="19" t="str">
        <f t="shared" si="567"/>
        <v/>
      </c>
      <c r="AB591" s="19" t="str">
        <f t="shared" si="568"/>
        <v/>
      </c>
      <c r="AC591" s="19" t="str">
        <f t="shared" si="569"/>
        <v/>
      </c>
      <c r="AD591" s="19" t="str">
        <f t="shared" si="570"/>
        <v/>
      </c>
      <c r="AE591" s="19" t="str">
        <f t="shared" si="571"/>
        <v/>
      </c>
      <c r="AF591" s="19" t="str">
        <f t="shared" si="572"/>
        <v/>
      </c>
      <c r="AG591" s="19">
        <f t="shared" si="573"/>
        <v>0</v>
      </c>
      <c r="AH591" s="19" t="str">
        <f t="shared" si="574"/>
        <v/>
      </c>
      <c r="AI591" s="81">
        <f t="shared" si="575"/>
        <v>0</v>
      </c>
      <c r="AJ591" s="80">
        <f t="shared" si="581"/>
        <v>0</v>
      </c>
      <c r="AK591" s="19">
        <f t="shared" si="576"/>
        <v>0</v>
      </c>
      <c r="AL591" s="19">
        <f t="shared" si="577"/>
        <v>0</v>
      </c>
      <c r="AM591" s="64">
        <f>IF('Stammdaten Mitarbeitende'!N591&gt;0,AC591,0)</f>
        <v>0</v>
      </c>
      <c r="AN591" s="74">
        <f>IF('Stammdaten Mitarbeitende'!N591&gt;0,P591,0)</f>
        <v>0</v>
      </c>
      <c r="AO591" s="19">
        <f t="shared" si="578"/>
        <v>0</v>
      </c>
      <c r="AP591" s="19">
        <f t="shared" si="579"/>
        <v>0</v>
      </c>
      <c r="AQ591" s="97">
        <f t="shared" si="580"/>
        <v>0</v>
      </c>
    </row>
    <row r="592" spans="1:43" ht="17.25" hidden="1" customHeight="1" x14ac:dyDescent="0.2">
      <c r="A592" s="347" t="str">
        <f>'Stammdaten Mitarbeitende'!AA592</f>
        <v/>
      </c>
      <c r="B592" s="348" t="str">
        <f t="shared" si="553"/>
        <v/>
      </c>
      <c r="C592" s="162"/>
      <c r="D592" s="163"/>
      <c r="E592" s="164"/>
      <c r="F592" s="165"/>
      <c r="G592" s="307"/>
      <c r="H592" s="308"/>
      <c r="I592" s="346">
        <f t="shared" si="554"/>
        <v>0</v>
      </c>
      <c r="J592" s="309" t="str">
        <f t="shared" si="555"/>
        <v/>
      </c>
      <c r="K592" s="164"/>
      <c r="L592" s="342" t="str">
        <f t="shared" si="556"/>
        <v/>
      </c>
      <c r="M592" s="309" t="str">
        <f t="shared" si="557"/>
        <v/>
      </c>
      <c r="N592" s="309" t="str">
        <f t="shared" si="558"/>
        <v/>
      </c>
      <c r="O592" s="309" t="str">
        <f t="shared" si="559"/>
        <v/>
      </c>
      <c r="P592" s="164"/>
      <c r="Q592" s="309" t="str">
        <f t="shared" si="560"/>
        <v/>
      </c>
      <c r="R592" s="309" t="str">
        <f t="shared" si="561"/>
        <v/>
      </c>
      <c r="S592" s="56"/>
      <c r="T592" s="57"/>
      <c r="U592" s="64" t="str">
        <f>IF($A592="","",'Stammdaten Mitarbeitende'!L592)</f>
        <v/>
      </c>
      <c r="V592" s="63">
        <f t="shared" si="562"/>
        <v>0</v>
      </c>
      <c r="W592" s="63" t="str">
        <f t="shared" si="563"/>
        <v/>
      </c>
      <c r="X592" s="63" t="str">
        <f t="shared" si="564"/>
        <v/>
      </c>
      <c r="Y592" s="65" t="str">
        <f t="shared" si="565"/>
        <v/>
      </c>
      <c r="Z592" s="65" t="str">
        <f t="shared" si="566"/>
        <v/>
      </c>
      <c r="AA592" s="19" t="str">
        <f t="shared" si="567"/>
        <v/>
      </c>
      <c r="AB592" s="19" t="str">
        <f t="shared" si="568"/>
        <v/>
      </c>
      <c r="AC592" s="19" t="str">
        <f t="shared" si="569"/>
        <v/>
      </c>
      <c r="AD592" s="19" t="str">
        <f t="shared" si="570"/>
        <v/>
      </c>
      <c r="AE592" s="19" t="str">
        <f t="shared" si="571"/>
        <v/>
      </c>
      <c r="AF592" s="19" t="str">
        <f t="shared" si="572"/>
        <v/>
      </c>
      <c r="AG592" s="19">
        <f t="shared" si="573"/>
        <v>0</v>
      </c>
      <c r="AH592" s="19" t="str">
        <f t="shared" si="574"/>
        <v/>
      </c>
      <c r="AI592" s="81">
        <f t="shared" si="575"/>
        <v>0</v>
      </c>
      <c r="AJ592" s="80">
        <f t="shared" si="581"/>
        <v>0</v>
      </c>
      <c r="AK592" s="19">
        <f t="shared" si="576"/>
        <v>0</v>
      </c>
      <c r="AL592" s="19">
        <f t="shared" si="577"/>
        <v>0</v>
      </c>
      <c r="AM592" s="64">
        <f>IF('Stammdaten Mitarbeitende'!N592&gt;0,AC592,0)</f>
        <v>0</v>
      </c>
      <c r="AN592" s="74">
        <f>IF('Stammdaten Mitarbeitende'!N592&gt;0,P592,0)</f>
        <v>0</v>
      </c>
      <c r="AO592" s="19">
        <f t="shared" si="578"/>
        <v>0</v>
      </c>
      <c r="AP592" s="19">
        <f t="shared" si="579"/>
        <v>0</v>
      </c>
      <c r="AQ592" s="97">
        <f t="shared" si="580"/>
        <v>0</v>
      </c>
    </row>
    <row r="593" spans="1:43" ht="17.25" hidden="1" customHeight="1" x14ac:dyDescent="0.2">
      <c r="A593" s="347" t="str">
        <f>'Stammdaten Mitarbeitende'!AA593</f>
        <v/>
      </c>
      <c r="B593" s="348" t="str">
        <f t="shared" si="553"/>
        <v/>
      </c>
      <c r="C593" s="162"/>
      <c r="D593" s="163"/>
      <c r="E593" s="164"/>
      <c r="F593" s="165"/>
      <c r="G593" s="307"/>
      <c r="H593" s="308"/>
      <c r="I593" s="346">
        <f t="shared" si="554"/>
        <v>0</v>
      </c>
      <c r="J593" s="309" t="str">
        <f t="shared" si="555"/>
        <v/>
      </c>
      <c r="K593" s="164"/>
      <c r="L593" s="342" t="str">
        <f t="shared" si="556"/>
        <v/>
      </c>
      <c r="M593" s="309" t="str">
        <f t="shared" si="557"/>
        <v/>
      </c>
      <c r="N593" s="309" t="str">
        <f t="shared" si="558"/>
        <v/>
      </c>
      <c r="O593" s="309" t="str">
        <f t="shared" si="559"/>
        <v/>
      </c>
      <c r="P593" s="164"/>
      <c r="Q593" s="309" t="str">
        <f t="shared" si="560"/>
        <v/>
      </c>
      <c r="R593" s="309" t="str">
        <f t="shared" si="561"/>
        <v/>
      </c>
      <c r="S593" s="56"/>
      <c r="T593" s="57"/>
      <c r="U593" s="64" t="str">
        <f>IF($A593="","",'Stammdaten Mitarbeitende'!L593)</f>
        <v/>
      </c>
      <c r="V593" s="63">
        <f t="shared" si="562"/>
        <v>0</v>
      </c>
      <c r="W593" s="63" t="str">
        <f t="shared" si="563"/>
        <v/>
      </c>
      <c r="X593" s="63" t="str">
        <f t="shared" si="564"/>
        <v/>
      </c>
      <c r="Y593" s="65" t="str">
        <f t="shared" si="565"/>
        <v/>
      </c>
      <c r="Z593" s="65" t="str">
        <f t="shared" si="566"/>
        <v/>
      </c>
      <c r="AA593" s="19" t="str">
        <f t="shared" si="567"/>
        <v/>
      </c>
      <c r="AB593" s="19" t="str">
        <f t="shared" si="568"/>
        <v/>
      </c>
      <c r="AC593" s="19" t="str">
        <f t="shared" si="569"/>
        <v/>
      </c>
      <c r="AD593" s="19" t="str">
        <f t="shared" si="570"/>
        <v/>
      </c>
      <c r="AE593" s="19" t="str">
        <f t="shared" si="571"/>
        <v/>
      </c>
      <c r="AF593" s="19" t="str">
        <f t="shared" si="572"/>
        <v/>
      </c>
      <c r="AG593" s="19">
        <f t="shared" si="573"/>
        <v>0</v>
      </c>
      <c r="AH593" s="19" t="str">
        <f t="shared" si="574"/>
        <v/>
      </c>
      <c r="AI593" s="81">
        <f t="shared" si="575"/>
        <v>0</v>
      </c>
      <c r="AJ593" s="80">
        <f t="shared" si="581"/>
        <v>0</v>
      </c>
      <c r="AK593" s="19">
        <f t="shared" si="576"/>
        <v>0</v>
      </c>
      <c r="AL593" s="19">
        <f t="shared" si="577"/>
        <v>0</v>
      </c>
      <c r="AM593" s="64">
        <f>IF('Stammdaten Mitarbeitende'!N593&gt;0,AC593,0)</f>
        <v>0</v>
      </c>
      <c r="AN593" s="74">
        <f>IF('Stammdaten Mitarbeitende'!N593&gt;0,P593,0)</f>
        <v>0</v>
      </c>
      <c r="AO593" s="19">
        <f t="shared" si="578"/>
        <v>0</v>
      </c>
      <c r="AP593" s="19">
        <f t="shared" si="579"/>
        <v>0</v>
      </c>
      <c r="AQ593" s="97">
        <f t="shared" si="580"/>
        <v>0</v>
      </c>
    </row>
    <row r="594" spans="1:43" ht="17.25" hidden="1" customHeight="1" x14ac:dyDescent="0.2">
      <c r="A594" s="347" t="str">
        <f>'Stammdaten Mitarbeitende'!AA594</f>
        <v/>
      </c>
      <c r="B594" s="348" t="str">
        <f t="shared" si="553"/>
        <v/>
      </c>
      <c r="C594" s="162"/>
      <c r="D594" s="163"/>
      <c r="E594" s="164"/>
      <c r="F594" s="165"/>
      <c r="G594" s="307"/>
      <c r="H594" s="308"/>
      <c r="I594" s="346">
        <f t="shared" si="554"/>
        <v>0</v>
      </c>
      <c r="J594" s="309" t="str">
        <f t="shared" si="555"/>
        <v/>
      </c>
      <c r="K594" s="164"/>
      <c r="L594" s="342" t="str">
        <f t="shared" si="556"/>
        <v/>
      </c>
      <c r="M594" s="309" t="str">
        <f t="shared" si="557"/>
        <v/>
      </c>
      <c r="N594" s="309" t="str">
        <f t="shared" si="558"/>
        <v/>
      </c>
      <c r="O594" s="309" t="str">
        <f t="shared" si="559"/>
        <v/>
      </c>
      <c r="P594" s="164"/>
      <c r="Q594" s="309" t="str">
        <f t="shared" si="560"/>
        <v/>
      </c>
      <c r="R594" s="309" t="str">
        <f t="shared" si="561"/>
        <v/>
      </c>
      <c r="S594" s="56"/>
      <c r="T594" s="57"/>
      <c r="U594" s="64" t="str">
        <f>IF($A594="","",'Stammdaten Mitarbeitende'!L594)</f>
        <v/>
      </c>
      <c r="V594" s="63">
        <f t="shared" si="562"/>
        <v>0</v>
      </c>
      <c r="W594" s="63" t="str">
        <f t="shared" si="563"/>
        <v/>
      </c>
      <c r="X594" s="63" t="str">
        <f t="shared" si="564"/>
        <v/>
      </c>
      <c r="Y594" s="65" t="str">
        <f t="shared" si="565"/>
        <v/>
      </c>
      <c r="Z594" s="65" t="str">
        <f t="shared" si="566"/>
        <v/>
      </c>
      <c r="AA594" s="19" t="str">
        <f t="shared" si="567"/>
        <v/>
      </c>
      <c r="AB594" s="19" t="str">
        <f t="shared" si="568"/>
        <v/>
      </c>
      <c r="AC594" s="19" t="str">
        <f t="shared" si="569"/>
        <v/>
      </c>
      <c r="AD594" s="19" t="str">
        <f t="shared" si="570"/>
        <v/>
      </c>
      <c r="AE594" s="19" t="str">
        <f t="shared" si="571"/>
        <v/>
      </c>
      <c r="AF594" s="19" t="str">
        <f t="shared" si="572"/>
        <v/>
      </c>
      <c r="AG594" s="19">
        <f t="shared" si="573"/>
        <v>0</v>
      </c>
      <c r="AH594" s="19" t="str">
        <f t="shared" si="574"/>
        <v/>
      </c>
      <c r="AI594" s="81">
        <f t="shared" si="575"/>
        <v>0</v>
      </c>
      <c r="AJ594" s="80">
        <f t="shared" si="581"/>
        <v>0</v>
      </c>
      <c r="AK594" s="19">
        <f t="shared" si="576"/>
        <v>0</v>
      </c>
      <c r="AL594" s="19">
        <f t="shared" si="577"/>
        <v>0</v>
      </c>
      <c r="AM594" s="64">
        <f>IF('Stammdaten Mitarbeitende'!N594&gt;0,AC594,0)</f>
        <v>0</v>
      </c>
      <c r="AN594" s="74">
        <f>IF('Stammdaten Mitarbeitende'!N594&gt;0,P594,0)</f>
        <v>0</v>
      </c>
      <c r="AO594" s="19">
        <f t="shared" si="578"/>
        <v>0</v>
      </c>
      <c r="AP594" s="19">
        <f t="shared" si="579"/>
        <v>0</v>
      </c>
      <c r="AQ594" s="97">
        <f t="shared" si="580"/>
        <v>0</v>
      </c>
    </row>
    <row r="595" spans="1:43" ht="17.25" hidden="1" customHeight="1" x14ac:dyDescent="0.2">
      <c r="A595" s="347" t="str">
        <f>'Stammdaten Mitarbeitende'!AA595</f>
        <v/>
      </c>
      <c r="B595" s="348" t="str">
        <f t="shared" si="553"/>
        <v/>
      </c>
      <c r="C595" s="162"/>
      <c r="D595" s="163"/>
      <c r="E595" s="164"/>
      <c r="F595" s="165"/>
      <c r="G595" s="307"/>
      <c r="H595" s="308"/>
      <c r="I595" s="346">
        <f t="shared" si="554"/>
        <v>0</v>
      </c>
      <c r="J595" s="309" t="str">
        <f t="shared" si="555"/>
        <v/>
      </c>
      <c r="K595" s="164"/>
      <c r="L595" s="342" t="str">
        <f t="shared" si="556"/>
        <v/>
      </c>
      <c r="M595" s="309" t="str">
        <f t="shared" si="557"/>
        <v/>
      </c>
      <c r="N595" s="309" t="str">
        <f t="shared" si="558"/>
        <v/>
      </c>
      <c r="O595" s="309" t="str">
        <f t="shared" si="559"/>
        <v/>
      </c>
      <c r="P595" s="164"/>
      <c r="Q595" s="309" t="str">
        <f t="shared" si="560"/>
        <v/>
      </c>
      <c r="R595" s="309" t="str">
        <f t="shared" si="561"/>
        <v/>
      </c>
      <c r="S595" s="56"/>
      <c r="T595" s="57"/>
      <c r="U595" s="64" t="str">
        <f>IF($A595="","",'Stammdaten Mitarbeitende'!L595)</f>
        <v/>
      </c>
      <c r="V595" s="63">
        <f t="shared" si="562"/>
        <v>0</v>
      </c>
      <c r="W595" s="63" t="str">
        <f t="shared" si="563"/>
        <v/>
      </c>
      <c r="X595" s="63" t="str">
        <f t="shared" si="564"/>
        <v/>
      </c>
      <c r="Y595" s="65" t="str">
        <f t="shared" si="565"/>
        <v/>
      </c>
      <c r="Z595" s="65" t="str">
        <f t="shared" si="566"/>
        <v/>
      </c>
      <c r="AA595" s="19" t="str">
        <f t="shared" si="567"/>
        <v/>
      </c>
      <c r="AB595" s="19" t="str">
        <f t="shared" si="568"/>
        <v/>
      </c>
      <c r="AC595" s="19" t="str">
        <f t="shared" si="569"/>
        <v/>
      </c>
      <c r="AD595" s="19" t="str">
        <f t="shared" si="570"/>
        <v/>
      </c>
      <c r="AE595" s="19" t="str">
        <f t="shared" si="571"/>
        <v/>
      </c>
      <c r="AF595" s="19" t="str">
        <f t="shared" si="572"/>
        <v/>
      </c>
      <c r="AG595" s="19">
        <f t="shared" si="573"/>
        <v>0</v>
      </c>
      <c r="AH595" s="19" t="str">
        <f t="shared" si="574"/>
        <v/>
      </c>
      <c r="AI595" s="81">
        <f t="shared" si="575"/>
        <v>0</v>
      </c>
      <c r="AJ595" s="80">
        <f t="shared" si="581"/>
        <v>0</v>
      </c>
      <c r="AK595" s="19">
        <f t="shared" si="576"/>
        <v>0</v>
      </c>
      <c r="AL595" s="19">
        <f t="shared" si="577"/>
        <v>0</v>
      </c>
      <c r="AM595" s="64">
        <f>IF('Stammdaten Mitarbeitende'!N595&gt;0,AC595,0)</f>
        <v>0</v>
      </c>
      <c r="AN595" s="74">
        <f>IF('Stammdaten Mitarbeitende'!N595&gt;0,P595,0)</f>
        <v>0</v>
      </c>
      <c r="AO595" s="19">
        <f t="shared" si="578"/>
        <v>0</v>
      </c>
      <c r="AP595" s="19">
        <f t="shared" si="579"/>
        <v>0</v>
      </c>
      <c r="AQ595" s="97">
        <f t="shared" si="580"/>
        <v>0</v>
      </c>
    </row>
    <row r="596" spans="1:43" ht="17.25" hidden="1" customHeight="1" x14ac:dyDescent="0.2">
      <c r="A596" s="347" t="str">
        <f>'Stammdaten Mitarbeitende'!AA596</f>
        <v/>
      </c>
      <c r="B596" s="348" t="str">
        <f t="shared" si="553"/>
        <v/>
      </c>
      <c r="C596" s="162"/>
      <c r="D596" s="163"/>
      <c r="E596" s="164"/>
      <c r="F596" s="165"/>
      <c r="G596" s="307"/>
      <c r="H596" s="308"/>
      <c r="I596" s="346">
        <f t="shared" si="554"/>
        <v>0</v>
      </c>
      <c r="J596" s="309" t="str">
        <f t="shared" si="555"/>
        <v/>
      </c>
      <c r="K596" s="164"/>
      <c r="L596" s="342" t="str">
        <f t="shared" si="556"/>
        <v/>
      </c>
      <c r="M596" s="309" t="str">
        <f t="shared" si="557"/>
        <v/>
      </c>
      <c r="N596" s="309" t="str">
        <f t="shared" si="558"/>
        <v/>
      </c>
      <c r="O596" s="309" t="str">
        <f t="shared" si="559"/>
        <v/>
      </c>
      <c r="P596" s="164"/>
      <c r="Q596" s="309" t="str">
        <f t="shared" si="560"/>
        <v/>
      </c>
      <c r="R596" s="309" t="str">
        <f t="shared" si="561"/>
        <v/>
      </c>
      <c r="S596" s="56"/>
      <c r="T596" s="57"/>
      <c r="U596" s="64" t="str">
        <f>IF($A596="","",'Stammdaten Mitarbeitende'!L596)</f>
        <v/>
      </c>
      <c r="V596" s="63">
        <f t="shared" si="562"/>
        <v>0</v>
      </c>
      <c r="W596" s="63" t="str">
        <f t="shared" si="563"/>
        <v/>
      </c>
      <c r="X596" s="63" t="str">
        <f t="shared" si="564"/>
        <v/>
      </c>
      <c r="Y596" s="65" t="str">
        <f t="shared" si="565"/>
        <v/>
      </c>
      <c r="Z596" s="65" t="str">
        <f t="shared" si="566"/>
        <v/>
      </c>
      <c r="AA596" s="19" t="str">
        <f t="shared" si="567"/>
        <v/>
      </c>
      <c r="AB596" s="19" t="str">
        <f t="shared" si="568"/>
        <v/>
      </c>
      <c r="AC596" s="19" t="str">
        <f t="shared" si="569"/>
        <v/>
      </c>
      <c r="AD596" s="19" t="str">
        <f t="shared" si="570"/>
        <v/>
      </c>
      <c r="AE596" s="19" t="str">
        <f t="shared" si="571"/>
        <v/>
      </c>
      <c r="AF596" s="19" t="str">
        <f t="shared" si="572"/>
        <v/>
      </c>
      <c r="AG596" s="19">
        <f t="shared" si="573"/>
        <v>0</v>
      </c>
      <c r="AH596" s="19" t="str">
        <f t="shared" si="574"/>
        <v/>
      </c>
      <c r="AI596" s="81">
        <f t="shared" si="575"/>
        <v>0</v>
      </c>
      <c r="AJ596" s="80">
        <f t="shared" si="581"/>
        <v>0</v>
      </c>
      <c r="AK596" s="19">
        <f t="shared" si="576"/>
        <v>0</v>
      </c>
      <c r="AL596" s="19">
        <f t="shared" si="577"/>
        <v>0</v>
      </c>
      <c r="AM596" s="64">
        <f>IF('Stammdaten Mitarbeitende'!N596&gt;0,AC596,0)</f>
        <v>0</v>
      </c>
      <c r="AN596" s="74">
        <f>IF('Stammdaten Mitarbeitende'!N596&gt;0,P596,0)</f>
        <v>0</v>
      </c>
      <c r="AO596" s="19">
        <f t="shared" si="578"/>
        <v>0</v>
      </c>
      <c r="AP596" s="19">
        <f t="shared" si="579"/>
        <v>0</v>
      </c>
      <c r="AQ596" s="97">
        <f t="shared" si="580"/>
        <v>0</v>
      </c>
    </row>
    <row r="597" spans="1:43" ht="17.25" hidden="1" customHeight="1" x14ac:dyDescent="0.2">
      <c r="A597" s="347" t="str">
        <f>'Stammdaten Mitarbeitende'!AA597</f>
        <v/>
      </c>
      <c r="B597" s="348" t="str">
        <f t="shared" si="553"/>
        <v/>
      </c>
      <c r="C597" s="162"/>
      <c r="D597" s="163"/>
      <c r="E597" s="164"/>
      <c r="F597" s="165"/>
      <c r="G597" s="307"/>
      <c r="H597" s="308"/>
      <c r="I597" s="346">
        <f t="shared" si="554"/>
        <v>0</v>
      </c>
      <c r="J597" s="309" t="str">
        <f t="shared" si="555"/>
        <v/>
      </c>
      <c r="K597" s="164"/>
      <c r="L597" s="342" t="str">
        <f t="shared" si="556"/>
        <v/>
      </c>
      <c r="M597" s="309" t="str">
        <f t="shared" si="557"/>
        <v/>
      </c>
      <c r="N597" s="309" t="str">
        <f t="shared" si="558"/>
        <v/>
      </c>
      <c r="O597" s="309" t="str">
        <f t="shared" si="559"/>
        <v/>
      </c>
      <c r="P597" s="164"/>
      <c r="Q597" s="309" t="str">
        <f t="shared" si="560"/>
        <v/>
      </c>
      <c r="R597" s="309" t="str">
        <f t="shared" si="561"/>
        <v/>
      </c>
      <c r="S597" s="56"/>
      <c r="T597" s="57"/>
      <c r="U597" s="64" t="str">
        <f>IF($A597="","",'Stammdaten Mitarbeitende'!L597)</f>
        <v/>
      </c>
      <c r="V597" s="63">
        <f t="shared" si="562"/>
        <v>0</v>
      </c>
      <c r="W597" s="63" t="str">
        <f t="shared" si="563"/>
        <v/>
      </c>
      <c r="X597" s="63" t="str">
        <f t="shared" si="564"/>
        <v/>
      </c>
      <c r="Y597" s="65" t="str">
        <f t="shared" si="565"/>
        <v/>
      </c>
      <c r="Z597" s="65" t="str">
        <f t="shared" si="566"/>
        <v/>
      </c>
      <c r="AA597" s="19" t="str">
        <f t="shared" si="567"/>
        <v/>
      </c>
      <c r="AB597" s="19" t="str">
        <f t="shared" si="568"/>
        <v/>
      </c>
      <c r="AC597" s="19" t="str">
        <f t="shared" si="569"/>
        <v/>
      </c>
      <c r="AD597" s="19" t="str">
        <f t="shared" si="570"/>
        <v/>
      </c>
      <c r="AE597" s="19" t="str">
        <f t="shared" si="571"/>
        <v/>
      </c>
      <c r="AF597" s="19" t="str">
        <f t="shared" si="572"/>
        <v/>
      </c>
      <c r="AG597" s="19">
        <f t="shared" si="573"/>
        <v>0</v>
      </c>
      <c r="AH597" s="19" t="str">
        <f t="shared" si="574"/>
        <v/>
      </c>
      <c r="AI597" s="81">
        <f t="shared" si="575"/>
        <v>0</v>
      </c>
      <c r="AJ597" s="80">
        <f t="shared" si="581"/>
        <v>0</v>
      </c>
      <c r="AK597" s="19">
        <f t="shared" si="576"/>
        <v>0</v>
      </c>
      <c r="AL597" s="19">
        <f t="shared" si="577"/>
        <v>0</v>
      </c>
      <c r="AM597" s="64">
        <f>IF('Stammdaten Mitarbeitende'!N597&gt;0,AC597,0)</f>
        <v>0</v>
      </c>
      <c r="AN597" s="74">
        <f>IF('Stammdaten Mitarbeitende'!N597&gt;0,P597,0)</f>
        <v>0</v>
      </c>
      <c r="AO597" s="19">
        <f t="shared" si="578"/>
        <v>0</v>
      </c>
      <c r="AP597" s="19">
        <f t="shared" si="579"/>
        <v>0</v>
      </c>
      <c r="AQ597" s="97">
        <f t="shared" si="580"/>
        <v>0</v>
      </c>
    </row>
    <row r="598" spans="1:43" ht="17.25" hidden="1" customHeight="1" x14ac:dyDescent="0.2">
      <c r="A598" s="347" t="str">
        <f>'Stammdaten Mitarbeitende'!AA598</f>
        <v/>
      </c>
      <c r="B598" s="348" t="str">
        <f t="shared" si="553"/>
        <v/>
      </c>
      <c r="C598" s="162"/>
      <c r="D598" s="163"/>
      <c r="E598" s="164"/>
      <c r="F598" s="165"/>
      <c r="G598" s="307"/>
      <c r="H598" s="308"/>
      <c r="I598" s="346">
        <f t="shared" si="554"/>
        <v>0</v>
      </c>
      <c r="J598" s="309" t="str">
        <f t="shared" si="555"/>
        <v/>
      </c>
      <c r="K598" s="164"/>
      <c r="L598" s="342" t="str">
        <f t="shared" si="556"/>
        <v/>
      </c>
      <c r="M598" s="309" t="str">
        <f t="shared" si="557"/>
        <v/>
      </c>
      <c r="N598" s="309" t="str">
        <f t="shared" si="558"/>
        <v/>
      </c>
      <c r="O598" s="309" t="str">
        <f t="shared" si="559"/>
        <v/>
      </c>
      <c r="P598" s="164"/>
      <c r="Q598" s="309" t="str">
        <f t="shared" si="560"/>
        <v/>
      </c>
      <c r="R598" s="309" t="str">
        <f t="shared" si="561"/>
        <v/>
      </c>
      <c r="S598" s="56"/>
      <c r="T598" s="57"/>
      <c r="U598" s="64" t="str">
        <f>IF($A598="","",'Stammdaten Mitarbeitende'!L598)</f>
        <v/>
      </c>
      <c r="V598" s="63">
        <f t="shared" si="562"/>
        <v>0</v>
      </c>
      <c r="W598" s="63" t="str">
        <f t="shared" si="563"/>
        <v/>
      </c>
      <c r="X598" s="63" t="str">
        <f t="shared" si="564"/>
        <v/>
      </c>
      <c r="Y598" s="65" t="str">
        <f t="shared" si="565"/>
        <v/>
      </c>
      <c r="Z598" s="65" t="str">
        <f t="shared" si="566"/>
        <v/>
      </c>
      <c r="AA598" s="19" t="str">
        <f t="shared" si="567"/>
        <v/>
      </c>
      <c r="AB598" s="19" t="str">
        <f t="shared" si="568"/>
        <v/>
      </c>
      <c r="AC598" s="19" t="str">
        <f t="shared" si="569"/>
        <v/>
      </c>
      <c r="AD598" s="19" t="str">
        <f t="shared" si="570"/>
        <v/>
      </c>
      <c r="AE598" s="19" t="str">
        <f t="shared" si="571"/>
        <v/>
      </c>
      <c r="AF598" s="19" t="str">
        <f t="shared" si="572"/>
        <v/>
      </c>
      <c r="AG598" s="19">
        <f t="shared" si="573"/>
        <v>0</v>
      </c>
      <c r="AH598" s="19" t="str">
        <f t="shared" si="574"/>
        <v/>
      </c>
      <c r="AI598" s="81">
        <f t="shared" si="575"/>
        <v>0</v>
      </c>
      <c r="AJ598" s="80">
        <f t="shared" si="581"/>
        <v>0</v>
      </c>
      <c r="AK598" s="19">
        <f t="shared" si="576"/>
        <v>0</v>
      </c>
      <c r="AL598" s="19">
        <f t="shared" si="577"/>
        <v>0</v>
      </c>
      <c r="AM598" s="64">
        <f>IF('Stammdaten Mitarbeitende'!N598&gt;0,AC598,0)</f>
        <v>0</v>
      </c>
      <c r="AN598" s="74">
        <f>IF('Stammdaten Mitarbeitende'!N598&gt;0,P598,0)</f>
        <v>0</v>
      </c>
      <c r="AO598" s="19">
        <f t="shared" si="578"/>
        <v>0</v>
      </c>
      <c r="AP598" s="19">
        <f t="shared" si="579"/>
        <v>0</v>
      </c>
      <c r="AQ598" s="97">
        <f t="shared" si="580"/>
        <v>0</v>
      </c>
    </row>
    <row r="599" spans="1:43" ht="17.25" hidden="1" customHeight="1" x14ac:dyDescent="0.2">
      <c r="A599" s="347" t="str">
        <f>'Stammdaten Mitarbeitende'!AA599</f>
        <v/>
      </c>
      <c r="B599" s="348" t="str">
        <f t="shared" si="553"/>
        <v/>
      </c>
      <c r="C599" s="162"/>
      <c r="D599" s="163"/>
      <c r="E599" s="164"/>
      <c r="F599" s="165"/>
      <c r="G599" s="307"/>
      <c r="H599" s="308"/>
      <c r="I599" s="346">
        <f t="shared" si="554"/>
        <v>0</v>
      </c>
      <c r="J599" s="309" t="str">
        <f t="shared" si="555"/>
        <v/>
      </c>
      <c r="K599" s="164"/>
      <c r="L599" s="342" t="str">
        <f t="shared" si="556"/>
        <v/>
      </c>
      <c r="M599" s="309" t="str">
        <f t="shared" si="557"/>
        <v/>
      </c>
      <c r="N599" s="309" t="str">
        <f t="shared" si="558"/>
        <v/>
      </c>
      <c r="O599" s="309" t="str">
        <f t="shared" si="559"/>
        <v/>
      </c>
      <c r="P599" s="164"/>
      <c r="Q599" s="309" t="str">
        <f t="shared" si="560"/>
        <v/>
      </c>
      <c r="R599" s="309" t="str">
        <f t="shared" si="561"/>
        <v/>
      </c>
      <c r="S599" s="56"/>
      <c r="T599" s="57"/>
      <c r="U599" s="64" t="str">
        <f>IF($A599="","",'Stammdaten Mitarbeitende'!L599)</f>
        <v/>
      </c>
      <c r="V599" s="63">
        <f t="shared" si="562"/>
        <v>0</v>
      </c>
      <c r="W599" s="63" t="str">
        <f t="shared" si="563"/>
        <v/>
      </c>
      <c r="X599" s="63" t="str">
        <f t="shared" si="564"/>
        <v/>
      </c>
      <c r="Y599" s="65" t="str">
        <f t="shared" si="565"/>
        <v/>
      </c>
      <c r="Z599" s="65" t="str">
        <f t="shared" si="566"/>
        <v/>
      </c>
      <c r="AA599" s="19" t="str">
        <f t="shared" si="567"/>
        <v/>
      </c>
      <c r="AB599" s="19" t="str">
        <f t="shared" si="568"/>
        <v/>
      </c>
      <c r="AC599" s="19" t="str">
        <f t="shared" si="569"/>
        <v/>
      </c>
      <c r="AD599" s="19" t="str">
        <f t="shared" si="570"/>
        <v/>
      </c>
      <c r="AE599" s="19" t="str">
        <f t="shared" si="571"/>
        <v/>
      </c>
      <c r="AF599" s="19" t="str">
        <f t="shared" si="572"/>
        <v/>
      </c>
      <c r="AG599" s="19">
        <f t="shared" si="573"/>
        <v>0</v>
      </c>
      <c r="AH599" s="19" t="str">
        <f t="shared" si="574"/>
        <v/>
      </c>
      <c r="AI599" s="81">
        <f t="shared" si="575"/>
        <v>0</v>
      </c>
      <c r="AJ599" s="80">
        <f t="shared" si="581"/>
        <v>0</v>
      </c>
      <c r="AK599" s="19">
        <f t="shared" si="576"/>
        <v>0</v>
      </c>
      <c r="AL599" s="19">
        <f t="shared" si="577"/>
        <v>0</v>
      </c>
      <c r="AM599" s="64">
        <f>IF('Stammdaten Mitarbeitende'!N599&gt;0,AC599,0)</f>
        <v>0</v>
      </c>
      <c r="AN599" s="74">
        <f>IF('Stammdaten Mitarbeitende'!N599&gt;0,P599,0)</f>
        <v>0</v>
      </c>
      <c r="AO599" s="19">
        <f t="shared" si="578"/>
        <v>0</v>
      </c>
      <c r="AP599" s="19">
        <f t="shared" si="579"/>
        <v>0</v>
      </c>
      <c r="AQ599" s="97">
        <f t="shared" si="580"/>
        <v>0</v>
      </c>
    </row>
    <row r="600" spans="1:43" hidden="1" x14ac:dyDescent="0.2">
      <c r="A600" s="280" t="str">
        <f>Übersetzungstexte!A$296</f>
        <v>Seitentotal</v>
      </c>
      <c r="B600" s="343"/>
      <c r="C600" s="281"/>
      <c r="D600" s="92">
        <f>SUM(D579:D599)</f>
        <v>0</v>
      </c>
      <c r="E600" s="282"/>
      <c r="F600" s="92">
        <f>SUM(F579:F599)</f>
        <v>0</v>
      </c>
      <c r="G600" s="344"/>
      <c r="H600" s="159"/>
      <c r="I600" s="281"/>
      <c r="J600" s="92">
        <f>SUM(J579:J599)</f>
        <v>0</v>
      </c>
      <c r="K600" s="345"/>
      <c r="L600" s="159"/>
      <c r="M600" s="281"/>
      <c r="N600" s="92">
        <f>SUM(N579:N599)</f>
        <v>0</v>
      </c>
      <c r="O600" s="344"/>
      <c r="P600" s="92">
        <f>SUM(P579:P599)</f>
        <v>0</v>
      </c>
      <c r="Q600" s="281"/>
      <c r="R600" s="92">
        <f>SUM(R579:R599)</f>
        <v>0</v>
      </c>
      <c r="S600" s="56"/>
      <c r="T600" s="56"/>
      <c r="U600" s="56"/>
      <c r="V600" s="56"/>
      <c r="W600" s="56"/>
      <c r="X600" s="56"/>
      <c r="Y600" s="18"/>
      <c r="Z600" s="18"/>
      <c r="AA600" s="19"/>
      <c r="AB600" s="19"/>
      <c r="AC600" s="19"/>
      <c r="AD600" s="19"/>
      <c r="AE600" s="19"/>
      <c r="AI600" s="79"/>
      <c r="AJ600" s="79"/>
      <c r="AM600" s="56"/>
    </row>
    <row r="601" spans="1:43" hidden="1" x14ac:dyDescent="0.2">
      <c r="A601" s="240" t="str">
        <f>'Stammdaten Betrieb &amp; Abteilung'!D$1</f>
        <v xml:space="preserve">  </v>
      </c>
      <c r="B601" s="73"/>
      <c r="C601" s="241"/>
      <c r="D601" s="242"/>
      <c r="E601" s="1"/>
      <c r="F601" s="25"/>
      <c r="G601" s="1"/>
      <c r="H601" s="1"/>
      <c r="I601" s="1"/>
      <c r="J601" s="243"/>
      <c r="K601" s="46"/>
      <c r="L601" s="18"/>
      <c r="M601" s="22" t="str">
        <f>Übersetzungstexte!A$239</f>
        <v>Betrieb / Betriebsabteilung</v>
      </c>
      <c r="N601" s="49" t="str">
        <f>'Stammdaten Betrieb &amp; Abteilung'!D$13</f>
        <v xml:space="preserve"> </v>
      </c>
      <c r="O601" s="1"/>
      <c r="P601" s="49"/>
      <c r="AI601" s="79"/>
      <c r="AJ601" s="79"/>
      <c r="AM601" s="64"/>
      <c r="AO601" s="97"/>
    </row>
    <row r="602" spans="1:43" hidden="1" x14ac:dyDescent="0.2">
      <c r="A602" s="49" t="str">
        <f>'Stammdaten Betrieb &amp; Abteilung'!D$3</f>
        <v xml:space="preserve"> </v>
      </c>
      <c r="B602" s="73"/>
      <c r="C602" s="246"/>
      <c r="D602" s="242"/>
      <c r="E602" s="1"/>
      <c r="F602" s="25"/>
      <c r="G602" s="1"/>
      <c r="H602" s="1"/>
      <c r="I602" s="1"/>
      <c r="J602" s="247"/>
      <c r="K602" s="46"/>
      <c r="L602" s="18"/>
      <c r="M602" s="22" t="str">
        <f>Übersetzungstexte!A$240</f>
        <v>Abrechnungsperiode</v>
      </c>
      <c r="N602" s="349" t="str">
        <f>'Stammdaten Betrieb &amp; Abteilung'!D$14</f>
        <v/>
      </c>
      <c r="O602" s="350"/>
      <c r="P602" s="350" t="e">
        <f>'Stammdaten Betrieb &amp; Abteilung'!D$12</f>
        <v>#VALUE!</v>
      </c>
      <c r="Q602" s="351"/>
      <c r="R602" s="352"/>
      <c r="AI602" s="79"/>
      <c r="AJ602" s="79"/>
      <c r="AM602" s="64"/>
      <c r="AO602" s="87"/>
      <c r="AP602" s="87"/>
    </row>
    <row r="603" spans="1:43" hidden="1" x14ac:dyDescent="0.2">
      <c r="A603" s="49" t="str">
        <f>'Stammdaten Betrieb &amp; Abteilung'!D$4</f>
        <v xml:space="preserve"> </v>
      </c>
      <c r="B603" s="73"/>
      <c r="C603" s="1"/>
      <c r="D603" s="242"/>
      <c r="E603" s="1"/>
      <c r="F603" s="25"/>
      <c r="G603" s="1"/>
      <c r="H603" s="1"/>
      <c r="I603" s="1"/>
      <c r="J603" s="247"/>
      <c r="K603" s="46"/>
      <c r="L603" s="18"/>
      <c r="M603" s="22" t="str">
        <f>Übersetzungstexte!A$241</f>
        <v>Beginn / Ende der Kurzarbeit</v>
      </c>
      <c r="N603" s="49" t="str">
        <f>'Stammdaten Betrieb &amp; Abteilung'!D$16</f>
        <v/>
      </c>
      <c r="O603" s="1"/>
      <c r="P603" s="49"/>
      <c r="Q603" s="49"/>
      <c r="AI603" s="79"/>
      <c r="AJ603" s="79"/>
      <c r="AM603" s="64"/>
      <c r="AO603" s="87"/>
      <c r="AP603" s="87"/>
    </row>
    <row r="604" spans="1:43" hidden="1" x14ac:dyDescent="0.2">
      <c r="A604" s="187"/>
      <c r="B604" s="188"/>
      <c r="C604" s="189"/>
      <c r="D604" s="190"/>
      <c r="E604" s="189"/>
      <c r="F604" s="191"/>
      <c r="G604" s="189"/>
      <c r="H604" s="189"/>
      <c r="I604" s="189"/>
      <c r="J604" s="190"/>
      <c r="K604" s="190"/>
      <c r="L604" s="189"/>
      <c r="M604" s="192"/>
      <c r="N604" s="189"/>
      <c r="O604" s="189"/>
      <c r="P604" s="189"/>
      <c r="Q604" s="189"/>
      <c r="R604" s="189"/>
      <c r="AI604" s="79"/>
      <c r="AJ604" s="79"/>
      <c r="AM604" s="64"/>
      <c r="AO604" s="87"/>
      <c r="AP604" s="87"/>
    </row>
    <row r="605" spans="1:43" hidden="1" x14ac:dyDescent="0.2">
      <c r="A605" s="311">
        <v>1</v>
      </c>
      <c r="B605" s="312">
        <v>2</v>
      </c>
      <c r="C605" s="312">
        <v>3</v>
      </c>
      <c r="D605" s="312">
        <v>4</v>
      </c>
      <c r="E605" s="312">
        <v>5</v>
      </c>
      <c r="F605" s="312">
        <v>6</v>
      </c>
      <c r="G605" s="313"/>
      <c r="H605" s="314">
        <v>7</v>
      </c>
      <c r="I605" s="315"/>
      <c r="J605" s="312">
        <v>8</v>
      </c>
      <c r="K605" s="312">
        <v>9</v>
      </c>
      <c r="L605" s="312">
        <v>10</v>
      </c>
      <c r="M605" s="312">
        <v>11</v>
      </c>
      <c r="N605" s="312">
        <v>12</v>
      </c>
      <c r="O605" s="312">
        <v>13</v>
      </c>
      <c r="P605" s="312"/>
      <c r="Q605" s="312">
        <v>14</v>
      </c>
      <c r="R605" s="312">
        <v>15</v>
      </c>
      <c r="S605" s="54"/>
      <c r="T605" s="54"/>
      <c r="U605" s="54"/>
      <c r="V605" s="58" t="s">
        <v>717</v>
      </c>
      <c r="W605" s="54" t="s">
        <v>759</v>
      </c>
      <c r="X605" s="54"/>
      <c r="Y605" s="59" t="s">
        <v>718</v>
      </c>
      <c r="Z605" s="54" t="s">
        <v>719</v>
      </c>
      <c r="AA605" s="59" t="s">
        <v>720</v>
      </c>
      <c r="AB605" s="59" t="s">
        <v>721</v>
      </c>
      <c r="AC605" s="59" t="s">
        <v>722</v>
      </c>
      <c r="AD605" s="59" t="s">
        <v>723</v>
      </c>
      <c r="AE605" s="59" t="s">
        <v>736</v>
      </c>
      <c r="AF605" s="66" t="s">
        <v>732</v>
      </c>
      <c r="AG605" s="66"/>
      <c r="AH605" s="91" t="s">
        <v>737</v>
      </c>
      <c r="AI605" s="66"/>
      <c r="AJ605" s="66"/>
      <c r="AK605" s="78"/>
      <c r="AL605" s="78"/>
      <c r="AM605" s="87" t="s">
        <v>60</v>
      </c>
      <c r="AN605" s="87" t="s">
        <v>60</v>
      </c>
      <c r="AO605" s="87"/>
      <c r="AP605" s="87"/>
      <c r="AQ605" s="381" t="s">
        <v>800</v>
      </c>
    </row>
    <row r="606" spans="1:43" s="6" customFormat="1" hidden="1" x14ac:dyDescent="0.2">
      <c r="A606" s="316" t="str">
        <f>Übersetzungstexte!A$242</f>
        <v/>
      </c>
      <c r="B606" s="317" t="str">
        <f>Übersetzungstexte!A$245</f>
        <v>anrechen-</v>
      </c>
      <c r="C606" s="317" t="str">
        <f>Übersetzungstexte!A$248</f>
        <v>Wöchentl.</v>
      </c>
      <c r="D606" s="318" t="str">
        <f>Übersetzungstexte!A$251</f>
        <v>Sollstd. Abr.-</v>
      </c>
      <c r="E606" s="310" t="str">
        <f>Übersetzungstexte!A$254</f>
        <v/>
      </c>
      <c r="F606" s="318" t="str">
        <f>Übersetzungstexte!A$257</f>
        <v>Bezahlte/</v>
      </c>
      <c r="G606" s="319"/>
      <c r="H606" s="320" t="str">
        <f>Übersetzungstexte!A$263</f>
        <v>(nur für Gleitzeit)</v>
      </c>
      <c r="I606" s="321"/>
      <c r="J606" s="318" t="str">
        <f>Übersetzungstexte!A$269</f>
        <v>Ausfall-</v>
      </c>
      <c r="K606" s="318" t="str">
        <f>Übersetzungstexte!A$272</f>
        <v>Saldo</v>
      </c>
      <c r="L606" s="310" t="str">
        <f>Übersetzungstexte!A$275</f>
        <v>Saisonale</v>
      </c>
      <c r="M606" s="322" t="str">
        <f>Übersetzungstexte!A$278</f>
        <v>Anrechen-</v>
      </c>
      <c r="N606" s="310" t="str">
        <f>Übersetzungstexte!A$281</f>
        <v>Verdienst-</v>
      </c>
      <c r="O606" s="310" t="str">
        <f>Übersetzungstexte!A$284</f>
        <v>Verdienst-</v>
      </c>
      <c r="P606" s="317" t="str">
        <f>Übersetzungstexte!A$287</f>
        <v>Verdienst</v>
      </c>
      <c r="Q606" s="310" t="str">
        <f>AE$4</f>
        <v xml:space="preserve">Abzug </v>
      </c>
      <c r="R606" s="310" t="str">
        <f>Übersetzungstexte!A$293</f>
        <v/>
      </c>
      <c r="S606" s="55"/>
      <c r="T606" s="55"/>
      <c r="U606" s="62" t="s">
        <v>680</v>
      </c>
      <c r="V606" s="60" t="s">
        <v>709</v>
      </c>
      <c r="W606" s="61" t="s">
        <v>691</v>
      </c>
      <c r="X606" s="61" t="s">
        <v>554</v>
      </c>
      <c r="Y606" s="59" t="s">
        <v>729</v>
      </c>
      <c r="Z606" s="67" t="s">
        <v>671</v>
      </c>
      <c r="AA606" s="59" t="s">
        <v>731</v>
      </c>
      <c r="AB606" s="59" t="s">
        <v>694</v>
      </c>
      <c r="AC606" s="59" t="s">
        <v>674</v>
      </c>
      <c r="AD606" s="59" t="s">
        <v>674</v>
      </c>
      <c r="AE606" s="59" t="s">
        <v>677</v>
      </c>
      <c r="AF606" s="66" t="s">
        <v>677</v>
      </c>
      <c r="AG606" s="66" t="s">
        <v>673</v>
      </c>
      <c r="AH606" s="91"/>
      <c r="AI606" s="66" t="s">
        <v>685</v>
      </c>
      <c r="AJ606" s="66" t="s">
        <v>685</v>
      </c>
      <c r="AK606" s="66" t="s">
        <v>764</v>
      </c>
      <c r="AL606" s="66" t="s">
        <v>667</v>
      </c>
      <c r="AM606" s="59" t="s">
        <v>674</v>
      </c>
      <c r="AN606" s="66" t="s">
        <v>673</v>
      </c>
      <c r="AO606" s="66" t="s">
        <v>764</v>
      </c>
      <c r="AP606" s="95" t="s">
        <v>46</v>
      </c>
      <c r="AQ606" s="382" t="s">
        <v>801</v>
      </c>
    </row>
    <row r="607" spans="1:43" s="6" customFormat="1" hidden="1" x14ac:dyDescent="0.2">
      <c r="A607" s="323" t="str">
        <f>Übersetzungstexte!A$243</f>
        <v/>
      </c>
      <c r="B607" s="310" t="str">
        <f>Übersetzungstexte!A$246</f>
        <v>barer Std.-</v>
      </c>
      <c r="C607" s="317" t="str">
        <f>Übersetzungstexte!A$249</f>
        <v>Arbeitszeit</v>
      </c>
      <c r="D607" s="318" t="str">
        <f>Übersetzungstexte!A$252</f>
        <v>Periode Inkl.</v>
      </c>
      <c r="E607" s="310" t="str">
        <f>Übersetzungstexte!A$255</f>
        <v/>
      </c>
      <c r="F607" s="318" t="str">
        <f>Übersetzungstexte!A$258</f>
        <v>Unbezahlte</v>
      </c>
      <c r="G607" s="324" t="str">
        <f>Übersetzungstexte!A$261</f>
        <v>Saldo Ende Per.</v>
      </c>
      <c r="H607" s="325"/>
      <c r="I607" s="326"/>
      <c r="J607" s="318" t="str">
        <f>Übersetzungstexte!A$270</f>
        <v>stunden</v>
      </c>
      <c r="K607" s="318" t="str">
        <f>Übersetzungstexte!A$273</f>
        <v>Mehrstd.</v>
      </c>
      <c r="L607" s="310" t="str">
        <f>Übersetzungstexte!A$276</f>
        <v>Ausfall-</v>
      </c>
      <c r="M607" s="322" t="str">
        <f>Übersetzungstexte!A$279</f>
        <v>bare Aus-</v>
      </c>
      <c r="N607" s="310" t="str">
        <f>Übersetzungstexte!A$282</f>
        <v>ausfall</v>
      </c>
      <c r="O607" s="310" t="str">
        <f>Übersetzungstexte!A$285</f>
        <v>ausfall</v>
      </c>
      <c r="P607" s="317" t="str">
        <f>Übersetzungstexte!A$288</f>
        <v>Zwischen-</v>
      </c>
      <c r="Q607" s="310" t="str">
        <f>Übersetzungstexte!A$291</f>
        <v>Karenztage</v>
      </c>
      <c r="R607" s="310" t="str">
        <f>Übersetzungstexte!A$294</f>
        <v>Beantragte</v>
      </c>
      <c r="S607" s="55"/>
      <c r="T607" s="55"/>
      <c r="U607" s="55" t="s">
        <v>682</v>
      </c>
      <c r="V607" s="60" t="s">
        <v>710</v>
      </c>
      <c r="W607" s="61" t="s">
        <v>692</v>
      </c>
      <c r="X607" s="61"/>
      <c r="Y607" s="59" t="s">
        <v>730</v>
      </c>
      <c r="Z607" s="67" t="s">
        <v>691</v>
      </c>
      <c r="AA607" s="59" t="s">
        <v>730</v>
      </c>
      <c r="AB607" s="59" t="s">
        <v>51</v>
      </c>
      <c r="AC607" s="59" t="s">
        <v>672</v>
      </c>
      <c r="AD607" s="59" t="s">
        <v>672</v>
      </c>
      <c r="AE607" s="59" t="s">
        <v>656</v>
      </c>
      <c r="AF607" s="66" t="s">
        <v>707</v>
      </c>
      <c r="AG607" s="66" t="s">
        <v>707</v>
      </c>
      <c r="AH607" s="91" t="s">
        <v>678</v>
      </c>
      <c r="AI607" s="66" t="s">
        <v>760</v>
      </c>
      <c r="AJ607" s="66" t="s">
        <v>763</v>
      </c>
      <c r="AK607" s="66" t="s">
        <v>760</v>
      </c>
      <c r="AL607" s="66" t="s">
        <v>760</v>
      </c>
      <c r="AM607" s="59" t="s">
        <v>672</v>
      </c>
      <c r="AN607" s="66" t="s">
        <v>707</v>
      </c>
      <c r="AO607" s="66" t="s">
        <v>45</v>
      </c>
      <c r="AP607" s="95" t="s">
        <v>47</v>
      </c>
      <c r="AQ607" s="383"/>
    </row>
    <row r="608" spans="1:43" s="6" customFormat="1" hidden="1" x14ac:dyDescent="0.2">
      <c r="A608" s="327" t="str">
        <f>Übersetzungstexte!A$244</f>
        <v>Name,Vorname</v>
      </c>
      <c r="B608" s="328" t="str">
        <f>Übersetzungstexte!A$247</f>
        <v>Verdienst</v>
      </c>
      <c r="C608" s="329" t="str">
        <f>Übersetzungstexte!A$250</f>
        <v>in der AP</v>
      </c>
      <c r="D608" s="330" t="str">
        <f>Übersetzungstexte!A$253</f>
        <v>Vorholzeit</v>
      </c>
      <c r="E608" s="328" t="str">
        <f>Übersetzungstexte!A$256</f>
        <v>Istzeit</v>
      </c>
      <c r="F608" s="330" t="str">
        <f>Übersetzungstexte!A$259</f>
        <v>Absenzen</v>
      </c>
      <c r="G608" s="331" t="str">
        <f>Übersetzungstexte!A$262</f>
        <v>vorherg.</v>
      </c>
      <c r="H608" s="332" t="str">
        <f>Übersetzungstexte!A$265</f>
        <v>laufend</v>
      </c>
      <c r="I608" s="328" t="str">
        <f>Übersetzungstexte!A$268</f>
        <v>Diff.</v>
      </c>
      <c r="J608" s="330" t="str">
        <f>Übersetzungstexte!A$271</f>
        <v>total</v>
      </c>
      <c r="K608" s="330" t="str">
        <f>Übersetzungstexte!A$274</f>
        <v>Vormonate</v>
      </c>
      <c r="L608" s="328" t="str">
        <f>Übersetzungstexte!A$277</f>
        <v>stunden</v>
      </c>
      <c r="M608" s="333" t="str">
        <f>Übersetzungstexte!A$280</f>
        <v>fall-Std.</v>
      </c>
      <c r="N608" s="333" t="str">
        <f>Übersetzungstexte!A$283</f>
        <v>100%</v>
      </c>
      <c r="O608" s="333" t="str">
        <f>Übersetzungstexte!A$286</f>
        <v>80%</v>
      </c>
      <c r="P608" s="329" t="str">
        <f>Übersetzungstexte!A$289</f>
        <v>Beschäftigung</v>
      </c>
      <c r="Q608" s="333" t="str">
        <f>Übersetzungstexte!A$292</f>
        <v>80%</v>
      </c>
      <c r="R608" s="328" t="str">
        <f>Übersetzungstexte!A$295</f>
        <v>Vergütung</v>
      </c>
      <c r="S608" s="55"/>
      <c r="T608" s="55"/>
      <c r="U608" s="55" t="s">
        <v>673</v>
      </c>
      <c r="V608" s="61"/>
      <c r="W608" s="61" t="s">
        <v>738</v>
      </c>
      <c r="X608" s="61"/>
      <c r="Y608" s="59" t="s">
        <v>697</v>
      </c>
      <c r="Z608" s="67" t="s">
        <v>692</v>
      </c>
      <c r="AA608" s="59" t="s">
        <v>698</v>
      </c>
      <c r="AB608" s="59" t="s">
        <v>50</v>
      </c>
      <c r="AC608" s="68" t="s">
        <v>675</v>
      </c>
      <c r="AD608" s="68" t="s">
        <v>676</v>
      </c>
      <c r="AE608" s="68" t="s">
        <v>676</v>
      </c>
      <c r="AF608" s="66" t="s">
        <v>733</v>
      </c>
      <c r="AG608" s="66" t="s">
        <v>733</v>
      </c>
      <c r="AH608" s="96" t="s">
        <v>679</v>
      </c>
      <c r="AI608" s="66" t="s">
        <v>749</v>
      </c>
      <c r="AJ608" s="66" t="s">
        <v>749</v>
      </c>
      <c r="AK608" s="66" t="s">
        <v>749</v>
      </c>
      <c r="AL608" s="66" t="s">
        <v>749</v>
      </c>
      <c r="AM608" s="68" t="s">
        <v>675</v>
      </c>
      <c r="AN608" s="66" t="s">
        <v>733</v>
      </c>
      <c r="AO608" s="66" t="s">
        <v>663</v>
      </c>
      <c r="AP608" s="95" t="s">
        <v>48</v>
      </c>
      <c r="AQ608" s="383"/>
    </row>
    <row r="609" spans="1:43" ht="17.25" hidden="1" customHeight="1" x14ac:dyDescent="0.2">
      <c r="A609" s="347" t="str">
        <f>'Stammdaten Mitarbeitende'!AA609</f>
        <v/>
      </c>
      <c r="B609" s="348" t="str">
        <f t="shared" ref="B609:B629" si="582">U609</f>
        <v/>
      </c>
      <c r="C609" s="162"/>
      <c r="D609" s="163"/>
      <c r="E609" s="164"/>
      <c r="F609" s="165"/>
      <c r="G609" s="307"/>
      <c r="H609" s="308"/>
      <c r="I609" s="346">
        <f t="shared" ref="I609:I629" si="583">V609</f>
        <v>0</v>
      </c>
      <c r="J609" s="309" t="str">
        <f t="shared" ref="J609:J629" si="584">W609</f>
        <v/>
      </c>
      <c r="K609" s="164"/>
      <c r="L609" s="342" t="str">
        <f t="shared" ref="L609:L629" si="585">Z609</f>
        <v/>
      </c>
      <c r="M609" s="309" t="str">
        <f t="shared" ref="M609:M629" si="586">AB609</f>
        <v/>
      </c>
      <c r="N609" s="309" t="str">
        <f t="shared" ref="N609:N629" si="587">AC609</f>
        <v/>
      </c>
      <c r="O609" s="309" t="str">
        <f t="shared" ref="O609:O629" si="588">AD609</f>
        <v/>
      </c>
      <c r="P609" s="164"/>
      <c r="Q609" s="309" t="str">
        <f t="shared" ref="Q609:Q629" si="589">AE609</f>
        <v/>
      </c>
      <c r="R609" s="309" t="str">
        <f t="shared" ref="R609:R629" si="590">AH609</f>
        <v/>
      </c>
      <c r="S609" s="56"/>
      <c r="T609" s="57"/>
      <c r="U609" s="64" t="str">
        <f>IF($A609="","",'Stammdaten Mitarbeitende'!L609)</f>
        <v/>
      </c>
      <c r="V609" s="63">
        <f t="shared" ref="V609:V629" si="591">IF(AND(G609="",H609=""),0,G609-H609)</f>
        <v>0</v>
      </c>
      <c r="W609" s="63" t="str">
        <f t="shared" ref="W609:W629" si="592">IF(OR($A609="",D609="",E609="",F609="",V609=""),"",D609-(E609+F609+V609))</f>
        <v/>
      </c>
      <c r="X609" s="63" t="str">
        <f t="shared" ref="X609:X629" si="593">IF(W609="","",MAX(W609,0))</f>
        <v/>
      </c>
      <c r="Y609" s="65" t="str">
        <f t="shared" ref="Y609:Y629" si="594">IF(J609="","",Y$4)</f>
        <v/>
      </c>
      <c r="Z609" s="65" t="str">
        <f t="shared" ref="Z609:Z629" si="595">IF(J609="","",J609*Z$4)</f>
        <v/>
      </c>
      <c r="AA609" s="19" t="str">
        <f t="shared" ref="AA609:AA629" si="596">IF(Y609="","",AA$4)</f>
        <v/>
      </c>
      <c r="AB609" s="19" t="str">
        <f t="shared" ref="AB609:AB629" si="597">IF(J609="","",ROUND(J609*AB$4 - MAX(K609-L609,0),2))</f>
        <v/>
      </c>
      <c r="AC609" s="19" t="str">
        <f t="shared" ref="AC609:AC629" si="598">IF(OR($A609="",J609="",B609="",M609&lt;0),"",MAX(ROUND(M609*B609*2,1)/2,0))</f>
        <v/>
      </c>
      <c r="AD609" s="19" t="str">
        <f t="shared" ref="AD609:AD629" si="599">IF(OR($A609="",N609=""),"",ROUND(N609*8/5,1)/2)</f>
        <v/>
      </c>
      <c r="AE609" s="19" t="str">
        <f t="shared" ref="AE609:AE629" si="600">IF(OR($A609="",B609="",N609=""),"",ROUND(AE$3*C609*B609*16/50,1)/2)</f>
        <v/>
      </c>
      <c r="AF609" s="19" t="str">
        <f t="shared" ref="AF609:AF629" si="601">IF(OR($A609="",J609="",N609=""),"",MAX(O609+P609-N609,0))</f>
        <v/>
      </c>
      <c r="AG609" s="19">
        <f t="shared" ref="AG609:AG629" si="602">P609</f>
        <v>0</v>
      </c>
      <c r="AH609" s="19" t="str">
        <f t="shared" ref="AH609:AH629" si="603">IF(OR($A609="",N609=""),"",ROUND((MAX(O609-Q609-AF609,0))*2,1)/2)</f>
        <v/>
      </c>
      <c r="AI609" s="81">
        <f t="shared" ref="AI609:AI629" si="604">IF(D609="",0,1)</f>
        <v>0</v>
      </c>
      <c r="AJ609" s="80">
        <f>IF(J609="",0,IF(ROUND(J609,2)&lt;=0,0,1))</f>
        <v>0</v>
      </c>
      <c r="AK609" s="19">
        <f t="shared" ref="AK609:AK629" si="605">IF(D609="",0,D609)</f>
        <v>0</v>
      </c>
      <c r="AL609" s="19">
        <f t="shared" ref="AL609:AL629" si="606">IF(D609="",0,F609)</f>
        <v>0</v>
      </c>
      <c r="AM609" s="64">
        <f>IF('Stammdaten Mitarbeitende'!N609&gt;0,AC609,0)</f>
        <v>0</v>
      </c>
      <c r="AN609" s="74">
        <f>IF('Stammdaten Mitarbeitende'!N609&gt;0,P609,0)</f>
        <v>0</v>
      </c>
      <c r="AO609" s="19">
        <f t="shared" ref="AO609:AO629" si="607">D609</f>
        <v>0</v>
      </c>
      <c r="AP609" s="19">
        <f t="shared" ref="AP609:AP629" si="608">F609</f>
        <v>0</v>
      </c>
      <c r="AQ609" s="97">
        <f t="shared" ref="AQ609:AQ629" si="609">IF(AM609="",0,MAX(AM609-AN609,0))</f>
        <v>0</v>
      </c>
    </row>
    <row r="610" spans="1:43" ht="17.25" hidden="1" customHeight="1" x14ac:dyDescent="0.2">
      <c r="A610" s="347" t="str">
        <f>'Stammdaten Mitarbeitende'!AA610</f>
        <v/>
      </c>
      <c r="B610" s="348" t="str">
        <f t="shared" si="582"/>
        <v/>
      </c>
      <c r="C610" s="162"/>
      <c r="D610" s="163"/>
      <c r="E610" s="164"/>
      <c r="F610" s="165"/>
      <c r="G610" s="307"/>
      <c r="H610" s="308"/>
      <c r="I610" s="346">
        <f t="shared" si="583"/>
        <v>0</v>
      </c>
      <c r="J610" s="309" t="str">
        <f t="shared" si="584"/>
        <v/>
      </c>
      <c r="K610" s="164"/>
      <c r="L610" s="342" t="str">
        <f t="shared" si="585"/>
        <v/>
      </c>
      <c r="M610" s="309" t="str">
        <f t="shared" si="586"/>
        <v/>
      </c>
      <c r="N610" s="309" t="str">
        <f t="shared" si="587"/>
        <v/>
      </c>
      <c r="O610" s="309" t="str">
        <f t="shared" si="588"/>
        <v/>
      </c>
      <c r="P610" s="164"/>
      <c r="Q610" s="309" t="str">
        <f t="shared" si="589"/>
        <v/>
      </c>
      <c r="R610" s="309" t="str">
        <f t="shared" si="590"/>
        <v/>
      </c>
      <c r="S610" s="56"/>
      <c r="T610" s="57"/>
      <c r="U610" s="64" t="str">
        <f>IF($A610="","",'Stammdaten Mitarbeitende'!L610)</f>
        <v/>
      </c>
      <c r="V610" s="63">
        <f t="shared" si="591"/>
        <v>0</v>
      </c>
      <c r="W610" s="63" t="str">
        <f t="shared" si="592"/>
        <v/>
      </c>
      <c r="X610" s="63" t="str">
        <f t="shared" si="593"/>
        <v/>
      </c>
      <c r="Y610" s="65" t="str">
        <f t="shared" si="594"/>
        <v/>
      </c>
      <c r="Z610" s="65" t="str">
        <f t="shared" si="595"/>
        <v/>
      </c>
      <c r="AA610" s="19" t="str">
        <f t="shared" si="596"/>
        <v/>
      </c>
      <c r="AB610" s="19" t="str">
        <f t="shared" si="597"/>
        <v/>
      </c>
      <c r="AC610" s="19" t="str">
        <f t="shared" si="598"/>
        <v/>
      </c>
      <c r="AD610" s="19" t="str">
        <f t="shared" si="599"/>
        <v/>
      </c>
      <c r="AE610" s="19" t="str">
        <f t="shared" si="600"/>
        <v/>
      </c>
      <c r="AF610" s="19" t="str">
        <f t="shared" si="601"/>
        <v/>
      </c>
      <c r="AG610" s="19">
        <f t="shared" si="602"/>
        <v>0</v>
      </c>
      <c r="AH610" s="19" t="str">
        <f t="shared" si="603"/>
        <v/>
      </c>
      <c r="AI610" s="81">
        <f t="shared" si="604"/>
        <v>0</v>
      </c>
      <c r="AJ610" s="80">
        <f t="shared" ref="AJ610:AJ629" si="610">IF(J610="",0,IF(ROUND(J610,2)&lt;=0,0,1))</f>
        <v>0</v>
      </c>
      <c r="AK610" s="19">
        <f t="shared" si="605"/>
        <v>0</v>
      </c>
      <c r="AL610" s="19">
        <f t="shared" si="606"/>
        <v>0</v>
      </c>
      <c r="AM610" s="64">
        <f>IF('Stammdaten Mitarbeitende'!N610&gt;0,AC610,0)</f>
        <v>0</v>
      </c>
      <c r="AN610" s="74">
        <f>IF('Stammdaten Mitarbeitende'!N610&gt;0,P610,0)</f>
        <v>0</v>
      </c>
      <c r="AO610" s="19">
        <f t="shared" si="607"/>
        <v>0</v>
      </c>
      <c r="AP610" s="19">
        <f t="shared" si="608"/>
        <v>0</v>
      </c>
      <c r="AQ610" s="97">
        <f t="shared" si="609"/>
        <v>0</v>
      </c>
    </row>
    <row r="611" spans="1:43" ht="17.25" hidden="1" customHeight="1" x14ac:dyDescent="0.2">
      <c r="A611" s="347" t="str">
        <f>'Stammdaten Mitarbeitende'!AA611</f>
        <v/>
      </c>
      <c r="B611" s="348" t="str">
        <f t="shared" si="582"/>
        <v/>
      </c>
      <c r="C611" s="162"/>
      <c r="D611" s="163"/>
      <c r="E611" s="164"/>
      <c r="F611" s="165"/>
      <c r="G611" s="307"/>
      <c r="H611" s="308"/>
      <c r="I611" s="346">
        <f t="shared" si="583"/>
        <v>0</v>
      </c>
      <c r="J611" s="309" t="str">
        <f t="shared" si="584"/>
        <v/>
      </c>
      <c r="K611" s="164"/>
      <c r="L611" s="342" t="str">
        <f t="shared" si="585"/>
        <v/>
      </c>
      <c r="M611" s="309" t="str">
        <f t="shared" si="586"/>
        <v/>
      </c>
      <c r="N611" s="309" t="str">
        <f t="shared" si="587"/>
        <v/>
      </c>
      <c r="O611" s="309" t="str">
        <f t="shared" si="588"/>
        <v/>
      </c>
      <c r="P611" s="164"/>
      <c r="Q611" s="309" t="str">
        <f t="shared" si="589"/>
        <v/>
      </c>
      <c r="R611" s="309" t="str">
        <f t="shared" si="590"/>
        <v/>
      </c>
      <c r="S611" s="56"/>
      <c r="T611" s="57"/>
      <c r="U611" s="64" t="str">
        <f>IF($A611="","",'Stammdaten Mitarbeitende'!L611)</f>
        <v/>
      </c>
      <c r="V611" s="63">
        <f t="shared" si="591"/>
        <v>0</v>
      </c>
      <c r="W611" s="63" t="str">
        <f t="shared" si="592"/>
        <v/>
      </c>
      <c r="X611" s="63" t="str">
        <f t="shared" si="593"/>
        <v/>
      </c>
      <c r="Y611" s="65" t="str">
        <f t="shared" si="594"/>
        <v/>
      </c>
      <c r="Z611" s="65" t="str">
        <f t="shared" si="595"/>
        <v/>
      </c>
      <c r="AA611" s="19" t="str">
        <f t="shared" si="596"/>
        <v/>
      </c>
      <c r="AB611" s="19" t="str">
        <f t="shared" si="597"/>
        <v/>
      </c>
      <c r="AC611" s="19" t="str">
        <f t="shared" si="598"/>
        <v/>
      </c>
      <c r="AD611" s="19" t="str">
        <f t="shared" si="599"/>
        <v/>
      </c>
      <c r="AE611" s="19" t="str">
        <f t="shared" si="600"/>
        <v/>
      </c>
      <c r="AF611" s="19" t="str">
        <f t="shared" si="601"/>
        <v/>
      </c>
      <c r="AG611" s="19">
        <f t="shared" si="602"/>
        <v>0</v>
      </c>
      <c r="AH611" s="19" t="str">
        <f t="shared" si="603"/>
        <v/>
      </c>
      <c r="AI611" s="81">
        <f t="shared" si="604"/>
        <v>0</v>
      </c>
      <c r="AJ611" s="80">
        <f t="shared" si="610"/>
        <v>0</v>
      </c>
      <c r="AK611" s="19">
        <f t="shared" si="605"/>
        <v>0</v>
      </c>
      <c r="AL611" s="19">
        <f t="shared" si="606"/>
        <v>0</v>
      </c>
      <c r="AM611" s="64">
        <f>IF('Stammdaten Mitarbeitende'!N611&gt;0,AC611,0)</f>
        <v>0</v>
      </c>
      <c r="AN611" s="74">
        <f>IF('Stammdaten Mitarbeitende'!N611&gt;0,P611,0)</f>
        <v>0</v>
      </c>
      <c r="AO611" s="19">
        <f t="shared" si="607"/>
        <v>0</v>
      </c>
      <c r="AP611" s="19">
        <f t="shared" si="608"/>
        <v>0</v>
      </c>
      <c r="AQ611" s="97">
        <f t="shared" si="609"/>
        <v>0</v>
      </c>
    </row>
    <row r="612" spans="1:43" ht="17.25" hidden="1" customHeight="1" x14ac:dyDescent="0.2">
      <c r="A612" s="347" t="str">
        <f>'Stammdaten Mitarbeitende'!AA612</f>
        <v/>
      </c>
      <c r="B612" s="348" t="str">
        <f t="shared" si="582"/>
        <v/>
      </c>
      <c r="C612" s="162"/>
      <c r="D612" s="163"/>
      <c r="E612" s="164"/>
      <c r="F612" s="165"/>
      <c r="G612" s="307"/>
      <c r="H612" s="308"/>
      <c r="I612" s="346">
        <f t="shared" si="583"/>
        <v>0</v>
      </c>
      <c r="J612" s="309" t="str">
        <f t="shared" si="584"/>
        <v/>
      </c>
      <c r="K612" s="164"/>
      <c r="L612" s="342" t="str">
        <f t="shared" si="585"/>
        <v/>
      </c>
      <c r="M612" s="309" t="str">
        <f t="shared" si="586"/>
        <v/>
      </c>
      <c r="N612" s="309" t="str">
        <f t="shared" si="587"/>
        <v/>
      </c>
      <c r="O612" s="309" t="str">
        <f t="shared" si="588"/>
        <v/>
      </c>
      <c r="P612" s="164"/>
      <c r="Q612" s="309" t="str">
        <f t="shared" si="589"/>
        <v/>
      </c>
      <c r="R612" s="309" t="str">
        <f t="shared" si="590"/>
        <v/>
      </c>
      <c r="S612" s="56"/>
      <c r="T612" s="57"/>
      <c r="U612" s="64" t="str">
        <f>IF($A612="","",'Stammdaten Mitarbeitende'!L612)</f>
        <v/>
      </c>
      <c r="V612" s="63">
        <f t="shared" si="591"/>
        <v>0</v>
      </c>
      <c r="W612" s="63" t="str">
        <f t="shared" si="592"/>
        <v/>
      </c>
      <c r="X612" s="63" t="str">
        <f t="shared" si="593"/>
        <v/>
      </c>
      <c r="Y612" s="65" t="str">
        <f t="shared" si="594"/>
        <v/>
      </c>
      <c r="Z612" s="65" t="str">
        <f t="shared" si="595"/>
        <v/>
      </c>
      <c r="AA612" s="19" t="str">
        <f t="shared" si="596"/>
        <v/>
      </c>
      <c r="AB612" s="19" t="str">
        <f t="shared" si="597"/>
        <v/>
      </c>
      <c r="AC612" s="19" t="str">
        <f t="shared" si="598"/>
        <v/>
      </c>
      <c r="AD612" s="19" t="str">
        <f t="shared" si="599"/>
        <v/>
      </c>
      <c r="AE612" s="19" t="str">
        <f t="shared" si="600"/>
        <v/>
      </c>
      <c r="AF612" s="19" t="str">
        <f t="shared" si="601"/>
        <v/>
      </c>
      <c r="AG612" s="19">
        <f t="shared" si="602"/>
        <v>0</v>
      </c>
      <c r="AH612" s="19" t="str">
        <f t="shared" si="603"/>
        <v/>
      </c>
      <c r="AI612" s="81">
        <f t="shared" si="604"/>
        <v>0</v>
      </c>
      <c r="AJ612" s="80">
        <f t="shared" si="610"/>
        <v>0</v>
      </c>
      <c r="AK612" s="19">
        <f t="shared" si="605"/>
        <v>0</v>
      </c>
      <c r="AL612" s="19">
        <f t="shared" si="606"/>
        <v>0</v>
      </c>
      <c r="AM612" s="64">
        <f>IF('Stammdaten Mitarbeitende'!N612&gt;0,AC612,0)</f>
        <v>0</v>
      </c>
      <c r="AN612" s="74">
        <f>IF('Stammdaten Mitarbeitende'!N612&gt;0,P612,0)</f>
        <v>0</v>
      </c>
      <c r="AO612" s="19">
        <f t="shared" si="607"/>
        <v>0</v>
      </c>
      <c r="AP612" s="19">
        <f t="shared" si="608"/>
        <v>0</v>
      </c>
      <c r="AQ612" s="97">
        <f t="shared" si="609"/>
        <v>0</v>
      </c>
    </row>
    <row r="613" spans="1:43" ht="17.25" hidden="1" customHeight="1" x14ac:dyDescent="0.2">
      <c r="A613" s="347" t="str">
        <f>'Stammdaten Mitarbeitende'!AA613</f>
        <v/>
      </c>
      <c r="B613" s="348" t="str">
        <f t="shared" si="582"/>
        <v/>
      </c>
      <c r="C613" s="162"/>
      <c r="D613" s="163"/>
      <c r="E613" s="164"/>
      <c r="F613" s="165"/>
      <c r="G613" s="307"/>
      <c r="H613" s="308"/>
      <c r="I613" s="346">
        <f t="shared" si="583"/>
        <v>0</v>
      </c>
      <c r="J613" s="309" t="str">
        <f t="shared" si="584"/>
        <v/>
      </c>
      <c r="K613" s="164"/>
      <c r="L613" s="342" t="str">
        <f t="shared" si="585"/>
        <v/>
      </c>
      <c r="M613" s="309" t="str">
        <f t="shared" si="586"/>
        <v/>
      </c>
      <c r="N613" s="309" t="str">
        <f t="shared" si="587"/>
        <v/>
      </c>
      <c r="O613" s="309" t="str">
        <f t="shared" si="588"/>
        <v/>
      </c>
      <c r="P613" s="164"/>
      <c r="Q613" s="309" t="str">
        <f t="shared" si="589"/>
        <v/>
      </c>
      <c r="R613" s="309" t="str">
        <f t="shared" si="590"/>
        <v/>
      </c>
      <c r="S613" s="56"/>
      <c r="T613" s="57"/>
      <c r="U613" s="64" t="str">
        <f>IF($A613="","",'Stammdaten Mitarbeitende'!L613)</f>
        <v/>
      </c>
      <c r="V613" s="63">
        <f t="shared" si="591"/>
        <v>0</v>
      </c>
      <c r="W613" s="63" t="str">
        <f t="shared" si="592"/>
        <v/>
      </c>
      <c r="X613" s="63" t="str">
        <f t="shared" si="593"/>
        <v/>
      </c>
      <c r="Y613" s="65" t="str">
        <f t="shared" si="594"/>
        <v/>
      </c>
      <c r="Z613" s="65" t="str">
        <f t="shared" si="595"/>
        <v/>
      </c>
      <c r="AA613" s="19" t="str">
        <f t="shared" si="596"/>
        <v/>
      </c>
      <c r="AB613" s="19" t="str">
        <f t="shared" si="597"/>
        <v/>
      </c>
      <c r="AC613" s="19" t="str">
        <f t="shared" si="598"/>
        <v/>
      </c>
      <c r="AD613" s="19" t="str">
        <f t="shared" si="599"/>
        <v/>
      </c>
      <c r="AE613" s="19" t="str">
        <f t="shared" si="600"/>
        <v/>
      </c>
      <c r="AF613" s="19" t="str">
        <f t="shared" si="601"/>
        <v/>
      </c>
      <c r="AG613" s="19">
        <f t="shared" si="602"/>
        <v>0</v>
      </c>
      <c r="AH613" s="19" t="str">
        <f t="shared" si="603"/>
        <v/>
      </c>
      <c r="AI613" s="81">
        <f t="shared" si="604"/>
        <v>0</v>
      </c>
      <c r="AJ613" s="80">
        <f t="shared" si="610"/>
        <v>0</v>
      </c>
      <c r="AK613" s="19">
        <f t="shared" si="605"/>
        <v>0</v>
      </c>
      <c r="AL613" s="19">
        <f t="shared" si="606"/>
        <v>0</v>
      </c>
      <c r="AM613" s="64">
        <f>IF('Stammdaten Mitarbeitende'!N613&gt;0,AC613,0)</f>
        <v>0</v>
      </c>
      <c r="AN613" s="74">
        <f>IF('Stammdaten Mitarbeitende'!N613&gt;0,P613,0)</f>
        <v>0</v>
      </c>
      <c r="AO613" s="19">
        <f t="shared" si="607"/>
        <v>0</v>
      </c>
      <c r="AP613" s="19">
        <f t="shared" si="608"/>
        <v>0</v>
      </c>
      <c r="AQ613" s="97">
        <f t="shared" si="609"/>
        <v>0</v>
      </c>
    </row>
    <row r="614" spans="1:43" ht="17.25" hidden="1" customHeight="1" x14ac:dyDescent="0.2">
      <c r="A614" s="347" t="str">
        <f>'Stammdaten Mitarbeitende'!AA614</f>
        <v/>
      </c>
      <c r="B614" s="348" t="str">
        <f t="shared" si="582"/>
        <v/>
      </c>
      <c r="C614" s="162"/>
      <c r="D614" s="163"/>
      <c r="E614" s="164"/>
      <c r="F614" s="165"/>
      <c r="G614" s="307"/>
      <c r="H614" s="308"/>
      <c r="I614" s="346">
        <f t="shared" si="583"/>
        <v>0</v>
      </c>
      <c r="J614" s="309" t="str">
        <f t="shared" si="584"/>
        <v/>
      </c>
      <c r="K614" s="164"/>
      <c r="L614" s="342" t="str">
        <f t="shared" si="585"/>
        <v/>
      </c>
      <c r="M614" s="309" t="str">
        <f t="shared" si="586"/>
        <v/>
      </c>
      <c r="N614" s="309" t="str">
        <f t="shared" si="587"/>
        <v/>
      </c>
      <c r="O614" s="309" t="str">
        <f t="shared" si="588"/>
        <v/>
      </c>
      <c r="P614" s="164"/>
      <c r="Q614" s="309" t="str">
        <f t="shared" si="589"/>
        <v/>
      </c>
      <c r="R614" s="309" t="str">
        <f t="shared" si="590"/>
        <v/>
      </c>
      <c r="S614" s="56"/>
      <c r="T614" s="57"/>
      <c r="U614" s="64" t="str">
        <f>IF($A614="","",'Stammdaten Mitarbeitende'!L614)</f>
        <v/>
      </c>
      <c r="V614" s="63">
        <f t="shared" si="591"/>
        <v>0</v>
      </c>
      <c r="W614" s="63" t="str">
        <f t="shared" si="592"/>
        <v/>
      </c>
      <c r="X614" s="63" t="str">
        <f t="shared" si="593"/>
        <v/>
      </c>
      <c r="Y614" s="65" t="str">
        <f t="shared" si="594"/>
        <v/>
      </c>
      <c r="Z614" s="65" t="str">
        <f t="shared" si="595"/>
        <v/>
      </c>
      <c r="AA614" s="19" t="str">
        <f t="shared" si="596"/>
        <v/>
      </c>
      <c r="AB614" s="19" t="str">
        <f t="shared" si="597"/>
        <v/>
      </c>
      <c r="AC614" s="19" t="str">
        <f t="shared" si="598"/>
        <v/>
      </c>
      <c r="AD614" s="19" t="str">
        <f t="shared" si="599"/>
        <v/>
      </c>
      <c r="AE614" s="19" t="str">
        <f t="shared" si="600"/>
        <v/>
      </c>
      <c r="AF614" s="19" t="str">
        <f t="shared" si="601"/>
        <v/>
      </c>
      <c r="AG614" s="19">
        <f t="shared" si="602"/>
        <v>0</v>
      </c>
      <c r="AH614" s="19" t="str">
        <f t="shared" si="603"/>
        <v/>
      </c>
      <c r="AI614" s="81">
        <f t="shared" si="604"/>
        <v>0</v>
      </c>
      <c r="AJ614" s="80">
        <f t="shared" si="610"/>
        <v>0</v>
      </c>
      <c r="AK614" s="19">
        <f t="shared" si="605"/>
        <v>0</v>
      </c>
      <c r="AL614" s="19">
        <f t="shared" si="606"/>
        <v>0</v>
      </c>
      <c r="AM614" s="64">
        <f>IF('Stammdaten Mitarbeitende'!N614&gt;0,AC614,0)</f>
        <v>0</v>
      </c>
      <c r="AN614" s="74">
        <f>IF('Stammdaten Mitarbeitende'!N614&gt;0,P614,0)</f>
        <v>0</v>
      </c>
      <c r="AO614" s="19">
        <f t="shared" si="607"/>
        <v>0</v>
      </c>
      <c r="AP614" s="19">
        <f t="shared" si="608"/>
        <v>0</v>
      </c>
      <c r="AQ614" s="97">
        <f t="shared" si="609"/>
        <v>0</v>
      </c>
    </row>
    <row r="615" spans="1:43" ht="17.25" hidden="1" customHeight="1" x14ac:dyDescent="0.2">
      <c r="A615" s="347" t="str">
        <f>'Stammdaten Mitarbeitende'!AA615</f>
        <v/>
      </c>
      <c r="B615" s="348" t="str">
        <f t="shared" si="582"/>
        <v/>
      </c>
      <c r="C615" s="162"/>
      <c r="D615" s="163"/>
      <c r="E615" s="164"/>
      <c r="F615" s="165"/>
      <c r="G615" s="307"/>
      <c r="H615" s="308"/>
      <c r="I615" s="346">
        <f t="shared" si="583"/>
        <v>0</v>
      </c>
      <c r="J615" s="309" t="str">
        <f t="shared" si="584"/>
        <v/>
      </c>
      <c r="K615" s="164"/>
      <c r="L615" s="342" t="str">
        <f t="shared" si="585"/>
        <v/>
      </c>
      <c r="M615" s="309" t="str">
        <f t="shared" si="586"/>
        <v/>
      </c>
      <c r="N615" s="309" t="str">
        <f t="shared" si="587"/>
        <v/>
      </c>
      <c r="O615" s="309" t="str">
        <f t="shared" si="588"/>
        <v/>
      </c>
      <c r="P615" s="164"/>
      <c r="Q615" s="309" t="str">
        <f t="shared" si="589"/>
        <v/>
      </c>
      <c r="R615" s="309" t="str">
        <f t="shared" si="590"/>
        <v/>
      </c>
      <c r="S615" s="56"/>
      <c r="T615" s="57"/>
      <c r="U615" s="64" t="str">
        <f>IF($A615="","",'Stammdaten Mitarbeitende'!L615)</f>
        <v/>
      </c>
      <c r="V615" s="63">
        <f t="shared" si="591"/>
        <v>0</v>
      </c>
      <c r="W615" s="63" t="str">
        <f t="shared" si="592"/>
        <v/>
      </c>
      <c r="X615" s="63" t="str">
        <f t="shared" si="593"/>
        <v/>
      </c>
      <c r="Y615" s="65" t="str">
        <f t="shared" si="594"/>
        <v/>
      </c>
      <c r="Z615" s="65" t="str">
        <f t="shared" si="595"/>
        <v/>
      </c>
      <c r="AA615" s="19" t="str">
        <f t="shared" si="596"/>
        <v/>
      </c>
      <c r="AB615" s="19" t="str">
        <f t="shared" si="597"/>
        <v/>
      </c>
      <c r="AC615" s="19" t="str">
        <f t="shared" si="598"/>
        <v/>
      </c>
      <c r="AD615" s="19" t="str">
        <f t="shared" si="599"/>
        <v/>
      </c>
      <c r="AE615" s="19" t="str">
        <f t="shared" si="600"/>
        <v/>
      </c>
      <c r="AF615" s="19" t="str">
        <f t="shared" si="601"/>
        <v/>
      </c>
      <c r="AG615" s="19">
        <f t="shared" si="602"/>
        <v>0</v>
      </c>
      <c r="AH615" s="19" t="str">
        <f t="shared" si="603"/>
        <v/>
      </c>
      <c r="AI615" s="81">
        <f t="shared" si="604"/>
        <v>0</v>
      </c>
      <c r="AJ615" s="80">
        <f t="shared" si="610"/>
        <v>0</v>
      </c>
      <c r="AK615" s="19">
        <f t="shared" si="605"/>
        <v>0</v>
      </c>
      <c r="AL615" s="19">
        <f t="shared" si="606"/>
        <v>0</v>
      </c>
      <c r="AM615" s="64">
        <f>IF('Stammdaten Mitarbeitende'!N615&gt;0,AC615,0)</f>
        <v>0</v>
      </c>
      <c r="AN615" s="74">
        <f>IF('Stammdaten Mitarbeitende'!N615&gt;0,P615,0)</f>
        <v>0</v>
      </c>
      <c r="AO615" s="19">
        <f t="shared" si="607"/>
        <v>0</v>
      </c>
      <c r="AP615" s="19">
        <f t="shared" si="608"/>
        <v>0</v>
      </c>
      <c r="AQ615" s="97">
        <f t="shared" si="609"/>
        <v>0</v>
      </c>
    </row>
    <row r="616" spans="1:43" ht="17.25" hidden="1" customHeight="1" x14ac:dyDescent="0.2">
      <c r="A616" s="347" t="str">
        <f>'Stammdaten Mitarbeitende'!AA616</f>
        <v/>
      </c>
      <c r="B616" s="348" t="str">
        <f t="shared" si="582"/>
        <v/>
      </c>
      <c r="C616" s="162"/>
      <c r="D616" s="163"/>
      <c r="E616" s="164"/>
      <c r="F616" s="165"/>
      <c r="G616" s="307"/>
      <c r="H616" s="308"/>
      <c r="I616" s="346">
        <f t="shared" si="583"/>
        <v>0</v>
      </c>
      <c r="J616" s="309" t="str">
        <f t="shared" si="584"/>
        <v/>
      </c>
      <c r="K616" s="164"/>
      <c r="L616" s="342" t="str">
        <f t="shared" si="585"/>
        <v/>
      </c>
      <c r="M616" s="309" t="str">
        <f t="shared" si="586"/>
        <v/>
      </c>
      <c r="N616" s="309" t="str">
        <f t="shared" si="587"/>
        <v/>
      </c>
      <c r="O616" s="309" t="str">
        <f t="shared" si="588"/>
        <v/>
      </c>
      <c r="P616" s="164"/>
      <c r="Q616" s="309" t="str">
        <f t="shared" si="589"/>
        <v/>
      </c>
      <c r="R616" s="309" t="str">
        <f t="shared" si="590"/>
        <v/>
      </c>
      <c r="S616" s="56"/>
      <c r="T616" s="57"/>
      <c r="U616" s="64" t="str">
        <f>IF($A616="","",'Stammdaten Mitarbeitende'!L616)</f>
        <v/>
      </c>
      <c r="V616" s="63">
        <f t="shared" si="591"/>
        <v>0</v>
      </c>
      <c r="W616" s="63" t="str">
        <f t="shared" si="592"/>
        <v/>
      </c>
      <c r="X616" s="63" t="str">
        <f t="shared" si="593"/>
        <v/>
      </c>
      <c r="Y616" s="65" t="str">
        <f t="shared" si="594"/>
        <v/>
      </c>
      <c r="Z616" s="65" t="str">
        <f t="shared" si="595"/>
        <v/>
      </c>
      <c r="AA616" s="19" t="str">
        <f t="shared" si="596"/>
        <v/>
      </c>
      <c r="AB616" s="19" t="str">
        <f t="shared" si="597"/>
        <v/>
      </c>
      <c r="AC616" s="19" t="str">
        <f t="shared" si="598"/>
        <v/>
      </c>
      <c r="AD616" s="19" t="str">
        <f t="shared" si="599"/>
        <v/>
      </c>
      <c r="AE616" s="19" t="str">
        <f t="shared" si="600"/>
        <v/>
      </c>
      <c r="AF616" s="19" t="str">
        <f t="shared" si="601"/>
        <v/>
      </c>
      <c r="AG616" s="19">
        <f t="shared" si="602"/>
        <v>0</v>
      </c>
      <c r="AH616" s="19" t="str">
        <f t="shared" si="603"/>
        <v/>
      </c>
      <c r="AI616" s="81">
        <f t="shared" si="604"/>
        <v>0</v>
      </c>
      <c r="AJ616" s="80">
        <f t="shared" si="610"/>
        <v>0</v>
      </c>
      <c r="AK616" s="19">
        <f t="shared" si="605"/>
        <v>0</v>
      </c>
      <c r="AL616" s="19">
        <f t="shared" si="606"/>
        <v>0</v>
      </c>
      <c r="AM616" s="64">
        <f>IF('Stammdaten Mitarbeitende'!N616&gt;0,AC616,0)</f>
        <v>0</v>
      </c>
      <c r="AN616" s="74">
        <f>IF('Stammdaten Mitarbeitende'!N616&gt;0,P616,0)</f>
        <v>0</v>
      </c>
      <c r="AO616" s="19">
        <f t="shared" si="607"/>
        <v>0</v>
      </c>
      <c r="AP616" s="19">
        <f t="shared" si="608"/>
        <v>0</v>
      </c>
      <c r="AQ616" s="97">
        <f t="shared" si="609"/>
        <v>0</v>
      </c>
    </row>
    <row r="617" spans="1:43" ht="17.25" hidden="1" customHeight="1" x14ac:dyDescent="0.2">
      <c r="A617" s="347" t="str">
        <f>'Stammdaten Mitarbeitende'!AA617</f>
        <v/>
      </c>
      <c r="B617" s="348" t="str">
        <f t="shared" si="582"/>
        <v/>
      </c>
      <c r="C617" s="162"/>
      <c r="D617" s="163"/>
      <c r="E617" s="164"/>
      <c r="F617" s="165"/>
      <c r="G617" s="307"/>
      <c r="H617" s="308"/>
      <c r="I617" s="346">
        <f t="shared" si="583"/>
        <v>0</v>
      </c>
      <c r="J617" s="309" t="str">
        <f t="shared" si="584"/>
        <v/>
      </c>
      <c r="K617" s="164"/>
      <c r="L617" s="342" t="str">
        <f t="shared" si="585"/>
        <v/>
      </c>
      <c r="M617" s="309" t="str">
        <f t="shared" si="586"/>
        <v/>
      </c>
      <c r="N617" s="309" t="str">
        <f t="shared" si="587"/>
        <v/>
      </c>
      <c r="O617" s="309" t="str">
        <f t="shared" si="588"/>
        <v/>
      </c>
      <c r="P617" s="164"/>
      <c r="Q617" s="309" t="str">
        <f t="shared" si="589"/>
        <v/>
      </c>
      <c r="R617" s="309" t="str">
        <f t="shared" si="590"/>
        <v/>
      </c>
      <c r="S617" s="56"/>
      <c r="T617" s="57"/>
      <c r="U617" s="64" t="str">
        <f>IF($A617="","",'Stammdaten Mitarbeitende'!L617)</f>
        <v/>
      </c>
      <c r="V617" s="63">
        <f t="shared" si="591"/>
        <v>0</v>
      </c>
      <c r="W617" s="63" t="str">
        <f t="shared" si="592"/>
        <v/>
      </c>
      <c r="X617" s="63" t="str">
        <f t="shared" si="593"/>
        <v/>
      </c>
      <c r="Y617" s="65" t="str">
        <f t="shared" si="594"/>
        <v/>
      </c>
      <c r="Z617" s="65" t="str">
        <f t="shared" si="595"/>
        <v/>
      </c>
      <c r="AA617" s="19" t="str">
        <f t="shared" si="596"/>
        <v/>
      </c>
      <c r="AB617" s="19" t="str">
        <f t="shared" si="597"/>
        <v/>
      </c>
      <c r="AC617" s="19" t="str">
        <f t="shared" si="598"/>
        <v/>
      </c>
      <c r="AD617" s="19" t="str">
        <f t="shared" si="599"/>
        <v/>
      </c>
      <c r="AE617" s="19" t="str">
        <f t="shared" si="600"/>
        <v/>
      </c>
      <c r="AF617" s="19" t="str">
        <f t="shared" si="601"/>
        <v/>
      </c>
      <c r="AG617" s="19">
        <f t="shared" si="602"/>
        <v>0</v>
      </c>
      <c r="AH617" s="19" t="str">
        <f t="shared" si="603"/>
        <v/>
      </c>
      <c r="AI617" s="81">
        <f t="shared" si="604"/>
        <v>0</v>
      </c>
      <c r="AJ617" s="80">
        <f t="shared" si="610"/>
        <v>0</v>
      </c>
      <c r="AK617" s="19">
        <f t="shared" si="605"/>
        <v>0</v>
      </c>
      <c r="AL617" s="19">
        <f t="shared" si="606"/>
        <v>0</v>
      </c>
      <c r="AM617" s="64">
        <f>IF('Stammdaten Mitarbeitende'!N617&gt;0,AC617,0)</f>
        <v>0</v>
      </c>
      <c r="AN617" s="74">
        <f>IF('Stammdaten Mitarbeitende'!N617&gt;0,P617,0)</f>
        <v>0</v>
      </c>
      <c r="AO617" s="19">
        <f t="shared" si="607"/>
        <v>0</v>
      </c>
      <c r="AP617" s="19">
        <f t="shared" si="608"/>
        <v>0</v>
      </c>
      <c r="AQ617" s="97">
        <f t="shared" si="609"/>
        <v>0</v>
      </c>
    </row>
    <row r="618" spans="1:43" ht="17.25" hidden="1" customHeight="1" x14ac:dyDescent="0.2">
      <c r="A618" s="347" t="str">
        <f>'Stammdaten Mitarbeitende'!AA618</f>
        <v/>
      </c>
      <c r="B618" s="348" t="str">
        <f t="shared" si="582"/>
        <v/>
      </c>
      <c r="C618" s="162"/>
      <c r="D618" s="163"/>
      <c r="E618" s="164"/>
      <c r="F618" s="165"/>
      <c r="G618" s="307"/>
      <c r="H618" s="308"/>
      <c r="I618" s="346">
        <f t="shared" si="583"/>
        <v>0</v>
      </c>
      <c r="J618" s="309" t="str">
        <f t="shared" si="584"/>
        <v/>
      </c>
      <c r="K618" s="164"/>
      <c r="L618" s="342" t="str">
        <f t="shared" si="585"/>
        <v/>
      </c>
      <c r="M618" s="309" t="str">
        <f t="shared" si="586"/>
        <v/>
      </c>
      <c r="N618" s="309" t="str">
        <f t="shared" si="587"/>
        <v/>
      </c>
      <c r="O618" s="309" t="str">
        <f t="shared" si="588"/>
        <v/>
      </c>
      <c r="P618" s="164"/>
      <c r="Q618" s="309" t="str">
        <f t="shared" si="589"/>
        <v/>
      </c>
      <c r="R618" s="309" t="str">
        <f t="shared" si="590"/>
        <v/>
      </c>
      <c r="S618" s="56"/>
      <c r="T618" s="57"/>
      <c r="U618" s="64" t="str">
        <f>IF($A618="","",'Stammdaten Mitarbeitende'!L618)</f>
        <v/>
      </c>
      <c r="V618" s="63">
        <f t="shared" si="591"/>
        <v>0</v>
      </c>
      <c r="W618" s="63" t="str">
        <f t="shared" si="592"/>
        <v/>
      </c>
      <c r="X618" s="63" t="str">
        <f t="shared" si="593"/>
        <v/>
      </c>
      <c r="Y618" s="65" t="str">
        <f t="shared" si="594"/>
        <v/>
      </c>
      <c r="Z618" s="65" t="str">
        <f t="shared" si="595"/>
        <v/>
      </c>
      <c r="AA618" s="19" t="str">
        <f t="shared" si="596"/>
        <v/>
      </c>
      <c r="AB618" s="19" t="str">
        <f t="shared" si="597"/>
        <v/>
      </c>
      <c r="AC618" s="19" t="str">
        <f t="shared" si="598"/>
        <v/>
      </c>
      <c r="AD618" s="19" t="str">
        <f t="shared" si="599"/>
        <v/>
      </c>
      <c r="AE618" s="19" t="str">
        <f t="shared" si="600"/>
        <v/>
      </c>
      <c r="AF618" s="19" t="str">
        <f t="shared" si="601"/>
        <v/>
      </c>
      <c r="AG618" s="19">
        <f t="shared" si="602"/>
        <v>0</v>
      </c>
      <c r="AH618" s="19" t="str">
        <f t="shared" si="603"/>
        <v/>
      </c>
      <c r="AI618" s="81">
        <f t="shared" si="604"/>
        <v>0</v>
      </c>
      <c r="AJ618" s="80">
        <f t="shared" si="610"/>
        <v>0</v>
      </c>
      <c r="AK618" s="19">
        <f t="shared" si="605"/>
        <v>0</v>
      </c>
      <c r="AL618" s="19">
        <f t="shared" si="606"/>
        <v>0</v>
      </c>
      <c r="AM618" s="64">
        <f>IF('Stammdaten Mitarbeitende'!N618&gt;0,AC618,0)</f>
        <v>0</v>
      </c>
      <c r="AN618" s="74">
        <f>IF('Stammdaten Mitarbeitende'!N618&gt;0,P618,0)</f>
        <v>0</v>
      </c>
      <c r="AO618" s="19">
        <f t="shared" si="607"/>
        <v>0</v>
      </c>
      <c r="AP618" s="19">
        <f t="shared" si="608"/>
        <v>0</v>
      </c>
      <c r="AQ618" s="97">
        <f t="shared" si="609"/>
        <v>0</v>
      </c>
    </row>
    <row r="619" spans="1:43" ht="17.25" hidden="1" customHeight="1" x14ac:dyDescent="0.2">
      <c r="A619" s="347" t="str">
        <f>'Stammdaten Mitarbeitende'!AA619</f>
        <v/>
      </c>
      <c r="B619" s="348" t="str">
        <f t="shared" si="582"/>
        <v/>
      </c>
      <c r="C619" s="162"/>
      <c r="D619" s="163"/>
      <c r="E619" s="164"/>
      <c r="F619" s="165"/>
      <c r="G619" s="307"/>
      <c r="H619" s="308"/>
      <c r="I619" s="346">
        <f t="shared" si="583"/>
        <v>0</v>
      </c>
      <c r="J619" s="309" t="str">
        <f t="shared" si="584"/>
        <v/>
      </c>
      <c r="K619" s="164"/>
      <c r="L619" s="342" t="str">
        <f t="shared" si="585"/>
        <v/>
      </c>
      <c r="M619" s="309" t="str">
        <f t="shared" si="586"/>
        <v/>
      </c>
      <c r="N619" s="309" t="str">
        <f t="shared" si="587"/>
        <v/>
      </c>
      <c r="O619" s="309" t="str">
        <f t="shared" si="588"/>
        <v/>
      </c>
      <c r="P619" s="164"/>
      <c r="Q619" s="309" t="str">
        <f t="shared" si="589"/>
        <v/>
      </c>
      <c r="R619" s="309" t="str">
        <f t="shared" si="590"/>
        <v/>
      </c>
      <c r="S619" s="56"/>
      <c r="T619" s="57"/>
      <c r="U619" s="64" t="str">
        <f>IF($A619="","",'Stammdaten Mitarbeitende'!L619)</f>
        <v/>
      </c>
      <c r="V619" s="63">
        <f t="shared" si="591"/>
        <v>0</v>
      </c>
      <c r="W619" s="63" t="str">
        <f t="shared" si="592"/>
        <v/>
      </c>
      <c r="X619" s="63" t="str">
        <f t="shared" si="593"/>
        <v/>
      </c>
      <c r="Y619" s="65" t="str">
        <f t="shared" si="594"/>
        <v/>
      </c>
      <c r="Z619" s="65" t="str">
        <f t="shared" si="595"/>
        <v/>
      </c>
      <c r="AA619" s="19" t="str">
        <f t="shared" si="596"/>
        <v/>
      </c>
      <c r="AB619" s="19" t="str">
        <f t="shared" si="597"/>
        <v/>
      </c>
      <c r="AC619" s="19" t="str">
        <f t="shared" si="598"/>
        <v/>
      </c>
      <c r="AD619" s="19" t="str">
        <f t="shared" si="599"/>
        <v/>
      </c>
      <c r="AE619" s="19" t="str">
        <f t="shared" si="600"/>
        <v/>
      </c>
      <c r="AF619" s="19" t="str">
        <f t="shared" si="601"/>
        <v/>
      </c>
      <c r="AG619" s="19">
        <f t="shared" si="602"/>
        <v>0</v>
      </c>
      <c r="AH619" s="19" t="str">
        <f t="shared" si="603"/>
        <v/>
      </c>
      <c r="AI619" s="81">
        <f t="shared" si="604"/>
        <v>0</v>
      </c>
      <c r="AJ619" s="80">
        <f t="shared" si="610"/>
        <v>0</v>
      </c>
      <c r="AK619" s="19">
        <f t="shared" si="605"/>
        <v>0</v>
      </c>
      <c r="AL619" s="19">
        <f t="shared" si="606"/>
        <v>0</v>
      </c>
      <c r="AM619" s="64">
        <f>IF('Stammdaten Mitarbeitende'!N619&gt;0,AC619,0)</f>
        <v>0</v>
      </c>
      <c r="AN619" s="74">
        <f>IF('Stammdaten Mitarbeitende'!N619&gt;0,P619,0)</f>
        <v>0</v>
      </c>
      <c r="AO619" s="19">
        <f t="shared" si="607"/>
        <v>0</v>
      </c>
      <c r="AP619" s="19">
        <f t="shared" si="608"/>
        <v>0</v>
      </c>
      <c r="AQ619" s="97">
        <f t="shared" si="609"/>
        <v>0</v>
      </c>
    </row>
    <row r="620" spans="1:43" ht="17.25" hidden="1" customHeight="1" x14ac:dyDescent="0.2">
      <c r="A620" s="347" t="str">
        <f>'Stammdaten Mitarbeitende'!AA620</f>
        <v/>
      </c>
      <c r="B620" s="348" t="str">
        <f t="shared" si="582"/>
        <v/>
      </c>
      <c r="C620" s="162"/>
      <c r="D620" s="163"/>
      <c r="E620" s="164"/>
      <c r="F620" s="165"/>
      <c r="G620" s="307"/>
      <c r="H620" s="308"/>
      <c r="I620" s="346">
        <f t="shared" si="583"/>
        <v>0</v>
      </c>
      <c r="J620" s="309" t="str">
        <f t="shared" si="584"/>
        <v/>
      </c>
      <c r="K620" s="164"/>
      <c r="L620" s="342" t="str">
        <f t="shared" si="585"/>
        <v/>
      </c>
      <c r="M620" s="309" t="str">
        <f t="shared" si="586"/>
        <v/>
      </c>
      <c r="N620" s="309" t="str">
        <f t="shared" si="587"/>
        <v/>
      </c>
      <c r="O620" s="309" t="str">
        <f t="shared" si="588"/>
        <v/>
      </c>
      <c r="P620" s="164"/>
      <c r="Q620" s="309" t="str">
        <f t="shared" si="589"/>
        <v/>
      </c>
      <c r="R620" s="309" t="str">
        <f t="shared" si="590"/>
        <v/>
      </c>
      <c r="S620" s="56"/>
      <c r="T620" s="57"/>
      <c r="U620" s="64" t="str">
        <f>IF($A620="","",'Stammdaten Mitarbeitende'!L620)</f>
        <v/>
      </c>
      <c r="V620" s="63">
        <f t="shared" si="591"/>
        <v>0</v>
      </c>
      <c r="W620" s="63" t="str">
        <f t="shared" si="592"/>
        <v/>
      </c>
      <c r="X620" s="63" t="str">
        <f t="shared" si="593"/>
        <v/>
      </c>
      <c r="Y620" s="65" t="str">
        <f t="shared" si="594"/>
        <v/>
      </c>
      <c r="Z620" s="65" t="str">
        <f t="shared" si="595"/>
        <v/>
      </c>
      <c r="AA620" s="19" t="str">
        <f t="shared" si="596"/>
        <v/>
      </c>
      <c r="AB620" s="19" t="str">
        <f t="shared" si="597"/>
        <v/>
      </c>
      <c r="AC620" s="19" t="str">
        <f t="shared" si="598"/>
        <v/>
      </c>
      <c r="AD620" s="19" t="str">
        <f t="shared" si="599"/>
        <v/>
      </c>
      <c r="AE620" s="19" t="str">
        <f t="shared" si="600"/>
        <v/>
      </c>
      <c r="AF620" s="19" t="str">
        <f t="shared" si="601"/>
        <v/>
      </c>
      <c r="AG620" s="19">
        <f t="shared" si="602"/>
        <v>0</v>
      </c>
      <c r="AH620" s="19" t="str">
        <f t="shared" si="603"/>
        <v/>
      </c>
      <c r="AI620" s="81">
        <f t="shared" si="604"/>
        <v>0</v>
      </c>
      <c r="AJ620" s="80">
        <f t="shared" si="610"/>
        <v>0</v>
      </c>
      <c r="AK620" s="19">
        <f t="shared" si="605"/>
        <v>0</v>
      </c>
      <c r="AL620" s="19">
        <f t="shared" si="606"/>
        <v>0</v>
      </c>
      <c r="AM620" s="64">
        <f>IF('Stammdaten Mitarbeitende'!N620&gt;0,AC620,0)</f>
        <v>0</v>
      </c>
      <c r="AN620" s="74">
        <f>IF('Stammdaten Mitarbeitende'!N620&gt;0,P620,0)</f>
        <v>0</v>
      </c>
      <c r="AO620" s="19">
        <f t="shared" si="607"/>
        <v>0</v>
      </c>
      <c r="AP620" s="19">
        <f t="shared" si="608"/>
        <v>0</v>
      </c>
      <c r="AQ620" s="97">
        <f t="shared" si="609"/>
        <v>0</v>
      </c>
    </row>
    <row r="621" spans="1:43" ht="17.25" hidden="1" customHeight="1" x14ac:dyDescent="0.2">
      <c r="A621" s="347" t="str">
        <f>'Stammdaten Mitarbeitende'!AA621</f>
        <v/>
      </c>
      <c r="B621" s="348" t="str">
        <f t="shared" si="582"/>
        <v/>
      </c>
      <c r="C621" s="162"/>
      <c r="D621" s="163"/>
      <c r="E621" s="164"/>
      <c r="F621" s="165"/>
      <c r="G621" s="307"/>
      <c r="H621" s="308"/>
      <c r="I621" s="346">
        <f t="shared" si="583"/>
        <v>0</v>
      </c>
      <c r="J621" s="309" t="str">
        <f t="shared" si="584"/>
        <v/>
      </c>
      <c r="K621" s="164"/>
      <c r="L621" s="342" t="str">
        <f t="shared" si="585"/>
        <v/>
      </c>
      <c r="M621" s="309" t="str">
        <f t="shared" si="586"/>
        <v/>
      </c>
      <c r="N621" s="309" t="str">
        <f t="shared" si="587"/>
        <v/>
      </c>
      <c r="O621" s="309" t="str">
        <f t="shared" si="588"/>
        <v/>
      </c>
      <c r="P621" s="164"/>
      <c r="Q621" s="309" t="str">
        <f t="shared" si="589"/>
        <v/>
      </c>
      <c r="R621" s="309" t="str">
        <f t="shared" si="590"/>
        <v/>
      </c>
      <c r="S621" s="56"/>
      <c r="T621" s="57"/>
      <c r="U621" s="64" t="str">
        <f>IF($A621="","",'Stammdaten Mitarbeitende'!L621)</f>
        <v/>
      </c>
      <c r="V621" s="63">
        <f t="shared" si="591"/>
        <v>0</v>
      </c>
      <c r="W621" s="63" t="str">
        <f t="shared" si="592"/>
        <v/>
      </c>
      <c r="X621" s="63" t="str">
        <f t="shared" si="593"/>
        <v/>
      </c>
      <c r="Y621" s="65" t="str">
        <f t="shared" si="594"/>
        <v/>
      </c>
      <c r="Z621" s="65" t="str">
        <f t="shared" si="595"/>
        <v/>
      </c>
      <c r="AA621" s="19" t="str">
        <f t="shared" si="596"/>
        <v/>
      </c>
      <c r="AB621" s="19" t="str">
        <f t="shared" si="597"/>
        <v/>
      </c>
      <c r="AC621" s="19" t="str">
        <f t="shared" si="598"/>
        <v/>
      </c>
      <c r="AD621" s="19" t="str">
        <f t="shared" si="599"/>
        <v/>
      </c>
      <c r="AE621" s="19" t="str">
        <f t="shared" si="600"/>
        <v/>
      </c>
      <c r="AF621" s="19" t="str">
        <f t="shared" si="601"/>
        <v/>
      </c>
      <c r="AG621" s="19">
        <f t="shared" si="602"/>
        <v>0</v>
      </c>
      <c r="AH621" s="19" t="str">
        <f t="shared" si="603"/>
        <v/>
      </c>
      <c r="AI621" s="81">
        <f t="shared" si="604"/>
        <v>0</v>
      </c>
      <c r="AJ621" s="80">
        <f t="shared" si="610"/>
        <v>0</v>
      </c>
      <c r="AK621" s="19">
        <f t="shared" si="605"/>
        <v>0</v>
      </c>
      <c r="AL621" s="19">
        <f t="shared" si="606"/>
        <v>0</v>
      </c>
      <c r="AM621" s="64">
        <f>IF('Stammdaten Mitarbeitende'!N621&gt;0,AC621,0)</f>
        <v>0</v>
      </c>
      <c r="AN621" s="74">
        <f>IF('Stammdaten Mitarbeitende'!N621&gt;0,P621,0)</f>
        <v>0</v>
      </c>
      <c r="AO621" s="19">
        <f t="shared" si="607"/>
        <v>0</v>
      </c>
      <c r="AP621" s="19">
        <f t="shared" si="608"/>
        <v>0</v>
      </c>
      <c r="AQ621" s="97">
        <f t="shared" si="609"/>
        <v>0</v>
      </c>
    </row>
    <row r="622" spans="1:43" ht="17.25" hidden="1" customHeight="1" x14ac:dyDescent="0.2">
      <c r="A622" s="347" t="str">
        <f>'Stammdaten Mitarbeitende'!AA622</f>
        <v/>
      </c>
      <c r="B622" s="348" t="str">
        <f t="shared" si="582"/>
        <v/>
      </c>
      <c r="C622" s="162"/>
      <c r="D622" s="163"/>
      <c r="E622" s="164"/>
      <c r="F622" s="165"/>
      <c r="G622" s="307"/>
      <c r="H622" s="308"/>
      <c r="I622" s="346">
        <f t="shared" si="583"/>
        <v>0</v>
      </c>
      <c r="J622" s="309" t="str">
        <f t="shared" si="584"/>
        <v/>
      </c>
      <c r="K622" s="164"/>
      <c r="L622" s="342" t="str">
        <f t="shared" si="585"/>
        <v/>
      </c>
      <c r="M622" s="309" t="str">
        <f t="shared" si="586"/>
        <v/>
      </c>
      <c r="N622" s="309" t="str">
        <f t="shared" si="587"/>
        <v/>
      </c>
      <c r="O622" s="309" t="str">
        <f t="shared" si="588"/>
        <v/>
      </c>
      <c r="P622" s="164"/>
      <c r="Q622" s="309" t="str">
        <f t="shared" si="589"/>
        <v/>
      </c>
      <c r="R622" s="309" t="str">
        <f t="shared" si="590"/>
        <v/>
      </c>
      <c r="S622" s="56"/>
      <c r="T622" s="57"/>
      <c r="U622" s="64" t="str">
        <f>IF($A622="","",'Stammdaten Mitarbeitende'!L622)</f>
        <v/>
      </c>
      <c r="V622" s="63">
        <f t="shared" si="591"/>
        <v>0</v>
      </c>
      <c r="W622" s="63" t="str">
        <f t="shared" si="592"/>
        <v/>
      </c>
      <c r="X622" s="63" t="str">
        <f t="shared" si="593"/>
        <v/>
      </c>
      <c r="Y622" s="65" t="str">
        <f t="shared" si="594"/>
        <v/>
      </c>
      <c r="Z622" s="65" t="str">
        <f t="shared" si="595"/>
        <v/>
      </c>
      <c r="AA622" s="19" t="str">
        <f t="shared" si="596"/>
        <v/>
      </c>
      <c r="AB622" s="19" t="str">
        <f t="shared" si="597"/>
        <v/>
      </c>
      <c r="AC622" s="19" t="str">
        <f t="shared" si="598"/>
        <v/>
      </c>
      <c r="AD622" s="19" t="str">
        <f t="shared" si="599"/>
        <v/>
      </c>
      <c r="AE622" s="19" t="str">
        <f t="shared" si="600"/>
        <v/>
      </c>
      <c r="AF622" s="19" t="str">
        <f t="shared" si="601"/>
        <v/>
      </c>
      <c r="AG622" s="19">
        <f t="shared" si="602"/>
        <v>0</v>
      </c>
      <c r="AH622" s="19" t="str">
        <f t="shared" si="603"/>
        <v/>
      </c>
      <c r="AI622" s="81">
        <f t="shared" si="604"/>
        <v>0</v>
      </c>
      <c r="AJ622" s="80">
        <f t="shared" si="610"/>
        <v>0</v>
      </c>
      <c r="AK622" s="19">
        <f t="shared" si="605"/>
        <v>0</v>
      </c>
      <c r="AL622" s="19">
        <f t="shared" si="606"/>
        <v>0</v>
      </c>
      <c r="AM622" s="64">
        <f>IF('Stammdaten Mitarbeitende'!N622&gt;0,AC622,0)</f>
        <v>0</v>
      </c>
      <c r="AN622" s="74">
        <f>IF('Stammdaten Mitarbeitende'!N622&gt;0,P622,0)</f>
        <v>0</v>
      </c>
      <c r="AO622" s="19">
        <f t="shared" si="607"/>
        <v>0</v>
      </c>
      <c r="AP622" s="19">
        <f t="shared" si="608"/>
        <v>0</v>
      </c>
      <c r="AQ622" s="97">
        <f t="shared" si="609"/>
        <v>0</v>
      </c>
    </row>
    <row r="623" spans="1:43" ht="17.25" hidden="1" customHeight="1" x14ac:dyDescent="0.2">
      <c r="A623" s="347" t="str">
        <f>'Stammdaten Mitarbeitende'!AA623</f>
        <v/>
      </c>
      <c r="B623" s="348" t="str">
        <f t="shared" si="582"/>
        <v/>
      </c>
      <c r="C623" s="162"/>
      <c r="D623" s="163"/>
      <c r="E623" s="164"/>
      <c r="F623" s="165"/>
      <c r="G623" s="307"/>
      <c r="H623" s="308"/>
      <c r="I623" s="346">
        <f t="shared" si="583"/>
        <v>0</v>
      </c>
      <c r="J623" s="309" t="str">
        <f t="shared" si="584"/>
        <v/>
      </c>
      <c r="K623" s="164"/>
      <c r="L623" s="342" t="str">
        <f t="shared" si="585"/>
        <v/>
      </c>
      <c r="M623" s="309" t="str">
        <f t="shared" si="586"/>
        <v/>
      </c>
      <c r="N623" s="309" t="str">
        <f t="shared" si="587"/>
        <v/>
      </c>
      <c r="O623" s="309" t="str">
        <f t="shared" si="588"/>
        <v/>
      </c>
      <c r="P623" s="164"/>
      <c r="Q623" s="309" t="str">
        <f t="shared" si="589"/>
        <v/>
      </c>
      <c r="R623" s="309" t="str">
        <f t="shared" si="590"/>
        <v/>
      </c>
      <c r="S623" s="56"/>
      <c r="T623" s="57"/>
      <c r="U623" s="64" t="str">
        <f>IF($A623="","",'Stammdaten Mitarbeitende'!L623)</f>
        <v/>
      </c>
      <c r="V623" s="63">
        <f t="shared" si="591"/>
        <v>0</v>
      </c>
      <c r="W623" s="63" t="str">
        <f t="shared" si="592"/>
        <v/>
      </c>
      <c r="X623" s="63" t="str">
        <f t="shared" si="593"/>
        <v/>
      </c>
      <c r="Y623" s="65" t="str">
        <f t="shared" si="594"/>
        <v/>
      </c>
      <c r="Z623" s="65" t="str">
        <f t="shared" si="595"/>
        <v/>
      </c>
      <c r="AA623" s="19" t="str">
        <f t="shared" si="596"/>
        <v/>
      </c>
      <c r="AB623" s="19" t="str">
        <f t="shared" si="597"/>
        <v/>
      </c>
      <c r="AC623" s="19" t="str">
        <f t="shared" si="598"/>
        <v/>
      </c>
      <c r="AD623" s="19" t="str">
        <f t="shared" si="599"/>
        <v/>
      </c>
      <c r="AE623" s="19" t="str">
        <f t="shared" si="600"/>
        <v/>
      </c>
      <c r="AF623" s="19" t="str">
        <f t="shared" si="601"/>
        <v/>
      </c>
      <c r="AG623" s="19">
        <f t="shared" si="602"/>
        <v>0</v>
      </c>
      <c r="AH623" s="19" t="str">
        <f t="shared" si="603"/>
        <v/>
      </c>
      <c r="AI623" s="81">
        <f t="shared" si="604"/>
        <v>0</v>
      </c>
      <c r="AJ623" s="80">
        <f t="shared" si="610"/>
        <v>0</v>
      </c>
      <c r="AK623" s="19">
        <f t="shared" si="605"/>
        <v>0</v>
      </c>
      <c r="AL623" s="19">
        <f t="shared" si="606"/>
        <v>0</v>
      </c>
      <c r="AM623" s="64">
        <f>IF('Stammdaten Mitarbeitende'!N623&gt;0,AC623,0)</f>
        <v>0</v>
      </c>
      <c r="AN623" s="74">
        <f>IF('Stammdaten Mitarbeitende'!N623&gt;0,P623,0)</f>
        <v>0</v>
      </c>
      <c r="AO623" s="19">
        <f t="shared" si="607"/>
        <v>0</v>
      </c>
      <c r="AP623" s="19">
        <f t="shared" si="608"/>
        <v>0</v>
      </c>
      <c r="AQ623" s="97">
        <f t="shared" si="609"/>
        <v>0</v>
      </c>
    </row>
    <row r="624" spans="1:43" ht="17.25" hidden="1" customHeight="1" x14ac:dyDescent="0.2">
      <c r="A624" s="347" t="str">
        <f>'Stammdaten Mitarbeitende'!AA624</f>
        <v/>
      </c>
      <c r="B624" s="348" t="str">
        <f t="shared" si="582"/>
        <v/>
      </c>
      <c r="C624" s="162"/>
      <c r="D624" s="163"/>
      <c r="E624" s="164"/>
      <c r="F624" s="165"/>
      <c r="G624" s="307"/>
      <c r="H624" s="308"/>
      <c r="I624" s="346">
        <f t="shared" si="583"/>
        <v>0</v>
      </c>
      <c r="J624" s="309" t="str">
        <f t="shared" si="584"/>
        <v/>
      </c>
      <c r="K624" s="164"/>
      <c r="L624" s="342" t="str">
        <f t="shared" si="585"/>
        <v/>
      </c>
      <c r="M624" s="309" t="str">
        <f t="shared" si="586"/>
        <v/>
      </c>
      <c r="N624" s="309" t="str">
        <f t="shared" si="587"/>
        <v/>
      </c>
      <c r="O624" s="309" t="str">
        <f t="shared" si="588"/>
        <v/>
      </c>
      <c r="P624" s="164"/>
      <c r="Q624" s="309" t="str">
        <f t="shared" si="589"/>
        <v/>
      </c>
      <c r="R624" s="309" t="str">
        <f t="shared" si="590"/>
        <v/>
      </c>
      <c r="S624" s="56"/>
      <c r="T624" s="57"/>
      <c r="U624" s="64" t="str">
        <f>IF($A624="","",'Stammdaten Mitarbeitende'!L624)</f>
        <v/>
      </c>
      <c r="V624" s="63">
        <f t="shared" si="591"/>
        <v>0</v>
      </c>
      <c r="W624" s="63" t="str">
        <f t="shared" si="592"/>
        <v/>
      </c>
      <c r="X624" s="63" t="str">
        <f t="shared" si="593"/>
        <v/>
      </c>
      <c r="Y624" s="65" t="str">
        <f t="shared" si="594"/>
        <v/>
      </c>
      <c r="Z624" s="65" t="str">
        <f t="shared" si="595"/>
        <v/>
      </c>
      <c r="AA624" s="19" t="str">
        <f t="shared" si="596"/>
        <v/>
      </c>
      <c r="AB624" s="19" t="str">
        <f t="shared" si="597"/>
        <v/>
      </c>
      <c r="AC624" s="19" t="str">
        <f t="shared" si="598"/>
        <v/>
      </c>
      <c r="AD624" s="19" t="str">
        <f t="shared" si="599"/>
        <v/>
      </c>
      <c r="AE624" s="19" t="str">
        <f t="shared" si="600"/>
        <v/>
      </c>
      <c r="AF624" s="19" t="str">
        <f t="shared" si="601"/>
        <v/>
      </c>
      <c r="AG624" s="19">
        <f t="shared" si="602"/>
        <v>0</v>
      </c>
      <c r="AH624" s="19" t="str">
        <f t="shared" si="603"/>
        <v/>
      </c>
      <c r="AI624" s="81">
        <f t="shared" si="604"/>
        <v>0</v>
      </c>
      <c r="AJ624" s="80">
        <f t="shared" si="610"/>
        <v>0</v>
      </c>
      <c r="AK624" s="19">
        <f t="shared" si="605"/>
        <v>0</v>
      </c>
      <c r="AL624" s="19">
        <f t="shared" si="606"/>
        <v>0</v>
      </c>
      <c r="AM624" s="64">
        <f>IF('Stammdaten Mitarbeitende'!N624&gt;0,AC624,0)</f>
        <v>0</v>
      </c>
      <c r="AN624" s="74">
        <f>IF('Stammdaten Mitarbeitende'!N624&gt;0,P624,0)</f>
        <v>0</v>
      </c>
      <c r="AO624" s="19">
        <f t="shared" si="607"/>
        <v>0</v>
      </c>
      <c r="AP624" s="19">
        <f t="shared" si="608"/>
        <v>0</v>
      </c>
      <c r="AQ624" s="97">
        <f t="shared" si="609"/>
        <v>0</v>
      </c>
    </row>
    <row r="625" spans="1:43" ht="17.25" hidden="1" customHeight="1" x14ac:dyDescent="0.2">
      <c r="A625" s="347" t="str">
        <f>'Stammdaten Mitarbeitende'!AA625</f>
        <v/>
      </c>
      <c r="B625" s="348" t="str">
        <f t="shared" si="582"/>
        <v/>
      </c>
      <c r="C625" s="162"/>
      <c r="D625" s="163"/>
      <c r="E625" s="164"/>
      <c r="F625" s="165"/>
      <c r="G625" s="307"/>
      <c r="H625" s="308"/>
      <c r="I625" s="346">
        <f t="shared" si="583"/>
        <v>0</v>
      </c>
      <c r="J625" s="309" t="str">
        <f t="shared" si="584"/>
        <v/>
      </c>
      <c r="K625" s="164"/>
      <c r="L625" s="342" t="str">
        <f t="shared" si="585"/>
        <v/>
      </c>
      <c r="M625" s="309" t="str">
        <f t="shared" si="586"/>
        <v/>
      </c>
      <c r="N625" s="309" t="str">
        <f t="shared" si="587"/>
        <v/>
      </c>
      <c r="O625" s="309" t="str">
        <f t="shared" si="588"/>
        <v/>
      </c>
      <c r="P625" s="164"/>
      <c r="Q625" s="309" t="str">
        <f t="shared" si="589"/>
        <v/>
      </c>
      <c r="R625" s="309" t="str">
        <f t="shared" si="590"/>
        <v/>
      </c>
      <c r="S625" s="56"/>
      <c r="T625" s="57"/>
      <c r="U625" s="64" t="str">
        <f>IF($A625="","",'Stammdaten Mitarbeitende'!L625)</f>
        <v/>
      </c>
      <c r="V625" s="63">
        <f t="shared" si="591"/>
        <v>0</v>
      </c>
      <c r="W625" s="63" t="str">
        <f t="shared" si="592"/>
        <v/>
      </c>
      <c r="X625" s="63" t="str">
        <f t="shared" si="593"/>
        <v/>
      </c>
      <c r="Y625" s="65" t="str">
        <f t="shared" si="594"/>
        <v/>
      </c>
      <c r="Z625" s="65" t="str">
        <f t="shared" si="595"/>
        <v/>
      </c>
      <c r="AA625" s="19" t="str">
        <f t="shared" si="596"/>
        <v/>
      </c>
      <c r="AB625" s="19" t="str">
        <f t="shared" si="597"/>
        <v/>
      </c>
      <c r="AC625" s="19" t="str">
        <f t="shared" si="598"/>
        <v/>
      </c>
      <c r="AD625" s="19" t="str">
        <f t="shared" si="599"/>
        <v/>
      </c>
      <c r="AE625" s="19" t="str">
        <f t="shared" si="600"/>
        <v/>
      </c>
      <c r="AF625" s="19" t="str">
        <f t="shared" si="601"/>
        <v/>
      </c>
      <c r="AG625" s="19">
        <f t="shared" si="602"/>
        <v>0</v>
      </c>
      <c r="AH625" s="19" t="str">
        <f t="shared" si="603"/>
        <v/>
      </c>
      <c r="AI625" s="81">
        <f t="shared" si="604"/>
        <v>0</v>
      </c>
      <c r="AJ625" s="80">
        <f t="shared" si="610"/>
        <v>0</v>
      </c>
      <c r="AK625" s="19">
        <f t="shared" si="605"/>
        <v>0</v>
      </c>
      <c r="AL625" s="19">
        <f t="shared" si="606"/>
        <v>0</v>
      </c>
      <c r="AM625" s="64">
        <f>IF('Stammdaten Mitarbeitende'!N625&gt;0,AC625,0)</f>
        <v>0</v>
      </c>
      <c r="AN625" s="74">
        <f>IF('Stammdaten Mitarbeitende'!N625&gt;0,P625,0)</f>
        <v>0</v>
      </c>
      <c r="AO625" s="19">
        <f t="shared" si="607"/>
        <v>0</v>
      </c>
      <c r="AP625" s="19">
        <f t="shared" si="608"/>
        <v>0</v>
      </c>
      <c r="AQ625" s="97">
        <f t="shared" si="609"/>
        <v>0</v>
      </c>
    </row>
    <row r="626" spans="1:43" ht="17.25" hidden="1" customHeight="1" x14ac:dyDescent="0.2">
      <c r="A626" s="347" t="str">
        <f>'Stammdaten Mitarbeitende'!AA626</f>
        <v/>
      </c>
      <c r="B626" s="348" t="str">
        <f t="shared" si="582"/>
        <v/>
      </c>
      <c r="C626" s="162"/>
      <c r="D626" s="163"/>
      <c r="E626" s="164"/>
      <c r="F626" s="165"/>
      <c r="G626" s="307"/>
      <c r="H626" s="308"/>
      <c r="I626" s="346">
        <f t="shared" si="583"/>
        <v>0</v>
      </c>
      <c r="J626" s="309" t="str">
        <f t="shared" si="584"/>
        <v/>
      </c>
      <c r="K626" s="164"/>
      <c r="L626" s="342" t="str">
        <f t="shared" si="585"/>
        <v/>
      </c>
      <c r="M626" s="309" t="str">
        <f t="shared" si="586"/>
        <v/>
      </c>
      <c r="N626" s="309" t="str">
        <f t="shared" si="587"/>
        <v/>
      </c>
      <c r="O626" s="309" t="str">
        <f t="shared" si="588"/>
        <v/>
      </c>
      <c r="P626" s="164"/>
      <c r="Q626" s="309" t="str">
        <f t="shared" si="589"/>
        <v/>
      </c>
      <c r="R626" s="309" t="str">
        <f t="shared" si="590"/>
        <v/>
      </c>
      <c r="S626" s="56"/>
      <c r="T626" s="57"/>
      <c r="U626" s="64" t="str">
        <f>IF($A626="","",'Stammdaten Mitarbeitende'!L626)</f>
        <v/>
      </c>
      <c r="V626" s="63">
        <f t="shared" si="591"/>
        <v>0</v>
      </c>
      <c r="W626" s="63" t="str">
        <f t="shared" si="592"/>
        <v/>
      </c>
      <c r="X626" s="63" t="str">
        <f t="shared" si="593"/>
        <v/>
      </c>
      <c r="Y626" s="65" t="str">
        <f t="shared" si="594"/>
        <v/>
      </c>
      <c r="Z626" s="65" t="str">
        <f t="shared" si="595"/>
        <v/>
      </c>
      <c r="AA626" s="19" t="str">
        <f t="shared" si="596"/>
        <v/>
      </c>
      <c r="AB626" s="19" t="str">
        <f t="shared" si="597"/>
        <v/>
      </c>
      <c r="AC626" s="19" t="str">
        <f t="shared" si="598"/>
        <v/>
      </c>
      <c r="AD626" s="19" t="str">
        <f t="shared" si="599"/>
        <v/>
      </c>
      <c r="AE626" s="19" t="str">
        <f t="shared" si="600"/>
        <v/>
      </c>
      <c r="AF626" s="19" t="str">
        <f t="shared" si="601"/>
        <v/>
      </c>
      <c r="AG626" s="19">
        <f t="shared" si="602"/>
        <v>0</v>
      </c>
      <c r="AH626" s="19" t="str">
        <f t="shared" si="603"/>
        <v/>
      </c>
      <c r="AI626" s="81">
        <f t="shared" si="604"/>
        <v>0</v>
      </c>
      <c r="AJ626" s="80">
        <f t="shared" si="610"/>
        <v>0</v>
      </c>
      <c r="AK626" s="19">
        <f t="shared" si="605"/>
        <v>0</v>
      </c>
      <c r="AL626" s="19">
        <f t="shared" si="606"/>
        <v>0</v>
      </c>
      <c r="AM626" s="64">
        <f>IF('Stammdaten Mitarbeitende'!N626&gt;0,AC626,0)</f>
        <v>0</v>
      </c>
      <c r="AN626" s="74">
        <f>IF('Stammdaten Mitarbeitende'!N626&gt;0,P626,0)</f>
        <v>0</v>
      </c>
      <c r="AO626" s="19">
        <f t="shared" si="607"/>
        <v>0</v>
      </c>
      <c r="AP626" s="19">
        <f t="shared" si="608"/>
        <v>0</v>
      </c>
      <c r="AQ626" s="97">
        <f t="shared" si="609"/>
        <v>0</v>
      </c>
    </row>
    <row r="627" spans="1:43" ht="17.25" hidden="1" customHeight="1" x14ac:dyDescent="0.2">
      <c r="A627" s="347" t="str">
        <f>'Stammdaten Mitarbeitende'!AA627</f>
        <v/>
      </c>
      <c r="B627" s="348" t="str">
        <f t="shared" si="582"/>
        <v/>
      </c>
      <c r="C627" s="162"/>
      <c r="D627" s="163"/>
      <c r="E627" s="164"/>
      <c r="F627" s="165"/>
      <c r="G627" s="307"/>
      <c r="H627" s="308"/>
      <c r="I627" s="346">
        <f t="shared" si="583"/>
        <v>0</v>
      </c>
      <c r="J627" s="309" t="str">
        <f t="shared" si="584"/>
        <v/>
      </c>
      <c r="K627" s="164"/>
      <c r="L627" s="342" t="str">
        <f t="shared" si="585"/>
        <v/>
      </c>
      <c r="M627" s="309" t="str">
        <f t="shared" si="586"/>
        <v/>
      </c>
      <c r="N627" s="309" t="str">
        <f t="shared" si="587"/>
        <v/>
      </c>
      <c r="O627" s="309" t="str">
        <f t="shared" si="588"/>
        <v/>
      </c>
      <c r="P627" s="164"/>
      <c r="Q627" s="309" t="str">
        <f t="shared" si="589"/>
        <v/>
      </c>
      <c r="R627" s="309" t="str">
        <f t="shared" si="590"/>
        <v/>
      </c>
      <c r="S627" s="56"/>
      <c r="T627" s="57"/>
      <c r="U627" s="64" t="str">
        <f>IF($A627="","",'Stammdaten Mitarbeitende'!L627)</f>
        <v/>
      </c>
      <c r="V627" s="63">
        <f t="shared" si="591"/>
        <v>0</v>
      </c>
      <c r="W627" s="63" t="str">
        <f t="shared" si="592"/>
        <v/>
      </c>
      <c r="X627" s="63" t="str">
        <f t="shared" si="593"/>
        <v/>
      </c>
      <c r="Y627" s="65" t="str">
        <f t="shared" si="594"/>
        <v/>
      </c>
      <c r="Z627" s="65" t="str">
        <f t="shared" si="595"/>
        <v/>
      </c>
      <c r="AA627" s="19" t="str">
        <f t="shared" si="596"/>
        <v/>
      </c>
      <c r="AB627" s="19" t="str">
        <f t="shared" si="597"/>
        <v/>
      </c>
      <c r="AC627" s="19" t="str">
        <f t="shared" si="598"/>
        <v/>
      </c>
      <c r="AD627" s="19" t="str">
        <f t="shared" si="599"/>
        <v/>
      </c>
      <c r="AE627" s="19" t="str">
        <f t="shared" si="600"/>
        <v/>
      </c>
      <c r="AF627" s="19" t="str">
        <f t="shared" si="601"/>
        <v/>
      </c>
      <c r="AG627" s="19">
        <f t="shared" si="602"/>
        <v>0</v>
      </c>
      <c r="AH627" s="19" t="str">
        <f t="shared" si="603"/>
        <v/>
      </c>
      <c r="AI627" s="81">
        <f t="shared" si="604"/>
        <v>0</v>
      </c>
      <c r="AJ627" s="80">
        <f t="shared" si="610"/>
        <v>0</v>
      </c>
      <c r="AK627" s="19">
        <f t="shared" si="605"/>
        <v>0</v>
      </c>
      <c r="AL627" s="19">
        <f t="shared" si="606"/>
        <v>0</v>
      </c>
      <c r="AM627" s="64">
        <f>IF('Stammdaten Mitarbeitende'!N627&gt;0,AC627,0)</f>
        <v>0</v>
      </c>
      <c r="AN627" s="74">
        <f>IF('Stammdaten Mitarbeitende'!N627&gt;0,P627,0)</f>
        <v>0</v>
      </c>
      <c r="AO627" s="19">
        <f t="shared" si="607"/>
        <v>0</v>
      </c>
      <c r="AP627" s="19">
        <f t="shared" si="608"/>
        <v>0</v>
      </c>
      <c r="AQ627" s="97">
        <f t="shared" si="609"/>
        <v>0</v>
      </c>
    </row>
    <row r="628" spans="1:43" ht="17.25" hidden="1" customHeight="1" x14ac:dyDescent="0.2">
      <c r="A628" s="347" t="str">
        <f>'Stammdaten Mitarbeitende'!AA628</f>
        <v/>
      </c>
      <c r="B628" s="348" t="str">
        <f t="shared" si="582"/>
        <v/>
      </c>
      <c r="C628" s="162"/>
      <c r="D628" s="163"/>
      <c r="E628" s="164"/>
      <c r="F628" s="165"/>
      <c r="G628" s="307"/>
      <c r="H628" s="308"/>
      <c r="I628" s="346">
        <f t="shared" si="583"/>
        <v>0</v>
      </c>
      <c r="J628" s="309" t="str">
        <f t="shared" si="584"/>
        <v/>
      </c>
      <c r="K628" s="164"/>
      <c r="L628" s="342" t="str">
        <f t="shared" si="585"/>
        <v/>
      </c>
      <c r="M628" s="309" t="str">
        <f t="shared" si="586"/>
        <v/>
      </c>
      <c r="N628" s="309" t="str">
        <f t="shared" si="587"/>
        <v/>
      </c>
      <c r="O628" s="309" t="str">
        <f t="shared" si="588"/>
        <v/>
      </c>
      <c r="P628" s="164"/>
      <c r="Q628" s="309" t="str">
        <f t="shared" si="589"/>
        <v/>
      </c>
      <c r="R628" s="309" t="str">
        <f t="shared" si="590"/>
        <v/>
      </c>
      <c r="S628" s="56"/>
      <c r="T628" s="57"/>
      <c r="U628" s="64" t="str">
        <f>IF($A628="","",'Stammdaten Mitarbeitende'!L628)</f>
        <v/>
      </c>
      <c r="V628" s="63">
        <f t="shared" si="591"/>
        <v>0</v>
      </c>
      <c r="W628" s="63" t="str">
        <f t="shared" si="592"/>
        <v/>
      </c>
      <c r="X628" s="63" t="str">
        <f t="shared" si="593"/>
        <v/>
      </c>
      <c r="Y628" s="65" t="str">
        <f t="shared" si="594"/>
        <v/>
      </c>
      <c r="Z628" s="65" t="str">
        <f t="shared" si="595"/>
        <v/>
      </c>
      <c r="AA628" s="19" t="str">
        <f t="shared" si="596"/>
        <v/>
      </c>
      <c r="AB628" s="19" t="str">
        <f t="shared" si="597"/>
        <v/>
      </c>
      <c r="AC628" s="19" t="str">
        <f t="shared" si="598"/>
        <v/>
      </c>
      <c r="AD628" s="19" t="str">
        <f t="shared" si="599"/>
        <v/>
      </c>
      <c r="AE628" s="19" t="str">
        <f t="shared" si="600"/>
        <v/>
      </c>
      <c r="AF628" s="19" t="str">
        <f t="shared" si="601"/>
        <v/>
      </c>
      <c r="AG628" s="19">
        <f t="shared" si="602"/>
        <v>0</v>
      </c>
      <c r="AH628" s="19" t="str">
        <f t="shared" si="603"/>
        <v/>
      </c>
      <c r="AI628" s="81">
        <f t="shared" si="604"/>
        <v>0</v>
      </c>
      <c r="AJ628" s="80">
        <f t="shared" si="610"/>
        <v>0</v>
      </c>
      <c r="AK628" s="19">
        <f t="shared" si="605"/>
        <v>0</v>
      </c>
      <c r="AL628" s="19">
        <f t="shared" si="606"/>
        <v>0</v>
      </c>
      <c r="AM628" s="64">
        <f>IF('Stammdaten Mitarbeitende'!N628&gt;0,AC628,0)</f>
        <v>0</v>
      </c>
      <c r="AN628" s="74">
        <f>IF('Stammdaten Mitarbeitende'!N628&gt;0,P628,0)</f>
        <v>0</v>
      </c>
      <c r="AO628" s="19">
        <f t="shared" si="607"/>
        <v>0</v>
      </c>
      <c r="AP628" s="19">
        <f t="shared" si="608"/>
        <v>0</v>
      </c>
      <c r="AQ628" s="97">
        <f t="shared" si="609"/>
        <v>0</v>
      </c>
    </row>
    <row r="629" spans="1:43" ht="17.25" hidden="1" customHeight="1" x14ac:dyDescent="0.2">
      <c r="A629" s="347" t="str">
        <f>'Stammdaten Mitarbeitende'!AA629</f>
        <v/>
      </c>
      <c r="B629" s="348" t="str">
        <f t="shared" si="582"/>
        <v/>
      </c>
      <c r="C629" s="162"/>
      <c r="D629" s="163"/>
      <c r="E629" s="164"/>
      <c r="F629" s="165"/>
      <c r="G629" s="307"/>
      <c r="H629" s="308"/>
      <c r="I629" s="346">
        <f t="shared" si="583"/>
        <v>0</v>
      </c>
      <c r="J629" s="309" t="str">
        <f t="shared" si="584"/>
        <v/>
      </c>
      <c r="K629" s="164"/>
      <c r="L629" s="342" t="str">
        <f t="shared" si="585"/>
        <v/>
      </c>
      <c r="M629" s="309" t="str">
        <f t="shared" si="586"/>
        <v/>
      </c>
      <c r="N629" s="309" t="str">
        <f t="shared" si="587"/>
        <v/>
      </c>
      <c r="O629" s="309" t="str">
        <f t="shared" si="588"/>
        <v/>
      </c>
      <c r="P629" s="164"/>
      <c r="Q629" s="309" t="str">
        <f t="shared" si="589"/>
        <v/>
      </c>
      <c r="R629" s="309" t="str">
        <f t="shared" si="590"/>
        <v/>
      </c>
      <c r="S629" s="56"/>
      <c r="T629" s="57"/>
      <c r="U629" s="64" t="str">
        <f>IF($A629="","",'Stammdaten Mitarbeitende'!L629)</f>
        <v/>
      </c>
      <c r="V629" s="63">
        <f t="shared" si="591"/>
        <v>0</v>
      </c>
      <c r="W629" s="63" t="str">
        <f t="shared" si="592"/>
        <v/>
      </c>
      <c r="X629" s="63" t="str">
        <f t="shared" si="593"/>
        <v/>
      </c>
      <c r="Y629" s="65" t="str">
        <f t="shared" si="594"/>
        <v/>
      </c>
      <c r="Z629" s="65" t="str">
        <f t="shared" si="595"/>
        <v/>
      </c>
      <c r="AA629" s="19" t="str">
        <f t="shared" si="596"/>
        <v/>
      </c>
      <c r="AB629" s="19" t="str">
        <f t="shared" si="597"/>
        <v/>
      </c>
      <c r="AC629" s="19" t="str">
        <f t="shared" si="598"/>
        <v/>
      </c>
      <c r="AD629" s="19" t="str">
        <f t="shared" si="599"/>
        <v/>
      </c>
      <c r="AE629" s="19" t="str">
        <f t="shared" si="600"/>
        <v/>
      </c>
      <c r="AF629" s="19" t="str">
        <f t="shared" si="601"/>
        <v/>
      </c>
      <c r="AG629" s="19">
        <f t="shared" si="602"/>
        <v>0</v>
      </c>
      <c r="AH629" s="19" t="str">
        <f t="shared" si="603"/>
        <v/>
      </c>
      <c r="AI629" s="81">
        <f t="shared" si="604"/>
        <v>0</v>
      </c>
      <c r="AJ629" s="80">
        <f t="shared" si="610"/>
        <v>0</v>
      </c>
      <c r="AK629" s="19">
        <f t="shared" si="605"/>
        <v>0</v>
      </c>
      <c r="AL629" s="19">
        <f t="shared" si="606"/>
        <v>0</v>
      </c>
      <c r="AM629" s="64">
        <f>IF('Stammdaten Mitarbeitende'!N629&gt;0,AC629,0)</f>
        <v>0</v>
      </c>
      <c r="AN629" s="74">
        <f>IF('Stammdaten Mitarbeitende'!N629&gt;0,P629,0)</f>
        <v>0</v>
      </c>
      <c r="AO629" s="19">
        <f t="shared" si="607"/>
        <v>0</v>
      </c>
      <c r="AP629" s="19">
        <f t="shared" si="608"/>
        <v>0</v>
      </c>
      <c r="AQ629" s="97">
        <f t="shared" si="609"/>
        <v>0</v>
      </c>
    </row>
    <row r="630" spans="1:43" hidden="1" x14ac:dyDescent="0.2">
      <c r="A630" s="280" t="str">
        <f>Übersetzungstexte!A$296</f>
        <v>Seitentotal</v>
      </c>
      <c r="B630" s="343"/>
      <c r="C630" s="281"/>
      <c r="D630" s="92">
        <f>SUM(D609:D629)</f>
        <v>0</v>
      </c>
      <c r="E630" s="282"/>
      <c r="F630" s="92">
        <f>SUM(F609:F629)</f>
        <v>0</v>
      </c>
      <c r="G630" s="344"/>
      <c r="H630" s="159"/>
      <c r="I630" s="281"/>
      <c r="J630" s="92">
        <f>SUM(J609:J629)</f>
        <v>0</v>
      </c>
      <c r="K630" s="345"/>
      <c r="L630" s="159"/>
      <c r="M630" s="281"/>
      <c r="N630" s="92">
        <f>SUM(N609:N629)</f>
        <v>0</v>
      </c>
      <c r="O630" s="344"/>
      <c r="P630" s="92">
        <f>SUM(P609:P629)</f>
        <v>0</v>
      </c>
      <c r="Q630" s="281"/>
      <c r="R630" s="92">
        <f>SUM(R609:R629)</f>
        <v>0</v>
      </c>
      <c r="S630" s="56"/>
      <c r="T630" s="56"/>
      <c r="U630" s="56"/>
      <c r="V630" s="56"/>
      <c r="W630" s="56"/>
      <c r="X630" s="56"/>
      <c r="Y630" s="18"/>
      <c r="Z630" s="18"/>
      <c r="AA630" s="19"/>
      <c r="AB630" s="19"/>
      <c r="AC630" s="19"/>
      <c r="AD630" s="19"/>
      <c r="AE630" s="19"/>
      <c r="AI630" s="79"/>
      <c r="AJ630" s="79"/>
      <c r="AM630" s="56"/>
    </row>
    <row r="631" spans="1:43" hidden="1" x14ac:dyDescent="0.2">
      <c r="A631" s="240" t="str">
        <f>'Stammdaten Betrieb &amp; Abteilung'!D$1</f>
        <v xml:space="preserve">  </v>
      </c>
      <c r="B631" s="73"/>
      <c r="C631" s="241"/>
      <c r="D631" s="242"/>
      <c r="E631" s="1"/>
      <c r="F631" s="25"/>
      <c r="G631" s="1"/>
      <c r="H631" s="1"/>
      <c r="I631" s="1"/>
      <c r="J631" s="243"/>
      <c r="K631" s="46"/>
      <c r="L631" s="18"/>
      <c r="M631" s="22" t="str">
        <f>Übersetzungstexte!A$239</f>
        <v>Betrieb / Betriebsabteilung</v>
      </c>
      <c r="N631" s="49" t="str">
        <f>'Stammdaten Betrieb &amp; Abteilung'!D$13</f>
        <v xml:space="preserve"> </v>
      </c>
      <c r="O631" s="1"/>
      <c r="P631" s="49"/>
      <c r="AI631" s="79"/>
      <c r="AJ631" s="79"/>
      <c r="AM631" s="64"/>
      <c r="AO631" s="97"/>
    </row>
    <row r="632" spans="1:43" hidden="1" x14ac:dyDescent="0.2">
      <c r="A632" s="49" t="str">
        <f>'Stammdaten Betrieb &amp; Abteilung'!D$3</f>
        <v xml:space="preserve"> </v>
      </c>
      <c r="B632" s="73"/>
      <c r="C632" s="246"/>
      <c r="D632" s="242"/>
      <c r="E632" s="1"/>
      <c r="F632" s="25"/>
      <c r="G632" s="1"/>
      <c r="H632" s="1"/>
      <c r="I632" s="1"/>
      <c r="J632" s="247"/>
      <c r="K632" s="46"/>
      <c r="L632" s="18"/>
      <c r="M632" s="22" t="str">
        <f>Übersetzungstexte!A$240</f>
        <v>Abrechnungsperiode</v>
      </c>
      <c r="N632" s="349" t="str">
        <f>'Stammdaten Betrieb &amp; Abteilung'!D$14</f>
        <v/>
      </c>
      <c r="O632" s="350"/>
      <c r="P632" s="350" t="e">
        <f>'Stammdaten Betrieb &amp; Abteilung'!D$12</f>
        <v>#VALUE!</v>
      </c>
      <c r="Q632" s="351"/>
      <c r="R632" s="352"/>
      <c r="AI632" s="79"/>
      <c r="AJ632" s="79"/>
      <c r="AM632" s="64"/>
      <c r="AO632" s="87"/>
      <c r="AP632" s="87"/>
    </row>
    <row r="633" spans="1:43" hidden="1" x14ac:dyDescent="0.2">
      <c r="A633" s="49" t="str">
        <f>'Stammdaten Betrieb &amp; Abteilung'!D$4</f>
        <v xml:space="preserve"> </v>
      </c>
      <c r="B633" s="73"/>
      <c r="C633" s="1"/>
      <c r="D633" s="242"/>
      <c r="E633" s="1"/>
      <c r="F633" s="25"/>
      <c r="G633" s="1"/>
      <c r="H633" s="1"/>
      <c r="I633" s="1"/>
      <c r="J633" s="247"/>
      <c r="K633" s="46"/>
      <c r="L633" s="18"/>
      <c r="M633" s="22" t="str">
        <f>Übersetzungstexte!A$241</f>
        <v>Beginn / Ende der Kurzarbeit</v>
      </c>
      <c r="N633" s="49" t="str">
        <f>'Stammdaten Betrieb &amp; Abteilung'!D$16</f>
        <v/>
      </c>
      <c r="O633" s="1"/>
      <c r="P633" s="49"/>
      <c r="Q633" s="49"/>
      <c r="AI633" s="79"/>
      <c r="AJ633" s="79"/>
      <c r="AM633" s="64"/>
      <c r="AO633" s="87"/>
      <c r="AP633" s="87"/>
    </row>
    <row r="634" spans="1:43" hidden="1" x14ac:dyDescent="0.2">
      <c r="A634" s="187"/>
      <c r="B634" s="188"/>
      <c r="C634" s="189"/>
      <c r="D634" s="190"/>
      <c r="E634" s="189"/>
      <c r="F634" s="191"/>
      <c r="G634" s="189"/>
      <c r="H634" s="189"/>
      <c r="I634" s="189"/>
      <c r="J634" s="190"/>
      <c r="K634" s="190"/>
      <c r="L634" s="189"/>
      <c r="M634" s="192"/>
      <c r="N634" s="189"/>
      <c r="O634" s="189"/>
      <c r="P634" s="189"/>
      <c r="Q634" s="189"/>
      <c r="R634" s="189"/>
      <c r="AI634" s="79"/>
      <c r="AJ634" s="79"/>
      <c r="AM634" s="64"/>
      <c r="AO634" s="87"/>
      <c r="AP634" s="87"/>
    </row>
    <row r="635" spans="1:43" hidden="1" x14ac:dyDescent="0.2">
      <c r="A635" s="311">
        <v>1</v>
      </c>
      <c r="B635" s="312">
        <v>2</v>
      </c>
      <c r="C635" s="312">
        <v>3</v>
      </c>
      <c r="D635" s="312">
        <v>4</v>
      </c>
      <c r="E635" s="312">
        <v>5</v>
      </c>
      <c r="F635" s="312">
        <v>6</v>
      </c>
      <c r="G635" s="313"/>
      <c r="H635" s="314">
        <v>7</v>
      </c>
      <c r="I635" s="315"/>
      <c r="J635" s="312">
        <v>8</v>
      </c>
      <c r="K635" s="312">
        <v>9</v>
      </c>
      <c r="L635" s="312">
        <v>10</v>
      </c>
      <c r="M635" s="312">
        <v>11</v>
      </c>
      <c r="N635" s="312">
        <v>12</v>
      </c>
      <c r="O635" s="312">
        <v>13</v>
      </c>
      <c r="P635" s="312"/>
      <c r="Q635" s="312">
        <v>14</v>
      </c>
      <c r="R635" s="312">
        <v>15</v>
      </c>
      <c r="S635" s="54"/>
      <c r="T635" s="54"/>
      <c r="U635" s="54"/>
      <c r="V635" s="58" t="s">
        <v>717</v>
      </c>
      <c r="W635" s="54" t="s">
        <v>759</v>
      </c>
      <c r="X635" s="54"/>
      <c r="Y635" s="59" t="s">
        <v>718</v>
      </c>
      <c r="Z635" s="54" t="s">
        <v>719</v>
      </c>
      <c r="AA635" s="59" t="s">
        <v>720</v>
      </c>
      <c r="AB635" s="59" t="s">
        <v>721</v>
      </c>
      <c r="AC635" s="59" t="s">
        <v>722</v>
      </c>
      <c r="AD635" s="59" t="s">
        <v>723</v>
      </c>
      <c r="AE635" s="59" t="s">
        <v>736</v>
      </c>
      <c r="AF635" s="66" t="s">
        <v>732</v>
      </c>
      <c r="AG635" s="66"/>
      <c r="AH635" s="91" t="s">
        <v>737</v>
      </c>
      <c r="AI635" s="66"/>
      <c r="AJ635" s="66"/>
      <c r="AK635" s="78"/>
      <c r="AL635" s="78"/>
      <c r="AM635" s="87" t="s">
        <v>60</v>
      </c>
      <c r="AN635" s="87" t="s">
        <v>60</v>
      </c>
      <c r="AO635" s="87"/>
      <c r="AP635" s="87"/>
      <c r="AQ635" s="381" t="s">
        <v>800</v>
      </c>
    </row>
    <row r="636" spans="1:43" s="6" customFormat="1" hidden="1" x14ac:dyDescent="0.2">
      <c r="A636" s="316" t="str">
        <f>Übersetzungstexte!A$242</f>
        <v/>
      </c>
      <c r="B636" s="317" t="str">
        <f>Übersetzungstexte!A$245</f>
        <v>anrechen-</v>
      </c>
      <c r="C636" s="317" t="str">
        <f>Übersetzungstexte!A$248</f>
        <v>Wöchentl.</v>
      </c>
      <c r="D636" s="318" t="str">
        <f>Übersetzungstexte!A$251</f>
        <v>Sollstd. Abr.-</v>
      </c>
      <c r="E636" s="310" t="str">
        <f>Übersetzungstexte!A$254</f>
        <v/>
      </c>
      <c r="F636" s="318" t="str">
        <f>Übersetzungstexte!A$257</f>
        <v>Bezahlte/</v>
      </c>
      <c r="G636" s="319"/>
      <c r="H636" s="320" t="str">
        <f>Übersetzungstexte!A$263</f>
        <v>(nur für Gleitzeit)</v>
      </c>
      <c r="I636" s="321"/>
      <c r="J636" s="318" t="str">
        <f>Übersetzungstexte!A$269</f>
        <v>Ausfall-</v>
      </c>
      <c r="K636" s="318" t="str">
        <f>Übersetzungstexte!A$272</f>
        <v>Saldo</v>
      </c>
      <c r="L636" s="310" t="str">
        <f>Übersetzungstexte!A$275</f>
        <v>Saisonale</v>
      </c>
      <c r="M636" s="322" t="str">
        <f>Übersetzungstexte!A$278</f>
        <v>Anrechen-</v>
      </c>
      <c r="N636" s="310" t="str">
        <f>Übersetzungstexte!A$281</f>
        <v>Verdienst-</v>
      </c>
      <c r="O636" s="310" t="str">
        <f>Übersetzungstexte!A$284</f>
        <v>Verdienst-</v>
      </c>
      <c r="P636" s="317" t="str">
        <f>Übersetzungstexte!A$287</f>
        <v>Verdienst</v>
      </c>
      <c r="Q636" s="310" t="str">
        <f>AE$4</f>
        <v xml:space="preserve">Abzug </v>
      </c>
      <c r="R636" s="310" t="str">
        <f>Übersetzungstexte!A$293</f>
        <v/>
      </c>
      <c r="S636" s="55"/>
      <c r="T636" s="55"/>
      <c r="U636" s="62" t="s">
        <v>680</v>
      </c>
      <c r="V636" s="60" t="s">
        <v>709</v>
      </c>
      <c r="W636" s="61" t="s">
        <v>691</v>
      </c>
      <c r="X636" s="61" t="s">
        <v>554</v>
      </c>
      <c r="Y636" s="59" t="s">
        <v>729</v>
      </c>
      <c r="Z636" s="67" t="s">
        <v>671</v>
      </c>
      <c r="AA636" s="59" t="s">
        <v>731</v>
      </c>
      <c r="AB636" s="59" t="s">
        <v>694</v>
      </c>
      <c r="AC636" s="59" t="s">
        <v>674</v>
      </c>
      <c r="AD636" s="59" t="s">
        <v>674</v>
      </c>
      <c r="AE636" s="59" t="s">
        <v>677</v>
      </c>
      <c r="AF636" s="66" t="s">
        <v>677</v>
      </c>
      <c r="AG636" s="66" t="s">
        <v>673</v>
      </c>
      <c r="AH636" s="91"/>
      <c r="AI636" s="66" t="s">
        <v>685</v>
      </c>
      <c r="AJ636" s="66" t="s">
        <v>685</v>
      </c>
      <c r="AK636" s="66" t="s">
        <v>764</v>
      </c>
      <c r="AL636" s="66" t="s">
        <v>667</v>
      </c>
      <c r="AM636" s="59" t="s">
        <v>674</v>
      </c>
      <c r="AN636" s="66" t="s">
        <v>673</v>
      </c>
      <c r="AO636" s="66" t="s">
        <v>764</v>
      </c>
      <c r="AP636" s="95" t="s">
        <v>46</v>
      </c>
      <c r="AQ636" s="382" t="s">
        <v>801</v>
      </c>
    </row>
    <row r="637" spans="1:43" s="6" customFormat="1" hidden="1" x14ac:dyDescent="0.2">
      <c r="A637" s="323" t="str">
        <f>Übersetzungstexte!A$243</f>
        <v/>
      </c>
      <c r="B637" s="310" t="str">
        <f>Übersetzungstexte!A$246</f>
        <v>barer Std.-</v>
      </c>
      <c r="C637" s="317" t="str">
        <f>Übersetzungstexte!A$249</f>
        <v>Arbeitszeit</v>
      </c>
      <c r="D637" s="318" t="str">
        <f>Übersetzungstexte!A$252</f>
        <v>Periode Inkl.</v>
      </c>
      <c r="E637" s="310" t="str">
        <f>Übersetzungstexte!A$255</f>
        <v/>
      </c>
      <c r="F637" s="318" t="str">
        <f>Übersetzungstexte!A$258</f>
        <v>Unbezahlte</v>
      </c>
      <c r="G637" s="324" t="str">
        <f>Übersetzungstexte!A$261</f>
        <v>Saldo Ende Per.</v>
      </c>
      <c r="H637" s="325"/>
      <c r="I637" s="326"/>
      <c r="J637" s="318" t="str">
        <f>Übersetzungstexte!A$270</f>
        <v>stunden</v>
      </c>
      <c r="K637" s="318" t="str">
        <f>Übersetzungstexte!A$273</f>
        <v>Mehrstd.</v>
      </c>
      <c r="L637" s="310" t="str">
        <f>Übersetzungstexte!A$276</f>
        <v>Ausfall-</v>
      </c>
      <c r="M637" s="322" t="str">
        <f>Übersetzungstexte!A$279</f>
        <v>bare Aus-</v>
      </c>
      <c r="N637" s="310" t="str">
        <f>Übersetzungstexte!A$282</f>
        <v>ausfall</v>
      </c>
      <c r="O637" s="310" t="str">
        <f>Übersetzungstexte!A$285</f>
        <v>ausfall</v>
      </c>
      <c r="P637" s="317" t="str">
        <f>Übersetzungstexte!A$288</f>
        <v>Zwischen-</v>
      </c>
      <c r="Q637" s="310" t="str">
        <f>Übersetzungstexte!A$291</f>
        <v>Karenztage</v>
      </c>
      <c r="R637" s="310" t="str">
        <f>Übersetzungstexte!A$294</f>
        <v>Beantragte</v>
      </c>
      <c r="S637" s="55"/>
      <c r="T637" s="55"/>
      <c r="U637" s="55" t="s">
        <v>682</v>
      </c>
      <c r="V637" s="60" t="s">
        <v>710</v>
      </c>
      <c r="W637" s="61" t="s">
        <v>692</v>
      </c>
      <c r="X637" s="61"/>
      <c r="Y637" s="59" t="s">
        <v>730</v>
      </c>
      <c r="Z637" s="67" t="s">
        <v>691</v>
      </c>
      <c r="AA637" s="59" t="s">
        <v>730</v>
      </c>
      <c r="AB637" s="59" t="s">
        <v>51</v>
      </c>
      <c r="AC637" s="59" t="s">
        <v>672</v>
      </c>
      <c r="AD637" s="59" t="s">
        <v>672</v>
      </c>
      <c r="AE637" s="59" t="s">
        <v>656</v>
      </c>
      <c r="AF637" s="66" t="s">
        <v>707</v>
      </c>
      <c r="AG637" s="66" t="s">
        <v>707</v>
      </c>
      <c r="AH637" s="91" t="s">
        <v>678</v>
      </c>
      <c r="AI637" s="66" t="s">
        <v>760</v>
      </c>
      <c r="AJ637" s="66" t="s">
        <v>763</v>
      </c>
      <c r="AK637" s="66" t="s">
        <v>760</v>
      </c>
      <c r="AL637" s="66" t="s">
        <v>760</v>
      </c>
      <c r="AM637" s="59" t="s">
        <v>672</v>
      </c>
      <c r="AN637" s="66" t="s">
        <v>707</v>
      </c>
      <c r="AO637" s="66" t="s">
        <v>45</v>
      </c>
      <c r="AP637" s="95" t="s">
        <v>47</v>
      </c>
      <c r="AQ637" s="383"/>
    </row>
    <row r="638" spans="1:43" s="6" customFormat="1" hidden="1" x14ac:dyDescent="0.2">
      <c r="A638" s="327" t="str">
        <f>Übersetzungstexte!A$244</f>
        <v>Name,Vorname</v>
      </c>
      <c r="B638" s="328" t="str">
        <f>Übersetzungstexte!A$247</f>
        <v>Verdienst</v>
      </c>
      <c r="C638" s="329" t="str">
        <f>Übersetzungstexte!A$250</f>
        <v>in der AP</v>
      </c>
      <c r="D638" s="330" t="str">
        <f>Übersetzungstexte!A$253</f>
        <v>Vorholzeit</v>
      </c>
      <c r="E638" s="328" t="str">
        <f>Übersetzungstexte!A$256</f>
        <v>Istzeit</v>
      </c>
      <c r="F638" s="330" t="str">
        <f>Übersetzungstexte!A$259</f>
        <v>Absenzen</v>
      </c>
      <c r="G638" s="331" t="str">
        <f>Übersetzungstexte!A$262</f>
        <v>vorherg.</v>
      </c>
      <c r="H638" s="332" t="str">
        <f>Übersetzungstexte!A$265</f>
        <v>laufend</v>
      </c>
      <c r="I638" s="328" t="str">
        <f>Übersetzungstexte!A$268</f>
        <v>Diff.</v>
      </c>
      <c r="J638" s="330" t="str">
        <f>Übersetzungstexte!A$271</f>
        <v>total</v>
      </c>
      <c r="K638" s="330" t="str">
        <f>Übersetzungstexte!A$274</f>
        <v>Vormonate</v>
      </c>
      <c r="L638" s="328" t="str">
        <f>Übersetzungstexte!A$277</f>
        <v>stunden</v>
      </c>
      <c r="M638" s="333" t="str">
        <f>Übersetzungstexte!A$280</f>
        <v>fall-Std.</v>
      </c>
      <c r="N638" s="333" t="str">
        <f>Übersetzungstexte!A$283</f>
        <v>100%</v>
      </c>
      <c r="O638" s="333" t="str">
        <f>Übersetzungstexte!A$286</f>
        <v>80%</v>
      </c>
      <c r="P638" s="329" t="str">
        <f>Übersetzungstexte!A$289</f>
        <v>Beschäftigung</v>
      </c>
      <c r="Q638" s="333" t="str">
        <f>Übersetzungstexte!A$292</f>
        <v>80%</v>
      </c>
      <c r="R638" s="328" t="str">
        <f>Übersetzungstexte!A$295</f>
        <v>Vergütung</v>
      </c>
      <c r="S638" s="55"/>
      <c r="T638" s="55"/>
      <c r="U638" s="55" t="s">
        <v>673</v>
      </c>
      <c r="V638" s="61"/>
      <c r="W638" s="61" t="s">
        <v>738</v>
      </c>
      <c r="X638" s="61"/>
      <c r="Y638" s="59" t="s">
        <v>697</v>
      </c>
      <c r="Z638" s="67" t="s">
        <v>692</v>
      </c>
      <c r="AA638" s="59" t="s">
        <v>698</v>
      </c>
      <c r="AB638" s="59" t="s">
        <v>50</v>
      </c>
      <c r="AC638" s="68" t="s">
        <v>675</v>
      </c>
      <c r="AD638" s="68" t="s">
        <v>676</v>
      </c>
      <c r="AE638" s="68" t="s">
        <v>676</v>
      </c>
      <c r="AF638" s="66" t="s">
        <v>733</v>
      </c>
      <c r="AG638" s="66" t="s">
        <v>733</v>
      </c>
      <c r="AH638" s="96" t="s">
        <v>679</v>
      </c>
      <c r="AI638" s="66" t="s">
        <v>749</v>
      </c>
      <c r="AJ638" s="66" t="s">
        <v>749</v>
      </c>
      <c r="AK638" s="66" t="s">
        <v>749</v>
      </c>
      <c r="AL638" s="66" t="s">
        <v>749</v>
      </c>
      <c r="AM638" s="68" t="s">
        <v>675</v>
      </c>
      <c r="AN638" s="66" t="s">
        <v>733</v>
      </c>
      <c r="AO638" s="66" t="s">
        <v>663</v>
      </c>
      <c r="AP638" s="95" t="s">
        <v>48</v>
      </c>
      <c r="AQ638" s="383"/>
    </row>
    <row r="639" spans="1:43" ht="17.25" hidden="1" customHeight="1" x14ac:dyDescent="0.2">
      <c r="A639" s="347" t="str">
        <f>'Stammdaten Mitarbeitende'!AA639</f>
        <v/>
      </c>
      <c r="B639" s="348" t="str">
        <f t="shared" ref="B639:B659" si="611">U639</f>
        <v/>
      </c>
      <c r="C639" s="162"/>
      <c r="D639" s="163"/>
      <c r="E639" s="164"/>
      <c r="F639" s="165"/>
      <c r="G639" s="307"/>
      <c r="H639" s="308"/>
      <c r="I639" s="346">
        <f t="shared" ref="I639:I659" si="612">V639</f>
        <v>0</v>
      </c>
      <c r="J639" s="309" t="str">
        <f t="shared" ref="J639:J659" si="613">W639</f>
        <v/>
      </c>
      <c r="K639" s="164"/>
      <c r="L639" s="342" t="str">
        <f t="shared" ref="L639:L659" si="614">Z639</f>
        <v/>
      </c>
      <c r="M639" s="309" t="str">
        <f t="shared" ref="M639:M659" si="615">AB639</f>
        <v/>
      </c>
      <c r="N639" s="309" t="str">
        <f t="shared" ref="N639:N659" si="616">AC639</f>
        <v/>
      </c>
      <c r="O639" s="309" t="str">
        <f t="shared" ref="O639:O659" si="617">AD639</f>
        <v/>
      </c>
      <c r="P639" s="164"/>
      <c r="Q639" s="309" t="str">
        <f t="shared" ref="Q639:Q659" si="618">AE639</f>
        <v/>
      </c>
      <c r="R639" s="309" t="str">
        <f t="shared" ref="R639:R659" si="619">AH639</f>
        <v/>
      </c>
      <c r="S639" s="56"/>
      <c r="T639" s="57"/>
      <c r="U639" s="64" t="str">
        <f>IF($A639="","",'Stammdaten Mitarbeitende'!L639)</f>
        <v/>
      </c>
      <c r="V639" s="63">
        <f t="shared" ref="V639:V659" si="620">IF(AND(G639="",H639=""),0,G639-H639)</f>
        <v>0</v>
      </c>
      <c r="W639" s="63" t="str">
        <f t="shared" ref="W639:W659" si="621">IF(OR($A639="",D639="",E639="",F639="",V639=""),"",D639-(E639+F639+V639))</f>
        <v/>
      </c>
      <c r="X639" s="63" t="str">
        <f t="shared" ref="X639:X659" si="622">IF(W639="","",MAX(W639,0))</f>
        <v/>
      </c>
      <c r="Y639" s="65" t="str">
        <f t="shared" ref="Y639:Y659" si="623">IF(J639="","",Y$4)</f>
        <v/>
      </c>
      <c r="Z639" s="65" t="str">
        <f t="shared" ref="Z639:Z659" si="624">IF(J639="","",J639*Z$4)</f>
        <v/>
      </c>
      <c r="AA639" s="19" t="str">
        <f t="shared" ref="AA639:AA659" si="625">IF(Y639="","",AA$4)</f>
        <v/>
      </c>
      <c r="AB639" s="19" t="str">
        <f t="shared" ref="AB639:AB659" si="626">IF(J639="","",ROUND(J639*AB$4 - MAX(K639-L639,0),2))</f>
        <v/>
      </c>
      <c r="AC639" s="19" t="str">
        <f t="shared" ref="AC639:AC659" si="627">IF(OR($A639="",J639="",B639="",M639&lt;0),"",MAX(ROUND(M639*B639*2,1)/2,0))</f>
        <v/>
      </c>
      <c r="AD639" s="19" t="str">
        <f t="shared" ref="AD639:AD659" si="628">IF(OR($A639="",N639=""),"",ROUND(N639*8/5,1)/2)</f>
        <v/>
      </c>
      <c r="AE639" s="19" t="str">
        <f t="shared" ref="AE639:AE659" si="629">IF(OR($A639="",B639="",N639=""),"",ROUND(AE$3*C639*B639*16/50,1)/2)</f>
        <v/>
      </c>
      <c r="AF639" s="19" t="str">
        <f t="shared" ref="AF639:AF659" si="630">IF(OR($A639="",J639="",N639=""),"",MAX(O639+P639-N639,0))</f>
        <v/>
      </c>
      <c r="AG639" s="19">
        <f t="shared" ref="AG639:AG659" si="631">P639</f>
        <v>0</v>
      </c>
      <c r="AH639" s="19" t="str">
        <f t="shared" ref="AH639:AH659" si="632">IF(OR($A639="",N639=""),"",ROUND((MAX(O639-Q639-AF639,0))*2,1)/2)</f>
        <v/>
      </c>
      <c r="AI639" s="81">
        <f t="shared" ref="AI639:AI659" si="633">IF(D639="",0,1)</f>
        <v>0</v>
      </c>
      <c r="AJ639" s="80">
        <f>IF(J639="",0,IF(ROUND(J639,2)&lt;=0,0,1))</f>
        <v>0</v>
      </c>
      <c r="AK639" s="19">
        <f t="shared" ref="AK639:AK659" si="634">IF(D639="",0,D639)</f>
        <v>0</v>
      </c>
      <c r="AL639" s="19">
        <f t="shared" ref="AL639:AL659" si="635">IF(D639="",0,F639)</f>
        <v>0</v>
      </c>
      <c r="AM639" s="64">
        <f>IF('Stammdaten Mitarbeitende'!N639&gt;0,AC639,0)</f>
        <v>0</v>
      </c>
      <c r="AN639" s="74">
        <f>IF('Stammdaten Mitarbeitende'!N639&gt;0,P639,0)</f>
        <v>0</v>
      </c>
      <c r="AO639" s="19">
        <f t="shared" ref="AO639:AO659" si="636">D639</f>
        <v>0</v>
      </c>
      <c r="AP639" s="19">
        <f t="shared" ref="AP639:AP659" si="637">F639</f>
        <v>0</v>
      </c>
      <c r="AQ639" s="97">
        <f t="shared" ref="AQ639:AQ659" si="638">IF(AM639="",0,MAX(AM639-AN639,0))</f>
        <v>0</v>
      </c>
    </row>
    <row r="640" spans="1:43" ht="17.25" hidden="1" customHeight="1" x14ac:dyDescent="0.2">
      <c r="A640" s="347" t="str">
        <f>'Stammdaten Mitarbeitende'!AA640</f>
        <v/>
      </c>
      <c r="B640" s="348" t="str">
        <f t="shared" si="611"/>
        <v/>
      </c>
      <c r="C640" s="162"/>
      <c r="D640" s="163"/>
      <c r="E640" s="164"/>
      <c r="F640" s="165"/>
      <c r="G640" s="307"/>
      <c r="H640" s="308"/>
      <c r="I640" s="346">
        <f t="shared" si="612"/>
        <v>0</v>
      </c>
      <c r="J640" s="309" t="str">
        <f t="shared" si="613"/>
        <v/>
      </c>
      <c r="K640" s="164"/>
      <c r="L640" s="342" t="str">
        <f t="shared" si="614"/>
        <v/>
      </c>
      <c r="M640" s="309" t="str">
        <f t="shared" si="615"/>
        <v/>
      </c>
      <c r="N640" s="309" t="str">
        <f t="shared" si="616"/>
        <v/>
      </c>
      <c r="O640" s="309" t="str">
        <f t="shared" si="617"/>
        <v/>
      </c>
      <c r="P640" s="164"/>
      <c r="Q640" s="309" t="str">
        <f t="shared" si="618"/>
        <v/>
      </c>
      <c r="R640" s="309" t="str">
        <f t="shared" si="619"/>
        <v/>
      </c>
      <c r="S640" s="56"/>
      <c r="T640" s="57"/>
      <c r="U640" s="64" t="str">
        <f>IF($A640="","",'Stammdaten Mitarbeitende'!L640)</f>
        <v/>
      </c>
      <c r="V640" s="63">
        <f t="shared" si="620"/>
        <v>0</v>
      </c>
      <c r="W640" s="63" t="str">
        <f t="shared" si="621"/>
        <v/>
      </c>
      <c r="X640" s="63" t="str">
        <f t="shared" si="622"/>
        <v/>
      </c>
      <c r="Y640" s="65" t="str">
        <f t="shared" si="623"/>
        <v/>
      </c>
      <c r="Z640" s="65" t="str">
        <f t="shared" si="624"/>
        <v/>
      </c>
      <c r="AA640" s="19" t="str">
        <f t="shared" si="625"/>
        <v/>
      </c>
      <c r="AB640" s="19" t="str">
        <f t="shared" si="626"/>
        <v/>
      </c>
      <c r="AC640" s="19" t="str">
        <f t="shared" si="627"/>
        <v/>
      </c>
      <c r="AD640" s="19" t="str">
        <f t="shared" si="628"/>
        <v/>
      </c>
      <c r="AE640" s="19" t="str">
        <f t="shared" si="629"/>
        <v/>
      </c>
      <c r="AF640" s="19" t="str">
        <f t="shared" si="630"/>
        <v/>
      </c>
      <c r="AG640" s="19">
        <f t="shared" si="631"/>
        <v>0</v>
      </c>
      <c r="AH640" s="19" t="str">
        <f t="shared" si="632"/>
        <v/>
      </c>
      <c r="AI640" s="81">
        <f t="shared" si="633"/>
        <v>0</v>
      </c>
      <c r="AJ640" s="80">
        <f t="shared" ref="AJ640:AJ659" si="639">IF(J640="",0,IF(ROUND(J640,2)&lt;=0,0,1))</f>
        <v>0</v>
      </c>
      <c r="AK640" s="19">
        <f t="shared" si="634"/>
        <v>0</v>
      </c>
      <c r="AL640" s="19">
        <f t="shared" si="635"/>
        <v>0</v>
      </c>
      <c r="AM640" s="64">
        <f>IF('Stammdaten Mitarbeitende'!N640&gt;0,AC640,0)</f>
        <v>0</v>
      </c>
      <c r="AN640" s="74">
        <f>IF('Stammdaten Mitarbeitende'!N640&gt;0,P640,0)</f>
        <v>0</v>
      </c>
      <c r="AO640" s="19">
        <f t="shared" si="636"/>
        <v>0</v>
      </c>
      <c r="AP640" s="19">
        <f t="shared" si="637"/>
        <v>0</v>
      </c>
      <c r="AQ640" s="97">
        <f t="shared" si="638"/>
        <v>0</v>
      </c>
    </row>
    <row r="641" spans="1:43" ht="17.25" hidden="1" customHeight="1" x14ac:dyDescent="0.2">
      <c r="A641" s="347" t="str">
        <f>'Stammdaten Mitarbeitende'!AA641</f>
        <v/>
      </c>
      <c r="B641" s="348" t="str">
        <f t="shared" si="611"/>
        <v/>
      </c>
      <c r="C641" s="162"/>
      <c r="D641" s="163"/>
      <c r="E641" s="164"/>
      <c r="F641" s="165"/>
      <c r="G641" s="307"/>
      <c r="H641" s="308"/>
      <c r="I641" s="346">
        <f t="shared" si="612"/>
        <v>0</v>
      </c>
      <c r="J641" s="309" t="str">
        <f t="shared" si="613"/>
        <v/>
      </c>
      <c r="K641" s="164"/>
      <c r="L641" s="342" t="str">
        <f t="shared" si="614"/>
        <v/>
      </c>
      <c r="M641" s="309" t="str">
        <f t="shared" si="615"/>
        <v/>
      </c>
      <c r="N641" s="309" t="str">
        <f t="shared" si="616"/>
        <v/>
      </c>
      <c r="O641" s="309" t="str">
        <f t="shared" si="617"/>
        <v/>
      </c>
      <c r="P641" s="164"/>
      <c r="Q641" s="309" t="str">
        <f t="shared" si="618"/>
        <v/>
      </c>
      <c r="R641" s="309" t="str">
        <f t="shared" si="619"/>
        <v/>
      </c>
      <c r="S641" s="56"/>
      <c r="T641" s="57"/>
      <c r="U641" s="64" t="str">
        <f>IF($A641="","",'Stammdaten Mitarbeitende'!L641)</f>
        <v/>
      </c>
      <c r="V641" s="63">
        <f t="shared" si="620"/>
        <v>0</v>
      </c>
      <c r="W641" s="63" t="str">
        <f t="shared" si="621"/>
        <v/>
      </c>
      <c r="X641" s="63" t="str">
        <f t="shared" si="622"/>
        <v/>
      </c>
      <c r="Y641" s="65" t="str">
        <f t="shared" si="623"/>
        <v/>
      </c>
      <c r="Z641" s="65" t="str">
        <f t="shared" si="624"/>
        <v/>
      </c>
      <c r="AA641" s="19" t="str">
        <f t="shared" si="625"/>
        <v/>
      </c>
      <c r="AB641" s="19" t="str">
        <f t="shared" si="626"/>
        <v/>
      </c>
      <c r="AC641" s="19" t="str">
        <f t="shared" si="627"/>
        <v/>
      </c>
      <c r="AD641" s="19" t="str">
        <f t="shared" si="628"/>
        <v/>
      </c>
      <c r="AE641" s="19" t="str">
        <f t="shared" si="629"/>
        <v/>
      </c>
      <c r="AF641" s="19" t="str">
        <f t="shared" si="630"/>
        <v/>
      </c>
      <c r="AG641" s="19">
        <f t="shared" si="631"/>
        <v>0</v>
      </c>
      <c r="AH641" s="19" t="str">
        <f t="shared" si="632"/>
        <v/>
      </c>
      <c r="AI641" s="81">
        <f t="shared" si="633"/>
        <v>0</v>
      </c>
      <c r="AJ641" s="80">
        <f t="shared" si="639"/>
        <v>0</v>
      </c>
      <c r="AK641" s="19">
        <f t="shared" si="634"/>
        <v>0</v>
      </c>
      <c r="AL641" s="19">
        <f t="shared" si="635"/>
        <v>0</v>
      </c>
      <c r="AM641" s="64">
        <f>IF('Stammdaten Mitarbeitende'!N641&gt;0,AC641,0)</f>
        <v>0</v>
      </c>
      <c r="AN641" s="74">
        <f>IF('Stammdaten Mitarbeitende'!N641&gt;0,P641,0)</f>
        <v>0</v>
      </c>
      <c r="AO641" s="19">
        <f t="shared" si="636"/>
        <v>0</v>
      </c>
      <c r="AP641" s="19">
        <f t="shared" si="637"/>
        <v>0</v>
      </c>
      <c r="AQ641" s="97">
        <f t="shared" si="638"/>
        <v>0</v>
      </c>
    </row>
    <row r="642" spans="1:43" ht="17.25" hidden="1" customHeight="1" x14ac:dyDescent="0.2">
      <c r="A642" s="347" t="str">
        <f>'Stammdaten Mitarbeitende'!AA642</f>
        <v/>
      </c>
      <c r="B642" s="348" t="str">
        <f t="shared" si="611"/>
        <v/>
      </c>
      <c r="C642" s="162"/>
      <c r="D642" s="163"/>
      <c r="E642" s="164"/>
      <c r="F642" s="165"/>
      <c r="G642" s="307"/>
      <c r="H642" s="308"/>
      <c r="I642" s="346">
        <f t="shared" si="612"/>
        <v>0</v>
      </c>
      <c r="J642" s="309" t="str">
        <f t="shared" si="613"/>
        <v/>
      </c>
      <c r="K642" s="164"/>
      <c r="L642" s="342" t="str">
        <f t="shared" si="614"/>
        <v/>
      </c>
      <c r="M642" s="309" t="str">
        <f t="shared" si="615"/>
        <v/>
      </c>
      <c r="N642" s="309" t="str">
        <f t="shared" si="616"/>
        <v/>
      </c>
      <c r="O642" s="309" t="str">
        <f t="shared" si="617"/>
        <v/>
      </c>
      <c r="P642" s="164"/>
      <c r="Q642" s="309" t="str">
        <f t="shared" si="618"/>
        <v/>
      </c>
      <c r="R642" s="309" t="str">
        <f t="shared" si="619"/>
        <v/>
      </c>
      <c r="S642" s="56"/>
      <c r="T642" s="57"/>
      <c r="U642" s="64" t="str">
        <f>IF($A642="","",'Stammdaten Mitarbeitende'!L642)</f>
        <v/>
      </c>
      <c r="V642" s="63">
        <f t="shared" si="620"/>
        <v>0</v>
      </c>
      <c r="W642" s="63" t="str">
        <f t="shared" si="621"/>
        <v/>
      </c>
      <c r="X642" s="63" t="str">
        <f t="shared" si="622"/>
        <v/>
      </c>
      <c r="Y642" s="65" t="str">
        <f t="shared" si="623"/>
        <v/>
      </c>
      <c r="Z642" s="65" t="str">
        <f t="shared" si="624"/>
        <v/>
      </c>
      <c r="AA642" s="19" t="str">
        <f t="shared" si="625"/>
        <v/>
      </c>
      <c r="AB642" s="19" t="str">
        <f t="shared" si="626"/>
        <v/>
      </c>
      <c r="AC642" s="19" t="str">
        <f t="shared" si="627"/>
        <v/>
      </c>
      <c r="AD642" s="19" t="str">
        <f t="shared" si="628"/>
        <v/>
      </c>
      <c r="AE642" s="19" t="str">
        <f t="shared" si="629"/>
        <v/>
      </c>
      <c r="AF642" s="19" t="str">
        <f t="shared" si="630"/>
        <v/>
      </c>
      <c r="AG642" s="19">
        <f t="shared" si="631"/>
        <v>0</v>
      </c>
      <c r="AH642" s="19" t="str">
        <f t="shared" si="632"/>
        <v/>
      </c>
      <c r="AI642" s="81">
        <f t="shared" si="633"/>
        <v>0</v>
      </c>
      <c r="AJ642" s="80">
        <f t="shared" si="639"/>
        <v>0</v>
      </c>
      <c r="AK642" s="19">
        <f t="shared" si="634"/>
        <v>0</v>
      </c>
      <c r="AL642" s="19">
        <f t="shared" si="635"/>
        <v>0</v>
      </c>
      <c r="AM642" s="64">
        <f>IF('Stammdaten Mitarbeitende'!N642&gt;0,AC642,0)</f>
        <v>0</v>
      </c>
      <c r="AN642" s="74">
        <f>IF('Stammdaten Mitarbeitende'!N642&gt;0,P642,0)</f>
        <v>0</v>
      </c>
      <c r="AO642" s="19">
        <f t="shared" si="636"/>
        <v>0</v>
      </c>
      <c r="AP642" s="19">
        <f t="shared" si="637"/>
        <v>0</v>
      </c>
      <c r="AQ642" s="97">
        <f t="shared" si="638"/>
        <v>0</v>
      </c>
    </row>
    <row r="643" spans="1:43" ht="17.25" hidden="1" customHeight="1" x14ac:dyDescent="0.2">
      <c r="A643" s="347" t="str">
        <f>'Stammdaten Mitarbeitende'!AA643</f>
        <v/>
      </c>
      <c r="B643" s="348" t="str">
        <f t="shared" si="611"/>
        <v/>
      </c>
      <c r="C643" s="162"/>
      <c r="D643" s="163"/>
      <c r="E643" s="164"/>
      <c r="F643" s="165"/>
      <c r="G643" s="307"/>
      <c r="H643" s="308"/>
      <c r="I643" s="346">
        <f t="shared" si="612"/>
        <v>0</v>
      </c>
      <c r="J643" s="309" t="str">
        <f t="shared" si="613"/>
        <v/>
      </c>
      <c r="K643" s="164"/>
      <c r="L643" s="342" t="str">
        <f t="shared" si="614"/>
        <v/>
      </c>
      <c r="M643" s="309" t="str">
        <f t="shared" si="615"/>
        <v/>
      </c>
      <c r="N643" s="309" t="str">
        <f t="shared" si="616"/>
        <v/>
      </c>
      <c r="O643" s="309" t="str">
        <f t="shared" si="617"/>
        <v/>
      </c>
      <c r="P643" s="164"/>
      <c r="Q643" s="309" t="str">
        <f t="shared" si="618"/>
        <v/>
      </c>
      <c r="R643" s="309" t="str">
        <f t="shared" si="619"/>
        <v/>
      </c>
      <c r="S643" s="56"/>
      <c r="T643" s="57"/>
      <c r="U643" s="64" t="str">
        <f>IF($A643="","",'Stammdaten Mitarbeitende'!L643)</f>
        <v/>
      </c>
      <c r="V643" s="63">
        <f t="shared" si="620"/>
        <v>0</v>
      </c>
      <c r="W643" s="63" t="str">
        <f t="shared" si="621"/>
        <v/>
      </c>
      <c r="X643" s="63" t="str">
        <f t="shared" si="622"/>
        <v/>
      </c>
      <c r="Y643" s="65" t="str">
        <f t="shared" si="623"/>
        <v/>
      </c>
      <c r="Z643" s="65" t="str">
        <f t="shared" si="624"/>
        <v/>
      </c>
      <c r="AA643" s="19" t="str">
        <f t="shared" si="625"/>
        <v/>
      </c>
      <c r="AB643" s="19" t="str">
        <f t="shared" si="626"/>
        <v/>
      </c>
      <c r="AC643" s="19" t="str">
        <f t="shared" si="627"/>
        <v/>
      </c>
      <c r="AD643" s="19" t="str">
        <f t="shared" si="628"/>
        <v/>
      </c>
      <c r="AE643" s="19" t="str">
        <f t="shared" si="629"/>
        <v/>
      </c>
      <c r="AF643" s="19" t="str">
        <f t="shared" si="630"/>
        <v/>
      </c>
      <c r="AG643" s="19">
        <f t="shared" si="631"/>
        <v>0</v>
      </c>
      <c r="AH643" s="19" t="str">
        <f t="shared" si="632"/>
        <v/>
      </c>
      <c r="AI643" s="81">
        <f t="shared" si="633"/>
        <v>0</v>
      </c>
      <c r="AJ643" s="80">
        <f t="shared" si="639"/>
        <v>0</v>
      </c>
      <c r="AK643" s="19">
        <f t="shared" si="634"/>
        <v>0</v>
      </c>
      <c r="AL643" s="19">
        <f t="shared" si="635"/>
        <v>0</v>
      </c>
      <c r="AM643" s="64">
        <f>IF('Stammdaten Mitarbeitende'!N643&gt;0,AC643,0)</f>
        <v>0</v>
      </c>
      <c r="AN643" s="74">
        <f>IF('Stammdaten Mitarbeitende'!N643&gt;0,P643,0)</f>
        <v>0</v>
      </c>
      <c r="AO643" s="19">
        <f t="shared" si="636"/>
        <v>0</v>
      </c>
      <c r="AP643" s="19">
        <f t="shared" si="637"/>
        <v>0</v>
      </c>
      <c r="AQ643" s="97">
        <f t="shared" si="638"/>
        <v>0</v>
      </c>
    </row>
    <row r="644" spans="1:43" ht="17.25" hidden="1" customHeight="1" x14ac:dyDescent="0.2">
      <c r="A644" s="347" t="str">
        <f>'Stammdaten Mitarbeitende'!AA644</f>
        <v/>
      </c>
      <c r="B644" s="348" t="str">
        <f t="shared" si="611"/>
        <v/>
      </c>
      <c r="C644" s="162"/>
      <c r="D644" s="163"/>
      <c r="E644" s="164"/>
      <c r="F644" s="165"/>
      <c r="G644" s="307"/>
      <c r="H644" s="308"/>
      <c r="I644" s="346">
        <f t="shared" si="612"/>
        <v>0</v>
      </c>
      <c r="J644" s="309" t="str">
        <f t="shared" si="613"/>
        <v/>
      </c>
      <c r="K644" s="164"/>
      <c r="L644" s="342" t="str">
        <f t="shared" si="614"/>
        <v/>
      </c>
      <c r="M644" s="309" t="str">
        <f t="shared" si="615"/>
        <v/>
      </c>
      <c r="N644" s="309" t="str">
        <f t="shared" si="616"/>
        <v/>
      </c>
      <c r="O644" s="309" t="str">
        <f t="shared" si="617"/>
        <v/>
      </c>
      <c r="P644" s="164"/>
      <c r="Q644" s="309" t="str">
        <f t="shared" si="618"/>
        <v/>
      </c>
      <c r="R644" s="309" t="str">
        <f t="shared" si="619"/>
        <v/>
      </c>
      <c r="S644" s="56"/>
      <c r="T644" s="57"/>
      <c r="U644" s="64" t="str">
        <f>IF($A644="","",'Stammdaten Mitarbeitende'!L644)</f>
        <v/>
      </c>
      <c r="V644" s="63">
        <f t="shared" si="620"/>
        <v>0</v>
      </c>
      <c r="W644" s="63" t="str">
        <f t="shared" si="621"/>
        <v/>
      </c>
      <c r="X644" s="63" t="str">
        <f t="shared" si="622"/>
        <v/>
      </c>
      <c r="Y644" s="65" t="str">
        <f t="shared" si="623"/>
        <v/>
      </c>
      <c r="Z644" s="65" t="str">
        <f t="shared" si="624"/>
        <v/>
      </c>
      <c r="AA644" s="19" t="str">
        <f t="shared" si="625"/>
        <v/>
      </c>
      <c r="AB644" s="19" t="str">
        <f t="shared" si="626"/>
        <v/>
      </c>
      <c r="AC644" s="19" t="str">
        <f t="shared" si="627"/>
        <v/>
      </c>
      <c r="AD644" s="19" t="str">
        <f t="shared" si="628"/>
        <v/>
      </c>
      <c r="AE644" s="19" t="str">
        <f t="shared" si="629"/>
        <v/>
      </c>
      <c r="AF644" s="19" t="str">
        <f t="shared" si="630"/>
        <v/>
      </c>
      <c r="AG644" s="19">
        <f t="shared" si="631"/>
        <v>0</v>
      </c>
      <c r="AH644" s="19" t="str">
        <f t="shared" si="632"/>
        <v/>
      </c>
      <c r="AI644" s="81">
        <f t="shared" si="633"/>
        <v>0</v>
      </c>
      <c r="AJ644" s="80">
        <f t="shared" si="639"/>
        <v>0</v>
      </c>
      <c r="AK644" s="19">
        <f t="shared" si="634"/>
        <v>0</v>
      </c>
      <c r="AL644" s="19">
        <f t="shared" si="635"/>
        <v>0</v>
      </c>
      <c r="AM644" s="64">
        <f>IF('Stammdaten Mitarbeitende'!N644&gt;0,AC644,0)</f>
        <v>0</v>
      </c>
      <c r="AN644" s="74">
        <f>IF('Stammdaten Mitarbeitende'!N644&gt;0,P644,0)</f>
        <v>0</v>
      </c>
      <c r="AO644" s="19">
        <f t="shared" si="636"/>
        <v>0</v>
      </c>
      <c r="AP644" s="19">
        <f t="shared" si="637"/>
        <v>0</v>
      </c>
      <c r="AQ644" s="97">
        <f t="shared" si="638"/>
        <v>0</v>
      </c>
    </row>
    <row r="645" spans="1:43" ht="17.25" hidden="1" customHeight="1" x14ac:dyDescent="0.2">
      <c r="A645" s="347" t="str">
        <f>'Stammdaten Mitarbeitende'!AA645</f>
        <v/>
      </c>
      <c r="B645" s="348" t="str">
        <f t="shared" si="611"/>
        <v/>
      </c>
      <c r="C645" s="162"/>
      <c r="D645" s="163"/>
      <c r="E645" s="164"/>
      <c r="F645" s="165"/>
      <c r="G645" s="307"/>
      <c r="H645" s="308"/>
      <c r="I645" s="346">
        <f t="shared" si="612"/>
        <v>0</v>
      </c>
      <c r="J645" s="309" t="str">
        <f t="shared" si="613"/>
        <v/>
      </c>
      <c r="K645" s="164"/>
      <c r="L645" s="342" t="str">
        <f t="shared" si="614"/>
        <v/>
      </c>
      <c r="M645" s="309" t="str">
        <f t="shared" si="615"/>
        <v/>
      </c>
      <c r="N645" s="309" t="str">
        <f t="shared" si="616"/>
        <v/>
      </c>
      <c r="O645" s="309" t="str">
        <f t="shared" si="617"/>
        <v/>
      </c>
      <c r="P645" s="164"/>
      <c r="Q645" s="309" t="str">
        <f t="shared" si="618"/>
        <v/>
      </c>
      <c r="R645" s="309" t="str">
        <f t="shared" si="619"/>
        <v/>
      </c>
      <c r="S645" s="56"/>
      <c r="T645" s="57"/>
      <c r="U645" s="64" t="str">
        <f>IF($A645="","",'Stammdaten Mitarbeitende'!L645)</f>
        <v/>
      </c>
      <c r="V645" s="63">
        <f t="shared" si="620"/>
        <v>0</v>
      </c>
      <c r="W645" s="63" t="str">
        <f t="shared" si="621"/>
        <v/>
      </c>
      <c r="X645" s="63" t="str">
        <f t="shared" si="622"/>
        <v/>
      </c>
      <c r="Y645" s="65" t="str">
        <f t="shared" si="623"/>
        <v/>
      </c>
      <c r="Z645" s="65" t="str">
        <f t="shared" si="624"/>
        <v/>
      </c>
      <c r="AA645" s="19" t="str">
        <f t="shared" si="625"/>
        <v/>
      </c>
      <c r="AB645" s="19" t="str">
        <f t="shared" si="626"/>
        <v/>
      </c>
      <c r="AC645" s="19" t="str">
        <f t="shared" si="627"/>
        <v/>
      </c>
      <c r="AD645" s="19" t="str">
        <f t="shared" si="628"/>
        <v/>
      </c>
      <c r="AE645" s="19" t="str">
        <f t="shared" si="629"/>
        <v/>
      </c>
      <c r="AF645" s="19" t="str">
        <f t="shared" si="630"/>
        <v/>
      </c>
      <c r="AG645" s="19">
        <f t="shared" si="631"/>
        <v>0</v>
      </c>
      <c r="AH645" s="19" t="str">
        <f t="shared" si="632"/>
        <v/>
      </c>
      <c r="AI645" s="81">
        <f t="shared" si="633"/>
        <v>0</v>
      </c>
      <c r="AJ645" s="80">
        <f t="shared" si="639"/>
        <v>0</v>
      </c>
      <c r="AK645" s="19">
        <f t="shared" si="634"/>
        <v>0</v>
      </c>
      <c r="AL645" s="19">
        <f t="shared" si="635"/>
        <v>0</v>
      </c>
      <c r="AM645" s="64">
        <f>IF('Stammdaten Mitarbeitende'!N645&gt;0,AC645,0)</f>
        <v>0</v>
      </c>
      <c r="AN645" s="74">
        <f>IF('Stammdaten Mitarbeitende'!N645&gt;0,P645,0)</f>
        <v>0</v>
      </c>
      <c r="AO645" s="19">
        <f t="shared" si="636"/>
        <v>0</v>
      </c>
      <c r="AP645" s="19">
        <f t="shared" si="637"/>
        <v>0</v>
      </c>
      <c r="AQ645" s="97">
        <f t="shared" si="638"/>
        <v>0</v>
      </c>
    </row>
    <row r="646" spans="1:43" ht="17.25" hidden="1" customHeight="1" x14ac:dyDescent="0.2">
      <c r="A646" s="347" t="str">
        <f>'Stammdaten Mitarbeitende'!AA646</f>
        <v/>
      </c>
      <c r="B646" s="348" t="str">
        <f t="shared" si="611"/>
        <v/>
      </c>
      <c r="C646" s="162"/>
      <c r="D646" s="163"/>
      <c r="E646" s="164"/>
      <c r="F646" s="165"/>
      <c r="G646" s="307"/>
      <c r="H646" s="308"/>
      <c r="I646" s="346">
        <f t="shared" si="612"/>
        <v>0</v>
      </c>
      <c r="J646" s="309" t="str">
        <f t="shared" si="613"/>
        <v/>
      </c>
      <c r="K646" s="164"/>
      <c r="L646" s="342" t="str">
        <f t="shared" si="614"/>
        <v/>
      </c>
      <c r="M646" s="309" t="str">
        <f t="shared" si="615"/>
        <v/>
      </c>
      <c r="N646" s="309" t="str">
        <f t="shared" si="616"/>
        <v/>
      </c>
      <c r="O646" s="309" t="str">
        <f t="shared" si="617"/>
        <v/>
      </c>
      <c r="P646" s="164"/>
      <c r="Q646" s="309" t="str">
        <f t="shared" si="618"/>
        <v/>
      </c>
      <c r="R646" s="309" t="str">
        <f t="shared" si="619"/>
        <v/>
      </c>
      <c r="S646" s="56"/>
      <c r="T646" s="57"/>
      <c r="U646" s="64" t="str">
        <f>IF($A646="","",'Stammdaten Mitarbeitende'!L646)</f>
        <v/>
      </c>
      <c r="V646" s="63">
        <f t="shared" si="620"/>
        <v>0</v>
      </c>
      <c r="W646" s="63" t="str">
        <f t="shared" si="621"/>
        <v/>
      </c>
      <c r="X646" s="63" t="str">
        <f t="shared" si="622"/>
        <v/>
      </c>
      <c r="Y646" s="65" t="str">
        <f t="shared" si="623"/>
        <v/>
      </c>
      <c r="Z646" s="65" t="str">
        <f t="shared" si="624"/>
        <v/>
      </c>
      <c r="AA646" s="19" t="str">
        <f t="shared" si="625"/>
        <v/>
      </c>
      <c r="AB646" s="19" t="str">
        <f t="shared" si="626"/>
        <v/>
      </c>
      <c r="AC646" s="19" t="str">
        <f t="shared" si="627"/>
        <v/>
      </c>
      <c r="AD646" s="19" t="str">
        <f t="shared" si="628"/>
        <v/>
      </c>
      <c r="AE646" s="19" t="str">
        <f t="shared" si="629"/>
        <v/>
      </c>
      <c r="AF646" s="19" t="str">
        <f t="shared" si="630"/>
        <v/>
      </c>
      <c r="AG646" s="19">
        <f t="shared" si="631"/>
        <v>0</v>
      </c>
      <c r="AH646" s="19" t="str">
        <f t="shared" si="632"/>
        <v/>
      </c>
      <c r="AI646" s="81">
        <f t="shared" si="633"/>
        <v>0</v>
      </c>
      <c r="AJ646" s="80">
        <f t="shared" si="639"/>
        <v>0</v>
      </c>
      <c r="AK646" s="19">
        <f t="shared" si="634"/>
        <v>0</v>
      </c>
      <c r="AL646" s="19">
        <f t="shared" si="635"/>
        <v>0</v>
      </c>
      <c r="AM646" s="64">
        <f>IF('Stammdaten Mitarbeitende'!N646&gt;0,AC646,0)</f>
        <v>0</v>
      </c>
      <c r="AN646" s="74">
        <f>IF('Stammdaten Mitarbeitende'!N646&gt;0,P646,0)</f>
        <v>0</v>
      </c>
      <c r="AO646" s="19">
        <f t="shared" si="636"/>
        <v>0</v>
      </c>
      <c r="AP646" s="19">
        <f t="shared" si="637"/>
        <v>0</v>
      </c>
      <c r="AQ646" s="97">
        <f t="shared" si="638"/>
        <v>0</v>
      </c>
    </row>
    <row r="647" spans="1:43" ht="17.25" hidden="1" customHeight="1" x14ac:dyDescent="0.2">
      <c r="A647" s="347" t="str">
        <f>'Stammdaten Mitarbeitende'!AA647</f>
        <v/>
      </c>
      <c r="B647" s="348" t="str">
        <f t="shared" si="611"/>
        <v/>
      </c>
      <c r="C647" s="162"/>
      <c r="D647" s="163"/>
      <c r="E647" s="164"/>
      <c r="F647" s="165"/>
      <c r="G647" s="307"/>
      <c r="H647" s="308"/>
      <c r="I647" s="346">
        <f t="shared" si="612"/>
        <v>0</v>
      </c>
      <c r="J647" s="309" t="str">
        <f t="shared" si="613"/>
        <v/>
      </c>
      <c r="K647" s="164"/>
      <c r="L647" s="342" t="str">
        <f t="shared" si="614"/>
        <v/>
      </c>
      <c r="M647" s="309" t="str">
        <f t="shared" si="615"/>
        <v/>
      </c>
      <c r="N647" s="309" t="str">
        <f t="shared" si="616"/>
        <v/>
      </c>
      <c r="O647" s="309" t="str">
        <f t="shared" si="617"/>
        <v/>
      </c>
      <c r="P647" s="164"/>
      <c r="Q647" s="309" t="str">
        <f t="shared" si="618"/>
        <v/>
      </c>
      <c r="R647" s="309" t="str">
        <f t="shared" si="619"/>
        <v/>
      </c>
      <c r="S647" s="56"/>
      <c r="T647" s="57"/>
      <c r="U647" s="64" t="str">
        <f>IF($A647="","",'Stammdaten Mitarbeitende'!L647)</f>
        <v/>
      </c>
      <c r="V647" s="63">
        <f t="shared" si="620"/>
        <v>0</v>
      </c>
      <c r="W647" s="63" t="str">
        <f t="shared" si="621"/>
        <v/>
      </c>
      <c r="X647" s="63" t="str">
        <f t="shared" si="622"/>
        <v/>
      </c>
      <c r="Y647" s="65" t="str">
        <f t="shared" si="623"/>
        <v/>
      </c>
      <c r="Z647" s="65" t="str">
        <f t="shared" si="624"/>
        <v/>
      </c>
      <c r="AA647" s="19" t="str">
        <f t="shared" si="625"/>
        <v/>
      </c>
      <c r="AB647" s="19" t="str">
        <f t="shared" si="626"/>
        <v/>
      </c>
      <c r="AC647" s="19" t="str">
        <f t="shared" si="627"/>
        <v/>
      </c>
      <c r="AD647" s="19" t="str">
        <f t="shared" si="628"/>
        <v/>
      </c>
      <c r="AE647" s="19" t="str">
        <f t="shared" si="629"/>
        <v/>
      </c>
      <c r="AF647" s="19" t="str">
        <f t="shared" si="630"/>
        <v/>
      </c>
      <c r="AG647" s="19">
        <f t="shared" si="631"/>
        <v>0</v>
      </c>
      <c r="AH647" s="19" t="str">
        <f t="shared" si="632"/>
        <v/>
      </c>
      <c r="AI647" s="81">
        <f t="shared" si="633"/>
        <v>0</v>
      </c>
      <c r="AJ647" s="80">
        <f t="shared" si="639"/>
        <v>0</v>
      </c>
      <c r="AK647" s="19">
        <f t="shared" si="634"/>
        <v>0</v>
      </c>
      <c r="AL647" s="19">
        <f t="shared" si="635"/>
        <v>0</v>
      </c>
      <c r="AM647" s="64">
        <f>IF('Stammdaten Mitarbeitende'!N647&gt;0,AC647,0)</f>
        <v>0</v>
      </c>
      <c r="AN647" s="74">
        <f>IF('Stammdaten Mitarbeitende'!N647&gt;0,P647,0)</f>
        <v>0</v>
      </c>
      <c r="AO647" s="19">
        <f t="shared" si="636"/>
        <v>0</v>
      </c>
      <c r="AP647" s="19">
        <f t="shared" si="637"/>
        <v>0</v>
      </c>
      <c r="AQ647" s="97">
        <f t="shared" si="638"/>
        <v>0</v>
      </c>
    </row>
    <row r="648" spans="1:43" ht="17.25" hidden="1" customHeight="1" x14ac:dyDescent="0.2">
      <c r="A648" s="347" t="str">
        <f>'Stammdaten Mitarbeitende'!AA648</f>
        <v/>
      </c>
      <c r="B648" s="348" t="str">
        <f t="shared" si="611"/>
        <v/>
      </c>
      <c r="C648" s="162"/>
      <c r="D648" s="163"/>
      <c r="E648" s="164"/>
      <c r="F648" s="165"/>
      <c r="G648" s="307"/>
      <c r="H648" s="308"/>
      <c r="I648" s="346">
        <f t="shared" si="612"/>
        <v>0</v>
      </c>
      <c r="J648" s="309" t="str">
        <f t="shared" si="613"/>
        <v/>
      </c>
      <c r="K648" s="164"/>
      <c r="L648" s="342" t="str">
        <f t="shared" si="614"/>
        <v/>
      </c>
      <c r="M648" s="309" t="str">
        <f t="shared" si="615"/>
        <v/>
      </c>
      <c r="N648" s="309" t="str">
        <f t="shared" si="616"/>
        <v/>
      </c>
      <c r="O648" s="309" t="str">
        <f t="shared" si="617"/>
        <v/>
      </c>
      <c r="P648" s="164"/>
      <c r="Q648" s="309" t="str">
        <f t="shared" si="618"/>
        <v/>
      </c>
      <c r="R648" s="309" t="str">
        <f t="shared" si="619"/>
        <v/>
      </c>
      <c r="S648" s="56"/>
      <c r="T648" s="57"/>
      <c r="U648" s="64" t="str">
        <f>IF($A648="","",'Stammdaten Mitarbeitende'!L648)</f>
        <v/>
      </c>
      <c r="V648" s="63">
        <f t="shared" si="620"/>
        <v>0</v>
      </c>
      <c r="W648" s="63" t="str">
        <f t="shared" si="621"/>
        <v/>
      </c>
      <c r="X648" s="63" t="str">
        <f t="shared" si="622"/>
        <v/>
      </c>
      <c r="Y648" s="65" t="str">
        <f t="shared" si="623"/>
        <v/>
      </c>
      <c r="Z648" s="65" t="str">
        <f t="shared" si="624"/>
        <v/>
      </c>
      <c r="AA648" s="19" t="str">
        <f t="shared" si="625"/>
        <v/>
      </c>
      <c r="AB648" s="19" t="str">
        <f t="shared" si="626"/>
        <v/>
      </c>
      <c r="AC648" s="19" t="str">
        <f t="shared" si="627"/>
        <v/>
      </c>
      <c r="AD648" s="19" t="str">
        <f t="shared" si="628"/>
        <v/>
      </c>
      <c r="AE648" s="19" t="str">
        <f t="shared" si="629"/>
        <v/>
      </c>
      <c r="AF648" s="19" t="str">
        <f t="shared" si="630"/>
        <v/>
      </c>
      <c r="AG648" s="19">
        <f t="shared" si="631"/>
        <v>0</v>
      </c>
      <c r="AH648" s="19" t="str">
        <f t="shared" si="632"/>
        <v/>
      </c>
      <c r="AI648" s="81">
        <f t="shared" si="633"/>
        <v>0</v>
      </c>
      <c r="AJ648" s="80">
        <f t="shared" si="639"/>
        <v>0</v>
      </c>
      <c r="AK648" s="19">
        <f t="shared" si="634"/>
        <v>0</v>
      </c>
      <c r="AL648" s="19">
        <f t="shared" si="635"/>
        <v>0</v>
      </c>
      <c r="AM648" s="64">
        <f>IF('Stammdaten Mitarbeitende'!N648&gt;0,AC648,0)</f>
        <v>0</v>
      </c>
      <c r="AN648" s="74">
        <f>IF('Stammdaten Mitarbeitende'!N648&gt;0,P648,0)</f>
        <v>0</v>
      </c>
      <c r="AO648" s="19">
        <f t="shared" si="636"/>
        <v>0</v>
      </c>
      <c r="AP648" s="19">
        <f t="shared" si="637"/>
        <v>0</v>
      </c>
      <c r="AQ648" s="97">
        <f t="shared" si="638"/>
        <v>0</v>
      </c>
    </row>
    <row r="649" spans="1:43" ht="17.25" hidden="1" customHeight="1" x14ac:dyDescent="0.2">
      <c r="A649" s="347" t="str">
        <f>'Stammdaten Mitarbeitende'!AA649</f>
        <v/>
      </c>
      <c r="B649" s="348" t="str">
        <f t="shared" si="611"/>
        <v/>
      </c>
      <c r="C649" s="162"/>
      <c r="D649" s="163"/>
      <c r="E649" s="164"/>
      <c r="F649" s="165"/>
      <c r="G649" s="307"/>
      <c r="H649" s="308"/>
      <c r="I649" s="346">
        <f t="shared" si="612"/>
        <v>0</v>
      </c>
      <c r="J649" s="309" t="str">
        <f t="shared" si="613"/>
        <v/>
      </c>
      <c r="K649" s="164"/>
      <c r="L649" s="342" t="str">
        <f t="shared" si="614"/>
        <v/>
      </c>
      <c r="M649" s="309" t="str">
        <f t="shared" si="615"/>
        <v/>
      </c>
      <c r="N649" s="309" t="str">
        <f t="shared" si="616"/>
        <v/>
      </c>
      <c r="O649" s="309" t="str">
        <f t="shared" si="617"/>
        <v/>
      </c>
      <c r="P649" s="164"/>
      <c r="Q649" s="309" t="str">
        <f t="shared" si="618"/>
        <v/>
      </c>
      <c r="R649" s="309" t="str">
        <f t="shared" si="619"/>
        <v/>
      </c>
      <c r="S649" s="56"/>
      <c r="T649" s="57"/>
      <c r="U649" s="64" t="str">
        <f>IF($A649="","",'Stammdaten Mitarbeitende'!L649)</f>
        <v/>
      </c>
      <c r="V649" s="63">
        <f t="shared" si="620"/>
        <v>0</v>
      </c>
      <c r="W649" s="63" t="str">
        <f t="shared" si="621"/>
        <v/>
      </c>
      <c r="X649" s="63" t="str">
        <f t="shared" si="622"/>
        <v/>
      </c>
      <c r="Y649" s="65" t="str">
        <f t="shared" si="623"/>
        <v/>
      </c>
      <c r="Z649" s="65" t="str">
        <f t="shared" si="624"/>
        <v/>
      </c>
      <c r="AA649" s="19" t="str">
        <f t="shared" si="625"/>
        <v/>
      </c>
      <c r="AB649" s="19" t="str">
        <f t="shared" si="626"/>
        <v/>
      </c>
      <c r="AC649" s="19" t="str">
        <f t="shared" si="627"/>
        <v/>
      </c>
      <c r="AD649" s="19" t="str">
        <f t="shared" si="628"/>
        <v/>
      </c>
      <c r="AE649" s="19" t="str">
        <f t="shared" si="629"/>
        <v/>
      </c>
      <c r="AF649" s="19" t="str">
        <f t="shared" si="630"/>
        <v/>
      </c>
      <c r="AG649" s="19">
        <f t="shared" si="631"/>
        <v>0</v>
      </c>
      <c r="AH649" s="19" t="str">
        <f t="shared" si="632"/>
        <v/>
      </c>
      <c r="AI649" s="81">
        <f t="shared" si="633"/>
        <v>0</v>
      </c>
      <c r="AJ649" s="80">
        <f t="shared" si="639"/>
        <v>0</v>
      </c>
      <c r="AK649" s="19">
        <f t="shared" si="634"/>
        <v>0</v>
      </c>
      <c r="AL649" s="19">
        <f t="shared" si="635"/>
        <v>0</v>
      </c>
      <c r="AM649" s="64">
        <f>IF('Stammdaten Mitarbeitende'!N649&gt;0,AC649,0)</f>
        <v>0</v>
      </c>
      <c r="AN649" s="74">
        <f>IF('Stammdaten Mitarbeitende'!N649&gt;0,P649,0)</f>
        <v>0</v>
      </c>
      <c r="AO649" s="19">
        <f t="shared" si="636"/>
        <v>0</v>
      </c>
      <c r="AP649" s="19">
        <f t="shared" si="637"/>
        <v>0</v>
      </c>
      <c r="AQ649" s="97">
        <f t="shared" si="638"/>
        <v>0</v>
      </c>
    </row>
    <row r="650" spans="1:43" ht="17.25" hidden="1" customHeight="1" x14ac:dyDescent="0.2">
      <c r="A650" s="347" t="str">
        <f>'Stammdaten Mitarbeitende'!AA650</f>
        <v/>
      </c>
      <c r="B650" s="348" t="str">
        <f t="shared" si="611"/>
        <v/>
      </c>
      <c r="C650" s="162"/>
      <c r="D650" s="163"/>
      <c r="E650" s="164"/>
      <c r="F650" s="165"/>
      <c r="G650" s="307"/>
      <c r="H650" s="308"/>
      <c r="I650" s="346">
        <f t="shared" si="612"/>
        <v>0</v>
      </c>
      <c r="J650" s="309" t="str">
        <f t="shared" si="613"/>
        <v/>
      </c>
      <c r="K650" s="164"/>
      <c r="L650" s="342" t="str">
        <f t="shared" si="614"/>
        <v/>
      </c>
      <c r="M650" s="309" t="str">
        <f t="shared" si="615"/>
        <v/>
      </c>
      <c r="N650" s="309" t="str">
        <f t="shared" si="616"/>
        <v/>
      </c>
      <c r="O650" s="309" t="str">
        <f t="shared" si="617"/>
        <v/>
      </c>
      <c r="P650" s="164"/>
      <c r="Q650" s="309" t="str">
        <f t="shared" si="618"/>
        <v/>
      </c>
      <c r="R650" s="309" t="str">
        <f t="shared" si="619"/>
        <v/>
      </c>
      <c r="S650" s="56"/>
      <c r="T650" s="57"/>
      <c r="U650" s="64" t="str">
        <f>IF($A650="","",'Stammdaten Mitarbeitende'!L650)</f>
        <v/>
      </c>
      <c r="V650" s="63">
        <f t="shared" si="620"/>
        <v>0</v>
      </c>
      <c r="W650" s="63" t="str">
        <f t="shared" si="621"/>
        <v/>
      </c>
      <c r="X650" s="63" t="str">
        <f t="shared" si="622"/>
        <v/>
      </c>
      <c r="Y650" s="65" t="str">
        <f t="shared" si="623"/>
        <v/>
      </c>
      <c r="Z650" s="65" t="str">
        <f t="shared" si="624"/>
        <v/>
      </c>
      <c r="AA650" s="19" t="str">
        <f t="shared" si="625"/>
        <v/>
      </c>
      <c r="AB650" s="19" t="str">
        <f t="shared" si="626"/>
        <v/>
      </c>
      <c r="AC650" s="19" t="str">
        <f t="shared" si="627"/>
        <v/>
      </c>
      <c r="AD650" s="19" t="str">
        <f t="shared" si="628"/>
        <v/>
      </c>
      <c r="AE650" s="19" t="str">
        <f t="shared" si="629"/>
        <v/>
      </c>
      <c r="AF650" s="19" t="str">
        <f t="shared" si="630"/>
        <v/>
      </c>
      <c r="AG650" s="19">
        <f t="shared" si="631"/>
        <v>0</v>
      </c>
      <c r="AH650" s="19" t="str">
        <f t="shared" si="632"/>
        <v/>
      </c>
      <c r="AI650" s="81">
        <f t="shared" si="633"/>
        <v>0</v>
      </c>
      <c r="AJ650" s="80">
        <f t="shared" si="639"/>
        <v>0</v>
      </c>
      <c r="AK650" s="19">
        <f t="shared" si="634"/>
        <v>0</v>
      </c>
      <c r="AL650" s="19">
        <f t="shared" si="635"/>
        <v>0</v>
      </c>
      <c r="AM650" s="64">
        <f>IF('Stammdaten Mitarbeitende'!N650&gt;0,AC650,0)</f>
        <v>0</v>
      </c>
      <c r="AN650" s="74">
        <f>IF('Stammdaten Mitarbeitende'!N650&gt;0,P650,0)</f>
        <v>0</v>
      </c>
      <c r="AO650" s="19">
        <f t="shared" si="636"/>
        <v>0</v>
      </c>
      <c r="AP650" s="19">
        <f t="shared" si="637"/>
        <v>0</v>
      </c>
      <c r="AQ650" s="97">
        <f t="shared" si="638"/>
        <v>0</v>
      </c>
    </row>
    <row r="651" spans="1:43" ht="17.25" hidden="1" customHeight="1" x14ac:dyDescent="0.2">
      <c r="A651" s="347" t="str">
        <f>'Stammdaten Mitarbeitende'!AA651</f>
        <v/>
      </c>
      <c r="B651" s="348" t="str">
        <f t="shared" si="611"/>
        <v/>
      </c>
      <c r="C651" s="162"/>
      <c r="D651" s="163"/>
      <c r="E651" s="164"/>
      <c r="F651" s="165"/>
      <c r="G651" s="307"/>
      <c r="H651" s="308"/>
      <c r="I651" s="346">
        <f t="shared" si="612"/>
        <v>0</v>
      </c>
      <c r="J651" s="309" t="str">
        <f t="shared" si="613"/>
        <v/>
      </c>
      <c r="K651" s="164"/>
      <c r="L651" s="342" t="str">
        <f t="shared" si="614"/>
        <v/>
      </c>
      <c r="M651" s="309" t="str">
        <f t="shared" si="615"/>
        <v/>
      </c>
      <c r="N651" s="309" t="str">
        <f t="shared" si="616"/>
        <v/>
      </c>
      <c r="O651" s="309" t="str">
        <f t="shared" si="617"/>
        <v/>
      </c>
      <c r="P651" s="164"/>
      <c r="Q651" s="309" t="str">
        <f t="shared" si="618"/>
        <v/>
      </c>
      <c r="R651" s="309" t="str">
        <f t="shared" si="619"/>
        <v/>
      </c>
      <c r="S651" s="56"/>
      <c r="T651" s="57"/>
      <c r="U651" s="64" t="str">
        <f>IF($A651="","",'Stammdaten Mitarbeitende'!L651)</f>
        <v/>
      </c>
      <c r="V651" s="63">
        <f t="shared" si="620"/>
        <v>0</v>
      </c>
      <c r="W651" s="63" t="str">
        <f t="shared" si="621"/>
        <v/>
      </c>
      <c r="X651" s="63" t="str">
        <f t="shared" si="622"/>
        <v/>
      </c>
      <c r="Y651" s="65" t="str">
        <f t="shared" si="623"/>
        <v/>
      </c>
      <c r="Z651" s="65" t="str">
        <f t="shared" si="624"/>
        <v/>
      </c>
      <c r="AA651" s="19" t="str">
        <f t="shared" si="625"/>
        <v/>
      </c>
      <c r="AB651" s="19" t="str">
        <f t="shared" si="626"/>
        <v/>
      </c>
      <c r="AC651" s="19" t="str">
        <f t="shared" si="627"/>
        <v/>
      </c>
      <c r="AD651" s="19" t="str">
        <f t="shared" si="628"/>
        <v/>
      </c>
      <c r="AE651" s="19" t="str">
        <f t="shared" si="629"/>
        <v/>
      </c>
      <c r="AF651" s="19" t="str">
        <f t="shared" si="630"/>
        <v/>
      </c>
      <c r="AG651" s="19">
        <f t="shared" si="631"/>
        <v>0</v>
      </c>
      <c r="AH651" s="19" t="str">
        <f t="shared" si="632"/>
        <v/>
      </c>
      <c r="AI651" s="81">
        <f t="shared" si="633"/>
        <v>0</v>
      </c>
      <c r="AJ651" s="80">
        <f t="shared" si="639"/>
        <v>0</v>
      </c>
      <c r="AK651" s="19">
        <f t="shared" si="634"/>
        <v>0</v>
      </c>
      <c r="AL651" s="19">
        <f t="shared" si="635"/>
        <v>0</v>
      </c>
      <c r="AM651" s="64">
        <f>IF('Stammdaten Mitarbeitende'!N651&gt;0,AC651,0)</f>
        <v>0</v>
      </c>
      <c r="AN651" s="74">
        <f>IF('Stammdaten Mitarbeitende'!N651&gt;0,P651,0)</f>
        <v>0</v>
      </c>
      <c r="AO651" s="19">
        <f t="shared" si="636"/>
        <v>0</v>
      </c>
      <c r="AP651" s="19">
        <f t="shared" si="637"/>
        <v>0</v>
      </c>
      <c r="AQ651" s="97">
        <f t="shared" si="638"/>
        <v>0</v>
      </c>
    </row>
    <row r="652" spans="1:43" ht="17.25" hidden="1" customHeight="1" x14ac:dyDescent="0.2">
      <c r="A652" s="347" t="str">
        <f>'Stammdaten Mitarbeitende'!AA652</f>
        <v/>
      </c>
      <c r="B652" s="348" t="str">
        <f t="shared" si="611"/>
        <v/>
      </c>
      <c r="C652" s="162"/>
      <c r="D652" s="163"/>
      <c r="E652" s="164"/>
      <c r="F652" s="165"/>
      <c r="G652" s="307"/>
      <c r="H652" s="308"/>
      <c r="I652" s="346">
        <f t="shared" si="612"/>
        <v>0</v>
      </c>
      <c r="J652" s="309" t="str">
        <f t="shared" si="613"/>
        <v/>
      </c>
      <c r="K652" s="164"/>
      <c r="L652" s="342" t="str">
        <f t="shared" si="614"/>
        <v/>
      </c>
      <c r="M652" s="309" t="str">
        <f t="shared" si="615"/>
        <v/>
      </c>
      <c r="N652" s="309" t="str">
        <f t="shared" si="616"/>
        <v/>
      </c>
      <c r="O652" s="309" t="str">
        <f t="shared" si="617"/>
        <v/>
      </c>
      <c r="P652" s="164"/>
      <c r="Q652" s="309" t="str">
        <f t="shared" si="618"/>
        <v/>
      </c>
      <c r="R652" s="309" t="str">
        <f t="shared" si="619"/>
        <v/>
      </c>
      <c r="S652" s="56"/>
      <c r="T652" s="57"/>
      <c r="U652" s="64" t="str">
        <f>IF($A652="","",'Stammdaten Mitarbeitende'!L652)</f>
        <v/>
      </c>
      <c r="V652" s="63">
        <f t="shared" si="620"/>
        <v>0</v>
      </c>
      <c r="W652" s="63" t="str">
        <f t="shared" si="621"/>
        <v/>
      </c>
      <c r="X652" s="63" t="str">
        <f t="shared" si="622"/>
        <v/>
      </c>
      <c r="Y652" s="65" t="str">
        <f t="shared" si="623"/>
        <v/>
      </c>
      <c r="Z652" s="65" t="str">
        <f t="shared" si="624"/>
        <v/>
      </c>
      <c r="AA652" s="19" t="str">
        <f t="shared" si="625"/>
        <v/>
      </c>
      <c r="AB652" s="19" t="str">
        <f t="shared" si="626"/>
        <v/>
      </c>
      <c r="AC652" s="19" t="str">
        <f t="shared" si="627"/>
        <v/>
      </c>
      <c r="AD652" s="19" t="str">
        <f t="shared" si="628"/>
        <v/>
      </c>
      <c r="AE652" s="19" t="str">
        <f t="shared" si="629"/>
        <v/>
      </c>
      <c r="AF652" s="19" t="str">
        <f t="shared" si="630"/>
        <v/>
      </c>
      <c r="AG652" s="19">
        <f t="shared" si="631"/>
        <v>0</v>
      </c>
      <c r="AH652" s="19" t="str">
        <f t="shared" si="632"/>
        <v/>
      </c>
      <c r="AI652" s="81">
        <f t="shared" si="633"/>
        <v>0</v>
      </c>
      <c r="AJ652" s="80">
        <f t="shared" si="639"/>
        <v>0</v>
      </c>
      <c r="AK652" s="19">
        <f t="shared" si="634"/>
        <v>0</v>
      </c>
      <c r="AL652" s="19">
        <f t="shared" si="635"/>
        <v>0</v>
      </c>
      <c r="AM652" s="64">
        <f>IF('Stammdaten Mitarbeitende'!N652&gt;0,AC652,0)</f>
        <v>0</v>
      </c>
      <c r="AN652" s="74">
        <f>IF('Stammdaten Mitarbeitende'!N652&gt;0,P652,0)</f>
        <v>0</v>
      </c>
      <c r="AO652" s="19">
        <f t="shared" si="636"/>
        <v>0</v>
      </c>
      <c r="AP652" s="19">
        <f t="shared" si="637"/>
        <v>0</v>
      </c>
      <c r="AQ652" s="97">
        <f t="shared" si="638"/>
        <v>0</v>
      </c>
    </row>
    <row r="653" spans="1:43" ht="17.25" hidden="1" customHeight="1" x14ac:dyDescent="0.2">
      <c r="A653" s="347" t="str">
        <f>'Stammdaten Mitarbeitende'!AA653</f>
        <v/>
      </c>
      <c r="B653" s="348" t="str">
        <f t="shared" si="611"/>
        <v/>
      </c>
      <c r="C653" s="162"/>
      <c r="D653" s="163"/>
      <c r="E653" s="164"/>
      <c r="F653" s="165"/>
      <c r="G653" s="307"/>
      <c r="H653" s="308"/>
      <c r="I653" s="346">
        <f t="shared" si="612"/>
        <v>0</v>
      </c>
      <c r="J653" s="309" t="str">
        <f t="shared" si="613"/>
        <v/>
      </c>
      <c r="K653" s="164"/>
      <c r="L653" s="342" t="str">
        <f t="shared" si="614"/>
        <v/>
      </c>
      <c r="M653" s="309" t="str">
        <f t="shared" si="615"/>
        <v/>
      </c>
      <c r="N653" s="309" t="str">
        <f t="shared" si="616"/>
        <v/>
      </c>
      <c r="O653" s="309" t="str">
        <f t="shared" si="617"/>
        <v/>
      </c>
      <c r="P653" s="164"/>
      <c r="Q653" s="309" t="str">
        <f t="shared" si="618"/>
        <v/>
      </c>
      <c r="R653" s="309" t="str">
        <f t="shared" si="619"/>
        <v/>
      </c>
      <c r="S653" s="56"/>
      <c r="T653" s="57"/>
      <c r="U653" s="64" t="str">
        <f>IF($A653="","",'Stammdaten Mitarbeitende'!L653)</f>
        <v/>
      </c>
      <c r="V653" s="63">
        <f t="shared" si="620"/>
        <v>0</v>
      </c>
      <c r="W653" s="63" t="str">
        <f t="shared" si="621"/>
        <v/>
      </c>
      <c r="X653" s="63" t="str">
        <f t="shared" si="622"/>
        <v/>
      </c>
      <c r="Y653" s="65" t="str">
        <f t="shared" si="623"/>
        <v/>
      </c>
      <c r="Z653" s="65" t="str">
        <f t="shared" si="624"/>
        <v/>
      </c>
      <c r="AA653" s="19" t="str">
        <f t="shared" si="625"/>
        <v/>
      </c>
      <c r="AB653" s="19" t="str">
        <f t="shared" si="626"/>
        <v/>
      </c>
      <c r="AC653" s="19" t="str">
        <f t="shared" si="627"/>
        <v/>
      </c>
      <c r="AD653" s="19" t="str">
        <f t="shared" si="628"/>
        <v/>
      </c>
      <c r="AE653" s="19" t="str">
        <f t="shared" si="629"/>
        <v/>
      </c>
      <c r="AF653" s="19" t="str">
        <f t="shared" si="630"/>
        <v/>
      </c>
      <c r="AG653" s="19">
        <f t="shared" si="631"/>
        <v>0</v>
      </c>
      <c r="AH653" s="19" t="str">
        <f t="shared" si="632"/>
        <v/>
      </c>
      <c r="AI653" s="81">
        <f t="shared" si="633"/>
        <v>0</v>
      </c>
      <c r="AJ653" s="80">
        <f t="shared" si="639"/>
        <v>0</v>
      </c>
      <c r="AK653" s="19">
        <f t="shared" si="634"/>
        <v>0</v>
      </c>
      <c r="AL653" s="19">
        <f t="shared" si="635"/>
        <v>0</v>
      </c>
      <c r="AM653" s="64">
        <f>IF('Stammdaten Mitarbeitende'!N653&gt;0,AC653,0)</f>
        <v>0</v>
      </c>
      <c r="AN653" s="74">
        <f>IF('Stammdaten Mitarbeitende'!N653&gt;0,P653,0)</f>
        <v>0</v>
      </c>
      <c r="AO653" s="19">
        <f t="shared" si="636"/>
        <v>0</v>
      </c>
      <c r="AP653" s="19">
        <f t="shared" si="637"/>
        <v>0</v>
      </c>
      <c r="AQ653" s="97">
        <f t="shared" si="638"/>
        <v>0</v>
      </c>
    </row>
    <row r="654" spans="1:43" ht="17.25" hidden="1" customHeight="1" x14ac:dyDescent="0.2">
      <c r="A654" s="347" t="str">
        <f>'Stammdaten Mitarbeitende'!AA654</f>
        <v/>
      </c>
      <c r="B654" s="348" t="str">
        <f t="shared" si="611"/>
        <v/>
      </c>
      <c r="C654" s="162"/>
      <c r="D654" s="163"/>
      <c r="E654" s="164"/>
      <c r="F654" s="165"/>
      <c r="G654" s="307"/>
      <c r="H654" s="308"/>
      <c r="I654" s="346">
        <f t="shared" si="612"/>
        <v>0</v>
      </c>
      <c r="J654" s="309" t="str">
        <f t="shared" si="613"/>
        <v/>
      </c>
      <c r="K654" s="164"/>
      <c r="L654" s="342" t="str">
        <f t="shared" si="614"/>
        <v/>
      </c>
      <c r="M654" s="309" t="str">
        <f t="shared" si="615"/>
        <v/>
      </c>
      <c r="N654" s="309" t="str">
        <f t="shared" si="616"/>
        <v/>
      </c>
      <c r="O654" s="309" t="str">
        <f t="shared" si="617"/>
        <v/>
      </c>
      <c r="P654" s="164"/>
      <c r="Q654" s="309" t="str">
        <f t="shared" si="618"/>
        <v/>
      </c>
      <c r="R654" s="309" t="str">
        <f t="shared" si="619"/>
        <v/>
      </c>
      <c r="S654" s="56"/>
      <c r="T654" s="57"/>
      <c r="U654" s="64" t="str">
        <f>IF($A654="","",'Stammdaten Mitarbeitende'!L654)</f>
        <v/>
      </c>
      <c r="V654" s="63">
        <f t="shared" si="620"/>
        <v>0</v>
      </c>
      <c r="W654" s="63" t="str">
        <f t="shared" si="621"/>
        <v/>
      </c>
      <c r="X654" s="63" t="str">
        <f t="shared" si="622"/>
        <v/>
      </c>
      <c r="Y654" s="65" t="str">
        <f t="shared" si="623"/>
        <v/>
      </c>
      <c r="Z654" s="65" t="str">
        <f t="shared" si="624"/>
        <v/>
      </c>
      <c r="AA654" s="19" t="str">
        <f t="shared" si="625"/>
        <v/>
      </c>
      <c r="AB654" s="19" t="str">
        <f t="shared" si="626"/>
        <v/>
      </c>
      <c r="AC654" s="19" t="str">
        <f t="shared" si="627"/>
        <v/>
      </c>
      <c r="AD654" s="19" t="str">
        <f t="shared" si="628"/>
        <v/>
      </c>
      <c r="AE654" s="19" t="str">
        <f t="shared" si="629"/>
        <v/>
      </c>
      <c r="AF654" s="19" t="str">
        <f t="shared" si="630"/>
        <v/>
      </c>
      <c r="AG654" s="19">
        <f t="shared" si="631"/>
        <v>0</v>
      </c>
      <c r="AH654" s="19" t="str">
        <f t="shared" si="632"/>
        <v/>
      </c>
      <c r="AI654" s="81">
        <f t="shared" si="633"/>
        <v>0</v>
      </c>
      <c r="AJ654" s="80">
        <f t="shared" si="639"/>
        <v>0</v>
      </c>
      <c r="AK654" s="19">
        <f t="shared" si="634"/>
        <v>0</v>
      </c>
      <c r="AL654" s="19">
        <f t="shared" si="635"/>
        <v>0</v>
      </c>
      <c r="AM654" s="64">
        <f>IF('Stammdaten Mitarbeitende'!N654&gt;0,AC654,0)</f>
        <v>0</v>
      </c>
      <c r="AN654" s="74">
        <f>IF('Stammdaten Mitarbeitende'!N654&gt;0,P654,0)</f>
        <v>0</v>
      </c>
      <c r="AO654" s="19">
        <f t="shared" si="636"/>
        <v>0</v>
      </c>
      <c r="AP654" s="19">
        <f t="shared" si="637"/>
        <v>0</v>
      </c>
      <c r="AQ654" s="97">
        <f t="shared" si="638"/>
        <v>0</v>
      </c>
    </row>
    <row r="655" spans="1:43" ht="17.25" hidden="1" customHeight="1" x14ac:dyDescent="0.2">
      <c r="A655" s="347" t="str">
        <f>'Stammdaten Mitarbeitende'!AA655</f>
        <v/>
      </c>
      <c r="B655" s="348" t="str">
        <f t="shared" si="611"/>
        <v/>
      </c>
      <c r="C655" s="162"/>
      <c r="D655" s="163"/>
      <c r="E655" s="164"/>
      <c r="F655" s="165"/>
      <c r="G655" s="307"/>
      <c r="H655" s="308"/>
      <c r="I655" s="346">
        <f t="shared" si="612"/>
        <v>0</v>
      </c>
      <c r="J655" s="309" t="str">
        <f t="shared" si="613"/>
        <v/>
      </c>
      <c r="K655" s="164"/>
      <c r="L655" s="342" t="str">
        <f t="shared" si="614"/>
        <v/>
      </c>
      <c r="M655" s="309" t="str">
        <f t="shared" si="615"/>
        <v/>
      </c>
      <c r="N655" s="309" t="str">
        <f t="shared" si="616"/>
        <v/>
      </c>
      <c r="O655" s="309" t="str">
        <f t="shared" si="617"/>
        <v/>
      </c>
      <c r="P655" s="164"/>
      <c r="Q655" s="309" t="str">
        <f t="shared" si="618"/>
        <v/>
      </c>
      <c r="R655" s="309" t="str">
        <f t="shared" si="619"/>
        <v/>
      </c>
      <c r="S655" s="56"/>
      <c r="T655" s="57"/>
      <c r="U655" s="64" t="str">
        <f>IF($A655="","",'Stammdaten Mitarbeitende'!L655)</f>
        <v/>
      </c>
      <c r="V655" s="63">
        <f t="shared" si="620"/>
        <v>0</v>
      </c>
      <c r="W655" s="63" t="str">
        <f t="shared" si="621"/>
        <v/>
      </c>
      <c r="X655" s="63" t="str">
        <f t="shared" si="622"/>
        <v/>
      </c>
      <c r="Y655" s="65" t="str">
        <f t="shared" si="623"/>
        <v/>
      </c>
      <c r="Z655" s="65" t="str">
        <f t="shared" si="624"/>
        <v/>
      </c>
      <c r="AA655" s="19" t="str">
        <f t="shared" si="625"/>
        <v/>
      </c>
      <c r="AB655" s="19" t="str">
        <f t="shared" si="626"/>
        <v/>
      </c>
      <c r="AC655" s="19" t="str">
        <f t="shared" si="627"/>
        <v/>
      </c>
      <c r="AD655" s="19" t="str">
        <f t="shared" si="628"/>
        <v/>
      </c>
      <c r="AE655" s="19" t="str">
        <f t="shared" si="629"/>
        <v/>
      </c>
      <c r="AF655" s="19" t="str">
        <f t="shared" si="630"/>
        <v/>
      </c>
      <c r="AG655" s="19">
        <f t="shared" si="631"/>
        <v>0</v>
      </c>
      <c r="AH655" s="19" t="str">
        <f t="shared" si="632"/>
        <v/>
      </c>
      <c r="AI655" s="81">
        <f t="shared" si="633"/>
        <v>0</v>
      </c>
      <c r="AJ655" s="80">
        <f t="shared" si="639"/>
        <v>0</v>
      </c>
      <c r="AK655" s="19">
        <f t="shared" si="634"/>
        <v>0</v>
      </c>
      <c r="AL655" s="19">
        <f t="shared" si="635"/>
        <v>0</v>
      </c>
      <c r="AM655" s="64">
        <f>IF('Stammdaten Mitarbeitende'!N655&gt;0,AC655,0)</f>
        <v>0</v>
      </c>
      <c r="AN655" s="74">
        <f>IF('Stammdaten Mitarbeitende'!N655&gt;0,P655,0)</f>
        <v>0</v>
      </c>
      <c r="AO655" s="19">
        <f t="shared" si="636"/>
        <v>0</v>
      </c>
      <c r="AP655" s="19">
        <f t="shared" si="637"/>
        <v>0</v>
      </c>
      <c r="AQ655" s="97">
        <f t="shared" si="638"/>
        <v>0</v>
      </c>
    </row>
    <row r="656" spans="1:43" ht="17.25" hidden="1" customHeight="1" x14ac:dyDescent="0.2">
      <c r="A656" s="347" t="str">
        <f>'Stammdaten Mitarbeitende'!AA656</f>
        <v/>
      </c>
      <c r="B656" s="348" t="str">
        <f t="shared" si="611"/>
        <v/>
      </c>
      <c r="C656" s="162"/>
      <c r="D656" s="163"/>
      <c r="E656" s="164"/>
      <c r="F656" s="165"/>
      <c r="G656" s="307"/>
      <c r="H656" s="308"/>
      <c r="I656" s="346">
        <f t="shared" si="612"/>
        <v>0</v>
      </c>
      <c r="J656" s="309" t="str">
        <f t="shared" si="613"/>
        <v/>
      </c>
      <c r="K656" s="164"/>
      <c r="L656" s="342" t="str">
        <f t="shared" si="614"/>
        <v/>
      </c>
      <c r="M656" s="309" t="str">
        <f t="shared" si="615"/>
        <v/>
      </c>
      <c r="N656" s="309" t="str">
        <f t="shared" si="616"/>
        <v/>
      </c>
      <c r="O656" s="309" t="str">
        <f t="shared" si="617"/>
        <v/>
      </c>
      <c r="P656" s="164"/>
      <c r="Q656" s="309" t="str">
        <f t="shared" si="618"/>
        <v/>
      </c>
      <c r="R656" s="309" t="str">
        <f t="shared" si="619"/>
        <v/>
      </c>
      <c r="S656" s="56"/>
      <c r="T656" s="57"/>
      <c r="U656" s="64" t="str">
        <f>IF($A656="","",'Stammdaten Mitarbeitende'!L656)</f>
        <v/>
      </c>
      <c r="V656" s="63">
        <f t="shared" si="620"/>
        <v>0</v>
      </c>
      <c r="W656" s="63" t="str">
        <f t="shared" si="621"/>
        <v/>
      </c>
      <c r="X656" s="63" t="str">
        <f t="shared" si="622"/>
        <v/>
      </c>
      <c r="Y656" s="65" t="str">
        <f t="shared" si="623"/>
        <v/>
      </c>
      <c r="Z656" s="65" t="str">
        <f t="shared" si="624"/>
        <v/>
      </c>
      <c r="AA656" s="19" t="str">
        <f t="shared" si="625"/>
        <v/>
      </c>
      <c r="AB656" s="19" t="str">
        <f t="shared" si="626"/>
        <v/>
      </c>
      <c r="AC656" s="19" t="str">
        <f t="shared" si="627"/>
        <v/>
      </c>
      <c r="AD656" s="19" t="str">
        <f t="shared" si="628"/>
        <v/>
      </c>
      <c r="AE656" s="19" t="str">
        <f t="shared" si="629"/>
        <v/>
      </c>
      <c r="AF656" s="19" t="str">
        <f t="shared" si="630"/>
        <v/>
      </c>
      <c r="AG656" s="19">
        <f t="shared" si="631"/>
        <v>0</v>
      </c>
      <c r="AH656" s="19" t="str">
        <f t="shared" si="632"/>
        <v/>
      </c>
      <c r="AI656" s="81">
        <f t="shared" si="633"/>
        <v>0</v>
      </c>
      <c r="AJ656" s="80">
        <f t="shared" si="639"/>
        <v>0</v>
      </c>
      <c r="AK656" s="19">
        <f t="shared" si="634"/>
        <v>0</v>
      </c>
      <c r="AL656" s="19">
        <f t="shared" si="635"/>
        <v>0</v>
      </c>
      <c r="AM656" s="64">
        <f>IF('Stammdaten Mitarbeitende'!N656&gt;0,AC656,0)</f>
        <v>0</v>
      </c>
      <c r="AN656" s="74">
        <f>IF('Stammdaten Mitarbeitende'!N656&gt;0,P656,0)</f>
        <v>0</v>
      </c>
      <c r="AO656" s="19">
        <f t="shared" si="636"/>
        <v>0</v>
      </c>
      <c r="AP656" s="19">
        <f t="shared" si="637"/>
        <v>0</v>
      </c>
      <c r="AQ656" s="97">
        <f t="shared" si="638"/>
        <v>0</v>
      </c>
    </row>
    <row r="657" spans="1:43" ht="17.25" hidden="1" customHeight="1" x14ac:dyDescent="0.2">
      <c r="A657" s="347" t="str">
        <f>'Stammdaten Mitarbeitende'!AA657</f>
        <v/>
      </c>
      <c r="B657" s="348" t="str">
        <f t="shared" si="611"/>
        <v/>
      </c>
      <c r="C657" s="162"/>
      <c r="D657" s="163"/>
      <c r="E657" s="164"/>
      <c r="F657" s="165"/>
      <c r="G657" s="307"/>
      <c r="H657" s="308"/>
      <c r="I657" s="346">
        <f t="shared" si="612"/>
        <v>0</v>
      </c>
      <c r="J657" s="309" t="str">
        <f t="shared" si="613"/>
        <v/>
      </c>
      <c r="K657" s="164"/>
      <c r="L657" s="342" t="str">
        <f t="shared" si="614"/>
        <v/>
      </c>
      <c r="M657" s="309" t="str">
        <f t="shared" si="615"/>
        <v/>
      </c>
      <c r="N657" s="309" t="str">
        <f t="shared" si="616"/>
        <v/>
      </c>
      <c r="O657" s="309" t="str">
        <f t="shared" si="617"/>
        <v/>
      </c>
      <c r="P657" s="164"/>
      <c r="Q657" s="309" t="str">
        <f t="shared" si="618"/>
        <v/>
      </c>
      <c r="R657" s="309" t="str">
        <f t="shared" si="619"/>
        <v/>
      </c>
      <c r="S657" s="56"/>
      <c r="T657" s="57"/>
      <c r="U657" s="64" t="str">
        <f>IF($A657="","",'Stammdaten Mitarbeitende'!L657)</f>
        <v/>
      </c>
      <c r="V657" s="63">
        <f t="shared" si="620"/>
        <v>0</v>
      </c>
      <c r="W657" s="63" t="str">
        <f t="shared" si="621"/>
        <v/>
      </c>
      <c r="X657" s="63" t="str">
        <f t="shared" si="622"/>
        <v/>
      </c>
      <c r="Y657" s="65" t="str">
        <f t="shared" si="623"/>
        <v/>
      </c>
      <c r="Z657" s="65" t="str">
        <f t="shared" si="624"/>
        <v/>
      </c>
      <c r="AA657" s="19" t="str">
        <f t="shared" si="625"/>
        <v/>
      </c>
      <c r="AB657" s="19" t="str">
        <f t="shared" si="626"/>
        <v/>
      </c>
      <c r="AC657" s="19" t="str">
        <f t="shared" si="627"/>
        <v/>
      </c>
      <c r="AD657" s="19" t="str">
        <f t="shared" si="628"/>
        <v/>
      </c>
      <c r="AE657" s="19" t="str">
        <f t="shared" si="629"/>
        <v/>
      </c>
      <c r="AF657" s="19" t="str">
        <f t="shared" si="630"/>
        <v/>
      </c>
      <c r="AG657" s="19">
        <f t="shared" si="631"/>
        <v>0</v>
      </c>
      <c r="AH657" s="19" t="str">
        <f t="shared" si="632"/>
        <v/>
      </c>
      <c r="AI657" s="81">
        <f t="shared" si="633"/>
        <v>0</v>
      </c>
      <c r="AJ657" s="80">
        <f t="shared" si="639"/>
        <v>0</v>
      </c>
      <c r="AK657" s="19">
        <f t="shared" si="634"/>
        <v>0</v>
      </c>
      <c r="AL657" s="19">
        <f t="shared" si="635"/>
        <v>0</v>
      </c>
      <c r="AM657" s="64">
        <f>IF('Stammdaten Mitarbeitende'!N657&gt;0,AC657,0)</f>
        <v>0</v>
      </c>
      <c r="AN657" s="74">
        <f>IF('Stammdaten Mitarbeitende'!N657&gt;0,P657,0)</f>
        <v>0</v>
      </c>
      <c r="AO657" s="19">
        <f t="shared" si="636"/>
        <v>0</v>
      </c>
      <c r="AP657" s="19">
        <f t="shared" si="637"/>
        <v>0</v>
      </c>
      <c r="AQ657" s="97">
        <f t="shared" si="638"/>
        <v>0</v>
      </c>
    </row>
    <row r="658" spans="1:43" ht="17.25" hidden="1" customHeight="1" x14ac:dyDescent="0.2">
      <c r="A658" s="347" t="str">
        <f>'Stammdaten Mitarbeitende'!AA658</f>
        <v/>
      </c>
      <c r="B658" s="348" t="str">
        <f t="shared" si="611"/>
        <v/>
      </c>
      <c r="C658" s="162"/>
      <c r="D658" s="163"/>
      <c r="E658" s="164"/>
      <c r="F658" s="165"/>
      <c r="G658" s="307"/>
      <c r="H658" s="308"/>
      <c r="I658" s="346">
        <f t="shared" si="612"/>
        <v>0</v>
      </c>
      <c r="J658" s="309" t="str">
        <f t="shared" si="613"/>
        <v/>
      </c>
      <c r="K658" s="164"/>
      <c r="L658" s="342" t="str">
        <f t="shared" si="614"/>
        <v/>
      </c>
      <c r="M658" s="309" t="str">
        <f t="shared" si="615"/>
        <v/>
      </c>
      <c r="N658" s="309" t="str">
        <f t="shared" si="616"/>
        <v/>
      </c>
      <c r="O658" s="309" t="str">
        <f t="shared" si="617"/>
        <v/>
      </c>
      <c r="P658" s="164"/>
      <c r="Q658" s="309" t="str">
        <f t="shared" si="618"/>
        <v/>
      </c>
      <c r="R658" s="309" t="str">
        <f t="shared" si="619"/>
        <v/>
      </c>
      <c r="S658" s="56"/>
      <c r="T658" s="57"/>
      <c r="U658" s="64" t="str">
        <f>IF($A658="","",'Stammdaten Mitarbeitende'!L658)</f>
        <v/>
      </c>
      <c r="V658" s="63">
        <f t="shared" si="620"/>
        <v>0</v>
      </c>
      <c r="W658" s="63" t="str">
        <f t="shared" si="621"/>
        <v/>
      </c>
      <c r="X658" s="63" t="str">
        <f t="shared" si="622"/>
        <v/>
      </c>
      <c r="Y658" s="65" t="str">
        <f t="shared" si="623"/>
        <v/>
      </c>
      <c r="Z658" s="65" t="str">
        <f t="shared" si="624"/>
        <v/>
      </c>
      <c r="AA658" s="19" t="str">
        <f t="shared" si="625"/>
        <v/>
      </c>
      <c r="AB658" s="19" t="str">
        <f t="shared" si="626"/>
        <v/>
      </c>
      <c r="AC658" s="19" t="str">
        <f t="shared" si="627"/>
        <v/>
      </c>
      <c r="AD658" s="19" t="str">
        <f t="shared" si="628"/>
        <v/>
      </c>
      <c r="AE658" s="19" t="str">
        <f t="shared" si="629"/>
        <v/>
      </c>
      <c r="AF658" s="19" t="str">
        <f t="shared" si="630"/>
        <v/>
      </c>
      <c r="AG658" s="19">
        <f t="shared" si="631"/>
        <v>0</v>
      </c>
      <c r="AH658" s="19" t="str">
        <f t="shared" si="632"/>
        <v/>
      </c>
      <c r="AI658" s="81">
        <f t="shared" si="633"/>
        <v>0</v>
      </c>
      <c r="AJ658" s="80">
        <f t="shared" si="639"/>
        <v>0</v>
      </c>
      <c r="AK658" s="19">
        <f t="shared" si="634"/>
        <v>0</v>
      </c>
      <c r="AL658" s="19">
        <f t="shared" si="635"/>
        <v>0</v>
      </c>
      <c r="AM658" s="64">
        <f>IF('Stammdaten Mitarbeitende'!N658&gt;0,AC658,0)</f>
        <v>0</v>
      </c>
      <c r="AN658" s="74">
        <f>IF('Stammdaten Mitarbeitende'!N658&gt;0,P658,0)</f>
        <v>0</v>
      </c>
      <c r="AO658" s="19">
        <f t="shared" si="636"/>
        <v>0</v>
      </c>
      <c r="AP658" s="19">
        <f t="shared" si="637"/>
        <v>0</v>
      </c>
      <c r="AQ658" s="97">
        <f t="shared" si="638"/>
        <v>0</v>
      </c>
    </row>
    <row r="659" spans="1:43" ht="17.25" hidden="1" customHeight="1" x14ac:dyDescent="0.2">
      <c r="A659" s="347" t="str">
        <f>'Stammdaten Mitarbeitende'!AA659</f>
        <v/>
      </c>
      <c r="B659" s="348" t="str">
        <f t="shared" si="611"/>
        <v/>
      </c>
      <c r="C659" s="162"/>
      <c r="D659" s="163"/>
      <c r="E659" s="164"/>
      <c r="F659" s="165"/>
      <c r="G659" s="307"/>
      <c r="H659" s="308"/>
      <c r="I659" s="346">
        <f t="shared" si="612"/>
        <v>0</v>
      </c>
      <c r="J659" s="309" t="str">
        <f t="shared" si="613"/>
        <v/>
      </c>
      <c r="K659" s="164"/>
      <c r="L659" s="342" t="str">
        <f t="shared" si="614"/>
        <v/>
      </c>
      <c r="M659" s="309" t="str">
        <f t="shared" si="615"/>
        <v/>
      </c>
      <c r="N659" s="309" t="str">
        <f t="shared" si="616"/>
        <v/>
      </c>
      <c r="O659" s="309" t="str">
        <f t="shared" si="617"/>
        <v/>
      </c>
      <c r="P659" s="164"/>
      <c r="Q659" s="309" t="str">
        <f t="shared" si="618"/>
        <v/>
      </c>
      <c r="R659" s="309" t="str">
        <f t="shared" si="619"/>
        <v/>
      </c>
      <c r="S659" s="56"/>
      <c r="T659" s="57"/>
      <c r="U659" s="64" t="str">
        <f>IF($A659="","",'Stammdaten Mitarbeitende'!L659)</f>
        <v/>
      </c>
      <c r="V659" s="63">
        <f t="shared" si="620"/>
        <v>0</v>
      </c>
      <c r="W659" s="63" t="str">
        <f t="shared" si="621"/>
        <v/>
      </c>
      <c r="X659" s="63" t="str">
        <f t="shared" si="622"/>
        <v/>
      </c>
      <c r="Y659" s="65" t="str">
        <f t="shared" si="623"/>
        <v/>
      </c>
      <c r="Z659" s="65" t="str">
        <f t="shared" si="624"/>
        <v/>
      </c>
      <c r="AA659" s="19" t="str">
        <f t="shared" si="625"/>
        <v/>
      </c>
      <c r="AB659" s="19" t="str">
        <f t="shared" si="626"/>
        <v/>
      </c>
      <c r="AC659" s="19" t="str">
        <f t="shared" si="627"/>
        <v/>
      </c>
      <c r="AD659" s="19" t="str">
        <f t="shared" si="628"/>
        <v/>
      </c>
      <c r="AE659" s="19" t="str">
        <f t="shared" si="629"/>
        <v/>
      </c>
      <c r="AF659" s="19" t="str">
        <f t="shared" si="630"/>
        <v/>
      </c>
      <c r="AG659" s="19">
        <f t="shared" si="631"/>
        <v>0</v>
      </c>
      <c r="AH659" s="19" t="str">
        <f t="shared" si="632"/>
        <v/>
      </c>
      <c r="AI659" s="81">
        <f t="shared" si="633"/>
        <v>0</v>
      </c>
      <c r="AJ659" s="80">
        <f t="shared" si="639"/>
        <v>0</v>
      </c>
      <c r="AK659" s="19">
        <f t="shared" si="634"/>
        <v>0</v>
      </c>
      <c r="AL659" s="19">
        <f t="shared" si="635"/>
        <v>0</v>
      </c>
      <c r="AM659" s="64">
        <f>IF('Stammdaten Mitarbeitende'!N659&gt;0,AC659,0)</f>
        <v>0</v>
      </c>
      <c r="AN659" s="74">
        <f>IF('Stammdaten Mitarbeitende'!N659&gt;0,P659,0)</f>
        <v>0</v>
      </c>
      <c r="AO659" s="19">
        <f t="shared" si="636"/>
        <v>0</v>
      </c>
      <c r="AP659" s="19">
        <f t="shared" si="637"/>
        <v>0</v>
      </c>
      <c r="AQ659" s="97">
        <f t="shared" si="638"/>
        <v>0</v>
      </c>
    </row>
    <row r="660" spans="1:43" hidden="1" x14ac:dyDescent="0.2">
      <c r="A660" s="280" t="str">
        <f>Übersetzungstexte!A$296</f>
        <v>Seitentotal</v>
      </c>
      <c r="B660" s="343"/>
      <c r="C660" s="281"/>
      <c r="D660" s="92">
        <f>SUM(D639:D659)</f>
        <v>0</v>
      </c>
      <c r="E660" s="282"/>
      <c r="F660" s="92">
        <f>SUM(F639:F659)</f>
        <v>0</v>
      </c>
      <c r="G660" s="344"/>
      <c r="H660" s="159"/>
      <c r="I660" s="281"/>
      <c r="J660" s="92">
        <f>SUM(J639:J659)</f>
        <v>0</v>
      </c>
      <c r="K660" s="345"/>
      <c r="L660" s="159"/>
      <c r="M660" s="281"/>
      <c r="N660" s="92">
        <f>SUM(N639:N659)</f>
        <v>0</v>
      </c>
      <c r="O660" s="344"/>
      <c r="P660" s="92">
        <f>SUM(P639:P659)</f>
        <v>0</v>
      </c>
      <c r="Q660" s="281"/>
      <c r="R660" s="92">
        <f>SUM(R639:R659)</f>
        <v>0</v>
      </c>
      <c r="S660" s="56"/>
      <c r="T660" s="56"/>
      <c r="U660" s="56"/>
      <c r="V660" s="56"/>
      <c r="W660" s="56"/>
      <c r="X660" s="56"/>
      <c r="Y660" s="18"/>
      <c r="Z660" s="18"/>
      <c r="AA660" s="19"/>
      <c r="AB660" s="19"/>
      <c r="AC660" s="19"/>
      <c r="AD660" s="19"/>
      <c r="AE660" s="19"/>
      <c r="AI660" s="79"/>
      <c r="AJ660" s="79"/>
      <c r="AM660" s="56"/>
    </row>
    <row r="661" spans="1:43" hidden="1" x14ac:dyDescent="0.2">
      <c r="A661" s="240" t="str">
        <f>'Stammdaten Betrieb &amp; Abteilung'!D$1</f>
        <v xml:space="preserve">  </v>
      </c>
      <c r="B661" s="73"/>
      <c r="C661" s="241"/>
      <c r="D661" s="242"/>
      <c r="E661" s="1"/>
      <c r="F661" s="25"/>
      <c r="G661" s="1"/>
      <c r="H661" s="1"/>
      <c r="I661" s="1"/>
      <c r="J661" s="243"/>
      <c r="K661" s="46"/>
      <c r="L661" s="18"/>
      <c r="M661" s="22" t="str">
        <f>Übersetzungstexte!A$239</f>
        <v>Betrieb / Betriebsabteilung</v>
      </c>
      <c r="N661" s="49" t="str">
        <f>'Stammdaten Betrieb &amp; Abteilung'!D$13</f>
        <v xml:space="preserve"> </v>
      </c>
      <c r="O661" s="1"/>
      <c r="P661" s="49"/>
      <c r="AI661" s="79"/>
      <c r="AJ661" s="79"/>
      <c r="AM661" s="64"/>
      <c r="AO661" s="97"/>
    </row>
    <row r="662" spans="1:43" hidden="1" x14ac:dyDescent="0.2">
      <c r="A662" s="49" t="str">
        <f>'Stammdaten Betrieb &amp; Abteilung'!D$3</f>
        <v xml:space="preserve"> </v>
      </c>
      <c r="B662" s="73"/>
      <c r="C662" s="246"/>
      <c r="D662" s="242"/>
      <c r="E662" s="1"/>
      <c r="F662" s="25"/>
      <c r="G662" s="1"/>
      <c r="H662" s="1"/>
      <c r="I662" s="1"/>
      <c r="J662" s="247"/>
      <c r="K662" s="46"/>
      <c r="L662" s="18"/>
      <c r="M662" s="22" t="str">
        <f>Übersetzungstexte!A$240</f>
        <v>Abrechnungsperiode</v>
      </c>
      <c r="N662" s="349" t="str">
        <f>'Stammdaten Betrieb &amp; Abteilung'!D$14</f>
        <v/>
      </c>
      <c r="O662" s="350"/>
      <c r="P662" s="350" t="e">
        <f>'Stammdaten Betrieb &amp; Abteilung'!D$12</f>
        <v>#VALUE!</v>
      </c>
      <c r="Q662" s="351"/>
      <c r="R662" s="352"/>
      <c r="AI662" s="79"/>
      <c r="AJ662" s="79"/>
      <c r="AM662" s="64"/>
      <c r="AO662" s="87"/>
      <c r="AP662" s="87"/>
    </row>
    <row r="663" spans="1:43" hidden="1" x14ac:dyDescent="0.2">
      <c r="A663" s="49" t="str">
        <f>'Stammdaten Betrieb &amp; Abteilung'!D$4</f>
        <v xml:space="preserve"> </v>
      </c>
      <c r="B663" s="73"/>
      <c r="C663" s="1"/>
      <c r="D663" s="242"/>
      <c r="E663" s="1"/>
      <c r="F663" s="25"/>
      <c r="G663" s="1"/>
      <c r="H663" s="1"/>
      <c r="I663" s="1"/>
      <c r="J663" s="247"/>
      <c r="K663" s="46"/>
      <c r="L663" s="18"/>
      <c r="M663" s="22" t="str">
        <f>Übersetzungstexte!A$241</f>
        <v>Beginn / Ende der Kurzarbeit</v>
      </c>
      <c r="N663" s="49" t="str">
        <f>'Stammdaten Betrieb &amp; Abteilung'!D$16</f>
        <v/>
      </c>
      <c r="O663" s="1"/>
      <c r="P663" s="49"/>
      <c r="Q663" s="49"/>
      <c r="AI663" s="79"/>
      <c r="AJ663" s="79"/>
      <c r="AM663" s="64"/>
      <c r="AO663" s="87"/>
      <c r="AP663" s="87"/>
    </row>
    <row r="664" spans="1:43" hidden="1" x14ac:dyDescent="0.2">
      <c r="A664" s="187"/>
      <c r="B664" s="188"/>
      <c r="C664" s="189"/>
      <c r="D664" s="190"/>
      <c r="E664" s="189"/>
      <c r="F664" s="191"/>
      <c r="G664" s="189"/>
      <c r="H664" s="189"/>
      <c r="I664" s="189"/>
      <c r="J664" s="190"/>
      <c r="K664" s="190"/>
      <c r="L664" s="189"/>
      <c r="M664" s="192"/>
      <c r="N664" s="189"/>
      <c r="O664" s="189"/>
      <c r="P664" s="189"/>
      <c r="Q664" s="189"/>
      <c r="R664" s="189"/>
      <c r="AI664" s="79"/>
      <c r="AJ664" s="79"/>
      <c r="AM664" s="64"/>
      <c r="AO664" s="87"/>
      <c r="AP664" s="87"/>
    </row>
    <row r="665" spans="1:43" hidden="1" x14ac:dyDescent="0.2">
      <c r="A665" s="311">
        <v>1</v>
      </c>
      <c r="B665" s="312">
        <v>2</v>
      </c>
      <c r="C665" s="312">
        <v>3</v>
      </c>
      <c r="D665" s="312">
        <v>4</v>
      </c>
      <c r="E665" s="312">
        <v>5</v>
      </c>
      <c r="F665" s="312">
        <v>6</v>
      </c>
      <c r="G665" s="313"/>
      <c r="H665" s="314">
        <v>7</v>
      </c>
      <c r="I665" s="315"/>
      <c r="J665" s="312">
        <v>8</v>
      </c>
      <c r="K665" s="312">
        <v>9</v>
      </c>
      <c r="L665" s="312">
        <v>10</v>
      </c>
      <c r="M665" s="312">
        <v>11</v>
      </c>
      <c r="N665" s="312">
        <v>12</v>
      </c>
      <c r="O665" s="312">
        <v>13</v>
      </c>
      <c r="P665" s="312"/>
      <c r="Q665" s="312">
        <v>14</v>
      </c>
      <c r="R665" s="312">
        <v>15</v>
      </c>
      <c r="S665" s="54"/>
      <c r="T665" s="54"/>
      <c r="U665" s="54"/>
      <c r="V665" s="58" t="s">
        <v>717</v>
      </c>
      <c r="W665" s="54" t="s">
        <v>759</v>
      </c>
      <c r="X665" s="54"/>
      <c r="Y665" s="59" t="s">
        <v>718</v>
      </c>
      <c r="Z665" s="54" t="s">
        <v>719</v>
      </c>
      <c r="AA665" s="59" t="s">
        <v>720</v>
      </c>
      <c r="AB665" s="59" t="s">
        <v>721</v>
      </c>
      <c r="AC665" s="59" t="s">
        <v>722</v>
      </c>
      <c r="AD665" s="59" t="s">
        <v>723</v>
      </c>
      <c r="AE665" s="59" t="s">
        <v>736</v>
      </c>
      <c r="AF665" s="66" t="s">
        <v>732</v>
      </c>
      <c r="AG665" s="66"/>
      <c r="AH665" s="91" t="s">
        <v>737</v>
      </c>
      <c r="AI665" s="66"/>
      <c r="AJ665" s="66"/>
      <c r="AK665" s="78"/>
      <c r="AL665" s="78"/>
      <c r="AM665" s="87" t="s">
        <v>60</v>
      </c>
      <c r="AN665" s="87" t="s">
        <v>60</v>
      </c>
      <c r="AO665" s="87"/>
      <c r="AP665" s="87"/>
      <c r="AQ665" s="381" t="s">
        <v>800</v>
      </c>
    </row>
    <row r="666" spans="1:43" s="6" customFormat="1" hidden="1" x14ac:dyDescent="0.2">
      <c r="A666" s="316" t="str">
        <f>Übersetzungstexte!A$242</f>
        <v/>
      </c>
      <c r="B666" s="317" t="str">
        <f>Übersetzungstexte!A$245</f>
        <v>anrechen-</v>
      </c>
      <c r="C666" s="317" t="str">
        <f>Übersetzungstexte!A$248</f>
        <v>Wöchentl.</v>
      </c>
      <c r="D666" s="318" t="str">
        <f>Übersetzungstexte!A$251</f>
        <v>Sollstd. Abr.-</v>
      </c>
      <c r="E666" s="310" t="str">
        <f>Übersetzungstexte!A$254</f>
        <v/>
      </c>
      <c r="F666" s="318" t="str">
        <f>Übersetzungstexte!A$257</f>
        <v>Bezahlte/</v>
      </c>
      <c r="G666" s="319"/>
      <c r="H666" s="320" t="str">
        <f>Übersetzungstexte!A$263</f>
        <v>(nur für Gleitzeit)</v>
      </c>
      <c r="I666" s="321"/>
      <c r="J666" s="318" t="str">
        <f>Übersetzungstexte!A$269</f>
        <v>Ausfall-</v>
      </c>
      <c r="K666" s="318" t="str">
        <f>Übersetzungstexte!A$272</f>
        <v>Saldo</v>
      </c>
      <c r="L666" s="310" t="str">
        <f>Übersetzungstexte!A$275</f>
        <v>Saisonale</v>
      </c>
      <c r="M666" s="322" t="str">
        <f>Übersetzungstexte!A$278</f>
        <v>Anrechen-</v>
      </c>
      <c r="N666" s="310" t="str">
        <f>Übersetzungstexte!A$281</f>
        <v>Verdienst-</v>
      </c>
      <c r="O666" s="310" t="str">
        <f>Übersetzungstexte!A$284</f>
        <v>Verdienst-</v>
      </c>
      <c r="P666" s="317" t="str">
        <f>Übersetzungstexte!A$287</f>
        <v>Verdienst</v>
      </c>
      <c r="Q666" s="310" t="str">
        <f>AE$4</f>
        <v xml:space="preserve">Abzug </v>
      </c>
      <c r="R666" s="310" t="str">
        <f>Übersetzungstexte!A$293</f>
        <v/>
      </c>
      <c r="S666" s="55"/>
      <c r="T666" s="55"/>
      <c r="U666" s="62" t="s">
        <v>680</v>
      </c>
      <c r="V666" s="60" t="s">
        <v>709</v>
      </c>
      <c r="W666" s="61" t="s">
        <v>691</v>
      </c>
      <c r="X666" s="61" t="s">
        <v>554</v>
      </c>
      <c r="Y666" s="59" t="s">
        <v>729</v>
      </c>
      <c r="Z666" s="67" t="s">
        <v>671</v>
      </c>
      <c r="AA666" s="59" t="s">
        <v>731</v>
      </c>
      <c r="AB666" s="59" t="s">
        <v>694</v>
      </c>
      <c r="AC666" s="59" t="s">
        <v>674</v>
      </c>
      <c r="AD666" s="59" t="s">
        <v>674</v>
      </c>
      <c r="AE666" s="59" t="s">
        <v>677</v>
      </c>
      <c r="AF666" s="66" t="s">
        <v>677</v>
      </c>
      <c r="AG666" s="66" t="s">
        <v>673</v>
      </c>
      <c r="AH666" s="91"/>
      <c r="AI666" s="66" t="s">
        <v>685</v>
      </c>
      <c r="AJ666" s="66" t="s">
        <v>685</v>
      </c>
      <c r="AK666" s="66" t="s">
        <v>764</v>
      </c>
      <c r="AL666" s="66" t="s">
        <v>667</v>
      </c>
      <c r="AM666" s="59" t="s">
        <v>674</v>
      </c>
      <c r="AN666" s="66" t="s">
        <v>673</v>
      </c>
      <c r="AO666" s="66" t="s">
        <v>764</v>
      </c>
      <c r="AP666" s="95" t="s">
        <v>46</v>
      </c>
      <c r="AQ666" s="382" t="s">
        <v>801</v>
      </c>
    </row>
    <row r="667" spans="1:43" s="6" customFormat="1" hidden="1" x14ac:dyDescent="0.2">
      <c r="A667" s="323" t="str">
        <f>Übersetzungstexte!A$243</f>
        <v/>
      </c>
      <c r="B667" s="310" t="str">
        <f>Übersetzungstexte!A$246</f>
        <v>barer Std.-</v>
      </c>
      <c r="C667" s="317" t="str">
        <f>Übersetzungstexte!A$249</f>
        <v>Arbeitszeit</v>
      </c>
      <c r="D667" s="318" t="str">
        <f>Übersetzungstexte!A$252</f>
        <v>Periode Inkl.</v>
      </c>
      <c r="E667" s="310" t="str">
        <f>Übersetzungstexte!A$255</f>
        <v/>
      </c>
      <c r="F667" s="318" t="str">
        <f>Übersetzungstexte!A$258</f>
        <v>Unbezahlte</v>
      </c>
      <c r="G667" s="324" t="str">
        <f>Übersetzungstexte!A$261</f>
        <v>Saldo Ende Per.</v>
      </c>
      <c r="H667" s="325"/>
      <c r="I667" s="326"/>
      <c r="J667" s="318" t="str">
        <f>Übersetzungstexte!A$270</f>
        <v>stunden</v>
      </c>
      <c r="K667" s="318" t="str">
        <f>Übersetzungstexte!A$273</f>
        <v>Mehrstd.</v>
      </c>
      <c r="L667" s="310" t="str">
        <f>Übersetzungstexte!A$276</f>
        <v>Ausfall-</v>
      </c>
      <c r="M667" s="322" t="str">
        <f>Übersetzungstexte!A$279</f>
        <v>bare Aus-</v>
      </c>
      <c r="N667" s="310" t="str">
        <f>Übersetzungstexte!A$282</f>
        <v>ausfall</v>
      </c>
      <c r="O667" s="310" t="str">
        <f>Übersetzungstexte!A$285</f>
        <v>ausfall</v>
      </c>
      <c r="P667" s="317" t="str">
        <f>Übersetzungstexte!A$288</f>
        <v>Zwischen-</v>
      </c>
      <c r="Q667" s="310" t="str">
        <f>Übersetzungstexte!A$291</f>
        <v>Karenztage</v>
      </c>
      <c r="R667" s="310" t="str">
        <f>Übersetzungstexte!A$294</f>
        <v>Beantragte</v>
      </c>
      <c r="S667" s="55"/>
      <c r="T667" s="55"/>
      <c r="U667" s="55" t="s">
        <v>682</v>
      </c>
      <c r="V667" s="60" t="s">
        <v>710</v>
      </c>
      <c r="W667" s="61" t="s">
        <v>692</v>
      </c>
      <c r="X667" s="61"/>
      <c r="Y667" s="59" t="s">
        <v>730</v>
      </c>
      <c r="Z667" s="67" t="s">
        <v>691</v>
      </c>
      <c r="AA667" s="59" t="s">
        <v>730</v>
      </c>
      <c r="AB667" s="59" t="s">
        <v>51</v>
      </c>
      <c r="AC667" s="59" t="s">
        <v>672</v>
      </c>
      <c r="AD667" s="59" t="s">
        <v>672</v>
      </c>
      <c r="AE667" s="59" t="s">
        <v>656</v>
      </c>
      <c r="AF667" s="66" t="s">
        <v>707</v>
      </c>
      <c r="AG667" s="66" t="s">
        <v>707</v>
      </c>
      <c r="AH667" s="91" t="s">
        <v>678</v>
      </c>
      <c r="AI667" s="66" t="s">
        <v>760</v>
      </c>
      <c r="AJ667" s="66" t="s">
        <v>763</v>
      </c>
      <c r="AK667" s="66" t="s">
        <v>760</v>
      </c>
      <c r="AL667" s="66" t="s">
        <v>760</v>
      </c>
      <c r="AM667" s="59" t="s">
        <v>672</v>
      </c>
      <c r="AN667" s="66" t="s">
        <v>707</v>
      </c>
      <c r="AO667" s="66" t="s">
        <v>45</v>
      </c>
      <c r="AP667" s="95" t="s">
        <v>47</v>
      </c>
      <c r="AQ667" s="383"/>
    </row>
    <row r="668" spans="1:43" s="6" customFormat="1" hidden="1" x14ac:dyDescent="0.2">
      <c r="A668" s="327" t="str">
        <f>Übersetzungstexte!A$244</f>
        <v>Name,Vorname</v>
      </c>
      <c r="B668" s="328" t="str">
        <f>Übersetzungstexte!A$247</f>
        <v>Verdienst</v>
      </c>
      <c r="C668" s="329" t="str">
        <f>Übersetzungstexte!A$250</f>
        <v>in der AP</v>
      </c>
      <c r="D668" s="330" t="str">
        <f>Übersetzungstexte!A$253</f>
        <v>Vorholzeit</v>
      </c>
      <c r="E668" s="328" t="str">
        <f>Übersetzungstexte!A$256</f>
        <v>Istzeit</v>
      </c>
      <c r="F668" s="330" t="str">
        <f>Übersetzungstexte!A$259</f>
        <v>Absenzen</v>
      </c>
      <c r="G668" s="331" t="str">
        <f>Übersetzungstexte!A$262</f>
        <v>vorherg.</v>
      </c>
      <c r="H668" s="332" t="str">
        <f>Übersetzungstexte!A$265</f>
        <v>laufend</v>
      </c>
      <c r="I668" s="328" t="str">
        <f>Übersetzungstexte!A$268</f>
        <v>Diff.</v>
      </c>
      <c r="J668" s="330" t="str">
        <f>Übersetzungstexte!A$271</f>
        <v>total</v>
      </c>
      <c r="K668" s="330" t="str">
        <f>Übersetzungstexte!A$274</f>
        <v>Vormonate</v>
      </c>
      <c r="L668" s="328" t="str">
        <f>Übersetzungstexte!A$277</f>
        <v>stunden</v>
      </c>
      <c r="M668" s="333" t="str">
        <f>Übersetzungstexte!A$280</f>
        <v>fall-Std.</v>
      </c>
      <c r="N668" s="333" t="str">
        <f>Übersetzungstexte!A$283</f>
        <v>100%</v>
      </c>
      <c r="O668" s="333" t="str">
        <f>Übersetzungstexte!A$286</f>
        <v>80%</v>
      </c>
      <c r="P668" s="329" t="str">
        <f>Übersetzungstexte!A$289</f>
        <v>Beschäftigung</v>
      </c>
      <c r="Q668" s="333" t="str">
        <f>Übersetzungstexte!A$292</f>
        <v>80%</v>
      </c>
      <c r="R668" s="328" t="str">
        <f>Übersetzungstexte!A$295</f>
        <v>Vergütung</v>
      </c>
      <c r="S668" s="55"/>
      <c r="T668" s="55"/>
      <c r="U668" s="55" t="s">
        <v>673</v>
      </c>
      <c r="V668" s="61"/>
      <c r="W668" s="61" t="s">
        <v>738</v>
      </c>
      <c r="X668" s="61"/>
      <c r="Y668" s="59" t="s">
        <v>697</v>
      </c>
      <c r="Z668" s="67" t="s">
        <v>692</v>
      </c>
      <c r="AA668" s="59" t="s">
        <v>698</v>
      </c>
      <c r="AB668" s="59" t="s">
        <v>50</v>
      </c>
      <c r="AC668" s="68" t="s">
        <v>675</v>
      </c>
      <c r="AD668" s="68" t="s">
        <v>676</v>
      </c>
      <c r="AE668" s="68" t="s">
        <v>676</v>
      </c>
      <c r="AF668" s="66" t="s">
        <v>733</v>
      </c>
      <c r="AG668" s="66" t="s">
        <v>733</v>
      </c>
      <c r="AH668" s="96" t="s">
        <v>679</v>
      </c>
      <c r="AI668" s="66" t="s">
        <v>749</v>
      </c>
      <c r="AJ668" s="66" t="s">
        <v>749</v>
      </c>
      <c r="AK668" s="66" t="s">
        <v>749</v>
      </c>
      <c r="AL668" s="66" t="s">
        <v>749</v>
      </c>
      <c r="AM668" s="68" t="s">
        <v>675</v>
      </c>
      <c r="AN668" s="66" t="s">
        <v>733</v>
      </c>
      <c r="AO668" s="66" t="s">
        <v>663</v>
      </c>
      <c r="AP668" s="95" t="s">
        <v>48</v>
      </c>
      <c r="AQ668" s="383"/>
    </row>
    <row r="669" spans="1:43" ht="17.25" hidden="1" customHeight="1" x14ac:dyDescent="0.2">
      <c r="A669" s="347" t="str">
        <f>'Stammdaten Mitarbeitende'!AA669</f>
        <v/>
      </c>
      <c r="B669" s="348" t="str">
        <f t="shared" ref="B669:B689" si="640">U669</f>
        <v/>
      </c>
      <c r="C669" s="162"/>
      <c r="D669" s="163"/>
      <c r="E669" s="164"/>
      <c r="F669" s="165"/>
      <c r="G669" s="307"/>
      <c r="H669" s="308"/>
      <c r="I669" s="346">
        <f t="shared" ref="I669:I689" si="641">V669</f>
        <v>0</v>
      </c>
      <c r="J669" s="309" t="str">
        <f t="shared" ref="J669:J689" si="642">W669</f>
        <v/>
      </c>
      <c r="K669" s="164"/>
      <c r="L669" s="342" t="str">
        <f t="shared" ref="L669:L689" si="643">Z669</f>
        <v/>
      </c>
      <c r="M669" s="309" t="str">
        <f t="shared" ref="M669:M689" si="644">AB669</f>
        <v/>
      </c>
      <c r="N669" s="309" t="str">
        <f t="shared" ref="N669:N689" si="645">AC669</f>
        <v/>
      </c>
      <c r="O669" s="309" t="str">
        <f t="shared" ref="O669:O689" si="646">AD669</f>
        <v/>
      </c>
      <c r="P669" s="164"/>
      <c r="Q669" s="309" t="str">
        <f t="shared" ref="Q669:Q689" si="647">AE669</f>
        <v/>
      </c>
      <c r="R669" s="309" t="str">
        <f t="shared" ref="R669:R689" si="648">AH669</f>
        <v/>
      </c>
      <c r="S669" s="56"/>
      <c r="T669" s="57"/>
      <c r="U669" s="64" t="str">
        <f>IF($A669="","",'Stammdaten Mitarbeitende'!L669)</f>
        <v/>
      </c>
      <c r="V669" s="63">
        <f t="shared" ref="V669:V689" si="649">IF(AND(G669="",H669=""),0,G669-H669)</f>
        <v>0</v>
      </c>
      <c r="W669" s="63" t="str">
        <f t="shared" ref="W669:W689" si="650">IF(OR($A669="",D669="",E669="",F669="",V669=""),"",D669-(E669+F669+V669))</f>
        <v/>
      </c>
      <c r="X669" s="63" t="str">
        <f t="shared" ref="X669:X689" si="651">IF(W669="","",MAX(W669,0))</f>
        <v/>
      </c>
      <c r="Y669" s="65" t="str">
        <f t="shared" ref="Y669:Y689" si="652">IF(J669="","",Y$4)</f>
        <v/>
      </c>
      <c r="Z669" s="65" t="str">
        <f t="shared" ref="Z669:Z689" si="653">IF(J669="","",J669*Z$4)</f>
        <v/>
      </c>
      <c r="AA669" s="19" t="str">
        <f t="shared" ref="AA669:AA689" si="654">IF(Y669="","",AA$4)</f>
        <v/>
      </c>
      <c r="AB669" s="19" t="str">
        <f t="shared" ref="AB669:AB689" si="655">IF(J669="","",ROUND(J669*AB$4 - MAX(K669-L669,0),2))</f>
        <v/>
      </c>
      <c r="AC669" s="19" t="str">
        <f t="shared" ref="AC669:AC689" si="656">IF(OR($A669="",J669="",B669="",M669&lt;0),"",MAX(ROUND(M669*B669*2,1)/2,0))</f>
        <v/>
      </c>
      <c r="AD669" s="19" t="str">
        <f t="shared" ref="AD669:AD689" si="657">IF(OR($A669="",N669=""),"",ROUND(N669*8/5,1)/2)</f>
        <v/>
      </c>
      <c r="AE669" s="19" t="str">
        <f t="shared" ref="AE669:AE689" si="658">IF(OR($A669="",B669="",N669=""),"",ROUND(AE$3*C669*B669*16/50,1)/2)</f>
        <v/>
      </c>
      <c r="AF669" s="19" t="str">
        <f t="shared" ref="AF669:AF689" si="659">IF(OR($A669="",J669="",N669=""),"",MAX(O669+P669-N669,0))</f>
        <v/>
      </c>
      <c r="AG669" s="19">
        <f t="shared" ref="AG669:AG689" si="660">P669</f>
        <v>0</v>
      </c>
      <c r="AH669" s="19" t="str">
        <f t="shared" ref="AH669:AH689" si="661">IF(OR($A669="",N669=""),"",ROUND((MAX(O669-Q669-AF669,0))*2,1)/2)</f>
        <v/>
      </c>
      <c r="AI669" s="81">
        <f t="shared" ref="AI669:AI689" si="662">IF(D669="",0,1)</f>
        <v>0</v>
      </c>
      <c r="AJ669" s="80">
        <f>IF(J669="",0,IF(ROUND(J669,2)&lt;=0,0,1))</f>
        <v>0</v>
      </c>
      <c r="AK669" s="19">
        <f t="shared" ref="AK669:AK689" si="663">IF(D669="",0,D669)</f>
        <v>0</v>
      </c>
      <c r="AL669" s="19">
        <f t="shared" ref="AL669:AL689" si="664">IF(D669="",0,F669)</f>
        <v>0</v>
      </c>
      <c r="AM669" s="64">
        <f>IF('Stammdaten Mitarbeitende'!N669&gt;0,AC669,0)</f>
        <v>0</v>
      </c>
      <c r="AN669" s="74">
        <f>IF('Stammdaten Mitarbeitende'!N669&gt;0,P669,0)</f>
        <v>0</v>
      </c>
      <c r="AO669" s="19">
        <f t="shared" ref="AO669:AO689" si="665">D669</f>
        <v>0</v>
      </c>
      <c r="AP669" s="19">
        <f t="shared" ref="AP669:AP689" si="666">F669</f>
        <v>0</v>
      </c>
      <c r="AQ669" s="97">
        <f t="shared" ref="AQ669:AQ689" si="667">IF(AM669="",0,MAX(AM669-AN669,0))</f>
        <v>0</v>
      </c>
    </row>
    <row r="670" spans="1:43" ht="17.25" hidden="1" customHeight="1" x14ac:dyDescent="0.2">
      <c r="A670" s="347" t="str">
        <f>'Stammdaten Mitarbeitende'!AA670</f>
        <v/>
      </c>
      <c r="B670" s="348" t="str">
        <f t="shared" si="640"/>
        <v/>
      </c>
      <c r="C670" s="162"/>
      <c r="D670" s="163"/>
      <c r="E670" s="164"/>
      <c r="F670" s="165"/>
      <c r="G670" s="307"/>
      <c r="H670" s="308"/>
      <c r="I670" s="346">
        <f t="shared" si="641"/>
        <v>0</v>
      </c>
      <c r="J670" s="309" t="str">
        <f t="shared" si="642"/>
        <v/>
      </c>
      <c r="K670" s="164"/>
      <c r="L670" s="342" t="str">
        <f t="shared" si="643"/>
        <v/>
      </c>
      <c r="M670" s="309" t="str">
        <f t="shared" si="644"/>
        <v/>
      </c>
      <c r="N670" s="309" t="str">
        <f t="shared" si="645"/>
        <v/>
      </c>
      <c r="O670" s="309" t="str">
        <f t="shared" si="646"/>
        <v/>
      </c>
      <c r="P670" s="164"/>
      <c r="Q670" s="309" t="str">
        <f t="shared" si="647"/>
        <v/>
      </c>
      <c r="R670" s="309" t="str">
        <f t="shared" si="648"/>
        <v/>
      </c>
      <c r="S670" s="56"/>
      <c r="T670" s="57"/>
      <c r="U670" s="64" t="str">
        <f>IF($A670="","",'Stammdaten Mitarbeitende'!L670)</f>
        <v/>
      </c>
      <c r="V670" s="63">
        <f t="shared" si="649"/>
        <v>0</v>
      </c>
      <c r="W670" s="63" t="str">
        <f t="shared" si="650"/>
        <v/>
      </c>
      <c r="X670" s="63" t="str">
        <f t="shared" si="651"/>
        <v/>
      </c>
      <c r="Y670" s="65" t="str">
        <f t="shared" si="652"/>
        <v/>
      </c>
      <c r="Z670" s="65" t="str">
        <f t="shared" si="653"/>
        <v/>
      </c>
      <c r="AA670" s="19" t="str">
        <f t="shared" si="654"/>
        <v/>
      </c>
      <c r="AB670" s="19" t="str">
        <f t="shared" si="655"/>
        <v/>
      </c>
      <c r="AC670" s="19" t="str">
        <f t="shared" si="656"/>
        <v/>
      </c>
      <c r="AD670" s="19" t="str">
        <f t="shared" si="657"/>
        <v/>
      </c>
      <c r="AE670" s="19" t="str">
        <f t="shared" si="658"/>
        <v/>
      </c>
      <c r="AF670" s="19" t="str">
        <f t="shared" si="659"/>
        <v/>
      </c>
      <c r="AG670" s="19">
        <f t="shared" si="660"/>
        <v>0</v>
      </c>
      <c r="AH670" s="19" t="str">
        <f t="shared" si="661"/>
        <v/>
      </c>
      <c r="AI670" s="81">
        <f t="shared" si="662"/>
        <v>0</v>
      </c>
      <c r="AJ670" s="80">
        <f t="shared" ref="AJ670:AJ689" si="668">IF(J670="",0,IF(ROUND(J670,2)&lt;=0,0,1))</f>
        <v>0</v>
      </c>
      <c r="AK670" s="19">
        <f t="shared" si="663"/>
        <v>0</v>
      </c>
      <c r="AL670" s="19">
        <f t="shared" si="664"/>
        <v>0</v>
      </c>
      <c r="AM670" s="64">
        <f>IF('Stammdaten Mitarbeitende'!N670&gt;0,AC670,0)</f>
        <v>0</v>
      </c>
      <c r="AN670" s="74">
        <f>IF('Stammdaten Mitarbeitende'!N670&gt;0,P670,0)</f>
        <v>0</v>
      </c>
      <c r="AO670" s="19">
        <f t="shared" si="665"/>
        <v>0</v>
      </c>
      <c r="AP670" s="19">
        <f t="shared" si="666"/>
        <v>0</v>
      </c>
      <c r="AQ670" s="97">
        <f t="shared" si="667"/>
        <v>0</v>
      </c>
    </row>
    <row r="671" spans="1:43" ht="17.25" hidden="1" customHeight="1" x14ac:dyDescent="0.2">
      <c r="A671" s="347" t="str">
        <f>'Stammdaten Mitarbeitende'!AA671</f>
        <v/>
      </c>
      <c r="B671" s="348" t="str">
        <f t="shared" si="640"/>
        <v/>
      </c>
      <c r="C671" s="162"/>
      <c r="D671" s="163"/>
      <c r="E671" s="164"/>
      <c r="F671" s="165"/>
      <c r="G671" s="307"/>
      <c r="H671" s="308"/>
      <c r="I671" s="346">
        <f t="shared" si="641"/>
        <v>0</v>
      </c>
      <c r="J671" s="309" t="str">
        <f t="shared" si="642"/>
        <v/>
      </c>
      <c r="K671" s="164"/>
      <c r="L671" s="342" t="str">
        <f t="shared" si="643"/>
        <v/>
      </c>
      <c r="M671" s="309" t="str">
        <f t="shared" si="644"/>
        <v/>
      </c>
      <c r="N671" s="309" t="str">
        <f t="shared" si="645"/>
        <v/>
      </c>
      <c r="O671" s="309" t="str">
        <f t="shared" si="646"/>
        <v/>
      </c>
      <c r="P671" s="164"/>
      <c r="Q671" s="309" t="str">
        <f t="shared" si="647"/>
        <v/>
      </c>
      <c r="R671" s="309" t="str">
        <f t="shared" si="648"/>
        <v/>
      </c>
      <c r="S671" s="56"/>
      <c r="T671" s="57"/>
      <c r="U671" s="64" t="str">
        <f>IF($A671="","",'Stammdaten Mitarbeitende'!L671)</f>
        <v/>
      </c>
      <c r="V671" s="63">
        <f t="shared" si="649"/>
        <v>0</v>
      </c>
      <c r="W671" s="63" t="str">
        <f t="shared" si="650"/>
        <v/>
      </c>
      <c r="X671" s="63" t="str">
        <f t="shared" si="651"/>
        <v/>
      </c>
      <c r="Y671" s="65" t="str">
        <f t="shared" si="652"/>
        <v/>
      </c>
      <c r="Z671" s="65" t="str">
        <f t="shared" si="653"/>
        <v/>
      </c>
      <c r="AA671" s="19" t="str">
        <f t="shared" si="654"/>
        <v/>
      </c>
      <c r="AB671" s="19" t="str">
        <f t="shared" si="655"/>
        <v/>
      </c>
      <c r="AC671" s="19" t="str">
        <f t="shared" si="656"/>
        <v/>
      </c>
      <c r="AD671" s="19" t="str">
        <f t="shared" si="657"/>
        <v/>
      </c>
      <c r="AE671" s="19" t="str">
        <f t="shared" si="658"/>
        <v/>
      </c>
      <c r="AF671" s="19" t="str">
        <f t="shared" si="659"/>
        <v/>
      </c>
      <c r="AG671" s="19">
        <f t="shared" si="660"/>
        <v>0</v>
      </c>
      <c r="AH671" s="19" t="str">
        <f t="shared" si="661"/>
        <v/>
      </c>
      <c r="AI671" s="81">
        <f t="shared" si="662"/>
        <v>0</v>
      </c>
      <c r="AJ671" s="80">
        <f t="shared" si="668"/>
        <v>0</v>
      </c>
      <c r="AK671" s="19">
        <f t="shared" si="663"/>
        <v>0</v>
      </c>
      <c r="AL671" s="19">
        <f t="shared" si="664"/>
        <v>0</v>
      </c>
      <c r="AM671" s="64">
        <f>IF('Stammdaten Mitarbeitende'!N671&gt;0,AC671,0)</f>
        <v>0</v>
      </c>
      <c r="AN671" s="74">
        <f>IF('Stammdaten Mitarbeitende'!N671&gt;0,P671,0)</f>
        <v>0</v>
      </c>
      <c r="AO671" s="19">
        <f t="shared" si="665"/>
        <v>0</v>
      </c>
      <c r="AP671" s="19">
        <f t="shared" si="666"/>
        <v>0</v>
      </c>
      <c r="AQ671" s="97">
        <f t="shared" si="667"/>
        <v>0</v>
      </c>
    </row>
    <row r="672" spans="1:43" ht="17.25" hidden="1" customHeight="1" x14ac:dyDescent="0.2">
      <c r="A672" s="347" t="str">
        <f>'Stammdaten Mitarbeitende'!AA672</f>
        <v/>
      </c>
      <c r="B672" s="348" t="str">
        <f t="shared" si="640"/>
        <v/>
      </c>
      <c r="C672" s="162"/>
      <c r="D672" s="163"/>
      <c r="E672" s="164"/>
      <c r="F672" s="165"/>
      <c r="G672" s="307"/>
      <c r="H672" s="308"/>
      <c r="I672" s="346">
        <f t="shared" si="641"/>
        <v>0</v>
      </c>
      <c r="J672" s="309" t="str">
        <f t="shared" si="642"/>
        <v/>
      </c>
      <c r="K672" s="164"/>
      <c r="L672" s="342" t="str">
        <f t="shared" si="643"/>
        <v/>
      </c>
      <c r="M672" s="309" t="str">
        <f t="shared" si="644"/>
        <v/>
      </c>
      <c r="N672" s="309" t="str">
        <f t="shared" si="645"/>
        <v/>
      </c>
      <c r="O672" s="309" t="str">
        <f t="shared" si="646"/>
        <v/>
      </c>
      <c r="P672" s="164"/>
      <c r="Q672" s="309" t="str">
        <f t="shared" si="647"/>
        <v/>
      </c>
      <c r="R672" s="309" t="str">
        <f t="shared" si="648"/>
        <v/>
      </c>
      <c r="S672" s="56"/>
      <c r="T672" s="57"/>
      <c r="U672" s="64" t="str">
        <f>IF($A672="","",'Stammdaten Mitarbeitende'!L672)</f>
        <v/>
      </c>
      <c r="V672" s="63">
        <f t="shared" si="649"/>
        <v>0</v>
      </c>
      <c r="W672" s="63" t="str">
        <f t="shared" si="650"/>
        <v/>
      </c>
      <c r="X672" s="63" t="str">
        <f t="shared" si="651"/>
        <v/>
      </c>
      <c r="Y672" s="65" t="str">
        <f t="shared" si="652"/>
        <v/>
      </c>
      <c r="Z672" s="65" t="str">
        <f t="shared" si="653"/>
        <v/>
      </c>
      <c r="AA672" s="19" t="str">
        <f t="shared" si="654"/>
        <v/>
      </c>
      <c r="AB672" s="19" t="str">
        <f t="shared" si="655"/>
        <v/>
      </c>
      <c r="AC672" s="19" t="str">
        <f t="shared" si="656"/>
        <v/>
      </c>
      <c r="AD672" s="19" t="str">
        <f t="shared" si="657"/>
        <v/>
      </c>
      <c r="AE672" s="19" t="str">
        <f t="shared" si="658"/>
        <v/>
      </c>
      <c r="AF672" s="19" t="str">
        <f t="shared" si="659"/>
        <v/>
      </c>
      <c r="AG672" s="19">
        <f t="shared" si="660"/>
        <v>0</v>
      </c>
      <c r="AH672" s="19" t="str">
        <f t="shared" si="661"/>
        <v/>
      </c>
      <c r="AI672" s="81">
        <f t="shared" si="662"/>
        <v>0</v>
      </c>
      <c r="AJ672" s="80">
        <f t="shared" si="668"/>
        <v>0</v>
      </c>
      <c r="AK672" s="19">
        <f t="shared" si="663"/>
        <v>0</v>
      </c>
      <c r="AL672" s="19">
        <f t="shared" si="664"/>
        <v>0</v>
      </c>
      <c r="AM672" s="64">
        <f>IF('Stammdaten Mitarbeitende'!N672&gt;0,AC672,0)</f>
        <v>0</v>
      </c>
      <c r="AN672" s="74">
        <f>IF('Stammdaten Mitarbeitende'!N672&gt;0,P672,0)</f>
        <v>0</v>
      </c>
      <c r="AO672" s="19">
        <f t="shared" si="665"/>
        <v>0</v>
      </c>
      <c r="AP672" s="19">
        <f t="shared" si="666"/>
        <v>0</v>
      </c>
      <c r="AQ672" s="97">
        <f t="shared" si="667"/>
        <v>0</v>
      </c>
    </row>
    <row r="673" spans="1:43" ht="17.25" hidden="1" customHeight="1" x14ac:dyDescent="0.2">
      <c r="A673" s="347" t="str">
        <f>'Stammdaten Mitarbeitende'!AA673</f>
        <v/>
      </c>
      <c r="B673" s="348" t="str">
        <f t="shared" si="640"/>
        <v/>
      </c>
      <c r="C673" s="162"/>
      <c r="D673" s="163"/>
      <c r="E673" s="164"/>
      <c r="F673" s="165"/>
      <c r="G673" s="307"/>
      <c r="H673" s="308"/>
      <c r="I673" s="346">
        <f t="shared" si="641"/>
        <v>0</v>
      </c>
      <c r="J673" s="309" t="str">
        <f t="shared" si="642"/>
        <v/>
      </c>
      <c r="K673" s="164"/>
      <c r="L673" s="342" t="str">
        <f t="shared" si="643"/>
        <v/>
      </c>
      <c r="M673" s="309" t="str">
        <f t="shared" si="644"/>
        <v/>
      </c>
      <c r="N673" s="309" t="str">
        <f t="shared" si="645"/>
        <v/>
      </c>
      <c r="O673" s="309" t="str">
        <f t="shared" si="646"/>
        <v/>
      </c>
      <c r="P673" s="164"/>
      <c r="Q673" s="309" t="str">
        <f t="shared" si="647"/>
        <v/>
      </c>
      <c r="R673" s="309" t="str">
        <f t="shared" si="648"/>
        <v/>
      </c>
      <c r="S673" s="56"/>
      <c r="T673" s="57"/>
      <c r="U673" s="64" t="str">
        <f>IF($A673="","",'Stammdaten Mitarbeitende'!L673)</f>
        <v/>
      </c>
      <c r="V673" s="63">
        <f t="shared" si="649"/>
        <v>0</v>
      </c>
      <c r="W673" s="63" t="str">
        <f t="shared" si="650"/>
        <v/>
      </c>
      <c r="X673" s="63" t="str">
        <f t="shared" si="651"/>
        <v/>
      </c>
      <c r="Y673" s="65" t="str">
        <f t="shared" si="652"/>
        <v/>
      </c>
      <c r="Z673" s="65" t="str">
        <f t="shared" si="653"/>
        <v/>
      </c>
      <c r="AA673" s="19" t="str">
        <f t="shared" si="654"/>
        <v/>
      </c>
      <c r="AB673" s="19" t="str">
        <f t="shared" si="655"/>
        <v/>
      </c>
      <c r="AC673" s="19" t="str">
        <f t="shared" si="656"/>
        <v/>
      </c>
      <c r="AD673" s="19" t="str">
        <f t="shared" si="657"/>
        <v/>
      </c>
      <c r="AE673" s="19" t="str">
        <f t="shared" si="658"/>
        <v/>
      </c>
      <c r="AF673" s="19" t="str">
        <f t="shared" si="659"/>
        <v/>
      </c>
      <c r="AG673" s="19">
        <f t="shared" si="660"/>
        <v>0</v>
      </c>
      <c r="AH673" s="19" t="str">
        <f t="shared" si="661"/>
        <v/>
      </c>
      <c r="AI673" s="81">
        <f t="shared" si="662"/>
        <v>0</v>
      </c>
      <c r="AJ673" s="80">
        <f t="shared" si="668"/>
        <v>0</v>
      </c>
      <c r="AK673" s="19">
        <f t="shared" si="663"/>
        <v>0</v>
      </c>
      <c r="AL673" s="19">
        <f t="shared" si="664"/>
        <v>0</v>
      </c>
      <c r="AM673" s="64">
        <f>IF('Stammdaten Mitarbeitende'!N673&gt;0,AC673,0)</f>
        <v>0</v>
      </c>
      <c r="AN673" s="74">
        <f>IF('Stammdaten Mitarbeitende'!N673&gt;0,P673,0)</f>
        <v>0</v>
      </c>
      <c r="AO673" s="19">
        <f t="shared" si="665"/>
        <v>0</v>
      </c>
      <c r="AP673" s="19">
        <f t="shared" si="666"/>
        <v>0</v>
      </c>
      <c r="AQ673" s="97">
        <f t="shared" si="667"/>
        <v>0</v>
      </c>
    </row>
    <row r="674" spans="1:43" ht="17.25" hidden="1" customHeight="1" x14ac:dyDescent="0.2">
      <c r="A674" s="347" t="str">
        <f>'Stammdaten Mitarbeitende'!AA674</f>
        <v/>
      </c>
      <c r="B674" s="348" t="str">
        <f t="shared" si="640"/>
        <v/>
      </c>
      <c r="C674" s="162"/>
      <c r="D674" s="163"/>
      <c r="E674" s="164"/>
      <c r="F674" s="165"/>
      <c r="G674" s="307"/>
      <c r="H674" s="308"/>
      <c r="I674" s="346">
        <f t="shared" si="641"/>
        <v>0</v>
      </c>
      <c r="J674" s="309" t="str">
        <f t="shared" si="642"/>
        <v/>
      </c>
      <c r="K674" s="164"/>
      <c r="L674" s="342" t="str">
        <f t="shared" si="643"/>
        <v/>
      </c>
      <c r="M674" s="309" t="str">
        <f t="shared" si="644"/>
        <v/>
      </c>
      <c r="N674" s="309" t="str">
        <f t="shared" si="645"/>
        <v/>
      </c>
      <c r="O674" s="309" t="str">
        <f t="shared" si="646"/>
        <v/>
      </c>
      <c r="P674" s="164"/>
      <c r="Q674" s="309" t="str">
        <f t="shared" si="647"/>
        <v/>
      </c>
      <c r="R674" s="309" t="str">
        <f t="shared" si="648"/>
        <v/>
      </c>
      <c r="S674" s="56"/>
      <c r="T674" s="57"/>
      <c r="U674" s="64" t="str">
        <f>IF($A674="","",'Stammdaten Mitarbeitende'!L674)</f>
        <v/>
      </c>
      <c r="V674" s="63">
        <f t="shared" si="649"/>
        <v>0</v>
      </c>
      <c r="W674" s="63" t="str">
        <f t="shared" si="650"/>
        <v/>
      </c>
      <c r="X674" s="63" t="str">
        <f t="shared" si="651"/>
        <v/>
      </c>
      <c r="Y674" s="65" t="str">
        <f t="shared" si="652"/>
        <v/>
      </c>
      <c r="Z674" s="65" t="str">
        <f t="shared" si="653"/>
        <v/>
      </c>
      <c r="AA674" s="19" t="str">
        <f t="shared" si="654"/>
        <v/>
      </c>
      <c r="AB674" s="19" t="str">
        <f t="shared" si="655"/>
        <v/>
      </c>
      <c r="AC674" s="19" t="str">
        <f t="shared" si="656"/>
        <v/>
      </c>
      <c r="AD674" s="19" t="str">
        <f t="shared" si="657"/>
        <v/>
      </c>
      <c r="AE674" s="19" t="str">
        <f t="shared" si="658"/>
        <v/>
      </c>
      <c r="AF674" s="19" t="str">
        <f t="shared" si="659"/>
        <v/>
      </c>
      <c r="AG674" s="19">
        <f t="shared" si="660"/>
        <v>0</v>
      </c>
      <c r="AH674" s="19" t="str">
        <f t="shared" si="661"/>
        <v/>
      </c>
      <c r="AI674" s="81">
        <f t="shared" si="662"/>
        <v>0</v>
      </c>
      <c r="AJ674" s="80">
        <f t="shared" si="668"/>
        <v>0</v>
      </c>
      <c r="AK674" s="19">
        <f t="shared" si="663"/>
        <v>0</v>
      </c>
      <c r="AL674" s="19">
        <f t="shared" si="664"/>
        <v>0</v>
      </c>
      <c r="AM674" s="64">
        <f>IF('Stammdaten Mitarbeitende'!N674&gt;0,AC674,0)</f>
        <v>0</v>
      </c>
      <c r="AN674" s="74">
        <f>IF('Stammdaten Mitarbeitende'!N674&gt;0,P674,0)</f>
        <v>0</v>
      </c>
      <c r="AO674" s="19">
        <f t="shared" si="665"/>
        <v>0</v>
      </c>
      <c r="AP674" s="19">
        <f t="shared" si="666"/>
        <v>0</v>
      </c>
      <c r="AQ674" s="97">
        <f t="shared" si="667"/>
        <v>0</v>
      </c>
    </row>
    <row r="675" spans="1:43" ht="17.25" hidden="1" customHeight="1" x14ac:dyDescent="0.2">
      <c r="A675" s="347" t="str">
        <f>'Stammdaten Mitarbeitende'!AA675</f>
        <v/>
      </c>
      <c r="B675" s="348" t="str">
        <f t="shared" si="640"/>
        <v/>
      </c>
      <c r="C675" s="162"/>
      <c r="D675" s="163"/>
      <c r="E675" s="164"/>
      <c r="F675" s="165"/>
      <c r="G675" s="307"/>
      <c r="H675" s="308"/>
      <c r="I675" s="346">
        <f t="shared" si="641"/>
        <v>0</v>
      </c>
      <c r="J675" s="309" t="str">
        <f t="shared" si="642"/>
        <v/>
      </c>
      <c r="K675" s="164"/>
      <c r="L675" s="342" t="str">
        <f t="shared" si="643"/>
        <v/>
      </c>
      <c r="M675" s="309" t="str">
        <f t="shared" si="644"/>
        <v/>
      </c>
      <c r="N675" s="309" t="str">
        <f t="shared" si="645"/>
        <v/>
      </c>
      <c r="O675" s="309" t="str">
        <f t="shared" si="646"/>
        <v/>
      </c>
      <c r="P675" s="164"/>
      <c r="Q675" s="309" t="str">
        <f t="shared" si="647"/>
        <v/>
      </c>
      <c r="R675" s="309" t="str">
        <f t="shared" si="648"/>
        <v/>
      </c>
      <c r="S675" s="56"/>
      <c r="T675" s="57"/>
      <c r="U675" s="64" t="str">
        <f>IF($A675="","",'Stammdaten Mitarbeitende'!L675)</f>
        <v/>
      </c>
      <c r="V675" s="63">
        <f t="shared" si="649"/>
        <v>0</v>
      </c>
      <c r="W675" s="63" t="str">
        <f t="shared" si="650"/>
        <v/>
      </c>
      <c r="X675" s="63" t="str">
        <f t="shared" si="651"/>
        <v/>
      </c>
      <c r="Y675" s="65" t="str">
        <f t="shared" si="652"/>
        <v/>
      </c>
      <c r="Z675" s="65" t="str">
        <f t="shared" si="653"/>
        <v/>
      </c>
      <c r="AA675" s="19" t="str">
        <f t="shared" si="654"/>
        <v/>
      </c>
      <c r="AB675" s="19" t="str">
        <f t="shared" si="655"/>
        <v/>
      </c>
      <c r="AC675" s="19" t="str">
        <f t="shared" si="656"/>
        <v/>
      </c>
      <c r="AD675" s="19" t="str">
        <f t="shared" si="657"/>
        <v/>
      </c>
      <c r="AE675" s="19" t="str">
        <f t="shared" si="658"/>
        <v/>
      </c>
      <c r="AF675" s="19" t="str">
        <f t="shared" si="659"/>
        <v/>
      </c>
      <c r="AG675" s="19">
        <f t="shared" si="660"/>
        <v>0</v>
      </c>
      <c r="AH675" s="19" t="str">
        <f t="shared" si="661"/>
        <v/>
      </c>
      <c r="AI675" s="81">
        <f t="shared" si="662"/>
        <v>0</v>
      </c>
      <c r="AJ675" s="80">
        <f t="shared" si="668"/>
        <v>0</v>
      </c>
      <c r="AK675" s="19">
        <f t="shared" si="663"/>
        <v>0</v>
      </c>
      <c r="AL675" s="19">
        <f t="shared" si="664"/>
        <v>0</v>
      </c>
      <c r="AM675" s="64">
        <f>IF('Stammdaten Mitarbeitende'!N675&gt;0,AC675,0)</f>
        <v>0</v>
      </c>
      <c r="AN675" s="74">
        <f>IF('Stammdaten Mitarbeitende'!N675&gt;0,P675,0)</f>
        <v>0</v>
      </c>
      <c r="AO675" s="19">
        <f t="shared" si="665"/>
        <v>0</v>
      </c>
      <c r="AP675" s="19">
        <f t="shared" si="666"/>
        <v>0</v>
      </c>
      <c r="AQ675" s="97">
        <f t="shared" si="667"/>
        <v>0</v>
      </c>
    </row>
    <row r="676" spans="1:43" ht="17.25" hidden="1" customHeight="1" x14ac:dyDescent="0.2">
      <c r="A676" s="347" t="str">
        <f>'Stammdaten Mitarbeitende'!AA676</f>
        <v/>
      </c>
      <c r="B676" s="348" t="str">
        <f t="shared" si="640"/>
        <v/>
      </c>
      <c r="C676" s="162"/>
      <c r="D676" s="163"/>
      <c r="E676" s="164"/>
      <c r="F676" s="165"/>
      <c r="G676" s="307"/>
      <c r="H676" s="308"/>
      <c r="I676" s="346">
        <f t="shared" si="641"/>
        <v>0</v>
      </c>
      <c r="J676" s="309" t="str">
        <f t="shared" si="642"/>
        <v/>
      </c>
      <c r="K676" s="164"/>
      <c r="L676" s="342" t="str">
        <f t="shared" si="643"/>
        <v/>
      </c>
      <c r="M676" s="309" t="str">
        <f t="shared" si="644"/>
        <v/>
      </c>
      <c r="N676" s="309" t="str">
        <f t="shared" si="645"/>
        <v/>
      </c>
      <c r="O676" s="309" t="str">
        <f t="shared" si="646"/>
        <v/>
      </c>
      <c r="P676" s="164"/>
      <c r="Q676" s="309" t="str">
        <f t="shared" si="647"/>
        <v/>
      </c>
      <c r="R676" s="309" t="str">
        <f t="shared" si="648"/>
        <v/>
      </c>
      <c r="S676" s="56"/>
      <c r="T676" s="57"/>
      <c r="U676" s="64" t="str">
        <f>IF($A676="","",'Stammdaten Mitarbeitende'!L676)</f>
        <v/>
      </c>
      <c r="V676" s="63">
        <f t="shared" si="649"/>
        <v>0</v>
      </c>
      <c r="W676" s="63" t="str">
        <f t="shared" si="650"/>
        <v/>
      </c>
      <c r="X676" s="63" t="str">
        <f t="shared" si="651"/>
        <v/>
      </c>
      <c r="Y676" s="65" t="str">
        <f t="shared" si="652"/>
        <v/>
      </c>
      <c r="Z676" s="65" t="str">
        <f t="shared" si="653"/>
        <v/>
      </c>
      <c r="AA676" s="19" t="str">
        <f t="shared" si="654"/>
        <v/>
      </c>
      <c r="AB676" s="19" t="str">
        <f t="shared" si="655"/>
        <v/>
      </c>
      <c r="AC676" s="19" t="str">
        <f t="shared" si="656"/>
        <v/>
      </c>
      <c r="AD676" s="19" t="str">
        <f t="shared" si="657"/>
        <v/>
      </c>
      <c r="AE676" s="19" t="str">
        <f t="shared" si="658"/>
        <v/>
      </c>
      <c r="AF676" s="19" t="str">
        <f t="shared" si="659"/>
        <v/>
      </c>
      <c r="AG676" s="19">
        <f t="shared" si="660"/>
        <v>0</v>
      </c>
      <c r="AH676" s="19" t="str">
        <f t="shared" si="661"/>
        <v/>
      </c>
      <c r="AI676" s="81">
        <f t="shared" si="662"/>
        <v>0</v>
      </c>
      <c r="AJ676" s="80">
        <f t="shared" si="668"/>
        <v>0</v>
      </c>
      <c r="AK676" s="19">
        <f t="shared" si="663"/>
        <v>0</v>
      </c>
      <c r="AL676" s="19">
        <f t="shared" si="664"/>
        <v>0</v>
      </c>
      <c r="AM676" s="64">
        <f>IF('Stammdaten Mitarbeitende'!N676&gt;0,AC676,0)</f>
        <v>0</v>
      </c>
      <c r="AN676" s="74">
        <f>IF('Stammdaten Mitarbeitende'!N676&gt;0,P676,0)</f>
        <v>0</v>
      </c>
      <c r="AO676" s="19">
        <f t="shared" si="665"/>
        <v>0</v>
      </c>
      <c r="AP676" s="19">
        <f t="shared" si="666"/>
        <v>0</v>
      </c>
      <c r="AQ676" s="97">
        <f t="shared" si="667"/>
        <v>0</v>
      </c>
    </row>
    <row r="677" spans="1:43" ht="17.25" hidden="1" customHeight="1" x14ac:dyDescent="0.2">
      <c r="A677" s="347" t="str">
        <f>'Stammdaten Mitarbeitende'!AA677</f>
        <v/>
      </c>
      <c r="B677" s="348" t="str">
        <f t="shared" si="640"/>
        <v/>
      </c>
      <c r="C677" s="162"/>
      <c r="D677" s="163"/>
      <c r="E677" s="164"/>
      <c r="F677" s="165"/>
      <c r="G677" s="307"/>
      <c r="H677" s="308"/>
      <c r="I677" s="346">
        <f t="shared" si="641"/>
        <v>0</v>
      </c>
      <c r="J677" s="309" t="str">
        <f t="shared" si="642"/>
        <v/>
      </c>
      <c r="K677" s="164"/>
      <c r="L677" s="342" t="str">
        <f t="shared" si="643"/>
        <v/>
      </c>
      <c r="M677" s="309" t="str">
        <f t="shared" si="644"/>
        <v/>
      </c>
      <c r="N677" s="309" t="str">
        <f t="shared" si="645"/>
        <v/>
      </c>
      <c r="O677" s="309" t="str">
        <f t="shared" si="646"/>
        <v/>
      </c>
      <c r="P677" s="164"/>
      <c r="Q677" s="309" t="str">
        <f t="shared" si="647"/>
        <v/>
      </c>
      <c r="R677" s="309" t="str">
        <f t="shared" si="648"/>
        <v/>
      </c>
      <c r="S677" s="56"/>
      <c r="T677" s="57"/>
      <c r="U677" s="64" t="str">
        <f>IF($A677="","",'Stammdaten Mitarbeitende'!L677)</f>
        <v/>
      </c>
      <c r="V677" s="63">
        <f t="shared" si="649"/>
        <v>0</v>
      </c>
      <c r="W677" s="63" t="str">
        <f t="shared" si="650"/>
        <v/>
      </c>
      <c r="X677" s="63" t="str">
        <f t="shared" si="651"/>
        <v/>
      </c>
      <c r="Y677" s="65" t="str">
        <f t="shared" si="652"/>
        <v/>
      </c>
      <c r="Z677" s="65" t="str">
        <f t="shared" si="653"/>
        <v/>
      </c>
      <c r="AA677" s="19" t="str">
        <f t="shared" si="654"/>
        <v/>
      </c>
      <c r="AB677" s="19" t="str">
        <f t="shared" si="655"/>
        <v/>
      </c>
      <c r="AC677" s="19" t="str">
        <f t="shared" si="656"/>
        <v/>
      </c>
      <c r="AD677" s="19" t="str">
        <f t="shared" si="657"/>
        <v/>
      </c>
      <c r="AE677" s="19" t="str">
        <f t="shared" si="658"/>
        <v/>
      </c>
      <c r="AF677" s="19" t="str">
        <f t="shared" si="659"/>
        <v/>
      </c>
      <c r="AG677" s="19">
        <f t="shared" si="660"/>
        <v>0</v>
      </c>
      <c r="AH677" s="19" t="str">
        <f t="shared" si="661"/>
        <v/>
      </c>
      <c r="AI677" s="81">
        <f t="shared" si="662"/>
        <v>0</v>
      </c>
      <c r="AJ677" s="80">
        <f t="shared" si="668"/>
        <v>0</v>
      </c>
      <c r="AK677" s="19">
        <f t="shared" si="663"/>
        <v>0</v>
      </c>
      <c r="AL677" s="19">
        <f t="shared" si="664"/>
        <v>0</v>
      </c>
      <c r="AM677" s="64">
        <f>IF('Stammdaten Mitarbeitende'!N677&gt;0,AC677,0)</f>
        <v>0</v>
      </c>
      <c r="AN677" s="74">
        <f>IF('Stammdaten Mitarbeitende'!N677&gt;0,P677,0)</f>
        <v>0</v>
      </c>
      <c r="AO677" s="19">
        <f t="shared" si="665"/>
        <v>0</v>
      </c>
      <c r="AP677" s="19">
        <f t="shared" si="666"/>
        <v>0</v>
      </c>
      <c r="AQ677" s="97">
        <f t="shared" si="667"/>
        <v>0</v>
      </c>
    </row>
    <row r="678" spans="1:43" ht="17.25" hidden="1" customHeight="1" x14ac:dyDescent="0.2">
      <c r="A678" s="347" t="str">
        <f>'Stammdaten Mitarbeitende'!AA678</f>
        <v/>
      </c>
      <c r="B678" s="348" t="str">
        <f t="shared" si="640"/>
        <v/>
      </c>
      <c r="C678" s="162"/>
      <c r="D678" s="163"/>
      <c r="E678" s="164"/>
      <c r="F678" s="165"/>
      <c r="G678" s="307"/>
      <c r="H678" s="308"/>
      <c r="I678" s="346">
        <f t="shared" si="641"/>
        <v>0</v>
      </c>
      <c r="J678" s="309" t="str">
        <f t="shared" si="642"/>
        <v/>
      </c>
      <c r="K678" s="164"/>
      <c r="L678" s="342" t="str">
        <f t="shared" si="643"/>
        <v/>
      </c>
      <c r="M678" s="309" t="str">
        <f t="shared" si="644"/>
        <v/>
      </c>
      <c r="N678" s="309" t="str">
        <f t="shared" si="645"/>
        <v/>
      </c>
      <c r="O678" s="309" t="str">
        <f t="shared" si="646"/>
        <v/>
      </c>
      <c r="P678" s="164"/>
      <c r="Q678" s="309" t="str">
        <f t="shared" si="647"/>
        <v/>
      </c>
      <c r="R678" s="309" t="str">
        <f t="shared" si="648"/>
        <v/>
      </c>
      <c r="S678" s="56"/>
      <c r="T678" s="57"/>
      <c r="U678" s="64" t="str">
        <f>IF($A678="","",'Stammdaten Mitarbeitende'!L678)</f>
        <v/>
      </c>
      <c r="V678" s="63">
        <f t="shared" si="649"/>
        <v>0</v>
      </c>
      <c r="W678" s="63" t="str">
        <f t="shared" si="650"/>
        <v/>
      </c>
      <c r="X678" s="63" t="str">
        <f t="shared" si="651"/>
        <v/>
      </c>
      <c r="Y678" s="65" t="str">
        <f t="shared" si="652"/>
        <v/>
      </c>
      <c r="Z678" s="65" t="str">
        <f t="shared" si="653"/>
        <v/>
      </c>
      <c r="AA678" s="19" t="str">
        <f t="shared" si="654"/>
        <v/>
      </c>
      <c r="AB678" s="19" t="str">
        <f t="shared" si="655"/>
        <v/>
      </c>
      <c r="AC678" s="19" t="str">
        <f t="shared" si="656"/>
        <v/>
      </c>
      <c r="AD678" s="19" t="str">
        <f t="shared" si="657"/>
        <v/>
      </c>
      <c r="AE678" s="19" t="str">
        <f t="shared" si="658"/>
        <v/>
      </c>
      <c r="AF678" s="19" t="str">
        <f t="shared" si="659"/>
        <v/>
      </c>
      <c r="AG678" s="19">
        <f t="shared" si="660"/>
        <v>0</v>
      </c>
      <c r="AH678" s="19" t="str">
        <f t="shared" si="661"/>
        <v/>
      </c>
      <c r="AI678" s="81">
        <f t="shared" si="662"/>
        <v>0</v>
      </c>
      <c r="AJ678" s="80">
        <f t="shared" si="668"/>
        <v>0</v>
      </c>
      <c r="AK678" s="19">
        <f t="shared" si="663"/>
        <v>0</v>
      </c>
      <c r="AL678" s="19">
        <f t="shared" si="664"/>
        <v>0</v>
      </c>
      <c r="AM678" s="64">
        <f>IF('Stammdaten Mitarbeitende'!N678&gt;0,AC678,0)</f>
        <v>0</v>
      </c>
      <c r="AN678" s="74">
        <f>IF('Stammdaten Mitarbeitende'!N678&gt;0,P678,0)</f>
        <v>0</v>
      </c>
      <c r="AO678" s="19">
        <f t="shared" si="665"/>
        <v>0</v>
      </c>
      <c r="AP678" s="19">
        <f t="shared" si="666"/>
        <v>0</v>
      </c>
      <c r="AQ678" s="97">
        <f t="shared" si="667"/>
        <v>0</v>
      </c>
    </row>
    <row r="679" spans="1:43" ht="17.25" hidden="1" customHeight="1" x14ac:dyDescent="0.2">
      <c r="A679" s="347" t="str">
        <f>'Stammdaten Mitarbeitende'!AA679</f>
        <v/>
      </c>
      <c r="B679" s="348" t="str">
        <f t="shared" si="640"/>
        <v/>
      </c>
      <c r="C679" s="162"/>
      <c r="D679" s="163"/>
      <c r="E679" s="164"/>
      <c r="F679" s="165"/>
      <c r="G679" s="307"/>
      <c r="H679" s="308"/>
      <c r="I679" s="346">
        <f t="shared" si="641"/>
        <v>0</v>
      </c>
      <c r="J679" s="309" t="str">
        <f t="shared" si="642"/>
        <v/>
      </c>
      <c r="K679" s="164"/>
      <c r="L679" s="342" t="str">
        <f t="shared" si="643"/>
        <v/>
      </c>
      <c r="M679" s="309" t="str">
        <f t="shared" si="644"/>
        <v/>
      </c>
      <c r="N679" s="309" t="str">
        <f t="shared" si="645"/>
        <v/>
      </c>
      <c r="O679" s="309" t="str">
        <f t="shared" si="646"/>
        <v/>
      </c>
      <c r="P679" s="164"/>
      <c r="Q679" s="309" t="str">
        <f t="shared" si="647"/>
        <v/>
      </c>
      <c r="R679" s="309" t="str">
        <f t="shared" si="648"/>
        <v/>
      </c>
      <c r="S679" s="56"/>
      <c r="T679" s="57"/>
      <c r="U679" s="64" t="str">
        <f>IF($A679="","",'Stammdaten Mitarbeitende'!L679)</f>
        <v/>
      </c>
      <c r="V679" s="63">
        <f t="shared" si="649"/>
        <v>0</v>
      </c>
      <c r="W679" s="63" t="str">
        <f t="shared" si="650"/>
        <v/>
      </c>
      <c r="X679" s="63" t="str">
        <f t="shared" si="651"/>
        <v/>
      </c>
      <c r="Y679" s="65" t="str">
        <f t="shared" si="652"/>
        <v/>
      </c>
      <c r="Z679" s="65" t="str">
        <f t="shared" si="653"/>
        <v/>
      </c>
      <c r="AA679" s="19" t="str">
        <f t="shared" si="654"/>
        <v/>
      </c>
      <c r="AB679" s="19" t="str">
        <f t="shared" si="655"/>
        <v/>
      </c>
      <c r="AC679" s="19" t="str">
        <f t="shared" si="656"/>
        <v/>
      </c>
      <c r="AD679" s="19" t="str">
        <f t="shared" si="657"/>
        <v/>
      </c>
      <c r="AE679" s="19" t="str">
        <f t="shared" si="658"/>
        <v/>
      </c>
      <c r="AF679" s="19" t="str">
        <f t="shared" si="659"/>
        <v/>
      </c>
      <c r="AG679" s="19">
        <f t="shared" si="660"/>
        <v>0</v>
      </c>
      <c r="AH679" s="19" t="str">
        <f t="shared" si="661"/>
        <v/>
      </c>
      <c r="AI679" s="81">
        <f t="shared" si="662"/>
        <v>0</v>
      </c>
      <c r="AJ679" s="80">
        <f t="shared" si="668"/>
        <v>0</v>
      </c>
      <c r="AK679" s="19">
        <f t="shared" si="663"/>
        <v>0</v>
      </c>
      <c r="AL679" s="19">
        <f t="shared" si="664"/>
        <v>0</v>
      </c>
      <c r="AM679" s="64">
        <f>IF('Stammdaten Mitarbeitende'!N679&gt;0,AC679,0)</f>
        <v>0</v>
      </c>
      <c r="AN679" s="74">
        <f>IF('Stammdaten Mitarbeitende'!N679&gt;0,P679,0)</f>
        <v>0</v>
      </c>
      <c r="AO679" s="19">
        <f t="shared" si="665"/>
        <v>0</v>
      </c>
      <c r="AP679" s="19">
        <f t="shared" si="666"/>
        <v>0</v>
      </c>
      <c r="AQ679" s="97">
        <f t="shared" si="667"/>
        <v>0</v>
      </c>
    </row>
    <row r="680" spans="1:43" ht="17.25" hidden="1" customHeight="1" x14ac:dyDescent="0.2">
      <c r="A680" s="347" t="str">
        <f>'Stammdaten Mitarbeitende'!AA680</f>
        <v/>
      </c>
      <c r="B680" s="348" t="str">
        <f t="shared" si="640"/>
        <v/>
      </c>
      <c r="C680" s="162"/>
      <c r="D680" s="163"/>
      <c r="E680" s="164"/>
      <c r="F680" s="165"/>
      <c r="G680" s="307"/>
      <c r="H680" s="308"/>
      <c r="I680" s="346">
        <f t="shared" si="641"/>
        <v>0</v>
      </c>
      <c r="J680" s="309" t="str">
        <f t="shared" si="642"/>
        <v/>
      </c>
      <c r="K680" s="164"/>
      <c r="L680" s="342" t="str">
        <f t="shared" si="643"/>
        <v/>
      </c>
      <c r="M680" s="309" t="str">
        <f t="shared" si="644"/>
        <v/>
      </c>
      <c r="N680" s="309" t="str">
        <f t="shared" si="645"/>
        <v/>
      </c>
      <c r="O680" s="309" t="str">
        <f t="shared" si="646"/>
        <v/>
      </c>
      <c r="P680" s="164"/>
      <c r="Q680" s="309" t="str">
        <f t="shared" si="647"/>
        <v/>
      </c>
      <c r="R680" s="309" t="str">
        <f t="shared" si="648"/>
        <v/>
      </c>
      <c r="S680" s="56"/>
      <c r="T680" s="57"/>
      <c r="U680" s="64" t="str">
        <f>IF($A680="","",'Stammdaten Mitarbeitende'!L680)</f>
        <v/>
      </c>
      <c r="V680" s="63">
        <f t="shared" si="649"/>
        <v>0</v>
      </c>
      <c r="W680" s="63" t="str">
        <f t="shared" si="650"/>
        <v/>
      </c>
      <c r="X680" s="63" t="str">
        <f t="shared" si="651"/>
        <v/>
      </c>
      <c r="Y680" s="65" t="str">
        <f t="shared" si="652"/>
        <v/>
      </c>
      <c r="Z680" s="65" t="str">
        <f t="shared" si="653"/>
        <v/>
      </c>
      <c r="AA680" s="19" t="str">
        <f t="shared" si="654"/>
        <v/>
      </c>
      <c r="AB680" s="19" t="str">
        <f t="shared" si="655"/>
        <v/>
      </c>
      <c r="AC680" s="19" t="str">
        <f t="shared" si="656"/>
        <v/>
      </c>
      <c r="AD680" s="19" t="str">
        <f t="shared" si="657"/>
        <v/>
      </c>
      <c r="AE680" s="19" t="str">
        <f t="shared" si="658"/>
        <v/>
      </c>
      <c r="AF680" s="19" t="str">
        <f t="shared" si="659"/>
        <v/>
      </c>
      <c r="AG680" s="19">
        <f t="shared" si="660"/>
        <v>0</v>
      </c>
      <c r="AH680" s="19" t="str">
        <f t="shared" si="661"/>
        <v/>
      </c>
      <c r="AI680" s="81">
        <f t="shared" si="662"/>
        <v>0</v>
      </c>
      <c r="AJ680" s="80">
        <f t="shared" si="668"/>
        <v>0</v>
      </c>
      <c r="AK680" s="19">
        <f t="shared" si="663"/>
        <v>0</v>
      </c>
      <c r="AL680" s="19">
        <f t="shared" si="664"/>
        <v>0</v>
      </c>
      <c r="AM680" s="64">
        <f>IF('Stammdaten Mitarbeitende'!N680&gt;0,AC680,0)</f>
        <v>0</v>
      </c>
      <c r="AN680" s="74">
        <f>IF('Stammdaten Mitarbeitende'!N680&gt;0,P680,0)</f>
        <v>0</v>
      </c>
      <c r="AO680" s="19">
        <f t="shared" si="665"/>
        <v>0</v>
      </c>
      <c r="AP680" s="19">
        <f t="shared" si="666"/>
        <v>0</v>
      </c>
      <c r="AQ680" s="97">
        <f t="shared" si="667"/>
        <v>0</v>
      </c>
    </row>
    <row r="681" spans="1:43" ht="17.25" hidden="1" customHeight="1" x14ac:dyDescent="0.2">
      <c r="A681" s="347" t="str">
        <f>'Stammdaten Mitarbeitende'!AA681</f>
        <v/>
      </c>
      <c r="B681" s="348" t="str">
        <f t="shared" si="640"/>
        <v/>
      </c>
      <c r="C681" s="162"/>
      <c r="D681" s="163"/>
      <c r="E681" s="164"/>
      <c r="F681" s="165"/>
      <c r="G681" s="307"/>
      <c r="H681" s="308"/>
      <c r="I681" s="346">
        <f t="shared" si="641"/>
        <v>0</v>
      </c>
      <c r="J681" s="309" t="str">
        <f t="shared" si="642"/>
        <v/>
      </c>
      <c r="K681" s="164"/>
      <c r="L681" s="342" t="str">
        <f t="shared" si="643"/>
        <v/>
      </c>
      <c r="M681" s="309" t="str">
        <f t="shared" si="644"/>
        <v/>
      </c>
      <c r="N681" s="309" t="str">
        <f t="shared" si="645"/>
        <v/>
      </c>
      <c r="O681" s="309" t="str">
        <f t="shared" si="646"/>
        <v/>
      </c>
      <c r="P681" s="164"/>
      <c r="Q681" s="309" t="str">
        <f t="shared" si="647"/>
        <v/>
      </c>
      <c r="R681" s="309" t="str">
        <f t="shared" si="648"/>
        <v/>
      </c>
      <c r="S681" s="56"/>
      <c r="T681" s="57"/>
      <c r="U681" s="64" t="str">
        <f>IF($A681="","",'Stammdaten Mitarbeitende'!L681)</f>
        <v/>
      </c>
      <c r="V681" s="63">
        <f t="shared" si="649"/>
        <v>0</v>
      </c>
      <c r="W681" s="63" t="str">
        <f t="shared" si="650"/>
        <v/>
      </c>
      <c r="X681" s="63" t="str">
        <f t="shared" si="651"/>
        <v/>
      </c>
      <c r="Y681" s="65" t="str">
        <f t="shared" si="652"/>
        <v/>
      </c>
      <c r="Z681" s="65" t="str">
        <f t="shared" si="653"/>
        <v/>
      </c>
      <c r="AA681" s="19" t="str">
        <f t="shared" si="654"/>
        <v/>
      </c>
      <c r="AB681" s="19" t="str">
        <f t="shared" si="655"/>
        <v/>
      </c>
      <c r="AC681" s="19" t="str">
        <f t="shared" si="656"/>
        <v/>
      </c>
      <c r="AD681" s="19" t="str">
        <f t="shared" si="657"/>
        <v/>
      </c>
      <c r="AE681" s="19" t="str">
        <f t="shared" si="658"/>
        <v/>
      </c>
      <c r="AF681" s="19" t="str">
        <f t="shared" si="659"/>
        <v/>
      </c>
      <c r="AG681" s="19">
        <f t="shared" si="660"/>
        <v>0</v>
      </c>
      <c r="AH681" s="19" t="str">
        <f t="shared" si="661"/>
        <v/>
      </c>
      <c r="AI681" s="81">
        <f t="shared" si="662"/>
        <v>0</v>
      </c>
      <c r="AJ681" s="80">
        <f t="shared" si="668"/>
        <v>0</v>
      </c>
      <c r="AK681" s="19">
        <f t="shared" si="663"/>
        <v>0</v>
      </c>
      <c r="AL681" s="19">
        <f t="shared" si="664"/>
        <v>0</v>
      </c>
      <c r="AM681" s="64">
        <f>IF('Stammdaten Mitarbeitende'!N681&gt;0,AC681,0)</f>
        <v>0</v>
      </c>
      <c r="AN681" s="74">
        <f>IF('Stammdaten Mitarbeitende'!N681&gt;0,P681,0)</f>
        <v>0</v>
      </c>
      <c r="AO681" s="19">
        <f t="shared" si="665"/>
        <v>0</v>
      </c>
      <c r="AP681" s="19">
        <f t="shared" si="666"/>
        <v>0</v>
      </c>
      <c r="AQ681" s="97">
        <f t="shared" si="667"/>
        <v>0</v>
      </c>
    </row>
    <row r="682" spans="1:43" ht="17.25" hidden="1" customHeight="1" x14ac:dyDescent="0.2">
      <c r="A682" s="347" t="str">
        <f>'Stammdaten Mitarbeitende'!AA682</f>
        <v/>
      </c>
      <c r="B682" s="348" t="str">
        <f t="shared" si="640"/>
        <v/>
      </c>
      <c r="C682" s="162"/>
      <c r="D682" s="163"/>
      <c r="E682" s="164"/>
      <c r="F682" s="165"/>
      <c r="G682" s="307"/>
      <c r="H682" s="308"/>
      <c r="I682" s="346">
        <f t="shared" si="641"/>
        <v>0</v>
      </c>
      <c r="J682" s="309" t="str">
        <f t="shared" si="642"/>
        <v/>
      </c>
      <c r="K682" s="164"/>
      <c r="L682" s="342" t="str">
        <f t="shared" si="643"/>
        <v/>
      </c>
      <c r="M682" s="309" t="str">
        <f t="shared" si="644"/>
        <v/>
      </c>
      <c r="N682" s="309" t="str">
        <f t="shared" si="645"/>
        <v/>
      </c>
      <c r="O682" s="309" t="str">
        <f t="shared" si="646"/>
        <v/>
      </c>
      <c r="P682" s="164"/>
      <c r="Q682" s="309" t="str">
        <f t="shared" si="647"/>
        <v/>
      </c>
      <c r="R682" s="309" t="str">
        <f t="shared" si="648"/>
        <v/>
      </c>
      <c r="S682" s="56"/>
      <c r="T682" s="57"/>
      <c r="U682" s="64" t="str">
        <f>IF($A682="","",'Stammdaten Mitarbeitende'!L682)</f>
        <v/>
      </c>
      <c r="V682" s="63">
        <f t="shared" si="649"/>
        <v>0</v>
      </c>
      <c r="W682" s="63" t="str">
        <f t="shared" si="650"/>
        <v/>
      </c>
      <c r="X682" s="63" t="str">
        <f t="shared" si="651"/>
        <v/>
      </c>
      <c r="Y682" s="65" t="str">
        <f t="shared" si="652"/>
        <v/>
      </c>
      <c r="Z682" s="65" t="str">
        <f t="shared" si="653"/>
        <v/>
      </c>
      <c r="AA682" s="19" t="str">
        <f t="shared" si="654"/>
        <v/>
      </c>
      <c r="AB682" s="19" t="str">
        <f t="shared" si="655"/>
        <v/>
      </c>
      <c r="AC682" s="19" t="str">
        <f t="shared" si="656"/>
        <v/>
      </c>
      <c r="AD682" s="19" t="str">
        <f t="shared" si="657"/>
        <v/>
      </c>
      <c r="AE682" s="19" t="str">
        <f t="shared" si="658"/>
        <v/>
      </c>
      <c r="AF682" s="19" t="str">
        <f t="shared" si="659"/>
        <v/>
      </c>
      <c r="AG682" s="19">
        <f t="shared" si="660"/>
        <v>0</v>
      </c>
      <c r="AH682" s="19" t="str">
        <f t="shared" si="661"/>
        <v/>
      </c>
      <c r="AI682" s="81">
        <f t="shared" si="662"/>
        <v>0</v>
      </c>
      <c r="AJ682" s="80">
        <f t="shared" si="668"/>
        <v>0</v>
      </c>
      <c r="AK682" s="19">
        <f t="shared" si="663"/>
        <v>0</v>
      </c>
      <c r="AL682" s="19">
        <f t="shared" si="664"/>
        <v>0</v>
      </c>
      <c r="AM682" s="64">
        <f>IF('Stammdaten Mitarbeitende'!N682&gt;0,AC682,0)</f>
        <v>0</v>
      </c>
      <c r="AN682" s="74">
        <f>IF('Stammdaten Mitarbeitende'!N682&gt;0,P682,0)</f>
        <v>0</v>
      </c>
      <c r="AO682" s="19">
        <f t="shared" si="665"/>
        <v>0</v>
      </c>
      <c r="AP682" s="19">
        <f t="shared" si="666"/>
        <v>0</v>
      </c>
      <c r="AQ682" s="97">
        <f t="shared" si="667"/>
        <v>0</v>
      </c>
    </row>
    <row r="683" spans="1:43" ht="17.25" hidden="1" customHeight="1" x14ac:dyDescent="0.2">
      <c r="A683" s="347" t="str">
        <f>'Stammdaten Mitarbeitende'!AA683</f>
        <v/>
      </c>
      <c r="B683" s="348" t="str">
        <f t="shared" si="640"/>
        <v/>
      </c>
      <c r="C683" s="162"/>
      <c r="D683" s="163"/>
      <c r="E683" s="164"/>
      <c r="F683" s="165"/>
      <c r="G683" s="307"/>
      <c r="H683" s="308"/>
      <c r="I683" s="346">
        <f t="shared" si="641"/>
        <v>0</v>
      </c>
      <c r="J683" s="309" t="str">
        <f t="shared" si="642"/>
        <v/>
      </c>
      <c r="K683" s="164"/>
      <c r="L683" s="342" t="str">
        <f t="shared" si="643"/>
        <v/>
      </c>
      <c r="M683" s="309" t="str">
        <f t="shared" si="644"/>
        <v/>
      </c>
      <c r="N683" s="309" t="str">
        <f t="shared" si="645"/>
        <v/>
      </c>
      <c r="O683" s="309" t="str">
        <f t="shared" si="646"/>
        <v/>
      </c>
      <c r="P683" s="164"/>
      <c r="Q683" s="309" t="str">
        <f t="shared" si="647"/>
        <v/>
      </c>
      <c r="R683" s="309" t="str">
        <f t="shared" si="648"/>
        <v/>
      </c>
      <c r="S683" s="56"/>
      <c r="T683" s="57"/>
      <c r="U683" s="64" t="str">
        <f>IF($A683="","",'Stammdaten Mitarbeitende'!L683)</f>
        <v/>
      </c>
      <c r="V683" s="63">
        <f t="shared" si="649"/>
        <v>0</v>
      </c>
      <c r="W683" s="63" t="str">
        <f t="shared" si="650"/>
        <v/>
      </c>
      <c r="X683" s="63" t="str">
        <f t="shared" si="651"/>
        <v/>
      </c>
      <c r="Y683" s="65" t="str">
        <f t="shared" si="652"/>
        <v/>
      </c>
      <c r="Z683" s="65" t="str">
        <f t="shared" si="653"/>
        <v/>
      </c>
      <c r="AA683" s="19" t="str">
        <f t="shared" si="654"/>
        <v/>
      </c>
      <c r="AB683" s="19" t="str">
        <f t="shared" si="655"/>
        <v/>
      </c>
      <c r="AC683" s="19" t="str">
        <f t="shared" si="656"/>
        <v/>
      </c>
      <c r="AD683" s="19" t="str">
        <f t="shared" si="657"/>
        <v/>
      </c>
      <c r="AE683" s="19" t="str">
        <f t="shared" si="658"/>
        <v/>
      </c>
      <c r="AF683" s="19" t="str">
        <f t="shared" si="659"/>
        <v/>
      </c>
      <c r="AG683" s="19">
        <f t="shared" si="660"/>
        <v>0</v>
      </c>
      <c r="AH683" s="19" t="str">
        <f t="shared" si="661"/>
        <v/>
      </c>
      <c r="AI683" s="81">
        <f t="shared" si="662"/>
        <v>0</v>
      </c>
      <c r="AJ683" s="80">
        <f t="shared" si="668"/>
        <v>0</v>
      </c>
      <c r="AK683" s="19">
        <f t="shared" si="663"/>
        <v>0</v>
      </c>
      <c r="AL683" s="19">
        <f t="shared" si="664"/>
        <v>0</v>
      </c>
      <c r="AM683" s="64">
        <f>IF('Stammdaten Mitarbeitende'!N683&gt;0,AC683,0)</f>
        <v>0</v>
      </c>
      <c r="AN683" s="74">
        <f>IF('Stammdaten Mitarbeitende'!N683&gt;0,P683,0)</f>
        <v>0</v>
      </c>
      <c r="AO683" s="19">
        <f t="shared" si="665"/>
        <v>0</v>
      </c>
      <c r="AP683" s="19">
        <f t="shared" si="666"/>
        <v>0</v>
      </c>
      <c r="AQ683" s="97">
        <f t="shared" si="667"/>
        <v>0</v>
      </c>
    </row>
    <row r="684" spans="1:43" ht="17.25" hidden="1" customHeight="1" x14ac:dyDescent="0.2">
      <c r="A684" s="347" t="str">
        <f>'Stammdaten Mitarbeitende'!AA684</f>
        <v/>
      </c>
      <c r="B684" s="348" t="str">
        <f t="shared" si="640"/>
        <v/>
      </c>
      <c r="C684" s="162"/>
      <c r="D684" s="163"/>
      <c r="E684" s="164"/>
      <c r="F684" s="165"/>
      <c r="G684" s="307"/>
      <c r="H684" s="308"/>
      <c r="I684" s="346">
        <f t="shared" si="641"/>
        <v>0</v>
      </c>
      <c r="J684" s="309" t="str">
        <f t="shared" si="642"/>
        <v/>
      </c>
      <c r="K684" s="164"/>
      <c r="L684" s="342" t="str">
        <f t="shared" si="643"/>
        <v/>
      </c>
      <c r="M684" s="309" t="str">
        <f t="shared" si="644"/>
        <v/>
      </c>
      <c r="N684" s="309" t="str">
        <f t="shared" si="645"/>
        <v/>
      </c>
      <c r="O684" s="309" t="str">
        <f t="shared" si="646"/>
        <v/>
      </c>
      <c r="P684" s="164"/>
      <c r="Q684" s="309" t="str">
        <f t="shared" si="647"/>
        <v/>
      </c>
      <c r="R684" s="309" t="str">
        <f t="shared" si="648"/>
        <v/>
      </c>
      <c r="S684" s="56"/>
      <c r="T684" s="57"/>
      <c r="U684" s="64" t="str">
        <f>IF($A684="","",'Stammdaten Mitarbeitende'!L684)</f>
        <v/>
      </c>
      <c r="V684" s="63">
        <f t="shared" si="649"/>
        <v>0</v>
      </c>
      <c r="W684" s="63" t="str">
        <f t="shared" si="650"/>
        <v/>
      </c>
      <c r="X684" s="63" t="str">
        <f t="shared" si="651"/>
        <v/>
      </c>
      <c r="Y684" s="65" t="str">
        <f t="shared" si="652"/>
        <v/>
      </c>
      <c r="Z684" s="65" t="str">
        <f t="shared" si="653"/>
        <v/>
      </c>
      <c r="AA684" s="19" t="str">
        <f t="shared" si="654"/>
        <v/>
      </c>
      <c r="AB684" s="19" t="str">
        <f t="shared" si="655"/>
        <v/>
      </c>
      <c r="AC684" s="19" t="str">
        <f t="shared" si="656"/>
        <v/>
      </c>
      <c r="AD684" s="19" t="str">
        <f t="shared" si="657"/>
        <v/>
      </c>
      <c r="AE684" s="19" t="str">
        <f t="shared" si="658"/>
        <v/>
      </c>
      <c r="AF684" s="19" t="str">
        <f t="shared" si="659"/>
        <v/>
      </c>
      <c r="AG684" s="19">
        <f t="shared" si="660"/>
        <v>0</v>
      </c>
      <c r="AH684" s="19" t="str">
        <f t="shared" si="661"/>
        <v/>
      </c>
      <c r="AI684" s="81">
        <f t="shared" si="662"/>
        <v>0</v>
      </c>
      <c r="AJ684" s="80">
        <f t="shared" si="668"/>
        <v>0</v>
      </c>
      <c r="AK684" s="19">
        <f t="shared" si="663"/>
        <v>0</v>
      </c>
      <c r="AL684" s="19">
        <f t="shared" si="664"/>
        <v>0</v>
      </c>
      <c r="AM684" s="64">
        <f>IF('Stammdaten Mitarbeitende'!N684&gt;0,AC684,0)</f>
        <v>0</v>
      </c>
      <c r="AN684" s="74">
        <f>IF('Stammdaten Mitarbeitende'!N684&gt;0,P684,0)</f>
        <v>0</v>
      </c>
      <c r="AO684" s="19">
        <f t="shared" si="665"/>
        <v>0</v>
      </c>
      <c r="AP684" s="19">
        <f t="shared" si="666"/>
        <v>0</v>
      </c>
      <c r="AQ684" s="97">
        <f t="shared" si="667"/>
        <v>0</v>
      </c>
    </row>
    <row r="685" spans="1:43" ht="17.25" hidden="1" customHeight="1" x14ac:dyDescent="0.2">
      <c r="A685" s="347" t="str">
        <f>'Stammdaten Mitarbeitende'!AA685</f>
        <v/>
      </c>
      <c r="B685" s="348" t="str">
        <f t="shared" si="640"/>
        <v/>
      </c>
      <c r="C685" s="162"/>
      <c r="D685" s="163"/>
      <c r="E685" s="164"/>
      <c r="F685" s="165"/>
      <c r="G685" s="307"/>
      <c r="H685" s="308"/>
      <c r="I685" s="346">
        <f t="shared" si="641"/>
        <v>0</v>
      </c>
      <c r="J685" s="309" t="str">
        <f t="shared" si="642"/>
        <v/>
      </c>
      <c r="K685" s="164"/>
      <c r="L685" s="342" t="str">
        <f t="shared" si="643"/>
        <v/>
      </c>
      <c r="M685" s="309" t="str">
        <f t="shared" si="644"/>
        <v/>
      </c>
      <c r="N685" s="309" t="str">
        <f t="shared" si="645"/>
        <v/>
      </c>
      <c r="O685" s="309" t="str">
        <f t="shared" si="646"/>
        <v/>
      </c>
      <c r="P685" s="164"/>
      <c r="Q685" s="309" t="str">
        <f t="shared" si="647"/>
        <v/>
      </c>
      <c r="R685" s="309" t="str">
        <f t="shared" si="648"/>
        <v/>
      </c>
      <c r="S685" s="56"/>
      <c r="T685" s="57"/>
      <c r="U685" s="64" t="str">
        <f>IF($A685="","",'Stammdaten Mitarbeitende'!L685)</f>
        <v/>
      </c>
      <c r="V685" s="63">
        <f t="shared" si="649"/>
        <v>0</v>
      </c>
      <c r="W685" s="63" t="str">
        <f t="shared" si="650"/>
        <v/>
      </c>
      <c r="X685" s="63" t="str">
        <f t="shared" si="651"/>
        <v/>
      </c>
      <c r="Y685" s="65" t="str">
        <f t="shared" si="652"/>
        <v/>
      </c>
      <c r="Z685" s="65" t="str">
        <f t="shared" si="653"/>
        <v/>
      </c>
      <c r="AA685" s="19" t="str">
        <f t="shared" si="654"/>
        <v/>
      </c>
      <c r="AB685" s="19" t="str">
        <f t="shared" si="655"/>
        <v/>
      </c>
      <c r="AC685" s="19" t="str">
        <f t="shared" si="656"/>
        <v/>
      </c>
      <c r="AD685" s="19" t="str">
        <f t="shared" si="657"/>
        <v/>
      </c>
      <c r="AE685" s="19" t="str">
        <f t="shared" si="658"/>
        <v/>
      </c>
      <c r="AF685" s="19" t="str">
        <f t="shared" si="659"/>
        <v/>
      </c>
      <c r="AG685" s="19">
        <f t="shared" si="660"/>
        <v>0</v>
      </c>
      <c r="AH685" s="19" t="str">
        <f t="shared" si="661"/>
        <v/>
      </c>
      <c r="AI685" s="81">
        <f t="shared" si="662"/>
        <v>0</v>
      </c>
      <c r="AJ685" s="80">
        <f t="shared" si="668"/>
        <v>0</v>
      </c>
      <c r="AK685" s="19">
        <f t="shared" si="663"/>
        <v>0</v>
      </c>
      <c r="AL685" s="19">
        <f t="shared" si="664"/>
        <v>0</v>
      </c>
      <c r="AM685" s="64">
        <f>IF('Stammdaten Mitarbeitende'!N685&gt;0,AC685,0)</f>
        <v>0</v>
      </c>
      <c r="AN685" s="74">
        <f>IF('Stammdaten Mitarbeitende'!N685&gt;0,P685,0)</f>
        <v>0</v>
      </c>
      <c r="AO685" s="19">
        <f t="shared" si="665"/>
        <v>0</v>
      </c>
      <c r="AP685" s="19">
        <f t="shared" si="666"/>
        <v>0</v>
      </c>
      <c r="AQ685" s="97">
        <f t="shared" si="667"/>
        <v>0</v>
      </c>
    </row>
    <row r="686" spans="1:43" ht="17.25" hidden="1" customHeight="1" x14ac:dyDescent="0.2">
      <c r="A686" s="347" t="str">
        <f>'Stammdaten Mitarbeitende'!AA686</f>
        <v/>
      </c>
      <c r="B686" s="348" t="str">
        <f t="shared" si="640"/>
        <v/>
      </c>
      <c r="C686" s="162"/>
      <c r="D686" s="163"/>
      <c r="E686" s="164"/>
      <c r="F686" s="165"/>
      <c r="G686" s="307"/>
      <c r="H686" s="308"/>
      <c r="I686" s="346">
        <f t="shared" si="641"/>
        <v>0</v>
      </c>
      <c r="J686" s="309" t="str">
        <f t="shared" si="642"/>
        <v/>
      </c>
      <c r="K686" s="164"/>
      <c r="L686" s="342" t="str">
        <f t="shared" si="643"/>
        <v/>
      </c>
      <c r="M686" s="309" t="str">
        <f t="shared" si="644"/>
        <v/>
      </c>
      <c r="N686" s="309" t="str">
        <f t="shared" si="645"/>
        <v/>
      </c>
      <c r="O686" s="309" t="str">
        <f t="shared" si="646"/>
        <v/>
      </c>
      <c r="P686" s="164"/>
      <c r="Q686" s="309" t="str">
        <f t="shared" si="647"/>
        <v/>
      </c>
      <c r="R686" s="309" t="str">
        <f t="shared" si="648"/>
        <v/>
      </c>
      <c r="S686" s="56"/>
      <c r="T686" s="57"/>
      <c r="U686" s="64" t="str">
        <f>IF($A686="","",'Stammdaten Mitarbeitende'!L686)</f>
        <v/>
      </c>
      <c r="V686" s="63">
        <f t="shared" si="649"/>
        <v>0</v>
      </c>
      <c r="W686" s="63" t="str">
        <f t="shared" si="650"/>
        <v/>
      </c>
      <c r="X686" s="63" t="str">
        <f t="shared" si="651"/>
        <v/>
      </c>
      <c r="Y686" s="65" t="str">
        <f t="shared" si="652"/>
        <v/>
      </c>
      <c r="Z686" s="65" t="str">
        <f t="shared" si="653"/>
        <v/>
      </c>
      <c r="AA686" s="19" t="str">
        <f t="shared" si="654"/>
        <v/>
      </c>
      <c r="AB686" s="19" t="str">
        <f t="shared" si="655"/>
        <v/>
      </c>
      <c r="AC686" s="19" t="str">
        <f t="shared" si="656"/>
        <v/>
      </c>
      <c r="AD686" s="19" t="str">
        <f t="shared" si="657"/>
        <v/>
      </c>
      <c r="AE686" s="19" t="str">
        <f t="shared" si="658"/>
        <v/>
      </c>
      <c r="AF686" s="19" t="str">
        <f t="shared" si="659"/>
        <v/>
      </c>
      <c r="AG686" s="19">
        <f t="shared" si="660"/>
        <v>0</v>
      </c>
      <c r="AH686" s="19" t="str">
        <f t="shared" si="661"/>
        <v/>
      </c>
      <c r="AI686" s="81">
        <f t="shared" si="662"/>
        <v>0</v>
      </c>
      <c r="AJ686" s="80">
        <f t="shared" si="668"/>
        <v>0</v>
      </c>
      <c r="AK686" s="19">
        <f t="shared" si="663"/>
        <v>0</v>
      </c>
      <c r="AL686" s="19">
        <f t="shared" si="664"/>
        <v>0</v>
      </c>
      <c r="AM686" s="64">
        <f>IF('Stammdaten Mitarbeitende'!N686&gt;0,AC686,0)</f>
        <v>0</v>
      </c>
      <c r="AN686" s="74">
        <f>IF('Stammdaten Mitarbeitende'!N686&gt;0,P686,0)</f>
        <v>0</v>
      </c>
      <c r="AO686" s="19">
        <f t="shared" si="665"/>
        <v>0</v>
      </c>
      <c r="AP686" s="19">
        <f t="shared" si="666"/>
        <v>0</v>
      </c>
      <c r="AQ686" s="97">
        <f t="shared" si="667"/>
        <v>0</v>
      </c>
    </row>
    <row r="687" spans="1:43" ht="17.25" hidden="1" customHeight="1" x14ac:dyDescent="0.2">
      <c r="A687" s="347" t="str">
        <f>'Stammdaten Mitarbeitende'!AA687</f>
        <v/>
      </c>
      <c r="B687" s="348" t="str">
        <f t="shared" si="640"/>
        <v/>
      </c>
      <c r="C687" s="162"/>
      <c r="D687" s="163"/>
      <c r="E687" s="164"/>
      <c r="F687" s="165"/>
      <c r="G687" s="307"/>
      <c r="H687" s="308"/>
      <c r="I687" s="346">
        <f t="shared" si="641"/>
        <v>0</v>
      </c>
      <c r="J687" s="309" t="str">
        <f t="shared" si="642"/>
        <v/>
      </c>
      <c r="K687" s="164"/>
      <c r="L687" s="342" t="str">
        <f t="shared" si="643"/>
        <v/>
      </c>
      <c r="M687" s="309" t="str">
        <f t="shared" si="644"/>
        <v/>
      </c>
      <c r="N687" s="309" t="str">
        <f t="shared" si="645"/>
        <v/>
      </c>
      <c r="O687" s="309" t="str">
        <f t="shared" si="646"/>
        <v/>
      </c>
      <c r="P687" s="164"/>
      <c r="Q687" s="309" t="str">
        <f t="shared" si="647"/>
        <v/>
      </c>
      <c r="R687" s="309" t="str">
        <f t="shared" si="648"/>
        <v/>
      </c>
      <c r="S687" s="56"/>
      <c r="T687" s="57"/>
      <c r="U687" s="64" t="str">
        <f>IF($A687="","",'Stammdaten Mitarbeitende'!L687)</f>
        <v/>
      </c>
      <c r="V687" s="63">
        <f t="shared" si="649"/>
        <v>0</v>
      </c>
      <c r="W687" s="63" t="str">
        <f t="shared" si="650"/>
        <v/>
      </c>
      <c r="X687" s="63" t="str">
        <f t="shared" si="651"/>
        <v/>
      </c>
      <c r="Y687" s="65" t="str">
        <f t="shared" si="652"/>
        <v/>
      </c>
      <c r="Z687" s="65" t="str">
        <f t="shared" si="653"/>
        <v/>
      </c>
      <c r="AA687" s="19" t="str">
        <f t="shared" si="654"/>
        <v/>
      </c>
      <c r="AB687" s="19" t="str">
        <f t="shared" si="655"/>
        <v/>
      </c>
      <c r="AC687" s="19" t="str">
        <f t="shared" si="656"/>
        <v/>
      </c>
      <c r="AD687" s="19" t="str">
        <f t="shared" si="657"/>
        <v/>
      </c>
      <c r="AE687" s="19" t="str">
        <f t="shared" si="658"/>
        <v/>
      </c>
      <c r="AF687" s="19" t="str">
        <f t="shared" si="659"/>
        <v/>
      </c>
      <c r="AG687" s="19">
        <f t="shared" si="660"/>
        <v>0</v>
      </c>
      <c r="AH687" s="19" t="str">
        <f t="shared" si="661"/>
        <v/>
      </c>
      <c r="AI687" s="81">
        <f t="shared" si="662"/>
        <v>0</v>
      </c>
      <c r="AJ687" s="80">
        <f t="shared" si="668"/>
        <v>0</v>
      </c>
      <c r="AK687" s="19">
        <f t="shared" si="663"/>
        <v>0</v>
      </c>
      <c r="AL687" s="19">
        <f t="shared" si="664"/>
        <v>0</v>
      </c>
      <c r="AM687" s="64">
        <f>IF('Stammdaten Mitarbeitende'!N687&gt;0,AC687,0)</f>
        <v>0</v>
      </c>
      <c r="AN687" s="74">
        <f>IF('Stammdaten Mitarbeitende'!N687&gt;0,P687,0)</f>
        <v>0</v>
      </c>
      <c r="AO687" s="19">
        <f t="shared" si="665"/>
        <v>0</v>
      </c>
      <c r="AP687" s="19">
        <f t="shared" si="666"/>
        <v>0</v>
      </c>
      <c r="AQ687" s="97">
        <f t="shared" si="667"/>
        <v>0</v>
      </c>
    </row>
    <row r="688" spans="1:43" ht="17.25" hidden="1" customHeight="1" x14ac:dyDescent="0.2">
      <c r="A688" s="347" t="str">
        <f>'Stammdaten Mitarbeitende'!AA688</f>
        <v/>
      </c>
      <c r="B688" s="348" t="str">
        <f t="shared" si="640"/>
        <v/>
      </c>
      <c r="C688" s="162"/>
      <c r="D688" s="163"/>
      <c r="E688" s="164"/>
      <c r="F688" s="165"/>
      <c r="G688" s="307"/>
      <c r="H688" s="308"/>
      <c r="I688" s="346">
        <f t="shared" si="641"/>
        <v>0</v>
      </c>
      <c r="J688" s="309" t="str">
        <f t="shared" si="642"/>
        <v/>
      </c>
      <c r="K688" s="164"/>
      <c r="L688" s="342" t="str">
        <f t="shared" si="643"/>
        <v/>
      </c>
      <c r="M688" s="309" t="str">
        <f t="shared" si="644"/>
        <v/>
      </c>
      <c r="N688" s="309" t="str">
        <f t="shared" si="645"/>
        <v/>
      </c>
      <c r="O688" s="309" t="str">
        <f t="shared" si="646"/>
        <v/>
      </c>
      <c r="P688" s="164"/>
      <c r="Q688" s="309" t="str">
        <f t="shared" si="647"/>
        <v/>
      </c>
      <c r="R688" s="309" t="str">
        <f t="shared" si="648"/>
        <v/>
      </c>
      <c r="S688" s="56"/>
      <c r="T688" s="57"/>
      <c r="U688" s="64" t="str">
        <f>IF($A688="","",'Stammdaten Mitarbeitende'!L688)</f>
        <v/>
      </c>
      <c r="V688" s="63">
        <f t="shared" si="649"/>
        <v>0</v>
      </c>
      <c r="W688" s="63" t="str">
        <f t="shared" si="650"/>
        <v/>
      </c>
      <c r="X688" s="63" t="str">
        <f t="shared" si="651"/>
        <v/>
      </c>
      <c r="Y688" s="65" t="str">
        <f t="shared" si="652"/>
        <v/>
      </c>
      <c r="Z688" s="65" t="str">
        <f t="shared" si="653"/>
        <v/>
      </c>
      <c r="AA688" s="19" t="str">
        <f t="shared" si="654"/>
        <v/>
      </c>
      <c r="AB688" s="19" t="str">
        <f t="shared" si="655"/>
        <v/>
      </c>
      <c r="AC688" s="19" t="str">
        <f t="shared" si="656"/>
        <v/>
      </c>
      <c r="AD688" s="19" t="str">
        <f t="shared" si="657"/>
        <v/>
      </c>
      <c r="AE688" s="19" t="str">
        <f t="shared" si="658"/>
        <v/>
      </c>
      <c r="AF688" s="19" t="str">
        <f t="shared" si="659"/>
        <v/>
      </c>
      <c r="AG688" s="19">
        <f t="shared" si="660"/>
        <v>0</v>
      </c>
      <c r="AH688" s="19" t="str">
        <f t="shared" si="661"/>
        <v/>
      </c>
      <c r="AI688" s="81">
        <f t="shared" si="662"/>
        <v>0</v>
      </c>
      <c r="AJ688" s="80">
        <f t="shared" si="668"/>
        <v>0</v>
      </c>
      <c r="AK688" s="19">
        <f t="shared" si="663"/>
        <v>0</v>
      </c>
      <c r="AL688" s="19">
        <f t="shared" si="664"/>
        <v>0</v>
      </c>
      <c r="AM688" s="64">
        <f>IF('Stammdaten Mitarbeitende'!N688&gt;0,AC688,0)</f>
        <v>0</v>
      </c>
      <c r="AN688" s="74">
        <f>IF('Stammdaten Mitarbeitende'!N688&gt;0,P688,0)</f>
        <v>0</v>
      </c>
      <c r="AO688" s="19">
        <f t="shared" si="665"/>
        <v>0</v>
      </c>
      <c r="AP688" s="19">
        <f t="shared" si="666"/>
        <v>0</v>
      </c>
      <c r="AQ688" s="97">
        <f t="shared" si="667"/>
        <v>0</v>
      </c>
    </row>
    <row r="689" spans="1:43" ht="17.25" hidden="1" customHeight="1" x14ac:dyDescent="0.2">
      <c r="A689" s="347" t="str">
        <f>'Stammdaten Mitarbeitende'!AA689</f>
        <v/>
      </c>
      <c r="B689" s="348" t="str">
        <f t="shared" si="640"/>
        <v/>
      </c>
      <c r="C689" s="162"/>
      <c r="D689" s="163"/>
      <c r="E689" s="164"/>
      <c r="F689" s="165"/>
      <c r="G689" s="307"/>
      <c r="H689" s="308"/>
      <c r="I689" s="346">
        <f t="shared" si="641"/>
        <v>0</v>
      </c>
      <c r="J689" s="309" t="str">
        <f t="shared" si="642"/>
        <v/>
      </c>
      <c r="K689" s="164"/>
      <c r="L689" s="342" t="str">
        <f t="shared" si="643"/>
        <v/>
      </c>
      <c r="M689" s="309" t="str">
        <f t="shared" si="644"/>
        <v/>
      </c>
      <c r="N689" s="309" t="str">
        <f t="shared" si="645"/>
        <v/>
      </c>
      <c r="O689" s="309" t="str">
        <f t="shared" si="646"/>
        <v/>
      </c>
      <c r="P689" s="164"/>
      <c r="Q689" s="309" t="str">
        <f t="shared" si="647"/>
        <v/>
      </c>
      <c r="R689" s="309" t="str">
        <f t="shared" si="648"/>
        <v/>
      </c>
      <c r="S689" s="56"/>
      <c r="T689" s="57"/>
      <c r="U689" s="64" t="str">
        <f>IF($A689="","",'Stammdaten Mitarbeitende'!L689)</f>
        <v/>
      </c>
      <c r="V689" s="63">
        <f t="shared" si="649"/>
        <v>0</v>
      </c>
      <c r="W689" s="63" t="str">
        <f t="shared" si="650"/>
        <v/>
      </c>
      <c r="X689" s="63" t="str">
        <f t="shared" si="651"/>
        <v/>
      </c>
      <c r="Y689" s="65" t="str">
        <f t="shared" si="652"/>
        <v/>
      </c>
      <c r="Z689" s="65" t="str">
        <f t="shared" si="653"/>
        <v/>
      </c>
      <c r="AA689" s="19" t="str">
        <f t="shared" si="654"/>
        <v/>
      </c>
      <c r="AB689" s="19" t="str">
        <f t="shared" si="655"/>
        <v/>
      </c>
      <c r="AC689" s="19" t="str">
        <f t="shared" si="656"/>
        <v/>
      </c>
      <c r="AD689" s="19" t="str">
        <f t="shared" si="657"/>
        <v/>
      </c>
      <c r="AE689" s="19" t="str">
        <f t="shared" si="658"/>
        <v/>
      </c>
      <c r="AF689" s="19" t="str">
        <f t="shared" si="659"/>
        <v/>
      </c>
      <c r="AG689" s="19">
        <f t="shared" si="660"/>
        <v>0</v>
      </c>
      <c r="AH689" s="19" t="str">
        <f t="shared" si="661"/>
        <v/>
      </c>
      <c r="AI689" s="81">
        <f t="shared" si="662"/>
        <v>0</v>
      </c>
      <c r="AJ689" s="80">
        <f t="shared" si="668"/>
        <v>0</v>
      </c>
      <c r="AK689" s="19">
        <f t="shared" si="663"/>
        <v>0</v>
      </c>
      <c r="AL689" s="19">
        <f t="shared" si="664"/>
        <v>0</v>
      </c>
      <c r="AM689" s="64">
        <f>IF('Stammdaten Mitarbeitende'!N689&gt;0,AC689,0)</f>
        <v>0</v>
      </c>
      <c r="AN689" s="74">
        <f>IF('Stammdaten Mitarbeitende'!N689&gt;0,P689,0)</f>
        <v>0</v>
      </c>
      <c r="AO689" s="19">
        <f t="shared" si="665"/>
        <v>0</v>
      </c>
      <c r="AP689" s="19">
        <f t="shared" si="666"/>
        <v>0</v>
      </c>
      <c r="AQ689" s="97">
        <f t="shared" si="667"/>
        <v>0</v>
      </c>
    </row>
    <row r="690" spans="1:43" hidden="1" x14ac:dyDescent="0.2">
      <c r="A690" s="280" t="str">
        <f>Übersetzungstexte!A$296</f>
        <v>Seitentotal</v>
      </c>
      <c r="B690" s="343"/>
      <c r="C690" s="281"/>
      <c r="D690" s="92">
        <f>SUM(D669:D689)</f>
        <v>0</v>
      </c>
      <c r="E690" s="282"/>
      <c r="F690" s="92">
        <f>SUM(F669:F689)</f>
        <v>0</v>
      </c>
      <c r="G690" s="344"/>
      <c r="H690" s="159"/>
      <c r="I690" s="281"/>
      <c r="J690" s="92">
        <f>SUM(J669:J689)</f>
        <v>0</v>
      </c>
      <c r="K690" s="345"/>
      <c r="L690" s="159"/>
      <c r="M690" s="281"/>
      <c r="N690" s="92">
        <f>SUM(N669:N689)</f>
        <v>0</v>
      </c>
      <c r="O690" s="344"/>
      <c r="P690" s="92">
        <f>SUM(P669:P689)</f>
        <v>0</v>
      </c>
      <c r="Q690" s="281"/>
      <c r="R690" s="92">
        <f>SUM(R669:R689)</f>
        <v>0</v>
      </c>
      <c r="S690" s="56"/>
      <c r="T690" s="56"/>
      <c r="U690" s="56"/>
      <c r="V690" s="56"/>
      <c r="W690" s="56"/>
      <c r="X690" s="56"/>
      <c r="Y690" s="18"/>
      <c r="Z690" s="18"/>
      <c r="AA690" s="19"/>
      <c r="AB690" s="19"/>
      <c r="AC690" s="19"/>
      <c r="AD690" s="19"/>
      <c r="AE690" s="19"/>
      <c r="AI690" s="79"/>
      <c r="AJ690" s="79"/>
      <c r="AM690" s="56"/>
    </row>
    <row r="691" spans="1:43" hidden="1" x14ac:dyDescent="0.2">
      <c r="A691" s="240" t="str">
        <f>'Stammdaten Betrieb &amp; Abteilung'!D$1</f>
        <v xml:space="preserve">  </v>
      </c>
      <c r="B691" s="73"/>
      <c r="C691" s="241"/>
      <c r="D691" s="242"/>
      <c r="E691" s="1"/>
      <c r="F691" s="25"/>
      <c r="G691" s="1"/>
      <c r="H691" s="1"/>
      <c r="I691" s="1"/>
      <c r="J691" s="243"/>
      <c r="K691" s="46"/>
      <c r="L691" s="18"/>
      <c r="M691" s="22" t="str">
        <f>Übersetzungstexte!A$239</f>
        <v>Betrieb / Betriebsabteilung</v>
      </c>
      <c r="N691" s="49" t="str">
        <f>'Stammdaten Betrieb &amp; Abteilung'!D$13</f>
        <v xml:space="preserve"> </v>
      </c>
      <c r="O691" s="1"/>
      <c r="P691" s="49"/>
      <c r="AI691" s="79"/>
      <c r="AJ691" s="79"/>
      <c r="AM691" s="64"/>
      <c r="AO691" s="97"/>
    </row>
    <row r="692" spans="1:43" hidden="1" x14ac:dyDescent="0.2">
      <c r="A692" s="49" t="str">
        <f>'Stammdaten Betrieb &amp; Abteilung'!D$3</f>
        <v xml:space="preserve"> </v>
      </c>
      <c r="B692" s="73"/>
      <c r="C692" s="246"/>
      <c r="D692" s="242"/>
      <c r="E692" s="1"/>
      <c r="F692" s="25"/>
      <c r="G692" s="1"/>
      <c r="H692" s="1"/>
      <c r="I692" s="1"/>
      <c r="J692" s="247"/>
      <c r="K692" s="46"/>
      <c r="L692" s="18"/>
      <c r="M692" s="22" t="str">
        <f>Übersetzungstexte!A$240</f>
        <v>Abrechnungsperiode</v>
      </c>
      <c r="N692" s="349" t="str">
        <f>'Stammdaten Betrieb &amp; Abteilung'!D$14</f>
        <v/>
      </c>
      <c r="O692" s="350"/>
      <c r="P692" s="350" t="e">
        <f>'Stammdaten Betrieb &amp; Abteilung'!D$12</f>
        <v>#VALUE!</v>
      </c>
      <c r="Q692" s="351"/>
      <c r="R692" s="352"/>
      <c r="AI692" s="79"/>
      <c r="AJ692" s="79"/>
      <c r="AM692" s="64"/>
      <c r="AO692" s="87"/>
      <c r="AP692" s="87"/>
    </row>
    <row r="693" spans="1:43" hidden="1" x14ac:dyDescent="0.2">
      <c r="A693" s="49" t="str">
        <f>'Stammdaten Betrieb &amp; Abteilung'!D$4</f>
        <v xml:space="preserve"> </v>
      </c>
      <c r="B693" s="73"/>
      <c r="C693" s="1"/>
      <c r="D693" s="242"/>
      <c r="E693" s="1"/>
      <c r="F693" s="25"/>
      <c r="G693" s="1"/>
      <c r="H693" s="1"/>
      <c r="I693" s="1"/>
      <c r="J693" s="247"/>
      <c r="K693" s="46"/>
      <c r="L693" s="18"/>
      <c r="M693" s="22" t="str">
        <f>Übersetzungstexte!A$241</f>
        <v>Beginn / Ende der Kurzarbeit</v>
      </c>
      <c r="N693" s="49" t="str">
        <f>'Stammdaten Betrieb &amp; Abteilung'!D$16</f>
        <v/>
      </c>
      <c r="O693" s="1"/>
      <c r="P693" s="49"/>
      <c r="Q693" s="49"/>
      <c r="AI693" s="79"/>
      <c r="AJ693" s="79"/>
      <c r="AM693" s="64"/>
      <c r="AO693" s="87"/>
      <c r="AP693" s="87"/>
    </row>
    <row r="694" spans="1:43" hidden="1" x14ac:dyDescent="0.2">
      <c r="A694" s="187"/>
      <c r="B694" s="188"/>
      <c r="C694" s="189"/>
      <c r="D694" s="190"/>
      <c r="E694" s="189"/>
      <c r="F694" s="191"/>
      <c r="G694" s="189"/>
      <c r="H694" s="189"/>
      <c r="I694" s="189"/>
      <c r="J694" s="190"/>
      <c r="K694" s="190"/>
      <c r="L694" s="189"/>
      <c r="M694" s="192"/>
      <c r="N694" s="189"/>
      <c r="O694" s="189"/>
      <c r="P694" s="189"/>
      <c r="Q694" s="189"/>
      <c r="R694" s="189"/>
      <c r="AI694" s="79"/>
      <c r="AJ694" s="79"/>
      <c r="AM694" s="64"/>
      <c r="AO694" s="87"/>
      <c r="AP694" s="87"/>
    </row>
    <row r="695" spans="1:43" hidden="1" x14ac:dyDescent="0.2">
      <c r="A695" s="311">
        <v>1</v>
      </c>
      <c r="B695" s="312">
        <v>2</v>
      </c>
      <c r="C695" s="312">
        <v>3</v>
      </c>
      <c r="D695" s="312">
        <v>4</v>
      </c>
      <c r="E695" s="312">
        <v>5</v>
      </c>
      <c r="F695" s="312">
        <v>6</v>
      </c>
      <c r="G695" s="313"/>
      <c r="H695" s="314">
        <v>7</v>
      </c>
      <c r="I695" s="315"/>
      <c r="J695" s="312">
        <v>8</v>
      </c>
      <c r="K695" s="312">
        <v>9</v>
      </c>
      <c r="L695" s="312">
        <v>10</v>
      </c>
      <c r="M695" s="312">
        <v>11</v>
      </c>
      <c r="N695" s="312">
        <v>12</v>
      </c>
      <c r="O695" s="312">
        <v>13</v>
      </c>
      <c r="P695" s="312"/>
      <c r="Q695" s="312">
        <v>14</v>
      </c>
      <c r="R695" s="312">
        <v>15</v>
      </c>
      <c r="S695" s="54"/>
      <c r="T695" s="54"/>
      <c r="U695" s="54"/>
      <c r="V695" s="58" t="s">
        <v>717</v>
      </c>
      <c r="W695" s="54" t="s">
        <v>759</v>
      </c>
      <c r="X695" s="54"/>
      <c r="Y695" s="59" t="s">
        <v>718</v>
      </c>
      <c r="Z695" s="54" t="s">
        <v>719</v>
      </c>
      <c r="AA695" s="59" t="s">
        <v>720</v>
      </c>
      <c r="AB695" s="59" t="s">
        <v>721</v>
      </c>
      <c r="AC695" s="59" t="s">
        <v>722</v>
      </c>
      <c r="AD695" s="59" t="s">
        <v>723</v>
      </c>
      <c r="AE695" s="59" t="s">
        <v>736</v>
      </c>
      <c r="AF695" s="66" t="s">
        <v>732</v>
      </c>
      <c r="AG695" s="66"/>
      <c r="AH695" s="91" t="s">
        <v>737</v>
      </c>
      <c r="AI695" s="66"/>
      <c r="AJ695" s="66"/>
      <c r="AK695" s="78"/>
      <c r="AL695" s="78"/>
      <c r="AM695" s="87" t="s">
        <v>60</v>
      </c>
      <c r="AN695" s="87" t="s">
        <v>60</v>
      </c>
      <c r="AO695" s="87"/>
      <c r="AP695" s="87"/>
      <c r="AQ695" s="381" t="s">
        <v>800</v>
      </c>
    </row>
    <row r="696" spans="1:43" s="6" customFormat="1" hidden="1" x14ac:dyDescent="0.2">
      <c r="A696" s="316" t="str">
        <f>Übersetzungstexte!A$242</f>
        <v/>
      </c>
      <c r="B696" s="317" t="str">
        <f>Übersetzungstexte!A$245</f>
        <v>anrechen-</v>
      </c>
      <c r="C696" s="317" t="str">
        <f>Übersetzungstexte!A$248</f>
        <v>Wöchentl.</v>
      </c>
      <c r="D696" s="318" t="str">
        <f>Übersetzungstexte!A$251</f>
        <v>Sollstd. Abr.-</v>
      </c>
      <c r="E696" s="310" t="str">
        <f>Übersetzungstexte!A$254</f>
        <v/>
      </c>
      <c r="F696" s="318" t="str">
        <f>Übersetzungstexte!A$257</f>
        <v>Bezahlte/</v>
      </c>
      <c r="G696" s="319"/>
      <c r="H696" s="320" t="str">
        <f>Übersetzungstexte!A$263</f>
        <v>(nur für Gleitzeit)</v>
      </c>
      <c r="I696" s="321"/>
      <c r="J696" s="318" t="str">
        <f>Übersetzungstexte!A$269</f>
        <v>Ausfall-</v>
      </c>
      <c r="K696" s="318" t="str">
        <f>Übersetzungstexte!A$272</f>
        <v>Saldo</v>
      </c>
      <c r="L696" s="310" t="str">
        <f>Übersetzungstexte!A$275</f>
        <v>Saisonale</v>
      </c>
      <c r="M696" s="322" t="str">
        <f>Übersetzungstexte!A$278</f>
        <v>Anrechen-</v>
      </c>
      <c r="N696" s="310" t="str">
        <f>Übersetzungstexte!A$281</f>
        <v>Verdienst-</v>
      </c>
      <c r="O696" s="310" t="str">
        <f>Übersetzungstexte!A$284</f>
        <v>Verdienst-</v>
      </c>
      <c r="P696" s="317" t="str">
        <f>Übersetzungstexte!A$287</f>
        <v>Verdienst</v>
      </c>
      <c r="Q696" s="310" t="str">
        <f>AE$4</f>
        <v xml:space="preserve">Abzug </v>
      </c>
      <c r="R696" s="310" t="str">
        <f>Übersetzungstexte!A$293</f>
        <v/>
      </c>
      <c r="S696" s="55"/>
      <c r="T696" s="55"/>
      <c r="U696" s="62" t="s">
        <v>680</v>
      </c>
      <c r="V696" s="60" t="s">
        <v>709</v>
      </c>
      <c r="W696" s="61" t="s">
        <v>691</v>
      </c>
      <c r="X696" s="61" t="s">
        <v>554</v>
      </c>
      <c r="Y696" s="59" t="s">
        <v>729</v>
      </c>
      <c r="Z696" s="67" t="s">
        <v>671</v>
      </c>
      <c r="AA696" s="59" t="s">
        <v>731</v>
      </c>
      <c r="AB696" s="59" t="s">
        <v>694</v>
      </c>
      <c r="AC696" s="59" t="s">
        <v>674</v>
      </c>
      <c r="AD696" s="59" t="s">
        <v>674</v>
      </c>
      <c r="AE696" s="59" t="s">
        <v>677</v>
      </c>
      <c r="AF696" s="66" t="s">
        <v>677</v>
      </c>
      <c r="AG696" s="66" t="s">
        <v>673</v>
      </c>
      <c r="AH696" s="91"/>
      <c r="AI696" s="66" t="s">
        <v>685</v>
      </c>
      <c r="AJ696" s="66" t="s">
        <v>685</v>
      </c>
      <c r="AK696" s="66" t="s">
        <v>764</v>
      </c>
      <c r="AL696" s="66" t="s">
        <v>667</v>
      </c>
      <c r="AM696" s="59" t="s">
        <v>674</v>
      </c>
      <c r="AN696" s="66" t="s">
        <v>673</v>
      </c>
      <c r="AO696" s="66" t="s">
        <v>764</v>
      </c>
      <c r="AP696" s="95" t="s">
        <v>46</v>
      </c>
      <c r="AQ696" s="382" t="s">
        <v>801</v>
      </c>
    </row>
    <row r="697" spans="1:43" s="6" customFormat="1" hidden="1" x14ac:dyDescent="0.2">
      <c r="A697" s="323" t="str">
        <f>Übersetzungstexte!A$243</f>
        <v/>
      </c>
      <c r="B697" s="310" t="str">
        <f>Übersetzungstexte!A$246</f>
        <v>barer Std.-</v>
      </c>
      <c r="C697" s="317" t="str">
        <f>Übersetzungstexte!A$249</f>
        <v>Arbeitszeit</v>
      </c>
      <c r="D697" s="318" t="str">
        <f>Übersetzungstexte!A$252</f>
        <v>Periode Inkl.</v>
      </c>
      <c r="E697" s="310" t="str">
        <f>Übersetzungstexte!A$255</f>
        <v/>
      </c>
      <c r="F697" s="318" t="str">
        <f>Übersetzungstexte!A$258</f>
        <v>Unbezahlte</v>
      </c>
      <c r="G697" s="324" t="str">
        <f>Übersetzungstexte!A$261</f>
        <v>Saldo Ende Per.</v>
      </c>
      <c r="H697" s="325"/>
      <c r="I697" s="326"/>
      <c r="J697" s="318" t="str">
        <f>Übersetzungstexte!A$270</f>
        <v>stunden</v>
      </c>
      <c r="K697" s="318" t="str">
        <f>Übersetzungstexte!A$273</f>
        <v>Mehrstd.</v>
      </c>
      <c r="L697" s="310" t="str">
        <f>Übersetzungstexte!A$276</f>
        <v>Ausfall-</v>
      </c>
      <c r="M697" s="322" t="str">
        <f>Übersetzungstexte!A$279</f>
        <v>bare Aus-</v>
      </c>
      <c r="N697" s="310" t="str">
        <f>Übersetzungstexte!A$282</f>
        <v>ausfall</v>
      </c>
      <c r="O697" s="310" t="str">
        <f>Übersetzungstexte!A$285</f>
        <v>ausfall</v>
      </c>
      <c r="P697" s="317" t="str">
        <f>Übersetzungstexte!A$288</f>
        <v>Zwischen-</v>
      </c>
      <c r="Q697" s="310" t="str">
        <f>Übersetzungstexte!A$291</f>
        <v>Karenztage</v>
      </c>
      <c r="R697" s="310" t="str">
        <f>Übersetzungstexte!A$294</f>
        <v>Beantragte</v>
      </c>
      <c r="S697" s="55"/>
      <c r="T697" s="55"/>
      <c r="U697" s="55" t="s">
        <v>682</v>
      </c>
      <c r="V697" s="60" t="s">
        <v>710</v>
      </c>
      <c r="W697" s="61" t="s">
        <v>692</v>
      </c>
      <c r="X697" s="61"/>
      <c r="Y697" s="59" t="s">
        <v>730</v>
      </c>
      <c r="Z697" s="67" t="s">
        <v>691</v>
      </c>
      <c r="AA697" s="59" t="s">
        <v>730</v>
      </c>
      <c r="AB697" s="59" t="s">
        <v>51</v>
      </c>
      <c r="AC697" s="59" t="s">
        <v>672</v>
      </c>
      <c r="AD697" s="59" t="s">
        <v>672</v>
      </c>
      <c r="AE697" s="59" t="s">
        <v>656</v>
      </c>
      <c r="AF697" s="66" t="s">
        <v>707</v>
      </c>
      <c r="AG697" s="66" t="s">
        <v>707</v>
      </c>
      <c r="AH697" s="91" t="s">
        <v>678</v>
      </c>
      <c r="AI697" s="66" t="s">
        <v>760</v>
      </c>
      <c r="AJ697" s="66" t="s">
        <v>763</v>
      </c>
      <c r="AK697" s="66" t="s">
        <v>760</v>
      </c>
      <c r="AL697" s="66" t="s">
        <v>760</v>
      </c>
      <c r="AM697" s="59" t="s">
        <v>672</v>
      </c>
      <c r="AN697" s="66" t="s">
        <v>707</v>
      </c>
      <c r="AO697" s="66" t="s">
        <v>45</v>
      </c>
      <c r="AP697" s="95" t="s">
        <v>47</v>
      </c>
      <c r="AQ697" s="383"/>
    </row>
    <row r="698" spans="1:43" s="6" customFormat="1" hidden="1" x14ac:dyDescent="0.2">
      <c r="A698" s="327" t="str">
        <f>Übersetzungstexte!A$244</f>
        <v>Name,Vorname</v>
      </c>
      <c r="B698" s="328" t="str">
        <f>Übersetzungstexte!A$247</f>
        <v>Verdienst</v>
      </c>
      <c r="C698" s="329" t="str">
        <f>Übersetzungstexte!A$250</f>
        <v>in der AP</v>
      </c>
      <c r="D698" s="330" t="str">
        <f>Übersetzungstexte!A$253</f>
        <v>Vorholzeit</v>
      </c>
      <c r="E698" s="328" t="str">
        <f>Übersetzungstexte!A$256</f>
        <v>Istzeit</v>
      </c>
      <c r="F698" s="330" t="str">
        <f>Übersetzungstexte!A$259</f>
        <v>Absenzen</v>
      </c>
      <c r="G698" s="331" t="str">
        <f>Übersetzungstexte!A$262</f>
        <v>vorherg.</v>
      </c>
      <c r="H698" s="332" t="str">
        <f>Übersetzungstexte!A$265</f>
        <v>laufend</v>
      </c>
      <c r="I698" s="328" t="str">
        <f>Übersetzungstexte!A$268</f>
        <v>Diff.</v>
      </c>
      <c r="J698" s="330" t="str">
        <f>Übersetzungstexte!A$271</f>
        <v>total</v>
      </c>
      <c r="K698" s="330" t="str">
        <f>Übersetzungstexte!A$274</f>
        <v>Vormonate</v>
      </c>
      <c r="L698" s="328" t="str">
        <f>Übersetzungstexte!A$277</f>
        <v>stunden</v>
      </c>
      <c r="M698" s="333" t="str">
        <f>Übersetzungstexte!A$280</f>
        <v>fall-Std.</v>
      </c>
      <c r="N698" s="333" t="str">
        <f>Übersetzungstexte!A$283</f>
        <v>100%</v>
      </c>
      <c r="O698" s="333" t="str">
        <f>Übersetzungstexte!A$286</f>
        <v>80%</v>
      </c>
      <c r="P698" s="329" t="str">
        <f>Übersetzungstexte!A$289</f>
        <v>Beschäftigung</v>
      </c>
      <c r="Q698" s="333" t="str">
        <f>Übersetzungstexte!A$292</f>
        <v>80%</v>
      </c>
      <c r="R698" s="328" t="str">
        <f>Übersetzungstexte!A$295</f>
        <v>Vergütung</v>
      </c>
      <c r="S698" s="55"/>
      <c r="T698" s="55"/>
      <c r="U698" s="55" t="s">
        <v>673</v>
      </c>
      <c r="V698" s="61"/>
      <c r="W698" s="61" t="s">
        <v>738</v>
      </c>
      <c r="X698" s="61"/>
      <c r="Y698" s="59" t="s">
        <v>697</v>
      </c>
      <c r="Z698" s="67" t="s">
        <v>692</v>
      </c>
      <c r="AA698" s="59" t="s">
        <v>698</v>
      </c>
      <c r="AB698" s="59" t="s">
        <v>50</v>
      </c>
      <c r="AC698" s="68" t="s">
        <v>675</v>
      </c>
      <c r="AD698" s="68" t="s">
        <v>676</v>
      </c>
      <c r="AE698" s="68" t="s">
        <v>676</v>
      </c>
      <c r="AF698" s="66" t="s">
        <v>733</v>
      </c>
      <c r="AG698" s="66" t="s">
        <v>733</v>
      </c>
      <c r="AH698" s="96" t="s">
        <v>679</v>
      </c>
      <c r="AI698" s="66" t="s">
        <v>749</v>
      </c>
      <c r="AJ698" s="66" t="s">
        <v>749</v>
      </c>
      <c r="AK698" s="66" t="s">
        <v>749</v>
      </c>
      <c r="AL698" s="66" t="s">
        <v>749</v>
      </c>
      <c r="AM698" s="68" t="s">
        <v>675</v>
      </c>
      <c r="AN698" s="66" t="s">
        <v>733</v>
      </c>
      <c r="AO698" s="66" t="s">
        <v>663</v>
      </c>
      <c r="AP698" s="95" t="s">
        <v>48</v>
      </c>
      <c r="AQ698" s="383"/>
    </row>
    <row r="699" spans="1:43" ht="17.25" hidden="1" customHeight="1" x14ac:dyDescent="0.2">
      <c r="A699" s="347" t="str">
        <f>'Stammdaten Mitarbeitende'!AA699</f>
        <v/>
      </c>
      <c r="B699" s="348" t="str">
        <f t="shared" ref="B699:B719" si="669">U699</f>
        <v/>
      </c>
      <c r="C699" s="162"/>
      <c r="D699" s="163"/>
      <c r="E699" s="164"/>
      <c r="F699" s="165"/>
      <c r="G699" s="307"/>
      <c r="H699" s="308"/>
      <c r="I699" s="346">
        <f t="shared" ref="I699:I719" si="670">V699</f>
        <v>0</v>
      </c>
      <c r="J699" s="309" t="str">
        <f t="shared" ref="J699:J719" si="671">W699</f>
        <v/>
      </c>
      <c r="K699" s="164"/>
      <c r="L699" s="342" t="str">
        <f t="shared" ref="L699:L719" si="672">Z699</f>
        <v/>
      </c>
      <c r="M699" s="309" t="str">
        <f t="shared" ref="M699:M719" si="673">AB699</f>
        <v/>
      </c>
      <c r="N699" s="309" t="str">
        <f t="shared" ref="N699:N719" si="674">AC699</f>
        <v/>
      </c>
      <c r="O699" s="309" t="str">
        <f t="shared" ref="O699:O719" si="675">AD699</f>
        <v/>
      </c>
      <c r="P699" s="164"/>
      <c r="Q699" s="309" t="str">
        <f t="shared" ref="Q699:Q719" si="676">AE699</f>
        <v/>
      </c>
      <c r="R699" s="309" t="str">
        <f t="shared" ref="R699:R719" si="677">AH699</f>
        <v/>
      </c>
      <c r="S699" s="56"/>
      <c r="T699" s="57"/>
      <c r="U699" s="64" t="str">
        <f>IF($A699="","",'Stammdaten Mitarbeitende'!L699)</f>
        <v/>
      </c>
      <c r="V699" s="63">
        <f t="shared" ref="V699:V719" si="678">IF(AND(G699="",H699=""),0,G699-H699)</f>
        <v>0</v>
      </c>
      <c r="W699" s="63" t="str">
        <f t="shared" ref="W699:W719" si="679">IF(OR($A699="",D699="",E699="",F699="",V699=""),"",D699-(E699+F699+V699))</f>
        <v/>
      </c>
      <c r="X699" s="63" t="str">
        <f t="shared" ref="X699:X719" si="680">IF(W699="","",MAX(W699,0))</f>
        <v/>
      </c>
      <c r="Y699" s="65" t="str">
        <f t="shared" ref="Y699:Y719" si="681">IF(J699="","",Y$4)</f>
        <v/>
      </c>
      <c r="Z699" s="65" t="str">
        <f t="shared" ref="Z699:Z719" si="682">IF(J699="","",J699*Z$4)</f>
        <v/>
      </c>
      <c r="AA699" s="19" t="str">
        <f t="shared" ref="AA699:AA719" si="683">IF(Y699="","",AA$4)</f>
        <v/>
      </c>
      <c r="AB699" s="19" t="str">
        <f t="shared" ref="AB699:AB719" si="684">IF(J699="","",ROUND(J699*AB$4 - MAX(K699-L699,0),2))</f>
        <v/>
      </c>
      <c r="AC699" s="19" t="str">
        <f t="shared" ref="AC699:AC719" si="685">IF(OR($A699="",J699="",B699="",M699&lt;0),"",MAX(ROUND(M699*B699*2,1)/2,0))</f>
        <v/>
      </c>
      <c r="AD699" s="19" t="str">
        <f t="shared" ref="AD699:AD719" si="686">IF(OR($A699="",N699=""),"",ROUND(N699*8/5,1)/2)</f>
        <v/>
      </c>
      <c r="AE699" s="19" t="str">
        <f t="shared" ref="AE699:AE719" si="687">IF(OR($A699="",B699="",N699=""),"",ROUND(AE$3*C699*B699*16/50,1)/2)</f>
        <v/>
      </c>
      <c r="AF699" s="19" t="str">
        <f t="shared" ref="AF699:AF719" si="688">IF(OR($A699="",J699="",N699=""),"",MAX(O699+P699-N699,0))</f>
        <v/>
      </c>
      <c r="AG699" s="19">
        <f t="shared" ref="AG699:AG719" si="689">P699</f>
        <v>0</v>
      </c>
      <c r="AH699" s="19" t="str">
        <f t="shared" ref="AH699:AH719" si="690">IF(OR($A699="",N699=""),"",ROUND((MAX(O699-Q699-AF699,0))*2,1)/2)</f>
        <v/>
      </c>
      <c r="AI699" s="81">
        <f t="shared" ref="AI699:AI719" si="691">IF(D699="",0,1)</f>
        <v>0</v>
      </c>
      <c r="AJ699" s="80">
        <f>IF(J699="",0,IF(ROUND(J699,2)&lt;=0,0,1))</f>
        <v>0</v>
      </c>
      <c r="AK699" s="19">
        <f t="shared" ref="AK699:AK719" si="692">IF(D699="",0,D699)</f>
        <v>0</v>
      </c>
      <c r="AL699" s="19">
        <f t="shared" ref="AL699:AL719" si="693">IF(D699="",0,F699)</f>
        <v>0</v>
      </c>
      <c r="AM699" s="64">
        <f>IF('Stammdaten Mitarbeitende'!N699&gt;0,AC699,0)</f>
        <v>0</v>
      </c>
      <c r="AN699" s="74">
        <f>IF('Stammdaten Mitarbeitende'!N699&gt;0,P699,0)</f>
        <v>0</v>
      </c>
      <c r="AO699" s="19">
        <f t="shared" ref="AO699:AO719" si="694">D699</f>
        <v>0</v>
      </c>
      <c r="AP699" s="19">
        <f t="shared" ref="AP699:AP719" si="695">F699</f>
        <v>0</v>
      </c>
      <c r="AQ699" s="97">
        <f t="shared" ref="AQ699:AQ719" si="696">IF(AM699="",0,MAX(AM699-AN699,0))</f>
        <v>0</v>
      </c>
    </row>
    <row r="700" spans="1:43" ht="17.25" hidden="1" customHeight="1" x14ac:dyDescent="0.2">
      <c r="A700" s="347" t="str">
        <f>'Stammdaten Mitarbeitende'!AA700</f>
        <v/>
      </c>
      <c r="B700" s="348" t="str">
        <f t="shared" si="669"/>
        <v/>
      </c>
      <c r="C700" s="162"/>
      <c r="D700" s="163"/>
      <c r="E700" s="164"/>
      <c r="F700" s="165"/>
      <c r="G700" s="307"/>
      <c r="H700" s="308"/>
      <c r="I700" s="346">
        <f t="shared" si="670"/>
        <v>0</v>
      </c>
      <c r="J700" s="309" t="str">
        <f t="shared" si="671"/>
        <v/>
      </c>
      <c r="K700" s="164"/>
      <c r="L700" s="342" t="str">
        <f t="shared" si="672"/>
        <v/>
      </c>
      <c r="M700" s="309" t="str">
        <f t="shared" si="673"/>
        <v/>
      </c>
      <c r="N700" s="309" t="str">
        <f t="shared" si="674"/>
        <v/>
      </c>
      <c r="O700" s="309" t="str">
        <f t="shared" si="675"/>
        <v/>
      </c>
      <c r="P700" s="164"/>
      <c r="Q700" s="309" t="str">
        <f t="shared" si="676"/>
        <v/>
      </c>
      <c r="R700" s="309" t="str">
        <f t="shared" si="677"/>
        <v/>
      </c>
      <c r="S700" s="56"/>
      <c r="T700" s="57"/>
      <c r="U700" s="64" t="str">
        <f>IF($A700="","",'Stammdaten Mitarbeitende'!L700)</f>
        <v/>
      </c>
      <c r="V700" s="63">
        <f t="shared" si="678"/>
        <v>0</v>
      </c>
      <c r="W700" s="63" t="str">
        <f t="shared" si="679"/>
        <v/>
      </c>
      <c r="X700" s="63" t="str">
        <f t="shared" si="680"/>
        <v/>
      </c>
      <c r="Y700" s="65" t="str">
        <f t="shared" si="681"/>
        <v/>
      </c>
      <c r="Z700" s="65" t="str">
        <f t="shared" si="682"/>
        <v/>
      </c>
      <c r="AA700" s="19" t="str">
        <f t="shared" si="683"/>
        <v/>
      </c>
      <c r="AB700" s="19" t="str">
        <f t="shared" si="684"/>
        <v/>
      </c>
      <c r="AC700" s="19" t="str">
        <f t="shared" si="685"/>
        <v/>
      </c>
      <c r="AD700" s="19" t="str">
        <f t="shared" si="686"/>
        <v/>
      </c>
      <c r="AE700" s="19" t="str">
        <f t="shared" si="687"/>
        <v/>
      </c>
      <c r="AF700" s="19" t="str">
        <f t="shared" si="688"/>
        <v/>
      </c>
      <c r="AG700" s="19">
        <f t="shared" si="689"/>
        <v>0</v>
      </c>
      <c r="AH700" s="19" t="str">
        <f t="shared" si="690"/>
        <v/>
      </c>
      <c r="AI700" s="81">
        <f t="shared" si="691"/>
        <v>0</v>
      </c>
      <c r="AJ700" s="80">
        <f t="shared" ref="AJ700:AJ719" si="697">IF(J700="",0,IF(ROUND(J700,2)&lt;=0,0,1))</f>
        <v>0</v>
      </c>
      <c r="AK700" s="19">
        <f t="shared" si="692"/>
        <v>0</v>
      </c>
      <c r="AL700" s="19">
        <f t="shared" si="693"/>
        <v>0</v>
      </c>
      <c r="AM700" s="64">
        <f>IF('Stammdaten Mitarbeitende'!N700&gt;0,AC700,0)</f>
        <v>0</v>
      </c>
      <c r="AN700" s="74">
        <f>IF('Stammdaten Mitarbeitende'!N700&gt;0,P700,0)</f>
        <v>0</v>
      </c>
      <c r="AO700" s="19">
        <f t="shared" si="694"/>
        <v>0</v>
      </c>
      <c r="AP700" s="19">
        <f t="shared" si="695"/>
        <v>0</v>
      </c>
      <c r="AQ700" s="97">
        <f t="shared" si="696"/>
        <v>0</v>
      </c>
    </row>
    <row r="701" spans="1:43" ht="17.25" hidden="1" customHeight="1" x14ac:dyDescent="0.2">
      <c r="A701" s="347" t="str">
        <f>'Stammdaten Mitarbeitende'!AA701</f>
        <v/>
      </c>
      <c r="B701" s="348" t="str">
        <f t="shared" si="669"/>
        <v/>
      </c>
      <c r="C701" s="162"/>
      <c r="D701" s="163"/>
      <c r="E701" s="164"/>
      <c r="F701" s="165"/>
      <c r="G701" s="307"/>
      <c r="H701" s="308"/>
      <c r="I701" s="346">
        <f t="shared" si="670"/>
        <v>0</v>
      </c>
      <c r="J701" s="309" t="str">
        <f t="shared" si="671"/>
        <v/>
      </c>
      <c r="K701" s="164"/>
      <c r="L701" s="342" t="str">
        <f t="shared" si="672"/>
        <v/>
      </c>
      <c r="M701" s="309" t="str">
        <f t="shared" si="673"/>
        <v/>
      </c>
      <c r="N701" s="309" t="str">
        <f t="shared" si="674"/>
        <v/>
      </c>
      <c r="O701" s="309" t="str">
        <f t="shared" si="675"/>
        <v/>
      </c>
      <c r="P701" s="164"/>
      <c r="Q701" s="309" t="str">
        <f t="shared" si="676"/>
        <v/>
      </c>
      <c r="R701" s="309" t="str">
        <f t="shared" si="677"/>
        <v/>
      </c>
      <c r="S701" s="56"/>
      <c r="T701" s="57"/>
      <c r="U701" s="64" t="str">
        <f>IF($A701="","",'Stammdaten Mitarbeitende'!L701)</f>
        <v/>
      </c>
      <c r="V701" s="63">
        <f t="shared" si="678"/>
        <v>0</v>
      </c>
      <c r="W701" s="63" t="str">
        <f t="shared" si="679"/>
        <v/>
      </c>
      <c r="X701" s="63" t="str">
        <f t="shared" si="680"/>
        <v/>
      </c>
      <c r="Y701" s="65" t="str">
        <f t="shared" si="681"/>
        <v/>
      </c>
      <c r="Z701" s="65" t="str">
        <f t="shared" si="682"/>
        <v/>
      </c>
      <c r="AA701" s="19" t="str">
        <f t="shared" si="683"/>
        <v/>
      </c>
      <c r="AB701" s="19" t="str">
        <f t="shared" si="684"/>
        <v/>
      </c>
      <c r="AC701" s="19" t="str">
        <f t="shared" si="685"/>
        <v/>
      </c>
      <c r="AD701" s="19" t="str">
        <f t="shared" si="686"/>
        <v/>
      </c>
      <c r="AE701" s="19" t="str">
        <f t="shared" si="687"/>
        <v/>
      </c>
      <c r="AF701" s="19" t="str">
        <f t="shared" si="688"/>
        <v/>
      </c>
      <c r="AG701" s="19">
        <f t="shared" si="689"/>
        <v>0</v>
      </c>
      <c r="AH701" s="19" t="str">
        <f t="shared" si="690"/>
        <v/>
      </c>
      <c r="AI701" s="81">
        <f t="shared" si="691"/>
        <v>0</v>
      </c>
      <c r="AJ701" s="80">
        <f t="shared" si="697"/>
        <v>0</v>
      </c>
      <c r="AK701" s="19">
        <f t="shared" si="692"/>
        <v>0</v>
      </c>
      <c r="AL701" s="19">
        <f t="shared" si="693"/>
        <v>0</v>
      </c>
      <c r="AM701" s="64">
        <f>IF('Stammdaten Mitarbeitende'!N701&gt;0,AC701,0)</f>
        <v>0</v>
      </c>
      <c r="AN701" s="74">
        <f>IF('Stammdaten Mitarbeitende'!N701&gt;0,P701,0)</f>
        <v>0</v>
      </c>
      <c r="AO701" s="19">
        <f t="shared" si="694"/>
        <v>0</v>
      </c>
      <c r="AP701" s="19">
        <f t="shared" si="695"/>
        <v>0</v>
      </c>
      <c r="AQ701" s="97">
        <f t="shared" si="696"/>
        <v>0</v>
      </c>
    </row>
    <row r="702" spans="1:43" ht="17.25" hidden="1" customHeight="1" x14ac:dyDescent="0.2">
      <c r="A702" s="347" t="str">
        <f>'Stammdaten Mitarbeitende'!AA702</f>
        <v/>
      </c>
      <c r="B702" s="348" t="str">
        <f t="shared" si="669"/>
        <v/>
      </c>
      <c r="C702" s="162"/>
      <c r="D702" s="163"/>
      <c r="E702" s="164"/>
      <c r="F702" s="165"/>
      <c r="G702" s="307"/>
      <c r="H702" s="308"/>
      <c r="I702" s="346">
        <f t="shared" si="670"/>
        <v>0</v>
      </c>
      <c r="J702" s="309" t="str">
        <f t="shared" si="671"/>
        <v/>
      </c>
      <c r="K702" s="164"/>
      <c r="L702" s="342" t="str">
        <f t="shared" si="672"/>
        <v/>
      </c>
      <c r="M702" s="309" t="str">
        <f t="shared" si="673"/>
        <v/>
      </c>
      <c r="N702" s="309" t="str">
        <f t="shared" si="674"/>
        <v/>
      </c>
      <c r="O702" s="309" t="str">
        <f t="shared" si="675"/>
        <v/>
      </c>
      <c r="P702" s="164"/>
      <c r="Q702" s="309" t="str">
        <f t="shared" si="676"/>
        <v/>
      </c>
      <c r="R702" s="309" t="str">
        <f t="shared" si="677"/>
        <v/>
      </c>
      <c r="S702" s="56"/>
      <c r="T702" s="57"/>
      <c r="U702" s="64" t="str">
        <f>IF($A702="","",'Stammdaten Mitarbeitende'!L702)</f>
        <v/>
      </c>
      <c r="V702" s="63">
        <f t="shared" si="678"/>
        <v>0</v>
      </c>
      <c r="W702" s="63" t="str">
        <f t="shared" si="679"/>
        <v/>
      </c>
      <c r="X702" s="63" t="str">
        <f t="shared" si="680"/>
        <v/>
      </c>
      <c r="Y702" s="65" t="str">
        <f t="shared" si="681"/>
        <v/>
      </c>
      <c r="Z702" s="65" t="str">
        <f t="shared" si="682"/>
        <v/>
      </c>
      <c r="AA702" s="19" t="str">
        <f t="shared" si="683"/>
        <v/>
      </c>
      <c r="AB702" s="19" t="str">
        <f t="shared" si="684"/>
        <v/>
      </c>
      <c r="AC702" s="19" t="str">
        <f t="shared" si="685"/>
        <v/>
      </c>
      <c r="AD702" s="19" t="str">
        <f t="shared" si="686"/>
        <v/>
      </c>
      <c r="AE702" s="19" t="str">
        <f t="shared" si="687"/>
        <v/>
      </c>
      <c r="AF702" s="19" t="str">
        <f t="shared" si="688"/>
        <v/>
      </c>
      <c r="AG702" s="19">
        <f t="shared" si="689"/>
        <v>0</v>
      </c>
      <c r="AH702" s="19" t="str">
        <f t="shared" si="690"/>
        <v/>
      </c>
      <c r="AI702" s="81">
        <f t="shared" si="691"/>
        <v>0</v>
      </c>
      <c r="AJ702" s="80">
        <f t="shared" si="697"/>
        <v>0</v>
      </c>
      <c r="AK702" s="19">
        <f t="shared" si="692"/>
        <v>0</v>
      </c>
      <c r="AL702" s="19">
        <f t="shared" si="693"/>
        <v>0</v>
      </c>
      <c r="AM702" s="64">
        <f>IF('Stammdaten Mitarbeitende'!N702&gt;0,AC702,0)</f>
        <v>0</v>
      </c>
      <c r="AN702" s="74">
        <f>IF('Stammdaten Mitarbeitende'!N702&gt;0,P702,0)</f>
        <v>0</v>
      </c>
      <c r="AO702" s="19">
        <f t="shared" si="694"/>
        <v>0</v>
      </c>
      <c r="AP702" s="19">
        <f t="shared" si="695"/>
        <v>0</v>
      </c>
      <c r="AQ702" s="97">
        <f t="shared" si="696"/>
        <v>0</v>
      </c>
    </row>
    <row r="703" spans="1:43" ht="17.25" hidden="1" customHeight="1" x14ac:dyDescent="0.2">
      <c r="A703" s="347" t="str">
        <f>'Stammdaten Mitarbeitende'!AA703</f>
        <v/>
      </c>
      <c r="B703" s="348" t="str">
        <f t="shared" si="669"/>
        <v/>
      </c>
      <c r="C703" s="162"/>
      <c r="D703" s="163"/>
      <c r="E703" s="164"/>
      <c r="F703" s="165"/>
      <c r="G703" s="307"/>
      <c r="H703" s="308"/>
      <c r="I703" s="346">
        <f t="shared" si="670"/>
        <v>0</v>
      </c>
      <c r="J703" s="309" t="str">
        <f t="shared" si="671"/>
        <v/>
      </c>
      <c r="K703" s="164"/>
      <c r="L703" s="342" t="str">
        <f t="shared" si="672"/>
        <v/>
      </c>
      <c r="M703" s="309" t="str">
        <f t="shared" si="673"/>
        <v/>
      </c>
      <c r="N703" s="309" t="str">
        <f t="shared" si="674"/>
        <v/>
      </c>
      <c r="O703" s="309" t="str">
        <f t="shared" si="675"/>
        <v/>
      </c>
      <c r="P703" s="164"/>
      <c r="Q703" s="309" t="str">
        <f t="shared" si="676"/>
        <v/>
      </c>
      <c r="R703" s="309" t="str">
        <f t="shared" si="677"/>
        <v/>
      </c>
      <c r="S703" s="56"/>
      <c r="T703" s="57"/>
      <c r="U703" s="64" t="str">
        <f>IF($A703="","",'Stammdaten Mitarbeitende'!L703)</f>
        <v/>
      </c>
      <c r="V703" s="63">
        <f t="shared" si="678"/>
        <v>0</v>
      </c>
      <c r="W703" s="63" t="str">
        <f t="shared" si="679"/>
        <v/>
      </c>
      <c r="X703" s="63" t="str">
        <f t="shared" si="680"/>
        <v/>
      </c>
      <c r="Y703" s="65" t="str">
        <f t="shared" si="681"/>
        <v/>
      </c>
      <c r="Z703" s="65" t="str">
        <f t="shared" si="682"/>
        <v/>
      </c>
      <c r="AA703" s="19" t="str">
        <f t="shared" si="683"/>
        <v/>
      </c>
      <c r="AB703" s="19" t="str">
        <f t="shared" si="684"/>
        <v/>
      </c>
      <c r="AC703" s="19" t="str">
        <f t="shared" si="685"/>
        <v/>
      </c>
      <c r="AD703" s="19" t="str">
        <f t="shared" si="686"/>
        <v/>
      </c>
      <c r="AE703" s="19" t="str">
        <f t="shared" si="687"/>
        <v/>
      </c>
      <c r="AF703" s="19" t="str">
        <f t="shared" si="688"/>
        <v/>
      </c>
      <c r="AG703" s="19">
        <f t="shared" si="689"/>
        <v>0</v>
      </c>
      <c r="AH703" s="19" t="str">
        <f t="shared" si="690"/>
        <v/>
      </c>
      <c r="AI703" s="81">
        <f t="shared" si="691"/>
        <v>0</v>
      </c>
      <c r="AJ703" s="80">
        <f t="shared" si="697"/>
        <v>0</v>
      </c>
      <c r="AK703" s="19">
        <f t="shared" si="692"/>
        <v>0</v>
      </c>
      <c r="AL703" s="19">
        <f t="shared" si="693"/>
        <v>0</v>
      </c>
      <c r="AM703" s="64">
        <f>IF('Stammdaten Mitarbeitende'!N703&gt;0,AC703,0)</f>
        <v>0</v>
      </c>
      <c r="AN703" s="74">
        <f>IF('Stammdaten Mitarbeitende'!N703&gt;0,P703,0)</f>
        <v>0</v>
      </c>
      <c r="AO703" s="19">
        <f t="shared" si="694"/>
        <v>0</v>
      </c>
      <c r="AP703" s="19">
        <f t="shared" si="695"/>
        <v>0</v>
      </c>
      <c r="AQ703" s="97">
        <f t="shared" si="696"/>
        <v>0</v>
      </c>
    </row>
    <row r="704" spans="1:43" ht="17.25" hidden="1" customHeight="1" x14ac:dyDescent="0.2">
      <c r="A704" s="347" t="str">
        <f>'Stammdaten Mitarbeitende'!AA704</f>
        <v/>
      </c>
      <c r="B704" s="348" t="str">
        <f t="shared" si="669"/>
        <v/>
      </c>
      <c r="C704" s="162"/>
      <c r="D704" s="163"/>
      <c r="E704" s="164"/>
      <c r="F704" s="165"/>
      <c r="G704" s="307"/>
      <c r="H704" s="308"/>
      <c r="I704" s="346">
        <f t="shared" si="670"/>
        <v>0</v>
      </c>
      <c r="J704" s="309" t="str">
        <f t="shared" si="671"/>
        <v/>
      </c>
      <c r="K704" s="164"/>
      <c r="L704" s="342" t="str">
        <f t="shared" si="672"/>
        <v/>
      </c>
      <c r="M704" s="309" t="str">
        <f t="shared" si="673"/>
        <v/>
      </c>
      <c r="N704" s="309" t="str">
        <f t="shared" si="674"/>
        <v/>
      </c>
      <c r="O704" s="309" t="str">
        <f t="shared" si="675"/>
        <v/>
      </c>
      <c r="P704" s="164"/>
      <c r="Q704" s="309" t="str">
        <f t="shared" si="676"/>
        <v/>
      </c>
      <c r="R704" s="309" t="str">
        <f t="shared" si="677"/>
        <v/>
      </c>
      <c r="S704" s="56"/>
      <c r="T704" s="57"/>
      <c r="U704" s="64" t="str">
        <f>IF($A704="","",'Stammdaten Mitarbeitende'!L704)</f>
        <v/>
      </c>
      <c r="V704" s="63">
        <f t="shared" si="678"/>
        <v>0</v>
      </c>
      <c r="W704" s="63" t="str">
        <f t="shared" si="679"/>
        <v/>
      </c>
      <c r="X704" s="63" t="str">
        <f t="shared" si="680"/>
        <v/>
      </c>
      <c r="Y704" s="65" t="str">
        <f t="shared" si="681"/>
        <v/>
      </c>
      <c r="Z704" s="65" t="str">
        <f t="shared" si="682"/>
        <v/>
      </c>
      <c r="AA704" s="19" t="str">
        <f t="shared" si="683"/>
        <v/>
      </c>
      <c r="AB704" s="19" t="str">
        <f t="shared" si="684"/>
        <v/>
      </c>
      <c r="AC704" s="19" t="str">
        <f t="shared" si="685"/>
        <v/>
      </c>
      <c r="AD704" s="19" t="str">
        <f t="shared" si="686"/>
        <v/>
      </c>
      <c r="AE704" s="19" t="str">
        <f t="shared" si="687"/>
        <v/>
      </c>
      <c r="AF704" s="19" t="str">
        <f t="shared" si="688"/>
        <v/>
      </c>
      <c r="AG704" s="19">
        <f t="shared" si="689"/>
        <v>0</v>
      </c>
      <c r="AH704" s="19" t="str">
        <f t="shared" si="690"/>
        <v/>
      </c>
      <c r="AI704" s="81">
        <f t="shared" si="691"/>
        <v>0</v>
      </c>
      <c r="AJ704" s="80">
        <f t="shared" si="697"/>
        <v>0</v>
      </c>
      <c r="AK704" s="19">
        <f t="shared" si="692"/>
        <v>0</v>
      </c>
      <c r="AL704" s="19">
        <f t="shared" si="693"/>
        <v>0</v>
      </c>
      <c r="AM704" s="64">
        <f>IF('Stammdaten Mitarbeitende'!N704&gt;0,AC704,0)</f>
        <v>0</v>
      </c>
      <c r="AN704" s="74">
        <f>IF('Stammdaten Mitarbeitende'!N704&gt;0,P704,0)</f>
        <v>0</v>
      </c>
      <c r="AO704" s="19">
        <f t="shared" si="694"/>
        <v>0</v>
      </c>
      <c r="AP704" s="19">
        <f t="shared" si="695"/>
        <v>0</v>
      </c>
      <c r="AQ704" s="97">
        <f t="shared" si="696"/>
        <v>0</v>
      </c>
    </row>
    <row r="705" spans="1:43" ht="17.25" hidden="1" customHeight="1" x14ac:dyDescent="0.2">
      <c r="A705" s="347" t="str">
        <f>'Stammdaten Mitarbeitende'!AA705</f>
        <v/>
      </c>
      <c r="B705" s="348" t="str">
        <f t="shared" si="669"/>
        <v/>
      </c>
      <c r="C705" s="162"/>
      <c r="D705" s="163"/>
      <c r="E705" s="164"/>
      <c r="F705" s="165"/>
      <c r="G705" s="307"/>
      <c r="H705" s="308"/>
      <c r="I705" s="346">
        <f t="shared" si="670"/>
        <v>0</v>
      </c>
      <c r="J705" s="309" t="str">
        <f t="shared" si="671"/>
        <v/>
      </c>
      <c r="K705" s="164"/>
      <c r="L705" s="342" t="str">
        <f t="shared" si="672"/>
        <v/>
      </c>
      <c r="M705" s="309" t="str">
        <f t="shared" si="673"/>
        <v/>
      </c>
      <c r="N705" s="309" t="str">
        <f t="shared" si="674"/>
        <v/>
      </c>
      <c r="O705" s="309" t="str">
        <f t="shared" si="675"/>
        <v/>
      </c>
      <c r="P705" s="164"/>
      <c r="Q705" s="309" t="str">
        <f t="shared" si="676"/>
        <v/>
      </c>
      <c r="R705" s="309" t="str">
        <f t="shared" si="677"/>
        <v/>
      </c>
      <c r="S705" s="56"/>
      <c r="T705" s="57"/>
      <c r="U705" s="64" t="str">
        <f>IF($A705="","",'Stammdaten Mitarbeitende'!L705)</f>
        <v/>
      </c>
      <c r="V705" s="63">
        <f t="shared" si="678"/>
        <v>0</v>
      </c>
      <c r="W705" s="63" t="str">
        <f t="shared" si="679"/>
        <v/>
      </c>
      <c r="X705" s="63" t="str">
        <f t="shared" si="680"/>
        <v/>
      </c>
      <c r="Y705" s="65" t="str">
        <f t="shared" si="681"/>
        <v/>
      </c>
      <c r="Z705" s="65" t="str">
        <f t="shared" si="682"/>
        <v/>
      </c>
      <c r="AA705" s="19" t="str">
        <f t="shared" si="683"/>
        <v/>
      </c>
      <c r="AB705" s="19" t="str">
        <f t="shared" si="684"/>
        <v/>
      </c>
      <c r="AC705" s="19" t="str">
        <f t="shared" si="685"/>
        <v/>
      </c>
      <c r="AD705" s="19" t="str">
        <f t="shared" si="686"/>
        <v/>
      </c>
      <c r="AE705" s="19" t="str">
        <f t="shared" si="687"/>
        <v/>
      </c>
      <c r="AF705" s="19" t="str">
        <f t="shared" si="688"/>
        <v/>
      </c>
      <c r="AG705" s="19">
        <f t="shared" si="689"/>
        <v>0</v>
      </c>
      <c r="AH705" s="19" t="str">
        <f t="shared" si="690"/>
        <v/>
      </c>
      <c r="AI705" s="81">
        <f t="shared" si="691"/>
        <v>0</v>
      </c>
      <c r="AJ705" s="80">
        <f t="shared" si="697"/>
        <v>0</v>
      </c>
      <c r="AK705" s="19">
        <f t="shared" si="692"/>
        <v>0</v>
      </c>
      <c r="AL705" s="19">
        <f t="shared" si="693"/>
        <v>0</v>
      </c>
      <c r="AM705" s="64">
        <f>IF('Stammdaten Mitarbeitende'!N705&gt;0,AC705,0)</f>
        <v>0</v>
      </c>
      <c r="AN705" s="74">
        <f>IF('Stammdaten Mitarbeitende'!N705&gt;0,P705,0)</f>
        <v>0</v>
      </c>
      <c r="AO705" s="19">
        <f t="shared" si="694"/>
        <v>0</v>
      </c>
      <c r="AP705" s="19">
        <f t="shared" si="695"/>
        <v>0</v>
      </c>
      <c r="AQ705" s="97">
        <f t="shared" si="696"/>
        <v>0</v>
      </c>
    </row>
    <row r="706" spans="1:43" ht="17.25" hidden="1" customHeight="1" x14ac:dyDescent="0.2">
      <c r="A706" s="347" t="str">
        <f>'Stammdaten Mitarbeitende'!AA706</f>
        <v/>
      </c>
      <c r="B706" s="348" t="str">
        <f t="shared" si="669"/>
        <v/>
      </c>
      <c r="C706" s="162"/>
      <c r="D706" s="163"/>
      <c r="E706" s="164"/>
      <c r="F706" s="165"/>
      <c r="G706" s="307"/>
      <c r="H706" s="308"/>
      <c r="I706" s="346">
        <f t="shared" si="670"/>
        <v>0</v>
      </c>
      <c r="J706" s="309" t="str">
        <f t="shared" si="671"/>
        <v/>
      </c>
      <c r="K706" s="164"/>
      <c r="L706" s="342" t="str">
        <f t="shared" si="672"/>
        <v/>
      </c>
      <c r="M706" s="309" t="str">
        <f t="shared" si="673"/>
        <v/>
      </c>
      <c r="N706" s="309" t="str">
        <f t="shared" si="674"/>
        <v/>
      </c>
      <c r="O706" s="309" t="str">
        <f t="shared" si="675"/>
        <v/>
      </c>
      <c r="P706" s="164"/>
      <c r="Q706" s="309" t="str">
        <f t="shared" si="676"/>
        <v/>
      </c>
      <c r="R706" s="309" t="str">
        <f t="shared" si="677"/>
        <v/>
      </c>
      <c r="S706" s="56"/>
      <c r="T706" s="57"/>
      <c r="U706" s="64" t="str">
        <f>IF($A706="","",'Stammdaten Mitarbeitende'!L706)</f>
        <v/>
      </c>
      <c r="V706" s="63">
        <f t="shared" si="678"/>
        <v>0</v>
      </c>
      <c r="W706" s="63" t="str">
        <f t="shared" si="679"/>
        <v/>
      </c>
      <c r="X706" s="63" t="str">
        <f t="shared" si="680"/>
        <v/>
      </c>
      <c r="Y706" s="65" t="str">
        <f t="shared" si="681"/>
        <v/>
      </c>
      <c r="Z706" s="65" t="str">
        <f t="shared" si="682"/>
        <v/>
      </c>
      <c r="AA706" s="19" t="str">
        <f t="shared" si="683"/>
        <v/>
      </c>
      <c r="AB706" s="19" t="str">
        <f t="shared" si="684"/>
        <v/>
      </c>
      <c r="AC706" s="19" t="str">
        <f t="shared" si="685"/>
        <v/>
      </c>
      <c r="AD706" s="19" t="str">
        <f t="shared" si="686"/>
        <v/>
      </c>
      <c r="AE706" s="19" t="str">
        <f t="shared" si="687"/>
        <v/>
      </c>
      <c r="AF706" s="19" t="str">
        <f t="shared" si="688"/>
        <v/>
      </c>
      <c r="AG706" s="19">
        <f t="shared" si="689"/>
        <v>0</v>
      </c>
      <c r="AH706" s="19" t="str">
        <f t="shared" si="690"/>
        <v/>
      </c>
      <c r="AI706" s="81">
        <f t="shared" si="691"/>
        <v>0</v>
      </c>
      <c r="AJ706" s="80">
        <f t="shared" si="697"/>
        <v>0</v>
      </c>
      <c r="AK706" s="19">
        <f t="shared" si="692"/>
        <v>0</v>
      </c>
      <c r="AL706" s="19">
        <f t="shared" si="693"/>
        <v>0</v>
      </c>
      <c r="AM706" s="64">
        <f>IF('Stammdaten Mitarbeitende'!N706&gt;0,AC706,0)</f>
        <v>0</v>
      </c>
      <c r="AN706" s="74">
        <f>IF('Stammdaten Mitarbeitende'!N706&gt;0,P706,0)</f>
        <v>0</v>
      </c>
      <c r="AO706" s="19">
        <f t="shared" si="694"/>
        <v>0</v>
      </c>
      <c r="AP706" s="19">
        <f t="shared" si="695"/>
        <v>0</v>
      </c>
      <c r="AQ706" s="97">
        <f t="shared" si="696"/>
        <v>0</v>
      </c>
    </row>
    <row r="707" spans="1:43" ht="17.25" hidden="1" customHeight="1" x14ac:dyDescent="0.2">
      <c r="A707" s="347" t="str">
        <f>'Stammdaten Mitarbeitende'!AA707</f>
        <v/>
      </c>
      <c r="B707" s="348" t="str">
        <f t="shared" si="669"/>
        <v/>
      </c>
      <c r="C707" s="162"/>
      <c r="D707" s="163"/>
      <c r="E707" s="164"/>
      <c r="F707" s="165"/>
      <c r="G707" s="307"/>
      <c r="H707" s="308"/>
      <c r="I707" s="346">
        <f t="shared" si="670"/>
        <v>0</v>
      </c>
      <c r="J707" s="309" t="str">
        <f t="shared" si="671"/>
        <v/>
      </c>
      <c r="K707" s="164"/>
      <c r="L707" s="342" t="str">
        <f t="shared" si="672"/>
        <v/>
      </c>
      <c r="M707" s="309" t="str">
        <f t="shared" si="673"/>
        <v/>
      </c>
      <c r="N707" s="309" t="str">
        <f t="shared" si="674"/>
        <v/>
      </c>
      <c r="O707" s="309" t="str">
        <f t="shared" si="675"/>
        <v/>
      </c>
      <c r="P707" s="164"/>
      <c r="Q707" s="309" t="str">
        <f t="shared" si="676"/>
        <v/>
      </c>
      <c r="R707" s="309" t="str">
        <f t="shared" si="677"/>
        <v/>
      </c>
      <c r="S707" s="56"/>
      <c r="T707" s="57"/>
      <c r="U707" s="64" t="str">
        <f>IF($A707="","",'Stammdaten Mitarbeitende'!L707)</f>
        <v/>
      </c>
      <c r="V707" s="63">
        <f t="shared" si="678"/>
        <v>0</v>
      </c>
      <c r="W707" s="63" t="str">
        <f t="shared" si="679"/>
        <v/>
      </c>
      <c r="X707" s="63" t="str">
        <f t="shared" si="680"/>
        <v/>
      </c>
      <c r="Y707" s="65" t="str">
        <f t="shared" si="681"/>
        <v/>
      </c>
      <c r="Z707" s="65" t="str">
        <f t="shared" si="682"/>
        <v/>
      </c>
      <c r="AA707" s="19" t="str">
        <f t="shared" si="683"/>
        <v/>
      </c>
      <c r="AB707" s="19" t="str">
        <f t="shared" si="684"/>
        <v/>
      </c>
      <c r="AC707" s="19" t="str">
        <f t="shared" si="685"/>
        <v/>
      </c>
      <c r="AD707" s="19" t="str">
        <f t="shared" si="686"/>
        <v/>
      </c>
      <c r="AE707" s="19" t="str">
        <f t="shared" si="687"/>
        <v/>
      </c>
      <c r="AF707" s="19" t="str">
        <f t="shared" si="688"/>
        <v/>
      </c>
      <c r="AG707" s="19">
        <f t="shared" si="689"/>
        <v>0</v>
      </c>
      <c r="AH707" s="19" t="str">
        <f t="shared" si="690"/>
        <v/>
      </c>
      <c r="AI707" s="81">
        <f t="shared" si="691"/>
        <v>0</v>
      </c>
      <c r="AJ707" s="80">
        <f t="shared" si="697"/>
        <v>0</v>
      </c>
      <c r="AK707" s="19">
        <f t="shared" si="692"/>
        <v>0</v>
      </c>
      <c r="AL707" s="19">
        <f t="shared" si="693"/>
        <v>0</v>
      </c>
      <c r="AM707" s="64">
        <f>IF('Stammdaten Mitarbeitende'!N707&gt;0,AC707,0)</f>
        <v>0</v>
      </c>
      <c r="AN707" s="74">
        <f>IF('Stammdaten Mitarbeitende'!N707&gt;0,P707,0)</f>
        <v>0</v>
      </c>
      <c r="AO707" s="19">
        <f t="shared" si="694"/>
        <v>0</v>
      </c>
      <c r="AP707" s="19">
        <f t="shared" si="695"/>
        <v>0</v>
      </c>
      <c r="AQ707" s="97">
        <f t="shared" si="696"/>
        <v>0</v>
      </c>
    </row>
    <row r="708" spans="1:43" ht="17.25" hidden="1" customHeight="1" x14ac:dyDescent="0.2">
      <c r="A708" s="347" t="str">
        <f>'Stammdaten Mitarbeitende'!AA708</f>
        <v/>
      </c>
      <c r="B708" s="348" t="str">
        <f t="shared" si="669"/>
        <v/>
      </c>
      <c r="C708" s="162"/>
      <c r="D708" s="163"/>
      <c r="E708" s="164"/>
      <c r="F708" s="165"/>
      <c r="G708" s="307"/>
      <c r="H708" s="308"/>
      <c r="I708" s="346">
        <f t="shared" si="670"/>
        <v>0</v>
      </c>
      <c r="J708" s="309" t="str">
        <f t="shared" si="671"/>
        <v/>
      </c>
      <c r="K708" s="164"/>
      <c r="L708" s="342" t="str">
        <f t="shared" si="672"/>
        <v/>
      </c>
      <c r="M708" s="309" t="str">
        <f t="shared" si="673"/>
        <v/>
      </c>
      <c r="N708" s="309" t="str">
        <f t="shared" si="674"/>
        <v/>
      </c>
      <c r="O708" s="309" t="str">
        <f t="shared" si="675"/>
        <v/>
      </c>
      <c r="P708" s="164"/>
      <c r="Q708" s="309" t="str">
        <f t="shared" si="676"/>
        <v/>
      </c>
      <c r="R708" s="309" t="str">
        <f t="shared" si="677"/>
        <v/>
      </c>
      <c r="S708" s="56"/>
      <c r="T708" s="57"/>
      <c r="U708" s="64" t="str">
        <f>IF($A708="","",'Stammdaten Mitarbeitende'!L708)</f>
        <v/>
      </c>
      <c r="V708" s="63">
        <f t="shared" si="678"/>
        <v>0</v>
      </c>
      <c r="W708" s="63" t="str">
        <f t="shared" si="679"/>
        <v/>
      </c>
      <c r="X708" s="63" t="str">
        <f t="shared" si="680"/>
        <v/>
      </c>
      <c r="Y708" s="65" t="str">
        <f t="shared" si="681"/>
        <v/>
      </c>
      <c r="Z708" s="65" t="str">
        <f t="shared" si="682"/>
        <v/>
      </c>
      <c r="AA708" s="19" t="str">
        <f t="shared" si="683"/>
        <v/>
      </c>
      <c r="AB708" s="19" t="str">
        <f t="shared" si="684"/>
        <v/>
      </c>
      <c r="AC708" s="19" t="str">
        <f t="shared" si="685"/>
        <v/>
      </c>
      <c r="AD708" s="19" t="str">
        <f t="shared" si="686"/>
        <v/>
      </c>
      <c r="AE708" s="19" t="str">
        <f t="shared" si="687"/>
        <v/>
      </c>
      <c r="AF708" s="19" t="str">
        <f t="shared" si="688"/>
        <v/>
      </c>
      <c r="AG708" s="19">
        <f t="shared" si="689"/>
        <v>0</v>
      </c>
      <c r="AH708" s="19" t="str">
        <f t="shared" si="690"/>
        <v/>
      </c>
      <c r="AI708" s="81">
        <f t="shared" si="691"/>
        <v>0</v>
      </c>
      <c r="AJ708" s="80">
        <f t="shared" si="697"/>
        <v>0</v>
      </c>
      <c r="AK708" s="19">
        <f t="shared" si="692"/>
        <v>0</v>
      </c>
      <c r="AL708" s="19">
        <f t="shared" si="693"/>
        <v>0</v>
      </c>
      <c r="AM708" s="64">
        <f>IF('Stammdaten Mitarbeitende'!N708&gt;0,AC708,0)</f>
        <v>0</v>
      </c>
      <c r="AN708" s="74">
        <f>IF('Stammdaten Mitarbeitende'!N708&gt;0,P708,0)</f>
        <v>0</v>
      </c>
      <c r="AO708" s="19">
        <f t="shared" si="694"/>
        <v>0</v>
      </c>
      <c r="AP708" s="19">
        <f t="shared" si="695"/>
        <v>0</v>
      </c>
      <c r="AQ708" s="97">
        <f t="shared" si="696"/>
        <v>0</v>
      </c>
    </row>
    <row r="709" spans="1:43" ht="17.25" hidden="1" customHeight="1" x14ac:dyDescent="0.2">
      <c r="A709" s="347" t="str">
        <f>'Stammdaten Mitarbeitende'!AA709</f>
        <v/>
      </c>
      <c r="B709" s="348" t="str">
        <f t="shared" si="669"/>
        <v/>
      </c>
      <c r="C709" s="162"/>
      <c r="D709" s="163"/>
      <c r="E709" s="164"/>
      <c r="F709" s="165"/>
      <c r="G709" s="307"/>
      <c r="H709" s="308"/>
      <c r="I709" s="346">
        <f t="shared" si="670"/>
        <v>0</v>
      </c>
      <c r="J709" s="309" t="str">
        <f t="shared" si="671"/>
        <v/>
      </c>
      <c r="K709" s="164"/>
      <c r="L709" s="342" t="str">
        <f t="shared" si="672"/>
        <v/>
      </c>
      <c r="M709" s="309" t="str">
        <f t="shared" si="673"/>
        <v/>
      </c>
      <c r="N709" s="309" t="str">
        <f t="shared" si="674"/>
        <v/>
      </c>
      <c r="O709" s="309" t="str">
        <f t="shared" si="675"/>
        <v/>
      </c>
      <c r="P709" s="164"/>
      <c r="Q709" s="309" t="str">
        <f t="shared" si="676"/>
        <v/>
      </c>
      <c r="R709" s="309" t="str">
        <f t="shared" si="677"/>
        <v/>
      </c>
      <c r="S709" s="56"/>
      <c r="T709" s="57"/>
      <c r="U709" s="64" t="str">
        <f>IF($A709="","",'Stammdaten Mitarbeitende'!L709)</f>
        <v/>
      </c>
      <c r="V709" s="63">
        <f t="shared" si="678"/>
        <v>0</v>
      </c>
      <c r="W709" s="63" t="str">
        <f t="shared" si="679"/>
        <v/>
      </c>
      <c r="X709" s="63" t="str">
        <f t="shared" si="680"/>
        <v/>
      </c>
      <c r="Y709" s="65" t="str">
        <f t="shared" si="681"/>
        <v/>
      </c>
      <c r="Z709" s="65" t="str">
        <f t="shared" si="682"/>
        <v/>
      </c>
      <c r="AA709" s="19" t="str">
        <f t="shared" si="683"/>
        <v/>
      </c>
      <c r="AB709" s="19" t="str">
        <f t="shared" si="684"/>
        <v/>
      </c>
      <c r="AC709" s="19" t="str">
        <f t="shared" si="685"/>
        <v/>
      </c>
      <c r="AD709" s="19" t="str">
        <f t="shared" si="686"/>
        <v/>
      </c>
      <c r="AE709" s="19" t="str">
        <f t="shared" si="687"/>
        <v/>
      </c>
      <c r="AF709" s="19" t="str">
        <f t="shared" si="688"/>
        <v/>
      </c>
      <c r="AG709" s="19">
        <f t="shared" si="689"/>
        <v>0</v>
      </c>
      <c r="AH709" s="19" t="str">
        <f t="shared" si="690"/>
        <v/>
      </c>
      <c r="AI709" s="81">
        <f t="shared" si="691"/>
        <v>0</v>
      </c>
      <c r="AJ709" s="80">
        <f t="shared" si="697"/>
        <v>0</v>
      </c>
      <c r="AK709" s="19">
        <f t="shared" si="692"/>
        <v>0</v>
      </c>
      <c r="AL709" s="19">
        <f t="shared" si="693"/>
        <v>0</v>
      </c>
      <c r="AM709" s="64">
        <f>IF('Stammdaten Mitarbeitende'!N709&gt;0,AC709,0)</f>
        <v>0</v>
      </c>
      <c r="AN709" s="74">
        <f>IF('Stammdaten Mitarbeitende'!N709&gt;0,P709,0)</f>
        <v>0</v>
      </c>
      <c r="AO709" s="19">
        <f t="shared" si="694"/>
        <v>0</v>
      </c>
      <c r="AP709" s="19">
        <f t="shared" si="695"/>
        <v>0</v>
      </c>
      <c r="AQ709" s="97">
        <f t="shared" si="696"/>
        <v>0</v>
      </c>
    </row>
    <row r="710" spans="1:43" ht="17.25" hidden="1" customHeight="1" x14ac:dyDescent="0.2">
      <c r="A710" s="347" t="str">
        <f>'Stammdaten Mitarbeitende'!AA710</f>
        <v/>
      </c>
      <c r="B710" s="348" t="str">
        <f t="shared" si="669"/>
        <v/>
      </c>
      <c r="C710" s="162"/>
      <c r="D710" s="163"/>
      <c r="E710" s="164"/>
      <c r="F710" s="165"/>
      <c r="G710" s="307"/>
      <c r="H710" s="308"/>
      <c r="I710" s="346">
        <f t="shared" si="670"/>
        <v>0</v>
      </c>
      <c r="J710" s="309" t="str">
        <f t="shared" si="671"/>
        <v/>
      </c>
      <c r="K710" s="164"/>
      <c r="L710" s="342" t="str">
        <f t="shared" si="672"/>
        <v/>
      </c>
      <c r="M710" s="309" t="str">
        <f t="shared" si="673"/>
        <v/>
      </c>
      <c r="N710" s="309" t="str">
        <f t="shared" si="674"/>
        <v/>
      </c>
      <c r="O710" s="309" t="str">
        <f t="shared" si="675"/>
        <v/>
      </c>
      <c r="P710" s="164"/>
      <c r="Q710" s="309" t="str">
        <f t="shared" si="676"/>
        <v/>
      </c>
      <c r="R710" s="309" t="str">
        <f t="shared" si="677"/>
        <v/>
      </c>
      <c r="S710" s="56"/>
      <c r="T710" s="57"/>
      <c r="U710" s="64" t="str">
        <f>IF($A710="","",'Stammdaten Mitarbeitende'!L710)</f>
        <v/>
      </c>
      <c r="V710" s="63">
        <f t="shared" si="678"/>
        <v>0</v>
      </c>
      <c r="W710" s="63" t="str">
        <f t="shared" si="679"/>
        <v/>
      </c>
      <c r="X710" s="63" t="str">
        <f t="shared" si="680"/>
        <v/>
      </c>
      <c r="Y710" s="65" t="str">
        <f t="shared" si="681"/>
        <v/>
      </c>
      <c r="Z710" s="65" t="str">
        <f t="shared" si="682"/>
        <v/>
      </c>
      <c r="AA710" s="19" t="str">
        <f t="shared" si="683"/>
        <v/>
      </c>
      <c r="AB710" s="19" t="str">
        <f t="shared" si="684"/>
        <v/>
      </c>
      <c r="AC710" s="19" t="str">
        <f t="shared" si="685"/>
        <v/>
      </c>
      <c r="AD710" s="19" t="str">
        <f t="shared" si="686"/>
        <v/>
      </c>
      <c r="AE710" s="19" t="str">
        <f t="shared" si="687"/>
        <v/>
      </c>
      <c r="AF710" s="19" t="str">
        <f t="shared" si="688"/>
        <v/>
      </c>
      <c r="AG710" s="19">
        <f t="shared" si="689"/>
        <v>0</v>
      </c>
      <c r="AH710" s="19" t="str">
        <f t="shared" si="690"/>
        <v/>
      </c>
      <c r="AI710" s="81">
        <f t="shared" si="691"/>
        <v>0</v>
      </c>
      <c r="AJ710" s="80">
        <f t="shared" si="697"/>
        <v>0</v>
      </c>
      <c r="AK710" s="19">
        <f t="shared" si="692"/>
        <v>0</v>
      </c>
      <c r="AL710" s="19">
        <f t="shared" si="693"/>
        <v>0</v>
      </c>
      <c r="AM710" s="64">
        <f>IF('Stammdaten Mitarbeitende'!N710&gt;0,AC710,0)</f>
        <v>0</v>
      </c>
      <c r="AN710" s="74">
        <f>IF('Stammdaten Mitarbeitende'!N710&gt;0,P710,0)</f>
        <v>0</v>
      </c>
      <c r="AO710" s="19">
        <f t="shared" si="694"/>
        <v>0</v>
      </c>
      <c r="AP710" s="19">
        <f t="shared" si="695"/>
        <v>0</v>
      </c>
      <c r="AQ710" s="97">
        <f t="shared" si="696"/>
        <v>0</v>
      </c>
    </row>
    <row r="711" spans="1:43" ht="17.25" hidden="1" customHeight="1" x14ac:dyDescent="0.2">
      <c r="A711" s="347" t="str">
        <f>'Stammdaten Mitarbeitende'!AA711</f>
        <v/>
      </c>
      <c r="B711" s="348" t="str">
        <f t="shared" si="669"/>
        <v/>
      </c>
      <c r="C711" s="162"/>
      <c r="D711" s="163"/>
      <c r="E711" s="164"/>
      <c r="F711" s="165"/>
      <c r="G711" s="307"/>
      <c r="H711" s="308"/>
      <c r="I711" s="346">
        <f t="shared" si="670"/>
        <v>0</v>
      </c>
      <c r="J711" s="309" t="str">
        <f t="shared" si="671"/>
        <v/>
      </c>
      <c r="K711" s="164"/>
      <c r="L711" s="342" t="str">
        <f t="shared" si="672"/>
        <v/>
      </c>
      <c r="M711" s="309" t="str">
        <f t="shared" si="673"/>
        <v/>
      </c>
      <c r="N711" s="309" t="str">
        <f t="shared" si="674"/>
        <v/>
      </c>
      <c r="O711" s="309" t="str">
        <f t="shared" si="675"/>
        <v/>
      </c>
      <c r="P711" s="164"/>
      <c r="Q711" s="309" t="str">
        <f t="shared" si="676"/>
        <v/>
      </c>
      <c r="R711" s="309" t="str">
        <f t="shared" si="677"/>
        <v/>
      </c>
      <c r="S711" s="56"/>
      <c r="T711" s="57"/>
      <c r="U711" s="64" t="str">
        <f>IF($A711="","",'Stammdaten Mitarbeitende'!L711)</f>
        <v/>
      </c>
      <c r="V711" s="63">
        <f t="shared" si="678"/>
        <v>0</v>
      </c>
      <c r="W711" s="63" t="str">
        <f t="shared" si="679"/>
        <v/>
      </c>
      <c r="X711" s="63" t="str">
        <f t="shared" si="680"/>
        <v/>
      </c>
      <c r="Y711" s="65" t="str">
        <f t="shared" si="681"/>
        <v/>
      </c>
      <c r="Z711" s="65" t="str">
        <f t="shared" si="682"/>
        <v/>
      </c>
      <c r="AA711" s="19" t="str">
        <f t="shared" si="683"/>
        <v/>
      </c>
      <c r="AB711" s="19" t="str">
        <f t="shared" si="684"/>
        <v/>
      </c>
      <c r="AC711" s="19" t="str">
        <f t="shared" si="685"/>
        <v/>
      </c>
      <c r="AD711" s="19" t="str">
        <f t="shared" si="686"/>
        <v/>
      </c>
      <c r="AE711" s="19" t="str">
        <f t="shared" si="687"/>
        <v/>
      </c>
      <c r="AF711" s="19" t="str">
        <f t="shared" si="688"/>
        <v/>
      </c>
      <c r="AG711" s="19">
        <f t="shared" si="689"/>
        <v>0</v>
      </c>
      <c r="AH711" s="19" t="str">
        <f t="shared" si="690"/>
        <v/>
      </c>
      <c r="AI711" s="81">
        <f t="shared" si="691"/>
        <v>0</v>
      </c>
      <c r="AJ711" s="80">
        <f t="shared" si="697"/>
        <v>0</v>
      </c>
      <c r="AK711" s="19">
        <f t="shared" si="692"/>
        <v>0</v>
      </c>
      <c r="AL711" s="19">
        <f t="shared" si="693"/>
        <v>0</v>
      </c>
      <c r="AM711" s="64">
        <f>IF('Stammdaten Mitarbeitende'!N711&gt;0,AC711,0)</f>
        <v>0</v>
      </c>
      <c r="AN711" s="74">
        <f>IF('Stammdaten Mitarbeitende'!N711&gt;0,P711,0)</f>
        <v>0</v>
      </c>
      <c r="AO711" s="19">
        <f t="shared" si="694"/>
        <v>0</v>
      </c>
      <c r="AP711" s="19">
        <f t="shared" si="695"/>
        <v>0</v>
      </c>
      <c r="AQ711" s="97">
        <f t="shared" si="696"/>
        <v>0</v>
      </c>
    </row>
    <row r="712" spans="1:43" ht="17.25" hidden="1" customHeight="1" x14ac:dyDescent="0.2">
      <c r="A712" s="347" t="str">
        <f>'Stammdaten Mitarbeitende'!AA712</f>
        <v/>
      </c>
      <c r="B712" s="348" t="str">
        <f t="shared" si="669"/>
        <v/>
      </c>
      <c r="C712" s="162"/>
      <c r="D712" s="163"/>
      <c r="E712" s="164"/>
      <c r="F712" s="165"/>
      <c r="G712" s="307"/>
      <c r="H712" s="308"/>
      <c r="I712" s="346">
        <f t="shared" si="670"/>
        <v>0</v>
      </c>
      <c r="J712" s="309" t="str">
        <f t="shared" si="671"/>
        <v/>
      </c>
      <c r="K712" s="164"/>
      <c r="L712" s="342" t="str">
        <f t="shared" si="672"/>
        <v/>
      </c>
      <c r="M712" s="309" t="str">
        <f t="shared" si="673"/>
        <v/>
      </c>
      <c r="N712" s="309" t="str">
        <f t="shared" si="674"/>
        <v/>
      </c>
      <c r="O712" s="309" t="str">
        <f t="shared" si="675"/>
        <v/>
      </c>
      <c r="P712" s="164"/>
      <c r="Q712" s="309" t="str">
        <f t="shared" si="676"/>
        <v/>
      </c>
      <c r="R712" s="309" t="str">
        <f t="shared" si="677"/>
        <v/>
      </c>
      <c r="S712" s="56"/>
      <c r="T712" s="57"/>
      <c r="U712" s="64" t="str">
        <f>IF($A712="","",'Stammdaten Mitarbeitende'!L712)</f>
        <v/>
      </c>
      <c r="V712" s="63">
        <f t="shared" si="678"/>
        <v>0</v>
      </c>
      <c r="W712" s="63" t="str">
        <f t="shared" si="679"/>
        <v/>
      </c>
      <c r="X712" s="63" t="str">
        <f t="shared" si="680"/>
        <v/>
      </c>
      <c r="Y712" s="65" t="str">
        <f t="shared" si="681"/>
        <v/>
      </c>
      <c r="Z712" s="65" t="str">
        <f t="shared" si="682"/>
        <v/>
      </c>
      <c r="AA712" s="19" t="str">
        <f t="shared" si="683"/>
        <v/>
      </c>
      <c r="AB712" s="19" t="str">
        <f t="shared" si="684"/>
        <v/>
      </c>
      <c r="AC712" s="19" t="str">
        <f t="shared" si="685"/>
        <v/>
      </c>
      <c r="AD712" s="19" t="str">
        <f t="shared" si="686"/>
        <v/>
      </c>
      <c r="AE712" s="19" t="str">
        <f t="shared" si="687"/>
        <v/>
      </c>
      <c r="AF712" s="19" t="str">
        <f t="shared" si="688"/>
        <v/>
      </c>
      <c r="AG712" s="19">
        <f t="shared" si="689"/>
        <v>0</v>
      </c>
      <c r="AH712" s="19" t="str">
        <f t="shared" si="690"/>
        <v/>
      </c>
      <c r="AI712" s="81">
        <f t="shared" si="691"/>
        <v>0</v>
      </c>
      <c r="AJ712" s="80">
        <f t="shared" si="697"/>
        <v>0</v>
      </c>
      <c r="AK712" s="19">
        <f t="shared" si="692"/>
        <v>0</v>
      </c>
      <c r="AL712" s="19">
        <f t="shared" si="693"/>
        <v>0</v>
      </c>
      <c r="AM712" s="64">
        <f>IF('Stammdaten Mitarbeitende'!N712&gt;0,AC712,0)</f>
        <v>0</v>
      </c>
      <c r="AN712" s="74">
        <f>IF('Stammdaten Mitarbeitende'!N712&gt;0,P712,0)</f>
        <v>0</v>
      </c>
      <c r="AO712" s="19">
        <f t="shared" si="694"/>
        <v>0</v>
      </c>
      <c r="AP712" s="19">
        <f t="shared" si="695"/>
        <v>0</v>
      </c>
      <c r="AQ712" s="97">
        <f t="shared" si="696"/>
        <v>0</v>
      </c>
    </row>
    <row r="713" spans="1:43" ht="17.25" hidden="1" customHeight="1" x14ac:dyDescent="0.2">
      <c r="A713" s="347" t="str">
        <f>'Stammdaten Mitarbeitende'!AA713</f>
        <v/>
      </c>
      <c r="B713" s="348" t="str">
        <f t="shared" si="669"/>
        <v/>
      </c>
      <c r="C713" s="162"/>
      <c r="D713" s="163"/>
      <c r="E713" s="164"/>
      <c r="F713" s="165"/>
      <c r="G713" s="307"/>
      <c r="H713" s="308"/>
      <c r="I713" s="346">
        <f t="shared" si="670"/>
        <v>0</v>
      </c>
      <c r="J713" s="309" t="str">
        <f t="shared" si="671"/>
        <v/>
      </c>
      <c r="K713" s="164"/>
      <c r="L713" s="342" t="str">
        <f t="shared" si="672"/>
        <v/>
      </c>
      <c r="M713" s="309" t="str">
        <f t="shared" si="673"/>
        <v/>
      </c>
      <c r="N713" s="309" t="str">
        <f t="shared" si="674"/>
        <v/>
      </c>
      <c r="O713" s="309" t="str">
        <f t="shared" si="675"/>
        <v/>
      </c>
      <c r="P713" s="164"/>
      <c r="Q713" s="309" t="str">
        <f t="shared" si="676"/>
        <v/>
      </c>
      <c r="R713" s="309" t="str">
        <f t="shared" si="677"/>
        <v/>
      </c>
      <c r="S713" s="56"/>
      <c r="T713" s="57"/>
      <c r="U713" s="64" t="str">
        <f>IF($A713="","",'Stammdaten Mitarbeitende'!L713)</f>
        <v/>
      </c>
      <c r="V713" s="63">
        <f t="shared" si="678"/>
        <v>0</v>
      </c>
      <c r="W713" s="63" t="str">
        <f t="shared" si="679"/>
        <v/>
      </c>
      <c r="X713" s="63" t="str">
        <f t="shared" si="680"/>
        <v/>
      </c>
      <c r="Y713" s="65" t="str">
        <f t="shared" si="681"/>
        <v/>
      </c>
      <c r="Z713" s="65" t="str">
        <f t="shared" si="682"/>
        <v/>
      </c>
      <c r="AA713" s="19" t="str">
        <f t="shared" si="683"/>
        <v/>
      </c>
      <c r="AB713" s="19" t="str">
        <f t="shared" si="684"/>
        <v/>
      </c>
      <c r="AC713" s="19" t="str">
        <f t="shared" si="685"/>
        <v/>
      </c>
      <c r="AD713" s="19" t="str">
        <f t="shared" si="686"/>
        <v/>
      </c>
      <c r="AE713" s="19" t="str">
        <f t="shared" si="687"/>
        <v/>
      </c>
      <c r="AF713" s="19" t="str">
        <f t="shared" si="688"/>
        <v/>
      </c>
      <c r="AG713" s="19">
        <f t="shared" si="689"/>
        <v>0</v>
      </c>
      <c r="AH713" s="19" t="str">
        <f t="shared" si="690"/>
        <v/>
      </c>
      <c r="AI713" s="81">
        <f t="shared" si="691"/>
        <v>0</v>
      </c>
      <c r="AJ713" s="80">
        <f t="shared" si="697"/>
        <v>0</v>
      </c>
      <c r="AK713" s="19">
        <f t="shared" si="692"/>
        <v>0</v>
      </c>
      <c r="AL713" s="19">
        <f t="shared" si="693"/>
        <v>0</v>
      </c>
      <c r="AM713" s="64">
        <f>IF('Stammdaten Mitarbeitende'!N713&gt;0,AC713,0)</f>
        <v>0</v>
      </c>
      <c r="AN713" s="74">
        <f>IF('Stammdaten Mitarbeitende'!N713&gt;0,P713,0)</f>
        <v>0</v>
      </c>
      <c r="AO713" s="19">
        <f t="shared" si="694"/>
        <v>0</v>
      </c>
      <c r="AP713" s="19">
        <f t="shared" si="695"/>
        <v>0</v>
      </c>
      <c r="AQ713" s="97">
        <f t="shared" si="696"/>
        <v>0</v>
      </c>
    </row>
    <row r="714" spans="1:43" ht="17.25" hidden="1" customHeight="1" x14ac:dyDescent="0.2">
      <c r="A714" s="347" t="str">
        <f>'Stammdaten Mitarbeitende'!AA714</f>
        <v/>
      </c>
      <c r="B714" s="348" t="str">
        <f t="shared" si="669"/>
        <v/>
      </c>
      <c r="C714" s="162"/>
      <c r="D714" s="163"/>
      <c r="E714" s="164"/>
      <c r="F714" s="165"/>
      <c r="G714" s="307"/>
      <c r="H714" s="308"/>
      <c r="I714" s="346">
        <f t="shared" si="670"/>
        <v>0</v>
      </c>
      <c r="J714" s="309" t="str">
        <f t="shared" si="671"/>
        <v/>
      </c>
      <c r="K714" s="164"/>
      <c r="L714" s="342" t="str">
        <f t="shared" si="672"/>
        <v/>
      </c>
      <c r="M714" s="309" t="str">
        <f t="shared" si="673"/>
        <v/>
      </c>
      <c r="N714" s="309" t="str">
        <f t="shared" si="674"/>
        <v/>
      </c>
      <c r="O714" s="309" t="str">
        <f t="shared" si="675"/>
        <v/>
      </c>
      <c r="P714" s="164"/>
      <c r="Q714" s="309" t="str">
        <f t="shared" si="676"/>
        <v/>
      </c>
      <c r="R714" s="309" t="str">
        <f t="shared" si="677"/>
        <v/>
      </c>
      <c r="S714" s="56"/>
      <c r="T714" s="57"/>
      <c r="U714" s="64" t="str">
        <f>IF($A714="","",'Stammdaten Mitarbeitende'!L714)</f>
        <v/>
      </c>
      <c r="V714" s="63">
        <f t="shared" si="678"/>
        <v>0</v>
      </c>
      <c r="W714" s="63" t="str">
        <f t="shared" si="679"/>
        <v/>
      </c>
      <c r="X714" s="63" t="str">
        <f t="shared" si="680"/>
        <v/>
      </c>
      <c r="Y714" s="65" t="str">
        <f t="shared" si="681"/>
        <v/>
      </c>
      <c r="Z714" s="65" t="str">
        <f t="shared" si="682"/>
        <v/>
      </c>
      <c r="AA714" s="19" t="str">
        <f t="shared" si="683"/>
        <v/>
      </c>
      <c r="AB714" s="19" t="str">
        <f t="shared" si="684"/>
        <v/>
      </c>
      <c r="AC714" s="19" t="str">
        <f t="shared" si="685"/>
        <v/>
      </c>
      <c r="AD714" s="19" t="str">
        <f t="shared" si="686"/>
        <v/>
      </c>
      <c r="AE714" s="19" t="str">
        <f t="shared" si="687"/>
        <v/>
      </c>
      <c r="AF714" s="19" t="str">
        <f t="shared" si="688"/>
        <v/>
      </c>
      <c r="AG714" s="19">
        <f t="shared" si="689"/>
        <v>0</v>
      </c>
      <c r="AH714" s="19" t="str">
        <f t="shared" si="690"/>
        <v/>
      </c>
      <c r="AI714" s="81">
        <f t="shared" si="691"/>
        <v>0</v>
      </c>
      <c r="AJ714" s="80">
        <f t="shared" si="697"/>
        <v>0</v>
      </c>
      <c r="AK714" s="19">
        <f t="shared" si="692"/>
        <v>0</v>
      </c>
      <c r="AL714" s="19">
        <f t="shared" si="693"/>
        <v>0</v>
      </c>
      <c r="AM714" s="64">
        <f>IF('Stammdaten Mitarbeitende'!N714&gt;0,AC714,0)</f>
        <v>0</v>
      </c>
      <c r="AN714" s="74">
        <f>IF('Stammdaten Mitarbeitende'!N714&gt;0,P714,0)</f>
        <v>0</v>
      </c>
      <c r="AO714" s="19">
        <f t="shared" si="694"/>
        <v>0</v>
      </c>
      <c r="AP714" s="19">
        <f t="shared" si="695"/>
        <v>0</v>
      </c>
      <c r="AQ714" s="97">
        <f t="shared" si="696"/>
        <v>0</v>
      </c>
    </row>
    <row r="715" spans="1:43" ht="17.25" hidden="1" customHeight="1" x14ac:dyDescent="0.2">
      <c r="A715" s="347" t="str">
        <f>'Stammdaten Mitarbeitende'!AA715</f>
        <v/>
      </c>
      <c r="B715" s="348" t="str">
        <f t="shared" si="669"/>
        <v/>
      </c>
      <c r="C715" s="162"/>
      <c r="D715" s="163"/>
      <c r="E715" s="164"/>
      <c r="F715" s="165"/>
      <c r="G715" s="307"/>
      <c r="H715" s="308"/>
      <c r="I715" s="346">
        <f t="shared" si="670"/>
        <v>0</v>
      </c>
      <c r="J715" s="309" t="str">
        <f t="shared" si="671"/>
        <v/>
      </c>
      <c r="K715" s="164"/>
      <c r="L715" s="342" t="str">
        <f t="shared" si="672"/>
        <v/>
      </c>
      <c r="M715" s="309" t="str">
        <f t="shared" si="673"/>
        <v/>
      </c>
      <c r="N715" s="309" t="str">
        <f t="shared" si="674"/>
        <v/>
      </c>
      <c r="O715" s="309" t="str">
        <f t="shared" si="675"/>
        <v/>
      </c>
      <c r="P715" s="164"/>
      <c r="Q715" s="309" t="str">
        <f t="shared" si="676"/>
        <v/>
      </c>
      <c r="R715" s="309" t="str">
        <f t="shared" si="677"/>
        <v/>
      </c>
      <c r="S715" s="56"/>
      <c r="T715" s="57"/>
      <c r="U715" s="64" t="str">
        <f>IF($A715="","",'Stammdaten Mitarbeitende'!L715)</f>
        <v/>
      </c>
      <c r="V715" s="63">
        <f t="shared" si="678"/>
        <v>0</v>
      </c>
      <c r="W715" s="63" t="str">
        <f t="shared" si="679"/>
        <v/>
      </c>
      <c r="X715" s="63" t="str">
        <f t="shared" si="680"/>
        <v/>
      </c>
      <c r="Y715" s="65" t="str">
        <f t="shared" si="681"/>
        <v/>
      </c>
      <c r="Z715" s="65" t="str">
        <f t="shared" si="682"/>
        <v/>
      </c>
      <c r="AA715" s="19" t="str">
        <f t="shared" si="683"/>
        <v/>
      </c>
      <c r="AB715" s="19" t="str">
        <f t="shared" si="684"/>
        <v/>
      </c>
      <c r="AC715" s="19" t="str">
        <f t="shared" si="685"/>
        <v/>
      </c>
      <c r="AD715" s="19" t="str">
        <f t="shared" si="686"/>
        <v/>
      </c>
      <c r="AE715" s="19" t="str">
        <f t="shared" si="687"/>
        <v/>
      </c>
      <c r="AF715" s="19" t="str">
        <f t="shared" si="688"/>
        <v/>
      </c>
      <c r="AG715" s="19">
        <f t="shared" si="689"/>
        <v>0</v>
      </c>
      <c r="AH715" s="19" t="str">
        <f t="shared" si="690"/>
        <v/>
      </c>
      <c r="AI715" s="81">
        <f t="shared" si="691"/>
        <v>0</v>
      </c>
      <c r="AJ715" s="80">
        <f t="shared" si="697"/>
        <v>0</v>
      </c>
      <c r="AK715" s="19">
        <f t="shared" si="692"/>
        <v>0</v>
      </c>
      <c r="AL715" s="19">
        <f t="shared" si="693"/>
        <v>0</v>
      </c>
      <c r="AM715" s="64">
        <f>IF('Stammdaten Mitarbeitende'!N715&gt;0,AC715,0)</f>
        <v>0</v>
      </c>
      <c r="AN715" s="74">
        <f>IF('Stammdaten Mitarbeitende'!N715&gt;0,P715,0)</f>
        <v>0</v>
      </c>
      <c r="AO715" s="19">
        <f t="shared" si="694"/>
        <v>0</v>
      </c>
      <c r="AP715" s="19">
        <f t="shared" si="695"/>
        <v>0</v>
      </c>
      <c r="AQ715" s="97">
        <f t="shared" si="696"/>
        <v>0</v>
      </c>
    </row>
    <row r="716" spans="1:43" ht="17.25" hidden="1" customHeight="1" x14ac:dyDescent="0.2">
      <c r="A716" s="347" t="str">
        <f>'Stammdaten Mitarbeitende'!AA716</f>
        <v/>
      </c>
      <c r="B716" s="348" t="str">
        <f t="shared" si="669"/>
        <v/>
      </c>
      <c r="C716" s="162"/>
      <c r="D716" s="163"/>
      <c r="E716" s="164"/>
      <c r="F716" s="165"/>
      <c r="G716" s="307"/>
      <c r="H716" s="308"/>
      <c r="I716" s="346">
        <f t="shared" si="670"/>
        <v>0</v>
      </c>
      <c r="J716" s="309" t="str">
        <f t="shared" si="671"/>
        <v/>
      </c>
      <c r="K716" s="164"/>
      <c r="L716" s="342" t="str">
        <f t="shared" si="672"/>
        <v/>
      </c>
      <c r="M716" s="309" t="str">
        <f t="shared" si="673"/>
        <v/>
      </c>
      <c r="N716" s="309" t="str">
        <f t="shared" si="674"/>
        <v/>
      </c>
      <c r="O716" s="309" t="str">
        <f t="shared" si="675"/>
        <v/>
      </c>
      <c r="P716" s="164"/>
      <c r="Q716" s="309" t="str">
        <f t="shared" si="676"/>
        <v/>
      </c>
      <c r="R716" s="309" t="str">
        <f t="shared" si="677"/>
        <v/>
      </c>
      <c r="S716" s="56"/>
      <c r="T716" s="57"/>
      <c r="U716" s="64" t="str">
        <f>IF($A716="","",'Stammdaten Mitarbeitende'!L716)</f>
        <v/>
      </c>
      <c r="V716" s="63">
        <f t="shared" si="678"/>
        <v>0</v>
      </c>
      <c r="W716" s="63" t="str">
        <f t="shared" si="679"/>
        <v/>
      </c>
      <c r="X716" s="63" t="str">
        <f t="shared" si="680"/>
        <v/>
      </c>
      <c r="Y716" s="65" t="str">
        <f t="shared" si="681"/>
        <v/>
      </c>
      <c r="Z716" s="65" t="str">
        <f t="shared" si="682"/>
        <v/>
      </c>
      <c r="AA716" s="19" t="str">
        <f t="shared" si="683"/>
        <v/>
      </c>
      <c r="AB716" s="19" t="str">
        <f t="shared" si="684"/>
        <v/>
      </c>
      <c r="AC716" s="19" t="str">
        <f t="shared" si="685"/>
        <v/>
      </c>
      <c r="AD716" s="19" t="str">
        <f t="shared" si="686"/>
        <v/>
      </c>
      <c r="AE716" s="19" t="str">
        <f t="shared" si="687"/>
        <v/>
      </c>
      <c r="AF716" s="19" t="str">
        <f t="shared" si="688"/>
        <v/>
      </c>
      <c r="AG716" s="19">
        <f t="shared" si="689"/>
        <v>0</v>
      </c>
      <c r="AH716" s="19" t="str">
        <f t="shared" si="690"/>
        <v/>
      </c>
      <c r="AI716" s="81">
        <f t="shared" si="691"/>
        <v>0</v>
      </c>
      <c r="AJ716" s="80">
        <f t="shared" si="697"/>
        <v>0</v>
      </c>
      <c r="AK716" s="19">
        <f t="shared" si="692"/>
        <v>0</v>
      </c>
      <c r="AL716" s="19">
        <f t="shared" si="693"/>
        <v>0</v>
      </c>
      <c r="AM716" s="64">
        <f>IF('Stammdaten Mitarbeitende'!N716&gt;0,AC716,0)</f>
        <v>0</v>
      </c>
      <c r="AN716" s="74">
        <f>IF('Stammdaten Mitarbeitende'!N716&gt;0,P716,0)</f>
        <v>0</v>
      </c>
      <c r="AO716" s="19">
        <f t="shared" si="694"/>
        <v>0</v>
      </c>
      <c r="AP716" s="19">
        <f t="shared" si="695"/>
        <v>0</v>
      </c>
      <c r="AQ716" s="97">
        <f t="shared" si="696"/>
        <v>0</v>
      </c>
    </row>
    <row r="717" spans="1:43" ht="17.25" hidden="1" customHeight="1" x14ac:dyDescent="0.2">
      <c r="A717" s="347" t="str">
        <f>'Stammdaten Mitarbeitende'!AA717</f>
        <v/>
      </c>
      <c r="B717" s="348" t="str">
        <f t="shared" si="669"/>
        <v/>
      </c>
      <c r="C717" s="162"/>
      <c r="D717" s="163"/>
      <c r="E717" s="164"/>
      <c r="F717" s="165"/>
      <c r="G717" s="307"/>
      <c r="H717" s="308"/>
      <c r="I717" s="346">
        <f t="shared" si="670"/>
        <v>0</v>
      </c>
      <c r="J717" s="309" t="str">
        <f t="shared" si="671"/>
        <v/>
      </c>
      <c r="K717" s="164"/>
      <c r="L717" s="342" t="str">
        <f t="shared" si="672"/>
        <v/>
      </c>
      <c r="M717" s="309" t="str">
        <f t="shared" si="673"/>
        <v/>
      </c>
      <c r="N717" s="309" t="str">
        <f t="shared" si="674"/>
        <v/>
      </c>
      <c r="O717" s="309" t="str">
        <f t="shared" si="675"/>
        <v/>
      </c>
      <c r="P717" s="164"/>
      <c r="Q717" s="309" t="str">
        <f t="shared" si="676"/>
        <v/>
      </c>
      <c r="R717" s="309" t="str">
        <f t="shared" si="677"/>
        <v/>
      </c>
      <c r="S717" s="56"/>
      <c r="T717" s="57"/>
      <c r="U717" s="64" t="str">
        <f>IF($A717="","",'Stammdaten Mitarbeitende'!L717)</f>
        <v/>
      </c>
      <c r="V717" s="63">
        <f t="shared" si="678"/>
        <v>0</v>
      </c>
      <c r="W717" s="63" t="str">
        <f t="shared" si="679"/>
        <v/>
      </c>
      <c r="X717" s="63" t="str">
        <f t="shared" si="680"/>
        <v/>
      </c>
      <c r="Y717" s="65" t="str">
        <f t="shared" si="681"/>
        <v/>
      </c>
      <c r="Z717" s="65" t="str">
        <f t="shared" si="682"/>
        <v/>
      </c>
      <c r="AA717" s="19" t="str">
        <f t="shared" si="683"/>
        <v/>
      </c>
      <c r="AB717" s="19" t="str">
        <f t="shared" si="684"/>
        <v/>
      </c>
      <c r="AC717" s="19" t="str">
        <f t="shared" si="685"/>
        <v/>
      </c>
      <c r="AD717" s="19" t="str">
        <f t="shared" si="686"/>
        <v/>
      </c>
      <c r="AE717" s="19" t="str">
        <f t="shared" si="687"/>
        <v/>
      </c>
      <c r="AF717" s="19" t="str">
        <f t="shared" si="688"/>
        <v/>
      </c>
      <c r="AG717" s="19">
        <f t="shared" si="689"/>
        <v>0</v>
      </c>
      <c r="AH717" s="19" t="str">
        <f t="shared" si="690"/>
        <v/>
      </c>
      <c r="AI717" s="81">
        <f t="shared" si="691"/>
        <v>0</v>
      </c>
      <c r="AJ717" s="80">
        <f t="shared" si="697"/>
        <v>0</v>
      </c>
      <c r="AK717" s="19">
        <f t="shared" si="692"/>
        <v>0</v>
      </c>
      <c r="AL717" s="19">
        <f t="shared" si="693"/>
        <v>0</v>
      </c>
      <c r="AM717" s="64">
        <f>IF('Stammdaten Mitarbeitende'!N717&gt;0,AC717,0)</f>
        <v>0</v>
      </c>
      <c r="AN717" s="74">
        <f>IF('Stammdaten Mitarbeitende'!N717&gt;0,P717,0)</f>
        <v>0</v>
      </c>
      <c r="AO717" s="19">
        <f t="shared" si="694"/>
        <v>0</v>
      </c>
      <c r="AP717" s="19">
        <f t="shared" si="695"/>
        <v>0</v>
      </c>
      <c r="AQ717" s="97">
        <f t="shared" si="696"/>
        <v>0</v>
      </c>
    </row>
    <row r="718" spans="1:43" ht="17.25" hidden="1" customHeight="1" x14ac:dyDescent="0.2">
      <c r="A718" s="347" t="str">
        <f>'Stammdaten Mitarbeitende'!AA718</f>
        <v/>
      </c>
      <c r="B718" s="348" t="str">
        <f t="shared" si="669"/>
        <v/>
      </c>
      <c r="C718" s="162"/>
      <c r="D718" s="163"/>
      <c r="E718" s="164"/>
      <c r="F718" s="165"/>
      <c r="G718" s="307"/>
      <c r="H718" s="308"/>
      <c r="I718" s="346">
        <f t="shared" si="670"/>
        <v>0</v>
      </c>
      <c r="J718" s="309" t="str">
        <f t="shared" si="671"/>
        <v/>
      </c>
      <c r="K718" s="164"/>
      <c r="L718" s="342" t="str">
        <f t="shared" si="672"/>
        <v/>
      </c>
      <c r="M718" s="309" t="str">
        <f t="shared" si="673"/>
        <v/>
      </c>
      <c r="N718" s="309" t="str">
        <f t="shared" si="674"/>
        <v/>
      </c>
      <c r="O718" s="309" t="str">
        <f t="shared" si="675"/>
        <v/>
      </c>
      <c r="P718" s="164"/>
      <c r="Q718" s="309" t="str">
        <f t="shared" si="676"/>
        <v/>
      </c>
      <c r="R718" s="309" t="str">
        <f t="shared" si="677"/>
        <v/>
      </c>
      <c r="S718" s="56"/>
      <c r="T718" s="57"/>
      <c r="U718" s="64" t="str">
        <f>IF($A718="","",'Stammdaten Mitarbeitende'!L718)</f>
        <v/>
      </c>
      <c r="V718" s="63">
        <f t="shared" si="678"/>
        <v>0</v>
      </c>
      <c r="W718" s="63" t="str">
        <f t="shared" si="679"/>
        <v/>
      </c>
      <c r="X718" s="63" t="str">
        <f t="shared" si="680"/>
        <v/>
      </c>
      <c r="Y718" s="65" t="str">
        <f t="shared" si="681"/>
        <v/>
      </c>
      <c r="Z718" s="65" t="str">
        <f t="shared" si="682"/>
        <v/>
      </c>
      <c r="AA718" s="19" t="str">
        <f t="shared" si="683"/>
        <v/>
      </c>
      <c r="AB718" s="19" t="str">
        <f t="shared" si="684"/>
        <v/>
      </c>
      <c r="AC718" s="19" t="str">
        <f t="shared" si="685"/>
        <v/>
      </c>
      <c r="AD718" s="19" t="str">
        <f t="shared" si="686"/>
        <v/>
      </c>
      <c r="AE718" s="19" t="str">
        <f t="shared" si="687"/>
        <v/>
      </c>
      <c r="AF718" s="19" t="str">
        <f t="shared" si="688"/>
        <v/>
      </c>
      <c r="AG718" s="19">
        <f t="shared" si="689"/>
        <v>0</v>
      </c>
      <c r="AH718" s="19" t="str">
        <f t="shared" si="690"/>
        <v/>
      </c>
      <c r="AI718" s="81">
        <f t="shared" si="691"/>
        <v>0</v>
      </c>
      <c r="AJ718" s="80">
        <f t="shared" si="697"/>
        <v>0</v>
      </c>
      <c r="AK718" s="19">
        <f t="shared" si="692"/>
        <v>0</v>
      </c>
      <c r="AL718" s="19">
        <f t="shared" si="693"/>
        <v>0</v>
      </c>
      <c r="AM718" s="64">
        <f>IF('Stammdaten Mitarbeitende'!N718&gt;0,AC718,0)</f>
        <v>0</v>
      </c>
      <c r="AN718" s="74">
        <f>IF('Stammdaten Mitarbeitende'!N718&gt;0,P718,0)</f>
        <v>0</v>
      </c>
      <c r="AO718" s="19">
        <f t="shared" si="694"/>
        <v>0</v>
      </c>
      <c r="AP718" s="19">
        <f t="shared" si="695"/>
        <v>0</v>
      </c>
      <c r="AQ718" s="97">
        <f t="shared" si="696"/>
        <v>0</v>
      </c>
    </row>
    <row r="719" spans="1:43" ht="17.25" hidden="1" customHeight="1" x14ac:dyDescent="0.2">
      <c r="A719" s="347" t="str">
        <f>'Stammdaten Mitarbeitende'!AA719</f>
        <v/>
      </c>
      <c r="B719" s="348" t="str">
        <f t="shared" si="669"/>
        <v/>
      </c>
      <c r="C719" s="162"/>
      <c r="D719" s="163"/>
      <c r="E719" s="164"/>
      <c r="F719" s="165"/>
      <c r="G719" s="307"/>
      <c r="H719" s="308"/>
      <c r="I719" s="346">
        <f t="shared" si="670"/>
        <v>0</v>
      </c>
      <c r="J719" s="309" t="str">
        <f t="shared" si="671"/>
        <v/>
      </c>
      <c r="K719" s="164"/>
      <c r="L719" s="342" t="str">
        <f t="shared" si="672"/>
        <v/>
      </c>
      <c r="M719" s="309" t="str">
        <f t="shared" si="673"/>
        <v/>
      </c>
      <c r="N719" s="309" t="str">
        <f t="shared" si="674"/>
        <v/>
      </c>
      <c r="O719" s="309" t="str">
        <f t="shared" si="675"/>
        <v/>
      </c>
      <c r="P719" s="164"/>
      <c r="Q719" s="309" t="str">
        <f t="shared" si="676"/>
        <v/>
      </c>
      <c r="R719" s="309" t="str">
        <f t="shared" si="677"/>
        <v/>
      </c>
      <c r="S719" s="56"/>
      <c r="T719" s="57"/>
      <c r="U719" s="64" t="str">
        <f>IF($A719="","",'Stammdaten Mitarbeitende'!L719)</f>
        <v/>
      </c>
      <c r="V719" s="63">
        <f t="shared" si="678"/>
        <v>0</v>
      </c>
      <c r="W719" s="63" t="str">
        <f t="shared" si="679"/>
        <v/>
      </c>
      <c r="X719" s="63" t="str">
        <f t="shared" si="680"/>
        <v/>
      </c>
      <c r="Y719" s="65" t="str">
        <f t="shared" si="681"/>
        <v/>
      </c>
      <c r="Z719" s="65" t="str">
        <f t="shared" si="682"/>
        <v/>
      </c>
      <c r="AA719" s="19" t="str">
        <f t="shared" si="683"/>
        <v/>
      </c>
      <c r="AB719" s="19" t="str">
        <f t="shared" si="684"/>
        <v/>
      </c>
      <c r="AC719" s="19" t="str">
        <f t="shared" si="685"/>
        <v/>
      </c>
      <c r="AD719" s="19" t="str">
        <f t="shared" si="686"/>
        <v/>
      </c>
      <c r="AE719" s="19" t="str">
        <f t="shared" si="687"/>
        <v/>
      </c>
      <c r="AF719" s="19" t="str">
        <f t="shared" si="688"/>
        <v/>
      </c>
      <c r="AG719" s="19">
        <f t="shared" si="689"/>
        <v>0</v>
      </c>
      <c r="AH719" s="19" t="str">
        <f t="shared" si="690"/>
        <v/>
      </c>
      <c r="AI719" s="81">
        <f t="shared" si="691"/>
        <v>0</v>
      </c>
      <c r="AJ719" s="80">
        <f t="shared" si="697"/>
        <v>0</v>
      </c>
      <c r="AK719" s="19">
        <f t="shared" si="692"/>
        <v>0</v>
      </c>
      <c r="AL719" s="19">
        <f t="shared" si="693"/>
        <v>0</v>
      </c>
      <c r="AM719" s="64">
        <f>IF('Stammdaten Mitarbeitende'!N719&gt;0,AC719,0)</f>
        <v>0</v>
      </c>
      <c r="AN719" s="74">
        <f>IF('Stammdaten Mitarbeitende'!N719&gt;0,P719,0)</f>
        <v>0</v>
      </c>
      <c r="AO719" s="19">
        <f t="shared" si="694"/>
        <v>0</v>
      </c>
      <c r="AP719" s="19">
        <f t="shared" si="695"/>
        <v>0</v>
      </c>
      <c r="AQ719" s="97">
        <f t="shared" si="696"/>
        <v>0</v>
      </c>
    </row>
    <row r="720" spans="1:43" hidden="1" x14ac:dyDescent="0.2">
      <c r="A720" s="280" t="str">
        <f>Übersetzungstexte!A$296</f>
        <v>Seitentotal</v>
      </c>
      <c r="B720" s="343"/>
      <c r="C720" s="281"/>
      <c r="D720" s="92">
        <f>SUM(D699:D719)</f>
        <v>0</v>
      </c>
      <c r="E720" s="282"/>
      <c r="F720" s="92">
        <f>SUM(F699:F719)</f>
        <v>0</v>
      </c>
      <c r="G720" s="344"/>
      <c r="H720" s="159"/>
      <c r="I720" s="281"/>
      <c r="J720" s="92">
        <f>SUM(J699:J719)</f>
        <v>0</v>
      </c>
      <c r="K720" s="345"/>
      <c r="L720" s="159"/>
      <c r="M720" s="281"/>
      <c r="N720" s="92">
        <f>SUM(N699:N719)</f>
        <v>0</v>
      </c>
      <c r="O720" s="344"/>
      <c r="P720" s="92">
        <f>SUM(P699:P719)</f>
        <v>0</v>
      </c>
      <c r="Q720" s="281"/>
      <c r="R720" s="92">
        <f>SUM(R699:R719)</f>
        <v>0</v>
      </c>
      <c r="S720" s="56"/>
      <c r="T720" s="56"/>
      <c r="U720" s="56"/>
      <c r="V720" s="56"/>
      <c r="W720" s="56"/>
      <c r="X720" s="56"/>
      <c r="Y720" s="18"/>
      <c r="Z720" s="18"/>
      <c r="AA720" s="19"/>
      <c r="AB720" s="19"/>
      <c r="AC720" s="19"/>
      <c r="AD720" s="19"/>
      <c r="AE720" s="19"/>
      <c r="AI720" s="79"/>
      <c r="AJ720" s="79"/>
      <c r="AM720" s="56"/>
    </row>
    <row r="721" spans="1:43" hidden="1" x14ac:dyDescent="0.2">
      <c r="A721" s="240" t="str">
        <f>'Stammdaten Betrieb &amp; Abteilung'!D$1</f>
        <v xml:space="preserve">  </v>
      </c>
      <c r="B721" s="73"/>
      <c r="C721" s="241"/>
      <c r="D721" s="242"/>
      <c r="E721" s="1"/>
      <c r="F721" s="25"/>
      <c r="G721" s="1"/>
      <c r="H721" s="1"/>
      <c r="I721" s="1"/>
      <c r="J721" s="243"/>
      <c r="K721" s="46"/>
      <c r="L721" s="18"/>
      <c r="M721" s="22" t="str">
        <f>Übersetzungstexte!A$239</f>
        <v>Betrieb / Betriebsabteilung</v>
      </c>
      <c r="N721" s="49" t="str">
        <f>'Stammdaten Betrieb &amp; Abteilung'!D$13</f>
        <v xml:space="preserve"> </v>
      </c>
      <c r="O721" s="1"/>
      <c r="P721" s="49"/>
      <c r="AI721" s="79"/>
      <c r="AJ721" s="79"/>
      <c r="AM721" s="64"/>
      <c r="AO721" s="97"/>
    </row>
    <row r="722" spans="1:43" hidden="1" x14ac:dyDescent="0.2">
      <c r="A722" s="49" t="str">
        <f>'Stammdaten Betrieb &amp; Abteilung'!D$3</f>
        <v xml:space="preserve"> </v>
      </c>
      <c r="B722" s="73"/>
      <c r="C722" s="246"/>
      <c r="D722" s="242"/>
      <c r="E722" s="1"/>
      <c r="F722" s="25"/>
      <c r="G722" s="1"/>
      <c r="H722" s="1"/>
      <c r="I722" s="1"/>
      <c r="J722" s="247"/>
      <c r="K722" s="46"/>
      <c r="L722" s="18"/>
      <c r="M722" s="22" t="str">
        <f>Übersetzungstexte!A$240</f>
        <v>Abrechnungsperiode</v>
      </c>
      <c r="N722" s="349" t="str">
        <f>'Stammdaten Betrieb &amp; Abteilung'!D$14</f>
        <v/>
      </c>
      <c r="O722" s="350"/>
      <c r="P722" s="350" t="e">
        <f>'Stammdaten Betrieb &amp; Abteilung'!D$12</f>
        <v>#VALUE!</v>
      </c>
      <c r="Q722" s="351"/>
      <c r="R722" s="352"/>
      <c r="AI722" s="79"/>
      <c r="AJ722" s="79"/>
      <c r="AM722" s="64"/>
      <c r="AO722" s="87"/>
      <c r="AP722" s="87"/>
    </row>
    <row r="723" spans="1:43" hidden="1" x14ac:dyDescent="0.2">
      <c r="A723" s="49" t="str">
        <f>'Stammdaten Betrieb &amp; Abteilung'!D$4</f>
        <v xml:space="preserve"> </v>
      </c>
      <c r="B723" s="73"/>
      <c r="C723" s="1"/>
      <c r="D723" s="242"/>
      <c r="E723" s="1"/>
      <c r="F723" s="25"/>
      <c r="G723" s="1"/>
      <c r="H723" s="1"/>
      <c r="I723" s="1"/>
      <c r="J723" s="247"/>
      <c r="K723" s="46"/>
      <c r="L723" s="18"/>
      <c r="M723" s="22" t="str">
        <f>Übersetzungstexte!A$241</f>
        <v>Beginn / Ende der Kurzarbeit</v>
      </c>
      <c r="N723" s="49" t="str">
        <f>'Stammdaten Betrieb &amp; Abteilung'!D$16</f>
        <v/>
      </c>
      <c r="O723" s="1"/>
      <c r="P723" s="49"/>
      <c r="Q723" s="49"/>
      <c r="AI723" s="79"/>
      <c r="AJ723" s="79"/>
      <c r="AM723" s="64"/>
      <c r="AO723" s="87"/>
      <c r="AP723" s="87"/>
    </row>
    <row r="724" spans="1:43" hidden="1" x14ac:dyDescent="0.2">
      <c r="A724" s="187"/>
      <c r="B724" s="188"/>
      <c r="C724" s="189"/>
      <c r="D724" s="190"/>
      <c r="E724" s="189"/>
      <c r="F724" s="191"/>
      <c r="G724" s="189"/>
      <c r="H724" s="189"/>
      <c r="I724" s="189"/>
      <c r="J724" s="190"/>
      <c r="K724" s="190"/>
      <c r="L724" s="189"/>
      <c r="M724" s="192"/>
      <c r="N724" s="189"/>
      <c r="O724" s="189"/>
      <c r="P724" s="189"/>
      <c r="Q724" s="189"/>
      <c r="R724" s="189"/>
      <c r="AI724" s="79"/>
      <c r="AJ724" s="79"/>
      <c r="AM724" s="64"/>
      <c r="AO724" s="87"/>
      <c r="AP724" s="87"/>
    </row>
    <row r="725" spans="1:43" hidden="1" x14ac:dyDescent="0.2">
      <c r="A725" s="311">
        <v>1</v>
      </c>
      <c r="B725" s="312">
        <v>2</v>
      </c>
      <c r="C725" s="312">
        <v>3</v>
      </c>
      <c r="D725" s="312">
        <v>4</v>
      </c>
      <c r="E725" s="312">
        <v>5</v>
      </c>
      <c r="F725" s="312">
        <v>6</v>
      </c>
      <c r="G725" s="313"/>
      <c r="H725" s="314">
        <v>7</v>
      </c>
      <c r="I725" s="315"/>
      <c r="J725" s="312">
        <v>8</v>
      </c>
      <c r="K725" s="312">
        <v>9</v>
      </c>
      <c r="L725" s="312">
        <v>10</v>
      </c>
      <c r="M725" s="312">
        <v>11</v>
      </c>
      <c r="N725" s="312">
        <v>12</v>
      </c>
      <c r="O725" s="312">
        <v>13</v>
      </c>
      <c r="P725" s="312"/>
      <c r="Q725" s="312">
        <v>14</v>
      </c>
      <c r="R725" s="312">
        <v>15</v>
      </c>
      <c r="S725" s="54"/>
      <c r="T725" s="54"/>
      <c r="U725" s="54"/>
      <c r="V725" s="58" t="s">
        <v>717</v>
      </c>
      <c r="W725" s="54" t="s">
        <v>759</v>
      </c>
      <c r="X725" s="54"/>
      <c r="Y725" s="59" t="s">
        <v>718</v>
      </c>
      <c r="Z725" s="54" t="s">
        <v>719</v>
      </c>
      <c r="AA725" s="59" t="s">
        <v>720</v>
      </c>
      <c r="AB725" s="59" t="s">
        <v>721</v>
      </c>
      <c r="AC725" s="59" t="s">
        <v>722</v>
      </c>
      <c r="AD725" s="59" t="s">
        <v>723</v>
      </c>
      <c r="AE725" s="59" t="s">
        <v>736</v>
      </c>
      <c r="AF725" s="66" t="s">
        <v>732</v>
      </c>
      <c r="AG725" s="66"/>
      <c r="AH725" s="91" t="s">
        <v>737</v>
      </c>
      <c r="AI725" s="66"/>
      <c r="AJ725" s="66"/>
      <c r="AK725" s="78"/>
      <c r="AL725" s="78"/>
      <c r="AM725" s="87" t="s">
        <v>60</v>
      </c>
      <c r="AN725" s="87" t="s">
        <v>60</v>
      </c>
      <c r="AO725" s="87"/>
      <c r="AP725" s="87"/>
      <c r="AQ725" s="381" t="s">
        <v>800</v>
      </c>
    </row>
    <row r="726" spans="1:43" s="6" customFormat="1" hidden="1" x14ac:dyDescent="0.2">
      <c r="A726" s="316" t="str">
        <f>Übersetzungstexte!A$242</f>
        <v/>
      </c>
      <c r="B726" s="317" t="str">
        <f>Übersetzungstexte!A$245</f>
        <v>anrechen-</v>
      </c>
      <c r="C726" s="317" t="str">
        <f>Übersetzungstexte!A$248</f>
        <v>Wöchentl.</v>
      </c>
      <c r="D726" s="318" t="str">
        <f>Übersetzungstexte!A$251</f>
        <v>Sollstd. Abr.-</v>
      </c>
      <c r="E726" s="310" t="str">
        <f>Übersetzungstexte!A$254</f>
        <v/>
      </c>
      <c r="F726" s="318" t="str">
        <f>Übersetzungstexte!A$257</f>
        <v>Bezahlte/</v>
      </c>
      <c r="G726" s="319"/>
      <c r="H726" s="320" t="str">
        <f>Übersetzungstexte!A$263</f>
        <v>(nur für Gleitzeit)</v>
      </c>
      <c r="I726" s="321"/>
      <c r="J726" s="318" t="str">
        <f>Übersetzungstexte!A$269</f>
        <v>Ausfall-</v>
      </c>
      <c r="K726" s="318" t="str">
        <f>Übersetzungstexte!A$272</f>
        <v>Saldo</v>
      </c>
      <c r="L726" s="310" t="str">
        <f>Übersetzungstexte!A$275</f>
        <v>Saisonale</v>
      </c>
      <c r="M726" s="322" t="str">
        <f>Übersetzungstexte!A$278</f>
        <v>Anrechen-</v>
      </c>
      <c r="N726" s="310" t="str">
        <f>Übersetzungstexte!A$281</f>
        <v>Verdienst-</v>
      </c>
      <c r="O726" s="310" t="str">
        <f>Übersetzungstexte!A$284</f>
        <v>Verdienst-</v>
      </c>
      <c r="P726" s="317" t="str">
        <f>Übersetzungstexte!A$287</f>
        <v>Verdienst</v>
      </c>
      <c r="Q726" s="310" t="str">
        <f>AE$4</f>
        <v xml:space="preserve">Abzug </v>
      </c>
      <c r="R726" s="310" t="str">
        <f>Übersetzungstexte!A$293</f>
        <v/>
      </c>
      <c r="S726" s="55"/>
      <c r="T726" s="55"/>
      <c r="U726" s="62" t="s">
        <v>680</v>
      </c>
      <c r="V726" s="60" t="s">
        <v>709</v>
      </c>
      <c r="W726" s="61" t="s">
        <v>691</v>
      </c>
      <c r="X726" s="61" t="s">
        <v>554</v>
      </c>
      <c r="Y726" s="59" t="s">
        <v>729</v>
      </c>
      <c r="Z726" s="67" t="s">
        <v>671</v>
      </c>
      <c r="AA726" s="59" t="s">
        <v>731</v>
      </c>
      <c r="AB726" s="59" t="s">
        <v>694</v>
      </c>
      <c r="AC726" s="59" t="s">
        <v>674</v>
      </c>
      <c r="AD726" s="59" t="s">
        <v>674</v>
      </c>
      <c r="AE726" s="59" t="s">
        <v>677</v>
      </c>
      <c r="AF726" s="66" t="s">
        <v>677</v>
      </c>
      <c r="AG726" s="66" t="s">
        <v>673</v>
      </c>
      <c r="AH726" s="91"/>
      <c r="AI726" s="66" t="s">
        <v>685</v>
      </c>
      <c r="AJ726" s="66" t="s">
        <v>685</v>
      </c>
      <c r="AK726" s="66" t="s">
        <v>764</v>
      </c>
      <c r="AL726" s="66" t="s">
        <v>667</v>
      </c>
      <c r="AM726" s="59" t="s">
        <v>674</v>
      </c>
      <c r="AN726" s="66" t="s">
        <v>673</v>
      </c>
      <c r="AO726" s="66" t="s">
        <v>764</v>
      </c>
      <c r="AP726" s="95" t="s">
        <v>46</v>
      </c>
      <c r="AQ726" s="382" t="s">
        <v>801</v>
      </c>
    </row>
    <row r="727" spans="1:43" s="6" customFormat="1" hidden="1" x14ac:dyDescent="0.2">
      <c r="A727" s="323" t="str">
        <f>Übersetzungstexte!A$243</f>
        <v/>
      </c>
      <c r="B727" s="310" t="str">
        <f>Übersetzungstexte!A$246</f>
        <v>barer Std.-</v>
      </c>
      <c r="C727" s="317" t="str">
        <f>Übersetzungstexte!A$249</f>
        <v>Arbeitszeit</v>
      </c>
      <c r="D727" s="318" t="str">
        <f>Übersetzungstexte!A$252</f>
        <v>Periode Inkl.</v>
      </c>
      <c r="E727" s="310" t="str">
        <f>Übersetzungstexte!A$255</f>
        <v/>
      </c>
      <c r="F727" s="318" t="str">
        <f>Übersetzungstexte!A$258</f>
        <v>Unbezahlte</v>
      </c>
      <c r="G727" s="324" t="str">
        <f>Übersetzungstexte!A$261</f>
        <v>Saldo Ende Per.</v>
      </c>
      <c r="H727" s="325"/>
      <c r="I727" s="326"/>
      <c r="J727" s="318" t="str">
        <f>Übersetzungstexte!A$270</f>
        <v>stunden</v>
      </c>
      <c r="K727" s="318" t="str">
        <f>Übersetzungstexte!A$273</f>
        <v>Mehrstd.</v>
      </c>
      <c r="L727" s="310" t="str">
        <f>Übersetzungstexte!A$276</f>
        <v>Ausfall-</v>
      </c>
      <c r="M727" s="322" t="str">
        <f>Übersetzungstexte!A$279</f>
        <v>bare Aus-</v>
      </c>
      <c r="N727" s="310" t="str">
        <f>Übersetzungstexte!A$282</f>
        <v>ausfall</v>
      </c>
      <c r="O727" s="310" t="str">
        <f>Übersetzungstexte!A$285</f>
        <v>ausfall</v>
      </c>
      <c r="P727" s="317" t="str">
        <f>Übersetzungstexte!A$288</f>
        <v>Zwischen-</v>
      </c>
      <c r="Q727" s="310" t="str">
        <f>Übersetzungstexte!A$291</f>
        <v>Karenztage</v>
      </c>
      <c r="R727" s="310" t="str">
        <f>Übersetzungstexte!A$294</f>
        <v>Beantragte</v>
      </c>
      <c r="S727" s="55"/>
      <c r="T727" s="55"/>
      <c r="U727" s="55" t="s">
        <v>682</v>
      </c>
      <c r="V727" s="60" t="s">
        <v>710</v>
      </c>
      <c r="W727" s="61" t="s">
        <v>692</v>
      </c>
      <c r="X727" s="61"/>
      <c r="Y727" s="59" t="s">
        <v>730</v>
      </c>
      <c r="Z727" s="67" t="s">
        <v>691</v>
      </c>
      <c r="AA727" s="59" t="s">
        <v>730</v>
      </c>
      <c r="AB727" s="59" t="s">
        <v>51</v>
      </c>
      <c r="AC727" s="59" t="s">
        <v>672</v>
      </c>
      <c r="AD727" s="59" t="s">
        <v>672</v>
      </c>
      <c r="AE727" s="59" t="s">
        <v>656</v>
      </c>
      <c r="AF727" s="66" t="s">
        <v>707</v>
      </c>
      <c r="AG727" s="66" t="s">
        <v>707</v>
      </c>
      <c r="AH727" s="91" t="s">
        <v>678</v>
      </c>
      <c r="AI727" s="66" t="s">
        <v>760</v>
      </c>
      <c r="AJ727" s="66" t="s">
        <v>763</v>
      </c>
      <c r="AK727" s="66" t="s">
        <v>760</v>
      </c>
      <c r="AL727" s="66" t="s">
        <v>760</v>
      </c>
      <c r="AM727" s="59" t="s">
        <v>672</v>
      </c>
      <c r="AN727" s="66" t="s">
        <v>707</v>
      </c>
      <c r="AO727" s="66" t="s">
        <v>45</v>
      </c>
      <c r="AP727" s="95" t="s">
        <v>47</v>
      </c>
      <c r="AQ727" s="383"/>
    </row>
    <row r="728" spans="1:43" s="6" customFormat="1" hidden="1" x14ac:dyDescent="0.2">
      <c r="A728" s="327" t="str">
        <f>Übersetzungstexte!A$244</f>
        <v>Name,Vorname</v>
      </c>
      <c r="B728" s="328" t="str">
        <f>Übersetzungstexte!A$247</f>
        <v>Verdienst</v>
      </c>
      <c r="C728" s="329" t="str">
        <f>Übersetzungstexte!A$250</f>
        <v>in der AP</v>
      </c>
      <c r="D728" s="330" t="str">
        <f>Übersetzungstexte!A$253</f>
        <v>Vorholzeit</v>
      </c>
      <c r="E728" s="328" t="str">
        <f>Übersetzungstexte!A$256</f>
        <v>Istzeit</v>
      </c>
      <c r="F728" s="330" t="str">
        <f>Übersetzungstexte!A$259</f>
        <v>Absenzen</v>
      </c>
      <c r="G728" s="331" t="str">
        <f>Übersetzungstexte!A$262</f>
        <v>vorherg.</v>
      </c>
      <c r="H728" s="332" t="str">
        <f>Übersetzungstexte!A$265</f>
        <v>laufend</v>
      </c>
      <c r="I728" s="328" t="str">
        <f>Übersetzungstexte!A$268</f>
        <v>Diff.</v>
      </c>
      <c r="J728" s="330" t="str">
        <f>Übersetzungstexte!A$271</f>
        <v>total</v>
      </c>
      <c r="K728" s="330" t="str">
        <f>Übersetzungstexte!A$274</f>
        <v>Vormonate</v>
      </c>
      <c r="L728" s="328" t="str">
        <f>Übersetzungstexte!A$277</f>
        <v>stunden</v>
      </c>
      <c r="M728" s="333" t="str">
        <f>Übersetzungstexte!A$280</f>
        <v>fall-Std.</v>
      </c>
      <c r="N728" s="333" t="str">
        <f>Übersetzungstexte!A$283</f>
        <v>100%</v>
      </c>
      <c r="O728" s="333" t="str">
        <f>Übersetzungstexte!A$286</f>
        <v>80%</v>
      </c>
      <c r="P728" s="329" t="str">
        <f>Übersetzungstexte!A$289</f>
        <v>Beschäftigung</v>
      </c>
      <c r="Q728" s="333" t="str">
        <f>Übersetzungstexte!A$292</f>
        <v>80%</v>
      </c>
      <c r="R728" s="328" t="str">
        <f>Übersetzungstexte!A$295</f>
        <v>Vergütung</v>
      </c>
      <c r="S728" s="55"/>
      <c r="T728" s="55"/>
      <c r="U728" s="55" t="s">
        <v>673</v>
      </c>
      <c r="V728" s="61"/>
      <c r="W728" s="61" t="s">
        <v>738</v>
      </c>
      <c r="X728" s="61"/>
      <c r="Y728" s="59" t="s">
        <v>697</v>
      </c>
      <c r="Z728" s="67" t="s">
        <v>692</v>
      </c>
      <c r="AA728" s="59" t="s">
        <v>698</v>
      </c>
      <c r="AB728" s="59" t="s">
        <v>50</v>
      </c>
      <c r="AC728" s="68" t="s">
        <v>675</v>
      </c>
      <c r="AD728" s="68" t="s">
        <v>676</v>
      </c>
      <c r="AE728" s="68" t="s">
        <v>676</v>
      </c>
      <c r="AF728" s="66" t="s">
        <v>733</v>
      </c>
      <c r="AG728" s="66" t="s">
        <v>733</v>
      </c>
      <c r="AH728" s="96" t="s">
        <v>679</v>
      </c>
      <c r="AI728" s="66" t="s">
        <v>749</v>
      </c>
      <c r="AJ728" s="66" t="s">
        <v>749</v>
      </c>
      <c r="AK728" s="66" t="s">
        <v>749</v>
      </c>
      <c r="AL728" s="66" t="s">
        <v>749</v>
      </c>
      <c r="AM728" s="68" t="s">
        <v>675</v>
      </c>
      <c r="AN728" s="66" t="s">
        <v>733</v>
      </c>
      <c r="AO728" s="66" t="s">
        <v>663</v>
      </c>
      <c r="AP728" s="95" t="s">
        <v>48</v>
      </c>
      <c r="AQ728" s="383"/>
    </row>
    <row r="729" spans="1:43" ht="17.25" hidden="1" customHeight="1" x14ac:dyDescent="0.2">
      <c r="A729" s="347" t="str">
        <f>'Stammdaten Mitarbeitende'!AA729</f>
        <v/>
      </c>
      <c r="B729" s="348" t="str">
        <f t="shared" ref="B729:B749" si="698">U729</f>
        <v/>
      </c>
      <c r="C729" s="162"/>
      <c r="D729" s="163"/>
      <c r="E729" s="164"/>
      <c r="F729" s="165"/>
      <c r="G729" s="307"/>
      <c r="H729" s="308"/>
      <c r="I729" s="346">
        <f t="shared" ref="I729:I749" si="699">V729</f>
        <v>0</v>
      </c>
      <c r="J729" s="309" t="str">
        <f t="shared" ref="J729:J749" si="700">W729</f>
        <v/>
      </c>
      <c r="K729" s="164"/>
      <c r="L729" s="342" t="str">
        <f t="shared" ref="L729:L749" si="701">Z729</f>
        <v/>
      </c>
      <c r="M729" s="309" t="str">
        <f t="shared" ref="M729:M749" si="702">AB729</f>
        <v/>
      </c>
      <c r="N729" s="309" t="str">
        <f t="shared" ref="N729:N749" si="703">AC729</f>
        <v/>
      </c>
      <c r="O729" s="309" t="str">
        <f t="shared" ref="O729:O749" si="704">AD729</f>
        <v/>
      </c>
      <c r="P729" s="164"/>
      <c r="Q729" s="309" t="str">
        <f t="shared" ref="Q729:Q749" si="705">AE729</f>
        <v/>
      </c>
      <c r="R729" s="309" t="str">
        <f t="shared" ref="R729:R749" si="706">AH729</f>
        <v/>
      </c>
      <c r="S729" s="56"/>
      <c r="T729" s="57"/>
      <c r="U729" s="64" t="str">
        <f>IF($A729="","",'Stammdaten Mitarbeitende'!L729)</f>
        <v/>
      </c>
      <c r="V729" s="63">
        <f t="shared" ref="V729:V749" si="707">IF(AND(G729="",H729=""),0,G729-H729)</f>
        <v>0</v>
      </c>
      <c r="W729" s="63" t="str">
        <f t="shared" ref="W729:W749" si="708">IF(OR($A729="",D729="",E729="",F729="",V729=""),"",D729-(E729+F729+V729))</f>
        <v/>
      </c>
      <c r="X729" s="63" t="str">
        <f t="shared" ref="X729:X749" si="709">IF(W729="","",MAX(W729,0))</f>
        <v/>
      </c>
      <c r="Y729" s="65" t="str">
        <f t="shared" ref="Y729:Y749" si="710">IF(J729="","",Y$4)</f>
        <v/>
      </c>
      <c r="Z729" s="65" t="str">
        <f t="shared" ref="Z729:Z749" si="711">IF(J729="","",J729*Z$4)</f>
        <v/>
      </c>
      <c r="AA729" s="19" t="str">
        <f t="shared" ref="AA729:AA749" si="712">IF(Y729="","",AA$4)</f>
        <v/>
      </c>
      <c r="AB729" s="19" t="str">
        <f t="shared" ref="AB729:AB749" si="713">IF(J729="","",ROUND(J729*AB$4 - MAX(K729-L729,0),2))</f>
        <v/>
      </c>
      <c r="AC729" s="19" t="str">
        <f t="shared" ref="AC729:AC749" si="714">IF(OR($A729="",J729="",B729="",M729&lt;0),"",MAX(ROUND(M729*B729*2,1)/2,0))</f>
        <v/>
      </c>
      <c r="AD729" s="19" t="str">
        <f t="shared" ref="AD729:AD749" si="715">IF(OR($A729="",N729=""),"",ROUND(N729*8/5,1)/2)</f>
        <v/>
      </c>
      <c r="AE729" s="19" t="str">
        <f t="shared" ref="AE729:AE749" si="716">IF(OR($A729="",B729="",N729=""),"",ROUND(AE$3*C729*B729*16/50,1)/2)</f>
        <v/>
      </c>
      <c r="AF729" s="19" t="str">
        <f t="shared" ref="AF729:AF749" si="717">IF(OR($A729="",J729="",N729=""),"",MAX(O729+P729-N729,0))</f>
        <v/>
      </c>
      <c r="AG729" s="19">
        <f t="shared" ref="AG729:AG749" si="718">P729</f>
        <v>0</v>
      </c>
      <c r="AH729" s="19" t="str">
        <f t="shared" ref="AH729:AH749" si="719">IF(OR($A729="",N729=""),"",ROUND((MAX(O729-Q729-AF729,0))*2,1)/2)</f>
        <v/>
      </c>
      <c r="AI729" s="81">
        <f t="shared" ref="AI729:AI749" si="720">IF(D729="",0,1)</f>
        <v>0</v>
      </c>
      <c r="AJ729" s="80">
        <f>IF(J729="",0,IF(ROUND(J729,2)&lt;=0,0,1))</f>
        <v>0</v>
      </c>
      <c r="AK729" s="19">
        <f t="shared" ref="AK729:AK749" si="721">IF(D729="",0,D729)</f>
        <v>0</v>
      </c>
      <c r="AL729" s="19">
        <f t="shared" ref="AL729:AL749" si="722">IF(D729="",0,F729)</f>
        <v>0</v>
      </c>
      <c r="AM729" s="64">
        <f>IF('Stammdaten Mitarbeitende'!N729&gt;0,AC729,0)</f>
        <v>0</v>
      </c>
      <c r="AN729" s="74">
        <f>IF('Stammdaten Mitarbeitende'!N729&gt;0,P729,0)</f>
        <v>0</v>
      </c>
      <c r="AO729" s="19">
        <f t="shared" ref="AO729:AO749" si="723">D729</f>
        <v>0</v>
      </c>
      <c r="AP729" s="19">
        <f t="shared" ref="AP729:AP749" si="724">F729</f>
        <v>0</v>
      </c>
      <c r="AQ729" s="97">
        <f t="shared" ref="AQ729:AQ749" si="725">IF(AM729="",0,MAX(AM729-AN729,0))</f>
        <v>0</v>
      </c>
    </row>
    <row r="730" spans="1:43" ht="17.25" hidden="1" customHeight="1" x14ac:dyDescent="0.2">
      <c r="A730" s="347" t="str">
        <f>'Stammdaten Mitarbeitende'!AA730</f>
        <v/>
      </c>
      <c r="B730" s="348" t="str">
        <f t="shared" si="698"/>
        <v/>
      </c>
      <c r="C730" s="162"/>
      <c r="D730" s="163"/>
      <c r="E730" s="164"/>
      <c r="F730" s="165"/>
      <c r="G730" s="307"/>
      <c r="H730" s="308"/>
      <c r="I730" s="346">
        <f t="shared" si="699"/>
        <v>0</v>
      </c>
      <c r="J730" s="309" t="str">
        <f t="shared" si="700"/>
        <v/>
      </c>
      <c r="K730" s="164"/>
      <c r="L730" s="342" t="str">
        <f t="shared" si="701"/>
        <v/>
      </c>
      <c r="M730" s="309" t="str">
        <f t="shared" si="702"/>
        <v/>
      </c>
      <c r="N730" s="309" t="str">
        <f t="shared" si="703"/>
        <v/>
      </c>
      <c r="O730" s="309" t="str">
        <f t="shared" si="704"/>
        <v/>
      </c>
      <c r="P730" s="164"/>
      <c r="Q730" s="309" t="str">
        <f t="shared" si="705"/>
        <v/>
      </c>
      <c r="R730" s="309" t="str">
        <f t="shared" si="706"/>
        <v/>
      </c>
      <c r="S730" s="56"/>
      <c r="T730" s="57"/>
      <c r="U730" s="64" t="str">
        <f>IF($A730="","",'Stammdaten Mitarbeitende'!L730)</f>
        <v/>
      </c>
      <c r="V730" s="63">
        <f t="shared" si="707"/>
        <v>0</v>
      </c>
      <c r="W730" s="63" t="str">
        <f t="shared" si="708"/>
        <v/>
      </c>
      <c r="X730" s="63" t="str">
        <f t="shared" si="709"/>
        <v/>
      </c>
      <c r="Y730" s="65" t="str">
        <f t="shared" si="710"/>
        <v/>
      </c>
      <c r="Z730" s="65" t="str">
        <f t="shared" si="711"/>
        <v/>
      </c>
      <c r="AA730" s="19" t="str">
        <f t="shared" si="712"/>
        <v/>
      </c>
      <c r="AB730" s="19" t="str">
        <f t="shared" si="713"/>
        <v/>
      </c>
      <c r="AC730" s="19" t="str">
        <f t="shared" si="714"/>
        <v/>
      </c>
      <c r="AD730" s="19" t="str">
        <f t="shared" si="715"/>
        <v/>
      </c>
      <c r="AE730" s="19" t="str">
        <f t="shared" si="716"/>
        <v/>
      </c>
      <c r="AF730" s="19" t="str">
        <f t="shared" si="717"/>
        <v/>
      </c>
      <c r="AG730" s="19">
        <f t="shared" si="718"/>
        <v>0</v>
      </c>
      <c r="AH730" s="19" t="str">
        <f t="shared" si="719"/>
        <v/>
      </c>
      <c r="AI730" s="81">
        <f t="shared" si="720"/>
        <v>0</v>
      </c>
      <c r="AJ730" s="80">
        <f t="shared" ref="AJ730:AJ749" si="726">IF(J730="",0,IF(ROUND(J730,2)&lt;=0,0,1))</f>
        <v>0</v>
      </c>
      <c r="AK730" s="19">
        <f t="shared" si="721"/>
        <v>0</v>
      </c>
      <c r="AL730" s="19">
        <f t="shared" si="722"/>
        <v>0</v>
      </c>
      <c r="AM730" s="64">
        <f>IF('Stammdaten Mitarbeitende'!N730&gt;0,AC730,0)</f>
        <v>0</v>
      </c>
      <c r="AN730" s="74">
        <f>IF('Stammdaten Mitarbeitende'!N730&gt;0,P730,0)</f>
        <v>0</v>
      </c>
      <c r="AO730" s="19">
        <f t="shared" si="723"/>
        <v>0</v>
      </c>
      <c r="AP730" s="19">
        <f t="shared" si="724"/>
        <v>0</v>
      </c>
      <c r="AQ730" s="97">
        <f t="shared" si="725"/>
        <v>0</v>
      </c>
    </row>
    <row r="731" spans="1:43" ht="17.25" hidden="1" customHeight="1" x14ac:dyDescent="0.2">
      <c r="A731" s="347" t="str">
        <f>'Stammdaten Mitarbeitende'!AA731</f>
        <v/>
      </c>
      <c r="B731" s="348" t="str">
        <f t="shared" si="698"/>
        <v/>
      </c>
      <c r="C731" s="162"/>
      <c r="D731" s="163"/>
      <c r="E731" s="164"/>
      <c r="F731" s="165"/>
      <c r="G731" s="307"/>
      <c r="H731" s="308"/>
      <c r="I731" s="346">
        <f t="shared" si="699"/>
        <v>0</v>
      </c>
      <c r="J731" s="309" t="str">
        <f t="shared" si="700"/>
        <v/>
      </c>
      <c r="K731" s="164"/>
      <c r="L731" s="342" t="str">
        <f t="shared" si="701"/>
        <v/>
      </c>
      <c r="M731" s="309" t="str">
        <f t="shared" si="702"/>
        <v/>
      </c>
      <c r="N731" s="309" t="str">
        <f t="shared" si="703"/>
        <v/>
      </c>
      <c r="O731" s="309" t="str">
        <f t="shared" si="704"/>
        <v/>
      </c>
      <c r="P731" s="164"/>
      <c r="Q731" s="309" t="str">
        <f t="shared" si="705"/>
        <v/>
      </c>
      <c r="R731" s="309" t="str">
        <f t="shared" si="706"/>
        <v/>
      </c>
      <c r="S731" s="56"/>
      <c r="T731" s="57"/>
      <c r="U731" s="64" t="str">
        <f>IF($A731="","",'Stammdaten Mitarbeitende'!L731)</f>
        <v/>
      </c>
      <c r="V731" s="63">
        <f t="shared" si="707"/>
        <v>0</v>
      </c>
      <c r="W731" s="63" t="str">
        <f t="shared" si="708"/>
        <v/>
      </c>
      <c r="X731" s="63" t="str">
        <f t="shared" si="709"/>
        <v/>
      </c>
      <c r="Y731" s="65" t="str">
        <f t="shared" si="710"/>
        <v/>
      </c>
      <c r="Z731" s="65" t="str">
        <f t="shared" si="711"/>
        <v/>
      </c>
      <c r="AA731" s="19" t="str">
        <f t="shared" si="712"/>
        <v/>
      </c>
      <c r="AB731" s="19" t="str">
        <f t="shared" si="713"/>
        <v/>
      </c>
      <c r="AC731" s="19" t="str">
        <f t="shared" si="714"/>
        <v/>
      </c>
      <c r="AD731" s="19" t="str">
        <f t="shared" si="715"/>
        <v/>
      </c>
      <c r="AE731" s="19" t="str">
        <f t="shared" si="716"/>
        <v/>
      </c>
      <c r="AF731" s="19" t="str">
        <f t="shared" si="717"/>
        <v/>
      </c>
      <c r="AG731" s="19">
        <f t="shared" si="718"/>
        <v>0</v>
      </c>
      <c r="AH731" s="19" t="str">
        <f t="shared" si="719"/>
        <v/>
      </c>
      <c r="AI731" s="81">
        <f t="shared" si="720"/>
        <v>0</v>
      </c>
      <c r="AJ731" s="80">
        <f t="shared" si="726"/>
        <v>0</v>
      </c>
      <c r="AK731" s="19">
        <f t="shared" si="721"/>
        <v>0</v>
      </c>
      <c r="AL731" s="19">
        <f t="shared" si="722"/>
        <v>0</v>
      </c>
      <c r="AM731" s="64">
        <f>IF('Stammdaten Mitarbeitende'!N731&gt;0,AC731,0)</f>
        <v>0</v>
      </c>
      <c r="AN731" s="74">
        <f>IF('Stammdaten Mitarbeitende'!N731&gt;0,P731,0)</f>
        <v>0</v>
      </c>
      <c r="AO731" s="19">
        <f t="shared" si="723"/>
        <v>0</v>
      </c>
      <c r="AP731" s="19">
        <f t="shared" si="724"/>
        <v>0</v>
      </c>
      <c r="AQ731" s="97">
        <f t="shared" si="725"/>
        <v>0</v>
      </c>
    </row>
    <row r="732" spans="1:43" ht="17.25" hidden="1" customHeight="1" x14ac:dyDescent="0.2">
      <c r="A732" s="347" t="str">
        <f>'Stammdaten Mitarbeitende'!AA732</f>
        <v/>
      </c>
      <c r="B732" s="348" t="str">
        <f t="shared" si="698"/>
        <v/>
      </c>
      <c r="C732" s="162"/>
      <c r="D732" s="163"/>
      <c r="E732" s="164"/>
      <c r="F732" s="165"/>
      <c r="G732" s="307"/>
      <c r="H732" s="308"/>
      <c r="I732" s="346">
        <f t="shared" si="699"/>
        <v>0</v>
      </c>
      <c r="J732" s="309" t="str">
        <f t="shared" si="700"/>
        <v/>
      </c>
      <c r="K732" s="164"/>
      <c r="L732" s="342" t="str">
        <f t="shared" si="701"/>
        <v/>
      </c>
      <c r="M732" s="309" t="str">
        <f t="shared" si="702"/>
        <v/>
      </c>
      <c r="N732" s="309" t="str">
        <f t="shared" si="703"/>
        <v/>
      </c>
      <c r="O732" s="309" t="str">
        <f t="shared" si="704"/>
        <v/>
      </c>
      <c r="P732" s="164"/>
      <c r="Q732" s="309" t="str">
        <f t="shared" si="705"/>
        <v/>
      </c>
      <c r="R732" s="309" t="str">
        <f t="shared" si="706"/>
        <v/>
      </c>
      <c r="S732" s="56"/>
      <c r="T732" s="57"/>
      <c r="U732" s="64" t="str">
        <f>IF($A732="","",'Stammdaten Mitarbeitende'!L732)</f>
        <v/>
      </c>
      <c r="V732" s="63">
        <f t="shared" si="707"/>
        <v>0</v>
      </c>
      <c r="W732" s="63" t="str">
        <f t="shared" si="708"/>
        <v/>
      </c>
      <c r="X732" s="63" t="str">
        <f t="shared" si="709"/>
        <v/>
      </c>
      <c r="Y732" s="65" t="str">
        <f t="shared" si="710"/>
        <v/>
      </c>
      <c r="Z732" s="65" t="str">
        <f t="shared" si="711"/>
        <v/>
      </c>
      <c r="AA732" s="19" t="str">
        <f t="shared" si="712"/>
        <v/>
      </c>
      <c r="AB732" s="19" t="str">
        <f t="shared" si="713"/>
        <v/>
      </c>
      <c r="AC732" s="19" t="str">
        <f t="shared" si="714"/>
        <v/>
      </c>
      <c r="AD732" s="19" t="str">
        <f t="shared" si="715"/>
        <v/>
      </c>
      <c r="AE732" s="19" t="str">
        <f t="shared" si="716"/>
        <v/>
      </c>
      <c r="AF732" s="19" t="str">
        <f t="shared" si="717"/>
        <v/>
      </c>
      <c r="AG732" s="19">
        <f t="shared" si="718"/>
        <v>0</v>
      </c>
      <c r="AH732" s="19" t="str">
        <f t="shared" si="719"/>
        <v/>
      </c>
      <c r="AI732" s="81">
        <f t="shared" si="720"/>
        <v>0</v>
      </c>
      <c r="AJ732" s="80">
        <f t="shared" si="726"/>
        <v>0</v>
      </c>
      <c r="AK732" s="19">
        <f t="shared" si="721"/>
        <v>0</v>
      </c>
      <c r="AL732" s="19">
        <f t="shared" si="722"/>
        <v>0</v>
      </c>
      <c r="AM732" s="64">
        <f>IF('Stammdaten Mitarbeitende'!N732&gt;0,AC732,0)</f>
        <v>0</v>
      </c>
      <c r="AN732" s="74">
        <f>IF('Stammdaten Mitarbeitende'!N732&gt;0,P732,0)</f>
        <v>0</v>
      </c>
      <c r="AO732" s="19">
        <f t="shared" si="723"/>
        <v>0</v>
      </c>
      <c r="AP732" s="19">
        <f t="shared" si="724"/>
        <v>0</v>
      </c>
      <c r="AQ732" s="97">
        <f t="shared" si="725"/>
        <v>0</v>
      </c>
    </row>
    <row r="733" spans="1:43" ht="17.25" hidden="1" customHeight="1" x14ac:dyDescent="0.2">
      <c r="A733" s="347" t="str">
        <f>'Stammdaten Mitarbeitende'!AA733</f>
        <v/>
      </c>
      <c r="B733" s="348" t="str">
        <f t="shared" si="698"/>
        <v/>
      </c>
      <c r="C733" s="162"/>
      <c r="D733" s="163"/>
      <c r="E733" s="164"/>
      <c r="F733" s="165"/>
      <c r="G733" s="307"/>
      <c r="H733" s="308"/>
      <c r="I733" s="346">
        <f t="shared" si="699"/>
        <v>0</v>
      </c>
      <c r="J733" s="309" t="str">
        <f t="shared" si="700"/>
        <v/>
      </c>
      <c r="K733" s="164"/>
      <c r="L733" s="342" t="str">
        <f t="shared" si="701"/>
        <v/>
      </c>
      <c r="M733" s="309" t="str">
        <f t="shared" si="702"/>
        <v/>
      </c>
      <c r="N733" s="309" t="str">
        <f t="shared" si="703"/>
        <v/>
      </c>
      <c r="O733" s="309" t="str">
        <f t="shared" si="704"/>
        <v/>
      </c>
      <c r="P733" s="164"/>
      <c r="Q733" s="309" t="str">
        <f t="shared" si="705"/>
        <v/>
      </c>
      <c r="R733" s="309" t="str">
        <f t="shared" si="706"/>
        <v/>
      </c>
      <c r="S733" s="56"/>
      <c r="T733" s="57"/>
      <c r="U733" s="64" t="str">
        <f>IF($A733="","",'Stammdaten Mitarbeitende'!L733)</f>
        <v/>
      </c>
      <c r="V733" s="63">
        <f t="shared" si="707"/>
        <v>0</v>
      </c>
      <c r="W733" s="63" t="str">
        <f t="shared" si="708"/>
        <v/>
      </c>
      <c r="X733" s="63" t="str">
        <f t="shared" si="709"/>
        <v/>
      </c>
      <c r="Y733" s="65" t="str">
        <f t="shared" si="710"/>
        <v/>
      </c>
      <c r="Z733" s="65" t="str">
        <f t="shared" si="711"/>
        <v/>
      </c>
      <c r="AA733" s="19" t="str">
        <f t="shared" si="712"/>
        <v/>
      </c>
      <c r="AB733" s="19" t="str">
        <f t="shared" si="713"/>
        <v/>
      </c>
      <c r="AC733" s="19" t="str">
        <f t="shared" si="714"/>
        <v/>
      </c>
      <c r="AD733" s="19" t="str">
        <f t="shared" si="715"/>
        <v/>
      </c>
      <c r="AE733" s="19" t="str">
        <f t="shared" si="716"/>
        <v/>
      </c>
      <c r="AF733" s="19" t="str">
        <f t="shared" si="717"/>
        <v/>
      </c>
      <c r="AG733" s="19">
        <f t="shared" si="718"/>
        <v>0</v>
      </c>
      <c r="AH733" s="19" t="str">
        <f t="shared" si="719"/>
        <v/>
      </c>
      <c r="AI733" s="81">
        <f t="shared" si="720"/>
        <v>0</v>
      </c>
      <c r="AJ733" s="80">
        <f t="shared" si="726"/>
        <v>0</v>
      </c>
      <c r="AK733" s="19">
        <f t="shared" si="721"/>
        <v>0</v>
      </c>
      <c r="AL733" s="19">
        <f t="shared" si="722"/>
        <v>0</v>
      </c>
      <c r="AM733" s="64">
        <f>IF('Stammdaten Mitarbeitende'!N733&gt;0,AC733,0)</f>
        <v>0</v>
      </c>
      <c r="AN733" s="74">
        <f>IF('Stammdaten Mitarbeitende'!N733&gt;0,P733,0)</f>
        <v>0</v>
      </c>
      <c r="AO733" s="19">
        <f t="shared" si="723"/>
        <v>0</v>
      </c>
      <c r="AP733" s="19">
        <f t="shared" si="724"/>
        <v>0</v>
      </c>
      <c r="AQ733" s="97">
        <f t="shared" si="725"/>
        <v>0</v>
      </c>
    </row>
    <row r="734" spans="1:43" ht="17.25" hidden="1" customHeight="1" x14ac:dyDescent="0.2">
      <c r="A734" s="347" t="str">
        <f>'Stammdaten Mitarbeitende'!AA734</f>
        <v/>
      </c>
      <c r="B734" s="348" t="str">
        <f t="shared" si="698"/>
        <v/>
      </c>
      <c r="C734" s="162"/>
      <c r="D734" s="163"/>
      <c r="E734" s="164"/>
      <c r="F734" s="165"/>
      <c r="G734" s="307"/>
      <c r="H734" s="308"/>
      <c r="I734" s="346">
        <f t="shared" si="699"/>
        <v>0</v>
      </c>
      <c r="J734" s="309" t="str">
        <f t="shared" si="700"/>
        <v/>
      </c>
      <c r="K734" s="164"/>
      <c r="L734" s="342" t="str">
        <f t="shared" si="701"/>
        <v/>
      </c>
      <c r="M734" s="309" t="str">
        <f t="shared" si="702"/>
        <v/>
      </c>
      <c r="N734" s="309" t="str">
        <f t="shared" si="703"/>
        <v/>
      </c>
      <c r="O734" s="309" t="str">
        <f t="shared" si="704"/>
        <v/>
      </c>
      <c r="P734" s="164"/>
      <c r="Q734" s="309" t="str">
        <f t="shared" si="705"/>
        <v/>
      </c>
      <c r="R734" s="309" t="str">
        <f t="shared" si="706"/>
        <v/>
      </c>
      <c r="S734" s="56"/>
      <c r="T734" s="57"/>
      <c r="U734" s="64" t="str">
        <f>IF($A734="","",'Stammdaten Mitarbeitende'!L734)</f>
        <v/>
      </c>
      <c r="V734" s="63">
        <f t="shared" si="707"/>
        <v>0</v>
      </c>
      <c r="W734" s="63" t="str">
        <f t="shared" si="708"/>
        <v/>
      </c>
      <c r="X734" s="63" t="str">
        <f t="shared" si="709"/>
        <v/>
      </c>
      <c r="Y734" s="65" t="str">
        <f t="shared" si="710"/>
        <v/>
      </c>
      <c r="Z734" s="65" t="str">
        <f t="shared" si="711"/>
        <v/>
      </c>
      <c r="AA734" s="19" t="str">
        <f t="shared" si="712"/>
        <v/>
      </c>
      <c r="AB734" s="19" t="str">
        <f t="shared" si="713"/>
        <v/>
      </c>
      <c r="AC734" s="19" t="str">
        <f t="shared" si="714"/>
        <v/>
      </c>
      <c r="AD734" s="19" t="str">
        <f t="shared" si="715"/>
        <v/>
      </c>
      <c r="AE734" s="19" t="str">
        <f t="shared" si="716"/>
        <v/>
      </c>
      <c r="AF734" s="19" t="str">
        <f t="shared" si="717"/>
        <v/>
      </c>
      <c r="AG734" s="19">
        <f t="shared" si="718"/>
        <v>0</v>
      </c>
      <c r="AH734" s="19" t="str">
        <f t="shared" si="719"/>
        <v/>
      </c>
      <c r="AI734" s="81">
        <f t="shared" si="720"/>
        <v>0</v>
      </c>
      <c r="AJ734" s="80">
        <f t="shared" si="726"/>
        <v>0</v>
      </c>
      <c r="AK734" s="19">
        <f t="shared" si="721"/>
        <v>0</v>
      </c>
      <c r="AL734" s="19">
        <f t="shared" si="722"/>
        <v>0</v>
      </c>
      <c r="AM734" s="64">
        <f>IF('Stammdaten Mitarbeitende'!N734&gt;0,AC734,0)</f>
        <v>0</v>
      </c>
      <c r="AN734" s="74">
        <f>IF('Stammdaten Mitarbeitende'!N734&gt;0,P734,0)</f>
        <v>0</v>
      </c>
      <c r="AO734" s="19">
        <f t="shared" si="723"/>
        <v>0</v>
      </c>
      <c r="AP734" s="19">
        <f t="shared" si="724"/>
        <v>0</v>
      </c>
      <c r="AQ734" s="97">
        <f t="shared" si="725"/>
        <v>0</v>
      </c>
    </row>
    <row r="735" spans="1:43" ht="17.25" hidden="1" customHeight="1" x14ac:dyDescent="0.2">
      <c r="A735" s="347" t="str">
        <f>'Stammdaten Mitarbeitende'!AA735</f>
        <v/>
      </c>
      <c r="B735" s="348" t="str">
        <f t="shared" si="698"/>
        <v/>
      </c>
      <c r="C735" s="162"/>
      <c r="D735" s="163"/>
      <c r="E735" s="164"/>
      <c r="F735" s="165"/>
      <c r="G735" s="307"/>
      <c r="H735" s="308"/>
      <c r="I735" s="346">
        <f t="shared" si="699"/>
        <v>0</v>
      </c>
      <c r="J735" s="309" t="str">
        <f t="shared" si="700"/>
        <v/>
      </c>
      <c r="K735" s="164"/>
      <c r="L735" s="342" t="str">
        <f t="shared" si="701"/>
        <v/>
      </c>
      <c r="M735" s="309" t="str">
        <f t="shared" si="702"/>
        <v/>
      </c>
      <c r="N735" s="309" t="str">
        <f t="shared" si="703"/>
        <v/>
      </c>
      <c r="O735" s="309" t="str">
        <f t="shared" si="704"/>
        <v/>
      </c>
      <c r="P735" s="164"/>
      <c r="Q735" s="309" t="str">
        <f t="shared" si="705"/>
        <v/>
      </c>
      <c r="R735" s="309" t="str">
        <f t="shared" si="706"/>
        <v/>
      </c>
      <c r="S735" s="56"/>
      <c r="T735" s="57"/>
      <c r="U735" s="64" t="str">
        <f>IF($A735="","",'Stammdaten Mitarbeitende'!L735)</f>
        <v/>
      </c>
      <c r="V735" s="63">
        <f t="shared" si="707"/>
        <v>0</v>
      </c>
      <c r="W735" s="63" t="str">
        <f t="shared" si="708"/>
        <v/>
      </c>
      <c r="X735" s="63" t="str">
        <f t="shared" si="709"/>
        <v/>
      </c>
      <c r="Y735" s="65" t="str">
        <f t="shared" si="710"/>
        <v/>
      </c>
      <c r="Z735" s="65" t="str">
        <f t="shared" si="711"/>
        <v/>
      </c>
      <c r="AA735" s="19" t="str">
        <f t="shared" si="712"/>
        <v/>
      </c>
      <c r="AB735" s="19" t="str">
        <f t="shared" si="713"/>
        <v/>
      </c>
      <c r="AC735" s="19" t="str">
        <f t="shared" si="714"/>
        <v/>
      </c>
      <c r="AD735" s="19" t="str">
        <f t="shared" si="715"/>
        <v/>
      </c>
      <c r="AE735" s="19" t="str">
        <f t="shared" si="716"/>
        <v/>
      </c>
      <c r="AF735" s="19" t="str">
        <f t="shared" si="717"/>
        <v/>
      </c>
      <c r="AG735" s="19">
        <f t="shared" si="718"/>
        <v>0</v>
      </c>
      <c r="AH735" s="19" t="str">
        <f t="shared" si="719"/>
        <v/>
      </c>
      <c r="AI735" s="81">
        <f t="shared" si="720"/>
        <v>0</v>
      </c>
      <c r="AJ735" s="80">
        <f t="shared" si="726"/>
        <v>0</v>
      </c>
      <c r="AK735" s="19">
        <f t="shared" si="721"/>
        <v>0</v>
      </c>
      <c r="AL735" s="19">
        <f t="shared" si="722"/>
        <v>0</v>
      </c>
      <c r="AM735" s="64">
        <f>IF('Stammdaten Mitarbeitende'!N735&gt;0,AC735,0)</f>
        <v>0</v>
      </c>
      <c r="AN735" s="74">
        <f>IF('Stammdaten Mitarbeitende'!N735&gt;0,P735,0)</f>
        <v>0</v>
      </c>
      <c r="AO735" s="19">
        <f t="shared" si="723"/>
        <v>0</v>
      </c>
      <c r="AP735" s="19">
        <f t="shared" si="724"/>
        <v>0</v>
      </c>
      <c r="AQ735" s="97">
        <f t="shared" si="725"/>
        <v>0</v>
      </c>
    </row>
    <row r="736" spans="1:43" ht="17.25" hidden="1" customHeight="1" x14ac:dyDescent="0.2">
      <c r="A736" s="347" t="str">
        <f>'Stammdaten Mitarbeitende'!AA736</f>
        <v/>
      </c>
      <c r="B736" s="348" t="str">
        <f t="shared" si="698"/>
        <v/>
      </c>
      <c r="C736" s="162"/>
      <c r="D736" s="163"/>
      <c r="E736" s="164"/>
      <c r="F736" s="165"/>
      <c r="G736" s="307"/>
      <c r="H736" s="308"/>
      <c r="I736" s="346">
        <f t="shared" si="699"/>
        <v>0</v>
      </c>
      <c r="J736" s="309" t="str">
        <f t="shared" si="700"/>
        <v/>
      </c>
      <c r="K736" s="164"/>
      <c r="L736" s="342" t="str">
        <f t="shared" si="701"/>
        <v/>
      </c>
      <c r="M736" s="309" t="str">
        <f t="shared" si="702"/>
        <v/>
      </c>
      <c r="N736" s="309" t="str">
        <f t="shared" si="703"/>
        <v/>
      </c>
      <c r="O736" s="309" t="str">
        <f t="shared" si="704"/>
        <v/>
      </c>
      <c r="P736" s="164"/>
      <c r="Q736" s="309" t="str">
        <f t="shared" si="705"/>
        <v/>
      </c>
      <c r="R736" s="309" t="str">
        <f t="shared" si="706"/>
        <v/>
      </c>
      <c r="S736" s="56"/>
      <c r="T736" s="57"/>
      <c r="U736" s="64" t="str">
        <f>IF($A736="","",'Stammdaten Mitarbeitende'!L736)</f>
        <v/>
      </c>
      <c r="V736" s="63">
        <f t="shared" si="707"/>
        <v>0</v>
      </c>
      <c r="W736" s="63" t="str">
        <f t="shared" si="708"/>
        <v/>
      </c>
      <c r="X736" s="63" t="str">
        <f t="shared" si="709"/>
        <v/>
      </c>
      <c r="Y736" s="65" t="str">
        <f t="shared" si="710"/>
        <v/>
      </c>
      <c r="Z736" s="65" t="str">
        <f t="shared" si="711"/>
        <v/>
      </c>
      <c r="AA736" s="19" t="str">
        <f t="shared" si="712"/>
        <v/>
      </c>
      <c r="AB736" s="19" t="str">
        <f t="shared" si="713"/>
        <v/>
      </c>
      <c r="AC736" s="19" t="str">
        <f t="shared" si="714"/>
        <v/>
      </c>
      <c r="AD736" s="19" t="str">
        <f t="shared" si="715"/>
        <v/>
      </c>
      <c r="AE736" s="19" t="str">
        <f t="shared" si="716"/>
        <v/>
      </c>
      <c r="AF736" s="19" t="str">
        <f t="shared" si="717"/>
        <v/>
      </c>
      <c r="AG736" s="19">
        <f t="shared" si="718"/>
        <v>0</v>
      </c>
      <c r="AH736" s="19" t="str">
        <f t="shared" si="719"/>
        <v/>
      </c>
      <c r="AI736" s="81">
        <f t="shared" si="720"/>
        <v>0</v>
      </c>
      <c r="AJ736" s="80">
        <f t="shared" si="726"/>
        <v>0</v>
      </c>
      <c r="AK736" s="19">
        <f t="shared" si="721"/>
        <v>0</v>
      </c>
      <c r="AL736" s="19">
        <f t="shared" si="722"/>
        <v>0</v>
      </c>
      <c r="AM736" s="64">
        <f>IF('Stammdaten Mitarbeitende'!N736&gt;0,AC736,0)</f>
        <v>0</v>
      </c>
      <c r="AN736" s="74">
        <f>IF('Stammdaten Mitarbeitende'!N736&gt;0,P736,0)</f>
        <v>0</v>
      </c>
      <c r="AO736" s="19">
        <f t="shared" si="723"/>
        <v>0</v>
      </c>
      <c r="AP736" s="19">
        <f t="shared" si="724"/>
        <v>0</v>
      </c>
      <c r="AQ736" s="97">
        <f t="shared" si="725"/>
        <v>0</v>
      </c>
    </row>
    <row r="737" spans="1:43" ht="17.25" hidden="1" customHeight="1" x14ac:dyDescent="0.2">
      <c r="A737" s="347" t="str">
        <f>'Stammdaten Mitarbeitende'!AA737</f>
        <v/>
      </c>
      <c r="B737" s="348" t="str">
        <f t="shared" si="698"/>
        <v/>
      </c>
      <c r="C737" s="162"/>
      <c r="D737" s="163"/>
      <c r="E737" s="164"/>
      <c r="F737" s="165"/>
      <c r="G737" s="307"/>
      <c r="H737" s="308"/>
      <c r="I737" s="346">
        <f t="shared" si="699"/>
        <v>0</v>
      </c>
      <c r="J737" s="309" t="str">
        <f t="shared" si="700"/>
        <v/>
      </c>
      <c r="K737" s="164"/>
      <c r="L737" s="342" t="str">
        <f t="shared" si="701"/>
        <v/>
      </c>
      <c r="M737" s="309" t="str">
        <f t="shared" si="702"/>
        <v/>
      </c>
      <c r="N737" s="309" t="str">
        <f t="shared" si="703"/>
        <v/>
      </c>
      <c r="O737" s="309" t="str">
        <f t="shared" si="704"/>
        <v/>
      </c>
      <c r="P737" s="164"/>
      <c r="Q737" s="309" t="str">
        <f t="shared" si="705"/>
        <v/>
      </c>
      <c r="R737" s="309" t="str">
        <f t="shared" si="706"/>
        <v/>
      </c>
      <c r="S737" s="56"/>
      <c r="T737" s="57"/>
      <c r="U737" s="64" t="str">
        <f>IF($A737="","",'Stammdaten Mitarbeitende'!L737)</f>
        <v/>
      </c>
      <c r="V737" s="63">
        <f t="shared" si="707"/>
        <v>0</v>
      </c>
      <c r="W737" s="63" t="str">
        <f t="shared" si="708"/>
        <v/>
      </c>
      <c r="X737" s="63" t="str">
        <f t="shared" si="709"/>
        <v/>
      </c>
      <c r="Y737" s="65" t="str">
        <f t="shared" si="710"/>
        <v/>
      </c>
      <c r="Z737" s="65" t="str">
        <f t="shared" si="711"/>
        <v/>
      </c>
      <c r="AA737" s="19" t="str">
        <f t="shared" si="712"/>
        <v/>
      </c>
      <c r="AB737" s="19" t="str">
        <f t="shared" si="713"/>
        <v/>
      </c>
      <c r="AC737" s="19" t="str">
        <f t="shared" si="714"/>
        <v/>
      </c>
      <c r="AD737" s="19" t="str">
        <f t="shared" si="715"/>
        <v/>
      </c>
      <c r="AE737" s="19" t="str">
        <f t="shared" si="716"/>
        <v/>
      </c>
      <c r="AF737" s="19" t="str">
        <f t="shared" si="717"/>
        <v/>
      </c>
      <c r="AG737" s="19">
        <f t="shared" si="718"/>
        <v>0</v>
      </c>
      <c r="AH737" s="19" t="str">
        <f t="shared" si="719"/>
        <v/>
      </c>
      <c r="AI737" s="81">
        <f t="shared" si="720"/>
        <v>0</v>
      </c>
      <c r="AJ737" s="80">
        <f t="shared" si="726"/>
        <v>0</v>
      </c>
      <c r="AK737" s="19">
        <f t="shared" si="721"/>
        <v>0</v>
      </c>
      <c r="AL737" s="19">
        <f t="shared" si="722"/>
        <v>0</v>
      </c>
      <c r="AM737" s="64">
        <f>IF('Stammdaten Mitarbeitende'!N737&gt;0,AC737,0)</f>
        <v>0</v>
      </c>
      <c r="AN737" s="74">
        <f>IF('Stammdaten Mitarbeitende'!N737&gt;0,P737,0)</f>
        <v>0</v>
      </c>
      <c r="AO737" s="19">
        <f t="shared" si="723"/>
        <v>0</v>
      </c>
      <c r="AP737" s="19">
        <f t="shared" si="724"/>
        <v>0</v>
      </c>
      <c r="AQ737" s="97">
        <f t="shared" si="725"/>
        <v>0</v>
      </c>
    </row>
    <row r="738" spans="1:43" ht="17.25" hidden="1" customHeight="1" x14ac:dyDescent="0.2">
      <c r="A738" s="347" t="str">
        <f>'Stammdaten Mitarbeitende'!AA738</f>
        <v/>
      </c>
      <c r="B738" s="348" t="str">
        <f t="shared" si="698"/>
        <v/>
      </c>
      <c r="C738" s="162"/>
      <c r="D738" s="163"/>
      <c r="E738" s="164"/>
      <c r="F738" s="165"/>
      <c r="G738" s="307"/>
      <c r="H738" s="308"/>
      <c r="I738" s="346">
        <f t="shared" si="699"/>
        <v>0</v>
      </c>
      <c r="J738" s="309" t="str">
        <f t="shared" si="700"/>
        <v/>
      </c>
      <c r="K738" s="164"/>
      <c r="L738" s="342" t="str">
        <f t="shared" si="701"/>
        <v/>
      </c>
      <c r="M738" s="309" t="str">
        <f t="shared" si="702"/>
        <v/>
      </c>
      <c r="N738" s="309" t="str">
        <f t="shared" si="703"/>
        <v/>
      </c>
      <c r="O738" s="309" t="str">
        <f t="shared" si="704"/>
        <v/>
      </c>
      <c r="P738" s="164"/>
      <c r="Q738" s="309" t="str">
        <f t="shared" si="705"/>
        <v/>
      </c>
      <c r="R738" s="309" t="str">
        <f t="shared" si="706"/>
        <v/>
      </c>
      <c r="S738" s="56"/>
      <c r="T738" s="57"/>
      <c r="U738" s="64" t="str">
        <f>IF($A738="","",'Stammdaten Mitarbeitende'!L738)</f>
        <v/>
      </c>
      <c r="V738" s="63">
        <f t="shared" si="707"/>
        <v>0</v>
      </c>
      <c r="W738" s="63" t="str">
        <f t="shared" si="708"/>
        <v/>
      </c>
      <c r="X738" s="63" t="str">
        <f t="shared" si="709"/>
        <v/>
      </c>
      <c r="Y738" s="65" t="str">
        <f t="shared" si="710"/>
        <v/>
      </c>
      <c r="Z738" s="65" t="str">
        <f t="shared" si="711"/>
        <v/>
      </c>
      <c r="AA738" s="19" t="str">
        <f t="shared" si="712"/>
        <v/>
      </c>
      <c r="AB738" s="19" t="str">
        <f t="shared" si="713"/>
        <v/>
      </c>
      <c r="AC738" s="19" t="str">
        <f t="shared" si="714"/>
        <v/>
      </c>
      <c r="AD738" s="19" t="str">
        <f t="shared" si="715"/>
        <v/>
      </c>
      <c r="AE738" s="19" t="str">
        <f t="shared" si="716"/>
        <v/>
      </c>
      <c r="AF738" s="19" t="str">
        <f t="shared" si="717"/>
        <v/>
      </c>
      <c r="AG738" s="19">
        <f t="shared" si="718"/>
        <v>0</v>
      </c>
      <c r="AH738" s="19" t="str">
        <f t="shared" si="719"/>
        <v/>
      </c>
      <c r="AI738" s="81">
        <f t="shared" si="720"/>
        <v>0</v>
      </c>
      <c r="AJ738" s="80">
        <f t="shared" si="726"/>
        <v>0</v>
      </c>
      <c r="AK738" s="19">
        <f t="shared" si="721"/>
        <v>0</v>
      </c>
      <c r="AL738" s="19">
        <f t="shared" si="722"/>
        <v>0</v>
      </c>
      <c r="AM738" s="64">
        <f>IF('Stammdaten Mitarbeitende'!N738&gt;0,AC738,0)</f>
        <v>0</v>
      </c>
      <c r="AN738" s="74">
        <f>IF('Stammdaten Mitarbeitende'!N738&gt;0,P738,0)</f>
        <v>0</v>
      </c>
      <c r="AO738" s="19">
        <f t="shared" si="723"/>
        <v>0</v>
      </c>
      <c r="AP738" s="19">
        <f t="shared" si="724"/>
        <v>0</v>
      </c>
      <c r="AQ738" s="97">
        <f t="shared" si="725"/>
        <v>0</v>
      </c>
    </row>
    <row r="739" spans="1:43" ht="17.25" hidden="1" customHeight="1" x14ac:dyDescent="0.2">
      <c r="A739" s="347" t="str">
        <f>'Stammdaten Mitarbeitende'!AA739</f>
        <v/>
      </c>
      <c r="B739" s="348" t="str">
        <f t="shared" si="698"/>
        <v/>
      </c>
      <c r="C739" s="162"/>
      <c r="D739" s="163"/>
      <c r="E739" s="164"/>
      <c r="F739" s="165"/>
      <c r="G739" s="307"/>
      <c r="H739" s="308"/>
      <c r="I739" s="346">
        <f t="shared" si="699"/>
        <v>0</v>
      </c>
      <c r="J739" s="309" t="str">
        <f t="shared" si="700"/>
        <v/>
      </c>
      <c r="K739" s="164"/>
      <c r="L739" s="342" t="str">
        <f t="shared" si="701"/>
        <v/>
      </c>
      <c r="M739" s="309" t="str">
        <f t="shared" si="702"/>
        <v/>
      </c>
      <c r="N739" s="309" t="str">
        <f t="shared" si="703"/>
        <v/>
      </c>
      <c r="O739" s="309" t="str">
        <f t="shared" si="704"/>
        <v/>
      </c>
      <c r="P739" s="164"/>
      <c r="Q739" s="309" t="str">
        <f t="shared" si="705"/>
        <v/>
      </c>
      <c r="R739" s="309" t="str">
        <f t="shared" si="706"/>
        <v/>
      </c>
      <c r="S739" s="56"/>
      <c r="T739" s="57"/>
      <c r="U739" s="64" t="str">
        <f>IF($A739="","",'Stammdaten Mitarbeitende'!L739)</f>
        <v/>
      </c>
      <c r="V739" s="63">
        <f t="shared" si="707"/>
        <v>0</v>
      </c>
      <c r="W739" s="63" t="str">
        <f t="shared" si="708"/>
        <v/>
      </c>
      <c r="X739" s="63" t="str">
        <f t="shared" si="709"/>
        <v/>
      </c>
      <c r="Y739" s="65" t="str">
        <f t="shared" si="710"/>
        <v/>
      </c>
      <c r="Z739" s="65" t="str">
        <f t="shared" si="711"/>
        <v/>
      </c>
      <c r="AA739" s="19" t="str">
        <f t="shared" si="712"/>
        <v/>
      </c>
      <c r="AB739" s="19" t="str">
        <f t="shared" si="713"/>
        <v/>
      </c>
      <c r="AC739" s="19" t="str">
        <f t="shared" si="714"/>
        <v/>
      </c>
      <c r="AD739" s="19" t="str">
        <f t="shared" si="715"/>
        <v/>
      </c>
      <c r="AE739" s="19" t="str">
        <f t="shared" si="716"/>
        <v/>
      </c>
      <c r="AF739" s="19" t="str">
        <f t="shared" si="717"/>
        <v/>
      </c>
      <c r="AG739" s="19">
        <f t="shared" si="718"/>
        <v>0</v>
      </c>
      <c r="AH739" s="19" t="str">
        <f t="shared" si="719"/>
        <v/>
      </c>
      <c r="AI739" s="81">
        <f t="shared" si="720"/>
        <v>0</v>
      </c>
      <c r="AJ739" s="80">
        <f t="shared" si="726"/>
        <v>0</v>
      </c>
      <c r="AK739" s="19">
        <f t="shared" si="721"/>
        <v>0</v>
      </c>
      <c r="AL739" s="19">
        <f t="shared" si="722"/>
        <v>0</v>
      </c>
      <c r="AM739" s="64">
        <f>IF('Stammdaten Mitarbeitende'!N739&gt;0,AC739,0)</f>
        <v>0</v>
      </c>
      <c r="AN739" s="74">
        <f>IF('Stammdaten Mitarbeitende'!N739&gt;0,P739,0)</f>
        <v>0</v>
      </c>
      <c r="AO739" s="19">
        <f t="shared" si="723"/>
        <v>0</v>
      </c>
      <c r="AP739" s="19">
        <f t="shared" si="724"/>
        <v>0</v>
      </c>
      <c r="AQ739" s="97">
        <f t="shared" si="725"/>
        <v>0</v>
      </c>
    </row>
    <row r="740" spans="1:43" ht="17.25" hidden="1" customHeight="1" x14ac:dyDescent="0.2">
      <c r="A740" s="347" t="str">
        <f>'Stammdaten Mitarbeitende'!AA740</f>
        <v/>
      </c>
      <c r="B740" s="348" t="str">
        <f t="shared" si="698"/>
        <v/>
      </c>
      <c r="C740" s="162"/>
      <c r="D740" s="163"/>
      <c r="E740" s="164"/>
      <c r="F740" s="165"/>
      <c r="G740" s="307"/>
      <c r="H740" s="308"/>
      <c r="I740" s="346">
        <f t="shared" si="699"/>
        <v>0</v>
      </c>
      <c r="J740" s="309" t="str">
        <f t="shared" si="700"/>
        <v/>
      </c>
      <c r="K740" s="164"/>
      <c r="L740" s="342" t="str">
        <f t="shared" si="701"/>
        <v/>
      </c>
      <c r="M740" s="309" t="str">
        <f t="shared" si="702"/>
        <v/>
      </c>
      <c r="N740" s="309" t="str">
        <f t="shared" si="703"/>
        <v/>
      </c>
      <c r="O740" s="309" t="str">
        <f t="shared" si="704"/>
        <v/>
      </c>
      <c r="P740" s="164"/>
      <c r="Q740" s="309" t="str">
        <f t="shared" si="705"/>
        <v/>
      </c>
      <c r="R740" s="309" t="str">
        <f t="shared" si="706"/>
        <v/>
      </c>
      <c r="S740" s="56"/>
      <c r="T740" s="57"/>
      <c r="U740" s="64" t="str">
        <f>IF($A740="","",'Stammdaten Mitarbeitende'!L740)</f>
        <v/>
      </c>
      <c r="V740" s="63">
        <f t="shared" si="707"/>
        <v>0</v>
      </c>
      <c r="W740" s="63" t="str">
        <f t="shared" si="708"/>
        <v/>
      </c>
      <c r="X740" s="63" t="str">
        <f t="shared" si="709"/>
        <v/>
      </c>
      <c r="Y740" s="65" t="str">
        <f t="shared" si="710"/>
        <v/>
      </c>
      <c r="Z740" s="65" t="str">
        <f t="shared" si="711"/>
        <v/>
      </c>
      <c r="AA740" s="19" t="str">
        <f t="shared" si="712"/>
        <v/>
      </c>
      <c r="AB740" s="19" t="str">
        <f t="shared" si="713"/>
        <v/>
      </c>
      <c r="AC740" s="19" t="str">
        <f t="shared" si="714"/>
        <v/>
      </c>
      <c r="AD740" s="19" t="str">
        <f t="shared" si="715"/>
        <v/>
      </c>
      <c r="AE740" s="19" t="str">
        <f t="shared" si="716"/>
        <v/>
      </c>
      <c r="AF740" s="19" t="str">
        <f t="shared" si="717"/>
        <v/>
      </c>
      <c r="AG740" s="19">
        <f t="shared" si="718"/>
        <v>0</v>
      </c>
      <c r="AH740" s="19" t="str">
        <f t="shared" si="719"/>
        <v/>
      </c>
      <c r="AI740" s="81">
        <f t="shared" si="720"/>
        <v>0</v>
      </c>
      <c r="AJ740" s="80">
        <f t="shared" si="726"/>
        <v>0</v>
      </c>
      <c r="AK740" s="19">
        <f t="shared" si="721"/>
        <v>0</v>
      </c>
      <c r="AL740" s="19">
        <f t="shared" si="722"/>
        <v>0</v>
      </c>
      <c r="AM740" s="64">
        <f>IF('Stammdaten Mitarbeitende'!N740&gt;0,AC740,0)</f>
        <v>0</v>
      </c>
      <c r="AN740" s="74">
        <f>IF('Stammdaten Mitarbeitende'!N740&gt;0,P740,0)</f>
        <v>0</v>
      </c>
      <c r="AO740" s="19">
        <f t="shared" si="723"/>
        <v>0</v>
      </c>
      <c r="AP740" s="19">
        <f t="shared" si="724"/>
        <v>0</v>
      </c>
      <c r="AQ740" s="97">
        <f t="shared" si="725"/>
        <v>0</v>
      </c>
    </row>
    <row r="741" spans="1:43" ht="17.25" hidden="1" customHeight="1" x14ac:dyDescent="0.2">
      <c r="A741" s="347" t="str">
        <f>'Stammdaten Mitarbeitende'!AA741</f>
        <v/>
      </c>
      <c r="B741" s="348" t="str">
        <f t="shared" si="698"/>
        <v/>
      </c>
      <c r="C741" s="162"/>
      <c r="D741" s="163"/>
      <c r="E741" s="164"/>
      <c r="F741" s="165"/>
      <c r="G741" s="307"/>
      <c r="H741" s="308"/>
      <c r="I741" s="346">
        <f t="shared" si="699"/>
        <v>0</v>
      </c>
      <c r="J741" s="309" t="str">
        <f t="shared" si="700"/>
        <v/>
      </c>
      <c r="K741" s="164"/>
      <c r="L741" s="342" t="str">
        <f t="shared" si="701"/>
        <v/>
      </c>
      <c r="M741" s="309" t="str">
        <f t="shared" si="702"/>
        <v/>
      </c>
      <c r="N741" s="309" t="str">
        <f t="shared" si="703"/>
        <v/>
      </c>
      <c r="O741" s="309" t="str">
        <f t="shared" si="704"/>
        <v/>
      </c>
      <c r="P741" s="164"/>
      <c r="Q741" s="309" t="str">
        <f t="shared" si="705"/>
        <v/>
      </c>
      <c r="R741" s="309" t="str">
        <f t="shared" si="706"/>
        <v/>
      </c>
      <c r="S741" s="56"/>
      <c r="T741" s="57"/>
      <c r="U741" s="64" t="str">
        <f>IF($A741="","",'Stammdaten Mitarbeitende'!L741)</f>
        <v/>
      </c>
      <c r="V741" s="63">
        <f t="shared" si="707"/>
        <v>0</v>
      </c>
      <c r="W741" s="63" t="str">
        <f t="shared" si="708"/>
        <v/>
      </c>
      <c r="X741" s="63" t="str">
        <f t="shared" si="709"/>
        <v/>
      </c>
      <c r="Y741" s="65" t="str">
        <f t="shared" si="710"/>
        <v/>
      </c>
      <c r="Z741" s="65" t="str">
        <f t="shared" si="711"/>
        <v/>
      </c>
      <c r="AA741" s="19" t="str">
        <f t="shared" si="712"/>
        <v/>
      </c>
      <c r="AB741" s="19" t="str">
        <f t="shared" si="713"/>
        <v/>
      </c>
      <c r="AC741" s="19" t="str">
        <f t="shared" si="714"/>
        <v/>
      </c>
      <c r="AD741" s="19" t="str">
        <f t="shared" si="715"/>
        <v/>
      </c>
      <c r="AE741" s="19" t="str">
        <f t="shared" si="716"/>
        <v/>
      </c>
      <c r="AF741" s="19" t="str">
        <f t="shared" si="717"/>
        <v/>
      </c>
      <c r="AG741" s="19">
        <f t="shared" si="718"/>
        <v>0</v>
      </c>
      <c r="AH741" s="19" t="str">
        <f t="shared" si="719"/>
        <v/>
      </c>
      <c r="AI741" s="81">
        <f t="shared" si="720"/>
        <v>0</v>
      </c>
      <c r="AJ741" s="80">
        <f t="shared" si="726"/>
        <v>0</v>
      </c>
      <c r="AK741" s="19">
        <f t="shared" si="721"/>
        <v>0</v>
      </c>
      <c r="AL741" s="19">
        <f t="shared" si="722"/>
        <v>0</v>
      </c>
      <c r="AM741" s="64">
        <f>IF('Stammdaten Mitarbeitende'!N741&gt;0,AC741,0)</f>
        <v>0</v>
      </c>
      <c r="AN741" s="74">
        <f>IF('Stammdaten Mitarbeitende'!N741&gt;0,P741,0)</f>
        <v>0</v>
      </c>
      <c r="AO741" s="19">
        <f t="shared" si="723"/>
        <v>0</v>
      </c>
      <c r="AP741" s="19">
        <f t="shared" si="724"/>
        <v>0</v>
      </c>
      <c r="AQ741" s="97">
        <f t="shared" si="725"/>
        <v>0</v>
      </c>
    </row>
    <row r="742" spans="1:43" ht="17.25" hidden="1" customHeight="1" x14ac:dyDescent="0.2">
      <c r="A742" s="347" t="str">
        <f>'Stammdaten Mitarbeitende'!AA742</f>
        <v/>
      </c>
      <c r="B742" s="348" t="str">
        <f t="shared" si="698"/>
        <v/>
      </c>
      <c r="C742" s="162"/>
      <c r="D742" s="163"/>
      <c r="E742" s="164"/>
      <c r="F742" s="165"/>
      <c r="G742" s="307"/>
      <c r="H742" s="308"/>
      <c r="I742" s="346">
        <f t="shared" si="699"/>
        <v>0</v>
      </c>
      <c r="J742" s="309" t="str">
        <f t="shared" si="700"/>
        <v/>
      </c>
      <c r="K742" s="164"/>
      <c r="L742" s="342" t="str">
        <f t="shared" si="701"/>
        <v/>
      </c>
      <c r="M742" s="309" t="str">
        <f t="shared" si="702"/>
        <v/>
      </c>
      <c r="N742" s="309" t="str">
        <f t="shared" si="703"/>
        <v/>
      </c>
      <c r="O742" s="309" t="str">
        <f t="shared" si="704"/>
        <v/>
      </c>
      <c r="P742" s="164"/>
      <c r="Q742" s="309" t="str">
        <f t="shared" si="705"/>
        <v/>
      </c>
      <c r="R742" s="309" t="str">
        <f t="shared" si="706"/>
        <v/>
      </c>
      <c r="S742" s="56"/>
      <c r="T742" s="57"/>
      <c r="U742" s="64" t="str">
        <f>IF($A742="","",'Stammdaten Mitarbeitende'!L742)</f>
        <v/>
      </c>
      <c r="V742" s="63">
        <f t="shared" si="707"/>
        <v>0</v>
      </c>
      <c r="W742" s="63" t="str">
        <f t="shared" si="708"/>
        <v/>
      </c>
      <c r="X742" s="63" t="str">
        <f t="shared" si="709"/>
        <v/>
      </c>
      <c r="Y742" s="65" t="str">
        <f t="shared" si="710"/>
        <v/>
      </c>
      <c r="Z742" s="65" t="str">
        <f t="shared" si="711"/>
        <v/>
      </c>
      <c r="AA742" s="19" t="str">
        <f t="shared" si="712"/>
        <v/>
      </c>
      <c r="AB742" s="19" t="str">
        <f t="shared" si="713"/>
        <v/>
      </c>
      <c r="AC742" s="19" t="str">
        <f t="shared" si="714"/>
        <v/>
      </c>
      <c r="AD742" s="19" t="str">
        <f t="shared" si="715"/>
        <v/>
      </c>
      <c r="AE742" s="19" t="str">
        <f t="shared" si="716"/>
        <v/>
      </c>
      <c r="AF742" s="19" t="str">
        <f t="shared" si="717"/>
        <v/>
      </c>
      <c r="AG742" s="19">
        <f t="shared" si="718"/>
        <v>0</v>
      </c>
      <c r="AH742" s="19" t="str">
        <f t="shared" si="719"/>
        <v/>
      </c>
      <c r="AI742" s="81">
        <f t="shared" si="720"/>
        <v>0</v>
      </c>
      <c r="AJ742" s="80">
        <f t="shared" si="726"/>
        <v>0</v>
      </c>
      <c r="AK742" s="19">
        <f t="shared" si="721"/>
        <v>0</v>
      </c>
      <c r="AL742" s="19">
        <f t="shared" si="722"/>
        <v>0</v>
      </c>
      <c r="AM742" s="64">
        <f>IF('Stammdaten Mitarbeitende'!N742&gt;0,AC742,0)</f>
        <v>0</v>
      </c>
      <c r="AN742" s="74">
        <f>IF('Stammdaten Mitarbeitende'!N742&gt;0,P742,0)</f>
        <v>0</v>
      </c>
      <c r="AO742" s="19">
        <f t="shared" si="723"/>
        <v>0</v>
      </c>
      <c r="AP742" s="19">
        <f t="shared" si="724"/>
        <v>0</v>
      </c>
      <c r="AQ742" s="97">
        <f t="shared" si="725"/>
        <v>0</v>
      </c>
    </row>
    <row r="743" spans="1:43" ht="17.25" hidden="1" customHeight="1" x14ac:dyDescent="0.2">
      <c r="A743" s="347" t="str">
        <f>'Stammdaten Mitarbeitende'!AA743</f>
        <v/>
      </c>
      <c r="B743" s="348" t="str">
        <f t="shared" si="698"/>
        <v/>
      </c>
      <c r="C743" s="162"/>
      <c r="D743" s="163"/>
      <c r="E743" s="164"/>
      <c r="F743" s="165"/>
      <c r="G743" s="307"/>
      <c r="H743" s="308"/>
      <c r="I743" s="346">
        <f t="shared" si="699"/>
        <v>0</v>
      </c>
      <c r="J743" s="309" t="str">
        <f t="shared" si="700"/>
        <v/>
      </c>
      <c r="K743" s="164"/>
      <c r="L743" s="342" t="str">
        <f t="shared" si="701"/>
        <v/>
      </c>
      <c r="M743" s="309" t="str">
        <f t="shared" si="702"/>
        <v/>
      </c>
      <c r="N743" s="309" t="str">
        <f t="shared" si="703"/>
        <v/>
      </c>
      <c r="O743" s="309" t="str">
        <f t="shared" si="704"/>
        <v/>
      </c>
      <c r="P743" s="164"/>
      <c r="Q743" s="309" t="str">
        <f t="shared" si="705"/>
        <v/>
      </c>
      <c r="R743" s="309" t="str">
        <f t="shared" si="706"/>
        <v/>
      </c>
      <c r="S743" s="56"/>
      <c r="T743" s="57"/>
      <c r="U743" s="64" t="str">
        <f>IF($A743="","",'Stammdaten Mitarbeitende'!L743)</f>
        <v/>
      </c>
      <c r="V743" s="63">
        <f t="shared" si="707"/>
        <v>0</v>
      </c>
      <c r="W743" s="63" t="str">
        <f t="shared" si="708"/>
        <v/>
      </c>
      <c r="X743" s="63" t="str">
        <f t="shared" si="709"/>
        <v/>
      </c>
      <c r="Y743" s="65" t="str">
        <f t="shared" si="710"/>
        <v/>
      </c>
      <c r="Z743" s="65" t="str">
        <f t="shared" si="711"/>
        <v/>
      </c>
      <c r="AA743" s="19" t="str">
        <f t="shared" si="712"/>
        <v/>
      </c>
      <c r="AB743" s="19" t="str">
        <f t="shared" si="713"/>
        <v/>
      </c>
      <c r="AC743" s="19" t="str">
        <f t="shared" si="714"/>
        <v/>
      </c>
      <c r="AD743" s="19" t="str">
        <f t="shared" si="715"/>
        <v/>
      </c>
      <c r="AE743" s="19" t="str">
        <f t="shared" si="716"/>
        <v/>
      </c>
      <c r="AF743" s="19" t="str">
        <f t="shared" si="717"/>
        <v/>
      </c>
      <c r="AG743" s="19">
        <f t="shared" si="718"/>
        <v>0</v>
      </c>
      <c r="AH743" s="19" t="str">
        <f t="shared" si="719"/>
        <v/>
      </c>
      <c r="AI743" s="81">
        <f t="shared" si="720"/>
        <v>0</v>
      </c>
      <c r="AJ743" s="80">
        <f t="shared" si="726"/>
        <v>0</v>
      </c>
      <c r="AK743" s="19">
        <f t="shared" si="721"/>
        <v>0</v>
      </c>
      <c r="AL743" s="19">
        <f t="shared" si="722"/>
        <v>0</v>
      </c>
      <c r="AM743" s="64">
        <f>IF('Stammdaten Mitarbeitende'!N743&gt;0,AC743,0)</f>
        <v>0</v>
      </c>
      <c r="AN743" s="74">
        <f>IF('Stammdaten Mitarbeitende'!N743&gt;0,P743,0)</f>
        <v>0</v>
      </c>
      <c r="AO743" s="19">
        <f t="shared" si="723"/>
        <v>0</v>
      </c>
      <c r="AP743" s="19">
        <f t="shared" si="724"/>
        <v>0</v>
      </c>
      <c r="AQ743" s="97">
        <f t="shared" si="725"/>
        <v>0</v>
      </c>
    </row>
    <row r="744" spans="1:43" ht="17.25" hidden="1" customHeight="1" x14ac:dyDescent="0.2">
      <c r="A744" s="347" t="str">
        <f>'Stammdaten Mitarbeitende'!AA744</f>
        <v/>
      </c>
      <c r="B744" s="348" t="str">
        <f t="shared" si="698"/>
        <v/>
      </c>
      <c r="C744" s="162"/>
      <c r="D744" s="163"/>
      <c r="E744" s="164"/>
      <c r="F744" s="165"/>
      <c r="G744" s="307"/>
      <c r="H744" s="308"/>
      <c r="I744" s="346">
        <f t="shared" si="699"/>
        <v>0</v>
      </c>
      <c r="J744" s="309" t="str">
        <f t="shared" si="700"/>
        <v/>
      </c>
      <c r="K744" s="164"/>
      <c r="L744" s="342" t="str">
        <f t="shared" si="701"/>
        <v/>
      </c>
      <c r="M744" s="309" t="str">
        <f t="shared" si="702"/>
        <v/>
      </c>
      <c r="N744" s="309" t="str">
        <f t="shared" si="703"/>
        <v/>
      </c>
      <c r="O744" s="309" t="str">
        <f t="shared" si="704"/>
        <v/>
      </c>
      <c r="P744" s="164"/>
      <c r="Q744" s="309" t="str">
        <f t="shared" si="705"/>
        <v/>
      </c>
      <c r="R744" s="309" t="str">
        <f t="shared" si="706"/>
        <v/>
      </c>
      <c r="S744" s="56"/>
      <c r="T744" s="57"/>
      <c r="U744" s="64" t="str">
        <f>IF($A744="","",'Stammdaten Mitarbeitende'!L744)</f>
        <v/>
      </c>
      <c r="V744" s="63">
        <f t="shared" si="707"/>
        <v>0</v>
      </c>
      <c r="W744" s="63" t="str">
        <f t="shared" si="708"/>
        <v/>
      </c>
      <c r="X744" s="63" t="str">
        <f t="shared" si="709"/>
        <v/>
      </c>
      <c r="Y744" s="65" t="str">
        <f t="shared" si="710"/>
        <v/>
      </c>
      <c r="Z744" s="65" t="str">
        <f t="shared" si="711"/>
        <v/>
      </c>
      <c r="AA744" s="19" t="str">
        <f t="shared" si="712"/>
        <v/>
      </c>
      <c r="AB744" s="19" t="str">
        <f t="shared" si="713"/>
        <v/>
      </c>
      <c r="AC744" s="19" t="str">
        <f t="shared" si="714"/>
        <v/>
      </c>
      <c r="AD744" s="19" t="str">
        <f t="shared" si="715"/>
        <v/>
      </c>
      <c r="AE744" s="19" t="str">
        <f t="shared" si="716"/>
        <v/>
      </c>
      <c r="AF744" s="19" t="str">
        <f t="shared" si="717"/>
        <v/>
      </c>
      <c r="AG744" s="19">
        <f t="shared" si="718"/>
        <v>0</v>
      </c>
      <c r="AH744" s="19" t="str">
        <f t="shared" si="719"/>
        <v/>
      </c>
      <c r="AI744" s="81">
        <f t="shared" si="720"/>
        <v>0</v>
      </c>
      <c r="AJ744" s="80">
        <f t="shared" si="726"/>
        <v>0</v>
      </c>
      <c r="AK744" s="19">
        <f t="shared" si="721"/>
        <v>0</v>
      </c>
      <c r="AL744" s="19">
        <f t="shared" si="722"/>
        <v>0</v>
      </c>
      <c r="AM744" s="64">
        <f>IF('Stammdaten Mitarbeitende'!N744&gt;0,AC744,0)</f>
        <v>0</v>
      </c>
      <c r="AN744" s="74">
        <f>IF('Stammdaten Mitarbeitende'!N744&gt;0,P744,0)</f>
        <v>0</v>
      </c>
      <c r="AO744" s="19">
        <f t="shared" si="723"/>
        <v>0</v>
      </c>
      <c r="AP744" s="19">
        <f t="shared" si="724"/>
        <v>0</v>
      </c>
      <c r="AQ744" s="97">
        <f t="shared" si="725"/>
        <v>0</v>
      </c>
    </row>
    <row r="745" spans="1:43" ht="17.25" hidden="1" customHeight="1" x14ac:dyDescent="0.2">
      <c r="A745" s="347" t="str">
        <f>'Stammdaten Mitarbeitende'!AA745</f>
        <v/>
      </c>
      <c r="B745" s="348" t="str">
        <f t="shared" si="698"/>
        <v/>
      </c>
      <c r="C745" s="162"/>
      <c r="D745" s="163"/>
      <c r="E745" s="164"/>
      <c r="F745" s="165"/>
      <c r="G745" s="307"/>
      <c r="H745" s="308"/>
      <c r="I745" s="346">
        <f t="shared" si="699"/>
        <v>0</v>
      </c>
      <c r="J745" s="309" t="str">
        <f t="shared" si="700"/>
        <v/>
      </c>
      <c r="K745" s="164"/>
      <c r="L745" s="342" t="str">
        <f t="shared" si="701"/>
        <v/>
      </c>
      <c r="M745" s="309" t="str">
        <f t="shared" si="702"/>
        <v/>
      </c>
      <c r="N745" s="309" t="str">
        <f t="shared" si="703"/>
        <v/>
      </c>
      <c r="O745" s="309" t="str">
        <f t="shared" si="704"/>
        <v/>
      </c>
      <c r="P745" s="164"/>
      <c r="Q745" s="309" t="str">
        <f t="shared" si="705"/>
        <v/>
      </c>
      <c r="R745" s="309" t="str">
        <f t="shared" si="706"/>
        <v/>
      </c>
      <c r="S745" s="56"/>
      <c r="T745" s="57"/>
      <c r="U745" s="64" t="str">
        <f>IF($A745="","",'Stammdaten Mitarbeitende'!L745)</f>
        <v/>
      </c>
      <c r="V745" s="63">
        <f t="shared" si="707"/>
        <v>0</v>
      </c>
      <c r="W745" s="63" t="str">
        <f t="shared" si="708"/>
        <v/>
      </c>
      <c r="X745" s="63" t="str">
        <f t="shared" si="709"/>
        <v/>
      </c>
      <c r="Y745" s="65" t="str">
        <f t="shared" si="710"/>
        <v/>
      </c>
      <c r="Z745" s="65" t="str">
        <f t="shared" si="711"/>
        <v/>
      </c>
      <c r="AA745" s="19" t="str">
        <f t="shared" si="712"/>
        <v/>
      </c>
      <c r="AB745" s="19" t="str">
        <f t="shared" si="713"/>
        <v/>
      </c>
      <c r="AC745" s="19" t="str">
        <f t="shared" si="714"/>
        <v/>
      </c>
      <c r="AD745" s="19" t="str">
        <f t="shared" si="715"/>
        <v/>
      </c>
      <c r="AE745" s="19" t="str">
        <f t="shared" si="716"/>
        <v/>
      </c>
      <c r="AF745" s="19" t="str">
        <f t="shared" si="717"/>
        <v/>
      </c>
      <c r="AG745" s="19">
        <f t="shared" si="718"/>
        <v>0</v>
      </c>
      <c r="AH745" s="19" t="str">
        <f t="shared" si="719"/>
        <v/>
      </c>
      <c r="AI745" s="81">
        <f t="shared" si="720"/>
        <v>0</v>
      </c>
      <c r="AJ745" s="80">
        <f t="shared" si="726"/>
        <v>0</v>
      </c>
      <c r="AK745" s="19">
        <f t="shared" si="721"/>
        <v>0</v>
      </c>
      <c r="AL745" s="19">
        <f t="shared" si="722"/>
        <v>0</v>
      </c>
      <c r="AM745" s="64">
        <f>IF('Stammdaten Mitarbeitende'!N745&gt;0,AC745,0)</f>
        <v>0</v>
      </c>
      <c r="AN745" s="74">
        <f>IF('Stammdaten Mitarbeitende'!N745&gt;0,P745,0)</f>
        <v>0</v>
      </c>
      <c r="AO745" s="19">
        <f t="shared" si="723"/>
        <v>0</v>
      </c>
      <c r="AP745" s="19">
        <f t="shared" si="724"/>
        <v>0</v>
      </c>
      <c r="AQ745" s="97">
        <f t="shared" si="725"/>
        <v>0</v>
      </c>
    </row>
    <row r="746" spans="1:43" ht="17.25" hidden="1" customHeight="1" x14ac:dyDescent="0.2">
      <c r="A746" s="347" t="str">
        <f>'Stammdaten Mitarbeitende'!AA746</f>
        <v/>
      </c>
      <c r="B746" s="348" t="str">
        <f t="shared" si="698"/>
        <v/>
      </c>
      <c r="C746" s="162"/>
      <c r="D746" s="163"/>
      <c r="E746" s="164"/>
      <c r="F746" s="165"/>
      <c r="G746" s="307"/>
      <c r="H746" s="308"/>
      <c r="I746" s="346">
        <f t="shared" si="699"/>
        <v>0</v>
      </c>
      <c r="J746" s="309" t="str">
        <f t="shared" si="700"/>
        <v/>
      </c>
      <c r="K746" s="164"/>
      <c r="L746" s="342" t="str">
        <f t="shared" si="701"/>
        <v/>
      </c>
      <c r="M746" s="309" t="str">
        <f t="shared" si="702"/>
        <v/>
      </c>
      <c r="N746" s="309" t="str">
        <f t="shared" si="703"/>
        <v/>
      </c>
      <c r="O746" s="309" t="str">
        <f t="shared" si="704"/>
        <v/>
      </c>
      <c r="P746" s="164"/>
      <c r="Q746" s="309" t="str">
        <f t="shared" si="705"/>
        <v/>
      </c>
      <c r="R746" s="309" t="str">
        <f t="shared" si="706"/>
        <v/>
      </c>
      <c r="S746" s="56"/>
      <c r="T746" s="57"/>
      <c r="U746" s="64" t="str">
        <f>IF($A746="","",'Stammdaten Mitarbeitende'!L746)</f>
        <v/>
      </c>
      <c r="V746" s="63">
        <f t="shared" si="707"/>
        <v>0</v>
      </c>
      <c r="W746" s="63" t="str">
        <f t="shared" si="708"/>
        <v/>
      </c>
      <c r="X746" s="63" t="str">
        <f t="shared" si="709"/>
        <v/>
      </c>
      <c r="Y746" s="65" t="str">
        <f t="shared" si="710"/>
        <v/>
      </c>
      <c r="Z746" s="65" t="str">
        <f t="shared" si="711"/>
        <v/>
      </c>
      <c r="AA746" s="19" t="str">
        <f t="shared" si="712"/>
        <v/>
      </c>
      <c r="AB746" s="19" t="str">
        <f t="shared" si="713"/>
        <v/>
      </c>
      <c r="AC746" s="19" t="str">
        <f t="shared" si="714"/>
        <v/>
      </c>
      <c r="AD746" s="19" t="str">
        <f t="shared" si="715"/>
        <v/>
      </c>
      <c r="AE746" s="19" t="str">
        <f t="shared" si="716"/>
        <v/>
      </c>
      <c r="AF746" s="19" t="str">
        <f t="shared" si="717"/>
        <v/>
      </c>
      <c r="AG746" s="19">
        <f t="shared" si="718"/>
        <v>0</v>
      </c>
      <c r="AH746" s="19" t="str">
        <f t="shared" si="719"/>
        <v/>
      </c>
      <c r="AI746" s="81">
        <f t="shared" si="720"/>
        <v>0</v>
      </c>
      <c r="AJ746" s="80">
        <f t="shared" si="726"/>
        <v>0</v>
      </c>
      <c r="AK746" s="19">
        <f t="shared" si="721"/>
        <v>0</v>
      </c>
      <c r="AL746" s="19">
        <f t="shared" si="722"/>
        <v>0</v>
      </c>
      <c r="AM746" s="64">
        <f>IF('Stammdaten Mitarbeitende'!N746&gt;0,AC746,0)</f>
        <v>0</v>
      </c>
      <c r="AN746" s="74">
        <f>IF('Stammdaten Mitarbeitende'!N746&gt;0,P746,0)</f>
        <v>0</v>
      </c>
      <c r="AO746" s="19">
        <f t="shared" si="723"/>
        <v>0</v>
      </c>
      <c r="AP746" s="19">
        <f t="shared" si="724"/>
        <v>0</v>
      </c>
      <c r="AQ746" s="97">
        <f t="shared" si="725"/>
        <v>0</v>
      </c>
    </row>
    <row r="747" spans="1:43" ht="17.25" hidden="1" customHeight="1" x14ac:dyDescent="0.2">
      <c r="A747" s="347" t="str">
        <f>'Stammdaten Mitarbeitende'!AA747</f>
        <v/>
      </c>
      <c r="B747" s="348" t="str">
        <f t="shared" si="698"/>
        <v/>
      </c>
      <c r="C747" s="162"/>
      <c r="D747" s="163"/>
      <c r="E747" s="164"/>
      <c r="F747" s="165"/>
      <c r="G747" s="307"/>
      <c r="H747" s="308"/>
      <c r="I747" s="346">
        <f t="shared" si="699"/>
        <v>0</v>
      </c>
      <c r="J747" s="309" t="str">
        <f t="shared" si="700"/>
        <v/>
      </c>
      <c r="K747" s="164"/>
      <c r="L747" s="342" t="str">
        <f t="shared" si="701"/>
        <v/>
      </c>
      <c r="M747" s="309" t="str">
        <f t="shared" si="702"/>
        <v/>
      </c>
      <c r="N747" s="309" t="str">
        <f t="shared" si="703"/>
        <v/>
      </c>
      <c r="O747" s="309" t="str">
        <f t="shared" si="704"/>
        <v/>
      </c>
      <c r="P747" s="164"/>
      <c r="Q747" s="309" t="str">
        <f t="shared" si="705"/>
        <v/>
      </c>
      <c r="R747" s="309" t="str">
        <f t="shared" si="706"/>
        <v/>
      </c>
      <c r="S747" s="56"/>
      <c r="T747" s="57"/>
      <c r="U747" s="64" t="str">
        <f>IF($A747="","",'Stammdaten Mitarbeitende'!L747)</f>
        <v/>
      </c>
      <c r="V747" s="63">
        <f t="shared" si="707"/>
        <v>0</v>
      </c>
      <c r="W747" s="63" t="str">
        <f t="shared" si="708"/>
        <v/>
      </c>
      <c r="X747" s="63" t="str">
        <f t="shared" si="709"/>
        <v/>
      </c>
      <c r="Y747" s="65" t="str">
        <f t="shared" si="710"/>
        <v/>
      </c>
      <c r="Z747" s="65" t="str">
        <f t="shared" si="711"/>
        <v/>
      </c>
      <c r="AA747" s="19" t="str">
        <f t="shared" si="712"/>
        <v/>
      </c>
      <c r="AB747" s="19" t="str">
        <f t="shared" si="713"/>
        <v/>
      </c>
      <c r="AC747" s="19" t="str">
        <f t="shared" si="714"/>
        <v/>
      </c>
      <c r="AD747" s="19" t="str">
        <f t="shared" si="715"/>
        <v/>
      </c>
      <c r="AE747" s="19" t="str">
        <f t="shared" si="716"/>
        <v/>
      </c>
      <c r="AF747" s="19" t="str">
        <f t="shared" si="717"/>
        <v/>
      </c>
      <c r="AG747" s="19">
        <f t="shared" si="718"/>
        <v>0</v>
      </c>
      <c r="AH747" s="19" t="str">
        <f t="shared" si="719"/>
        <v/>
      </c>
      <c r="AI747" s="81">
        <f t="shared" si="720"/>
        <v>0</v>
      </c>
      <c r="AJ747" s="80">
        <f t="shared" si="726"/>
        <v>0</v>
      </c>
      <c r="AK747" s="19">
        <f t="shared" si="721"/>
        <v>0</v>
      </c>
      <c r="AL747" s="19">
        <f t="shared" si="722"/>
        <v>0</v>
      </c>
      <c r="AM747" s="64">
        <f>IF('Stammdaten Mitarbeitende'!N747&gt;0,AC747,0)</f>
        <v>0</v>
      </c>
      <c r="AN747" s="74">
        <f>IF('Stammdaten Mitarbeitende'!N747&gt;0,P747,0)</f>
        <v>0</v>
      </c>
      <c r="AO747" s="19">
        <f t="shared" si="723"/>
        <v>0</v>
      </c>
      <c r="AP747" s="19">
        <f t="shared" si="724"/>
        <v>0</v>
      </c>
      <c r="AQ747" s="97">
        <f t="shared" si="725"/>
        <v>0</v>
      </c>
    </row>
    <row r="748" spans="1:43" ht="17.25" hidden="1" customHeight="1" x14ac:dyDescent="0.2">
      <c r="A748" s="347" t="str">
        <f>'Stammdaten Mitarbeitende'!AA748</f>
        <v/>
      </c>
      <c r="B748" s="348" t="str">
        <f t="shared" si="698"/>
        <v/>
      </c>
      <c r="C748" s="162"/>
      <c r="D748" s="163"/>
      <c r="E748" s="164"/>
      <c r="F748" s="165"/>
      <c r="G748" s="307"/>
      <c r="H748" s="308"/>
      <c r="I748" s="346">
        <f t="shared" si="699"/>
        <v>0</v>
      </c>
      <c r="J748" s="309" t="str">
        <f t="shared" si="700"/>
        <v/>
      </c>
      <c r="K748" s="164"/>
      <c r="L748" s="342" t="str">
        <f t="shared" si="701"/>
        <v/>
      </c>
      <c r="M748" s="309" t="str">
        <f t="shared" si="702"/>
        <v/>
      </c>
      <c r="N748" s="309" t="str">
        <f t="shared" si="703"/>
        <v/>
      </c>
      <c r="O748" s="309" t="str">
        <f t="shared" si="704"/>
        <v/>
      </c>
      <c r="P748" s="164"/>
      <c r="Q748" s="309" t="str">
        <f t="shared" si="705"/>
        <v/>
      </c>
      <c r="R748" s="309" t="str">
        <f t="shared" si="706"/>
        <v/>
      </c>
      <c r="S748" s="56"/>
      <c r="T748" s="57"/>
      <c r="U748" s="64" t="str">
        <f>IF($A748="","",'Stammdaten Mitarbeitende'!L748)</f>
        <v/>
      </c>
      <c r="V748" s="63">
        <f t="shared" si="707"/>
        <v>0</v>
      </c>
      <c r="W748" s="63" t="str">
        <f t="shared" si="708"/>
        <v/>
      </c>
      <c r="X748" s="63" t="str">
        <f t="shared" si="709"/>
        <v/>
      </c>
      <c r="Y748" s="65" t="str">
        <f t="shared" si="710"/>
        <v/>
      </c>
      <c r="Z748" s="65" t="str">
        <f t="shared" si="711"/>
        <v/>
      </c>
      <c r="AA748" s="19" t="str">
        <f t="shared" si="712"/>
        <v/>
      </c>
      <c r="AB748" s="19" t="str">
        <f t="shared" si="713"/>
        <v/>
      </c>
      <c r="AC748" s="19" t="str">
        <f t="shared" si="714"/>
        <v/>
      </c>
      <c r="AD748" s="19" t="str">
        <f t="shared" si="715"/>
        <v/>
      </c>
      <c r="AE748" s="19" t="str">
        <f t="shared" si="716"/>
        <v/>
      </c>
      <c r="AF748" s="19" t="str">
        <f t="shared" si="717"/>
        <v/>
      </c>
      <c r="AG748" s="19">
        <f t="shared" si="718"/>
        <v>0</v>
      </c>
      <c r="AH748" s="19" t="str">
        <f t="shared" si="719"/>
        <v/>
      </c>
      <c r="AI748" s="81">
        <f t="shared" si="720"/>
        <v>0</v>
      </c>
      <c r="AJ748" s="80">
        <f t="shared" si="726"/>
        <v>0</v>
      </c>
      <c r="AK748" s="19">
        <f t="shared" si="721"/>
        <v>0</v>
      </c>
      <c r="AL748" s="19">
        <f t="shared" si="722"/>
        <v>0</v>
      </c>
      <c r="AM748" s="64">
        <f>IF('Stammdaten Mitarbeitende'!N748&gt;0,AC748,0)</f>
        <v>0</v>
      </c>
      <c r="AN748" s="74">
        <f>IF('Stammdaten Mitarbeitende'!N748&gt;0,P748,0)</f>
        <v>0</v>
      </c>
      <c r="AO748" s="19">
        <f t="shared" si="723"/>
        <v>0</v>
      </c>
      <c r="AP748" s="19">
        <f t="shared" si="724"/>
        <v>0</v>
      </c>
      <c r="AQ748" s="97">
        <f t="shared" si="725"/>
        <v>0</v>
      </c>
    </row>
    <row r="749" spans="1:43" ht="17.25" hidden="1" customHeight="1" x14ac:dyDescent="0.2">
      <c r="A749" s="347" t="str">
        <f>'Stammdaten Mitarbeitende'!AA749</f>
        <v/>
      </c>
      <c r="B749" s="348" t="str">
        <f t="shared" si="698"/>
        <v/>
      </c>
      <c r="C749" s="162"/>
      <c r="D749" s="163"/>
      <c r="E749" s="164"/>
      <c r="F749" s="165"/>
      <c r="G749" s="307"/>
      <c r="H749" s="308"/>
      <c r="I749" s="346">
        <f t="shared" si="699"/>
        <v>0</v>
      </c>
      <c r="J749" s="309" t="str">
        <f t="shared" si="700"/>
        <v/>
      </c>
      <c r="K749" s="164"/>
      <c r="L749" s="342" t="str">
        <f t="shared" si="701"/>
        <v/>
      </c>
      <c r="M749" s="309" t="str">
        <f t="shared" si="702"/>
        <v/>
      </c>
      <c r="N749" s="309" t="str">
        <f t="shared" si="703"/>
        <v/>
      </c>
      <c r="O749" s="309" t="str">
        <f t="shared" si="704"/>
        <v/>
      </c>
      <c r="P749" s="164"/>
      <c r="Q749" s="309" t="str">
        <f t="shared" si="705"/>
        <v/>
      </c>
      <c r="R749" s="309" t="str">
        <f t="shared" si="706"/>
        <v/>
      </c>
      <c r="S749" s="56"/>
      <c r="T749" s="57"/>
      <c r="U749" s="64" t="str">
        <f>IF($A749="","",'Stammdaten Mitarbeitende'!L749)</f>
        <v/>
      </c>
      <c r="V749" s="63">
        <f t="shared" si="707"/>
        <v>0</v>
      </c>
      <c r="W749" s="63" t="str">
        <f t="shared" si="708"/>
        <v/>
      </c>
      <c r="X749" s="63" t="str">
        <f t="shared" si="709"/>
        <v/>
      </c>
      <c r="Y749" s="65" t="str">
        <f t="shared" si="710"/>
        <v/>
      </c>
      <c r="Z749" s="65" t="str">
        <f t="shared" si="711"/>
        <v/>
      </c>
      <c r="AA749" s="19" t="str">
        <f t="shared" si="712"/>
        <v/>
      </c>
      <c r="AB749" s="19" t="str">
        <f t="shared" si="713"/>
        <v/>
      </c>
      <c r="AC749" s="19" t="str">
        <f t="shared" si="714"/>
        <v/>
      </c>
      <c r="AD749" s="19" t="str">
        <f t="shared" si="715"/>
        <v/>
      </c>
      <c r="AE749" s="19" t="str">
        <f t="shared" si="716"/>
        <v/>
      </c>
      <c r="AF749" s="19" t="str">
        <f t="shared" si="717"/>
        <v/>
      </c>
      <c r="AG749" s="19">
        <f t="shared" si="718"/>
        <v>0</v>
      </c>
      <c r="AH749" s="19" t="str">
        <f t="shared" si="719"/>
        <v/>
      </c>
      <c r="AI749" s="81">
        <f t="shared" si="720"/>
        <v>0</v>
      </c>
      <c r="AJ749" s="80">
        <f t="shared" si="726"/>
        <v>0</v>
      </c>
      <c r="AK749" s="19">
        <f t="shared" si="721"/>
        <v>0</v>
      </c>
      <c r="AL749" s="19">
        <f t="shared" si="722"/>
        <v>0</v>
      </c>
      <c r="AM749" s="64">
        <f>IF('Stammdaten Mitarbeitende'!N749&gt;0,AC749,0)</f>
        <v>0</v>
      </c>
      <c r="AN749" s="74">
        <f>IF('Stammdaten Mitarbeitende'!N749&gt;0,P749,0)</f>
        <v>0</v>
      </c>
      <c r="AO749" s="19">
        <f t="shared" si="723"/>
        <v>0</v>
      </c>
      <c r="AP749" s="19">
        <f t="shared" si="724"/>
        <v>0</v>
      </c>
      <c r="AQ749" s="97">
        <f t="shared" si="725"/>
        <v>0</v>
      </c>
    </row>
    <row r="750" spans="1:43" hidden="1" x14ac:dyDescent="0.2">
      <c r="A750" s="280" t="str">
        <f>Übersetzungstexte!A$296</f>
        <v>Seitentotal</v>
      </c>
      <c r="B750" s="343"/>
      <c r="C750" s="281"/>
      <c r="D750" s="92">
        <f>SUM(D729:D749)</f>
        <v>0</v>
      </c>
      <c r="E750" s="282"/>
      <c r="F750" s="92">
        <f>SUM(F729:F749)</f>
        <v>0</v>
      </c>
      <c r="G750" s="344"/>
      <c r="H750" s="159"/>
      <c r="I750" s="281"/>
      <c r="J750" s="92">
        <f>SUM(J729:J749)</f>
        <v>0</v>
      </c>
      <c r="K750" s="345"/>
      <c r="L750" s="159"/>
      <c r="M750" s="281"/>
      <c r="N750" s="92">
        <f>SUM(N729:N749)</f>
        <v>0</v>
      </c>
      <c r="O750" s="344"/>
      <c r="P750" s="92">
        <f>SUM(P729:P749)</f>
        <v>0</v>
      </c>
      <c r="Q750" s="281"/>
      <c r="R750" s="92">
        <f>SUM(R729:R749)</f>
        <v>0</v>
      </c>
      <c r="S750" s="56"/>
      <c r="T750" s="56"/>
      <c r="U750" s="56"/>
      <c r="V750" s="56"/>
      <c r="W750" s="56"/>
      <c r="X750" s="56"/>
      <c r="Y750" s="18"/>
      <c r="Z750" s="18"/>
      <c r="AA750" s="19"/>
      <c r="AB750" s="19"/>
      <c r="AC750" s="19"/>
      <c r="AD750" s="19"/>
      <c r="AE750" s="19"/>
      <c r="AI750" s="79"/>
      <c r="AJ750" s="79"/>
      <c r="AM750" s="56"/>
    </row>
    <row r="751" spans="1:43" hidden="1" x14ac:dyDescent="0.2">
      <c r="A751" s="240" t="str">
        <f>'Stammdaten Betrieb &amp; Abteilung'!D$1</f>
        <v xml:space="preserve">  </v>
      </c>
      <c r="B751" s="73"/>
      <c r="C751" s="241"/>
      <c r="D751" s="242"/>
      <c r="E751" s="1"/>
      <c r="F751" s="25"/>
      <c r="G751" s="1"/>
      <c r="H751" s="1"/>
      <c r="I751" s="1"/>
      <c r="J751" s="243"/>
      <c r="K751" s="46"/>
      <c r="L751" s="18"/>
      <c r="M751" s="22" t="str">
        <f>Übersetzungstexte!A$239</f>
        <v>Betrieb / Betriebsabteilung</v>
      </c>
      <c r="N751" s="49" t="str">
        <f>'Stammdaten Betrieb &amp; Abteilung'!D$13</f>
        <v xml:space="preserve"> </v>
      </c>
      <c r="O751" s="1"/>
      <c r="P751" s="49"/>
      <c r="AI751" s="79"/>
      <c r="AJ751" s="79"/>
      <c r="AM751" s="64"/>
      <c r="AO751" s="97"/>
    </row>
    <row r="752" spans="1:43" hidden="1" x14ac:dyDescent="0.2">
      <c r="A752" s="49" t="str">
        <f>'Stammdaten Betrieb &amp; Abteilung'!D$3</f>
        <v xml:space="preserve"> </v>
      </c>
      <c r="B752" s="73"/>
      <c r="C752" s="246"/>
      <c r="D752" s="242"/>
      <c r="E752" s="1"/>
      <c r="F752" s="25"/>
      <c r="G752" s="1"/>
      <c r="H752" s="1"/>
      <c r="I752" s="1"/>
      <c r="J752" s="247"/>
      <c r="K752" s="46"/>
      <c r="L752" s="18"/>
      <c r="M752" s="22" t="str">
        <f>Übersetzungstexte!A$240</f>
        <v>Abrechnungsperiode</v>
      </c>
      <c r="N752" s="349" t="str">
        <f>'Stammdaten Betrieb &amp; Abteilung'!D$14</f>
        <v/>
      </c>
      <c r="O752" s="350"/>
      <c r="P752" s="350" t="e">
        <f>'Stammdaten Betrieb &amp; Abteilung'!D$12</f>
        <v>#VALUE!</v>
      </c>
      <c r="Q752" s="351"/>
      <c r="R752" s="352"/>
      <c r="AI752" s="79"/>
      <c r="AJ752" s="79"/>
      <c r="AM752" s="64"/>
      <c r="AO752" s="87"/>
      <c r="AP752" s="87"/>
    </row>
    <row r="753" spans="1:43" hidden="1" x14ac:dyDescent="0.2">
      <c r="A753" s="49" t="str">
        <f>'Stammdaten Betrieb &amp; Abteilung'!D$4</f>
        <v xml:space="preserve"> </v>
      </c>
      <c r="B753" s="73"/>
      <c r="C753" s="1"/>
      <c r="D753" s="242"/>
      <c r="E753" s="1"/>
      <c r="F753" s="25"/>
      <c r="G753" s="1"/>
      <c r="H753" s="1"/>
      <c r="I753" s="1"/>
      <c r="J753" s="247"/>
      <c r="K753" s="46"/>
      <c r="L753" s="18"/>
      <c r="M753" s="22" t="str">
        <f>Übersetzungstexte!A$241</f>
        <v>Beginn / Ende der Kurzarbeit</v>
      </c>
      <c r="N753" s="49" t="str">
        <f>'Stammdaten Betrieb &amp; Abteilung'!D$16</f>
        <v/>
      </c>
      <c r="O753" s="1"/>
      <c r="P753" s="49"/>
      <c r="Q753" s="49"/>
      <c r="AI753" s="79"/>
      <c r="AJ753" s="79"/>
      <c r="AM753" s="64"/>
      <c r="AO753" s="87"/>
      <c r="AP753" s="87"/>
    </row>
    <row r="754" spans="1:43" hidden="1" x14ac:dyDescent="0.2">
      <c r="A754" s="187"/>
      <c r="B754" s="188"/>
      <c r="C754" s="189"/>
      <c r="D754" s="190"/>
      <c r="E754" s="189"/>
      <c r="F754" s="191"/>
      <c r="G754" s="189"/>
      <c r="H754" s="189"/>
      <c r="I754" s="189"/>
      <c r="J754" s="190"/>
      <c r="K754" s="190"/>
      <c r="L754" s="189"/>
      <c r="M754" s="192"/>
      <c r="N754" s="189"/>
      <c r="O754" s="189"/>
      <c r="P754" s="189"/>
      <c r="Q754" s="189"/>
      <c r="R754" s="189"/>
      <c r="AI754" s="79"/>
      <c r="AJ754" s="79"/>
      <c r="AM754" s="64"/>
      <c r="AO754" s="87"/>
      <c r="AP754" s="87"/>
    </row>
    <row r="755" spans="1:43" hidden="1" x14ac:dyDescent="0.2">
      <c r="A755" s="311">
        <v>1</v>
      </c>
      <c r="B755" s="312">
        <v>2</v>
      </c>
      <c r="C755" s="312">
        <v>3</v>
      </c>
      <c r="D755" s="312">
        <v>4</v>
      </c>
      <c r="E755" s="312">
        <v>5</v>
      </c>
      <c r="F755" s="312">
        <v>6</v>
      </c>
      <c r="G755" s="313"/>
      <c r="H755" s="314">
        <v>7</v>
      </c>
      <c r="I755" s="315"/>
      <c r="J755" s="312">
        <v>8</v>
      </c>
      <c r="K755" s="312">
        <v>9</v>
      </c>
      <c r="L755" s="312">
        <v>10</v>
      </c>
      <c r="M755" s="312">
        <v>11</v>
      </c>
      <c r="N755" s="312">
        <v>12</v>
      </c>
      <c r="O755" s="312">
        <v>13</v>
      </c>
      <c r="P755" s="312"/>
      <c r="Q755" s="312">
        <v>14</v>
      </c>
      <c r="R755" s="312">
        <v>15</v>
      </c>
      <c r="S755" s="54"/>
      <c r="T755" s="54"/>
      <c r="U755" s="54"/>
      <c r="V755" s="58" t="s">
        <v>717</v>
      </c>
      <c r="W755" s="54" t="s">
        <v>759</v>
      </c>
      <c r="X755" s="54"/>
      <c r="Y755" s="59" t="s">
        <v>718</v>
      </c>
      <c r="Z755" s="54" t="s">
        <v>719</v>
      </c>
      <c r="AA755" s="59" t="s">
        <v>720</v>
      </c>
      <c r="AB755" s="59" t="s">
        <v>721</v>
      </c>
      <c r="AC755" s="59" t="s">
        <v>722</v>
      </c>
      <c r="AD755" s="59" t="s">
        <v>723</v>
      </c>
      <c r="AE755" s="59" t="s">
        <v>736</v>
      </c>
      <c r="AF755" s="66" t="s">
        <v>732</v>
      </c>
      <c r="AG755" s="66"/>
      <c r="AH755" s="91" t="s">
        <v>737</v>
      </c>
      <c r="AI755" s="66"/>
      <c r="AJ755" s="66"/>
      <c r="AK755" s="78"/>
      <c r="AL755" s="78"/>
      <c r="AM755" s="87" t="s">
        <v>60</v>
      </c>
      <c r="AN755" s="87" t="s">
        <v>60</v>
      </c>
      <c r="AO755" s="87"/>
      <c r="AP755" s="87"/>
      <c r="AQ755" s="381" t="s">
        <v>800</v>
      </c>
    </row>
    <row r="756" spans="1:43" s="6" customFormat="1" hidden="1" x14ac:dyDescent="0.2">
      <c r="A756" s="316" t="str">
        <f>Übersetzungstexte!A$242</f>
        <v/>
      </c>
      <c r="B756" s="317" t="str">
        <f>Übersetzungstexte!A$245</f>
        <v>anrechen-</v>
      </c>
      <c r="C756" s="317" t="str">
        <f>Übersetzungstexte!A$248</f>
        <v>Wöchentl.</v>
      </c>
      <c r="D756" s="318" t="str">
        <f>Übersetzungstexte!A$251</f>
        <v>Sollstd. Abr.-</v>
      </c>
      <c r="E756" s="310" t="str">
        <f>Übersetzungstexte!A$254</f>
        <v/>
      </c>
      <c r="F756" s="318" t="str">
        <f>Übersetzungstexte!A$257</f>
        <v>Bezahlte/</v>
      </c>
      <c r="G756" s="319"/>
      <c r="H756" s="320" t="str">
        <f>Übersetzungstexte!A$263</f>
        <v>(nur für Gleitzeit)</v>
      </c>
      <c r="I756" s="321"/>
      <c r="J756" s="318" t="str">
        <f>Übersetzungstexte!A$269</f>
        <v>Ausfall-</v>
      </c>
      <c r="K756" s="318" t="str">
        <f>Übersetzungstexte!A$272</f>
        <v>Saldo</v>
      </c>
      <c r="L756" s="310" t="str">
        <f>Übersetzungstexte!A$275</f>
        <v>Saisonale</v>
      </c>
      <c r="M756" s="322" t="str">
        <f>Übersetzungstexte!A$278</f>
        <v>Anrechen-</v>
      </c>
      <c r="N756" s="310" t="str">
        <f>Übersetzungstexte!A$281</f>
        <v>Verdienst-</v>
      </c>
      <c r="O756" s="310" t="str">
        <f>Übersetzungstexte!A$284</f>
        <v>Verdienst-</v>
      </c>
      <c r="P756" s="317" t="str">
        <f>Übersetzungstexte!A$287</f>
        <v>Verdienst</v>
      </c>
      <c r="Q756" s="310" t="str">
        <f>AE$4</f>
        <v xml:space="preserve">Abzug </v>
      </c>
      <c r="R756" s="310" t="str">
        <f>Übersetzungstexte!A$293</f>
        <v/>
      </c>
      <c r="S756" s="55"/>
      <c r="T756" s="55"/>
      <c r="U756" s="62" t="s">
        <v>680</v>
      </c>
      <c r="V756" s="60" t="s">
        <v>709</v>
      </c>
      <c r="W756" s="61" t="s">
        <v>691</v>
      </c>
      <c r="X756" s="61" t="s">
        <v>554</v>
      </c>
      <c r="Y756" s="59" t="s">
        <v>729</v>
      </c>
      <c r="Z756" s="67" t="s">
        <v>671</v>
      </c>
      <c r="AA756" s="59" t="s">
        <v>731</v>
      </c>
      <c r="AB756" s="59" t="s">
        <v>694</v>
      </c>
      <c r="AC756" s="59" t="s">
        <v>674</v>
      </c>
      <c r="AD756" s="59" t="s">
        <v>674</v>
      </c>
      <c r="AE756" s="59" t="s">
        <v>677</v>
      </c>
      <c r="AF756" s="66" t="s">
        <v>677</v>
      </c>
      <c r="AG756" s="66" t="s">
        <v>673</v>
      </c>
      <c r="AH756" s="91"/>
      <c r="AI756" s="66" t="s">
        <v>685</v>
      </c>
      <c r="AJ756" s="66" t="s">
        <v>685</v>
      </c>
      <c r="AK756" s="66" t="s">
        <v>764</v>
      </c>
      <c r="AL756" s="66" t="s">
        <v>667</v>
      </c>
      <c r="AM756" s="59" t="s">
        <v>674</v>
      </c>
      <c r="AN756" s="66" t="s">
        <v>673</v>
      </c>
      <c r="AO756" s="66" t="s">
        <v>764</v>
      </c>
      <c r="AP756" s="95" t="s">
        <v>46</v>
      </c>
      <c r="AQ756" s="382" t="s">
        <v>801</v>
      </c>
    </row>
    <row r="757" spans="1:43" s="6" customFormat="1" hidden="1" x14ac:dyDescent="0.2">
      <c r="A757" s="323" t="str">
        <f>Übersetzungstexte!A$243</f>
        <v/>
      </c>
      <c r="B757" s="310" t="str">
        <f>Übersetzungstexte!A$246</f>
        <v>barer Std.-</v>
      </c>
      <c r="C757" s="317" t="str">
        <f>Übersetzungstexte!A$249</f>
        <v>Arbeitszeit</v>
      </c>
      <c r="D757" s="318" t="str">
        <f>Übersetzungstexte!A$252</f>
        <v>Periode Inkl.</v>
      </c>
      <c r="E757" s="310" t="str">
        <f>Übersetzungstexte!A$255</f>
        <v/>
      </c>
      <c r="F757" s="318" t="str">
        <f>Übersetzungstexte!A$258</f>
        <v>Unbezahlte</v>
      </c>
      <c r="G757" s="324" t="str">
        <f>Übersetzungstexte!A$261</f>
        <v>Saldo Ende Per.</v>
      </c>
      <c r="H757" s="325"/>
      <c r="I757" s="326"/>
      <c r="J757" s="318" t="str">
        <f>Übersetzungstexte!A$270</f>
        <v>stunden</v>
      </c>
      <c r="K757" s="318" t="str">
        <f>Übersetzungstexte!A$273</f>
        <v>Mehrstd.</v>
      </c>
      <c r="L757" s="310" t="str">
        <f>Übersetzungstexte!A$276</f>
        <v>Ausfall-</v>
      </c>
      <c r="M757" s="322" t="str">
        <f>Übersetzungstexte!A$279</f>
        <v>bare Aus-</v>
      </c>
      <c r="N757" s="310" t="str">
        <f>Übersetzungstexte!A$282</f>
        <v>ausfall</v>
      </c>
      <c r="O757" s="310" t="str">
        <f>Übersetzungstexte!A$285</f>
        <v>ausfall</v>
      </c>
      <c r="P757" s="317" t="str">
        <f>Übersetzungstexte!A$288</f>
        <v>Zwischen-</v>
      </c>
      <c r="Q757" s="310" t="str">
        <f>Übersetzungstexte!A$291</f>
        <v>Karenztage</v>
      </c>
      <c r="R757" s="310" t="str">
        <f>Übersetzungstexte!A$294</f>
        <v>Beantragte</v>
      </c>
      <c r="S757" s="55"/>
      <c r="T757" s="55"/>
      <c r="U757" s="55" t="s">
        <v>682</v>
      </c>
      <c r="V757" s="60" t="s">
        <v>710</v>
      </c>
      <c r="W757" s="61" t="s">
        <v>692</v>
      </c>
      <c r="X757" s="61"/>
      <c r="Y757" s="59" t="s">
        <v>730</v>
      </c>
      <c r="Z757" s="67" t="s">
        <v>691</v>
      </c>
      <c r="AA757" s="59" t="s">
        <v>730</v>
      </c>
      <c r="AB757" s="59" t="s">
        <v>51</v>
      </c>
      <c r="AC757" s="59" t="s">
        <v>672</v>
      </c>
      <c r="AD757" s="59" t="s">
        <v>672</v>
      </c>
      <c r="AE757" s="59" t="s">
        <v>656</v>
      </c>
      <c r="AF757" s="66" t="s">
        <v>707</v>
      </c>
      <c r="AG757" s="66" t="s">
        <v>707</v>
      </c>
      <c r="AH757" s="91" t="s">
        <v>678</v>
      </c>
      <c r="AI757" s="66" t="s">
        <v>760</v>
      </c>
      <c r="AJ757" s="66" t="s">
        <v>763</v>
      </c>
      <c r="AK757" s="66" t="s">
        <v>760</v>
      </c>
      <c r="AL757" s="66" t="s">
        <v>760</v>
      </c>
      <c r="AM757" s="59" t="s">
        <v>672</v>
      </c>
      <c r="AN757" s="66" t="s">
        <v>707</v>
      </c>
      <c r="AO757" s="66" t="s">
        <v>45</v>
      </c>
      <c r="AP757" s="95" t="s">
        <v>47</v>
      </c>
      <c r="AQ757" s="383"/>
    </row>
    <row r="758" spans="1:43" s="6" customFormat="1" hidden="1" x14ac:dyDescent="0.2">
      <c r="A758" s="327" t="str">
        <f>Übersetzungstexte!A$244</f>
        <v>Name,Vorname</v>
      </c>
      <c r="B758" s="328" t="str">
        <f>Übersetzungstexte!A$247</f>
        <v>Verdienst</v>
      </c>
      <c r="C758" s="329" t="str">
        <f>Übersetzungstexte!A$250</f>
        <v>in der AP</v>
      </c>
      <c r="D758" s="330" t="str">
        <f>Übersetzungstexte!A$253</f>
        <v>Vorholzeit</v>
      </c>
      <c r="E758" s="328" t="str">
        <f>Übersetzungstexte!A$256</f>
        <v>Istzeit</v>
      </c>
      <c r="F758" s="330" t="str">
        <f>Übersetzungstexte!A$259</f>
        <v>Absenzen</v>
      </c>
      <c r="G758" s="331" t="str">
        <f>Übersetzungstexte!A$262</f>
        <v>vorherg.</v>
      </c>
      <c r="H758" s="332" t="str">
        <f>Übersetzungstexte!A$265</f>
        <v>laufend</v>
      </c>
      <c r="I758" s="328" t="str">
        <f>Übersetzungstexte!A$268</f>
        <v>Diff.</v>
      </c>
      <c r="J758" s="330" t="str">
        <f>Übersetzungstexte!A$271</f>
        <v>total</v>
      </c>
      <c r="K758" s="330" t="str">
        <f>Übersetzungstexte!A$274</f>
        <v>Vormonate</v>
      </c>
      <c r="L758" s="328" t="str">
        <f>Übersetzungstexte!A$277</f>
        <v>stunden</v>
      </c>
      <c r="M758" s="333" t="str">
        <f>Übersetzungstexte!A$280</f>
        <v>fall-Std.</v>
      </c>
      <c r="N758" s="333" t="str">
        <f>Übersetzungstexte!A$283</f>
        <v>100%</v>
      </c>
      <c r="O758" s="333" t="str">
        <f>Übersetzungstexte!A$286</f>
        <v>80%</v>
      </c>
      <c r="P758" s="329" t="str">
        <f>Übersetzungstexte!A$289</f>
        <v>Beschäftigung</v>
      </c>
      <c r="Q758" s="333" t="str">
        <f>Übersetzungstexte!A$292</f>
        <v>80%</v>
      </c>
      <c r="R758" s="328" t="str">
        <f>Übersetzungstexte!A$295</f>
        <v>Vergütung</v>
      </c>
      <c r="S758" s="55"/>
      <c r="T758" s="55"/>
      <c r="U758" s="55" t="s">
        <v>673</v>
      </c>
      <c r="V758" s="61"/>
      <c r="W758" s="61" t="s">
        <v>738</v>
      </c>
      <c r="X758" s="61"/>
      <c r="Y758" s="59" t="s">
        <v>697</v>
      </c>
      <c r="Z758" s="67" t="s">
        <v>692</v>
      </c>
      <c r="AA758" s="59" t="s">
        <v>698</v>
      </c>
      <c r="AB758" s="59" t="s">
        <v>50</v>
      </c>
      <c r="AC758" s="68" t="s">
        <v>675</v>
      </c>
      <c r="AD758" s="68" t="s">
        <v>676</v>
      </c>
      <c r="AE758" s="68" t="s">
        <v>676</v>
      </c>
      <c r="AF758" s="66" t="s">
        <v>733</v>
      </c>
      <c r="AG758" s="66" t="s">
        <v>733</v>
      </c>
      <c r="AH758" s="96" t="s">
        <v>679</v>
      </c>
      <c r="AI758" s="66" t="s">
        <v>749</v>
      </c>
      <c r="AJ758" s="66" t="s">
        <v>749</v>
      </c>
      <c r="AK758" s="66" t="s">
        <v>749</v>
      </c>
      <c r="AL758" s="66" t="s">
        <v>749</v>
      </c>
      <c r="AM758" s="68" t="s">
        <v>675</v>
      </c>
      <c r="AN758" s="66" t="s">
        <v>733</v>
      </c>
      <c r="AO758" s="66" t="s">
        <v>663</v>
      </c>
      <c r="AP758" s="95" t="s">
        <v>48</v>
      </c>
      <c r="AQ758" s="383"/>
    </row>
    <row r="759" spans="1:43" ht="17.25" hidden="1" customHeight="1" x14ac:dyDescent="0.2">
      <c r="A759" s="347" t="str">
        <f>'Stammdaten Mitarbeitende'!AA759</f>
        <v/>
      </c>
      <c r="B759" s="348" t="str">
        <f t="shared" ref="B759:B779" si="727">U759</f>
        <v/>
      </c>
      <c r="C759" s="162"/>
      <c r="D759" s="163"/>
      <c r="E759" s="164"/>
      <c r="F759" s="165"/>
      <c r="G759" s="307"/>
      <c r="H759" s="308"/>
      <c r="I759" s="346">
        <f t="shared" ref="I759:I779" si="728">V759</f>
        <v>0</v>
      </c>
      <c r="J759" s="309" t="str">
        <f t="shared" ref="J759:J779" si="729">W759</f>
        <v/>
      </c>
      <c r="K759" s="164"/>
      <c r="L759" s="342" t="str">
        <f t="shared" ref="L759:L779" si="730">Z759</f>
        <v/>
      </c>
      <c r="M759" s="309" t="str">
        <f t="shared" ref="M759:M779" si="731">AB759</f>
        <v/>
      </c>
      <c r="N759" s="309" t="str">
        <f t="shared" ref="N759:N779" si="732">AC759</f>
        <v/>
      </c>
      <c r="O759" s="309" t="str">
        <f t="shared" ref="O759:O779" si="733">AD759</f>
        <v/>
      </c>
      <c r="P759" s="164"/>
      <c r="Q759" s="309" t="str">
        <f t="shared" ref="Q759:Q779" si="734">AE759</f>
        <v/>
      </c>
      <c r="R759" s="309" t="str">
        <f t="shared" ref="R759:R779" si="735">AH759</f>
        <v/>
      </c>
      <c r="S759" s="56"/>
      <c r="T759" s="57"/>
      <c r="U759" s="64" t="str">
        <f>IF($A759="","",'Stammdaten Mitarbeitende'!L759)</f>
        <v/>
      </c>
      <c r="V759" s="63">
        <f t="shared" ref="V759:V779" si="736">IF(AND(G759="",H759=""),0,G759-H759)</f>
        <v>0</v>
      </c>
      <c r="W759" s="63" t="str">
        <f t="shared" ref="W759:W779" si="737">IF(OR($A759="",D759="",E759="",F759="",V759=""),"",D759-(E759+F759+V759))</f>
        <v/>
      </c>
      <c r="X759" s="63" t="str">
        <f t="shared" ref="X759:X779" si="738">IF(W759="","",MAX(W759,0))</f>
        <v/>
      </c>
      <c r="Y759" s="65" t="str">
        <f t="shared" ref="Y759:Y779" si="739">IF(J759="","",Y$4)</f>
        <v/>
      </c>
      <c r="Z759" s="65" t="str">
        <f t="shared" ref="Z759:Z779" si="740">IF(J759="","",J759*Z$4)</f>
        <v/>
      </c>
      <c r="AA759" s="19" t="str">
        <f t="shared" ref="AA759:AA779" si="741">IF(Y759="","",AA$4)</f>
        <v/>
      </c>
      <c r="AB759" s="19" t="str">
        <f t="shared" ref="AB759:AB779" si="742">IF(J759="","",ROUND(J759*AB$4 - MAX(K759-L759,0),2))</f>
        <v/>
      </c>
      <c r="AC759" s="19" t="str">
        <f t="shared" ref="AC759:AC779" si="743">IF(OR($A759="",J759="",B759="",M759&lt;0),"",MAX(ROUND(M759*B759*2,1)/2,0))</f>
        <v/>
      </c>
      <c r="AD759" s="19" t="str">
        <f t="shared" ref="AD759:AD779" si="744">IF(OR($A759="",N759=""),"",ROUND(N759*8/5,1)/2)</f>
        <v/>
      </c>
      <c r="AE759" s="19" t="str">
        <f t="shared" ref="AE759:AE779" si="745">IF(OR($A759="",B759="",N759=""),"",ROUND(AE$3*C759*B759*16/50,1)/2)</f>
        <v/>
      </c>
      <c r="AF759" s="19" t="str">
        <f t="shared" ref="AF759:AF779" si="746">IF(OR($A759="",J759="",N759=""),"",MAX(O759+P759-N759,0))</f>
        <v/>
      </c>
      <c r="AG759" s="19">
        <f t="shared" ref="AG759:AG779" si="747">P759</f>
        <v>0</v>
      </c>
      <c r="AH759" s="19" t="str">
        <f t="shared" ref="AH759:AH779" si="748">IF(OR($A759="",N759=""),"",ROUND((MAX(O759-Q759-AF759,0))*2,1)/2)</f>
        <v/>
      </c>
      <c r="AI759" s="81">
        <f t="shared" ref="AI759:AI779" si="749">IF(D759="",0,1)</f>
        <v>0</v>
      </c>
      <c r="AJ759" s="80">
        <f>IF(J759="",0,IF(ROUND(J759,2)&lt;=0,0,1))</f>
        <v>0</v>
      </c>
      <c r="AK759" s="19">
        <f t="shared" ref="AK759:AK779" si="750">IF(D759="",0,D759)</f>
        <v>0</v>
      </c>
      <c r="AL759" s="19">
        <f t="shared" ref="AL759:AL779" si="751">IF(D759="",0,F759)</f>
        <v>0</v>
      </c>
      <c r="AM759" s="64">
        <f>IF('Stammdaten Mitarbeitende'!N759&gt;0,AC759,0)</f>
        <v>0</v>
      </c>
      <c r="AN759" s="74">
        <f>IF('Stammdaten Mitarbeitende'!N759&gt;0,P759,0)</f>
        <v>0</v>
      </c>
      <c r="AO759" s="19">
        <f t="shared" ref="AO759:AO779" si="752">D759</f>
        <v>0</v>
      </c>
      <c r="AP759" s="19">
        <f t="shared" ref="AP759:AP779" si="753">F759</f>
        <v>0</v>
      </c>
      <c r="AQ759" s="97">
        <f t="shared" ref="AQ759:AQ779" si="754">IF(AM759="",0,MAX(AM759-AN759,0))</f>
        <v>0</v>
      </c>
    </row>
    <row r="760" spans="1:43" ht="17.25" hidden="1" customHeight="1" x14ac:dyDescent="0.2">
      <c r="A760" s="347" t="str">
        <f>'Stammdaten Mitarbeitende'!AA760</f>
        <v/>
      </c>
      <c r="B760" s="348" t="str">
        <f t="shared" si="727"/>
        <v/>
      </c>
      <c r="C760" s="162"/>
      <c r="D760" s="163"/>
      <c r="E760" s="164"/>
      <c r="F760" s="165"/>
      <c r="G760" s="307"/>
      <c r="H760" s="308"/>
      <c r="I760" s="346">
        <f t="shared" si="728"/>
        <v>0</v>
      </c>
      <c r="J760" s="309" t="str">
        <f t="shared" si="729"/>
        <v/>
      </c>
      <c r="K760" s="164"/>
      <c r="L760" s="342" t="str">
        <f t="shared" si="730"/>
        <v/>
      </c>
      <c r="M760" s="309" t="str">
        <f t="shared" si="731"/>
        <v/>
      </c>
      <c r="N760" s="309" t="str">
        <f t="shared" si="732"/>
        <v/>
      </c>
      <c r="O760" s="309" t="str">
        <f t="shared" si="733"/>
        <v/>
      </c>
      <c r="P760" s="164"/>
      <c r="Q760" s="309" t="str">
        <f t="shared" si="734"/>
        <v/>
      </c>
      <c r="R760" s="309" t="str">
        <f t="shared" si="735"/>
        <v/>
      </c>
      <c r="S760" s="56"/>
      <c r="T760" s="57"/>
      <c r="U760" s="64" t="str">
        <f>IF($A760="","",'Stammdaten Mitarbeitende'!L760)</f>
        <v/>
      </c>
      <c r="V760" s="63">
        <f t="shared" si="736"/>
        <v>0</v>
      </c>
      <c r="W760" s="63" t="str">
        <f t="shared" si="737"/>
        <v/>
      </c>
      <c r="X760" s="63" t="str">
        <f t="shared" si="738"/>
        <v/>
      </c>
      <c r="Y760" s="65" t="str">
        <f t="shared" si="739"/>
        <v/>
      </c>
      <c r="Z760" s="65" t="str">
        <f t="shared" si="740"/>
        <v/>
      </c>
      <c r="AA760" s="19" t="str">
        <f t="shared" si="741"/>
        <v/>
      </c>
      <c r="AB760" s="19" t="str">
        <f t="shared" si="742"/>
        <v/>
      </c>
      <c r="AC760" s="19" t="str">
        <f t="shared" si="743"/>
        <v/>
      </c>
      <c r="AD760" s="19" t="str">
        <f t="shared" si="744"/>
        <v/>
      </c>
      <c r="AE760" s="19" t="str">
        <f t="shared" si="745"/>
        <v/>
      </c>
      <c r="AF760" s="19" t="str">
        <f t="shared" si="746"/>
        <v/>
      </c>
      <c r="AG760" s="19">
        <f t="shared" si="747"/>
        <v>0</v>
      </c>
      <c r="AH760" s="19" t="str">
        <f t="shared" si="748"/>
        <v/>
      </c>
      <c r="AI760" s="81">
        <f t="shared" si="749"/>
        <v>0</v>
      </c>
      <c r="AJ760" s="80">
        <f t="shared" ref="AJ760:AJ779" si="755">IF(J760="",0,IF(ROUND(J760,2)&lt;=0,0,1))</f>
        <v>0</v>
      </c>
      <c r="AK760" s="19">
        <f t="shared" si="750"/>
        <v>0</v>
      </c>
      <c r="AL760" s="19">
        <f t="shared" si="751"/>
        <v>0</v>
      </c>
      <c r="AM760" s="64">
        <f>IF('Stammdaten Mitarbeitende'!N760&gt;0,AC760,0)</f>
        <v>0</v>
      </c>
      <c r="AN760" s="74">
        <f>IF('Stammdaten Mitarbeitende'!N760&gt;0,P760,0)</f>
        <v>0</v>
      </c>
      <c r="AO760" s="19">
        <f t="shared" si="752"/>
        <v>0</v>
      </c>
      <c r="AP760" s="19">
        <f t="shared" si="753"/>
        <v>0</v>
      </c>
      <c r="AQ760" s="97">
        <f t="shared" si="754"/>
        <v>0</v>
      </c>
    </row>
    <row r="761" spans="1:43" ht="17.25" hidden="1" customHeight="1" x14ac:dyDescent="0.2">
      <c r="A761" s="347" t="str">
        <f>'Stammdaten Mitarbeitende'!AA761</f>
        <v/>
      </c>
      <c r="B761" s="348" t="str">
        <f t="shared" si="727"/>
        <v/>
      </c>
      <c r="C761" s="162"/>
      <c r="D761" s="163"/>
      <c r="E761" s="164"/>
      <c r="F761" s="165"/>
      <c r="G761" s="307"/>
      <c r="H761" s="308"/>
      <c r="I761" s="346">
        <f t="shared" si="728"/>
        <v>0</v>
      </c>
      <c r="J761" s="309" t="str">
        <f t="shared" si="729"/>
        <v/>
      </c>
      <c r="K761" s="164"/>
      <c r="L761" s="342" t="str">
        <f t="shared" si="730"/>
        <v/>
      </c>
      <c r="M761" s="309" t="str">
        <f t="shared" si="731"/>
        <v/>
      </c>
      <c r="N761" s="309" t="str">
        <f t="shared" si="732"/>
        <v/>
      </c>
      <c r="O761" s="309" t="str">
        <f t="shared" si="733"/>
        <v/>
      </c>
      <c r="P761" s="164"/>
      <c r="Q761" s="309" t="str">
        <f t="shared" si="734"/>
        <v/>
      </c>
      <c r="R761" s="309" t="str">
        <f t="shared" si="735"/>
        <v/>
      </c>
      <c r="S761" s="56"/>
      <c r="T761" s="57"/>
      <c r="U761" s="64" t="str">
        <f>IF($A761="","",'Stammdaten Mitarbeitende'!L761)</f>
        <v/>
      </c>
      <c r="V761" s="63">
        <f t="shared" si="736"/>
        <v>0</v>
      </c>
      <c r="W761" s="63" t="str">
        <f t="shared" si="737"/>
        <v/>
      </c>
      <c r="X761" s="63" t="str">
        <f t="shared" si="738"/>
        <v/>
      </c>
      <c r="Y761" s="65" t="str">
        <f t="shared" si="739"/>
        <v/>
      </c>
      <c r="Z761" s="65" t="str">
        <f t="shared" si="740"/>
        <v/>
      </c>
      <c r="AA761" s="19" t="str">
        <f t="shared" si="741"/>
        <v/>
      </c>
      <c r="AB761" s="19" t="str">
        <f t="shared" si="742"/>
        <v/>
      </c>
      <c r="AC761" s="19" t="str">
        <f t="shared" si="743"/>
        <v/>
      </c>
      <c r="AD761" s="19" t="str">
        <f t="shared" si="744"/>
        <v/>
      </c>
      <c r="AE761" s="19" t="str">
        <f t="shared" si="745"/>
        <v/>
      </c>
      <c r="AF761" s="19" t="str">
        <f t="shared" si="746"/>
        <v/>
      </c>
      <c r="AG761" s="19">
        <f t="shared" si="747"/>
        <v>0</v>
      </c>
      <c r="AH761" s="19" t="str">
        <f t="shared" si="748"/>
        <v/>
      </c>
      <c r="AI761" s="81">
        <f t="shared" si="749"/>
        <v>0</v>
      </c>
      <c r="AJ761" s="80">
        <f t="shared" si="755"/>
        <v>0</v>
      </c>
      <c r="AK761" s="19">
        <f t="shared" si="750"/>
        <v>0</v>
      </c>
      <c r="AL761" s="19">
        <f t="shared" si="751"/>
        <v>0</v>
      </c>
      <c r="AM761" s="64">
        <f>IF('Stammdaten Mitarbeitende'!N761&gt;0,AC761,0)</f>
        <v>0</v>
      </c>
      <c r="AN761" s="74">
        <f>IF('Stammdaten Mitarbeitende'!N761&gt;0,P761,0)</f>
        <v>0</v>
      </c>
      <c r="AO761" s="19">
        <f t="shared" si="752"/>
        <v>0</v>
      </c>
      <c r="AP761" s="19">
        <f t="shared" si="753"/>
        <v>0</v>
      </c>
      <c r="AQ761" s="97">
        <f t="shared" si="754"/>
        <v>0</v>
      </c>
    </row>
    <row r="762" spans="1:43" ht="17.25" hidden="1" customHeight="1" x14ac:dyDescent="0.2">
      <c r="A762" s="347" t="str">
        <f>'Stammdaten Mitarbeitende'!AA762</f>
        <v/>
      </c>
      <c r="B762" s="348" t="str">
        <f t="shared" si="727"/>
        <v/>
      </c>
      <c r="C762" s="162"/>
      <c r="D762" s="163"/>
      <c r="E762" s="164"/>
      <c r="F762" s="165"/>
      <c r="G762" s="307"/>
      <c r="H762" s="308"/>
      <c r="I762" s="346">
        <f t="shared" si="728"/>
        <v>0</v>
      </c>
      <c r="J762" s="309" t="str">
        <f t="shared" si="729"/>
        <v/>
      </c>
      <c r="K762" s="164"/>
      <c r="L762" s="342" t="str">
        <f t="shared" si="730"/>
        <v/>
      </c>
      <c r="M762" s="309" t="str">
        <f t="shared" si="731"/>
        <v/>
      </c>
      <c r="N762" s="309" t="str">
        <f t="shared" si="732"/>
        <v/>
      </c>
      <c r="O762" s="309" t="str">
        <f t="shared" si="733"/>
        <v/>
      </c>
      <c r="P762" s="164"/>
      <c r="Q762" s="309" t="str">
        <f t="shared" si="734"/>
        <v/>
      </c>
      <c r="R762" s="309" t="str">
        <f t="shared" si="735"/>
        <v/>
      </c>
      <c r="S762" s="56"/>
      <c r="T762" s="57"/>
      <c r="U762" s="64" t="str">
        <f>IF($A762="","",'Stammdaten Mitarbeitende'!L762)</f>
        <v/>
      </c>
      <c r="V762" s="63">
        <f t="shared" si="736"/>
        <v>0</v>
      </c>
      <c r="W762" s="63" t="str">
        <f t="shared" si="737"/>
        <v/>
      </c>
      <c r="X762" s="63" t="str">
        <f t="shared" si="738"/>
        <v/>
      </c>
      <c r="Y762" s="65" t="str">
        <f t="shared" si="739"/>
        <v/>
      </c>
      <c r="Z762" s="65" t="str">
        <f t="shared" si="740"/>
        <v/>
      </c>
      <c r="AA762" s="19" t="str">
        <f t="shared" si="741"/>
        <v/>
      </c>
      <c r="AB762" s="19" t="str">
        <f t="shared" si="742"/>
        <v/>
      </c>
      <c r="AC762" s="19" t="str">
        <f t="shared" si="743"/>
        <v/>
      </c>
      <c r="AD762" s="19" t="str">
        <f t="shared" si="744"/>
        <v/>
      </c>
      <c r="AE762" s="19" t="str">
        <f t="shared" si="745"/>
        <v/>
      </c>
      <c r="AF762" s="19" t="str">
        <f t="shared" si="746"/>
        <v/>
      </c>
      <c r="AG762" s="19">
        <f t="shared" si="747"/>
        <v>0</v>
      </c>
      <c r="AH762" s="19" t="str">
        <f t="shared" si="748"/>
        <v/>
      </c>
      <c r="AI762" s="81">
        <f t="shared" si="749"/>
        <v>0</v>
      </c>
      <c r="AJ762" s="80">
        <f t="shared" si="755"/>
        <v>0</v>
      </c>
      <c r="AK762" s="19">
        <f t="shared" si="750"/>
        <v>0</v>
      </c>
      <c r="AL762" s="19">
        <f t="shared" si="751"/>
        <v>0</v>
      </c>
      <c r="AM762" s="64">
        <f>IF('Stammdaten Mitarbeitende'!N762&gt;0,AC762,0)</f>
        <v>0</v>
      </c>
      <c r="AN762" s="74">
        <f>IF('Stammdaten Mitarbeitende'!N762&gt;0,P762,0)</f>
        <v>0</v>
      </c>
      <c r="AO762" s="19">
        <f t="shared" si="752"/>
        <v>0</v>
      </c>
      <c r="AP762" s="19">
        <f t="shared" si="753"/>
        <v>0</v>
      </c>
      <c r="AQ762" s="97">
        <f t="shared" si="754"/>
        <v>0</v>
      </c>
    </row>
    <row r="763" spans="1:43" ht="17.25" hidden="1" customHeight="1" x14ac:dyDescent="0.2">
      <c r="A763" s="347" t="str">
        <f>'Stammdaten Mitarbeitende'!AA763</f>
        <v/>
      </c>
      <c r="B763" s="348" t="str">
        <f t="shared" si="727"/>
        <v/>
      </c>
      <c r="C763" s="162"/>
      <c r="D763" s="163"/>
      <c r="E763" s="164"/>
      <c r="F763" s="165"/>
      <c r="G763" s="307"/>
      <c r="H763" s="308"/>
      <c r="I763" s="346">
        <f t="shared" si="728"/>
        <v>0</v>
      </c>
      <c r="J763" s="309" t="str">
        <f t="shared" si="729"/>
        <v/>
      </c>
      <c r="K763" s="164"/>
      <c r="L763" s="342" t="str">
        <f t="shared" si="730"/>
        <v/>
      </c>
      <c r="M763" s="309" t="str">
        <f t="shared" si="731"/>
        <v/>
      </c>
      <c r="N763" s="309" t="str">
        <f t="shared" si="732"/>
        <v/>
      </c>
      <c r="O763" s="309" t="str">
        <f t="shared" si="733"/>
        <v/>
      </c>
      <c r="P763" s="164"/>
      <c r="Q763" s="309" t="str">
        <f t="shared" si="734"/>
        <v/>
      </c>
      <c r="R763" s="309" t="str">
        <f t="shared" si="735"/>
        <v/>
      </c>
      <c r="S763" s="56"/>
      <c r="T763" s="57"/>
      <c r="U763" s="64" t="str">
        <f>IF($A763="","",'Stammdaten Mitarbeitende'!L763)</f>
        <v/>
      </c>
      <c r="V763" s="63">
        <f t="shared" si="736"/>
        <v>0</v>
      </c>
      <c r="W763" s="63" t="str">
        <f t="shared" si="737"/>
        <v/>
      </c>
      <c r="X763" s="63" t="str">
        <f t="shared" si="738"/>
        <v/>
      </c>
      <c r="Y763" s="65" t="str">
        <f t="shared" si="739"/>
        <v/>
      </c>
      <c r="Z763" s="65" t="str">
        <f t="shared" si="740"/>
        <v/>
      </c>
      <c r="AA763" s="19" t="str">
        <f t="shared" si="741"/>
        <v/>
      </c>
      <c r="AB763" s="19" t="str">
        <f t="shared" si="742"/>
        <v/>
      </c>
      <c r="AC763" s="19" t="str">
        <f t="shared" si="743"/>
        <v/>
      </c>
      <c r="AD763" s="19" t="str">
        <f t="shared" si="744"/>
        <v/>
      </c>
      <c r="AE763" s="19" t="str">
        <f t="shared" si="745"/>
        <v/>
      </c>
      <c r="AF763" s="19" t="str">
        <f t="shared" si="746"/>
        <v/>
      </c>
      <c r="AG763" s="19">
        <f t="shared" si="747"/>
        <v>0</v>
      </c>
      <c r="AH763" s="19" t="str">
        <f t="shared" si="748"/>
        <v/>
      </c>
      <c r="AI763" s="81">
        <f t="shared" si="749"/>
        <v>0</v>
      </c>
      <c r="AJ763" s="80">
        <f t="shared" si="755"/>
        <v>0</v>
      </c>
      <c r="AK763" s="19">
        <f t="shared" si="750"/>
        <v>0</v>
      </c>
      <c r="AL763" s="19">
        <f t="shared" si="751"/>
        <v>0</v>
      </c>
      <c r="AM763" s="64">
        <f>IF('Stammdaten Mitarbeitende'!N763&gt;0,AC763,0)</f>
        <v>0</v>
      </c>
      <c r="AN763" s="74">
        <f>IF('Stammdaten Mitarbeitende'!N763&gt;0,P763,0)</f>
        <v>0</v>
      </c>
      <c r="AO763" s="19">
        <f t="shared" si="752"/>
        <v>0</v>
      </c>
      <c r="AP763" s="19">
        <f t="shared" si="753"/>
        <v>0</v>
      </c>
      <c r="AQ763" s="97">
        <f t="shared" si="754"/>
        <v>0</v>
      </c>
    </row>
    <row r="764" spans="1:43" ht="17.25" hidden="1" customHeight="1" x14ac:dyDescent="0.2">
      <c r="A764" s="347" t="str">
        <f>'Stammdaten Mitarbeitende'!AA764</f>
        <v/>
      </c>
      <c r="B764" s="348" t="str">
        <f t="shared" si="727"/>
        <v/>
      </c>
      <c r="C764" s="162"/>
      <c r="D764" s="163"/>
      <c r="E764" s="164"/>
      <c r="F764" s="165"/>
      <c r="G764" s="307"/>
      <c r="H764" s="308"/>
      <c r="I764" s="346">
        <f t="shared" si="728"/>
        <v>0</v>
      </c>
      <c r="J764" s="309" t="str">
        <f t="shared" si="729"/>
        <v/>
      </c>
      <c r="K764" s="164"/>
      <c r="L764" s="342" t="str">
        <f t="shared" si="730"/>
        <v/>
      </c>
      <c r="M764" s="309" t="str">
        <f t="shared" si="731"/>
        <v/>
      </c>
      <c r="N764" s="309" t="str">
        <f t="shared" si="732"/>
        <v/>
      </c>
      <c r="O764" s="309" t="str">
        <f t="shared" si="733"/>
        <v/>
      </c>
      <c r="P764" s="164"/>
      <c r="Q764" s="309" t="str">
        <f t="shared" si="734"/>
        <v/>
      </c>
      <c r="R764" s="309" t="str">
        <f t="shared" si="735"/>
        <v/>
      </c>
      <c r="S764" s="56"/>
      <c r="T764" s="57"/>
      <c r="U764" s="64" t="str">
        <f>IF($A764="","",'Stammdaten Mitarbeitende'!L764)</f>
        <v/>
      </c>
      <c r="V764" s="63">
        <f t="shared" si="736"/>
        <v>0</v>
      </c>
      <c r="W764" s="63" t="str">
        <f t="shared" si="737"/>
        <v/>
      </c>
      <c r="X764" s="63" t="str">
        <f t="shared" si="738"/>
        <v/>
      </c>
      <c r="Y764" s="65" t="str">
        <f t="shared" si="739"/>
        <v/>
      </c>
      <c r="Z764" s="65" t="str">
        <f t="shared" si="740"/>
        <v/>
      </c>
      <c r="AA764" s="19" t="str">
        <f t="shared" si="741"/>
        <v/>
      </c>
      <c r="AB764" s="19" t="str">
        <f t="shared" si="742"/>
        <v/>
      </c>
      <c r="AC764" s="19" t="str">
        <f t="shared" si="743"/>
        <v/>
      </c>
      <c r="AD764" s="19" t="str">
        <f t="shared" si="744"/>
        <v/>
      </c>
      <c r="AE764" s="19" t="str">
        <f t="shared" si="745"/>
        <v/>
      </c>
      <c r="AF764" s="19" t="str">
        <f t="shared" si="746"/>
        <v/>
      </c>
      <c r="AG764" s="19">
        <f t="shared" si="747"/>
        <v>0</v>
      </c>
      <c r="AH764" s="19" t="str">
        <f t="shared" si="748"/>
        <v/>
      </c>
      <c r="AI764" s="81">
        <f t="shared" si="749"/>
        <v>0</v>
      </c>
      <c r="AJ764" s="80">
        <f t="shared" si="755"/>
        <v>0</v>
      </c>
      <c r="AK764" s="19">
        <f t="shared" si="750"/>
        <v>0</v>
      </c>
      <c r="AL764" s="19">
        <f t="shared" si="751"/>
        <v>0</v>
      </c>
      <c r="AM764" s="64">
        <f>IF('Stammdaten Mitarbeitende'!N764&gt;0,AC764,0)</f>
        <v>0</v>
      </c>
      <c r="AN764" s="74">
        <f>IF('Stammdaten Mitarbeitende'!N764&gt;0,P764,0)</f>
        <v>0</v>
      </c>
      <c r="AO764" s="19">
        <f t="shared" si="752"/>
        <v>0</v>
      </c>
      <c r="AP764" s="19">
        <f t="shared" si="753"/>
        <v>0</v>
      </c>
      <c r="AQ764" s="97">
        <f t="shared" si="754"/>
        <v>0</v>
      </c>
    </row>
    <row r="765" spans="1:43" ht="17.25" hidden="1" customHeight="1" x14ac:dyDescent="0.2">
      <c r="A765" s="347" t="str">
        <f>'Stammdaten Mitarbeitende'!AA765</f>
        <v/>
      </c>
      <c r="B765" s="348" t="str">
        <f t="shared" si="727"/>
        <v/>
      </c>
      <c r="C765" s="162"/>
      <c r="D765" s="163"/>
      <c r="E765" s="164"/>
      <c r="F765" s="165"/>
      <c r="G765" s="307"/>
      <c r="H765" s="308"/>
      <c r="I765" s="346">
        <f t="shared" si="728"/>
        <v>0</v>
      </c>
      <c r="J765" s="309" t="str">
        <f t="shared" si="729"/>
        <v/>
      </c>
      <c r="K765" s="164"/>
      <c r="L765" s="342" t="str">
        <f t="shared" si="730"/>
        <v/>
      </c>
      <c r="M765" s="309" t="str">
        <f t="shared" si="731"/>
        <v/>
      </c>
      <c r="N765" s="309" t="str">
        <f t="shared" si="732"/>
        <v/>
      </c>
      <c r="O765" s="309" t="str">
        <f t="shared" si="733"/>
        <v/>
      </c>
      <c r="P765" s="164"/>
      <c r="Q765" s="309" t="str">
        <f t="shared" si="734"/>
        <v/>
      </c>
      <c r="R765" s="309" t="str">
        <f t="shared" si="735"/>
        <v/>
      </c>
      <c r="S765" s="56"/>
      <c r="T765" s="57"/>
      <c r="U765" s="64" t="str">
        <f>IF($A765="","",'Stammdaten Mitarbeitende'!L765)</f>
        <v/>
      </c>
      <c r="V765" s="63">
        <f t="shared" si="736"/>
        <v>0</v>
      </c>
      <c r="W765" s="63" t="str">
        <f t="shared" si="737"/>
        <v/>
      </c>
      <c r="X765" s="63" t="str">
        <f t="shared" si="738"/>
        <v/>
      </c>
      <c r="Y765" s="65" t="str">
        <f t="shared" si="739"/>
        <v/>
      </c>
      <c r="Z765" s="65" t="str">
        <f t="shared" si="740"/>
        <v/>
      </c>
      <c r="AA765" s="19" t="str">
        <f t="shared" si="741"/>
        <v/>
      </c>
      <c r="AB765" s="19" t="str">
        <f t="shared" si="742"/>
        <v/>
      </c>
      <c r="AC765" s="19" t="str">
        <f t="shared" si="743"/>
        <v/>
      </c>
      <c r="AD765" s="19" t="str">
        <f t="shared" si="744"/>
        <v/>
      </c>
      <c r="AE765" s="19" t="str">
        <f t="shared" si="745"/>
        <v/>
      </c>
      <c r="AF765" s="19" t="str">
        <f t="shared" si="746"/>
        <v/>
      </c>
      <c r="AG765" s="19">
        <f t="shared" si="747"/>
        <v>0</v>
      </c>
      <c r="AH765" s="19" t="str">
        <f t="shared" si="748"/>
        <v/>
      </c>
      <c r="AI765" s="81">
        <f t="shared" si="749"/>
        <v>0</v>
      </c>
      <c r="AJ765" s="80">
        <f t="shared" si="755"/>
        <v>0</v>
      </c>
      <c r="AK765" s="19">
        <f t="shared" si="750"/>
        <v>0</v>
      </c>
      <c r="AL765" s="19">
        <f t="shared" si="751"/>
        <v>0</v>
      </c>
      <c r="AM765" s="64">
        <f>IF('Stammdaten Mitarbeitende'!N765&gt;0,AC765,0)</f>
        <v>0</v>
      </c>
      <c r="AN765" s="74">
        <f>IF('Stammdaten Mitarbeitende'!N765&gt;0,P765,0)</f>
        <v>0</v>
      </c>
      <c r="AO765" s="19">
        <f t="shared" si="752"/>
        <v>0</v>
      </c>
      <c r="AP765" s="19">
        <f t="shared" si="753"/>
        <v>0</v>
      </c>
      <c r="AQ765" s="97">
        <f t="shared" si="754"/>
        <v>0</v>
      </c>
    </row>
    <row r="766" spans="1:43" ht="17.25" hidden="1" customHeight="1" x14ac:dyDescent="0.2">
      <c r="A766" s="347" t="str">
        <f>'Stammdaten Mitarbeitende'!AA766</f>
        <v/>
      </c>
      <c r="B766" s="348" t="str">
        <f t="shared" si="727"/>
        <v/>
      </c>
      <c r="C766" s="162"/>
      <c r="D766" s="163"/>
      <c r="E766" s="164"/>
      <c r="F766" s="165"/>
      <c r="G766" s="307"/>
      <c r="H766" s="308"/>
      <c r="I766" s="346">
        <f t="shared" si="728"/>
        <v>0</v>
      </c>
      <c r="J766" s="309" t="str">
        <f t="shared" si="729"/>
        <v/>
      </c>
      <c r="K766" s="164"/>
      <c r="L766" s="342" t="str">
        <f t="shared" si="730"/>
        <v/>
      </c>
      <c r="M766" s="309" t="str">
        <f t="shared" si="731"/>
        <v/>
      </c>
      <c r="N766" s="309" t="str">
        <f t="shared" si="732"/>
        <v/>
      </c>
      <c r="O766" s="309" t="str">
        <f t="shared" si="733"/>
        <v/>
      </c>
      <c r="P766" s="164"/>
      <c r="Q766" s="309" t="str">
        <f t="shared" si="734"/>
        <v/>
      </c>
      <c r="R766" s="309" t="str">
        <f t="shared" si="735"/>
        <v/>
      </c>
      <c r="S766" s="56"/>
      <c r="T766" s="57"/>
      <c r="U766" s="64" t="str">
        <f>IF($A766="","",'Stammdaten Mitarbeitende'!L766)</f>
        <v/>
      </c>
      <c r="V766" s="63">
        <f t="shared" si="736"/>
        <v>0</v>
      </c>
      <c r="W766" s="63" t="str">
        <f t="shared" si="737"/>
        <v/>
      </c>
      <c r="X766" s="63" t="str">
        <f t="shared" si="738"/>
        <v/>
      </c>
      <c r="Y766" s="65" t="str">
        <f t="shared" si="739"/>
        <v/>
      </c>
      <c r="Z766" s="65" t="str">
        <f t="shared" si="740"/>
        <v/>
      </c>
      <c r="AA766" s="19" t="str">
        <f t="shared" si="741"/>
        <v/>
      </c>
      <c r="AB766" s="19" t="str">
        <f t="shared" si="742"/>
        <v/>
      </c>
      <c r="AC766" s="19" t="str">
        <f t="shared" si="743"/>
        <v/>
      </c>
      <c r="AD766" s="19" t="str">
        <f t="shared" si="744"/>
        <v/>
      </c>
      <c r="AE766" s="19" t="str">
        <f t="shared" si="745"/>
        <v/>
      </c>
      <c r="AF766" s="19" t="str">
        <f t="shared" si="746"/>
        <v/>
      </c>
      <c r="AG766" s="19">
        <f t="shared" si="747"/>
        <v>0</v>
      </c>
      <c r="AH766" s="19" t="str">
        <f t="shared" si="748"/>
        <v/>
      </c>
      <c r="AI766" s="81">
        <f t="shared" si="749"/>
        <v>0</v>
      </c>
      <c r="AJ766" s="80">
        <f t="shared" si="755"/>
        <v>0</v>
      </c>
      <c r="AK766" s="19">
        <f t="shared" si="750"/>
        <v>0</v>
      </c>
      <c r="AL766" s="19">
        <f t="shared" si="751"/>
        <v>0</v>
      </c>
      <c r="AM766" s="64">
        <f>IF('Stammdaten Mitarbeitende'!N766&gt;0,AC766,0)</f>
        <v>0</v>
      </c>
      <c r="AN766" s="74">
        <f>IF('Stammdaten Mitarbeitende'!N766&gt;0,P766,0)</f>
        <v>0</v>
      </c>
      <c r="AO766" s="19">
        <f t="shared" si="752"/>
        <v>0</v>
      </c>
      <c r="AP766" s="19">
        <f t="shared" si="753"/>
        <v>0</v>
      </c>
      <c r="AQ766" s="97">
        <f t="shared" si="754"/>
        <v>0</v>
      </c>
    </row>
    <row r="767" spans="1:43" ht="17.25" hidden="1" customHeight="1" x14ac:dyDescent="0.2">
      <c r="A767" s="347" t="str">
        <f>'Stammdaten Mitarbeitende'!AA767</f>
        <v/>
      </c>
      <c r="B767" s="348" t="str">
        <f t="shared" si="727"/>
        <v/>
      </c>
      <c r="C767" s="162"/>
      <c r="D767" s="163"/>
      <c r="E767" s="164"/>
      <c r="F767" s="165"/>
      <c r="G767" s="307"/>
      <c r="H767" s="308"/>
      <c r="I767" s="346">
        <f t="shared" si="728"/>
        <v>0</v>
      </c>
      <c r="J767" s="309" t="str">
        <f t="shared" si="729"/>
        <v/>
      </c>
      <c r="K767" s="164"/>
      <c r="L767" s="342" t="str">
        <f t="shared" si="730"/>
        <v/>
      </c>
      <c r="M767" s="309" t="str">
        <f t="shared" si="731"/>
        <v/>
      </c>
      <c r="N767" s="309" t="str">
        <f t="shared" si="732"/>
        <v/>
      </c>
      <c r="O767" s="309" t="str">
        <f t="shared" si="733"/>
        <v/>
      </c>
      <c r="P767" s="164"/>
      <c r="Q767" s="309" t="str">
        <f t="shared" si="734"/>
        <v/>
      </c>
      <c r="R767" s="309" t="str">
        <f t="shared" si="735"/>
        <v/>
      </c>
      <c r="S767" s="56"/>
      <c r="T767" s="57"/>
      <c r="U767" s="64" t="str">
        <f>IF($A767="","",'Stammdaten Mitarbeitende'!L767)</f>
        <v/>
      </c>
      <c r="V767" s="63">
        <f t="shared" si="736"/>
        <v>0</v>
      </c>
      <c r="W767" s="63" t="str">
        <f t="shared" si="737"/>
        <v/>
      </c>
      <c r="X767" s="63" t="str">
        <f t="shared" si="738"/>
        <v/>
      </c>
      <c r="Y767" s="65" t="str">
        <f t="shared" si="739"/>
        <v/>
      </c>
      <c r="Z767" s="65" t="str">
        <f t="shared" si="740"/>
        <v/>
      </c>
      <c r="AA767" s="19" t="str">
        <f t="shared" si="741"/>
        <v/>
      </c>
      <c r="AB767" s="19" t="str">
        <f t="shared" si="742"/>
        <v/>
      </c>
      <c r="AC767" s="19" t="str">
        <f t="shared" si="743"/>
        <v/>
      </c>
      <c r="AD767" s="19" t="str">
        <f t="shared" si="744"/>
        <v/>
      </c>
      <c r="AE767" s="19" t="str">
        <f t="shared" si="745"/>
        <v/>
      </c>
      <c r="AF767" s="19" t="str">
        <f t="shared" si="746"/>
        <v/>
      </c>
      <c r="AG767" s="19">
        <f t="shared" si="747"/>
        <v>0</v>
      </c>
      <c r="AH767" s="19" t="str">
        <f t="shared" si="748"/>
        <v/>
      </c>
      <c r="AI767" s="81">
        <f t="shared" si="749"/>
        <v>0</v>
      </c>
      <c r="AJ767" s="80">
        <f t="shared" si="755"/>
        <v>0</v>
      </c>
      <c r="AK767" s="19">
        <f t="shared" si="750"/>
        <v>0</v>
      </c>
      <c r="AL767" s="19">
        <f t="shared" si="751"/>
        <v>0</v>
      </c>
      <c r="AM767" s="64">
        <f>IF('Stammdaten Mitarbeitende'!N767&gt;0,AC767,0)</f>
        <v>0</v>
      </c>
      <c r="AN767" s="74">
        <f>IF('Stammdaten Mitarbeitende'!N767&gt;0,P767,0)</f>
        <v>0</v>
      </c>
      <c r="AO767" s="19">
        <f t="shared" si="752"/>
        <v>0</v>
      </c>
      <c r="AP767" s="19">
        <f t="shared" si="753"/>
        <v>0</v>
      </c>
      <c r="AQ767" s="97">
        <f t="shared" si="754"/>
        <v>0</v>
      </c>
    </row>
    <row r="768" spans="1:43" ht="17.25" hidden="1" customHeight="1" x14ac:dyDescent="0.2">
      <c r="A768" s="347" t="str">
        <f>'Stammdaten Mitarbeitende'!AA768</f>
        <v/>
      </c>
      <c r="B768" s="348" t="str">
        <f t="shared" si="727"/>
        <v/>
      </c>
      <c r="C768" s="162"/>
      <c r="D768" s="163"/>
      <c r="E768" s="164"/>
      <c r="F768" s="165"/>
      <c r="G768" s="307"/>
      <c r="H768" s="308"/>
      <c r="I768" s="346">
        <f t="shared" si="728"/>
        <v>0</v>
      </c>
      <c r="J768" s="309" t="str">
        <f t="shared" si="729"/>
        <v/>
      </c>
      <c r="K768" s="164"/>
      <c r="L768" s="342" t="str">
        <f t="shared" si="730"/>
        <v/>
      </c>
      <c r="M768" s="309" t="str">
        <f t="shared" si="731"/>
        <v/>
      </c>
      <c r="N768" s="309" t="str">
        <f t="shared" si="732"/>
        <v/>
      </c>
      <c r="O768" s="309" t="str">
        <f t="shared" si="733"/>
        <v/>
      </c>
      <c r="P768" s="164"/>
      <c r="Q768" s="309" t="str">
        <f t="shared" si="734"/>
        <v/>
      </c>
      <c r="R768" s="309" t="str">
        <f t="shared" si="735"/>
        <v/>
      </c>
      <c r="S768" s="56"/>
      <c r="T768" s="57"/>
      <c r="U768" s="64" t="str">
        <f>IF($A768="","",'Stammdaten Mitarbeitende'!L768)</f>
        <v/>
      </c>
      <c r="V768" s="63">
        <f t="shared" si="736"/>
        <v>0</v>
      </c>
      <c r="W768" s="63" t="str">
        <f t="shared" si="737"/>
        <v/>
      </c>
      <c r="X768" s="63" t="str">
        <f t="shared" si="738"/>
        <v/>
      </c>
      <c r="Y768" s="65" t="str">
        <f t="shared" si="739"/>
        <v/>
      </c>
      <c r="Z768" s="65" t="str">
        <f t="shared" si="740"/>
        <v/>
      </c>
      <c r="AA768" s="19" t="str">
        <f t="shared" si="741"/>
        <v/>
      </c>
      <c r="AB768" s="19" t="str">
        <f t="shared" si="742"/>
        <v/>
      </c>
      <c r="AC768" s="19" t="str">
        <f t="shared" si="743"/>
        <v/>
      </c>
      <c r="AD768" s="19" t="str">
        <f t="shared" si="744"/>
        <v/>
      </c>
      <c r="AE768" s="19" t="str">
        <f t="shared" si="745"/>
        <v/>
      </c>
      <c r="AF768" s="19" t="str">
        <f t="shared" si="746"/>
        <v/>
      </c>
      <c r="AG768" s="19">
        <f t="shared" si="747"/>
        <v>0</v>
      </c>
      <c r="AH768" s="19" t="str">
        <f t="shared" si="748"/>
        <v/>
      </c>
      <c r="AI768" s="81">
        <f t="shared" si="749"/>
        <v>0</v>
      </c>
      <c r="AJ768" s="80">
        <f t="shared" si="755"/>
        <v>0</v>
      </c>
      <c r="AK768" s="19">
        <f t="shared" si="750"/>
        <v>0</v>
      </c>
      <c r="AL768" s="19">
        <f t="shared" si="751"/>
        <v>0</v>
      </c>
      <c r="AM768" s="64">
        <f>IF('Stammdaten Mitarbeitende'!N768&gt;0,AC768,0)</f>
        <v>0</v>
      </c>
      <c r="AN768" s="74">
        <f>IF('Stammdaten Mitarbeitende'!N768&gt;0,P768,0)</f>
        <v>0</v>
      </c>
      <c r="AO768" s="19">
        <f t="shared" si="752"/>
        <v>0</v>
      </c>
      <c r="AP768" s="19">
        <f t="shared" si="753"/>
        <v>0</v>
      </c>
      <c r="AQ768" s="97">
        <f t="shared" si="754"/>
        <v>0</v>
      </c>
    </row>
    <row r="769" spans="1:43" ht="17.25" hidden="1" customHeight="1" x14ac:dyDescent="0.2">
      <c r="A769" s="347" t="str">
        <f>'Stammdaten Mitarbeitende'!AA769</f>
        <v/>
      </c>
      <c r="B769" s="348" t="str">
        <f t="shared" si="727"/>
        <v/>
      </c>
      <c r="C769" s="162"/>
      <c r="D769" s="163"/>
      <c r="E769" s="164"/>
      <c r="F769" s="165"/>
      <c r="G769" s="307"/>
      <c r="H769" s="308"/>
      <c r="I769" s="346">
        <f t="shared" si="728"/>
        <v>0</v>
      </c>
      <c r="J769" s="309" t="str">
        <f t="shared" si="729"/>
        <v/>
      </c>
      <c r="K769" s="164"/>
      <c r="L769" s="342" t="str">
        <f t="shared" si="730"/>
        <v/>
      </c>
      <c r="M769" s="309" t="str">
        <f t="shared" si="731"/>
        <v/>
      </c>
      <c r="N769" s="309" t="str">
        <f t="shared" si="732"/>
        <v/>
      </c>
      <c r="O769" s="309" t="str">
        <f t="shared" si="733"/>
        <v/>
      </c>
      <c r="P769" s="164"/>
      <c r="Q769" s="309" t="str">
        <f t="shared" si="734"/>
        <v/>
      </c>
      <c r="R769" s="309" t="str">
        <f t="shared" si="735"/>
        <v/>
      </c>
      <c r="S769" s="56"/>
      <c r="T769" s="57"/>
      <c r="U769" s="64" t="str">
        <f>IF($A769="","",'Stammdaten Mitarbeitende'!L769)</f>
        <v/>
      </c>
      <c r="V769" s="63">
        <f t="shared" si="736"/>
        <v>0</v>
      </c>
      <c r="W769" s="63" t="str">
        <f t="shared" si="737"/>
        <v/>
      </c>
      <c r="X769" s="63" t="str">
        <f t="shared" si="738"/>
        <v/>
      </c>
      <c r="Y769" s="65" t="str">
        <f t="shared" si="739"/>
        <v/>
      </c>
      <c r="Z769" s="65" t="str">
        <f t="shared" si="740"/>
        <v/>
      </c>
      <c r="AA769" s="19" t="str">
        <f t="shared" si="741"/>
        <v/>
      </c>
      <c r="AB769" s="19" t="str">
        <f t="shared" si="742"/>
        <v/>
      </c>
      <c r="AC769" s="19" t="str">
        <f t="shared" si="743"/>
        <v/>
      </c>
      <c r="AD769" s="19" t="str">
        <f t="shared" si="744"/>
        <v/>
      </c>
      <c r="AE769" s="19" t="str">
        <f t="shared" si="745"/>
        <v/>
      </c>
      <c r="AF769" s="19" t="str">
        <f t="shared" si="746"/>
        <v/>
      </c>
      <c r="AG769" s="19">
        <f t="shared" si="747"/>
        <v>0</v>
      </c>
      <c r="AH769" s="19" t="str">
        <f t="shared" si="748"/>
        <v/>
      </c>
      <c r="AI769" s="81">
        <f t="shared" si="749"/>
        <v>0</v>
      </c>
      <c r="AJ769" s="80">
        <f t="shared" si="755"/>
        <v>0</v>
      </c>
      <c r="AK769" s="19">
        <f t="shared" si="750"/>
        <v>0</v>
      </c>
      <c r="AL769" s="19">
        <f t="shared" si="751"/>
        <v>0</v>
      </c>
      <c r="AM769" s="64">
        <f>IF('Stammdaten Mitarbeitende'!N769&gt;0,AC769,0)</f>
        <v>0</v>
      </c>
      <c r="AN769" s="74">
        <f>IF('Stammdaten Mitarbeitende'!N769&gt;0,P769,0)</f>
        <v>0</v>
      </c>
      <c r="AO769" s="19">
        <f t="shared" si="752"/>
        <v>0</v>
      </c>
      <c r="AP769" s="19">
        <f t="shared" si="753"/>
        <v>0</v>
      </c>
      <c r="AQ769" s="97">
        <f t="shared" si="754"/>
        <v>0</v>
      </c>
    </row>
    <row r="770" spans="1:43" ht="17.25" hidden="1" customHeight="1" x14ac:dyDescent="0.2">
      <c r="A770" s="347" t="str">
        <f>'Stammdaten Mitarbeitende'!AA770</f>
        <v/>
      </c>
      <c r="B770" s="348" t="str">
        <f t="shared" si="727"/>
        <v/>
      </c>
      <c r="C770" s="162"/>
      <c r="D770" s="163"/>
      <c r="E770" s="164"/>
      <c r="F770" s="165"/>
      <c r="G770" s="307"/>
      <c r="H770" s="308"/>
      <c r="I770" s="346">
        <f t="shared" si="728"/>
        <v>0</v>
      </c>
      <c r="J770" s="309" t="str">
        <f t="shared" si="729"/>
        <v/>
      </c>
      <c r="K770" s="164"/>
      <c r="L770" s="342" t="str">
        <f t="shared" si="730"/>
        <v/>
      </c>
      <c r="M770" s="309" t="str">
        <f t="shared" si="731"/>
        <v/>
      </c>
      <c r="N770" s="309" t="str">
        <f t="shared" si="732"/>
        <v/>
      </c>
      <c r="O770" s="309" t="str">
        <f t="shared" si="733"/>
        <v/>
      </c>
      <c r="P770" s="164"/>
      <c r="Q770" s="309" t="str">
        <f t="shared" si="734"/>
        <v/>
      </c>
      <c r="R770" s="309" t="str">
        <f t="shared" si="735"/>
        <v/>
      </c>
      <c r="S770" s="56"/>
      <c r="T770" s="57"/>
      <c r="U770" s="64" t="str">
        <f>IF($A770="","",'Stammdaten Mitarbeitende'!L770)</f>
        <v/>
      </c>
      <c r="V770" s="63">
        <f t="shared" si="736"/>
        <v>0</v>
      </c>
      <c r="W770" s="63" t="str">
        <f t="shared" si="737"/>
        <v/>
      </c>
      <c r="X770" s="63" t="str">
        <f t="shared" si="738"/>
        <v/>
      </c>
      <c r="Y770" s="65" t="str">
        <f t="shared" si="739"/>
        <v/>
      </c>
      <c r="Z770" s="65" t="str">
        <f t="shared" si="740"/>
        <v/>
      </c>
      <c r="AA770" s="19" t="str">
        <f t="shared" si="741"/>
        <v/>
      </c>
      <c r="AB770" s="19" t="str">
        <f t="shared" si="742"/>
        <v/>
      </c>
      <c r="AC770" s="19" t="str">
        <f t="shared" si="743"/>
        <v/>
      </c>
      <c r="AD770" s="19" t="str">
        <f t="shared" si="744"/>
        <v/>
      </c>
      <c r="AE770" s="19" t="str">
        <f t="shared" si="745"/>
        <v/>
      </c>
      <c r="AF770" s="19" t="str">
        <f t="shared" si="746"/>
        <v/>
      </c>
      <c r="AG770" s="19">
        <f t="shared" si="747"/>
        <v>0</v>
      </c>
      <c r="AH770" s="19" t="str">
        <f t="shared" si="748"/>
        <v/>
      </c>
      <c r="AI770" s="81">
        <f t="shared" si="749"/>
        <v>0</v>
      </c>
      <c r="AJ770" s="80">
        <f t="shared" si="755"/>
        <v>0</v>
      </c>
      <c r="AK770" s="19">
        <f t="shared" si="750"/>
        <v>0</v>
      </c>
      <c r="AL770" s="19">
        <f t="shared" si="751"/>
        <v>0</v>
      </c>
      <c r="AM770" s="64">
        <f>IF('Stammdaten Mitarbeitende'!N770&gt;0,AC770,0)</f>
        <v>0</v>
      </c>
      <c r="AN770" s="74">
        <f>IF('Stammdaten Mitarbeitende'!N770&gt;0,P770,0)</f>
        <v>0</v>
      </c>
      <c r="AO770" s="19">
        <f t="shared" si="752"/>
        <v>0</v>
      </c>
      <c r="AP770" s="19">
        <f t="shared" si="753"/>
        <v>0</v>
      </c>
      <c r="AQ770" s="97">
        <f t="shared" si="754"/>
        <v>0</v>
      </c>
    </row>
    <row r="771" spans="1:43" ht="17.25" hidden="1" customHeight="1" x14ac:dyDescent="0.2">
      <c r="A771" s="347" t="str">
        <f>'Stammdaten Mitarbeitende'!AA771</f>
        <v/>
      </c>
      <c r="B771" s="348" t="str">
        <f t="shared" si="727"/>
        <v/>
      </c>
      <c r="C771" s="162"/>
      <c r="D771" s="163"/>
      <c r="E771" s="164"/>
      <c r="F771" s="165"/>
      <c r="G771" s="307"/>
      <c r="H771" s="308"/>
      <c r="I771" s="346">
        <f t="shared" si="728"/>
        <v>0</v>
      </c>
      <c r="J771" s="309" t="str">
        <f t="shared" si="729"/>
        <v/>
      </c>
      <c r="K771" s="164"/>
      <c r="L771" s="342" t="str">
        <f t="shared" si="730"/>
        <v/>
      </c>
      <c r="M771" s="309" t="str">
        <f t="shared" si="731"/>
        <v/>
      </c>
      <c r="N771" s="309" t="str">
        <f t="shared" si="732"/>
        <v/>
      </c>
      <c r="O771" s="309" t="str">
        <f t="shared" si="733"/>
        <v/>
      </c>
      <c r="P771" s="164"/>
      <c r="Q771" s="309" t="str">
        <f t="shared" si="734"/>
        <v/>
      </c>
      <c r="R771" s="309" t="str">
        <f t="shared" si="735"/>
        <v/>
      </c>
      <c r="S771" s="56"/>
      <c r="T771" s="57"/>
      <c r="U771" s="64" t="str">
        <f>IF($A771="","",'Stammdaten Mitarbeitende'!L771)</f>
        <v/>
      </c>
      <c r="V771" s="63">
        <f t="shared" si="736"/>
        <v>0</v>
      </c>
      <c r="W771" s="63" t="str">
        <f t="shared" si="737"/>
        <v/>
      </c>
      <c r="X771" s="63" t="str">
        <f t="shared" si="738"/>
        <v/>
      </c>
      <c r="Y771" s="65" t="str">
        <f t="shared" si="739"/>
        <v/>
      </c>
      <c r="Z771" s="65" t="str">
        <f t="shared" si="740"/>
        <v/>
      </c>
      <c r="AA771" s="19" t="str">
        <f t="shared" si="741"/>
        <v/>
      </c>
      <c r="AB771" s="19" t="str">
        <f t="shared" si="742"/>
        <v/>
      </c>
      <c r="AC771" s="19" t="str">
        <f t="shared" si="743"/>
        <v/>
      </c>
      <c r="AD771" s="19" t="str">
        <f t="shared" si="744"/>
        <v/>
      </c>
      <c r="AE771" s="19" t="str">
        <f t="shared" si="745"/>
        <v/>
      </c>
      <c r="AF771" s="19" t="str">
        <f t="shared" si="746"/>
        <v/>
      </c>
      <c r="AG771" s="19">
        <f t="shared" si="747"/>
        <v>0</v>
      </c>
      <c r="AH771" s="19" t="str">
        <f t="shared" si="748"/>
        <v/>
      </c>
      <c r="AI771" s="81">
        <f t="shared" si="749"/>
        <v>0</v>
      </c>
      <c r="AJ771" s="80">
        <f t="shared" si="755"/>
        <v>0</v>
      </c>
      <c r="AK771" s="19">
        <f t="shared" si="750"/>
        <v>0</v>
      </c>
      <c r="AL771" s="19">
        <f t="shared" si="751"/>
        <v>0</v>
      </c>
      <c r="AM771" s="64">
        <f>IF('Stammdaten Mitarbeitende'!N771&gt;0,AC771,0)</f>
        <v>0</v>
      </c>
      <c r="AN771" s="74">
        <f>IF('Stammdaten Mitarbeitende'!N771&gt;0,P771,0)</f>
        <v>0</v>
      </c>
      <c r="AO771" s="19">
        <f t="shared" si="752"/>
        <v>0</v>
      </c>
      <c r="AP771" s="19">
        <f t="shared" si="753"/>
        <v>0</v>
      </c>
      <c r="AQ771" s="97">
        <f t="shared" si="754"/>
        <v>0</v>
      </c>
    </row>
    <row r="772" spans="1:43" ht="17.25" hidden="1" customHeight="1" x14ac:dyDescent="0.2">
      <c r="A772" s="347" t="str">
        <f>'Stammdaten Mitarbeitende'!AA772</f>
        <v/>
      </c>
      <c r="B772" s="348" t="str">
        <f t="shared" si="727"/>
        <v/>
      </c>
      <c r="C772" s="162"/>
      <c r="D772" s="163"/>
      <c r="E772" s="164"/>
      <c r="F772" s="165"/>
      <c r="G772" s="307"/>
      <c r="H772" s="308"/>
      <c r="I772" s="346">
        <f t="shared" si="728"/>
        <v>0</v>
      </c>
      <c r="J772" s="309" t="str">
        <f t="shared" si="729"/>
        <v/>
      </c>
      <c r="K772" s="164"/>
      <c r="L772" s="342" t="str">
        <f t="shared" si="730"/>
        <v/>
      </c>
      <c r="M772" s="309" t="str">
        <f t="shared" si="731"/>
        <v/>
      </c>
      <c r="N772" s="309" t="str">
        <f t="shared" si="732"/>
        <v/>
      </c>
      <c r="O772" s="309" t="str">
        <f t="shared" si="733"/>
        <v/>
      </c>
      <c r="P772" s="164"/>
      <c r="Q772" s="309" t="str">
        <f t="shared" si="734"/>
        <v/>
      </c>
      <c r="R772" s="309" t="str">
        <f t="shared" si="735"/>
        <v/>
      </c>
      <c r="S772" s="56"/>
      <c r="T772" s="57"/>
      <c r="U772" s="64" t="str">
        <f>IF($A772="","",'Stammdaten Mitarbeitende'!L772)</f>
        <v/>
      </c>
      <c r="V772" s="63">
        <f t="shared" si="736"/>
        <v>0</v>
      </c>
      <c r="W772" s="63" t="str">
        <f t="shared" si="737"/>
        <v/>
      </c>
      <c r="X772" s="63" t="str">
        <f t="shared" si="738"/>
        <v/>
      </c>
      <c r="Y772" s="65" t="str">
        <f t="shared" si="739"/>
        <v/>
      </c>
      <c r="Z772" s="65" t="str">
        <f t="shared" si="740"/>
        <v/>
      </c>
      <c r="AA772" s="19" t="str">
        <f t="shared" si="741"/>
        <v/>
      </c>
      <c r="AB772" s="19" t="str">
        <f t="shared" si="742"/>
        <v/>
      </c>
      <c r="AC772" s="19" t="str">
        <f t="shared" si="743"/>
        <v/>
      </c>
      <c r="AD772" s="19" t="str">
        <f t="shared" si="744"/>
        <v/>
      </c>
      <c r="AE772" s="19" t="str">
        <f t="shared" si="745"/>
        <v/>
      </c>
      <c r="AF772" s="19" t="str">
        <f t="shared" si="746"/>
        <v/>
      </c>
      <c r="AG772" s="19">
        <f t="shared" si="747"/>
        <v>0</v>
      </c>
      <c r="AH772" s="19" t="str">
        <f t="shared" si="748"/>
        <v/>
      </c>
      <c r="AI772" s="81">
        <f t="shared" si="749"/>
        <v>0</v>
      </c>
      <c r="AJ772" s="80">
        <f t="shared" si="755"/>
        <v>0</v>
      </c>
      <c r="AK772" s="19">
        <f t="shared" si="750"/>
        <v>0</v>
      </c>
      <c r="AL772" s="19">
        <f t="shared" si="751"/>
        <v>0</v>
      </c>
      <c r="AM772" s="64">
        <f>IF('Stammdaten Mitarbeitende'!N772&gt;0,AC772,0)</f>
        <v>0</v>
      </c>
      <c r="AN772" s="74">
        <f>IF('Stammdaten Mitarbeitende'!N772&gt;0,P772,0)</f>
        <v>0</v>
      </c>
      <c r="AO772" s="19">
        <f t="shared" si="752"/>
        <v>0</v>
      </c>
      <c r="AP772" s="19">
        <f t="shared" si="753"/>
        <v>0</v>
      </c>
      <c r="AQ772" s="97">
        <f t="shared" si="754"/>
        <v>0</v>
      </c>
    </row>
    <row r="773" spans="1:43" ht="17.25" hidden="1" customHeight="1" x14ac:dyDescent="0.2">
      <c r="A773" s="347" t="str">
        <f>'Stammdaten Mitarbeitende'!AA773</f>
        <v/>
      </c>
      <c r="B773" s="348" t="str">
        <f t="shared" si="727"/>
        <v/>
      </c>
      <c r="C773" s="162"/>
      <c r="D773" s="163"/>
      <c r="E773" s="164"/>
      <c r="F773" s="165"/>
      <c r="G773" s="307"/>
      <c r="H773" s="308"/>
      <c r="I773" s="346">
        <f t="shared" si="728"/>
        <v>0</v>
      </c>
      <c r="J773" s="309" t="str">
        <f t="shared" si="729"/>
        <v/>
      </c>
      <c r="K773" s="164"/>
      <c r="L773" s="342" t="str">
        <f t="shared" si="730"/>
        <v/>
      </c>
      <c r="M773" s="309" t="str">
        <f t="shared" si="731"/>
        <v/>
      </c>
      <c r="N773" s="309" t="str">
        <f t="shared" si="732"/>
        <v/>
      </c>
      <c r="O773" s="309" t="str">
        <f t="shared" si="733"/>
        <v/>
      </c>
      <c r="P773" s="164"/>
      <c r="Q773" s="309" t="str">
        <f t="shared" si="734"/>
        <v/>
      </c>
      <c r="R773" s="309" t="str">
        <f t="shared" si="735"/>
        <v/>
      </c>
      <c r="S773" s="56"/>
      <c r="T773" s="57"/>
      <c r="U773" s="64" t="str">
        <f>IF($A773="","",'Stammdaten Mitarbeitende'!L773)</f>
        <v/>
      </c>
      <c r="V773" s="63">
        <f t="shared" si="736"/>
        <v>0</v>
      </c>
      <c r="W773" s="63" t="str">
        <f t="shared" si="737"/>
        <v/>
      </c>
      <c r="X773" s="63" t="str">
        <f t="shared" si="738"/>
        <v/>
      </c>
      <c r="Y773" s="65" t="str">
        <f t="shared" si="739"/>
        <v/>
      </c>
      <c r="Z773" s="65" t="str">
        <f t="shared" si="740"/>
        <v/>
      </c>
      <c r="AA773" s="19" t="str">
        <f t="shared" si="741"/>
        <v/>
      </c>
      <c r="AB773" s="19" t="str">
        <f t="shared" si="742"/>
        <v/>
      </c>
      <c r="AC773" s="19" t="str">
        <f t="shared" si="743"/>
        <v/>
      </c>
      <c r="AD773" s="19" t="str">
        <f t="shared" si="744"/>
        <v/>
      </c>
      <c r="AE773" s="19" t="str">
        <f t="shared" si="745"/>
        <v/>
      </c>
      <c r="AF773" s="19" t="str">
        <f t="shared" si="746"/>
        <v/>
      </c>
      <c r="AG773" s="19">
        <f t="shared" si="747"/>
        <v>0</v>
      </c>
      <c r="AH773" s="19" t="str">
        <f t="shared" si="748"/>
        <v/>
      </c>
      <c r="AI773" s="81">
        <f t="shared" si="749"/>
        <v>0</v>
      </c>
      <c r="AJ773" s="80">
        <f t="shared" si="755"/>
        <v>0</v>
      </c>
      <c r="AK773" s="19">
        <f t="shared" si="750"/>
        <v>0</v>
      </c>
      <c r="AL773" s="19">
        <f t="shared" si="751"/>
        <v>0</v>
      </c>
      <c r="AM773" s="64">
        <f>IF('Stammdaten Mitarbeitende'!N773&gt;0,AC773,0)</f>
        <v>0</v>
      </c>
      <c r="AN773" s="74">
        <f>IF('Stammdaten Mitarbeitende'!N773&gt;0,P773,0)</f>
        <v>0</v>
      </c>
      <c r="AO773" s="19">
        <f t="shared" si="752"/>
        <v>0</v>
      </c>
      <c r="AP773" s="19">
        <f t="shared" si="753"/>
        <v>0</v>
      </c>
      <c r="AQ773" s="97">
        <f t="shared" si="754"/>
        <v>0</v>
      </c>
    </row>
    <row r="774" spans="1:43" ht="17.25" hidden="1" customHeight="1" x14ac:dyDescent="0.2">
      <c r="A774" s="347" t="str">
        <f>'Stammdaten Mitarbeitende'!AA774</f>
        <v/>
      </c>
      <c r="B774" s="348" t="str">
        <f t="shared" si="727"/>
        <v/>
      </c>
      <c r="C774" s="162"/>
      <c r="D774" s="163"/>
      <c r="E774" s="164"/>
      <c r="F774" s="165"/>
      <c r="G774" s="307"/>
      <c r="H774" s="308"/>
      <c r="I774" s="346">
        <f t="shared" si="728"/>
        <v>0</v>
      </c>
      <c r="J774" s="309" t="str">
        <f t="shared" si="729"/>
        <v/>
      </c>
      <c r="K774" s="164"/>
      <c r="L774" s="342" t="str">
        <f t="shared" si="730"/>
        <v/>
      </c>
      <c r="M774" s="309" t="str">
        <f t="shared" si="731"/>
        <v/>
      </c>
      <c r="N774" s="309" t="str">
        <f t="shared" si="732"/>
        <v/>
      </c>
      <c r="O774" s="309" t="str">
        <f t="shared" si="733"/>
        <v/>
      </c>
      <c r="P774" s="164"/>
      <c r="Q774" s="309" t="str">
        <f t="shared" si="734"/>
        <v/>
      </c>
      <c r="R774" s="309" t="str">
        <f t="shared" si="735"/>
        <v/>
      </c>
      <c r="S774" s="56"/>
      <c r="T774" s="57"/>
      <c r="U774" s="64" t="str">
        <f>IF($A774="","",'Stammdaten Mitarbeitende'!L774)</f>
        <v/>
      </c>
      <c r="V774" s="63">
        <f t="shared" si="736"/>
        <v>0</v>
      </c>
      <c r="W774" s="63" t="str">
        <f t="shared" si="737"/>
        <v/>
      </c>
      <c r="X774" s="63" t="str">
        <f t="shared" si="738"/>
        <v/>
      </c>
      <c r="Y774" s="65" t="str">
        <f t="shared" si="739"/>
        <v/>
      </c>
      <c r="Z774" s="65" t="str">
        <f t="shared" si="740"/>
        <v/>
      </c>
      <c r="AA774" s="19" t="str">
        <f t="shared" si="741"/>
        <v/>
      </c>
      <c r="AB774" s="19" t="str">
        <f t="shared" si="742"/>
        <v/>
      </c>
      <c r="AC774" s="19" t="str">
        <f t="shared" si="743"/>
        <v/>
      </c>
      <c r="AD774" s="19" t="str">
        <f t="shared" si="744"/>
        <v/>
      </c>
      <c r="AE774" s="19" t="str">
        <f t="shared" si="745"/>
        <v/>
      </c>
      <c r="AF774" s="19" t="str">
        <f t="shared" si="746"/>
        <v/>
      </c>
      <c r="AG774" s="19">
        <f t="shared" si="747"/>
        <v>0</v>
      </c>
      <c r="AH774" s="19" t="str">
        <f t="shared" si="748"/>
        <v/>
      </c>
      <c r="AI774" s="81">
        <f t="shared" si="749"/>
        <v>0</v>
      </c>
      <c r="AJ774" s="80">
        <f t="shared" si="755"/>
        <v>0</v>
      </c>
      <c r="AK774" s="19">
        <f t="shared" si="750"/>
        <v>0</v>
      </c>
      <c r="AL774" s="19">
        <f t="shared" si="751"/>
        <v>0</v>
      </c>
      <c r="AM774" s="64">
        <f>IF('Stammdaten Mitarbeitende'!N774&gt;0,AC774,0)</f>
        <v>0</v>
      </c>
      <c r="AN774" s="74">
        <f>IF('Stammdaten Mitarbeitende'!N774&gt;0,P774,0)</f>
        <v>0</v>
      </c>
      <c r="AO774" s="19">
        <f t="shared" si="752"/>
        <v>0</v>
      </c>
      <c r="AP774" s="19">
        <f t="shared" si="753"/>
        <v>0</v>
      </c>
      <c r="AQ774" s="97">
        <f t="shared" si="754"/>
        <v>0</v>
      </c>
    </row>
    <row r="775" spans="1:43" ht="17.25" hidden="1" customHeight="1" x14ac:dyDescent="0.2">
      <c r="A775" s="347" t="str">
        <f>'Stammdaten Mitarbeitende'!AA775</f>
        <v/>
      </c>
      <c r="B775" s="348" t="str">
        <f t="shared" si="727"/>
        <v/>
      </c>
      <c r="C775" s="162"/>
      <c r="D775" s="163"/>
      <c r="E775" s="164"/>
      <c r="F775" s="165"/>
      <c r="G775" s="307"/>
      <c r="H775" s="308"/>
      <c r="I775" s="346">
        <f t="shared" si="728"/>
        <v>0</v>
      </c>
      <c r="J775" s="309" t="str">
        <f t="shared" si="729"/>
        <v/>
      </c>
      <c r="K775" s="164"/>
      <c r="L775" s="342" t="str">
        <f t="shared" si="730"/>
        <v/>
      </c>
      <c r="M775" s="309" t="str">
        <f t="shared" si="731"/>
        <v/>
      </c>
      <c r="N775" s="309" t="str">
        <f t="shared" si="732"/>
        <v/>
      </c>
      <c r="O775" s="309" t="str">
        <f t="shared" si="733"/>
        <v/>
      </c>
      <c r="P775" s="164"/>
      <c r="Q775" s="309" t="str">
        <f t="shared" si="734"/>
        <v/>
      </c>
      <c r="R775" s="309" t="str">
        <f t="shared" si="735"/>
        <v/>
      </c>
      <c r="S775" s="56"/>
      <c r="T775" s="57"/>
      <c r="U775" s="64" t="str">
        <f>IF($A775="","",'Stammdaten Mitarbeitende'!L775)</f>
        <v/>
      </c>
      <c r="V775" s="63">
        <f t="shared" si="736"/>
        <v>0</v>
      </c>
      <c r="W775" s="63" t="str">
        <f t="shared" si="737"/>
        <v/>
      </c>
      <c r="X775" s="63" t="str">
        <f t="shared" si="738"/>
        <v/>
      </c>
      <c r="Y775" s="65" t="str">
        <f t="shared" si="739"/>
        <v/>
      </c>
      <c r="Z775" s="65" t="str">
        <f t="shared" si="740"/>
        <v/>
      </c>
      <c r="AA775" s="19" t="str">
        <f t="shared" si="741"/>
        <v/>
      </c>
      <c r="AB775" s="19" t="str">
        <f t="shared" si="742"/>
        <v/>
      </c>
      <c r="AC775" s="19" t="str">
        <f t="shared" si="743"/>
        <v/>
      </c>
      <c r="AD775" s="19" t="str">
        <f t="shared" si="744"/>
        <v/>
      </c>
      <c r="AE775" s="19" t="str">
        <f t="shared" si="745"/>
        <v/>
      </c>
      <c r="AF775" s="19" t="str">
        <f t="shared" si="746"/>
        <v/>
      </c>
      <c r="AG775" s="19">
        <f t="shared" si="747"/>
        <v>0</v>
      </c>
      <c r="AH775" s="19" t="str">
        <f t="shared" si="748"/>
        <v/>
      </c>
      <c r="AI775" s="81">
        <f t="shared" si="749"/>
        <v>0</v>
      </c>
      <c r="AJ775" s="80">
        <f t="shared" si="755"/>
        <v>0</v>
      </c>
      <c r="AK775" s="19">
        <f t="shared" si="750"/>
        <v>0</v>
      </c>
      <c r="AL775" s="19">
        <f t="shared" si="751"/>
        <v>0</v>
      </c>
      <c r="AM775" s="64">
        <f>IF('Stammdaten Mitarbeitende'!N775&gt;0,AC775,0)</f>
        <v>0</v>
      </c>
      <c r="AN775" s="74">
        <f>IF('Stammdaten Mitarbeitende'!N775&gt;0,P775,0)</f>
        <v>0</v>
      </c>
      <c r="AO775" s="19">
        <f t="shared" si="752"/>
        <v>0</v>
      </c>
      <c r="AP775" s="19">
        <f t="shared" si="753"/>
        <v>0</v>
      </c>
      <c r="AQ775" s="97">
        <f t="shared" si="754"/>
        <v>0</v>
      </c>
    </row>
    <row r="776" spans="1:43" ht="17.25" hidden="1" customHeight="1" x14ac:dyDescent="0.2">
      <c r="A776" s="347" t="str">
        <f>'Stammdaten Mitarbeitende'!AA776</f>
        <v/>
      </c>
      <c r="B776" s="348" t="str">
        <f t="shared" si="727"/>
        <v/>
      </c>
      <c r="C776" s="162"/>
      <c r="D776" s="163"/>
      <c r="E776" s="164"/>
      <c r="F776" s="165"/>
      <c r="G776" s="307"/>
      <c r="H776" s="308"/>
      <c r="I776" s="346">
        <f t="shared" si="728"/>
        <v>0</v>
      </c>
      <c r="J776" s="309" t="str">
        <f t="shared" si="729"/>
        <v/>
      </c>
      <c r="K776" s="164"/>
      <c r="L776" s="342" t="str">
        <f t="shared" si="730"/>
        <v/>
      </c>
      <c r="M776" s="309" t="str">
        <f t="shared" si="731"/>
        <v/>
      </c>
      <c r="N776" s="309" t="str">
        <f t="shared" si="732"/>
        <v/>
      </c>
      <c r="O776" s="309" t="str">
        <f t="shared" si="733"/>
        <v/>
      </c>
      <c r="P776" s="164"/>
      <c r="Q776" s="309" t="str">
        <f t="shared" si="734"/>
        <v/>
      </c>
      <c r="R776" s="309" t="str">
        <f t="shared" si="735"/>
        <v/>
      </c>
      <c r="S776" s="56"/>
      <c r="T776" s="57"/>
      <c r="U776" s="64" t="str">
        <f>IF($A776="","",'Stammdaten Mitarbeitende'!L776)</f>
        <v/>
      </c>
      <c r="V776" s="63">
        <f t="shared" si="736"/>
        <v>0</v>
      </c>
      <c r="W776" s="63" t="str">
        <f t="shared" si="737"/>
        <v/>
      </c>
      <c r="X776" s="63" t="str">
        <f t="shared" si="738"/>
        <v/>
      </c>
      <c r="Y776" s="65" t="str">
        <f t="shared" si="739"/>
        <v/>
      </c>
      <c r="Z776" s="65" t="str">
        <f t="shared" si="740"/>
        <v/>
      </c>
      <c r="AA776" s="19" t="str">
        <f t="shared" si="741"/>
        <v/>
      </c>
      <c r="AB776" s="19" t="str">
        <f t="shared" si="742"/>
        <v/>
      </c>
      <c r="AC776" s="19" t="str">
        <f t="shared" si="743"/>
        <v/>
      </c>
      <c r="AD776" s="19" t="str">
        <f t="shared" si="744"/>
        <v/>
      </c>
      <c r="AE776" s="19" t="str">
        <f t="shared" si="745"/>
        <v/>
      </c>
      <c r="AF776" s="19" t="str">
        <f t="shared" si="746"/>
        <v/>
      </c>
      <c r="AG776" s="19">
        <f t="shared" si="747"/>
        <v>0</v>
      </c>
      <c r="AH776" s="19" t="str">
        <f t="shared" si="748"/>
        <v/>
      </c>
      <c r="AI776" s="81">
        <f t="shared" si="749"/>
        <v>0</v>
      </c>
      <c r="AJ776" s="80">
        <f t="shared" si="755"/>
        <v>0</v>
      </c>
      <c r="AK776" s="19">
        <f t="shared" si="750"/>
        <v>0</v>
      </c>
      <c r="AL776" s="19">
        <f t="shared" si="751"/>
        <v>0</v>
      </c>
      <c r="AM776" s="64">
        <f>IF('Stammdaten Mitarbeitende'!N776&gt;0,AC776,0)</f>
        <v>0</v>
      </c>
      <c r="AN776" s="74">
        <f>IF('Stammdaten Mitarbeitende'!N776&gt;0,P776,0)</f>
        <v>0</v>
      </c>
      <c r="AO776" s="19">
        <f t="shared" si="752"/>
        <v>0</v>
      </c>
      <c r="AP776" s="19">
        <f t="shared" si="753"/>
        <v>0</v>
      </c>
      <c r="AQ776" s="97">
        <f t="shared" si="754"/>
        <v>0</v>
      </c>
    </row>
    <row r="777" spans="1:43" ht="17.25" hidden="1" customHeight="1" x14ac:dyDescent="0.2">
      <c r="A777" s="347" t="str">
        <f>'Stammdaten Mitarbeitende'!AA777</f>
        <v/>
      </c>
      <c r="B777" s="348" t="str">
        <f t="shared" si="727"/>
        <v/>
      </c>
      <c r="C777" s="162"/>
      <c r="D777" s="163"/>
      <c r="E777" s="164"/>
      <c r="F777" s="165"/>
      <c r="G777" s="307"/>
      <c r="H777" s="308"/>
      <c r="I777" s="346">
        <f t="shared" si="728"/>
        <v>0</v>
      </c>
      <c r="J777" s="309" t="str">
        <f t="shared" si="729"/>
        <v/>
      </c>
      <c r="K777" s="164"/>
      <c r="L777" s="342" t="str">
        <f t="shared" si="730"/>
        <v/>
      </c>
      <c r="M777" s="309" t="str">
        <f t="shared" si="731"/>
        <v/>
      </c>
      <c r="N777" s="309" t="str">
        <f t="shared" si="732"/>
        <v/>
      </c>
      <c r="O777" s="309" t="str">
        <f t="shared" si="733"/>
        <v/>
      </c>
      <c r="P777" s="164"/>
      <c r="Q777" s="309" t="str">
        <f t="shared" si="734"/>
        <v/>
      </c>
      <c r="R777" s="309" t="str">
        <f t="shared" si="735"/>
        <v/>
      </c>
      <c r="S777" s="56"/>
      <c r="T777" s="57"/>
      <c r="U777" s="64" t="str">
        <f>IF($A777="","",'Stammdaten Mitarbeitende'!L777)</f>
        <v/>
      </c>
      <c r="V777" s="63">
        <f t="shared" si="736"/>
        <v>0</v>
      </c>
      <c r="W777" s="63" t="str">
        <f t="shared" si="737"/>
        <v/>
      </c>
      <c r="X777" s="63" t="str">
        <f t="shared" si="738"/>
        <v/>
      </c>
      <c r="Y777" s="65" t="str">
        <f t="shared" si="739"/>
        <v/>
      </c>
      <c r="Z777" s="65" t="str">
        <f t="shared" si="740"/>
        <v/>
      </c>
      <c r="AA777" s="19" t="str">
        <f t="shared" si="741"/>
        <v/>
      </c>
      <c r="AB777" s="19" t="str">
        <f t="shared" si="742"/>
        <v/>
      </c>
      <c r="AC777" s="19" t="str">
        <f t="shared" si="743"/>
        <v/>
      </c>
      <c r="AD777" s="19" t="str">
        <f t="shared" si="744"/>
        <v/>
      </c>
      <c r="AE777" s="19" t="str">
        <f t="shared" si="745"/>
        <v/>
      </c>
      <c r="AF777" s="19" t="str">
        <f t="shared" si="746"/>
        <v/>
      </c>
      <c r="AG777" s="19">
        <f t="shared" si="747"/>
        <v>0</v>
      </c>
      <c r="AH777" s="19" t="str">
        <f t="shared" si="748"/>
        <v/>
      </c>
      <c r="AI777" s="81">
        <f t="shared" si="749"/>
        <v>0</v>
      </c>
      <c r="AJ777" s="80">
        <f t="shared" si="755"/>
        <v>0</v>
      </c>
      <c r="AK777" s="19">
        <f t="shared" si="750"/>
        <v>0</v>
      </c>
      <c r="AL777" s="19">
        <f t="shared" si="751"/>
        <v>0</v>
      </c>
      <c r="AM777" s="64">
        <f>IF('Stammdaten Mitarbeitende'!N777&gt;0,AC777,0)</f>
        <v>0</v>
      </c>
      <c r="AN777" s="74">
        <f>IF('Stammdaten Mitarbeitende'!N777&gt;0,P777,0)</f>
        <v>0</v>
      </c>
      <c r="AO777" s="19">
        <f t="shared" si="752"/>
        <v>0</v>
      </c>
      <c r="AP777" s="19">
        <f t="shared" si="753"/>
        <v>0</v>
      </c>
      <c r="AQ777" s="97">
        <f t="shared" si="754"/>
        <v>0</v>
      </c>
    </row>
    <row r="778" spans="1:43" ht="17.25" hidden="1" customHeight="1" x14ac:dyDescent="0.2">
      <c r="A778" s="347" t="str">
        <f>'Stammdaten Mitarbeitende'!AA778</f>
        <v/>
      </c>
      <c r="B778" s="348" t="str">
        <f t="shared" si="727"/>
        <v/>
      </c>
      <c r="C778" s="162"/>
      <c r="D778" s="163"/>
      <c r="E778" s="164"/>
      <c r="F778" s="165"/>
      <c r="G778" s="307"/>
      <c r="H778" s="308"/>
      <c r="I778" s="346">
        <f t="shared" si="728"/>
        <v>0</v>
      </c>
      <c r="J778" s="309" t="str">
        <f t="shared" si="729"/>
        <v/>
      </c>
      <c r="K778" s="164"/>
      <c r="L778" s="342" t="str">
        <f t="shared" si="730"/>
        <v/>
      </c>
      <c r="M778" s="309" t="str">
        <f t="shared" si="731"/>
        <v/>
      </c>
      <c r="N778" s="309" t="str">
        <f t="shared" si="732"/>
        <v/>
      </c>
      <c r="O778" s="309" t="str">
        <f t="shared" si="733"/>
        <v/>
      </c>
      <c r="P778" s="164"/>
      <c r="Q778" s="309" t="str">
        <f t="shared" si="734"/>
        <v/>
      </c>
      <c r="R778" s="309" t="str">
        <f t="shared" si="735"/>
        <v/>
      </c>
      <c r="S778" s="56"/>
      <c r="T778" s="57"/>
      <c r="U778" s="64" t="str">
        <f>IF($A778="","",'Stammdaten Mitarbeitende'!L778)</f>
        <v/>
      </c>
      <c r="V778" s="63">
        <f t="shared" si="736"/>
        <v>0</v>
      </c>
      <c r="W778" s="63" t="str">
        <f t="shared" si="737"/>
        <v/>
      </c>
      <c r="X778" s="63" t="str">
        <f t="shared" si="738"/>
        <v/>
      </c>
      <c r="Y778" s="65" t="str">
        <f t="shared" si="739"/>
        <v/>
      </c>
      <c r="Z778" s="65" t="str">
        <f t="shared" si="740"/>
        <v/>
      </c>
      <c r="AA778" s="19" t="str">
        <f t="shared" si="741"/>
        <v/>
      </c>
      <c r="AB778" s="19" t="str">
        <f t="shared" si="742"/>
        <v/>
      </c>
      <c r="AC778" s="19" t="str">
        <f t="shared" si="743"/>
        <v/>
      </c>
      <c r="AD778" s="19" t="str">
        <f t="shared" si="744"/>
        <v/>
      </c>
      <c r="AE778" s="19" t="str">
        <f t="shared" si="745"/>
        <v/>
      </c>
      <c r="AF778" s="19" t="str">
        <f t="shared" si="746"/>
        <v/>
      </c>
      <c r="AG778" s="19">
        <f t="shared" si="747"/>
        <v>0</v>
      </c>
      <c r="AH778" s="19" t="str">
        <f t="shared" si="748"/>
        <v/>
      </c>
      <c r="AI778" s="81">
        <f t="shared" si="749"/>
        <v>0</v>
      </c>
      <c r="AJ778" s="80">
        <f t="shared" si="755"/>
        <v>0</v>
      </c>
      <c r="AK778" s="19">
        <f t="shared" si="750"/>
        <v>0</v>
      </c>
      <c r="AL778" s="19">
        <f t="shared" si="751"/>
        <v>0</v>
      </c>
      <c r="AM778" s="64">
        <f>IF('Stammdaten Mitarbeitende'!N778&gt;0,AC778,0)</f>
        <v>0</v>
      </c>
      <c r="AN778" s="74">
        <f>IF('Stammdaten Mitarbeitende'!N778&gt;0,P778,0)</f>
        <v>0</v>
      </c>
      <c r="AO778" s="19">
        <f t="shared" si="752"/>
        <v>0</v>
      </c>
      <c r="AP778" s="19">
        <f t="shared" si="753"/>
        <v>0</v>
      </c>
      <c r="AQ778" s="97">
        <f t="shared" si="754"/>
        <v>0</v>
      </c>
    </row>
    <row r="779" spans="1:43" ht="17.25" hidden="1" customHeight="1" x14ac:dyDescent="0.2">
      <c r="A779" s="347" t="str">
        <f>'Stammdaten Mitarbeitende'!AA779</f>
        <v/>
      </c>
      <c r="B779" s="348" t="str">
        <f t="shared" si="727"/>
        <v/>
      </c>
      <c r="C779" s="162"/>
      <c r="D779" s="163"/>
      <c r="E779" s="164"/>
      <c r="F779" s="165"/>
      <c r="G779" s="307"/>
      <c r="H779" s="308"/>
      <c r="I779" s="346">
        <f t="shared" si="728"/>
        <v>0</v>
      </c>
      <c r="J779" s="309" t="str">
        <f t="shared" si="729"/>
        <v/>
      </c>
      <c r="K779" s="164"/>
      <c r="L779" s="342" t="str">
        <f t="shared" si="730"/>
        <v/>
      </c>
      <c r="M779" s="309" t="str">
        <f t="shared" si="731"/>
        <v/>
      </c>
      <c r="N779" s="309" t="str">
        <f t="shared" si="732"/>
        <v/>
      </c>
      <c r="O779" s="309" t="str">
        <f t="shared" si="733"/>
        <v/>
      </c>
      <c r="P779" s="164"/>
      <c r="Q779" s="309" t="str">
        <f t="shared" si="734"/>
        <v/>
      </c>
      <c r="R779" s="309" t="str">
        <f t="shared" si="735"/>
        <v/>
      </c>
      <c r="S779" s="56"/>
      <c r="T779" s="57"/>
      <c r="U779" s="64" t="str">
        <f>IF($A779="","",'Stammdaten Mitarbeitende'!L779)</f>
        <v/>
      </c>
      <c r="V779" s="63">
        <f t="shared" si="736"/>
        <v>0</v>
      </c>
      <c r="W779" s="63" t="str">
        <f t="shared" si="737"/>
        <v/>
      </c>
      <c r="X779" s="63" t="str">
        <f t="shared" si="738"/>
        <v/>
      </c>
      <c r="Y779" s="65" t="str">
        <f t="shared" si="739"/>
        <v/>
      </c>
      <c r="Z779" s="65" t="str">
        <f t="shared" si="740"/>
        <v/>
      </c>
      <c r="AA779" s="19" t="str">
        <f t="shared" si="741"/>
        <v/>
      </c>
      <c r="AB779" s="19" t="str">
        <f t="shared" si="742"/>
        <v/>
      </c>
      <c r="AC779" s="19" t="str">
        <f t="shared" si="743"/>
        <v/>
      </c>
      <c r="AD779" s="19" t="str">
        <f t="shared" si="744"/>
        <v/>
      </c>
      <c r="AE779" s="19" t="str">
        <f t="shared" si="745"/>
        <v/>
      </c>
      <c r="AF779" s="19" t="str">
        <f t="shared" si="746"/>
        <v/>
      </c>
      <c r="AG779" s="19">
        <f t="shared" si="747"/>
        <v>0</v>
      </c>
      <c r="AH779" s="19" t="str">
        <f t="shared" si="748"/>
        <v/>
      </c>
      <c r="AI779" s="81">
        <f t="shared" si="749"/>
        <v>0</v>
      </c>
      <c r="AJ779" s="80">
        <f t="shared" si="755"/>
        <v>0</v>
      </c>
      <c r="AK779" s="19">
        <f t="shared" si="750"/>
        <v>0</v>
      </c>
      <c r="AL779" s="19">
        <f t="shared" si="751"/>
        <v>0</v>
      </c>
      <c r="AM779" s="64">
        <f>IF('Stammdaten Mitarbeitende'!N779&gt;0,AC779,0)</f>
        <v>0</v>
      </c>
      <c r="AN779" s="74">
        <f>IF('Stammdaten Mitarbeitende'!N779&gt;0,P779,0)</f>
        <v>0</v>
      </c>
      <c r="AO779" s="19">
        <f t="shared" si="752"/>
        <v>0</v>
      </c>
      <c r="AP779" s="19">
        <f t="shared" si="753"/>
        <v>0</v>
      </c>
      <c r="AQ779" s="97">
        <f t="shared" si="754"/>
        <v>0</v>
      </c>
    </row>
    <row r="780" spans="1:43" hidden="1" x14ac:dyDescent="0.2">
      <c r="A780" s="280" t="str">
        <f>Übersetzungstexte!A$296</f>
        <v>Seitentotal</v>
      </c>
      <c r="B780" s="343"/>
      <c r="C780" s="281"/>
      <c r="D780" s="92">
        <f>SUM(D759:D779)</f>
        <v>0</v>
      </c>
      <c r="E780" s="282"/>
      <c r="F780" s="92">
        <f>SUM(F759:F779)</f>
        <v>0</v>
      </c>
      <c r="G780" s="344"/>
      <c r="H780" s="159"/>
      <c r="I780" s="281"/>
      <c r="J780" s="92">
        <f>SUM(J759:J779)</f>
        <v>0</v>
      </c>
      <c r="K780" s="345"/>
      <c r="L780" s="159"/>
      <c r="M780" s="281"/>
      <c r="N780" s="92">
        <f>SUM(N759:N779)</f>
        <v>0</v>
      </c>
      <c r="O780" s="344"/>
      <c r="P780" s="92">
        <f>SUM(P759:P779)</f>
        <v>0</v>
      </c>
      <c r="Q780" s="281"/>
      <c r="R780" s="92">
        <f>SUM(R759:R779)</f>
        <v>0</v>
      </c>
      <c r="S780" s="56"/>
      <c r="T780" s="56"/>
      <c r="U780" s="56"/>
      <c r="V780" s="56"/>
      <c r="W780" s="56"/>
      <c r="X780" s="56"/>
      <c r="Y780" s="18"/>
      <c r="Z780" s="18"/>
      <c r="AA780" s="19"/>
      <c r="AB780" s="19"/>
      <c r="AC780" s="19"/>
      <c r="AD780" s="19"/>
      <c r="AE780" s="19"/>
      <c r="AI780" s="79"/>
      <c r="AJ780" s="79"/>
      <c r="AM780" s="56"/>
    </row>
    <row r="781" spans="1:43" hidden="1" x14ac:dyDescent="0.2">
      <c r="A781" s="240" t="str">
        <f>'Stammdaten Betrieb &amp; Abteilung'!D$1</f>
        <v xml:space="preserve">  </v>
      </c>
      <c r="B781" s="73"/>
      <c r="C781" s="241"/>
      <c r="D781" s="242"/>
      <c r="E781" s="1"/>
      <c r="F781" s="25"/>
      <c r="G781" s="1"/>
      <c r="H781" s="1"/>
      <c r="I781" s="1"/>
      <c r="J781" s="243"/>
      <c r="K781" s="46"/>
      <c r="L781" s="18"/>
      <c r="M781" s="22" t="str">
        <f>Übersetzungstexte!A$239</f>
        <v>Betrieb / Betriebsabteilung</v>
      </c>
      <c r="N781" s="49" t="str">
        <f>'Stammdaten Betrieb &amp; Abteilung'!D$13</f>
        <v xml:space="preserve"> </v>
      </c>
      <c r="O781" s="1"/>
      <c r="P781" s="49"/>
      <c r="AI781" s="79"/>
      <c r="AJ781" s="79"/>
      <c r="AM781" s="64"/>
      <c r="AO781" s="97"/>
    </row>
    <row r="782" spans="1:43" hidden="1" x14ac:dyDescent="0.2">
      <c r="A782" s="49" t="str">
        <f>'Stammdaten Betrieb &amp; Abteilung'!D$3</f>
        <v xml:space="preserve"> </v>
      </c>
      <c r="B782" s="73"/>
      <c r="C782" s="246"/>
      <c r="D782" s="242"/>
      <c r="E782" s="1"/>
      <c r="F782" s="25"/>
      <c r="G782" s="1"/>
      <c r="H782" s="1"/>
      <c r="I782" s="1"/>
      <c r="J782" s="247"/>
      <c r="K782" s="46"/>
      <c r="L782" s="18"/>
      <c r="M782" s="22" t="str">
        <f>Übersetzungstexte!A$240</f>
        <v>Abrechnungsperiode</v>
      </c>
      <c r="N782" s="349" t="str">
        <f>'Stammdaten Betrieb &amp; Abteilung'!D$14</f>
        <v/>
      </c>
      <c r="O782" s="350"/>
      <c r="P782" s="350" t="e">
        <f>'Stammdaten Betrieb &amp; Abteilung'!D$12</f>
        <v>#VALUE!</v>
      </c>
      <c r="Q782" s="351"/>
      <c r="R782" s="352"/>
      <c r="AI782" s="79"/>
      <c r="AJ782" s="79"/>
      <c r="AM782" s="64"/>
      <c r="AO782" s="87"/>
      <c r="AP782" s="87"/>
    </row>
    <row r="783" spans="1:43" hidden="1" x14ac:dyDescent="0.2">
      <c r="A783" s="49" t="str">
        <f>'Stammdaten Betrieb &amp; Abteilung'!D$4</f>
        <v xml:space="preserve"> </v>
      </c>
      <c r="B783" s="73"/>
      <c r="C783" s="1"/>
      <c r="D783" s="242"/>
      <c r="E783" s="1"/>
      <c r="F783" s="25"/>
      <c r="G783" s="1"/>
      <c r="H783" s="1"/>
      <c r="I783" s="1"/>
      <c r="J783" s="247"/>
      <c r="K783" s="46"/>
      <c r="L783" s="18"/>
      <c r="M783" s="22" t="str">
        <f>Übersetzungstexte!A$241</f>
        <v>Beginn / Ende der Kurzarbeit</v>
      </c>
      <c r="N783" s="49" t="str">
        <f>'Stammdaten Betrieb &amp; Abteilung'!D$16</f>
        <v/>
      </c>
      <c r="O783" s="1"/>
      <c r="P783" s="49"/>
      <c r="Q783" s="49"/>
      <c r="AI783" s="79"/>
      <c r="AJ783" s="79"/>
      <c r="AM783" s="64"/>
      <c r="AO783" s="87"/>
      <c r="AP783" s="87"/>
    </row>
    <row r="784" spans="1:43" hidden="1" x14ac:dyDescent="0.2">
      <c r="A784" s="187"/>
      <c r="B784" s="188"/>
      <c r="C784" s="189"/>
      <c r="D784" s="190"/>
      <c r="E784" s="189"/>
      <c r="F784" s="191"/>
      <c r="G784" s="189"/>
      <c r="H784" s="189"/>
      <c r="I784" s="189"/>
      <c r="J784" s="190"/>
      <c r="K784" s="190"/>
      <c r="L784" s="189"/>
      <c r="M784" s="192"/>
      <c r="N784" s="189"/>
      <c r="O784" s="189"/>
      <c r="P784" s="189"/>
      <c r="Q784" s="189"/>
      <c r="R784" s="189"/>
      <c r="AI784" s="79"/>
      <c r="AJ784" s="79"/>
      <c r="AM784" s="64"/>
      <c r="AO784" s="87"/>
      <c r="AP784" s="87"/>
    </row>
    <row r="785" spans="1:43" hidden="1" x14ac:dyDescent="0.2">
      <c r="A785" s="311">
        <v>1</v>
      </c>
      <c r="B785" s="312">
        <v>2</v>
      </c>
      <c r="C785" s="312">
        <v>3</v>
      </c>
      <c r="D785" s="312">
        <v>4</v>
      </c>
      <c r="E785" s="312">
        <v>5</v>
      </c>
      <c r="F785" s="312">
        <v>6</v>
      </c>
      <c r="G785" s="313"/>
      <c r="H785" s="314">
        <v>7</v>
      </c>
      <c r="I785" s="315"/>
      <c r="J785" s="312">
        <v>8</v>
      </c>
      <c r="K785" s="312">
        <v>9</v>
      </c>
      <c r="L785" s="312">
        <v>10</v>
      </c>
      <c r="M785" s="312">
        <v>11</v>
      </c>
      <c r="N785" s="312">
        <v>12</v>
      </c>
      <c r="O785" s="312">
        <v>13</v>
      </c>
      <c r="P785" s="312"/>
      <c r="Q785" s="312">
        <v>14</v>
      </c>
      <c r="R785" s="312">
        <v>15</v>
      </c>
      <c r="S785" s="54"/>
      <c r="T785" s="54"/>
      <c r="U785" s="54"/>
      <c r="V785" s="58" t="s">
        <v>717</v>
      </c>
      <c r="W785" s="54" t="s">
        <v>759</v>
      </c>
      <c r="X785" s="54"/>
      <c r="Y785" s="59" t="s">
        <v>718</v>
      </c>
      <c r="Z785" s="54" t="s">
        <v>719</v>
      </c>
      <c r="AA785" s="59" t="s">
        <v>720</v>
      </c>
      <c r="AB785" s="59" t="s">
        <v>721</v>
      </c>
      <c r="AC785" s="59" t="s">
        <v>722</v>
      </c>
      <c r="AD785" s="59" t="s">
        <v>723</v>
      </c>
      <c r="AE785" s="59" t="s">
        <v>736</v>
      </c>
      <c r="AF785" s="66" t="s">
        <v>732</v>
      </c>
      <c r="AG785" s="66"/>
      <c r="AH785" s="91" t="s">
        <v>737</v>
      </c>
      <c r="AI785" s="66"/>
      <c r="AJ785" s="66"/>
      <c r="AK785" s="78"/>
      <c r="AL785" s="78"/>
      <c r="AM785" s="87" t="s">
        <v>60</v>
      </c>
      <c r="AN785" s="87" t="s">
        <v>60</v>
      </c>
      <c r="AO785" s="87"/>
      <c r="AP785" s="87"/>
      <c r="AQ785" s="381" t="s">
        <v>800</v>
      </c>
    </row>
    <row r="786" spans="1:43" s="6" customFormat="1" hidden="1" x14ac:dyDescent="0.2">
      <c r="A786" s="316" t="str">
        <f>Übersetzungstexte!A$242</f>
        <v/>
      </c>
      <c r="B786" s="317" t="str">
        <f>Übersetzungstexte!A$245</f>
        <v>anrechen-</v>
      </c>
      <c r="C786" s="317" t="str">
        <f>Übersetzungstexte!A$248</f>
        <v>Wöchentl.</v>
      </c>
      <c r="D786" s="318" t="str">
        <f>Übersetzungstexte!A$251</f>
        <v>Sollstd. Abr.-</v>
      </c>
      <c r="E786" s="310" t="str">
        <f>Übersetzungstexte!A$254</f>
        <v/>
      </c>
      <c r="F786" s="318" t="str">
        <f>Übersetzungstexte!A$257</f>
        <v>Bezahlte/</v>
      </c>
      <c r="G786" s="319"/>
      <c r="H786" s="320" t="str">
        <f>Übersetzungstexte!A$263</f>
        <v>(nur für Gleitzeit)</v>
      </c>
      <c r="I786" s="321"/>
      <c r="J786" s="318" t="str">
        <f>Übersetzungstexte!A$269</f>
        <v>Ausfall-</v>
      </c>
      <c r="K786" s="318" t="str">
        <f>Übersetzungstexte!A$272</f>
        <v>Saldo</v>
      </c>
      <c r="L786" s="310" t="str">
        <f>Übersetzungstexte!A$275</f>
        <v>Saisonale</v>
      </c>
      <c r="M786" s="322" t="str">
        <f>Übersetzungstexte!A$278</f>
        <v>Anrechen-</v>
      </c>
      <c r="N786" s="310" t="str">
        <f>Übersetzungstexte!A$281</f>
        <v>Verdienst-</v>
      </c>
      <c r="O786" s="310" t="str">
        <f>Übersetzungstexte!A$284</f>
        <v>Verdienst-</v>
      </c>
      <c r="P786" s="317" t="str">
        <f>Übersetzungstexte!A$287</f>
        <v>Verdienst</v>
      </c>
      <c r="Q786" s="310" t="str">
        <f>AE$4</f>
        <v xml:space="preserve">Abzug </v>
      </c>
      <c r="R786" s="310" t="str">
        <f>Übersetzungstexte!A$293</f>
        <v/>
      </c>
      <c r="S786" s="55"/>
      <c r="T786" s="55"/>
      <c r="U786" s="62" t="s">
        <v>680</v>
      </c>
      <c r="V786" s="60" t="s">
        <v>709</v>
      </c>
      <c r="W786" s="61" t="s">
        <v>691</v>
      </c>
      <c r="X786" s="61" t="s">
        <v>554</v>
      </c>
      <c r="Y786" s="59" t="s">
        <v>729</v>
      </c>
      <c r="Z786" s="67" t="s">
        <v>671</v>
      </c>
      <c r="AA786" s="59" t="s">
        <v>731</v>
      </c>
      <c r="AB786" s="59" t="s">
        <v>694</v>
      </c>
      <c r="AC786" s="59" t="s">
        <v>674</v>
      </c>
      <c r="AD786" s="59" t="s">
        <v>674</v>
      </c>
      <c r="AE786" s="59" t="s">
        <v>677</v>
      </c>
      <c r="AF786" s="66" t="s">
        <v>677</v>
      </c>
      <c r="AG786" s="66" t="s">
        <v>673</v>
      </c>
      <c r="AH786" s="91"/>
      <c r="AI786" s="66" t="s">
        <v>685</v>
      </c>
      <c r="AJ786" s="66" t="s">
        <v>685</v>
      </c>
      <c r="AK786" s="66" t="s">
        <v>764</v>
      </c>
      <c r="AL786" s="66" t="s">
        <v>667</v>
      </c>
      <c r="AM786" s="59" t="s">
        <v>674</v>
      </c>
      <c r="AN786" s="66" t="s">
        <v>673</v>
      </c>
      <c r="AO786" s="66" t="s">
        <v>764</v>
      </c>
      <c r="AP786" s="95" t="s">
        <v>46</v>
      </c>
      <c r="AQ786" s="382" t="s">
        <v>801</v>
      </c>
    </row>
    <row r="787" spans="1:43" s="6" customFormat="1" hidden="1" x14ac:dyDescent="0.2">
      <c r="A787" s="323" t="str">
        <f>Übersetzungstexte!A$243</f>
        <v/>
      </c>
      <c r="B787" s="310" t="str">
        <f>Übersetzungstexte!A$246</f>
        <v>barer Std.-</v>
      </c>
      <c r="C787" s="317" t="str">
        <f>Übersetzungstexte!A$249</f>
        <v>Arbeitszeit</v>
      </c>
      <c r="D787" s="318" t="str">
        <f>Übersetzungstexte!A$252</f>
        <v>Periode Inkl.</v>
      </c>
      <c r="E787" s="310" t="str">
        <f>Übersetzungstexte!A$255</f>
        <v/>
      </c>
      <c r="F787" s="318" t="str">
        <f>Übersetzungstexte!A$258</f>
        <v>Unbezahlte</v>
      </c>
      <c r="G787" s="324" t="str">
        <f>Übersetzungstexte!A$261</f>
        <v>Saldo Ende Per.</v>
      </c>
      <c r="H787" s="325"/>
      <c r="I787" s="326"/>
      <c r="J787" s="318" t="str">
        <f>Übersetzungstexte!A$270</f>
        <v>stunden</v>
      </c>
      <c r="K787" s="318" t="str">
        <f>Übersetzungstexte!A$273</f>
        <v>Mehrstd.</v>
      </c>
      <c r="L787" s="310" t="str">
        <f>Übersetzungstexte!A$276</f>
        <v>Ausfall-</v>
      </c>
      <c r="M787" s="322" t="str">
        <f>Übersetzungstexte!A$279</f>
        <v>bare Aus-</v>
      </c>
      <c r="N787" s="310" t="str">
        <f>Übersetzungstexte!A$282</f>
        <v>ausfall</v>
      </c>
      <c r="O787" s="310" t="str">
        <f>Übersetzungstexte!A$285</f>
        <v>ausfall</v>
      </c>
      <c r="P787" s="317" t="str">
        <f>Übersetzungstexte!A$288</f>
        <v>Zwischen-</v>
      </c>
      <c r="Q787" s="310" t="str">
        <f>Übersetzungstexte!A$291</f>
        <v>Karenztage</v>
      </c>
      <c r="R787" s="310" t="str">
        <f>Übersetzungstexte!A$294</f>
        <v>Beantragte</v>
      </c>
      <c r="S787" s="55"/>
      <c r="T787" s="55"/>
      <c r="U787" s="55" t="s">
        <v>682</v>
      </c>
      <c r="V787" s="60" t="s">
        <v>710</v>
      </c>
      <c r="W787" s="61" t="s">
        <v>692</v>
      </c>
      <c r="X787" s="61"/>
      <c r="Y787" s="59" t="s">
        <v>730</v>
      </c>
      <c r="Z787" s="67" t="s">
        <v>691</v>
      </c>
      <c r="AA787" s="59" t="s">
        <v>730</v>
      </c>
      <c r="AB787" s="59" t="s">
        <v>51</v>
      </c>
      <c r="AC787" s="59" t="s">
        <v>672</v>
      </c>
      <c r="AD787" s="59" t="s">
        <v>672</v>
      </c>
      <c r="AE787" s="59" t="s">
        <v>656</v>
      </c>
      <c r="AF787" s="66" t="s">
        <v>707</v>
      </c>
      <c r="AG787" s="66" t="s">
        <v>707</v>
      </c>
      <c r="AH787" s="91" t="s">
        <v>678</v>
      </c>
      <c r="AI787" s="66" t="s">
        <v>760</v>
      </c>
      <c r="AJ787" s="66" t="s">
        <v>763</v>
      </c>
      <c r="AK787" s="66" t="s">
        <v>760</v>
      </c>
      <c r="AL787" s="66" t="s">
        <v>760</v>
      </c>
      <c r="AM787" s="59" t="s">
        <v>672</v>
      </c>
      <c r="AN787" s="66" t="s">
        <v>707</v>
      </c>
      <c r="AO787" s="66" t="s">
        <v>45</v>
      </c>
      <c r="AP787" s="95" t="s">
        <v>47</v>
      </c>
      <c r="AQ787" s="383"/>
    </row>
    <row r="788" spans="1:43" s="6" customFormat="1" hidden="1" x14ac:dyDescent="0.2">
      <c r="A788" s="327" t="str">
        <f>Übersetzungstexte!A$244</f>
        <v>Name,Vorname</v>
      </c>
      <c r="B788" s="328" t="str">
        <f>Übersetzungstexte!A$247</f>
        <v>Verdienst</v>
      </c>
      <c r="C788" s="329" t="str">
        <f>Übersetzungstexte!A$250</f>
        <v>in der AP</v>
      </c>
      <c r="D788" s="330" t="str">
        <f>Übersetzungstexte!A$253</f>
        <v>Vorholzeit</v>
      </c>
      <c r="E788" s="328" t="str">
        <f>Übersetzungstexte!A$256</f>
        <v>Istzeit</v>
      </c>
      <c r="F788" s="330" t="str">
        <f>Übersetzungstexte!A$259</f>
        <v>Absenzen</v>
      </c>
      <c r="G788" s="331" t="str">
        <f>Übersetzungstexte!A$262</f>
        <v>vorherg.</v>
      </c>
      <c r="H788" s="332" t="str">
        <f>Übersetzungstexte!A$265</f>
        <v>laufend</v>
      </c>
      <c r="I788" s="328" t="str">
        <f>Übersetzungstexte!A$268</f>
        <v>Diff.</v>
      </c>
      <c r="J788" s="330" t="str">
        <f>Übersetzungstexte!A$271</f>
        <v>total</v>
      </c>
      <c r="K788" s="330" t="str">
        <f>Übersetzungstexte!A$274</f>
        <v>Vormonate</v>
      </c>
      <c r="L788" s="328" t="str">
        <f>Übersetzungstexte!A$277</f>
        <v>stunden</v>
      </c>
      <c r="M788" s="333" t="str">
        <f>Übersetzungstexte!A$280</f>
        <v>fall-Std.</v>
      </c>
      <c r="N788" s="333" t="str">
        <f>Übersetzungstexte!A$283</f>
        <v>100%</v>
      </c>
      <c r="O788" s="333" t="str">
        <f>Übersetzungstexte!A$286</f>
        <v>80%</v>
      </c>
      <c r="P788" s="329" t="str">
        <f>Übersetzungstexte!A$289</f>
        <v>Beschäftigung</v>
      </c>
      <c r="Q788" s="333" t="str">
        <f>Übersetzungstexte!A$292</f>
        <v>80%</v>
      </c>
      <c r="R788" s="328" t="str">
        <f>Übersetzungstexte!A$295</f>
        <v>Vergütung</v>
      </c>
      <c r="S788" s="55"/>
      <c r="T788" s="55"/>
      <c r="U788" s="55" t="s">
        <v>673</v>
      </c>
      <c r="V788" s="61"/>
      <c r="W788" s="61" t="s">
        <v>738</v>
      </c>
      <c r="X788" s="61"/>
      <c r="Y788" s="59" t="s">
        <v>697</v>
      </c>
      <c r="Z788" s="67" t="s">
        <v>692</v>
      </c>
      <c r="AA788" s="59" t="s">
        <v>698</v>
      </c>
      <c r="AB788" s="59" t="s">
        <v>50</v>
      </c>
      <c r="AC788" s="68" t="s">
        <v>675</v>
      </c>
      <c r="AD788" s="68" t="s">
        <v>676</v>
      </c>
      <c r="AE788" s="68" t="s">
        <v>676</v>
      </c>
      <c r="AF788" s="66" t="s">
        <v>733</v>
      </c>
      <c r="AG788" s="66" t="s">
        <v>733</v>
      </c>
      <c r="AH788" s="96" t="s">
        <v>679</v>
      </c>
      <c r="AI788" s="66" t="s">
        <v>749</v>
      </c>
      <c r="AJ788" s="66" t="s">
        <v>749</v>
      </c>
      <c r="AK788" s="66" t="s">
        <v>749</v>
      </c>
      <c r="AL788" s="66" t="s">
        <v>749</v>
      </c>
      <c r="AM788" s="68" t="s">
        <v>675</v>
      </c>
      <c r="AN788" s="66" t="s">
        <v>733</v>
      </c>
      <c r="AO788" s="66" t="s">
        <v>663</v>
      </c>
      <c r="AP788" s="95" t="s">
        <v>48</v>
      </c>
      <c r="AQ788" s="383"/>
    </row>
    <row r="789" spans="1:43" ht="17.25" hidden="1" customHeight="1" x14ac:dyDescent="0.2">
      <c r="A789" s="347" t="str">
        <f>'Stammdaten Mitarbeitende'!AA789</f>
        <v/>
      </c>
      <c r="B789" s="348" t="str">
        <f t="shared" ref="B789:B809" si="756">U789</f>
        <v/>
      </c>
      <c r="C789" s="162"/>
      <c r="D789" s="163"/>
      <c r="E789" s="164"/>
      <c r="F789" s="165"/>
      <c r="G789" s="307"/>
      <c r="H789" s="308"/>
      <c r="I789" s="346">
        <f t="shared" ref="I789:I809" si="757">V789</f>
        <v>0</v>
      </c>
      <c r="J789" s="309" t="str">
        <f t="shared" ref="J789:J809" si="758">W789</f>
        <v/>
      </c>
      <c r="K789" s="164"/>
      <c r="L789" s="342" t="str">
        <f t="shared" ref="L789:L809" si="759">Z789</f>
        <v/>
      </c>
      <c r="M789" s="309" t="str">
        <f t="shared" ref="M789:M809" si="760">AB789</f>
        <v/>
      </c>
      <c r="N789" s="309" t="str">
        <f t="shared" ref="N789:N809" si="761">AC789</f>
        <v/>
      </c>
      <c r="O789" s="309" t="str">
        <f t="shared" ref="O789:O809" si="762">AD789</f>
        <v/>
      </c>
      <c r="P789" s="164"/>
      <c r="Q789" s="309" t="str">
        <f t="shared" ref="Q789:Q809" si="763">AE789</f>
        <v/>
      </c>
      <c r="R789" s="309" t="str">
        <f t="shared" ref="R789:R809" si="764">AH789</f>
        <v/>
      </c>
      <c r="S789" s="56"/>
      <c r="T789" s="57"/>
      <c r="U789" s="64" t="str">
        <f>IF($A789="","",'Stammdaten Mitarbeitende'!L789)</f>
        <v/>
      </c>
      <c r="V789" s="63">
        <f t="shared" ref="V789:V809" si="765">IF(AND(G789="",H789=""),0,G789-H789)</f>
        <v>0</v>
      </c>
      <c r="W789" s="63" t="str">
        <f t="shared" ref="W789:W809" si="766">IF(OR($A789="",D789="",E789="",F789="",V789=""),"",D789-(E789+F789+V789))</f>
        <v/>
      </c>
      <c r="X789" s="63" t="str">
        <f t="shared" ref="X789:X809" si="767">IF(W789="","",MAX(W789,0))</f>
        <v/>
      </c>
      <c r="Y789" s="65" t="str">
        <f t="shared" ref="Y789:Y809" si="768">IF(J789="","",Y$4)</f>
        <v/>
      </c>
      <c r="Z789" s="65" t="str">
        <f t="shared" ref="Z789:Z809" si="769">IF(J789="","",J789*Z$4)</f>
        <v/>
      </c>
      <c r="AA789" s="19" t="str">
        <f t="shared" ref="AA789:AA809" si="770">IF(Y789="","",AA$4)</f>
        <v/>
      </c>
      <c r="AB789" s="19" t="str">
        <f t="shared" ref="AB789:AB809" si="771">IF(J789="","",ROUND(J789*AB$4 - MAX(K789-L789,0),2))</f>
        <v/>
      </c>
      <c r="AC789" s="19" t="str">
        <f t="shared" ref="AC789:AC809" si="772">IF(OR($A789="",J789="",B789="",M789&lt;0),"",MAX(ROUND(M789*B789*2,1)/2,0))</f>
        <v/>
      </c>
      <c r="AD789" s="19" t="str">
        <f t="shared" ref="AD789:AD809" si="773">IF(OR($A789="",N789=""),"",ROUND(N789*8/5,1)/2)</f>
        <v/>
      </c>
      <c r="AE789" s="19" t="str">
        <f t="shared" ref="AE789:AE809" si="774">IF(OR($A789="",B789="",N789=""),"",ROUND(AE$3*C789*B789*16/50,1)/2)</f>
        <v/>
      </c>
      <c r="AF789" s="19" t="str">
        <f t="shared" ref="AF789:AF809" si="775">IF(OR($A789="",J789="",N789=""),"",MAX(O789+P789-N789,0))</f>
        <v/>
      </c>
      <c r="AG789" s="19">
        <f t="shared" ref="AG789:AG809" si="776">P789</f>
        <v>0</v>
      </c>
      <c r="AH789" s="19" t="str">
        <f t="shared" ref="AH789:AH809" si="777">IF(OR($A789="",N789=""),"",ROUND((MAX(O789-Q789-AF789,0))*2,1)/2)</f>
        <v/>
      </c>
      <c r="AI789" s="81">
        <f t="shared" ref="AI789:AI809" si="778">IF(D789="",0,1)</f>
        <v>0</v>
      </c>
      <c r="AJ789" s="80">
        <f>IF(J789="",0,IF(ROUND(J789,2)&lt;=0,0,1))</f>
        <v>0</v>
      </c>
      <c r="AK789" s="19">
        <f t="shared" ref="AK789:AK809" si="779">IF(D789="",0,D789)</f>
        <v>0</v>
      </c>
      <c r="AL789" s="19">
        <f t="shared" ref="AL789:AL809" si="780">IF(D789="",0,F789)</f>
        <v>0</v>
      </c>
      <c r="AM789" s="64">
        <f>IF('Stammdaten Mitarbeitende'!N789&gt;0,AC789,0)</f>
        <v>0</v>
      </c>
      <c r="AN789" s="74">
        <f>IF('Stammdaten Mitarbeitende'!N789&gt;0,P789,0)</f>
        <v>0</v>
      </c>
      <c r="AO789" s="19">
        <f t="shared" ref="AO789:AO809" si="781">D789</f>
        <v>0</v>
      </c>
      <c r="AP789" s="19">
        <f t="shared" ref="AP789:AP809" si="782">F789</f>
        <v>0</v>
      </c>
      <c r="AQ789" s="97">
        <f t="shared" ref="AQ789:AQ809" si="783">IF(AM789="",0,MAX(AM789-AN789,0))</f>
        <v>0</v>
      </c>
    </row>
    <row r="790" spans="1:43" ht="17.25" hidden="1" customHeight="1" x14ac:dyDescent="0.2">
      <c r="A790" s="347" t="str">
        <f>'Stammdaten Mitarbeitende'!AA790</f>
        <v/>
      </c>
      <c r="B790" s="348" t="str">
        <f t="shared" si="756"/>
        <v/>
      </c>
      <c r="C790" s="162"/>
      <c r="D790" s="163"/>
      <c r="E790" s="164"/>
      <c r="F790" s="165"/>
      <c r="G790" s="307"/>
      <c r="H790" s="308"/>
      <c r="I790" s="346">
        <f t="shared" si="757"/>
        <v>0</v>
      </c>
      <c r="J790" s="309" t="str">
        <f t="shared" si="758"/>
        <v/>
      </c>
      <c r="K790" s="164"/>
      <c r="L790" s="342" t="str">
        <f t="shared" si="759"/>
        <v/>
      </c>
      <c r="M790" s="309" t="str">
        <f t="shared" si="760"/>
        <v/>
      </c>
      <c r="N790" s="309" t="str">
        <f t="shared" si="761"/>
        <v/>
      </c>
      <c r="O790" s="309" t="str">
        <f t="shared" si="762"/>
        <v/>
      </c>
      <c r="P790" s="164"/>
      <c r="Q790" s="309" t="str">
        <f t="shared" si="763"/>
        <v/>
      </c>
      <c r="R790" s="309" t="str">
        <f t="shared" si="764"/>
        <v/>
      </c>
      <c r="S790" s="56"/>
      <c r="T790" s="57"/>
      <c r="U790" s="64" t="str">
        <f>IF($A790="","",'Stammdaten Mitarbeitende'!L790)</f>
        <v/>
      </c>
      <c r="V790" s="63">
        <f t="shared" si="765"/>
        <v>0</v>
      </c>
      <c r="W790" s="63" t="str">
        <f t="shared" si="766"/>
        <v/>
      </c>
      <c r="X790" s="63" t="str">
        <f t="shared" si="767"/>
        <v/>
      </c>
      <c r="Y790" s="65" t="str">
        <f t="shared" si="768"/>
        <v/>
      </c>
      <c r="Z790" s="65" t="str">
        <f t="shared" si="769"/>
        <v/>
      </c>
      <c r="AA790" s="19" t="str">
        <f t="shared" si="770"/>
        <v/>
      </c>
      <c r="AB790" s="19" t="str">
        <f t="shared" si="771"/>
        <v/>
      </c>
      <c r="AC790" s="19" t="str">
        <f t="shared" si="772"/>
        <v/>
      </c>
      <c r="AD790" s="19" t="str">
        <f t="shared" si="773"/>
        <v/>
      </c>
      <c r="AE790" s="19" t="str">
        <f t="shared" si="774"/>
        <v/>
      </c>
      <c r="AF790" s="19" t="str">
        <f t="shared" si="775"/>
        <v/>
      </c>
      <c r="AG790" s="19">
        <f t="shared" si="776"/>
        <v>0</v>
      </c>
      <c r="AH790" s="19" t="str">
        <f t="shared" si="777"/>
        <v/>
      </c>
      <c r="AI790" s="81">
        <f t="shared" si="778"/>
        <v>0</v>
      </c>
      <c r="AJ790" s="80">
        <f t="shared" ref="AJ790:AJ809" si="784">IF(J790="",0,IF(ROUND(J790,2)&lt;=0,0,1))</f>
        <v>0</v>
      </c>
      <c r="AK790" s="19">
        <f t="shared" si="779"/>
        <v>0</v>
      </c>
      <c r="AL790" s="19">
        <f t="shared" si="780"/>
        <v>0</v>
      </c>
      <c r="AM790" s="64">
        <f>IF('Stammdaten Mitarbeitende'!N790&gt;0,AC790,0)</f>
        <v>0</v>
      </c>
      <c r="AN790" s="74">
        <f>IF('Stammdaten Mitarbeitende'!N790&gt;0,P790,0)</f>
        <v>0</v>
      </c>
      <c r="AO790" s="19">
        <f t="shared" si="781"/>
        <v>0</v>
      </c>
      <c r="AP790" s="19">
        <f t="shared" si="782"/>
        <v>0</v>
      </c>
      <c r="AQ790" s="97">
        <f t="shared" si="783"/>
        <v>0</v>
      </c>
    </row>
    <row r="791" spans="1:43" ht="17.25" hidden="1" customHeight="1" x14ac:dyDescent="0.2">
      <c r="A791" s="347" t="str">
        <f>'Stammdaten Mitarbeitende'!AA791</f>
        <v/>
      </c>
      <c r="B791" s="348" t="str">
        <f t="shared" si="756"/>
        <v/>
      </c>
      <c r="C791" s="162"/>
      <c r="D791" s="163"/>
      <c r="E791" s="164"/>
      <c r="F791" s="165"/>
      <c r="G791" s="307"/>
      <c r="H791" s="308"/>
      <c r="I791" s="346">
        <f t="shared" si="757"/>
        <v>0</v>
      </c>
      <c r="J791" s="309" t="str">
        <f t="shared" si="758"/>
        <v/>
      </c>
      <c r="K791" s="164"/>
      <c r="L791" s="342" t="str">
        <f t="shared" si="759"/>
        <v/>
      </c>
      <c r="M791" s="309" t="str">
        <f t="shared" si="760"/>
        <v/>
      </c>
      <c r="N791" s="309" t="str">
        <f t="shared" si="761"/>
        <v/>
      </c>
      <c r="O791" s="309" t="str">
        <f t="shared" si="762"/>
        <v/>
      </c>
      <c r="P791" s="164"/>
      <c r="Q791" s="309" t="str">
        <f t="shared" si="763"/>
        <v/>
      </c>
      <c r="R791" s="309" t="str">
        <f t="shared" si="764"/>
        <v/>
      </c>
      <c r="S791" s="56"/>
      <c r="T791" s="57"/>
      <c r="U791" s="64" t="str">
        <f>IF($A791="","",'Stammdaten Mitarbeitende'!L791)</f>
        <v/>
      </c>
      <c r="V791" s="63">
        <f t="shared" si="765"/>
        <v>0</v>
      </c>
      <c r="W791" s="63" t="str">
        <f t="shared" si="766"/>
        <v/>
      </c>
      <c r="X791" s="63" t="str">
        <f t="shared" si="767"/>
        <v/>
      </c>
      <c r="Y791" s="65" t="str">
        <f t="shared" si="768"/>
        <v/>
      </c>
      <c r="Z791" s="65" t="str">
        <f t="shared" si="769"/>
        <v/>
      </c>
      <c r="AA791" s="19" t="str">
        <f t="shared" si="770"/>
        <v/>
      </c>
      <c r="AB791" s="19" t="str">
        <f t="shared" si="771"/>
        <v/>
      </c>
      <c r="AC791" s="19" t="str">
        <f t="shared" si="772"/>
        <v/>
      </c>
      <c r="AD791" s="19" t="str">
        <f t="shared" si="773"/>
        <v/>
      </c>
      <c r="AE791" s="19" t="str">
        <f t="shared" si="774"/>
        <v/>
      </c>
      <c r="AF791" s="19" t="str">
        <f t="shared" si="775"/>
        <v/>
      </c>
      <c r="AG791" s="19">
        <f t="shared" si="776"/>
        <v>0</v>
      </c>
      <c r="AH791" s="19" t="str">
        <f t="shared" si="777"/>
        <v/>
      </c>
      <c r="AI791" s="81">
        <f t="shared" si="778"/>
        <v>0</v>
      </c>
      <c r="AJ791" s="80">
        <f t="shared" si="784"/>
        <v>0</v>
      </c>
      <c r="AK791" s="19">
        <f t="shared" si="779"/>
        <v>0</v>
      </c>
      <c r="AL791" s="19">
        <f t="shared" si="780"/>
        <v>0</v>
      </c>
      <c r="AM791" s="64">
        <f>IF('Stammdaten Mitarbeitende'!N791&gt;0,AC791,0)</f>
        <v>0</v>
      </c>
      <c r="AN791" s="74">
        <f>IF('Stammdaten Mitarbeitende'!N791&gt;0,P791,0)</f>
        <v>0</v>
      </c>
      <c r="AO791" s="19">
        <f t="shared" si="781"/>
        <v>0</v>
      </c>
      <c r="AP791" s="19">
        <f t="shared" si="782"/>
        <v>0</v>
      </c>
      <c r="AQ791" s="97">
        <f t="shared" si="783"/>
        <v>0</v>
      </c>
    </row>
    <row r="792" spans="1:43" ht="17.25" hidden="1" customHeight="1" x14ac:dyDescent="0.2">
      <c r="A792" s="347" t="str">
        <f>'Stammdaten Mitarbeitende'!AA792</f>
        <v/>
      </c>
      <c r="B792" s="348" t="str">
        <f t="shared" si="756"/>
        <v/>
      </c>
      <c r="C792" s="162"/>
      <c r="D792" s="163"/>
      <c r="E792" s="164"/>
      <c r="F792" s="165"/>
      <c r="G792" s="307"/>
      <c r="H792" s="308"/>
      <c r="I792" s="346">
        <f t="shared" si="757"/>
        <v>0</v>
      </c>
      <c r="J792" s="309" t="str">
        <f t="shared" si="758"/>
        <v/>
      </c>
      <c r="K792" s="164"/>
      <c r="L792" s="342" t="str">
        <f t="shared" si="759"/>
        <v/>
      </c>
      <c r="M792" s="309" t="str">
        <f t="shared" si="760"/>
        <v/>
      </c>
      <c r="N792" s="309" t="str">
        <f t="shared" si="761"/>
        <v/>
      </c>
      <c r="O792" s="309" t="str">
        <f t="shared" si="762"/>
        <v/>
      </c>
      <c r="P792" s="164"/>
      <c r="Q792" s="309" t="str">
        <f t="shared" si="763"/>
        <v/>
      </c>
      <c r="R792" s="309" t="str">
        <f t="shared" si="764"/>
        <v/>
      </c>
      <c r="S792" s="56"/>
      <c r="T792" s="57"/>
      <c r="U792" s="64" t="str">
        <f>IF($A792="","",'Stammdaten Mitarbeitende'!L792)</f>
        <v/>
      </c>
      <c r="V792" s="63">
        <f t="shared" si="765"/>
        <v>0</v>
      </c>
      <c r="W792" s="63" t="str">
        <f t="shared" si="766"/>
        <v/>
      </c>
      <c r="X792" s="63" t="str">
        <f t="shared" si="767"/>
        <v/>
      </c>
      <c r="Y792" s="65" t="str">
        <f t="shared" si="768"/>
        <v/>
      </c>
      <c r="Z792" s="65" t="str">
        <f t="shared" si="769"/>
        <v/>
      </c>
      <c r="AA792" s="19" t="str">
        <f t="shared" si="770"/>
        <v/>
      </c>
      <c r="AB792" s="19" t="str">
        <f t="shared" si="771"/>
        <v/>
      </c>
      <c r="AC792" s="19" t="str">
        <f t="shared" si="772"/>
        <v/>
      </c>
      <c r="AD792" s="19" t="str">
        <f t="shared" si="773"/>
        <v/>
      </c>
      <c r="AE792" s="19" t="str">
        <f t="shared" si="774"/>
        <v/>
      </c>
      <c r="AF792" s="19" t="str">
        <f t="shared" si="775"/>
        <v/>
      </c>
      <c r="AG792" s="19">
        <f t="shared" si="776"/>
        <v>0</v>
      </c>
      <c r="AH792" s="19" t="str">
        <f t="shared" si="777"/>
        <v/>
      </c>
      <c r="AI792" s="81">
        <f t="shared" si="778"/>
        <v>0</v>
      </c>
      <c r="AJ792" s="80">
        <f t="shared" si="784"/>
        <v>0</v>
      </c>
      <c r="AK792" s="19">
        <f t="shared" si="779"/>
        <v>0</v>
      </c>
      <c r="AL792" s="19">
        <f t="shared" si="780"/>
        <v>0</v>
      </c>
      <c r="AM792" s="64">
        <f>IF('Stammdaten Mitarbeitende'!N792&gt;0,AC792,0)</f>
        <v>0</v>
      </c>
      <c r="AN792" s="74">
        <f>IF('Stammdaten Mitarbeitende'!N792&gt;0,P792,0)</f>
        <v>0</v>
      </c>
      <c r="AO792" s="19">
        <f t="shared" si="781"/>
        <v>0</v>
      </c>
      <c r="AP792" s="19">
        <f t="shared" si="782"/>
        <v>0</v>
      </c>
      <c r="AQ792" s="97">
        <f t="shared" si="783"/>
        <v>0</v>
      </c>
    </row>
    <row r="793" spans="1:43" ht="17.25" hidden="1" customHeight="1" x14ac:dyDescent="0.2">
      <c r="A793" s="347" t="str">
        <f>'Stammdaten Mitarbeitende'!AA793</f>
        <v/>
      </c>
      <c r="B793" s="348" t="str">
        <f t="shared" si="756"/>
        <v/>
      </c>
      <c r="C793" s="162"/>
      <c r="D793" s="163"/>
      <c r="E793" s="164"/>
      <c r="F793" s="165"/>
      <c r="G793" s="307"/>
      <c r="H793" s="308"/>
      <c r="I793" s="346">
        <f t="shared" si="757"/>
        <v>0</v>
      </c>
      <c r="J793" s="309" t="str">
        <f t="shared" si="758"/>
        <v/>
      </c>
      <c r="K793" s="164"/>
      <c r="L793" s="342" t="str">
        <f t="shared" si="759"/>
        <v/>
      </c>
      <c r="M793" s="309" t="str">
        <f t="shared" si="760"/>
        <v/>
      </c>
      <c r="N793" s="309" t="str">
        <f t="shared" si="761"/>
        <v/>
      </c>
      <c r="O793" s="309" t="str">
        <f t="shared" si="762"/>
        <v/>
      </c>
      <c r="P793" s="164"/>
      <c r="Q793" s="309" t="str">
        <f t="shared" si="763"/>
        <v/>
      </c>
      <c r="R793" s="309" t="str">
        <f t="shared" si="764"/>
        <v/>
      </c>
      <c r="S793" s="56"/>
      <c r="T793" s="57"/>
      <c r="U793" s="64" t="str">
        <f>IF($A793="","",'Stammdaten Mitarbeitende'!L793)</f>
        <v/>
      </c>
      <c r="V793" s="63">
        <f t="shared" si="765"/>
        <v>0</v>
      </c>
      <c r="W793" s="63" t="str">
        <f t="shared" si="766"/>
        <v/>
      </c>
      <c r="X793" s="63" t="str">
        <f t="shared" si="767"/>
        <v/>
      </c>
      <c r="Y793" s="65" t="str">
        <f t="shared" si="768"/>
        <v/>
      </c>
      <c r="Z793" s="65" t="str">
        <f t="shared" si="769"/>
        <v/>
      </c>
      <c r="AA793" s="19" t="str">
        <f t="shared" si="770"/>
        <v/>
      </c>
      <c r="AB793" s="19" t="str">
        <f t="shared" si="771"/>
        <v/>
      </c>
      <c r="AC793" s="19" t="str">
        <f t="shared" si="772"/>
        <v/>
      </c>
      <c r="AD793" s="19" t="str">
        <f t="shared" si="773"/>
        <v/>
      </c>
      <c r="AE793" s="19" t="str">
        <f t="shared" si="774"/>
        <v/>
      </c>
      <c r="AF793" s="19" t="str">
        <f t="shared" si="775"/>
        <v/>
      </c>
      <c r="AG793" s="19">
        <f t="shared" si="776"/>
        <v>0</v>
      </c>
      <c r="AH793" s="19" t="str">
        <f t="shared" si="777"/>
        <v/>
      </c>
      <c r="AI793" s="81">
        <f t="shared" si="778"/>
        <v>0</v>
      </c>
      <c r="AJ793" s="80">
        <f t="shared" si="784"/>
        <v>0</v>
      </c>
      <c r="AK793" s="19">
        <f t="shared" si="779"/>
        <v>0</v>
      </c>
      <c r="AL793" s="19">
        <f t="shared" si="780"/>
        <v>0</v>
      </c>
      <c r="AM793" s="64">
        <f>IF('Stammdaten Mitarbeitende'!N793&gt;0,AC793,0)</f>
        <v>0</v>
      </c>
      <c r="AN793" s="74">
        <f>IF('Stammdaten Mitarbeitende'!N793&gt;0,P793,0)</f>
        <v>0</v>
      </c>
      <c r="AO793" s="19">
        <f t="shared" si="781"/>
        <v>0</v>
      </c>
      <c r="AP793" s="19">
        <f t="shared" si="782"/>
        <v>0</v>
      </c>
      <c r="AQ793" s="97">
        <f t="shared" si="783"/>
        <v>0</v>
      </c>
    </row>
    <row r="794" spans="1:43" ht="17.25" hidden="1" customHeight="1" x14ac:dyDescent="0.2">
      <c r="A794" s="347" t="str">
        <f>'Stammdaten Mitarbeitende'!AA794</f>
        <v/>
      </c>
      <c r="B794" s="348" t="str">
        <f t="shared" si="756"/>
        <v/>
      </c>
      <c r="C794" s="162"/>
      <c r="D794" s="163"/>
      <c r="E794" s="164"/>
      <c r="F794" s="165"/>
      <c r="G794" s="307"/>
      <c r="H794" s="308"/>
      <c r="I794" s="346">
        <f t="shared" si="757"/>
        <v>0</v>
      </c>
      <c r="J794" s="309" t="str">
        <f t="shared" si="758"/>
        <v/>
      </c>
      <c r="K794" s="164"/>
      <c r="L794" s="342" t="str">
        <f t="shared" si="759"/>
        <v/>
      </c>
      <c r="M794" s="309" t="str">
        <f t="shared" si="760"/>
        <v/>
      </c>
      <c r="N794" s="309" t="str">
        <f t="shared" si="761"/>
        <v/>
      </c>
      <c r="O794" s="309" t="str">
        <f t="shared" si="762"/>
        <v/>
      </c>
      <c r="P794" s="164"/>
      <c r="Q794" s="309" t="str">
        <f t="shared" si="763"/>
        <v/>
      </c>
      <c r="R794" s="309" t="str">
        <f t="shared" si="764"/>
        <v/>
      </c>
      <c r="S794" s="56"/>
      <c r="T794" s="57"/>
      <c r="U794" s="64" t="str">
        <f>IF($A794="","",'Stammdaten Mitarbeitende'!L794)</f>
        <v/>
      </c>
      <c r="V794" s="63">
        <f t="shared" si="765"/>
        <v>0</v>
      </c>
      <c r="W794" s="63" t="str">
        <f t="shared" si="766"/>
        <v/>
      </c>
      <c r="X794" s="63" t="str">
        <f t="shared" si="767"/>
        <v/>
      </c>
      <c r="Y794" s="65" t="str">
        <f t="shared" si="768"/>
        <v/>
      </c>
      <c r="Z794" s="65" t="str">
        <f t="shared" si="769"/>
        <v/>
      </c>
      <c r="AA794" s="19" t="str">
        <f t="shared" si="770"/>
        <v/>
      </c>
      <c r="AB794" s="19" t="str">
        <f t="shared" si="771"/>
        <v/>
      </c>
      <c r="AC794" s="19" t="str">
        <f t="shared" si="772"/>
        <v/>
      </c>
      <c r="AD794" s="19" t="str">
        <f t="shared" si="773"/>
        <v/>
      </c>
      <c r="AE794" s="19" t="str">
        <f t="shared" si="774"/>
        <v/>
      </c>
      <c r="AF794" s="19" t="str">
        <f t="shared" si="775"/>
        <v/>
      </c>
      <c r="AG794" s="19">
        <f t="shared" si="776"/>
        <v>0</v>
      </c>
      <c r="AH794" s="19" t="str">
        <f t="shared" si="777"/>
        <v/>
      </c>
      <c r="AI794" s="81">
        <f t="shared" si="778"/>
        <v>0</v>
      </c>
      <c r="AJ794" s="80">
        <f t="shared" si="784"/>
        <v>0</v>
      </c>
      <c r="AK794" s="19">
        <f t="shared" si="779"/>
        <v>0</v>
      </c>
      <c r="AL794" s="19">
        <f t="shared" si="780"/>
        <v>0</v>
      </c>
      <c r="AM794" s="64">
        <f>IF('Stammdaten Mitarbeitende'!N794&gt;0,AC794,0)</f>
        <v>0</v>
      </c>
      <c r="AN794" s="74">
        <f>IF('Stammdaten Mitarbeitende'!N794&gt;0,P794,0)</f>
        <v>0</v>
      </c>
      <c r="AO794" s="19">
        <f t="shared" si="781"/>
        <v>0</v>
      </c>
      <c r="AP794" s="19">
        <f t="shared" si="782"/>
        <v>0</v>
      </c>
      <c r="AQ794" s="97">
        <f t="shared" si="783"/>
        <v>0</v>
      </c>
    </row>
    <row r="795" spans="1:43" ht="17.25" hidden="1" customHeight="1" x14ac:dyDescent="0.2">
      <c r="A795" s="347" t="str">
        <f>'Stammdaten Mitarbeitende'!AA795</f>
        <v/>
      </c>
      <c r="B795" s="348" t="str">
        <f t="shared" si="756"/>
        <v/>
      </c>
      <c r="C795" s="162"/>
      <c r="D795" s="163"/>
      <c r="E795" s="164"/>
      <c r="F795" s="165"/>
      <c r="G795" s="307"/>
      <c r="H795" s="308"/>
      <c r="I795" s="346">
        <f t="shared" si="757"/>
        <v>0</v>
      </c>
      <c r="J795" s="309" t="str">
        <f t="shared" si="758"/>
        <v/>
      </c>
      <c r="K795" s="164"/>
      <c r="L795" s="342" t="str">
        <f t="shared" si="759"/>
        <v/>
      </c>
      <c r="M795" s="309" t="str">
        <f t="shared" si="760"/>
        <v/>
      </c>
      <c r="N795" s="309" t="str">
        <f t="shared" si="761"/>
        <v/>
      </c>
      <c r="O795" s="309" t="str">
        <f t="shared" si="762"/>
        <v/>
      </c>
      <c r="P795" s="164"/>
      <c r="Q795" s="309" t="str">
        <f t="shared" si="763"/>
        <v/>
      </c>
      <c r="R795" s="309" t="str">
        <f t="shared" si="764"/>
        <v/>
      </c>
      <c r="S795" s="56"/>
      <c r="T795" s="57"/>
      <c r="U795" s="64" t="str">
        <f>IF($A795="","",'Stammdaten Mitarbeitende'!L795)</f>
        <v/>
      </c>
      <c r="V795" s="63">
        <f t="shared" si="765"/>
        <v>0</v>
      </c>
      <c r="W795" s="63" t="str">
        <f t="shared" si="766"/>
        <v/>
      </c>
      <c r="X795" s="63" t="str">
        <f t="shared" si="767"/>
        <v/>
      </c>
      <c r="Y795" s="65" t="str">
        <f t="shared" si="768"/>
        <v/>
      </c>
      <c r="Z795" s="65" t="str">
        <f t="shared" si="769"/>
        <v/>
      </c>
      <c r="AA795" s="19" t="str">
        <f t="shared" si="770"/>
        <v/>
      </c>
      <c r="AB795" s="19" t="str">
        <f t="shared" si="771"/>
        <v/>
      </c>
      <c r="AC795" s="19" t="str">
        <f t="shared" si="772"/>
        <v/>
      </c>
      <c r="AD795" s="19" t="str">
        <f t="shared" si="773"/>
        <v/>
      </c>
      <c r="AE795" s="19" t="str">
        <f t="shared" si="774"/>
        <v/>
      </c>
      <c r="AF795" s="19" t="str">
        <f t="shared" si="775"/>
        <v/>
      </c>
      <c r="AG795" s="19">
        <f t="shared" si="776"/>
        <v>0</v>
      </c>
      <c r="AH795" s="19" t="str">
        <f t="shared" si="777"/>
        <v/>
      </c>
      <c r="AI795" s="81">
        <f t="shared" si="778"/>
        <v>0</v>
      </c>
      <c r="AJ795" s="80">
        <f t="shared" si="784"/>
        <v>0</v>
      </c>
      <c r="AK795" s="19">
        <f t="shared" si="779"/>
        <v>0</v>
      </c>
      <c r="AL795" s="19">
        <f t="shared" si="780"/>
        <v>0</v>
      </c>
      <c r="AM795" s="64">
        <f>IF('Stammdaten Mitarbeitende'!N795&gt;0,AC795,0)</f>
        <v>0</v>
      </c>
      <c r="AN795" s="74">
        <f>IF('Stammdaten Mitarbeitende'!N795&gt;0,P795,0)</f>
        <v>0</v>
      </c>
      <c r="AO795" s="19">
        <f t="shared" si="781"/>
        <v>0</v>
      </c>
      <c r="AP795" s="19">
        <f t="shared" si="782"/>
        <v>0</v>
      </c>
      <c r="AQ795" s="97">
        <f t="shared" si="783"/>
        <v>0</v>
      </c>
    </row>
    <row r="796" spans="1:43" ht="17.25" hidden="1" customHeight="1" x14ac:dyDescent="0.2">
      <c r="A796" s="347" t="str">
        <f>'Stammdaten Mitarbeitende'!AA796</f>
        <v/>
      </c>
      <c r="B796" s="348" t="str">
        <f t="shared" si="756"/>
        <v/>
      </c>
      <c r="C796" s="162"/>
      <c r="D796" s="163"/>
      <c r="E796" s="164"/>
      <c r="F796" s="165"/>
      <c r="G796" s="307"/>
      <c r="H796" s="308"/>
      <c r="I796" s="346">
        <f t="shared" si="757"/>
        <v>0</v>
      </c>
      <c r="J796" s="309" t="str">
        <f t="shared" si="758"/>
        <v/>
      </c>
      <c r="K796" s="164"/>
      <c r="L796" s="342" t="str">
        <f t="shared" si="759"/>
        <v/>
      </c>
      <c r="M796" s="309" t="str">
        <f t="shared" si="760"/>
        <v/>
      </c>
      <c r="N796" s="309" t="str">
        <f t="shared" si="761"/>
        <v/>
      </c>
      <c r="O796" s="309" t="str">
        <f t="shared" si="762"/>
        <v/>
      </c>
      <c r="P796" s="164"/>
      <c r="Q796" s="309" t="str">
        <f t="shared" si="763"/>
        <v/>
      </c>
      <c r="R796" s="309" t="str">
        <f t="shared" si="764"/>
        <v/>
      </c>
      <c r="S796" s="56"/>
      <c r="T796" s="57"/>
      <c r="U796" s="64" t="str">
        <f>IF($A796="","",'Stammdaten Mitarbeitende'!L796)</f>
        <v/>
      </c>
      <c r="V796" s="63">
        <f t="shared" si="765"/>
        <v>0</v>
      </c>
      <c r="W796" s="63" t="str">
        <f t="shared" si="766"/>
        <v/>
      </c>
      <c r="X796" s="63" t="str">
        <f t="shared" si="767"/>
        <v/>
      </c>
      <c r="Y796" s="65" t="str">
        <f t="shared" si="768"/>
        <v/>
      </c>
      <c r="Z796" s="65" t="str">
        <f t="shared" si="769"/>
        <v/>
      </c>
      <c r="AA796" s="19" t="str">
        <f t="shared" si="770"/>
        <v/>
      </c>
      <c r="AB796" s="19" t="str">
        <f t="shared" si="771"/>
        <v/>
      </c>
      <c r="AC796" s="19" t="str">
        <f t="shared" si="772"/>
        <v/>
      </c>
      <c r="AD796" s="19" t="str">
        <f t="shared" si="773"/>
        <v/>
      </c>
      <c r="AE796" s="19" t="str">
        <f t="shared" si="774"/>
        <v/>
      </c>
      <c r="AF796" s="19" t="str">
        <f t="shared" si="775"/>
        <v/>
      </c>
      <c r="AG796" s="19">
        <f t="shared" si="776"/>
        <v>0</v>
      </c>
      <c r="AH796" s="19" t="str">
        <f t="shared" si="777"/>
        <v/>
      </c>
      <c r="AI796" s="81">
        <f t="shared" si="778"/>
        <v>0</v>
      </c>
      <c r="AJ796" s="80">
        <f t="shared" si="784"/>
        <v>0</v>
      </c>
      <c r="AK796" s="19">
        <f t="shared" si="779"/>
        <v>0</v>
      </c>
      <c r="AL796" s="19">
        <f t="shared" si="780"/>
        <v>0</v>
      </c>
      <c r="AM796" s="64">
        <f>IF('Stammdaten Mitarbeitende'!N796&gt;0,AC796,0)</f>
        <v>0</v>
      </c>
      <c r="AN796" s="74">
        <f>IF('Stammdaten Mitarbeitende'!N796&gt;0,P796,0)</f>
        <v>0</v>
      </c>
      <c r="AO796" s="19">
        <f t="shared" si="781"/>
        <v>0</v>
      </c>
      <c r="AP796" s="19">
        <f t="shared" si="782"/>
        <v>0</v>
      </c>
      <c r="AQ796" s="97">
        <f t="shared" si="783"/>
        <v>0</v>
      </c>
    </row>
    <row r="797" spans="1:43" ht="17.25" hidden="1" customHeight="1" x14ac:dyDescent="0.2">
      <c r="A797" s="347" t="str">
        <f>'Stammdaten Mitarbeitende'!AA797</f>
        <v/>
      </c>
      <c r="B797" s="348" t="str">
        <f t="shared" si="756"/>
        <v/>
      </c>
      <c r="C797" s="162"/>
      <c r="D797" s="163"/>
      <c r="E797" s="164"/>
      <c r="F797" s="165"/>
      <c r="G797" s="307"/>
      <c r="H797" s="308"/>
      <c r="I797" s="346">
        <f t="shared" si="757"/>
        <v>0</v>
      </c>
      <c r="J797" s="309" t="str">
        <f t="shared" si="758"/>
        <v/>
      </c>
      <c r="K797" s="164"/>
      <c r="L797" s="342" t="str">
        <f t="shared" si="759"/>
        <v/>
      </c>
      <c r="M797" s="309" t="str">
        <f t="shared" si="760"/>
        <v/>
      </c>
      <c r="N797" s="309" t="str">
        <f t="shared" si="761"/>
        <v/>
      </c>
      <c r="O797" s="309" t="str">
        <f t="shared" si="762"/>
        <v/>
      </c>
      <c r="P797" s="164"/>
      <c r="Q797" s="309" t="str">
        <f t="shared" si="763"/>
        <v/>
      </c>
      <c r="R797" s="309" t="str">
        <f t="shared" si="764"/>
        <v/>
      </c>
      <c r="S797" s="56"/>
      <c r="T797" s="57"/>
      <c r="U797" s="64" t="str">
        <f>IF($A797="","",'Stammdaten Mitarbeitende'!L797)</f>
        <v/>
      </c>
      <c r="V797" s="63">
        <f t="shared" si="765"/>
        <v>0</v>
      </c>
      <c r="W797" s="63" t="str">
        <f t="shared" si="766"/>
        <v/>
      </c>
      <c r="X797" s="63" t="str">
        <f t="shared" si="767"/>
        <v/>
      </c>
      <c r="Y797" s="65" t="str">
        <f t="shared" si="768"/>
        <v/>
      </c>
      <c r="Z797" s="65" t="str">
        <f t="shared" si="769"/>
        <v/>
      </c>
      <c r="AA797" s="19" t="str">
        <f t="shared" si="770"/>
        <v/>
      </c>
      <c r="AB797" s="19" t="str">
        <f t="shared" si="771"/>
        <v/>
      </c>
      <c r="AC797" s="19" t="str">
        <f t="shared" si="772"/>
        <v/>
      </c>
      <c r="AD797" s="19" t="str">
        <f t="shared" si="773"/>
        <v/>
      </c>
      <c r="AE797" s="19" t="str">
        <f t="shared" si="774"/>
        <v/>
      </c>
      <c r="AF797" s="19" t="str">
        <f t="shared" si="775"/>
        <v/>
      </c>
      <c r="AG797" s="19">
        <f t="shared" si="776"/>
        <v>0</v>
      </c>
      <c r="AH797" s="19" t="str">
        <f t="shared" si="777"/>
        <v/>
      </c>
      <c r="AI797" s="81">
        <f t="shared" si="778"/>
        <v>0</v>
      </c>
      <c r="AJ797" s="80">
        <f t="shared" si="784"/>
        <v>0</v>
      </c>
      <c r="AK797" s="19">
        <f t="shared" si="779"/>
        <v>0</v>
      </c>
      <c r="AL797" s="19">
        <f t="shared" si="780"/>
        <v>0</v>
      </c>
      <c r="AM797" s="64">
        <f>IF('Stammdaten Mitarbeitende'!N797&gt;0,AC797,0)</f>
        <v>0</v>
      </c>
      <c r="AN797" s="74">
        <f>IF('Stammdaten Mitarbeitende'!N797&gt;0,P797,0)</f>
        <v>0</v>
      </c>
      <c r="AO797" s="19">
        <f t="shared" si="781"/>
        <v>0</v>
      </c>
      <c r="AP797" s="19">
        <f t="shared" si="782"/>
        <v>0</v>
      </c>
      <c r="AQ797" s="97">
        <f t="shared" si="783"/>
        <v>0</v>
      </c>
    </row>
    <row r="798" spans="1:43" ht="17.25" hidden="1" customHeight="1" x14ac:dyDescent="0.2">
      <c r="A798" s="347" t="str">
        <f>'Stammdaten Mitarbeitende'!AA798</f>
        <v/>
      </c>
      <c r="B798" s="348" t="str">
        <f t="shared" si="756"/>
        <v/>
      </c>
      <c r="C798" s="162"/>
      <c r="D798" s="163"/>
      <c r="E798" s="164"/>
      <c r="F798" s="165"/>
      <c r="G798" s="307"/>
      <c r="H798" s="308"/>
      <c r="I798" s="346">
        <f t="shared" si="757"/>
        <v>0</v>
      </c>
      <c r="J798" s="309" t="str">
        <f t="shared" si="758"/>
        <v/>
      </c>
      <c r="K798" s="164"/>
      <c r="L798" s="342" t="str">
        <f t="shared" si="759"/>
        <v/>
      </c>
      <c r="M798" s="309" t="str">
        <f t="shared" si="760"/>
        <v/>
      </c>
      <c r="N798" s="309" t="str">
        <f t="shared" si="761"/>
        <v/>
      </c>
      <c r="O798" s="309" t="str">
        <f t="shared" si="762"/>
        <v/>
      </c>
      <c r="P798" s="164"/>
      <c r="Q798" s="309" t="str">
        <f t="shared" si="763"/>
        <v/>
      </c>
      <c r="R798" s="309" t="str">
        <f t="shared" si="764"/>
        <v/>
      </c>
      <c r="S798" s="56"/>
      <c r="T798" s="57"/>
      <c r="U798" s="64" t="str">
        <f>IF($A798="","",'Stammdaten Mitarbeitende'!L798)</f>
        <v/>
      </c>
      <c r="V798" s="63">
        <f t="shared" si="765"/>
        <v>0</v>
      </c>
      <c r="W798" s="63" t="str">
        <f t="shared" si="766"/>
        <v/>
      </c>
      <c r="X798" s="63" t="str">
        <f t="shared" si="767"/>
        <v/>
      </c>
      <c r="Y798" s="65" t="str">
        <f t="shared" si="768"/>
        <v/>
      </c>
      <c r="Z798" s="65" t="str">
        <f t="shared" si="769"/>
        <v/>
      </c>
      <c r="AA798" s="19" t="str">
        <f t="shared" si="770"/>
        <v/>
      </c>
      <c r="AB798" s="19" t="str">
        <f t="shared" si="771"/>
        <v/>
      </c>
      <c r="AC798" s="19" t="str">
        <f t="shared" si="772"/>
        <v/>
      </c>
      <c r="AD798" s="19" t="str">
        <f t="shared" si="773"/>
        <v/>
      </c>
      <c r="AE798" s="19" t="str">
        <f t="shared" si="774"/>
        <v/>
      </c>
      <c r="AF798" s="19" t="str">
        <f t="shared" si="775"/>
        <v/>
      </c>
      <c r="AG798" s="19">
        <f t="shared" si="776"/>
        <v>0</v>
      </c>
      <c r="AH798" s="19" t="str">
        <f t="shared" si="777"/>
        <v/>
      </c>
      <c r="AI798" s="81">
        <f t="shared" si="778"/>
        <v>0</v>
      </c>
      <c r="AJ798" s="80">
        <f t="shared" si="784"/>
        <v>0</v>
      </c>
      <c r="AK798" s="19">
        <f t="shared" si="779"/>
        <v>0</v>
      </c>
      <c r="AL798" s="19">
        <f t="shared" si="780"/>
        <v>0</v>
      </c>
      <c r="AM798" s="64">
        <f>IF('Stammdaten Mitarbeitende'!N798&gt;0,AC798,0)</f>
        <v>0</v>
      </c>
      <c r="AN798" s="74">
        <f>IF('Stammdaten Mitarbeitende'!N798&gt;0,P798,0)</f>
        <v>0</v>
      </c>
      <c r="AO798" s="19">
        <f t="shared" si="781"/>
        <v>0</v>
      </c>
      <c r="AP798" s="19">
        <f t="shared" si="782"/>
        <v>0</v>
      </c>
      <c r="AQ798" s="97">
        <f t="shared" si="783"/>
        <v>0</v>
      </c>
    </row>
    <row r="799" spans="1:43" ht="17.25" hidden="1" customHeight="1" x14ac:dyDescent="0.2">
      <c r="A799" s="347" t="str">
        <f>'Stammdaten Mitarbeitende'!AA799</f>
        <v/>
      </c>
      <c r="B799" s="348" t="str">
        <f t="shared" si="756"/>
        <v/>
      </c>
      <c r="C799" s="162"/>
      <c r="D799" s="163"/>
      <c r="E799" s="164"/>
      <c r="F799" s="165"/>
      <c r="G799" s="307"/>
      <c r="H799" s="308"/>
      <c r="I799" s="346">
        <f t="shared" si="757"/>
        <v>0</v>
      </c>
      <c r="J799" s="309" t="str">
        <f t="shared" si="758"/>
        <v/>
      </c>
      <c r="K799" s="164"/>
      <c r="L799" s="342" t="str">
        <f t="shared" si="759"/>
        <v/>
      </c>
      <c r="M799" s="309" t="str">
        <f t="shared" si="760"/>
        <v/>
      </c>
      <c r="N799" s="309" t="str">
        <f t="shared" si="761"/>
        <v/>
      </c>
      <c r="O799" s="309" t="str">
        <f t="shared" si="762"/>
        <v/>
      </c>
      <c r="P799" s="164"/>
      <c r="Q799" s="309" t="str">
        <f t="shared" si="763"/>
        <v/>
      </c>
      <c r="R799" s="309" t="str">
        <f t="shared" si="764"/>
        <v/>
      </c>
      <c r="S799" s="56"/>
      <c r="T799" s="57"/>
      <c r="U799" s="64" t="str">
        <f>IF($A799="","",'Stammdaten Mitarbeitende'!L799)</f>
        <v/>
      </c>
      <c r="V799" s="63">
        <f t="shared" si="765"/>
        <v>0</v>
      </c>
      <c r="W799" s="63" t="str">
        <f t="shared" si="766"/>
        <v/>
      </c>
      <c r="X799" s="63" t="str">
        <f t="shared" si="767"/>
        <v/>
      </c>
      <c r="Y799" s="65" t="str">
        <f t="shared" si="768"/>
        <v/>
      </c>
      <c r="Z799" s="65" t="str">
        <f t="shared" si="769"/>
        <v/>
      </c>
      <c r="AA799" s="19" t="str">
        <f t="shared" si="770"/>
        <v/>
      </c>
      <c r="AB799" s="19" t="str">
        <f t="shared" si="771"/>
        <v/>
      </c>
      <c r="AC799" s="19" t="str">
        <f t="shared" si="772"/>
        <v/>
      </c>
      <c r="AD799" s="19" t="str">
        <f t="shared" si="773"/>
        <v/>
      </c>
      <c r="AE799" s="19" t="str">
        <f t="shared" si="774"/>
        <v/>
      </c>
      <c r="AF799" s="19" t="str">
        <f t="shared" si="775"/>
        <v/>
      </c>
      <c r="AG799" s="19">
        <f t="shared" si="776"/>
        <v>0</v>
      </c>
      <c r="AH799" s="19" t="str">
        <f t="shared" si="777"/>
        <v/>
      </c>
      <c r="AI799" s="81">
        <f t="shared" si="778"/>
        <v>0</v>
      </c>
      <c r="AJ799" s="80">
        <f t="shared" si="784"/>
        <v>0</v>
      </c>
      <c r="AK799" s="19">
        <f t="shared" si="779"/>
        <v>0</v>
      </c>
      <c r="AL799" s="19">
        <f t="shared" si="780"/>
        <v>0</v>
      </c>
      <c r="AM799" s="64">
        <f>IF('Stammdaten Mitarbeitende'!N799&gt;0,AC799,0)</f>
        <v>0</v>
      </c>
      <c r="AN799" s="74">
        <f>IF('Stammdaten Mitarbeitende'!N799&gt;0,P799,0)</f>
        <v>0</v>
      </c>
      <c r="AO799" s="19">
        <f t="shared" si="781"/>
        <v>0</v>
      </c>
      <c r="AP799" s="19">
        <f t="shared" si="782"/>
        <v>0</v>
      </c>
      <c r="AQ799" s="97">
        <f t="shared" si="783"/>
        <v>0</v>
      </c>
    </row>
    <row r="800" spans="1:43" ht="17.25" hidden="1" customHeight="1" x14ac:dyDescent="0.2">
      <c r="A800" s="347" t="str">
        <f>'Stammdaten Mitarbeitende'!AA800</f>
        <v/>
      </c>
      <c r="B800" s="348" t="str">
        <f t="shared" si="756"/>
        <v/>
      </c>
      <c r="C800" s="162"/>
      <c r="D800" s="163"/>
      <c r="E800" s="164"/>
      <c r="F800" s="165"/>
      <c r="G800" s="307"/>
      <c r="H800" s="308"/>
      <c r="I800" s="346">
        <f t="shared" si="757"/>
        <v>0</v>
      </c>
      <c r="J800" s="309" t="str">
        <f t="shared" si="758"/>
        <v/>
      </c>
      <c r="K800" s="164"/>
      <c r="L800" s="342" t="str">
        <f t="shared" si="759"/>
        <v/>
      </c>
      <c r="M800" s="309" t="str">
        <f t="shared" si="760"/>
        <v/>
      </c>
      <c r="N800" s="309" t="str">
        <f t="shared" si="761"/>
        <v/>
      </c>
      <c r="O800" s="309" t="str">
        <f t="shared" si="762"/>
        <v/>
      </c>
      <c r="P800" s="164"/>
      <c r="Q800" s="309" t="str">
        <f t="shared" si="763"/>
        <v/>
      </c>
      <c r="R800" s="309" t="str">
        <f t="shared" si="764"/>
        <v/>
      </c>
      <c r="S800" s="56"/>
      <c r="T800" s="57"/>
      <c r="U800" s="64" t="str">
        <f>IF($A800="","",'Stammdaten Mitarbeitende'!L800)</f>
        <v/>
      </c>
      <c r="V800" s="63">
        <f t="shared" si="765"/>
        <v>0</v>
      </c>
      <c r="W800" s="63" t="str">
        <f t="shared" si="766"/>
        <v/>
      </c>
      <c r="X800" s="63" t="str">
        <f t="shared" si="767"/>
        <v/>
      </c>
      <c r="Y800" s="65" t="str">
        <f t="shared" si="768"/>
        <v/>
      </c>
      <c r="Z800" s="65" t="str">
        <f t="shared" si="769"/>
        <v/>
      </c>
      <c r="AA800" s="19" t="str">
        <f t="shared" si="770"/>
        <v/>
      </c>
      <c r="AB800" s="19" t="str">
        <f t="shared" si="771"/>
        <v/>
      </c>
      <c r="AC800" s="19" t="str">
        <f t="shared" si="772"/>
        <v/>
      </c>
      <c r="AD800" s="19" t="str">
        <f t="shared" si="773"/>
        <v/>
      </c>
      <c r="AE800" s="19" t="str">
        <f t="shared" si="774"/>
        <v/>
      </c>
      <c r="AF800" s="19" t="str">
        <f t="shared" si="775"/>
        <v/>
      </c>
      <c r="AG800" s="19">
        <f t="shared" si="776"/>
        <v>0</v>
      </c>
      <c r="AH800" s="19" t="str">
        <f t="shared" si="777"/>
        <v/>
      </c>
      <c r="AI800" s="81">
        <f t="shared" si="778"/>
        <v>0</v>
      </c>
      <c r="AJ800" s="80">
        <f t="shared" si="784"/>
        <v>0</v>
      </c>
      <c r="AK800" s="19">
        <f t="shared" si="779"/>
        <v>0</v>
      </c>
      <c r="AL800" s="19">
        <f t="shared" si="780"/>
        <v>0</v>
      </c>
      <c r="AM800" s="64">
        <f>IF('Stammdaten Mitarbeitende'!N800&gt;0,AC800,0)</f>
        <v>0</v>
      </c>
      <c r="AN800" s="74">
        <f>IF('Stammdaten Mitarbeitende'!N800&gt;0,P800,0)</f>
        <v>0</v>
      </c>
      <c r="AO800" s="19">
        <f t="shared" si="781"/>
        <v>0</v>
      </c>
      <c r="AP800" s="19">
        <f t="shared" si="782"/>
        <v>0</v>
      </c>
      <c r="AQ800" s="97">
        <f t="shared" si="783"/>
        <v>0</v>
      </c>
    </row>
    <row r="801" spans="1:43" ht="17.25" hidden="1" customHeight="1" x14ac:dyDescent="0.2">
      <c r="A801" s="347" t="str">
        <f>'Stammdaten Mitarbeitende'!AA801</f>
        <v/>
      </c>
      <c r="B801" s="348" t="str">
        <f t="shared" si="756"/>
        <v/>
      </c>
      <c r="C801" s="162"/>
      <c r="D801" s="163"/>
      <c r="E801" s="164"/>
      <c r="F801" s="165"/>
      <c r="G801" s="307"/>
      <c r="H801" s="308"/>
      <c r="I801" s="346">
        <f t="shared" si="757"/>
        <v>0</v>
      </c>
      <c r="J801" s="309" t="str">
        <f t="shared" si="758"/>
        <v/>
      </c>
      <c r="K801" s="164"/>
      <c r="L801" s="342" t="str">
        <f t="shared" si="759"/>
        <v/>
      </c>
      <c r="M801" s="309" t="str">
        <f t="shared" si="760"/>
        <v/>
      </c>
      <c r="N801" s="309" t="str">
        <f t="shared" si="761"/>
        <v/>
      </c>
      <c r="O801" s="309" t="str">
        <f t="shared" si="762"/>
        <v/>
      </c>
      <c r="P801" s="164"/>
      <c r="Q801" s="309" t="str">
        <f t="shared" si="763"/>
        <v/>
      </c>
      <c r="R801" s="309" t="str">
        <f t="shared" si="764"/>
        <v/>
      </c>
      <c r="S801" s="56"/>
      <c r="T801" s="57"/>
      <c r="U801" s="64" t="str">
        <f>IF($A801="","",'Stammdaten Mitarbeitende'!L801)</f>
        <v/>
      </c>
      <c r="V801" s="63">
        <f t="shared" si="765"/>
        <v>0</v>
      </c>
      <c r="W801" s="63" t="str">
        <f t="shared" si="766"/>
        <v/>
      </c>
      <c r="X801" s="63" t="str">
        <f t="shared" si="767"/>
        <v/>
      </c>
      <c r="Y801" s="65" t="str">
        <f t="shared" si="768"/>
        <v/>
      </c>
      <c r="Z801" s="65" t="str">
        <f t="shared" si="769"/>
        <v/>
      </c>
      <c r="AA801" s="19" t="str">
        <f t="shared" si="770"/>
        <v/>
      </c>
      <c r="AB801" s="19" t="str">
        <f t="shared" si="771"/>
        <v/>
      </c>
      <c r="AC801" s="19" t="str">
        <f t="shared" si="772"/>
        <v/>
      </c>
      <c r="AD801" s="19" t="str">
        <f t="shared" si="773"/>
        <v/>
      </c>
      <c r="AE801" s="19" t="str">
        <f t="shared" si="774"/>
        <v/>
      </c>
      <c r="AF801" s="19" t="str">
        <f t="shared" si="775"/>
        <v/>
      </c>
      <c r="AG801" s="19">
        <f t="shared" si="776"/>
        <v>0</v>
      </c>
      <c r="AH801" s="19" t="str">
        <f t="shared" si="777"/>
        <v/>
      </c>
      <c r="AI801" s="81">
        <f t="shared" si="778"/>
        <v>0</v>
      </c>
      <c r="AJ801" s="80">
        <f t="shared" si="784"/>
        <v>0</v>
      </c>
      <c r="AK801" s="19">
        <f t="shared" si="779"/>
        <v>0</v>
      </c>
      <c r="AL801" s="19">
        <f t="shared" si="780"/>
        <v>0</v>
      </c>
      <c r="AM801" s="64">
        <f>IF('Stammdaten Mitarbeitende'!N801&gt;0,AC801,0)</f>
        <v>0</v>
      </c>
      <c r="AN801" s="74">
        <f>IF('Stammdaten Mitarbeitende'!N801&gt;0,P801,0)</f>
        <v>0</v>
      </c>
      <c r="AO801" s="19">
        <f t="shared" si="781"/>
        <v>0</v>
      </c>
      <c r="AP801" s="19">
        <f t="shared" si="782"/>
        <v>0</v>
      </c>
      <c r="AQ801" s="97">
        <f t="shared" si="783"/>
        <v>0</v>
      </c>
    </row>
    <row r="802" spans="1:43" ht="17.25" hidden="1" customHeight="1" x14ac:dyDescent="0.2">
      <c r="A802" s="347" t="str">
        <f>'Stammdaten Mitarbeitende'!AA802</f>
        <v/>
      </c>
      <c r="B802" s="348" t="str">
        <f t="shared" si="756"/>
        <v/>
      </c>
      <c r="C802" s="162"/>
      <c r="D802" s="163"/>
      <c r="E802" s="164"/>
      <c r="F802" s="165"/>
      <c r="G802" s="307"/>
      <c r="H802" s="308"/>
      <c r="I802" s="346">
        <f t="shared" si="757"/>
        <v>0</v>
      </c>
      <c r="J802" s="309" t="str">
        <f t="shared" si="758"/>
        <v/>
      </c>
      <c r="K802" s="164"/>
      <c r="L802" s="342" t="str">
        <f t="shared" si="759"/>
        <v/>
      </c>
      <c r="M802" s="309" t="str">
        <f t="shared" si="760"/>
        <v/>
      </c>
      <c r="N802" s="309" t="str">
        <f t="shared" si="761"/>
        <v/>
      </c>
      <c r="O802" s="309" t="str">
        <f t="shared" si="762"/>
        <v/>
      </c>
      <c r="P802" s="164"/>
      <c r="Q802" s="309" t="str">
        <f t="shared" si="763"/>
        <v/>
      </c>
      <c r="R802" s="309" t="str">
        <f t="shared" si="764"/>
        <v/>
      </c>
      <c r="S802" s="56"/>
      <c r="T802" s="57"/>
      <c r="U802" s="64" t="str">
        <f>IF($A802="","",'Stammdaten Mitarbeitende'!L802)</f>
        <v/>
      </c>
      <c r="V802" s="63">
        <f t="shared" si="765"/>
        <v>0</v>
      </c>
      <c r="W802" s="63" t="str">
        <f t="shared" si="766"/>
        <v/>
      </c>
      <c r="X802" s="63" t="str">
        <f t="shared" si="767"/>
        <v/>
      </c>
      <c r="Y802" s="65" t="str">
        <f t="shared" si="768"/>
        <v/>
      </c>
      <c r="Z802" s="65" t="str">
        <f t="shared" si="769"/>
        <v/>
      </c>
      <c r="AA802" s="19" t="str">
        <f t="shared" si="770"/>
        <v/>
      </c>
      <c r="AB802" s="19" t="str">
        <f t="shared" si="771"/>
        <v/>
      </c>
      <c r="AC802" s="19" t="str">
        <f t="shared" si="772"/>
        <v/>
      </c>
      <c r="AD802" s="19" t="str">
        <f t="shared" si="773"/>
        <v/>
      </c>
      <c r="AE802" s="19" t="str">
        <f t="shared" si="774"/>
        <v/>
      </c>
      <c r="AF802" s="19" t="str">
        <f t="shared" si="775"/>
        <v/>
      </c>
      <c r="AG802" s="19">
        <f t="shared" si="776"/>
        <v>0</v>
      </c>
      <c r="AH802" s="19" t="str">
        <f t="shared" si="777"/>
        <v/>
      </c>
      <c r="AI802" s="81">
        <f t="shared" si="778"/>
        <v>0</v>
      </c>
      <c r="AJ802" s="80">
        <f t="shared" si="784"/>
        <v>0</v>
      </c>
      <c r="AK802" s="19">
        <f t="shared" si="779"/>
        <v>0</v>
      </c>
      <c r="AL802" s="19">
        <f t="shared" si="780"/>
        <v>0</v>
      </c>
      <c r="AM802" s="64">
        <f>IF('Stammdaten Mitarbeitende'!N802&gt;0,AC802,0)</f>
        <v>0</v>
      </c>
      <c r="AN802" s="74">
        <f>IF('Stammdaten Mitarbeitende'!N802&gt;0,P802,0)</f>
        <v>0</v>
      </c>
      <c r="AO802" s="19">
        <f t="shared" si="781"/>
        <v>0</v>
      </c>
      <c r="AP802" s="19">
        <f t="shared" si="782"/>
        <v>0</v>
      </c>
      <c r="AQ802" s="97">
        <f t="shared" si="783"/>
        <v>0</v>
      </c>
    </row>
    <row r="803" spans="1:43" ht="17.25" hidden="1" customHeight="1" x14ac:dyDescent="0.2">
      <c r="A803" s="347" t="str">
        <f>'Stammdaten Mitarbeitende'!AA803</f>
        <v/>
      </c>
      <c r="B803" s="348" t="str">
        <f t="shared" si="756"/>
        <v/>
      </c>
      <c r="C803" s="162"/>
      <c r="D803" s="163"/>
      <c r="E803" s="164"/>
      <c r="F803" s="165"/>
      <c r="G803" s="307"/>
      <c r="H803" s="308"/>
      <c r="I803" s="346">
        <f t="shared" si="757"/>
        <v>0</v>
      </c>
      <c r="J803" s="309" t="str">
        <f t="shared" si="758"/>
        <v/>
      </c>
      <c r="K803" s="164"/>
      <c r="L803" s="342" t="str">
        <f t="shared" si="759"/>
        <v/>
      </c>
      <c r="M803" s="309" t="str">
        <f t="shared" si="760"/>
        <v/>
      </c>
      <c r="N803" s="309" t="str">
        <f t="shared" si="761"/>
        <v/>
      </c>
      <c r="O803" s="309" t="str">
        <f t="shared" si="762"/>
        <v/>
      </c>
      <c r="P803" s="164"/>
      <c r="Q803" s="309" t="str">
        <f t="shared" si="763"/>
        <v/>
      </c>
      <c r="R803" s="309" t="str">
        <f t="shared" si="764"/>
        <v/>
      </c>
      <c r="S803" s="56"/>
      <c r="T803" s="57"/>
      <c r="U803" s="64" t="str">
        <f>IF($A803="","",'Stammdaten Mitarbeitende'!L803)</f>
        <v/>
      </c>
      <c r="V803" s="63">
        <f t="shared" si="765"/>
        <v>0</v>
      </c>
      <c r="W803" s="63" t="str">
        <f t="shared" si="766"/>
        <v/>
      </c>
      <c r="X803" s="63" t="str">
        <f t="shared" si="767"/>
        <v/>
      </c>
      <c r="Y803" s="65" t="str">
        <f t="shared" si="768"/>
        <v/>
      </c>
      <c r="Z803" s="65" t="str">
        <f t="shared" si="769"/>
        <v/>
      </c>
      <c r="AA803" s="19" t="str">
        <f t="shared" si="770"/>
        <v/>
      </c>
      <c r="AB803" s="19" t="str">
        <f t="shared" si="771"/>
        <v/>
      </c>
      <c r="AC803" s="19" t="str">
        <f t="shared" si="772"/>
        <v/>
      </c>
      <c r="AD803" s="19" t="str">
        <f t="shared" si="773"/>
        <v/>
      </c>
      <c r="AE803" s="19" t="str">
        <f t="shared" si="774"/>
        <v/>
      </c>
      <c r="AF803" s="19" t="str">
        <f t="shared" si="775"/>
        <v/>
      </c>
      <c r="AG803" s="19">
        <f t="shared" si="776"/>
        <v>0</v>
      </c>
      <c r="AH803" s="19" t="str">
        <f t="shared" si="777"/>
        <v/>
      </c>
      <c r="AI803" s="81">
        <f t="shared" si="778"/>
        <v>0</v>
      </c>
      <c r="AJ803" s="80">
        <f t="shared" si="784"/>
        <v>0</v>
      </c>
      <c r="AK803" s="19">
        <f t="shared" si="779"/>
        <v>0</v>
      </c>
      <c r="AL803" s="19">
        <f t="shared" si="780"/>
        <v>0</v>
      </c>
      <c r="AM803" s="64">
        <f>IF('Stammdaten Mitarbeitende'!N803&gt;0,AC803,0)</f>
        <v>0</v>
      </c>
      <c r="AN803" s="74">
        <f>IF('Stammdaten Mitarbeitende'!N803&gt;0,P803,0)</f>
        <v>0</v>
      </c>
      <c r="AO803" s="19">
        <f t="shared" si="781"/>
        <v>0</v>
      </c>
      <c r="AP803" s="19">
        <f t="shared" si="782"/>
        <v>0</v>
      </c>
      <c r="AQ803" s="97">
        <f t="shared" si="783"/>
        <v>0</v>
      </c>
    </row>
    <row r="804" spans="1:43" ht="17.25" hidden="1" customHeight="1" x14ac:dyDescent="0.2">
      <c r="A804" s="347" t="str">
        <f>'Stammdaten Mitarbeitende'!AA804</f>
        <v/>
      </c>
      <c r="B804" s="348" t="str">
        <f t="shared" si="756"/>
        <v/>
      </c>
      <c r="C804" s="162"/>
      <c r="D804" s="163"/>
      <c r="E804" s="164"/>
      <c r="F804" s="165"/>
      <c r="G804" s="307"/>
      <c r="H804" s="308"/>
      <c r="I804" s="346">
        <f t="shared" si="757"/>
        <v>0</v>
      </c>
      <c r="J804" s="309" t="str">
        <f t="shared" si="758"/>
        <v/>
      </c>
      <c r="K804" s="164"/>
      <c r="L804" s="342" t="str">
        <f t="shared" si="759"/>
        <v/>
      </c>
      <c r="M804" s="309" t="str">
        <f t="shared" si="760"/>
        <v/>
      </c>
      <c r="N804" s="309" t="str">
        <f t="shared" si="761"/>
        <v/>
      </c>
      <c r="O804" s="309" t="str">
        <f t="shared" si="762"/>
        <v/>
      </c>
      <c r="P804" s="164"/>
      <c r="Q804" s="309" t="str">
        <f t="shared" si="763"/>
        <v/>
      </c>
      <c r="R804" s="309" t="str">
        <f t="shared" si="764"/>
        <v/>
      </c>
      <c r="S804" s="56"/>
      <c r="T804" s="57"/>
      <c r="U804" s="64" t="str">
        <f>IF($A804="","",'Stammdaten Mitarbeitende'!L804)</f>
        <v/>
      </c>
      <c r="V804" s="63">
        <f t="shared" si="765"/>
        <v>0</v>
      </c>
      <c r="W804" s="63" t="str">
        <f t="shared" si="766"/>
        <v/>
      </c>
      <c r="X804" s="63" t="str">
        <f t="shared" si="767"/>
        <v/>
      </c>
      <c r="Y804" s="65" t="str">
        <f t="shared" si="768"/>
        <v/>
      </c>
      <c r="Z804" s="65" t="str">
        <f t="shared" si="769"/>
        <v/>
      </c>
      <c r="AA804" s="19" t="str">
        <f t="shared" si="770"/>
        <v/>
      </c>
      <c r="AB804" s="19" t="str">
        <f t="shared" si="771"/>
        <v/>
      </c>
      <c r="AC804" s="19" t="str">
        <f t="shared" si="772"/>
        <v/>
      </c>
      <c r="AD804" s="19" t="str">
        <f t="shared" si="773"/>
        <v/>
      </c>
      <c r="AE804" s="19" t="str">
        <f t="shared" si="774"/>
        <v/>
      </c>
      <c r="AF804" s="19" t="str">
        <f t="shared" si="775"/>
        <v/>
      </c>
      <c r="AG804" s="19">
        <f t="shared" si="776"/>
        <v>0</v>
      </c>
      <c r="AH804" s="19" t="str">
        <f t="shared" si="777"/>
        <v/>
      </c>
      <c r="AI804" s="81">
        <f t="shared" si="778"/>
        <v>0</v>
      </c>
      <c r="AJ804" s="80">
        <f t="shared" si="784"/>
        <v>0</v>
      </c>
      <c r="AK804" s="19">
        <f t="shared" si="779"/>
        <v>0</v>
      </c>
      <c r="AL804" s="19">
        <f t="shared" si="780"/>
        <v>0</v>
      </c>
      <c r="AM804" s="64">
        <f>IF('Stammdaten Mitarbeitende'!N804&gt;0,AC804,0)</f>
        <v>0</v>
      </c>
      <c r="AN804" s="74">
        <f>IF('Stammdaten Mitarbeitende'!N804&gt;0,P804,0)</f>
        <v>0</v>
      </c>
      <c r="AO804" s="19">
        <f t="shared" si="781"/>
        <v>0</v>
      </c>
      <c r="AP804" s="19">
        <f t="shared" si="782"/>
        <v>0</v>
      </c>
      <c r="AQ804" s="97">
        <f t="shared" si="783"/>
        <v>0</v>
      </c>
    </row>
    <row r="805" spans="1:43" ht="17.25" hidden="1" customHeight="1" x14ac:dyDescent="0.2">
      <c r="A805" s="347" t="str">
        <f>'Stammdaten Mitarbeitende'!AA805</f>
        <v/>
      </c>
      <c r="B805" s="348" t="str">
        <f t="shared" si="756"/>
        <v/>
      </c>
      <c r="C805" s="162"/>
      <c r="D805" s="163"/>
      <c r="E805" s="164"/>
      <c r="F805" s="165"/>
      <c r="G805" s="307"/>
      <c r="H805" s="308"/>
      <c r="I805" s="346">
        <f t="shared" si="757"/>
        <v>0</v>
      </c>
      <c r="J805" s="309" t="str">
        <f t="shared" si="758"/>
        <v/>
      </c>
      <c r="K805" s="164"/>
      <c r="L805" s="342" t="str">
        <f t="shared" si="759"/>
        <v/>
      </c>
      <c r="M805" s="309" t="str">
        <f t="shared" si="760"/>
        <v/>
      </c>
      <c r="N805" s="309" t="str">
        <f t="shared" si="761"/>
        <v/>
      </c>
      <c r="O805" s="309" t="str">
        <f t="shared" si="762"/>
        <v/>
      </c>
      <c r="P805" s="164"/>
      <c r="Q805" s="309" t="str">
        <f t="shared" si="763"/>
        <v/>
      </c>
      <c r="R805" s="309" t="str">
        <f t="shared" si="764"/>
        <v/>
      </c>
      <c r="S805" s="56"/>
      <c r="T805" s="57"/>
      <c r="U805" s="64" t="str">
        <f>IF($A805="","",'Stammdaten Mitarbeitende'!L805)</f>
        <v/>
      </c>
      <c r="V805" s="63">
        <f t="shared" si="765"/>
        <v>0</v>
      </c>
      <c r="W805" s="63" t="str">
        <f t="shared" si="766"/>
        <v/>
      </c>
      <c r="X805" s="63" t="str">
        <f t="shared" si="767"/>
        <v/>
      </c>
      <c r="Y805" s="65" t="str">
        <f t="shared" si="768"/>
        <v/>
      </c>
      <c r="Z805" s="65" t="str">
        <f t="shared" si="769"/>
        <v/>
      </c>
      <c r="AA805" s="19" t="str">
        <f t="shared" si="770"/>
        <v/>
      </c>
      <c r="AB805" s="19" t="str">
        <f t="shared" si="771"/>
        <v/>
      </c>
      <c r="AC805" s="19" t="str">
        <f t="shared" si="772"/>
        <v/>
      </c>
      <c r="AD805" s="19" t="str">
        <f t="shared" si="773"/>
        <v/>
      </c>
      <c r="AE805" s="19" t="str">
        <f t="shared" si="774"/>
        <v/>
      </c>
      <c r="AF805" s="19" t="str">
        <f t="shared" si="775"/>
        <v/>
      </c>
      <c r="AG805" s="19">
        <f t="shared" si="776"/>
        <v>0</v>
      </c>
      <c r="AH805" s="19" t="str">
        <f t="shared" si="777"/>
        <v/>
      </c>
      <c r="AI805" s="81">
        <f t="shared" si="778"/>
        <v>0</v>
      </c>
      <c r="AJ805" s="80">
        <f t="shared" si="784"/>
        <v>0</v>
      </c>
      <c r="AK805" s="19">
        <f t="shared" si="779"/>
        <v>0</v>
      </c>
      <c r="AL805" s="19">
        <f t="shared" si="780"/>
        <v>0</v>
      </c>
      <c r="AM805" s="64">
        <f>IF('Stammdaten Mitarbeitende'!N805&gt;0,AC805,0)</f>
        <v>0</v>
      </c>
      <c r="AN805" s="74">
        <f>IF('Stammdaten Mitarbeitende'!N805&gt;0,P805,0)</f>
        <v>0</v>
      </c>
      <c r="AO805" s="19">
        <f t="shared" si="781"/>
        <v>0</v>
      </c>
      <c r="AP805" s="19">
        <f t="shared" si="782"/>
        <v>0</v>
      </c>
      <c r="AQ805" s="97">
        <f t="shared" si="783"/>
        <v>0</v>
      </c>
    </row>
    <row r="806" spans="1:43" ht="17.25" hidden="1" customHeight="1" x14ac:dyDescent="0.2">
      <c r="A806" s="347" t="str">
        <f>'Stammdaten Mitarbeitende'!AA806</f>
        <v/>
      </c>
      <c r="B806" s="348" t="str">
        <f t="shared" si="756"/>
        <v/>
      </c>
      <c r="C806" s="162"/>
      <c r="D806" s="163"/>
      <c r="E806" s="164"/>
      <c r="F806" s="165"/>
      <c r="G806" s="307"/>
      <c r="H806" s="308"/>
      <c r="I806" s="346">
        <f t="shared" si="757"/>
        <v>0</v>
      </c>
      <c r="J806" s="309" t="str">
        <f t="shared" si="758"/>
        <v/>
      </c>
      <c r="K806" s="164"/>
      <c r="L806" s="342" t="str">
        <f t="shared" si="759"/>
        <v/>
      </c>
      <c r="M806" s="309" t="str">
        <f t="shared" si="760"/>
        <v/>
      </c>
      <c r="N806" s="309" t="str">
        <f t="shared" si="761"/>
        <v/>
      </c>
      <c r="O806" s="309" t="str">
        <f t="shared" si="762"/>
        <v/>
      </c>
      <c r="P806" s="164"/>
      <c r="Q806" s="309" t="str">
        <f t="shared" si="763"/>
        <v/>
      </c>
      <c r="R806" s="309" t="str">
        <f t="shared" si="764"/>
        <v/>
      </c>
      <c r="S806" s="56"/>
      <c r="T806" s="57"/>
      <c r="U806" s="64" t="str">
        <f>IF($A806="","",'Stammdaten Mitarbeitende'!L806)</f>
        <v/>
      </c>
      <c r="V806" s="63">
        <f t="shared" si="765"/>
        <v>0</v>
      </c>
      <c r="W806" s="63" t="str">
        <f t="shared" si="766"/>
        <v/>
      </c>
      <c r="X806" s="63" t="str">
        <f t="shared" si="767"/>
        <v/>
      </c>
      <c r="Y806" s="65" t="str">
        <f t="shared" si="768"/>
        <v/>
      </c>
      <c r="Z806" s="65" t="str">
        <f t="shared" si="769"/>
        <v/>
      </c>
      <c r="AA806" s="19" t="str">
        <f t="shared" si="770"/>
        <v/>
      </c>
      <c r="AB806" s="19" t="str">
        <f t="shared" si="771"/>
        <v/>
      </c>
      <c r="AC806" s="19" t="str">
        <f t="shared" si="772"/>
        <v/>
      </c>
      <c r="AD806" s="19" t="str">
        <f t="shared" si="773"/>
        <v/>
      </c>
      <c r="AE806" s="19" t="str">
        <f t="shared" si="774"/>
        <v/>
      </c>
      <c r="AF806" s="19" t="str">
        <f t="shared" si="775"/>
        <v/>
      </c>
      <c r="AG806" s="19">
        <f t="shared" si="776"/>
        <v>0</v>
      </c>
      <c r="AH806" s="19" t="str">
        <f t="shared" si="777"/>
        <v/>
      </c>
      <c r="AI806" s="81">
        <f t="shared" si="778"/>
        <v>0</v>
      </c>
      <c r="AJ806" s="80">
        <f t="shared" si="784"/>
        <v>0</v>
      </c>
      <c r="AK806" s="19">
        <f t="shared" si="779"/>
        <v>0</v>
      </c>
      <c r="AL806" s="19">
        <f t="shared" si="780"/>
        <v>0</v>
      </c>
      <c r="AM806" s="64">
        <f>IF('Stammdaten Mitarbeitende'!N806&gt;0,AC806,0)</f>
        <v>0</v>
      </c>
      <c r="AN806" s="74">
        <f>IF('Stammdaten Mitarbeitende'!N806&gt;0,P806,0)</f>
        <v>0</v>
      </c>
      <c r="AO806" s="19">
        <f t="shared" si="781"/>
        <v>0</v>
      </c>
      <c r="AP806" s="19">
        <f t="shared" si="782"/>
        <v>0</v>
      </c>
      <c r="AQ806" s="97">
        <f t="shared" si="783"/>
        <v>0</v>
      </c>
    </row>
    <row r="807" spans="1:43" ht="17.25" hidden="1" customHeight="1" x14ac:dyDescent="0.2">
      <c r="A807" s="347" t="str">
        <f>'Stammdaten Mitarbeitende'!AA807</f>
        <v/>
      </c>
      <c r="B807" s="348" t="str">
        <f t="shared" si="756"/>
        <v/>
      </c>
      <c r="C807" s="162"/>
      <c r="D807" s="163"/>
      <c r="E807" s="164"/>
      <c r="F807" s="165"/>
      <c r="G807" s="307"/>
      <c r="H807" s="308"/>
      <c r="I807" s="346">
        <f t="shared" si="757"/>
        <v>0</v>
      </c>
      <c r="J807" s="309" t="str">
        <f t="shared" si="758"/>
        <v/>
      </c>
      <c r="K807" s="164"/>
      <c r="L807" s="342" t="str">
        <f t="shared" si="759"/>
        <v/>
      </c>
      <c r="M807" s="309" t="str">
        <f t="shared" si="760"/>
        <v/>
      </c>
      <c r="N807" s="309" t="str">
        <f t="shared" si="761"/>
        <v/>
      </c>
      <c r="O807" s="309" t="str">
        <f t="shared" si="762"/>
        <v/>
      </c>
      <c r="P807" s="164"/>
      <c r="Q807" s="309" t="str">
        <f t="shared" si="763"/>
        <v/>
      </c>
      <c r="R807" s="309" t="str">
        <f t="shared" si="764"/>
        <v/>
      </c>
      <c r="S807" s="56"/>
      <c r="T807" s="57"/>
      <c r="U807" s="64" t="str">
        <f>IF($A807="","",'Stammdaten Mitarbeitende'!L807)</f>
        <v/>
      </c>
      <c r="V807" s="63">
        <f t="shared" si="765"/>
        <v>0</v>
      </c>
      <c r="W807" s="63" t="str">
        <f t="shared" si="766"/>
        <v/>
      </c>
      <c r="X807" s="63" t="str">
        <f t="shared" si="767"/>
        <v/>
      </c>
      <c r="Y807" s="65" t="str">
        <f t="shared" si="768"/>
        <v/>
      </c>
      <c r="Z807" s="65" t="str">
        <f t="shared" si="769"/>
        <v/>
      </c>
      <c r="AA807" s="19" t="str">
        <f t="shared" si="770"/>
        <v/>
      </c>
      <c r="AB807" s="19" t="str">
        <f t="shared" si="771"/>
        <v/>
      </c>
      <c r="AC807" s="19" t="str">
        <f t="shared" si="772"/>
        <v/>
      </c>
      <c r="AD807" s="19" t="str">
        <f t="shared" si="773"/>
        <v/>
      </c>
      <c r="AE807" s="19" t="str">
        <f t="shared" si="774"/>
        <v/>
      </c>
      <c r="AF807" s="19" t="str">
        <f t="shared" si="775"/>
        <v/>
      </c>
      <c r="AG807" s="19">
        <f t="shared" si="776"/>
        <v>0</v>
      </c>
      <c r="AH807" s="19" t="str">
        <f t="shared" si="777"/>
        <v/>
      </c>
      <c r="AI807" s="81">
        <f t="shared" si="778"/>
        <v>0</v>
      </c>
      <c r="AJ807" s="80">
        <f t="shared" si="784"/>
        <v>0</v>
      </c>
      <c r="AK807" s="19">
        <f t="shared" si="779"/>
        <v>0</v>
      </c>
      <c r="AL807" s="19">
        <f t="shared" si="780"/>
        <v>0</v>
      </c>
      <c r="AM807" s="64">
        <f>IF('Stammdaten Mitarbeitende'!N807&gt;0,AC807,0)</f>
        <v>0</v>
      </c>
      <c r="AN807" s="74">
        <f>IF('Stammdaten Mitarbeitende'!N807&gt;0,P807,0)</f>
        <v>0</v>
      </c>
      <c r="AO807" s="19">
        <f t="shared" si="781"/>
        <v>0</v>
      </c>
      <c r="AP807" s="19">
        <f t="shared" si="782"/>
        <v>0</v>
      </c>
      <c r="AQ807" s="97">
        <f t="shared" si="783"/>
        <v>0</v>
      </c>
    </row>
    <row r="808" spans="1:43" ht="17.25" hidden="1" customHeight="1" x14ac:dyDescent="0.2">
      <c r="A808" s="347" t="str">
        <f>'Stammdaten Mitarbeitende'!AA808</f>
        <v/>
      </c>
      <c r="B808" s="348" t="str">
        <f t="shared" si="756"/>
        <v/>
      </c>
      <c r="C808" s="162"/>
      <c r="D808" s="163"/>
      <c r="E808" s="164"/>
      <c r="F808" s="165"/>
      <c r="G808" s="307"/>
      <c r="H808" s="308"/>
      <c r="I808" s="346">
        <f t="shared" si="757"/>
        <v>0</v>
      </c>
      <c r="J808" s="309" t="str">
        <f t="shared" si="758"/>
        <v/>
      </c>
      <c r="K808" s="164"/>
      <c r="L808" s="342" t="str">
        <f t="shared" si="759"/>
        <v/>
      </c>
      <c r="M808" s="309" t="str">
        <f t="shared" si="760"/>
        <v/>
      </c>
      <c r="N808" s="309" t="str">
        <f t="shared" si="761"/>
        <v/>
      </c>
      <c r="O808" s="309" t="str">
        <f t="shared" si="762"/>
        <v/>
      </c>
      <c r="P808" s="164"/>
      <c r="Q808" s="309" t="str">
        <f t="shared" si="763"/>
        <v/>
      </c>
      <c r="R808" s="309" t="str">
        <f t="shared" si="764"/>
        <v/>
      </c>
      <c r="S808" s="56"/>
      <c r="T808" s="57"/>
      <c r="U808" s="64" t="str">
        <f>IF($A808="","",'Stammdaten Mitarbeitende'!L808)</f>
        <v/>
      </c>
      <c r="V808" s="63">
        <f t="shared" si="765"/>
        <v>0</v>
      </c>
      <c r="W808" s="63" t="str">
        <f t="shared" si="766"/>
        <v/>
      </c>
      <c r="X808" s="63" t="str">
        <f t="shared" si="767"/>
        <v/>
      </c>
      <c r="Y808" s="65" t="str">
        <f t="shared" si="768"/>
        <v/>
      </c>
      <c r="Z808" s="65" t="str">
        <f t="shared" si="769"/>
        <v/>
      </c>
      <c r="AA808" s="19" t="str">
        <f t="shared" si="770"/>
        <v/>
      </c>
      <c r="AB808" s="19" t="str">
        <f t="shared" si="771"/>
        <v/>
      </c>
      <c r="AC808" s="19" t="str">
        <f t="shared" si="772"/>
        <v/>
      </c>
      <c r="AD808" s="19" t="str">
        <f t="shared" si="773"/>
        <v/>
      </c>
      <c r="AE808" s="19" t="str">
        <f t="shared" si="774"/>
        <v/>
      </c>
      <c r="AF808" s="19" t="str">
        <f t="shared" si="775"/>
        <v/>
      </c>
      <c r="AG808" s="19">
        <f t="shared" si="776"/>
        <v>0</v>
      </c>
      <c r="AH808" s="19" t="str">
        <f t="shared" si="777"/>
        <v/>
      </c>
      <c r="AI808" s="81">
        <f t="shared" si="778"/>
        <v>0</v>
      </c>
      <c r="AJ808" s="80">
        <f t="shared" si="784"/>
        <v>0</v>
      </c>
      <c r="AK808" s="19">
        <f t="shared" si="779"/>
        <v>0</v>
      </c>
      <c r="AL808" s="19">
        <f t="shared" si="780"/>
        <v>0</v>
      </c>
      <c r="AM808" s="64">
        <f>IF('Stammdaten Mitarbeitende'!N808&gt;0,AC808,0)</f>
        <v>0</v>
      </c>
      <c r="AN808" s="74">
        <f>IF('Stammdaten Mitarbeitende'!N808&gt;0,P808,0)</f>
        <v>0</v>
      </c>
      <c r="AO808" s="19">
        <f t="shared" si="781"/>
        <v>0</v>
      </c>
      <c r="AP808" s="19">
        <f t="shared" si="782"/>
        <v>0</v>
      </c>
      <c r="AQ808" s="97">
        <f t="shared" si="783"/>
        <v>0</v>
      </c>
    </row>
    <row r="809" spans="1:43" ht="17.25" hidden="1" customHeight="1" x14ac:dyDescent="0.2">
      <c r="A809" s="347" t="str">
        <f>'Stammdaten Mitarbeitende'!AA809</f>
        <v/>
      </c>
      <c r="B809" s="348" t="str">
        <f t="shared" si="756"/>
        <v/>
      </c>
      <c r="C809" s="162"/>
      <c r="D809" s="163"/>
      <c r="E809" s="164"/>
      <c r="F809" s="165"/>
      <c r="G809" s="307"/>
      <c r="H809" s="308"/>
      <c r="I809" s="346">
        <f t="shared" si="757"/>
        <v>0</v>
      </c>
      <c r="J809" s="309" t="str">
        <f t="shared" si="758"/>
        <v/>
      </c>
      <c r="K809" s="164"/>
      <c r="L809" s="342" t="str">
        <f t="shared" si="759"/>
        <v/>
      </c>
      <c r="M809" s="309" t="str">
        <f t="shared" si="760"/>
        <v/>
      </c>
      <c r="N809" s="309" t="str">
        <f t="shared" si="761"/>
        <v/>
      </c>
      <c r="O809" s="309" t="str">
        <f t="shared" si="762"/>
        <v/>
      </c>
      <c r="P809" s="164"/>
      <c r="Q809" s="309" t="str">
        <f t="shared" si="763"/>
        <v/>
      </c>
      <c r="R809" s="309" t="str">
        <f t="shared" si="764"/>
        <v/>
      </c>
      <c r="S809" s="56"/>
      <c r="T809" s="57"/>
      <c r="U809" s="64" t="str">
        <f>IF($A809="","",'Stammdaten Mitarbeitende'!L809)</f>
        <v/>
      </c>
      <c r="V809" s="63">
        <f t="shared" si="765"/>
        <v>0</v>
      </c>
      <c r="W809" s="63" t="str">
        <f t="shared" si="766"/>
        <v/>
      </c>
      <c r="X809" s="63" t="str">
        <f t="shared" si="767"/>
        <v/>
      </c>
      <c r="Y809" s="65" t="str">
        <f t="shared" si="768"/>
        <v/>
      </c>
      <c r="Z809" s="65" t="str">
        <f t="shared" si="769"/>
        <v/>
      </c>
      <c r="AA809" s="19" t="str">
        <f t="shared" si="770"/>
        <v/>
      </c>
      <c r="AB809" s="19" t="str">
        <f t="shared" si="771"/>
        <v/>
      </c>
      <c r="AC809" s="19" t="str">
        <f t="shared" si="772"/>
        <v/>
      </c>
      <c r="AD809" s="19" t="str">
        <f t="shared" si="773"/>
        <v/>
      </c>
      <c r="AE809" s="19" t="str">
        <f t="shared" si="774"/>
        <v/>
      </c>
      <c r="AF809" s="19" t="str">
        <f t="shared" si="775"/>
        <v/>
      </c>
      <c r="AG809" s="19">
        <f t="shared" si="776"/>
        <v>0</v>
      </c>
      <c r="AH809" s="19" t="str">
        <f t="shared" si="777"/>
        <v/>
      </c>
      <c r="AI809" s="81">
        <f t="shared" si="778"/>
        <v>0</v>
      </c>
      <c r="AJ809" s="80">
        <f t="shared" si="784"/>
        <v>0</v>
      </c>
      <c r="AK809" s="19">
        <f t="shared" si="779"/>
        <v>0</v>
      </c>
      <c r="AL809" s="19">
        <f t="shared" si="780"/>
        <v>0</v>
      </c>
      <c r="AM809" s="64">
        <f>IF('Stammdaten Mitarbeitende'!N809&gt;0,AC809,0)</f>
        <v>0</v>
      </c>
      <c r="AN809" s="74">
        <f>IF('Stammdaten Mitarbeitende'!N809&gt;0,P809,0)</f>
        <v>0</v>
      </c>
      <c r="AO809" s="19">
        <f t="shared" si="781"/>
        <v>0</v>
      </c>
      <c r="AP809" s="19">
        <f t="shared" si="782"/>
        <v>0</v>
      </c>
      <c r="AQ809" s="97">
        <f t="shared" si="783"/>
        <v>0</v>
      </c>
    </row>
    <row r="810" spans="1:43" hidden="1" x14ac:dyDescent="0.2">
      <c r="A810" s="280" t="str">
        <f>Übersetzungstexte!A$296</f>
        <v>Seitentotal</v>
      </c>
      <c r="B810" s="343"/>
      <c r="C810" s="281"/>
      <c r="D810" s="92">
        <f>SUM(D789:D809)</f>
        <v>0</v>
      </c>
      <c r="E810" s="282"/>
      <c r="F810" s="92">
        <f>SUM(F789:F809)</f>
        <v>0</v>
      </c>
      <c r="G810" s="344"/>
      <c r="H810" s="159"/>
      <c r="I810" s="281"/>
      <c r="J810" s="92">
        <f>SUM(J789:J809)</f>
        <v>0</v>
      </c>
      <c r="K810" s="345"/>
      <c r="L810" s="159"/>
      <c r="M810" s="281"/>
      <c r="N810" s="92">
        <f>SUM(N789:N809)</f>
        <v>0</v>
      </c>
      <c r="O810" s="344"/>
      <c r="P810" s="92">
        <f>SUM(P789:P809)</f>
        <v>0</v>
      </c>
      <c r="Q810" s="281"/>
      <c r="R810" s="92">
        <f>SUM(R789:R809)</f>
        <v>0</v>
      </c>
      <c r="S810" s="56"/>
      <c r="T810" s="56"/>
      <c r="U810" s="56"/>
      <c r="V810" s="56"/>
      <c r="W810" s="56"/>
      <c r="X810" s="56"/>
      <c r="Y810" s="18"/>
      <c r="Z810" s="18"/>
      <c r="AA810" s="19"/>
      <c r="AB810" s="19"/>
      <c r="AC810" s="19"/>
      <c r="AD810" s="19"/>
      <c r="AE810" s="19"/>
      <c r="AI810" s="79"/>
      <c r="AJ810" s="79"/>
      <c r="AM810" s="56"/>
    </row>
    <row r="811" spans="1:43" hidden="1" x14ac:dyDescent="0.2">
      <c r="A811" s="240" t="str">
        <f>'Stammdaten Betrieb &amp; Abteilung'!D$1</f>
        <v xml:space="preserve">  </v>
      </c>
      <c r="B811" s="73"/>
      <c r="C811" s="241"/>
      <c r="D811" s="242"/>
      <c r="E811" s="1"/>
      <c r="F811" s="25"/>
      <c r="G811" s="1"/>
      <c r="H811" s="1"/>
      <c r="I811" s="1"/>
      <c r="J811" s="243"/>
      <c r="K811" s="46"/>
      <c r="L811" s="18"/>
      <c r="M811" s="22" t="str">
        <f>Übersetzungstexte!A$239</f>
        <v>Betrieb / Betriebsabteilung</v>
      </c>
      <c r="N811" s="49" t="str">
        <f>'Stammdaten Betrieb &amp; Abteilung'!D$13</f>
        <v xml:space="preserve"> </v>
      </c>
      <c r="O811" s="1"/>
      <c r="P811" s="49"/>
      <c r="AI811" s="79"/>
      <c r="AJ811" s="79"/>
      <c r="AM811" s="64"/>
      <c r="AO811" s="97"/>
    </row>
    <row r="812" spans="1:43" hidden="1" x14ac:dyDescent="0.2">
      <c r="A812" s="49" t="str">
        <f>'Stammdaten Betrieb &amp; Abteilung'!D$3</f>
        <v xml:space="preserve"> </v>
      </c>
      <c r="B812" s="73"/>
      <c r="C812" s="246"/>
      <c r="D812" s="242"/>
      <c r="E812" s="1"/>
      <c r="F812" s="25"/>
      <c r="G812" s="1"/>
      <c r="H812" s="1"/>
      <c r="I812" s="1"/>
      <c r="J812" s="247"/>
      <c r="K812" s="46"/>
      <c r="L812" s="18"/>
      <c r="M812" s="22" t="str">
        <f>Übersetzungstexte!A$240</f>
        <v>Abrechnungsperiode</v>
      </c>
      <c r="N812" s="349" t="str">
        <f>'Stammdaten Betrieb &amp; Abteilung'!D$14</f>
        <v/>
      </c>
      <c r="O812" s="350"/>
      <c r="P812" s="350" t="e">
        <f>'Stammdaten Betrieb &amp; Abteilung'!D$12</f>
        <v>#VALUE!</v>
      </c>
      <c r="Q812" s="351"/>
      <c r="R812" s="352"/>
      <c r="AI812" s="79"/>
      <c r="AJ812" s="79"/>
      <c r="AM812" s="64"/>
      <c r="AO812" s="87"/>
      <c r="AP812" s="87"/>
    </row>
    <row r="813" spans="1:43" hidden="1" x14ac:dyDescent="0.2">
      <c r="A813" s="49" t="str">
        <f>'Stammdaten Betrieb &amp; Abteilung'!D$4</f>
        <v xml:space="preserve"> </v>
      </c>
      <c r="B813" s="73"/>
      <c r="C813" s="1"/>
      <c r="D813" s="242"/>
      <c r="E813" s="1"/>
      <c r="F813" s="25"/>
      <c r="G813" s="1"/>
      <c r="H813" s="1"/>
      <c r="I813" s="1"/>
      <c r="J813" s="247"/>
      <c r="K813" s="46"/>
      <c r="L813" s="18"/>
      <c r="M813" s="22" t="str">
        <f>Übersetzungstexte!A$241</f>
        <v>Beginn / Ende der Kurzarbeit</v>
      </c>
      <c r="N813" s="49" t="str">
        <f>'Stammdaten Betrieb &amp; Abteilung'!D$16</f>
        <v/>
      </c>
      <c r="O813" s="1"/>
      <c r="P813" s="49"/>
      <c r="Q813" s="49"/>
      <c r="AI813" s="79"/>
      <c r="AJ813" s="79"/>
      <c r="AM813" s="64"/>
      <c r="AO813" s="87"/>
      <c r="AP813" s="87"/>
    </row>
    <row r="814" spans="1:43" hidden="1" x14ac:dyDescent="0.2">
      <c r="A814" s="187"/>
      <c r="B814" s="188"/>
      <c r="C814" s="189"/>
      <c r="D814" s="190"/>
      <c r="E814" s="189"/>
      <c r="F814" s="191"/>
      <c r="G814" s="189"/>
      <c r="H814" s="189"/>
      <c r="I814" s="189"/>
      <c r="J814" s="190"/>
      <c r="K814" s="190"/>
      <c r="L814" s="189"/>
      <c r="M814" s="192"/>
      <c r="N814" s="189"/>
      <c r="O814" s="189"/>
      <c r="P814" s="189"/>
      <c r="Q814" s="189"/>
      <c r="R814" s="189"/>
      <c r="AI814" s="79"/>
      <c r="AJ814" s="79"/>
      <c r="AM814" s="64"/>
      <c r="AO814" s="87"/>
      <c r="AP814" s="87"/>
    </row>
    <row r="815" spans="1:43" hidden="1" x14ac:dyDescent="0.2">
      <c r="A815" s="311">
        <v>1</v>
      </c>
      <c r="B815" s="312">
        <v>2</v>
      </c>
      <c r="C815" s="312">
        <v>3</v>
      </c>
      <c r="D815" s="312">
        <v>4</v>
      </c>
      <c r="E815" s="312">
        <v>5</v>
      </c>
      <c r="F815" s="312">
        <v>6</v>
      </c>
      <c r="G815" s="313"/>
      <c r="H815" s="314">
        <v>7</v>
      </c>
      <c r="I815" s="315"/>
      <c r="J815" s="312">
        <v>8</v>
      </c>
      <c r="K815" s="312">
        <v>9</v>
      </c>
      <c r="L815" s="312">
        <v>10</v>
      </c>
      <c r="M815" s="312">
        <v>11</v>
      </c>
      <c r="N815" s="312">
        <v>12</v>
      </c>
      <c r="O815" s="312">
        <v>13</v>
      </c>
      <c r="P815" s="312"/>
      <c r="Q815" s="312">
        <v>14</v>
      </c>
      <c r="R815" s="312">
        <v>15</v>
      </c>
      <c r="S815" s="54"/>
      <c r="T815" s="54"/>
      <c r="U815" s="54"/>
      <c r="V815" s="58" t="s">
        <v>717</v>
      </c>
      <c r="W815" s="54" t="s">
        <v>759</v>
      </c>
      <c r="X815" s="54"/>
      <c r="Y815" s="59" t="s">
        <v>718</v>
      </c>
      <c r="Z815" s="54" t="s">
        <v>719</v>
      </c>
      <c r="AA815" s="59" t="s">
        <v>720</v>
      </c>
      <c r="AB815" s="59" t="s">
        <v>721</v>
      </c>
      <c r="AC815" s="59" t="s">
        <v>722</v>
      </c>
      <c r="AD815" s="59" t="s">
        <v>723</v>
      </c>
      <c r="AE815" s="59" t="s">
        <v>736</v>
      </c>
      <c r="AF815" s="66" t="s">
        <v>732</v>
      </c>
      <c r="AG815" s="66"/>
      <c r="AH815" s="91" t="s">
        <v>737</v>
      </c>
      <c r="AI815" s="66"/>
      <c r="AJ815" s="66"/>
      <c r="AK815" s="78"/>
      <c r="AL815" s="78"/>
      <c r="AM815" s="87" t="s">
        <v>60</v>
      </c>
      <c r="AN815" s="87" t="s">
        <v>60</v>
      </c>
      <c r="AO815" s="87"/>
      <c r="AP815" s="87"/>
      <c r="AQ815" s="381" t="s">
        <v>800</v>
      </c>
    </row>
    <row r="816" spans="1:43" s="6" customFormat="1" hidden="1" x14ac:dyDescent="0.2">
      <c r="A816" s="316" t="str">
        <f>Übersetzungstexte!A$242</f>
        <v/>
      </c>
      <c r="B816" s="317" t="str">
        <f>Übersetzungstexte!A$245</f>
        <v>anrechen-</v>
      </c>
      <c r="C816" s="317" t="str">
        <f>Übersetzungstexte!A$248</f>
        <v>Wöchentl.</v>
      </c>
      <c r="D816" s="318" t="str">
        <f>Übersetzungstexte!A$251</f>
        <v>Sollstd. Abr.-</v>
      </c>
      <c r="E816" s="310" t="str">
        <f>Übersetzungstexte!A$254</f>
        <v/>
      </c>
      <c r="F816" s="318" t="str">
        <f>Übersetzungstexte!A$257</f>
        <v>Bezahlte/</v>
      </c>
      <c r="G816" s="319"/>
      <c r="H816" s="320" t="str">
        <f>Übersetzungstexte!A$263</f>
        <v>(nur für Gleitzeit)</v>
      </c>
      <c r="I816" s="321"/>
      <c r="J816" s="318" t="str">
        <f>Übersetzungstexte!A$269</f>
        <v>Ausfall-</v>
      </c>
      <c r="K816" s="318" t="str">
        <f>Übersetzungstexte!A$272</f>
        <v>Saldo</v>
      </c>
      <c r="L816" s="310" t="str">
        <f>Übersetzungstexte!A$275</f>
        <v>Saisonale</v>
      </c>
      <c r="M816" s="322" t="str">
        <f>Übersetzungstexte!A$278</f>
        <v>Anrechen-</v>
      </c>
      <c r="N816" s="310" t="str">
        <f>Übersetzungstexte!A$281</f>
        <v>Verdienst-</v>
      </c>
      <c r="O816" s="310" t="str">
        <f>Übersetzungstexte!A$284</f>
        <v>Verdienst-</v>
      </c>
      <c r="P816" s="317" t="str">
        <f>Übersetzungstexte!A$287</f>
        <v>Verdienst</v>
      </c>
      <c r="Q816" s="310" t="str">
        <f>AE$4</f>
        <v xml:space="preserve">Abzug </v>
      </c>
      <c r="R816" s="310" t="str">
        <f>Übersetzungstexte!A$293</f>
        <v/>
      </c>
      <c r="S816" s="55"/>
      <c r="T816" s="55"/>
      <c r="U816" s="62" t="s">
        <v>680</v>
      </c>
      <c r="V816" s="60" t="s">
        <v>709</v>
      </c>
      <c r="W816" s="61" t="s">
        <v>691</v>
      </c>
      <c r="X816" s="61" t="s">
        <v>554</v>
      </c>
      <c r="Y816" s="59" t="s">
        <v>729</v>
      </c>
      <c r="Z816" s="67" t="s">
        <v>671</v>
      </c>
      <c r="AA816" s="59" t="s">
        <v>731</v>
      </c>
      <c r="AB816" s="59" t="s">
        <v>694</v>
      </c>
      <c r="AC816" s="59" t="s">
        <v>674</v>
      </c>
      <c r="AD816" s="59" t="s">
        <v>674</v>
      </c>
      <c r="AE816" s="59" t="s">
        <v>677</v>
      </c>
      <c r="AF816" s="66" t="s">
        <v>677</v>
      </c>
      <c r="AG816" s="66" t="s">
        <v>673</v>
      </c>
      <c r="AH816" s="91"/>
      <c r="AI816" s="66" t="s">
        <v>685</v>
      </c>
      <c r="AJ816" s="66" t="s">
        <v>685</v>
      </c>
      <c r="AK816" s="66" t="s">
        <v>764</v>
      </c>
      <c r="AL816" s="66" t="s">
        <v>667</v>
      </c>
      <c r="AM816" s="59" t="s">
        <v>674</v>
      </c>
      <c r="AN816" s="66" t="s">
        <v>673</v>
      </c>
      <c r="AO816" s="66" t="s">
        <v>764</v>
      </c>
      <c r="AP816" s="95" t="s">
        <v>46</v>
      </c>
      <c r="AQ816" s="382" t="s">
        <v>801</v>
      </c>
    </row>
    <row r="817" spans="1:43" s="6" customFormat="1" hidden="1" x14ac:dyDescent="0.2">
      <c r="A817" s="323" t="str">
        <f>Übersetzungstexte!A$243</f>
        <v/>
      </c>
      <c r="B817" s="310" t="str">
        <f>Übersetzungstexte!A$246</f>
        <v>barer Std.-</v>
      </c>
      <c r="C817" s="317" t="str">
        <f>Übersetzungstexte!A$249</f>
        <v>Arbeitszeit</v>
      </c>
      <c r="D817" s="318" t="str">
        <f>Übersetzungstexte!A$252</f>
        <v>Periode Inkl.</v>
      </c>
      <c r="E817" s="310" t="str">
        <f>Übersetzungstexte!A$255</f>
        <v/>
      </c>
      <c r="F817" s="318" t="str">
        <f>Übersetzungstexte!A$258</f>
        <v>Unbezahlte</v>
      </c>
      <c r="G817" s="324" t="str">
        <f>Übersetzungstexte!A$261</f>
        <v>Saldo Ende Per.</v>
      </c>
      <c r="H817" s="325"/>
      <c r="I817" s="326"/>
      <c r="J817" s="318" t="str">
        <f>Übersetzungstexte!A$270</f>
        <v>stunden</v>
      </c>
      <c r="K817" s="318" t="str">
        <f>Übersetzungstexte!A$273</f>
        <v>Mehrstd.</v>
      </c>
      <c r="L817" s="310" t="str">
        <f>Übersetzungstexte!A$276</f>
        <v>Ausfall-</v>
      </c>
      <c r="M817" s="322" t="str">
        <f>Übersetzungstexte!A$279</f>
        <v>bare Aus-</v>
      </c>
      <c r="N817" s="310" t="str">
        <f>Übersetzungstexte!A$282</f>
        <v>ausfall</v>
      </c>
      <c r="O817" s="310" t="str">
        <f>Übersetzungstexte!A$285</f>
        <v>ausfall</v>
      </c>
      <c r="P817" s="317" t="str">
        <f>Übersetzungstexte!A$288</f>
        <v>Zwischen-</v>
      </c>
      <c r="Q817" s="310" t="str">
        <f>Übersetzungstexte!A$291</f>
        <v>Karenztage</v>
      </c>
      <c r="R817" s="310" t="str">
        <f>Übersetzungstexte!A$294</f>
        <v>Beantragte</v>
      </c>
      <c r="S817" s="55"/>
      <c r="T817" s="55"/>
      <c r="U817" s="55" t="s">
        <v>682</v>
      </c>
      <c r="V817" s="60" t="s">
        <v>710</v>
      </c>
      <c r="W817" s="61" t="s">
        <v>692</v>
      </c>
      <c r="X817" s="61"/>
      <c r="Y817" s="59" t="s">
        <v>730</v>
      </c>
      <c r="Z817" s="67" t="s">
        <v>691</v>
      </c>
      <c r="AA817" s="59" t="s">
        <v>730</v>
      </c>
      <c r="AB817" s="59" t="s">
        <v>51</v>
      </c>
      <c r="AC817" s="59" t="s">
        <v>672</v>
      </c>
      <c r="AD817" s="59" t="s">
        <v>672</v>
      </c>
      <c r="AE817" s="59" t="s">
        <v>656</v>
      </c>
      <c r="AF817" s="66" t="s">
        <v>707</v>
      </c>
      <c r="AG817" s="66" t="s">
        <v>707</v>
      </c>
      <c r="AH817" s="91" t="s">
        <v>678</v>
      </c>
      <c r="AI817" s="66" t="s">
        <v>760</v>
      </c>
      <c r="AJ817" s="66" t="s">
        <v>763</v>
      </c>
      <c r="AK817" s="66" t="s">
        <v>760</v>
      </c>
      <c r="AL817" s="66" t="s">
        <v>760</v>
      </c>
      <c r="AM817" s="59" t="s">
        <v>672</v>
      </c>
      <c r="AN817" s="66" t="s">
        <v>707</v>
      </c>
      <c r="AO817" s="66" t="s">
        <v>45</v>
      </c>
      <c r="AP817" s="95" t="s">
        <v>47</v>
      </c>
      <c r="AQ817" s="383"/>
    </row>
    <row r="818" spans="1:43" s="6" customFormat="1" hidden="1" x14ac:dyDescent="0.2">
      <c r="A818" s="327" t="str">
        <f>Übersetzungstexte!A$244</f>
        <v>Name,Vorname</v>
      </c>
      <c r="B818" s="328" t="str">
        <f>Übersetzungstexte!A$247</f>
        <v>Verdienst</v>
      </c>
      <c r="C818" s="329" t="str">
        <f>Übersetzungstexte!A$250</f>
        <v>in der AP</v>
      </c>
      <c r="D818" s="330" t="str">
        <f>Übersetzungstexte!A$253</f>
        <v>Vorholzeit</v>
      </c>
      <c r="E818" s="328" t="str">
        <f>Übersetzungstexte!A$256</f>
        <v>Istzeit</v>
      </c>
      <c r="F818" s="330" t="str">
        <f>Übersetzungstexte!A$259</f>
        <v>Absenzen</v>
      </c>
      <c r="G818" s="331" t="str">
        <f>Übersetzungstexte!A$262</f>
        <v>vorherg.</v>
      </c>
      <c r="H818" s="332" t="str">
        <f>Übersetzungstexte!A$265</f>
        <v>laufend</v>
      </c>
      <c r="I818" s="328" t="str">
        <f>Übersetzungstexte!A$268</f>
        <v>Diff.</v>
      </c>
      <c r="J818" s="330" t="str">
        <f>Übersetzungstexte!A$271</f>
        <v>total</v>
      </c>
      <c r="K818" s="330" t="str">
        <f>Übersetzungstexte!A$274</f>
        <v>Vormonate</v>
      </c>
      <c r="L818" s="328" t="str">
        <f>Übersetzungstexte!A$277</f>
        <v>stunden</v>
      </c>
      <c r="M818" s="333" t="str">
        <f>Übersetzungstexte!A$280</f>
        <v>fall-Std.</v>
      </c>
      <c r="N818" s="333" t="str">
        <f>Übersetzungstexte!A$283</f>
        <v>100%</v>
      </c>
      <c r="O818" s="333" t="str">
        <f>Übersetzungstexte!A$286</f>
        <v>80%</v>
      </c>
      <c r="P818" s="329" t="str">
        <f>Übersetzungstexte!A$289</f>
        <v>Beschäftigung</v>
      </c>
      <c r="Q818" s="333" t="str">
        <f>Übersetzungstexte!A$292</f>
        <v>80%</v>
      </c>
      <c r="R818" s="328" t="str">
        <f>Übersetzungstexte!A$295</f>
        <v>Vergütung</v>
      </c>
      <c r="S818" s="55"/>
      <c r="T818" s="55"/>
      <c r="U818" s="55" t="s">
        <v>673</v>
      </c>
      <c r="V818" s="61"/>
      <c r="W818" s="61" t="s">
        <v>738</v>
      </c>
      <c r="X818" s="61"/>
      <c r="Y818" s="59" t="s">
        <v>697</v>
      </c>
      <c r="Z818" s="67" t="s">
        <v>692</v>
      </c>
      <c r="AA818" s="59" t="s">
        <v>698</v>
      </c>
      <c r="AB818" s="59" t="s">
        <v>50</v>
      </c>
      <c r="AC818" s="68" t="s">
        <v>675</v>
      </c>
      <c r="AD818" s="68" t="s">
        <v>676</v>
      </c>
      <c r="AE818" s="68" t="s">
        <v>676</v>
      </c>
      <c r="AF818" s="66" t="s">
        <v>733</v>
      </c>
      <c r="AG818" s="66" t="s">
        <v>733</v>
      </c>
      <c r="AH818" s="96" t="s">
        <v>679</v>
      </c>
      <c r="AI818" s="66" t="s">
        <v>749</v>
      </c>
      <c r="AJ818" s="66" t="s">
        <v>749</v>
      </c>
      <c r="AK818" s="66" t="s">
        <v>749</v>
      </c>
      <c r="AL818" s="66" t="s">
        <v>749</v>
      </c>
      <c r="AM818" s="68" t="s">
        <v>675</v>
      </c>
      <c r="AN818" s="66" t="s">
        <v>733</v>
      </c>
      <c r="AO818" s="66" t="s">
        <v>663</v>
      </c>
      <c r="AP818" s="95" t="s">
        <v>48</v>
      </c>
      <c r="AQ818" s="383"/>
    </row>
    <row r="819" spans="1:43" ht="17.25" hidden="1" customHeight="1" x14ac:dyDescent="0.2">
      <c r="A819" s="347" t="str">
        <f>'Stammdaten Mitarbeitende'!AA819</f>
        <v/>
      </c>
      <c r="B819" s="348" t="str">
        <f t="shared" ref="B819:B839" si="785">U819</f>
        <v/>
      </c>
      <c r="C819" s="162"/>
      <c r="D819" s="163"/>
      <c r="E819" s="164"/>
      <c r="F819" s="165"/>
      <c r="G819" s="307"/>
      <c r="H819" s="308"/>
      <c r="I819" s="346">
        <f t="shared" ref="I819:I839" si="786">V819</f>
        <v>0</v>
      </c>
      <c r="J819" s="309" t="str">
        <f t="shared" ref="J819:J839" si="787">W819</f>
        <v/>
      </c>
      <c r="K819" s="164"/>
      <c r="L819" s="342" t="str">
        <f t="shared" ref="L819:L839" si="788">Z819</f>
        <v/>
      </c>
      <c r="M819" s="309" t="str">
        <f t="shared" ref="M819:M839" si="789">AB819</f>
        <v/>
      </c>
      <c r="N819" s="309" t="str">
        <f t="shared" ref="N819:N839" si="790">AC819</f>
        <v/>
      </c>
      <c r="O819" s="309" t="str">
        <f t="shared" ref="O819:O839" si="791">AD819</f>
        <v/>
      </c>
      <c r="P819" s="164"/>
      <c r="Q819" s="309" t="str">
        <f t="shared" ref="Q819:Q839" si="792">AE819</f>
        <v/>
      </c>
      <c r="R819" s="309" t="str">
        <f t="shared" ref="R819:R839" si="793">AH819</f>
        <v/>
      </c>
      <c r="S819" s="56"/>
      <c r="T819" s="57"/>
      <c r="U819" s="64" t="str">
        <f>IF($A819="","",'Stammdaten Mitarbeitende'!L819)</f>
        <v/>
      </c>
      <c r="V819" s="63">
        <f t="shared" ref="V819:V839" si="794">IF(AND(G819="",H819=""),0,G819-H819)</f>
        <v>0</v>
      </c>
      <c r="W819" s="63" t="str">
        <f t="shared" ref="W819:W839" si="795">IF(OR($A819="",D819="",E819="",F819="",V819=""),"",D819-(E819+F819+V819))</f>
        <v/>
      </c>
      <c r="X819" s="63" t="str">
        <f t="shared" ref="X819:X839" si="796">IF(W819="","",MAX(W819,0))</f>
        <v/>
      </c>
      <c r="Y819" s="65" t="str">
        <f t="shared" ref="Y819:Y839" si="797">IF(J819="","",Y$4)</f>
        <v/>
      </c>
      <c r="Z819" s="65" t="str">
        <f t="shared" ref="Z819:Z839" si="798">IF(J819="","",J819*Z$4)</f>
        <v/>
      </c>
      <c r="AA819" s="19" t="str">
        <f t="shared" ref="AA819:AA839" si="799">IF(Y819="","",AA$4)</f>
        <v/>
      </c>
      <c r="AB819" s="19" t="str">
        <f t="shared" ref="AB819:AB839" si="800">IF(J819="","",ROUND(J819*AB$4 - MAX(K819-L819,0),2))</f>
        <v/>
      </c>
      <c r="AC819" s="19" t="str">
        <f t="shared" ref="AC819:AC839" si="801">IF(OR($A819="",J819="",B819="",M819&lt;0),"",MAX(ROUND(M819*B819*2,1)/2,0))</f>
        <v/>
      </c>
      <c r="AD819" s="19" t="str">
        <f t="shared" ref="AD819:AD839" si="802">IF(OR($A819="",N819=""),"",ROUND(N819*8/5,1)/2)</f>
        <v/>
      </c>
      <c r="AE819" s="19" t="str">
        <f t="shared" ref="AE819:AE839" si="803">IF(OR($A819="",B819="",N819=""),"",ROUND(AE$3*C819*B819*16/50,1)/2)</f>
        <v/>
      </c>
      <c r="AF819" s="19" t="str">
        <f t="shared" ref="AF819:AF839" si="804">IF(OR($A819="",J819="",N819=""),"",MAX(O819+P819-N819,0))</f>
        <v/>
      </c>
      <c r="AG819" s="19">
        <f t="shared" ref="AG819:AG839" si="805">P819</f>
        <v>0</v>
      </c>
      <c r="AH819" s="19" t="str">
        <f t="shared" ref="AH819:AH839" si="806">IF(OR($A819="",N819=""),"",ROUND((MAX(O819-Q819-AF819,0))*2,1)/2)</f>
        <v/>
      </c>
      <c r="AI819" s="81">
        <f t="shared" ref="AI819:AI839" si="807">IF(D819="",0,1)</f>
        <v>0</v>
      </c>
      <c r="AJ819" s="80">
        <f>IF(J819="",0,IF(ROUND(J819,2)&lt;=0,0,1))</f>
        <v>0</v>
      </c>
      <c r="AK819" s="19">
        <f t="shared" ref="AK819:AK839" si="808">IF(D819="",0,D819)</f>
        <v>0</v>
      </c>
      <c r="AL819" s="19">
        <f t="shared" ref="AL819:AL839" si="809">IF(D819="",0,F819)</f>
        <v>0</v>
      </c>
      <c r="AM819" s="64">
        <f>IF('Stammdaten Mitarbeitende'!N819&gt;0,AC819,0)</f>
        <v>0</v>
      </c>
      <c r="AN819" s="74">
        <f>IF('Stammdaten Mitarbeitende'!N819&gt;0,P819,0)</f>
        <v>0</v>
      </c>
      <c r="AO819" s="19">
        <f t="shared" ref="AO819:AO839" si="810">D819</f>
        <v>0</v>
      </c>
      <c r="AP819" s="19">
        <f t="shared" ref="AP819:AP839" si="811">F819</f>
        <v>0</v>
      </c>
      <c r="AQ819" s="97">
        <f t="shared" ref="AQ819:AQ839" si="812">IF(AM819="",0,MAX(AM819-AN819,0))</f>
        <v>0</v>
      </c>
    </row>
    <row r="820" spans="1:43" ht="17.25" hidden="1" customHeight="1" x14ac:dyDescent="0.2">
      <c r="A820" s="347" t="str">
        <f>'Stammdaten Mitarbeitende'!AA820</f>
        <v/>
      </c>
      <c r="B820" s="348" t="str">
        <f t="shared" si="785"/>
        <v/>
      </c>
      <c r="C820" s="162"/>
      <c r="D820" s="163"/>
      <c r="E820" s="164"/>
      <c r="F820" s="165"/>
      <c r="G820" s="307"/>
      <c r="H820" s="308"/>
      <c r="I820" s="346">
        <f t="shared" si="786"/>
        <v>0</v>
      </c>
      <c r="J820" s="309" t="str">
        <f t="shared" si="787"/>
        <v/>
      </c>
      <c r="K820" s="164"/>
      <c r="L820" s="342" t="str">
        <f t="shared" si="788"/>
        <v/>
      </c>
      <c r="M820" s="309" t="str">
        <f t="shared" si="789"/>
        <v/>
      </c>
      <c r="N820" s="309" t="str">
        <f t="shared" si="790"/>
        <v/>
      </c>
      <c r="O820" s="309" t="str">
        <f t="shared" si="791"/>
        <v/>
      </c>
      <c r="P820" s="164"/>
      <c r="Q820" s="309" t="str">
        <f t="shared" si="792"/>
        <v/>
      </c>
      <c r="R820" s="309" t="str">
        <f t="shared" si="793"/>
        <v/>
      </c>
      <c r="S820" s="56"/>
      <c r="T820" s="57"/>
      <c r="U820" s="64" t="str">
        <f>IF($A820="","",'Stammdaten Mitarbeitende'!L820)</f>
        <v/>
      </c>
      <c r="V820" s="63">
        <f t="shared" si="794"/>
        <v>0</v>
      </c>
      <c r="W820" s="63" t="str">
        <f t="shared" si="795"/>
        <v/>
      </c>
      <c r="X820" s="63" t="str">
        <f t="shared" si="796"/>
        <v/>
      </c>
      <c r="Y820" s="65" t="str">
        <f t="shared" si="797"/>
        <v/>
      </c>
      <c r="Z820" s="65" t="str">
        <f t="shared" si="798"/>
        <v/>
      </c>
      <c r="AA820" s="19" t="str">
        <f t="shared" si="799"/>
        <v/>
      </c>
      <c r="AB820" s="19" t="str">
        <f t="shared" si="800"/>
        <v/>
      </c>
      <c r="AC820" s="19" t="str">
        <f t="shared" si="801"/>
        <v/>
      </c>
      <c r="AD820" s="19" t="str">
        <f t="shared" si="802"/>
        <v/>
      </c>
      <c r="AE820" s="19" t="str">
        <f t="shared" si="803"/>
        <v/>
      </c>
      <c r="AF820" s="19" t="str">
        <f t="shared" si="804"/>
        <v/>
      </c>
      <c r="AG820" s="19">
        <f t="shared" si="805"/>
        <v>0</v>
      </c>
      <c r="AH820" s="19" t="str">
        <f t="shared" si="806"/>
        <v/>
      </c>
      <c r="AI820" s="81">
        <f t="shared" si="807"/>
        <v>0</v>
      </c>
      <c r="AJ820" s="80">
        <f t="shared" ref="AJ820:AJ839" si="813">IF(J820="",0,IF(ROUND(J820,2)&lt;=0,0,1))</f>
        <v>0</v>
      </c>
      <c r="AK820" s="19">
        <f t="shared" si="808"/>
        <v>0</v>
      </c>
      <c r="AL820" s="19">
        <f t="shared" si="809"/>
        <v>0</v>
      </c>
      <c r="AM820" s="64">
        <f>IF('Stammdaten Mitarbeitende'!N820&gt;0,AC820,0)</f>
        <v>0</v>
      </c>
      <c r="AN820" s="74">
        <f>IF('Stammdaten Mitarbeitende'!N820&gt;0,P820,0)</f>
        <v>0</v>
      </c>
      <c r="AO820" s="19">
        <f t="shared" si="810"/>
        <v>0</v>
      </c>
      <c r="AP820" s="19">
        <f t="shared" si="811"/>
        <v>0</v>
      </c>
      <c r="AQ820" s="97">
        <f t="shared" si="812"/>
        <v>0</v>
      </c>
    </row>
    <row r="821" spans="1:43" ht="17.25" hidden="1" customHeight="1" x14ac:dyDescent="0.2">
      <c r="A821" s="347" t="str">
        <f>'Stammdaten Mitarbeitende'!AA821</f>
        <v/>
      </c>
      <c r="B821" s="348" t="str">
        <f t="shared" si="785"/>
        <v/>
      </c>
      <c r="C821" s="162"/>
      <c r="D821" s="163"/>
      <c r="E821" s="164"/>
      <c r="F821" s="165"/>
      <c r="G821" s="307"/>
      <c r="H821" s="308"/>
      <c r="I821" s="346">
        <f t="shared" si="786"/>
        <v>0</v>
      </c>
      <c r="J821" s="309" t="str">
        <f t="shared" si="787"/>
        <v/>
      </c>
      <c r="K821" s="164"/>
      <c r="L821" s="342" t="str">
        <f t="shared" si="788"/>
        <v/>
      </c>
      <c r="M821" s="309" t="str">
        <f t="shared" si="789"/>
        <v/>
      </c>
      <c r="N821" s="309" t="str">
        <f t="shared" si="790"/>
        <v/>
      </c>
      <c r="O821" s="309" t="str">
        <f t="shared" si="791"/>
        <v/>
      </c>
      <c r="P821" s="164"/>
      <c r="Q821" s="309" t="str">
        <f t="shared" si="792"/>
        <v/>
      </c>
      <c r="R821" s="309" t="str">
        <f t="shared" si="793"/>
        <v/>
      </c>
      <c r="S821" s="56"/>
      <c r="T821" s="57"/>
      <c r="U821" s="64" t="str">
        <f>IF($A821="","",'Stammdaten Mitarbeitende'!L821)</f>
        <v/>
      </c>
      <c r="V821" s="63">
        <f t="shared" si="794"/>
        <v>0</v>
      </c>
      <c r="W821" s="63" t="str">
        <f t="shared" si="795"/>
        <v/>
      </c>
      <c r="X821" s="63" t="str">
        <f t="shared" si="796"/>
        <v/>
      </c>
      <c r="Y821" s="65" t="str">
        <f t="shared" si="797"/>
        <v/>
      </c>
      <c r="Z821" s="65" t="str">
        <f t="shared" si="798"/>
        <v/>
      </c>
      <c r="AA821" s="19" t="str">
        <f t="shared" si="799"/>
        <v/>
      </c>
      <c r="AB821" s="19" t="str">
        <f t="shared" si="800"/>
        <v/>
      </c>
      <c r="AC821" s="19" t="str">
        <f t="shared" si="801"/>
        <v/>
      </c>
      <c r="AD821" s="19" t="str">
        <f t="shared" si="802"/>
        <v/>
      </c>
      <c r="AE821" s="19" t="str">
        <f t="shared" si="803"/>
        <v/>
      </c>
      <c r="AF821" s="19" t="str">
        <f t="shared" si="804"/>
        <v/>
      </c>
      <c r="AG821" s="19">
        <f t="shared" si="805"/>
        <v>0</v>
      </c>
      <c r="AH821" s="19" t="str">
        <f t="shared" si="806"/>
        <v/>
      </c>
      <c r="AI821" s="81">
        <f t="shared" si="807"/>
        <v>0</v>
      </c>
      <c r="AJ821" s="80">
        <f t="shared" si="813"/>
        <v>0</v>
      </c>
      <c r="AK821" s="19">
        <f t="shared" si="808"/>
        <v>0</v>
      </c>
      <c r="AL821" s="19">
        <f t="shared" si="809"/>
        <v>0</v>
      </c>
      <c r="AM821" s="64">
        <f>IF('Stammdaten Mitarbeitende'!N821&gt;0,AC821,0)</f>
        <v>0</v>
      </c>
      <c r="AN821" s="74">
        <f>IF('Stammdaten Mitarbeitende'!N821&gt;0,P821,0)</f>
        <v>0</v>
      </c>
      <c r="AO821" s="19">
        <f t="shared" si="810"/>
        <v>0</v>
      </c>
      <c r="AP821" s="19">
        <f t="shared" si="811"/>
        <v>0</v>
      </c>
      <c r="AQ821" s="97">
        <f t="shared" si="812"/>
        <v>0</v>
      </c>
    </row>
    <row r="822" spans="1:43" ht="17.25" hidden="1" customHeight="1" x14ac:dyDescent="0.2">
      <c r="A822" s="347" t="str">
        <f>'Stammdaten Mitarbeitende'!AA822</f>
        <v/>
      </c>
      <c r="B822" s="348" t="str">
        <f t="shared" si="785"/>
        <v/>
      </c>
      <c r="C822" s="162"/>
      <c r="D822" s="163"/>
      <c r="E822" s="164"/>
      <c r="F822" s="165"/>
      <c r="G822" s="307"/>
      <c r="H822" s="308"/>
      <c r="I822" s="346">
        <f t="shared" si="786"/>
        <v>0</v>
      </c>
      <c r="J822" s="309" t="str">
        <f t="shared" si="787"/>
        <v/>
      </c>
      <c r="K822" s="164"/>
      <c r="L822" s="342" t="str">
        <f t="shared" si="788"/>
        <v/>
      </c>
      <c r="M822" s="309" t="str">
        <f t="shared" si="789"/>
        <v/>
      </c>
      <c r="N822" s="309" t="str">
        <f t="shared" si="790"/>
        <v/>
      </c>
      <c r="O822" s="309" t="str">
        <f t="shared" si="791"/>
        <v/>
      </c>
      <c r="P822" s="164"/>
      <c r="Q822" s="309" t="str">
        <f t="shared" si="792"/>
        <v/>
      </c>
      <c r="R822" s="309" t="str">
        <f t="shared" si="793"/>
        <v/>
      </c>
      <c r="S822" s="56"/>
      <c r="T822" s="57"/>
      <c r="U822" s="64" t="str">
        <f>IF($A822="","",'Stammdaten Mitarbeitende'!L822)</f>
        <v/>
      </c>
      <c r="V822" s="63">
        <f t="shared" si="794"/>
        <v>0</v>
      </c>
      <c r="W822" s="63" t="str">
        <f t="shared" si="795"/>
        <v/>
      </c>
      <c r="X822" s="63" t="str">
        <f t="shared" si="796"/>
        <v/>
      </c>
      <c r="Y822" s="65" t="str">
        <f t="shared" si="797"/>
        <v/>
      </c>
      <c r="Z822" s="65" t="str">
        <f t="shared" si="798"/>
        <v/>
      </c>
      <c r="AA822" s="19" t="str">
        <f t="shared" si="799"/>
        <v/>
      </c>
      <c r="AB822" s="19" t="str">
        <f t="shared" si="800"/>
        <v/>
      </c>
      <c r="AC822" s="19" t="str">
        <f t="shared" si="801"/>
        <v/>
      </c>
      <c r="AD822" s="19" t="str">
        <f t="shared" si="802"/>
        <v/>
      </c>
      <c r="AE822" s="19" t="str">
        <f t="shared" si="803"/>
        <v/>
      </c>
      <c r="AF822" s="19" t="str">
        <f t="shared" si="804"/>
        <v/>
      </c>
      <c r="AG822" s="19">
        <f t="shared" si="805"/>
        <v>0</v>
      </c>
      <c r="AH822" s="19" t="str">
        <f t="shared" si="806"/>
        <v/>
      </c>
      <c r="AI822" s="81">
        <f t="shared" si="807"/>
        <v>0</v>
      </c>
      <c r="AJ822" s="80">
        <f t="shared" si="813"/>
        <v>0</v>
      </c>
      <c r="AK822" s="19">
        <f t="shared" si="808"/>
        <v>0</v>
      </c>
      <c r="AL822" s="19">
        <f t="shared" si="809"/>
        <v>0</v>
      </c>
      <c r="AM822" s="64">
        <f>IF('Stammdaten Mitarbeitende'!N822&gt;0,AC822,0)</f>
        <v>0</v>
      </c>
      <c r="AN822" s="74">
        <f>IF('Stammdaten Mitarbeitende'!N822&gt;0,P822,0)</f>
        <v>0</v>
      </c>
      <c r="AO822" s="19">
        <f t="shared" si="810"/>
        <v>0</v>
      </c>
      <c r="AP822" s="19">
        <f t="shared" si="811"/>
        <v>0</v>
      </c>
      <c r="AQ822" s="97">
        <f t="shared" si="812"/>
        <v>0</v>
      </c>
    </row>
    <row r="823" spans="1:43" ht="17.25" hidden="1" customHeight="1" x14ac:dyDescent="0.2">
      <c r="A823" s="347" t="str">
        <f>'Stammdaten Mitarbeitende'!AA823</f>
        <v/>
      </c>
      <c r="B823" s="348" t="str">
        <f t="shared" si="785"/>
        <v/>
      </c>
      <c r="C823" s="162"/>
      <c r="D823" s="163"/>
      <c r="E823" s="164"/>
      <c r="F823" s="165"/>
      <c r="G823" s="307"/>
      <c r="H823" s="308"/>
      <c r="I823" s="346">
        <f t="shared" si="786"/>
        <v>0</v>
      </c>
      <c r="J823" s="309" t="str">
        <f t="shared" si="787"/>
        <v/>
      </c>
      <c r="K823" s="164"/>
      <c r="L823" s="342" t="str">
        <f t="shared" si="788"/>
        <v/>
      </c>
      <c r="M823" s="309" t="str">
        <f t="shared" si="789"/>
        <v/>
      </c>
      <c r="N823" s="309" t="str">
        <f t="shared" si="790"/>
        <v/>
      </c>
      <c r="O823" s="309" t="str">
        <f t="shared" si="791"/>
        <v/>
      </c>
      <c r="P823" s="164"/>
      <c r="Q823" s="309" t="str">
        <f t="shared" si="792"/>
        <v/>
      </c>
      <c r="R823" s="309" t="str">
        <f t="shared" si="793"/>
        <v/>
      </c>
      <c r="S823" s="56"/>
      <c r="T823" s="57"/>
      <c r="U823" s="64" t="str">
        <f>IF($A823="","",'Stammdaten Mitarbeitende'!L823)</f>
        <v/>
      </c>
      <c r="V823" s="63">
        <f t="shared" si="794"/>
        <v>0</v>
      </c>
      <c r="W823" s="63" t="str">
        <f t="shared" si="795"/>
        <v/>
      </c>
      <c r="X823" s="63" t="str">
        <f t="shared" si="796"/>
        <v/>
      </c>
      <c r="Y823" s="65" t="str">
        <f t="shared" si="797"/>
        <v/>
      </c>
      <c r="Z823" s="65" t="str">
        <f t="shared" si="798"/>
        <v/>
      </c>
      <c r="AA823" s="19" t="str">
        <f t="shared" si="799"/>
        <v/>
      </c>
      <c r="AB823" s="19" t="str">
        <f t="shared" si="800"/>
        <v/>
      </c>
      <c r="AC823" s="19" t="str">
        <f t="shared" si="801"/>
        <v/>
      </c>
      <c r="AD823" s="19" t="str">
        <f t="shared" si="802"/>
        <v/>
      </c>
      <c r="AE823" s="19" t="str">
        <f t="shared" si="803"/>
        <v/>
      </c>
      <c r="AF823" s="19" t="str">
        <f t="shared" si="804"/>
        <v/>
      </c>
      <c r="AG823" s="19">
        <f t="shared" si="805"/>
        <v>0</v>
      </c>
      <c r="AH823" s="19" t="str">
        <f t="shared" si="806"/>
        <v/>
      </c>
      <c r="AI823" s="81">
        <f t="shared" si="807"/>
        <v>0</v>
      </c>
      <c r="AJ823" s="80">
        <f t="shared" si="813"/>
        <v>0</v>
      </c>
      <c r="AK823" s="19">
        <f t="shared" si="808"/>
        <v>0</v>
      </c>
      <c r="AL823" s="19">
        <f t="shared" si="809"/>
        <v>0</v>
      </c>
      <c r="AM823" s="64">
        <f>IF('Stammdaten Mitarbeitende'!N823&gt;0,AC823,0)</f>
        <v>0</v>
      </c>
      <c r="AN823" s="74">
        <f>IF('Stammdaten Mitarbeitende'!N823&gt;0,P823,0)</f>
        <v>0</v>
      </c>
      <c r="AO823" s="19">
        <f t="shared" si="810"/>
        <v>0</v>
      </c>
      <c r="AP823" s="19">
        <f t="shared" si="811"/>
        <v>0</v>
      </c>
      <c r="AQ823" s="97">
        <f t="shared" si="812"/>
        <v>0</v>
      </c>
    </row>
    <row r="824" spans="1:43" ht="17.25" hidden="1" customHeight="1" x14ac:dyDescent="0.2">
      <c r="A824" s="347" t="str">
        <f>'Stammdaten Mitarbeitende'!AA824</f>
        <v/>
      </c>
      <c r="B824" s="348" t="str">
        <f t="shared" si="785"/>
        <v/>
      </c>
      <c r="C824" s="162"/>
      <c r="D824" s="163"/>
      <c r="E824" s="164"/>
      <c r="F824" s="165"/>
      <c r="G824" s="307"/>
      <c r="H824" s="308"/>
      <c r="I824" s="346">
        <f t="shared" si="786"/>
        <v>0</v>
      </c>
      <c r="J824" s="309" t="str">
        <f t="shared" si="787"/>
        <v/>
      </c>
      <c r="K824" s="164"/>
      <c r="L824" s="342" t="str">
        <f t="shared" si="788"/>
        <v/>
      </c>
      <c r="M824" s="309" t="str">
        <f t="shared" si="789"/>
        <v/>
      </c>
      <c r="N824" s="309" t="str">
        <f t="shared" si="790"/>
        <v/>
      </c>
      <c r="O824" s="309" t="str">
        <f t="shared" si="791"/>
        <v/>
      </c>
      <c r="P824" s="164"/>
      <c r="Q824" s="309" t="str">
        <f t="shared" si="792"/>
        <v/>
      </c>
      <c r="R824" s="309" t="str">
        <f t="shared" si="793"/>
        <v/>
      </c>
      <c r="S824" s="56"/>
      <c r="T824" s="57"/>
      <c r="U824" s="64" t="str">
        <f>IF($A824="","",'Stammdaten Mitarbeitende'!L824)</f>
        <v/>
      </c>
      <c r="V824" s="63">
        <f t="shared" si="794"/>
        <v>0</v>
      </c>
      <c r="W824" s="63" t="str">
        <f t="shared" si="795"/>
        <v/>
      </c>
      <c r="X824" s="63" t="str">
        <f t="shared" si="796"/>
        <v/>
      </c>
      <c r="Y824" s="65" t="str">
        <f t="shared" si="797"/>
        <v/>
      </c>
      <c r="Z824" s="65" t="str">
        <f t="shared" si="798"/>
        <v/>
      </c>
      <c r="AA824" s="19" t="str">
        <f t="shared" si="799"/>
        <v/>
      </c>
      <c r="AB824" s="19" t="str">
        <f t="shared" si="800"/>
        <v/>
      </c>
      <c r="AC824" s="19" t="str">
        <f t="shared" si="801"/>
        <v/>
      </c>
      <c r="AD824" s="19" t="str">
        <f t="shared" si="802"/>
        <v/>
      </c>
      <c r="AE824" s="19" t="str">
        <f t="shared" si="803"/>
        <v/>
      </c>
      <c r="AF824" s="19" t="str">
        <f t="shared" si="804"/>
        <v/>
      </c>
      <c r="AG824" s="19">
        <f t="shared" si="805"/>
        <v>0</v>
      </c>
      <c r="AH824" s="19" t="str">
        <f t="shared" si="806"/>
        <v/>
      </c>
      <c r="AI824" s="81">
        <f t="shared" si="807"/>
        <v>0</v>
      </c>
      <c r="AJ824" s="80">
        <f t="shared" si="813"/>
        <v>0</v>
      </c>
      <c r="AK824" s="19">
        <f t="shared" si="808"/>
        <v>0</v>
      </c>
      <c r="AL824" s="19">
        <f t="shared" si="809"/>
        <v>0</v>
      </c>
      <c r="AM824" s="64">
        <f>IF('Stammdaten Mitarbeitende'!N824&gt;0,AC824,0)</f>
        <v>0</v>
      </c>
      <c r="AN824" s="74">
        <f>IF('Stammdaten Mitarbeitende'!N824&gt;0,P824,0)</f>
        <v>0</v>
      </c>
      <c r="AO824" s="19">
        <f t="shared" si="810"/>
        <v>0</v>
      </c>
      <c r="AP824" s="19">
        <f t="shared" si="811"/>
        <v>0</v>
      </c>
      <c r="AQ824" s="97">
        <f t="shared" si="812"/>
        <v>0</v>
      </c>
    </row>
    <row r="825" spans="1:43" ht="17.25" hidden="1" customHeight="1" x14ac:dyDescent="0.2">
      <c r="A825" s="347" t="str">
        <f>'Stammdaten Mitarbeitende'!AA825</f>
        <v/>
      </c>
      <c r="B825" s="348" t="str">
        <f t="shared" si="785"/>
        <v/>
      </c>
      <c r="C825" s="162"/>
      <c r="D825" s="163"/>
      <c r="E825" s="164"/>
      <c r="F825" s="165"/>
      <c r="G825" s="307"/>
      <c r="H825" s="308"/>
      <c r="I825" s="346">
        <f t="shared" si="786"/>
        <v>0</v>
      </c>
      <c r="J825" s="309" t="str">
        <f t="shared" si="787"/>
        <v/>
      </c>
      <c r="K825" s="164"/>
      <c r="L825" s="342" t="str">
        <f t="shared" si="788"/>
        <v/>
      </c>
      <c r="M825" s="309" t="str">
        <f t="shared" si="789"/>
        <v/>
      </c>
      <c r="N825" s="309" t="str">
        <f t="shared" si="790"/>
        <v/>
      </c>
      <c r="O825" s="309" t="str">
        <f t="shared" si="791"/>
        <v/>
      </c>
      <c r="P825" s="164"/>
      <c r="Q825" s="309" t="str">
        <f t="shared" si="792"/>
        <v/>
      </c>
      <c r="R825" s="309" t="str">
        <f t="shared" si="793"/>
        <v/>
      </c>
      <c r="S825" s="56"/>
      <c r="T825" s="57"/>
      <c r="U825" s="64" t="str">
        <f>IF($A825="","",'Stammdaten Mitarbeitende'!L825)</f>
        <v/>
      </c>
      <c r="V825" s="63">
        <f t="shared" si="794"/>
        <v>0</v>
      </c>
      <c r="W825" s="63" t="str">
        <f t="shared" si="795"/>
        <v/>
      </c>
      <c r="X825" s="63" t="str">
        <f t="shared" si="796"/>
        <v/>
      </c>
      <c r="Y825" s="65" t="str">
        <f t="shared" si="797"/>
        <v/>
      </c>
      <c r="Z825" s="65" t="str">
        <f t="shared" si="798"/>
        <v/>
      </c>
      <c r="AA825" s="19" t="str">
        <f t="shared" si="799"/>
        <v/>
      </c>
      <c r="AB825" s="19" t="str">
        <f t="shared" si="800"/>
        <v/>
      </c>
      <c r="AC825" s="19" t="str">
        <f t="shared" si="801"/>
        <v/>
      </c>
      <c r="AD825" s="19" t="str">
        <f t="shared" si="802"/>
        <v/>
      </c>
      <c r="AE825" s="19" t="str">
        <f t="shared" si="803"/>
        <v/>
      </c>
      <c r="AF825" s="19" t="str">
        <f t="shared" si="804"/>
        <v/>
      </c>
      <c r="AG825" s="19">
        <f t="shared" si="805"/>
        <v>0</v>
      </c>
      <c r="AH825" s="19" t="str">
        <f t="shared" si="806"/>
        <v/>
      </c>
      <c r="AI825" s="81">
        <f t="shared" si="807"/>
        <v>0</v>
      </c>
      <c r="AJ825" s="80">
        <f t="shared" si="813"/>
        <v>0</v>
      </c>
      <c r="AK825" s="19">
        <f t="shared" si="808"/>
        <v>0</v>
      </c>
      <c r="AL825" s="19">
        <f t="shared" si="809"/>
        <v>0</v>
      </c>
      <c r="AM825" s="64">
        <f>IF('Stammdaten Mitarbeitende'!N825&gt;0,AC825,0)</f>
        <v>0</v>
      </c>
      <c r="AN825" s="74">
        <f>IF('Stammdaten Mitarbeitende'!N825&gt;0,P825,0)</f>
        <v>0</v>
      </c>
      <c r="AO825" s="19">
        <f t="shared" si="810"/>
        <v>0</v>
      </c>
      <c r="AP825" s="19">
        <f t="shared" si="811"/>
        <v>0</v>
      </c>
      <c r="AQ825" s="97">
        <f t="shared" si="812"/>
        <v>0</v>
      </c>
    </row>
    <row r="826" spans="1:43" ht="17.25" hidden="1" customHeight="1" x14ac:dyDescent="0.2">
      <c r="A826" s="347" t="str">
        <f>'Stammdaten Mitarbeitende'!AA826</f>
        <v/>
      </c>
      <c r="B826" s="348" t="str">
        <f t="shared" si="785"/>
        <v/>
      </c>
      <c r="C826" s="162"/>
      <c r="D826" s="163"/>
      <c r="E826" s="164"/>
      <c r="F826" s="165"/>
      <c r="G826" s="307"/>
      <c r="H826" s="308"/>
      <c r="I826" s="346">
        <f t="shared" si="786"/>
        <v>0</v>
      </c>
      <c r="J826" s="309" t="str">
        <f t="shared" si="787"/>
        <v/>
      </c>
      <c r="K826" s="164"/>
      <c r="L826" s="342" t="str">
        <f t="shared" si="788"/>
        <v/>
      </c>
      <c r="M826" s="309" t="str">
        <f t="shared" si="789"/>
        <v/>
      </c>
      <c r="N826" s="309" t="str">
        <f t="shared" si="790"/>
        <v/>
      </c>
      <c r="O826" s="309" t="str">
        <f t="shared" si="791"/>
        <v/>
      </c>
      <c r="P826" s="164"/>
      <c r="Q826" s="309" t="str">
        <f t="shared" si="792"/>
        <v/>
      </c>
      <c r="R826" s="309" t="str">
        <f t="shared" si="793"/>
        <v/>
      </c>
      <c r="S826" s="56"/>
      <c r="T826" s="57"/>
      <c r="U826" s="64" t="str">
        <f>IF($A826="","",'Stammdaten Mitarbeitende'!L826)</f>
        <v/>
      </c>
      <c r="V826" s="63">
        <f t="shared" si="794"/>
        <v>0</v>
      </c>
      <c r="W826" s="63" t="str">
        <f t="shared" si="795"/>
        <v/>
      </c>
      <c r="X826" s="63" t="str">
        <f t="shared" si="796"/>
        <v/>
      </c>
      <c r="Y826" s="65" t="str">
        <f t="shared" si="797"/>
        <v/>
      </c>
      <c r="Z826" s="65" t="str">
        <f t="shared" si="798"/>
        <v/>
      </c>
      <c r="AA826" s="19" t="str">
        <f t="shared" si="799"/>
        <v/>
      </c>
      <c r="AB826" s="19" t="str">
        <f t="shared" si="800"/>
        <v/>
      </c>
      <c r="AC826" s="19" t="str">
        <f t="shared" si="801"/>
        <v/>
      </c>
      <c r="AD826" s="19" t="str">
        <f t="shared" si="802"/>
        <v/>
      </c>
      <c r="AE826" s="19" t="str">
        <f t="shared" si="803"/>
        <v/>
      </c>
      <c r="AF826" s="19" t="str">
        <f t="shared" si="804"/>
        <v/>
      </c>
      <c r="AG826" s="19">
        <f t="shared" si="805"/>
        <v>0</v>
      </c>
      <c r="AH826" s="19" t="str">
        <f t="shared" si="806"/>
        <v/>
      </c>
      <c r="AI826" s="81">
        <f t="shared" si="807"/>
        <v>0</v>
      </c>
      <c r="AJ826" s="80">
        <f t="shared" si="813"/>
        <v>0</v>
      </c>
      <c r="AK826" s="19">
        <f t="shared" si="808"/>
        <v>0</v>
      </c>
      <c r="AL826" s="19">
        <f t="shared" si="809"/>
        <v>0</v>
      </c>
      <c r="AM826" s="64">
        <f>IF('Stammdaten Mitarbeitende'!N826&gt;0,AC826,0)</f>
        <v>0</v>
      </c>
      <c r="AN826" s="74">
        <f>IF('Stammdaten Mitarbeitende'!N826&gt;0,P826,0)</f>
        <v>0</v>
      </c>
      <c r="AO826" s="19">
        <f t="shared" si="810"/>
        <v>0</v>
      </c>
      <c r="AP826" s="19">
        <f t="shared" si="811"/>
        <v>0</v>
      </c>
      <c r="AQ826" s="97">
        <f t="shared" si="812"/>
        <v>0</v>
      </c>
    </row>
    <row r="827" spans="1:43" ht="17.25" hidden="1" customHeight="1" x14ac:dyDescent="0.2">
      <c r="A827" s="347" t="str">
        <f>'Stammdaten Mitarbeitende'!AA827</f>
        <v/>
      </c>
      <c r="B827" s="348" t="str">
        <f t="shared" si="785"/>
        <v/>
      </c>
      <c r="C827" s="162"/>
      <c r="D827" s="163"/>
      <c r="E827" s="164"/>
      <c r="F827" s="165"/>
      <c r="G827" s="307"/>
      <c r="H827" s="308"/>
      <c r="I827" s="346">
        <f t="shared" si="786"/>
        <v>0</v>
      </c>
      <c r="J827" s="309" t="str">
        <f t="shared" si="787"/>
        <v/>
      </c>
      <c r="K827" s="164"/>
      <c r="L827" s="342" t="str">
        <f t="shared" si="788"/>
        <v/>
      </c>
      <c r="M827" s="309" t="str">
        <f t="shared" si="789"/>
        <v/>
      </c>
      <c r="N827" s="309" t="str">
        <f t="shared" si="790"/>
        <v/>
      </c>
      <c r="O827" s="309" t="str">
        <f t="shared" si="791"/>
        <v/>
      </c>
      <c r="P827" s="164"/>
      <c r="Q827" s="309" t="str">
        <f t="shared" si="792"/>
        <v/>
      </c>
      <c r="R827" s="309" t="str">
        <f t="shared" si="793"/>
        <v/>
      </c>
      <c r="S827" s="56"/>
      <c r="T827" s="57"/>
      <c r="U827" s="64" t="str">
        <f>IF($A827="","",'Stammdaten Mitarbeitende'!L827)</f>
        <v/>
      </c>
      <c r="V827" s="63">
        <f t="shared" si="794"/>
        <v>0</v>
      </c>
      <c r="W827" s="63" t="str">
        <f t="shared" si="795"/>
        <v/>
      </c>
      <c r="X827" s="63" t="str">
        <f t="shared" si="796"/>
        <v/>
      </c>
      <c r="Y827" s="65" t="str">
        <f t="shared" si="797"/>
        <v/>
      </c>
      <c r="Z827" s="65" t="str">
        <f t="shared" si="798"/>
        <v/>
      </c>
      <c r="AA827" s="19" t="str">
        <f t="shared" si="799"/>
        <v/>
      </c>
      <c r="AB827" s="19" t="str">
        <f t="shared" si="800"/>
        <v/>
      </c>
      <c r="AC827" s="19" t="str">
        <f t="shared" si="801"/>
        <v/>
      </c>
      <c r="AD827" s="19" t="str">
        <f t="shared" si="802"/>
        <v/>
      </c>
      <c r="AE827" s="19" t="str">
        <f t="shared" si="803"/>
        <v/>
      </c>
      <c r="AF827" s="19" t="str">
        <f t="shared" si="804"/>
        <v/>
      </c>
      <c r="AG827" s="19">
        <f t="shared" si="805"/>
        <v>0</v>
      </c>
      <c r="AH827" s="19" t="str">
        <f t="shared" si="806"/>
        <v/>
      </c>
      <c r="AI827" s="81">
        <f t="shared" si="807"/>
        <v>0</v>
      </c>
      <c r="AJ827" s="80">
        <f t="shared" si="813"/>
        <v>0</v>
      </c>
      <c r="AK827" s="19">
        <f t="shared" si="808"/>
        <v>0</v>
      </c>
      <c r="AL827" s="19">
        <f t="shared" si="809"/>
        <v>0</v>
      </c>
      <c r="AM827" s="64">
        <f>IF('Stammdaten Mitarbeitende'!N827&gt;0,AC827,0)</f>
        <v>0</v>
      </c>
      <c r="AN827" s="74">
        <f>IF('Stammdaten Mitarbeitende'!N827&gt;0,P827,0)</f>
        <v>0</v>
      </c>
      <c r="AO827" s="19">
        <f t="shared" si="810"/>
        <v>0</v>
      </c>
      <c r="AP827" s="19">
        <f t="shared" si="811"/>
        <v>0</v>
      </c>
      <c r="AQ827" s="97">
        <f t="shared" si="812"/>
        <v>0</v>
      </c>
    </row>
    <row r="828" spans="1:43" ht="17.25" hidden="1" customHeight="1" x14ac:dyDescent="0.2">
      <c r="A828" s="347" t="str">
        <f>'Stammdaten Mitarbeitende'!AA828</f>
        <v/>
      </c>
      <c r="B828" s="348" t="str">
        <f t="shared" si="785"/>
        <v/>
      </c>
      <c r="C828" s="162"/>
      <c r="D828" s="163"/>
      <c r="E828" s="164"/>
      <c r="F828" s="165"/>
      <c r="G828" s="307"/>
      <c r="H828" s="308"/>
      <c r="I828" s="346">
        <f t="shared" si="786"/>
        <v>0</v>
      </c>
      <c r="J828" s="309" t="str">
        <f t="shared" si="787"/>
        <v/>
      </c>
      <c r="K828" s="164"/>
      <c r="L828" s="342" t="str">
        <f t="shared" si="788"/>
        <v/>
      </c>
      <c r="M828" s="309" t="str">
        <f t="shared" si="789"/>
        <v/>
      </c>
      <c r="N828" s="309" t="str">
        <f t="shared" si="790"/>
        <v/>
      </c>
      <c r="O828" s="309" t="str">
        <f t="shared" si="791"/>
        <v/>
      </c>
      <c r="P828" s="164"/>
      <c r="Q828" s="309" t="str">
        <f t="shared" si="792"/>
        <v/>
      </c>
      <c r="R828" s="309" t="str">
        <f t="shared" si="793"/>
        <v/>
      </c>
      <c r="S828" s="56"/>
      <c r="T828" s="57"/>
      <c r="U828" s="64" t="str">
        <f>IF($A828="","",'Stammdaten Mitarbeitende'!L828)</f>
        <v/>
      </c>
      <c r="V828" s="63">
        <f t="shared" si="794"/>
        <v>0</v>
      </c>
      <c r="W828" s="63" t="str">
        <f t="shared" si="795"/>
        <v/>
      </c>
      <c r="X828" s="63" t="str">
        <f t="shared" si="796"/>
        <v/>
      </c>
      <c r="Y828" s="65" t="str">
        <f t="shared" si="797"/>
        <v/>
      </c>
      <c r="Z828" s="65" t="str">
        <f t="shared" si="798"/>
        <v/>
      </c>
      <c r="AA828" s="19" t="str">
        <f t="shared" si="799"/>
        <v/>
      </c>
      <c r="AB828" s="19" t="str">
        <f t="shared" si="800"/>
        <v/>
      </c>
      <c r="AC828" s="19" t="str">
        <f t="shared" si="801"/>
        <v/>
      </c>
      <c r="AD828" s="19" t="str">
        <f t="shared" si="802"/>
        <v/>
      </c>
      <c r="AE828" s="19" t="str">
        <f t="shared" si="803"/>
        <v/>
      </c>
      <c r="AF828" s="19" t="str">
        <f t="shared" si="804"/>
        <v/>
      </c>
      <c r="AG828" s="19">
        <f t="shared" si="805"/>
        <v>0</v>
      </c>
      <c r="AH828" s="19" t="str">
        <f t="shared" si="806"/>
        <v/>
      </c>
      <c r="AI828" s="81">
        <f t="shared" si="807"/>
        <v>0</v>
      </c>
      <c r="AJ828" s="80">
        <f t="shared" si="813"/>
        <v>0</v>
      </c>
      <c r="AK828" s="19">
        <f t="shared" si="808"/>
        <v>0</v>
      </c>
      <c r="AL828" s="19">
        <f t="shared" si="809"/>
        <v>0</v>
      </c>
      <c r="AM828" s="64">
        <f>IF('Stammdaten Mitarbeitende'!N828&gt;0,AC828,0)</f>
        <v>0</v>
      </c>
      <c r="AN828" s="74">
        <f>IF('Stammdaten Mitarbeitende'!N828&gt;0,P828,0)</f>
        <v>0</v>
      </c>
      <c r="AO828" s="19">
        <f t="shared" si="810"/>
        <v>0</v>
      </c>
      <c r="AP828" s="19">
        <f t="shared" si="811"/>
        <v>0</v>
      </c>
      <c r="AQ828" s="97">
        <f t="shared" si="812"/>
        <v>0</v>
      </c>
    </row>
    <row r="829" spans="1:43" ht="17.25" hidden="1" customHeight="1" x14ac:dyDescent="0.2">
      <c r="A829" s="347" t="str">
        <f>'Stammdaten Mitarbeitende'!AA829</f>
        <v/>
      </c>
      <c r="B829" s="348" t="str">
        <f t="shared" si="785"/>
        <v/>
      </c>
      <c r="C829" s="162"/>
      <c r="D829" s="163"/>
      <c r="E829" s="164"/>
      <c r="F829" s="165"/>
      <c r="G829" s="307"/>
      <c r="H829" s="308"/>
      <c r="I829" s="346">
        <f t="shared" si="786"/>
        <v>0</v>
      </c>
      <c r="J829" s="309" t="str">
        <f t="shared" si="787"/>
        <v/>
      </c>
      <c r="K829" s="164"/>
      <c r="L829" s="342" t="str">
        <f t="shared" si="788"/>
        <v/>
      </c>
      <c r="M829" s="309" t="str">
        <f t="shared" si="789"/>
        <v/>
      </c>
      <c r="N829" s="309" t="str">
        <f t="shared" si="790"/>
        <v/>
      </c>
      <c r="O829" s="309" t="str">
        <f t="shared" si="791"/>
        <v/>
      </c>
      <c r="P829" s="164"/>
      <c r="Q829" s="309" t="str">
        <f t="shared" si="792"/>
        <v/>
      </c>
      <c r="R829" s="309" t="str">
        <f t="shared" si="793"/>
        <v/>
      </c>
      <c r="S829" s="56"/>
      <c r="T829" s="57"/>
      <c r="U829" s="64" t="str">
        <f>IF($A829="","",'Stammdaten Mitarbeitende'!L829)</f>
        <v/>
      </c>
      <c r="V829" s="63">
        <f t="shared" si="794"/>
        <v>0</v>
      </c>
      <c r="W829" s="63" t="str">
        <f t="shared" si="795"/>
        <v/>
      </c>
      <c r="X829" s="63" t="str">
        <f t="shared" si="796"/>
        <v/>
      </c>
      <c r="Y829" s="65" t="str">
        <f t="shared" si="797"/>
        <v/>
      </c>
      <c r="Z829" s="65" t="str">
        <f t="shared" si="798"/>
        <v/>
      </c>
      <c r="AA829" s="19" t="str">
        <f t="shared" si="799"/>
        <v/>
      </c>
      <c r="AB829" s="19" t="str">
        <f t="shared" si="800"/>
        <v/>
      </c>
      <c r="AC829" s="19" t="str">
        <f t="shared" si="801"/>
        <v/>
      </c>
      <c r="AD829" s="19" t="str">
        <f t="shared" si="802"/>
        <v/>
      </c>
      <c r="AE829" s="19" t="str">
        <f t="shared" si="803"/>
        <v/>
      </c>
      <c r="AF829" s="19" t="str">
        <f t="shared" si="804"/>
        <v/>
      </c>
      <c r="AG829" s="19">
        <f t="shared" si="805"/>
        <v>0</v>
      </c>
      <c r="AH829" s="19" t="str">
        <f t="shared" si="806"/>
        <v/>
      </c>
      <c r="AI829" s="81">
        <f t="shared" si="807"/>
        <v>0</v>
      </c>
      <c r="AJ829" s="80">
        <f t="shared" si="813"/>
        <v>0</v>
      </c>
      <c r="AK829" s="19">
        <f t="shared" si="808"/>
        <v>0</v>
      </c>
      <c r="AL829" s="19">
        <f t="shared" si="809"/>
        <v>0</v>
      </c>
      <c r="AM829" s="64">
        <f>IF('Stammdaten Mitarbeitende'!N829&gt;0,AC829,0)</f>
        <v>0</v>
      </c>
      <c r="AN829" s="74">
        <f>IF('Stammdaten Mitarbeitende'!N829&gt;0,P829,0)</f>
        <v>0</v>
      </c>
      <c r="AO829" s="19">
        <f t="shared" si="810"/>
        <v>0</v>
      </c>
      <c r="AP829" s="19">
        <f t="shared" si="811"/>
        <v>0</v>
      </c>
      <c r="AQ829" s="97">
        <f t="shared" si="812"/>
        <v>0</v>
      </c>
    </row>
    <row r="830" spans="1:43" ht="17.25" hidden="1" customHeight="1" x14ac:dyDescent="0.2">
      <c r="A830" s="347" t="str">
        <f>'Stammdaten Mitarbeitende'!AA830</f>
        <v/>
      </c>
      <c r="B830" s="348" t="str">
        <f t="shared" si="785"/>
        <v/>
      </c>
      <c r="C830" s="162"/>
      <c r="D830" s="163"/>
      <c r="E830" s="164"/>
      <c r="F830" s="165"/>
      <c r="G830" s="307"/>
      <c r="H830" s="308"/>
      <c r="I830" s="346">
        <f t="shared" si="786"/>
        <v>0</v>
      </c>
      <c r="J830" s="309" t="str">
        <f t="shared" si="787"/>
        <v/>
      </c>
      <c r="K830" s="164"/>
      <c r="L830" s="342" t="str">
        <f t="shared" si="788"/>
        <v/>
      </c>
      <c r="M830" s="309" t="str">
        <f t="shared" si="789"/>
        <v/>
      </c>
      <c r="N830" s="309" t="str">
        <f t="shared" si="790"/>
        <v/>
      </c>
      <c r="O830" s="309" t="str">
        <f t="shared" si="791"/>
        <v/>
      </c>
      <c r="P830" s="164"/>
      <c r="Q830" s="309" t="str">
        <f t="shared" si="792"/>
        <v/>
      </c>
      <c r="R830" s="309" t="str">
        <f t="shared" si="793"/>
        <v/>
      </c>
      <c r="S830" s="56"/>
      <c r="T830" s="57"/>
      <c r="U830" s="64" t="str">
        <f>IF($A830="","",'Stammdaten Mitarbeitende'!L830)</f>
        <v/>
      </c>
      <c r="V830" s="63">
        <f t="shared" si="794"/>
        <v>0</v>
      </c>
      <c r="W830" s="63" t="str">
        <f t="shared" si="795"/>
        <v/>
      </c>
      <c r="X830" s="63" t="str">
        <f t="shared" si="796"/>
        <v/>
      </c>
      <c r="Y830" s="65" t="str">
        <f t="shared" si="797"/>
        <v/>
      </c>
      <c r="Z830" s="65" t="str">
        <f t="shared" si="798"/>
        <v/>
      </c>
      <c r="AA830" s="19" t="str">
        <f t="shared" si="799"/>
        <v/>
      </c>
      <c r="AB830" s="19" t="str">
        <f t="shared" si="800"/>
        <v/>
      </c>
      <c r="AC830" s="19" t="str">
        <f t="shared" si="801"/>
        <v/>
      </c>
      <c r="AD830" s="19" t="str">
        <f t="shared" si="802"/>
        <v/>
      </c>
      <c r="AE830" s="19" t="str">
        <f t="shared" si="803"/>
        <v/>
      </c>
      <c r="AF830" s="19" t="str">
        <f t="shared" si="804"/>
        <v/>
      </c>
      <c r="AG830" s="19">
        <f t="shared" si="805"/>
        <v>0</v>
      </c>
      <c r="AH830" s="19" t="str">
        <f t="shared" si="806"/>
        <v/>
      </c>
      <c r="AI830" s="81">
        <f t="shared" si="807"/>
        <v>0</v>
      </c>
      <c r="AJ830" s="80">
        <f t="shared" si="813"/>
        <v>0</v>
      </c>
      <c r="AK830" s="19">
        <f t="shared" si="808"/>
        <v>0</v>
      </c>
      <c r="AL830" s="19">
        <f t="shared" si="809"/>
        <v>0</v>
      </c>
      <c r="AM830" s="64">
        <f>IF('Stammdaten Mitarbeitende'!N830&gt;0,AC830,0)</f>
        <v>0</v>
      </c>
      <c r="AN830" s="74">
        <f>IF('Stammdaten Mitarbeitende'!N830&gt;0,P830,0)</f>
        <v>0</v>
      </c>
      <c r="AO830" s="19">
        <f t="shared" si="810"/>
        <v>0</v>
      </c>
      <c r="AP830" s="19">
        <f t="shared" si="811"/>
        <v>0</v>
      </c>
      <c r="AQ830" s="97">
        <f t="shared" si="812"/>
        <v>0</v>
      </c>
    </row>
    <row r="831" spans="1:43" ht="17.25" hidden="1" customHeight="1" x14ac:dyDescent="0.2">
      <c r="A831" s="347" t="str">
        <f>'Stammdaten Mitarbeitende'!AA831</f>
        <v/>
      </c>
      <c r="B831" s="348" t="str">
        <f t="shared" si="785"/>
        <v/>
      </c>
      <c r="C831" s="162"/>
      <c r="D831" s="163"/>
      <c r="E831" s="164"/>
      <c r="F831" s="165"/>
      <c r="G831" s="307"/>
      <c r="H831" s="308"/>
      <c r="I831" s="346">
        <f t="shared" si="786"/>
        <v>0</v>
      </c>
      <c r="J831" s="309" t="str">
        <f t="shared" si="787"/>
        <v/>
      </c>
      <c r="K831" s="164"/>
      <c r="L831" s="342" t="str">
        <f t="shared" si="788"/>
        <v/>
      </c>
      <c r="M831" s="309" t="str">
        <f t="shared" si="789"/>
        <v/>
      </c>
      <c r="N831" s="309" t="str">
        <f t="shared" si="790"/>
        <v/>
      </c>
      <c r="O831" s="309" t="str">
        <f t="shared" si="791"/>
        <v/>
      </c>
      <c r="P831" s="164"/>
      <c r="Q831" s="309" t="str">
        <f t="shared" si="792"/>
        <v/>
      </c>
      <c r="R831" s="309" t="str">
        <f t="shared" si="793"/>
        <v/>
      </c>
      <c r="S831" s="56"/>
      <c r="T831" s="57"/>
      <c r="U831" s="64" t="str">
        <f>IF($A831="","",'Stammdaten Mitarbeitende'!L831)</f>
        <v/>
      </c>
      <c r="V831" s="63">
        <f t="shared" si="794"/>
        <v>0</v>
      </c>
      <c r="W831" s="63" t="str">
        <f t="shared" si="795"/>
        <v/>
      </c>
      <c r="X831" s="63" t="str">
        <f t="shared" si="796"/>
        <v/>
      </c>
      <c r="Y831" s="65" t="str">
        <f t="shared" si="797"/>
        <v/>
      </c>
      <c r="Z831" s="65" t="str">
        <f t="shared" si="798"/>
        <v/>
      </c>
      <c r="AA831" s="19" t="str">
        <f t="shared" si="799"/>
        <v/>
      </c>
      <c r="AB831" s="19" t="str">
        <f t="shared" si="800"/>
        <v/>
      </c>
      <c r="AC831" s="19" t="str">
        <f t="shared" si="801"/>
        <v/>
      </c>
      <c r="AD831" s="19" t="str">
        <f t="shared" si="802"/>
        <v/>
      </c>
      <c r="AE831" s="19" t="str">
        <f t="shared" si="803"/>
        <v/>
      </c>
      <c r="AF831" s="19" t="str">
        <f t="shared" si="804"/>
        <v/>
      </c>
      <c r="AG831" s="19">
        <f t="shared" si="805"/>
        <v>0</v>
      </c>
      <c r="AH831" s="19" t="str">
        <f t="shared" si="806"/>
        <v/>
      </c>
      <c r="AI831" s="81">
        <f t="shared" si="807"/>
        <v>0</v>
      </c>
      <c r="AJ831" s="80">
        <f t="shared" si="813"/>
        <v>0</v>
      </c>
      <c r="AK831" s="19">
        <f t="shared" si="808"/>
        <v>0</v>
      </c>
      <c r="AL831" s="19">
        <f t="shared" si="809"/>
        <v>0</v>
      </c>
      <c r="AM831" s="64">
        <f>IF('Stammdaten Mitarbeitende'!N831&gt;0,AC831,0)</f>
        <v>0</v>
      </c>
      <c r="AN831" s="74">
        <f>IF('Stammdaten Mitarbeitende'!N831&gt;0,P831,0)</f>
        <v>0</v>
      </c>
      <c r="AO831" s="19">
        <f t="shared" si="810"/>
        <v>0</v>
      </c>
      <c r="AP831" s="19">
        <f t="shared" si="811"/>
        <v>0</v>
      </c>
      <c r="AQ831" s="97">
        <f t="shared" si="812"/>
        <v>0</v>
      </c>
    </row>
    <row r="832" spans="1:43" ht="17.25" hidden="1" customHeight="1" x14ac:dyDescent="0.2">
      <c r="A832" s="347" t="str">
        <f>'Stammdaten Mitarbeitende'!AA832</f>
        <v/>
      </c>
      <c r="B832" s="348" t="str">
        <f t="shared" si="785"/>
        <v/>
      </c>
      <c r="C832" s="162"/>
      <c r="D832" s="163"/>
      <c r="E832" s="164"/>
      <c r="F832" s="165"/>
      <c r="G832" s="307"/>
      <c r="H832" s="308"/>
      <c r="I832" s="346">
        <f t="shared" si="786"/>
        <v>0</v>
      </c>
      <c r="J832" s="309" t="str">
        <f t="shared" si="787"/>
        <v/>
      </c>
      <c r="K832" s="164"/>
      <c r="L832" s="342" t="str">
        <f t="shared" si="788"/>
        <v/>
      </c>
      <c r="M832" s="309" t="str">
        <f t="shared" si="789"/>
        <v/>
      </c>
      <c r="N832" s="309" t="str">
        <f t="shared" si="790"/>
        <v/>
      </c>
      <c r="O832" s="309" t="str">
        <f t="shared" si="791"/>
        <v/>
      </c>
      <c r="P832" s="164"/>
      <c r="Q832" s="309" t="str">
        <f t="shared" si="792"/>
        <v/>
      </c>
      <c r="R832" s="309" t="str">
        <f t="shared" si="793"/>
        <v/>
      </c>
      <c r="S832" s="56"/>
      <c r="T832" s="57"/>
      <c r="U832" s="64" t="str">
        <f>IF($A832="","",'Stammdaten Mitarbeitende'!L832)</f>
        <v/>
      </c>
      <c r="V832" s="63">
        <f t="shared" si="794"/>
        <v>0</v>
      </c>
      <c r="W832" s="63" t="str">
        <f t="shared" si="795"/>
        <v/>
      </c>
      <c r="X832" s="63" t="str">
        <f t="shared" si="796"/>
        <v/>
      </c>
      <c r="Y832" s="65" t="str">
        <f t="shared" si="797"/>
        <v/>
      </c>
      <c r="Z832" s="65" t="str">
        <f t="shared" si="798"/>
        <v/>
      </c>
      <c r="AA832" s="19" t="str">
        <f t="shared" si="799"/>
        <v/>
      </c>
      <c r="AB832" s="19" t="str">
        <f t="shared" si="800"/>
        <v/>
      </c>
      <c r="AC832" s="19" t="str">
        <f t="shared" si="801"/>
        <v/>
      </c>
      <c r="AD832" s="19" t="str">
        <f t="shared" si="802"/>
        <v/>
      </c>
      <c r="AE832" s="19" t="str">
        <f t="shared" si="803"/>
        <v/>
      </c>
      <c r="AF832" s="19" t="str">
        <f t="shared" si="804"/>
        <v/>
      </c>
      <c r="AG832" s="19">
        <f t="shared" si="805"/>
        <v>0</v>
      </c>
      <c r="AH832" s="19" t="str">
        <f t="shared" si="806"/>
        <v/>
      </c>
      <c r="AI832" s="81">
        <f t="shared" si="807"/>
        <v>0</v>
      </c>
      <c r="AJ832" s="80">
        <f t="shared" si="813"/>
        <v>0</v>
      </c>
      <c r="AK832" s="19">
        <f t="shared" si="808"/>
        <v>0</v>
      </c>
      <c r="AL832" s="19">
        <f t="shared" si="809"/>
        <v>0</v>
      </c>
      <c r="AM832" s="64">
        <f>IF('Stammdaten Mitarbeitende'!N832&gt;0,AC832,0)</f>
        <v>0</v>
      </c>
      <c r="AN832" s="74">
        <f>IF('Stammdaten Mitarbeitende'!N832&gt;0,P832,0)</f>
        <v>0</v>
      </c>
      <c r="AO832" s="19">
        <f t="shared" si="810"/>
        <v>0</v>
      </c>
      <c r="AP832" s="19">
        <f t="shared" si="811"/>
        <v>0</v>
      </c>
      <c r="AQ832" s="97">
        <f t="shared" si="812"/>
        <v>0</v>
      </c>
    </row>
    <row r="833" spans="1:43" ht="17.25" hidden="1" customHeight="1" x14ac:dyDescent="0.2">
      <c r="A833" s="347" t="str">
        <f>'Stammdaten Mitarbeitende'!AA833</f>
        <v/>
      </c>
      <c r="B833" s="348" t="str">
        <f t="shared" si="785"/>
        <v/>
      </c>
      <c r="C833" s="162"/>
      <c r="D833" s="163"/>
      <c r="E833" s="164"/>
      <c r="F833" s="165"/>
      <c r="G833" s="307"/>
      <c r="H833" s="308"/>
      <c r="I833" s="346">
        <f t="shared" si="786"/>
        <v>0</v>
      </c>
      <c r="J833" s="309" t="str">
        <f t="shared" si="787"/>
        <v/>
      </c>
      <c r="K833" s="164"/>
      <c r="L833" s="342" t="str">
        <f t="shared" si="788"/>
        <v/>
      </c>
      <c r="M833" s="309" t="str">
        <f t="shared" si="789"/>
        <v/>
      </c>
      <c r="N833" s="309" t="str">
        <f t="shared" si="790"/>
        <v/>
      </c>
      <c r="O833" s="309" t="str">
        <f t="shared" si="791"/>
        <v/>
      </c>
      <c r="P833" s="164"/>
      <c r="Q833" s="309" t="str">
        <f t="shared" si="792"/>
        <v/>
      </c>
      <c r="R833" s="309" t="str">
        <f t="shared" si="793"/>
        <v/>
      </c>
      <c r="S833" s="56"/>
      <c r="T833" s="57"/>
      <c r="U833" s="64" t="str">
        <f>IF($A833="","",'Stammdaten Mitarbeitende'!L833)</f>
        <v/>
      </c>
      <c r="V833" s="63">
        <f t="shared" si="794"/>
        <v>0</v>
      </c>
      <c r="W833" s="63" t="str">
        <f t="shared" si="795"/>
        <v/>
      </c>
      <c r="X833" s="63" t="str">
        <f t="shared" si="796"/>
        <v/>
      </c>
      <c r="Y833" s="65" t="str">
        <f t="shared" si="797"/>
        <v/>
      </c>
      <c r="Z833" s="65" t="str">
        <f t="shared" si="798"/>
        <v/>
      </c>
      <c r="AA833" s="19" t="str">
        <f t="shared" si="799"/>
        <v/>
      </c>
      <c r="AB833" s="19" t="str">
        <f t="shared" si="800"/>
        <v/>
      </c>
      <c r="AC833" s="19" t="str">
        <f t="shared" si="801"/>
        <v/>
      </c>
      <c r="AD833" s="19" t="str">
        <f t="shared" si="802"/>
        <v/>
      </c>
      <c r="AE833" s="19" t="str">
        <f t="shared" si="803"/>
        <v/>
      </c>
      <c r="AF833" s="19" t="str">
        <f t="shared" si="804"/>
        <v/>
      </c>
      <c r="AG833" s="19">
        <f t="shared" si="805"/>
        <v>0</v>
      </c>
      <c r="AH833" s="19" t="str">
        <f t="shared" si="806"/>
        <v/>
      </c>
      <c r="AI833" s="81">
        <f t="shared" si="807"/>
        <v>0</v>
      </c>
      <c r="AJ833" s="80">
        <f t="shared" si="813"/>
        <v>0</v>
      </c>
      <c r="AK833" s="19">
        <f t="shared" si="808"/>
        <v>0</v>
      </c>
      <c r="AL833" s="19">
        <f t="shared" si="809"/>
        <v>0</v>
      </c>
      <c r="AM833" s="64">
        <f>IF('Stammdaten Mitarbeitende'!N833&gt;0,AC833,0)</f>
        <v>0</v>
      </c>
      <c r="AN833" s="74">
        <f>IF('Stammdaten Mitarbeitende'!N833&gt;0,P833,0)</f>
        <v>0</v>
      </c>
      <c r="AO833" s="19">
        <f t="shared" si="810"/>
        <v>0</v>
      </c>
      <c r="AP833" s="19">
        <f t="shared" si="811"/>
        <v>0</v>
      </c>
      <c r="AQ833" s="97">
        <f t="shared" si="812"/>
        <v>0</v>
      </c>
    </row>
    <row r="834" spans="1:43" ht="17.25" hidden="1" customHeight="1" x14ac:dyDescent="0.2">
      <c r="A834" s="347" t="str">
        <f>'Stammdaten Mitarbeitende'!AA834</f>
        <v/>
      </c>
      <c r="B834" s="348" t="str">
        <f t="shared" si="785"/>
        <v/>
      </c>
      <c r="C834" s="162"/>
      <c r="D834" s="163"/>
      <c r="E834" s="164"/>
      <c r="F834" s="165"/>
      <c r="G834" s="307"/>
      <c r="H834" s="308"/>
      <c r="I834" s="346">
        <f t="shared" si="786"/>
        <v>0</v>
      </c>
      <c r="J834" s="309" t="str">
        <f t="shared" si="787"/>
        <v/>
      </c>
      <c r="K834" s="164"/>
      <c r="L834" s="342" t="str">
        <f t="shared" si="788"/>
        <v/>
      </c>
      <c r="M834" s="309" t="str">
        <f t="shared" si="789"/>
        <v/>
      </c>
      <c r="N834" s="309" t="str">
        <f t="shared" si="790"/>
        <v/>
      </c>
      <c r="O834" s="309" t="str">
        <f t="shared" si="791"/>
        <v/>
      </c>
      <c r="P834" s="164"/>
      <c r="Q834" s="309" t="str">
        <f t="shared" si="792"/>
        <v/>
      </c>
      <c r="R834" s="309" t="str">
        <f t="shared" si="793"/>
        <v/>
      </c>
      <c r="S834" s="56"/>
      <c r="T834" s="57"/>
      <c r="U834" s="64" t="str">
        <f>IF($A834="","",'Stammdaten Mitarbeitende'!L834)</f>
        <v/>
      </c>
      <c r="V834" s="63">
        <f t="shared" si="794"/>
        <v>0</v>
      </c>
      <c r="W834" s="63" t="str">
        <f t="shared" si="795"/>
        <v/>
      </c>
      <c r="X834" s="63" t="str">
        <f t="shared" si="796"/>
        <v/>
      </c>
      <c r="Y834" s="65" t="str">
        <f t="shared" si="797"/>
        <v/>
      </c>
      <c r="Z834" s="65" t="str">
        <f t="shared" si="798"/>
        <v/>
      </c>
      <c r="AA834" s="19" t="str">
        <f t="shared" si="799"/>
        <v/>
      </c>
      <c r="AB834" s="19" t="str">
        <f t="shared" si="800"/>
        <v/>
      </c>
      <c r="AC834" s="19" t="str">
        <f t="shared" si="801"/>
        <v/>
      </c>
      <c r="AD834" s="19" t="str">
        <f t="shared" si="802"/>
        <v/>
      </c>
      <c r="AE834" s="19" t="str">
        <f t="shared" si="803"/>
        <v/>
      </c>
      <c r="AF834" s="19" t="str">
        <f t="shared" si="804"/>
        <v/>
      </c>
      <c r="AG834" s="19">
        <f t="shared" si="805"/>
        <v>0</v>
      </c>
      <c r="AH834" s="19" t="str">
        <f t="shared" si="806"/>
        <v/>
      </c>
      <c r="AI834" s="81">
        <f t="shared" si="807"/>
        <v>0</v>
      </c>
      <c r="AJ834" s="80">
        <f t="shared" si="813"/>
        <v>0</v>
      </c>
      <c r="AK834" s="19">
        <f t="shared" si="808"/>
        <v>0</v>
      </c>
      <c r="AL834" s="19">
        <f t="shared" si="809"/>
        <v>0</v>
      </c>
      <c r="AM834" s="64">
        <f>IF('Stammdaten Mitarbeitende'!N834&gt;0,AC834,0)</f>
        <v>0</v>
      </c>
      <c r="AN834" s="74">
        <f>IF('Stammdaten Mitarbeitende'!N834&gt;0,P834,0)</f>
        <v>0</v>
      </c>
      <c r="AO834" s="19">
        <f t="shared" si="810"/>
        <v>0</v>
      </c>
      <c r="AP834" s="19">
        <f t="shared" si="811"/>
        <v>0</v>
      </c>
      <c r="AQ834" s="97">
        <f t="shared" si="812"/>
        <v>0</v>
      </c>
    </row>
    <row r="835" spans="1:43" ht="17.25" hidden="1" customHeight="1" x14ac:dyDescent="0.2">
      <c r="A835" s="347" t="str">
        <f>'Stammdaten Mitarbeitende'!AA835</f>
        <v/>
      </c>
      <c r="B835" s="348" t="str">
        <f t="shared" si="785"/>
        <v/>
      </c>
      <c r="C835" s="162"/>
      <c r="D835" s="163"/>
      <c r="E835" s="164"/>
      <c r="F835" s="165"/>
      <c r="G835" s="307"/>
      <c r="H835" s="308"/>
      <c r="I835" s="346">
        <f t="shared" si="786"/>
        <v>0</v>
      </c>
      <c r="J835" s="309" t="str">
        <f t="shared" si="787"/>
        <v/>
      </c>
      <c r="K835" s="164"/>
      <c r="L835" s="342" t="str">
        <f t="shared" si="788"/>
        <v/>
      </c>
      <c r="M835" s="309" t="str">
        <f t="shared" si="789"/>
        <v/>
      </c>
      <c r="N835" s="309" t="str">
        <f t="shared" si="790"/>
        <v/>
      </c>
      <c r="O835" s="309" t="str">
        <f t="shared" si="791"/>
        <v/>
      </c>
      <c r="P835" s="164"/>
      <c r="Q835" s="309" t="str">
        <f t="shared" si="792"/>
        <v/>
      </c>
      <c r="R835" s="309" t="str">
        <f t="shared" si="793"/>
        <v/>
      </c>
      <c r="S835" s="56"/>
      <c r="T835" s="57"/>
      <c r="U835" s="64" t="str">
        <f>IF($A835="","",'Stammdaten Mitarbeitende'!L835)</f>
        <v/>
      </c>
      <c r="V835" s="63">
        <f t="shared" si="794"/>
        <v>0</v>
      </c>
      <c r="W835" s="63" t="str">
        <f t="shared" si="795"/>
        <v/>
      </c>
      <c r="X835" s="63" t="str">
        <f t="shared" si="796"/>
        <v/>
      </c>
      <c r="Y835" s="65" t="str">
        <f t="shared" si="797"/>
        <v/>
      </c>
      <c r="Z835" s="65" t="str">
        <f t="shared" si="798"/>
        <v/>
      </c>
      <c r="AA835" s="19" t="str">
        <f t="shared" si="799"/>
        <v/>
      </c>
      <c r="AB835" s="19" t="str">
        <f t="shared" si="800"/>
        <v/>
      </c>
      <c r="AC835" s="19" t="str">
        <f t="shared" si="801"/>
        <v/>
      </c>
      <c r="AD835" s="19" t="str">
        <f t="shared" si="802"/>
        <v/>
      </c>
      <c r="AE835" s="19" t="str">
        <f t="shared" si="803"/>
        <v/>
      </c>
      <c r="AF835" s="19" t="str">
        <f t="shared" si="804"/>
        <v/>
      </c>
      <c r="AG835" s="19">
        <f t="shared" si="805"/>
        <v>0</v>
      </c>
      <c r="AH835" s="19" t="str">
        <f t="shared" si="806"/>
        <v/>
      </c>
      <c r="AI835" s="81">
        <f t="shared" si="807"/>
        <v>0</v>
      </c>
      <c r="AJ835" s="80">
        <f t="shared" si="813"/>
        <v>0</v>
      </c>
      <c r="AK835" s="19">
        <f t="shared" si="808"/>
        <v>0</v>
      </c>
      <c r="AL835" s="19">
        <f t="shared" si="809"/>
        <v>0</v>
      </c>
      <c r="AM835" s="64">
        <f>IF('Stammdaten Mitarbeitende'!N835&gt;0,AC835,0)</f>
        <v>0</v>
      </c>
      <c r="AN835" s="74">
        <f>IF('Stammdaten Mitarbeitende'!N835&gt;0,P835,0)</f>
        <v>0</v>
      </c>
      <c r="AO835" s="19">
        <f t="shared" si="810"/>
        <v>0</v>
      </c>
      <c r="AP835" s="19">
        <f t="shared" si="811"/>
        <v>0</v>
      </c>
      <c r="AQ835" s="97">
        <f t="shared" si="812"/>
        <v>0</v>
      </c>
    </row>
    <row r="836" spans="1:43" ht="17.25" hidden="1" customHeight="1" x14ac:dyDescent="0.2">
      <c r="A836" s="347" t="str">
        <f>'Stammdaten Mitarbeitende'!AA836</f>
        <v/>
      </c>
      <c r="B836" s="348" t="str">
        <f t="shared" si="785"/>
        <v/>
      </c>
      <c r="C836" s="162"/>
      <c r="D836" s="163"/>
      <c r="E836" s="164"/>
      <c r="F836" s="165"/>
      <c r="G836" s="307"/>
      <c r="H836" s="308"/>
      <c r="I836" s="346">
        <f t="shared" si="786"/>
        <v>0</v>
      </c>
      <c r="J836" s="309" t="str">
        <f t="shared" si="787"/>
        <v/>
      </c>
      <c r="K836" s="164"/>
      <c r="L836" s="342" t="str">
        <f t="shared" si="788"/>
        <v/>
      </c>
      <c r="M836" s="309" t="str">
        <f t="shared" si="789"/>
        <v/>
      </c>
      <c r="N836" s="309" t="str">
        <f t="shared" si="790"/>
        <v/>
      </c>
      <c r="O836" s="309" t="str">
        <f t="shared" si="791"/>
        <v/>
      </c>
      <c r="P836" s="164"/>
      <c r="Q836" s="309" t="str">
        <f t="shared" si="792"/>
        <v/>
      </c>
      <c r="R836" s="309" t="str">
        <f t="shared" si="793"/>
        <v/>
      </c>
      <c r="S836" s="56"/>
      <c r="T836" s="57"/>
      <c r="U836" s="64" t="str">
        <f>IF($A836="","",'Stammdaten Mitarbeitende'!L836)</f>
        <v/>
      </c>
      <c r="V836" s="63">
        <f t="shared" si="794"/>
        <v>0</v>
      </c>
      <c r="W836" s="63" t="str">
        <f t="shared" si="795"/>
        <v/>
      </c>
      <c r="X836" s="63" t="str">
        <f t="shared" si="796"/>
        <v/>
      </c>
      <c r="Y836" s="65" t="str">
        <f t="shared" si="797"/>
        <v/>
      </c>
      <c r="Z836" s="65" t="str">
        <f t="shared" si="798"/>
        <v/>
      </c>
      <c r="AA836" s="19" t="str">
        <f t="shared" si="799"/>
        <v/>
      </c>
      <c r="AB836" s="19" t="str">
        <f t="shared" si="800"/>
        <v/>
      </c>
      <c r="AC836" s="19" t="str">
        <f t="shared" si="801"/>
        <v/>
      </c>
      <c r="AD836" s="19" t="str">
        <f t="shared" si="802"/>
        <v/>
      </c>
      <c r="AE836" s="19" t="str">
        <f t="shared" si="803"/>
        <v/>
      </c>
      <c r="AF836" s="19" t="str">
        <f t="shared" si="804"/>
        <v/>
      </c>
      <c r="AG836" s="19">
        <f t="shared" si="805"/>
        <v>0</v>
      </c>
      <c r="AH836" s="19" t="str">
        <f t="shared" si="806"/>
        <v/>
      </c>
      <c r="AI836" s="81">
        <f t="shared" si="807"/>
        <v>0</v>
      </c>
      <c r="AJ836" s="80">
        <f t="shared" si="813"/>
        <v>0</v>
      </c>
      <c r="AK836" s="19">
        <f t="shared" si="808"/>
        <v>0</v>
      </c>
      <c r="AL836" s="19">
        <f t="shared" si="809"/>
        <v>0</v>
      </c>
      <c r="AM836" s="64">
        <f>IF('Stammdaten Mitarbeitende'!N836&gt;0,AC836,0)</f>
        <v>0</v>
      </c>
      <c r="AN836" s="74">
        <f>IF('Stammdaten Mitarbeitende'!N836&gt;0,P836,0)</f>
        <v>0</v>
      </c>
      <c r="AO836" s="19">
        <f t="shared" si="810"/>
        <v>0</v>
      </c>
      <c r="AP836" s="19">
        <f t="shared" si="811"/>
        <v>0</v>
      </c>
      <c r="AQ836" s="97">
        <f t="shared" si="812"/>
        <v>0</v>
      </c>
    </row>
    <row r="837" spans="1:43" ht="17.25" hidden="1" customHeight="1" x14ac:dyDescent="0.2">
      <c r="A837" s="347" t="str">
        <f>'Stammdaten Mitarbeitende'!AA837</f>
        <v/>
      </c>
      <c r="B837" s="348" t="str">
        <f t="shared" si="785"/>
        <v/>
      </c>
      <c r="C837" s="162"/>
      <c r="D837" s="163"/>
      <c r="E837" s="164"/>
      <c r="F837" s="165"/>
      <c r="G837" s="307"/>
      <c r="H837" s="308"/>
      <c r="I837" s="346">
        <f t="shared" si="786"/>
        <v>0</v>
      </c>
      <c r="J837" s="309" t="str">
        <f t="shared" si="787"/>
        <v/>
      </c>
      <c r="K837" s="164"/>
      <c r="L837" s="342" t="str">
        <f t="shared" si="788"/>
        <v/>
      </c>
      <c r="M837" s="309" t="str">
        <f t="shared" si="789"/>
        <v/>
      </c>
      <c r="N837" s="309" t="str">
        <f t="shared" si="790"/>
        <v/>
      </c>
      <c r="O837" s="309" t="str">
        <f t="shared" si="791"/>
        <v/>
      </c>
      <c r="P837" s="164"/>
      <c r="Q837" s="309" t="str">
        <f t="shared" si="792"/>
        <v/>
      </c>
      <c r="R837" s="309" t="str">
        <f t="shared" si="793"/>
        <v/>
      </c>
      <c r="S837" s="56"/>
      <c r="T837" s="57"/>
      <c r="U837" s="64" t="str">
        <f>IF($A837="","",'Stammdaten Mitarbeitende'!L837)</f>
        <v/>
      </c>
      <c r="V837" s="63">
        <f t="shared" si="794"/>
        <v>0</v>
      </c>
      <c r="W837" s="63" t="str">
        <f t="shared" si="795"/>
        <v/>
      </c>
      <c r="X837" s="63" t="str">
        <f t="shared" si="796"/>
        <v/>
      </c>
      <c r="Y837" s="65" t="str">
        <f t="shared" si="797"/>
        <v/>
      </c>
      <c r="Z837" s="65" t="str">
        <f t="shared" si="798"/>
        <v/>
      </c>
      <c r="AA837" s="19" t="str">
        <f t="shared" si="799"/>
        <v/>
      </c>
      <c r="AB837" s="19" t="str">
        <f t="shared" si="800"/>
        <v/>
      </c>
      <c r="AC837" s="19" t="str">
        <f t="shared" si="801"/>
        <v/>
      </c>
      <c r="AD837" s="19" t="str">
        <f t="shared" si="802"/>
        <v/>
      </c>
      <c r="AE837" s="19" t="str">
        <f t="shared" si="803"/>
        <v/>
      </c>
      <c r="AF837" s="19" t="str">
        <f t="shared" si="804"/>
        <v/>
      </c>
      <c r="AG837" s="19">
        <f t="shared" si="805"/>
        <v>0</v>
      </c>
      <c r="AH837" s="19" t="str">
        <f t="shared" si="806"/>
        <v/>
      </c>
      <c r="AI837" s="81">
        <f t="shared" si="807"/>
        <v>0</v>
      </c>
      <c r="AJ837" s="80">
        <f t="shared" si="813"/>
        <v>0</v>
      </c>
      <c r="AK837" s="19">
        <f t="shared" si="808"/>
        <v>0</v>
      </c>
      <c r="AL837" s="19">
        <f t="shared" si="809"/>
        <v>0</v>
      </c>
      <c r="AM837" s="64">
        <f>IF('Stammdaten Mitarbeitende'!N837&gt;0,AC837,0)</f>
        <v>0</v>
      </c>
      <c r="AN837" s="74">
        <f>IF('Stammdaten Mitarbeitende'!N837&gt;0,P837,0)</f>
        <v>0</v>
      </c>
      <c r="AO837" s="19">
        <f t="shared" si="810"/>
        <v>0</v>
      </c>
      <c r="AP837" s="19">
        <f t="shared" si="811"/>
        <v>0</v>
      </c>
      <c r="AQ837" s="97">
        <f t="shared" si="812"/>
        <v>0</v>
      </c>
    </row>
    <row r="838" spans="1:43" ht="17.25" hidden="1" customHeight="1" x14ac:dyDescent="0.2">
      <c r="A838" s="347" t="str">
        <f>'Stammdaten Mitarbeitende'!AA838</f>
        <v/>
      </c>
      <c r="B838" s="348" t="str">
        <f t="shared" si="785"/>
        <v/>
      </c>
      <c r="C838" s="162"/>
      <c r="D838" s="163"/>
      <c r="E838" s="164"/>
      <c r="F838" s="165"/>
      <c r="G838" s="307"/>
      <c r="H838" s="308"/>
      <c r="I838" s="346">
        <f t="shared" si="786"/>
        <v>0</v>
      </c>
      <c r="J838" s="309" t="str">
        <f t="shared" si="787"/>
        <v/>
      </c>
      <c r="K838" s="164"/>
      <c r="L838" s="342" t="str">
        <f t="shared" si="788"/>
        <v/>
      </c>
      <c r="M838" s="309" t="str">
        <f t="shared" si="789"/>
        <v/>
      </c>
      <c r="N838" s="309" t="str">
        <f t="shared" si="790"/>
        <v/>
      </c>
      <c r="O838" s="309" t="str">
        <f t="shared" si="791"/>
        <v/>
      </c>
      <c r="P838" s="164"/>
      <c r="Q838" s="309" t="str">
        <f t="shared" si="792"/>
        <v/>
      </c>
      <c r="R838" s="309" t="str">
        <f t="shared" si="793"/>
        <v/>
      </c>
      <c r="S838" s="56"/>
      <c r="T838" s="57"/>
      <c r="U838" s="64" t="str">
        <f>IF($A838="","",'Stammdaten Mitarbeitende'!L838)</f>
        <v/>
      </c>
      <c r="V838" s="63">
        <f t="shared" si="794"/>
        <v>0</v>
      </c>
      <c r="W838" s="63" t="str">
        <f t="shared" si="795"/>
        <v/>
      </c>
      <c r="X838" s="63" t="str">
        <f t="shared" si="796"/>
        <v/>
      </c>
      <c r="Y838" s="65" t="str">
        <f t="shared" si="797"/>
        <v/>
      </c>
      <c r="Z838" s="65" t="str">
        <f t="shared" si="798"/>
        <v/>
      </c>
      <c r="AA838" s="19" t="str">
        <f t="shared" si="799"/>
        <v/>
      </c>
      <c r="AB838" s="19" t="str">
        <f t="shared" si="800"/>
        <v/>
      </c>
      <c r="AC838" s="19" t="str">
        <f t="shared" si="801"/>
        <v/>
      </c>
      <c r="AD838" s="19" t="str">
        <f t="shared" si="802"/>
        <v/>
      </c>
      <c r="AE838" s="19" t="str">
        <f t="shared" si="803"/>
        <v/>
      </c>
      <c r="AF838" s="19" t="str">
        <f t="shared" si="804"/>
        <v/>
      </c>
      <c r="AG838" s="19">
        <f t="shared" si="805"/>
        <v>0</v>
      </c>
      <c r="AH838" s="19" t="str">
        <f t="shared" si="806"/>
        <v/>
      </c>
      <c r="AI838" s="81">
        <f t="shared" si="807"/>
        <v>0</v>
      </c>
      <c r="AJ838" s="80">
        <f t="shared" si="813"/>
        <v>0</v>
      </c>
      <c r="AK838" s="19">
        <f t="shared" si="808"/>
        <v>0</v>
      </c>
      <c r="AL838" s="19">
        <f t="shared" si="809"/>
        <v>0</v>
      </c>
      <c r="AM838" s="64">
        <f>IF('Stammdaten Mitarbeitende'!N838&gt;0,AC838,0)</f>
        <v>0</v>
      </c>
      <c r="AN838" s="74">
        <f>IF('Stammdaten Mitarbeitende'!N838&gt;0,P838,0)</f>
        <v>0</v>
      </c>
      <c r="AO838" s="19">
        <f t="shared" si="810"/>
        <v>0</v>
      </c>
      <c r="AP838" s="19">
        <f t="shared" si="811"/>
        <v>0</v>
      </c>
      <c r="AQ838" s="97">
        <f t="shared" si="812"/>
        <v>0</v>
      </c>
    </row>
    <row r="839" spans="1:43" ht="17.25" hidden="1" customHeight="1" x14ac:dyDescent="0.2">
      <c r="A839" s="347" t="str">
        <f>'Stammdaten Mitarbeitende'!AA839</f>
        <v/>
      </c>
      <c r="B839" s="348" t="str">
        <f t="shared" si="785"/>
        <v/>
      </c>
      <c r="C839" s="162"/>
      <c r="D839" s="163"/>
      <c r="E839" s="164"/>
      <c r="F839" s="165"/>
      <c r="G839" s="307"/>
      <c r="H839" s="308"/>
      <c r="I839" s="346">
        <f t="shared" si="786"/>
        <v>0</v>
      </c>
      <c r="J839" s="309" t="str">
        <f t="shared" si="787"/>
        <v/>
      </c>
      <c r="K839" s="164"/>
      <c r="L839" s="342" t="str">
        <f t="shared" si="788"/>
        <v/>
      </c>
      <c r="M839" s="309" t="str">
        <f t="shared" si="789"/>
        <v/>
      </c>
      <c r="N839" s="309" t="str">
        <f t="shared" si="790"/>
        <v/>
      </c>
      <c r="O839" s="309" t="str">
        <f t="shared" si="791"/>
        <v/>
      </c>
      <c r="P839" s="164"/>
      <c r="Q839" s="309" t="str">
        <f t="shared" si="792"/>
        <v/>
      </c>
      <c r="R839" s="309" t="str">
        <f t="shared" si="793"/>
        <v/>
      </c>
      <c r="S839" s="56"/>
      <c r="T839" s="57"/>
      <c r="U839" s="64" t="str">
        <f>IF($A839="","",'Stammdaten Mitarbeitende'!L839)</f>
        <v/>
      </c>
      <c r="V839" s="63">
        <f t="shared" si="794"/>
        <v>0</v>
      </c>
      <c r="W839" s="63" t="str">
        <f t="shared" si="795"/>
        <v/>
      </c>
      <c r="X839" s="63" t="str">
        <f t="shared" si="796"/>
        <v/>
      </c>
      <c r="Y839" s="65" t="str">
        <f t="shared" si="797"/>
        <v/>
      </c>
      <c r="Z839" s="65" t="str">
        <f t="shared" si="798"/>
        <v/>
      </c>
      <c r="AA839" s="19" t="str">
        <f t="shared" si="799"/>
        <v/>
      </c>
      <c r="AB839" s="19" t="str">
        <f t="shared" si="800"/>
        <v/>
      </c>
      <c r="AC839" s="19" t="str">
        <f t="shared" si="801"/>
        <v/>
      </c>
      <c r="AD839" s="19" t="str">
        <f t="shared" si="802"/>
        <v/>
      </c>
      <c r="AE839" s="19" t="str">
        <f t="shared" si="803"/>
        <v/>
      </c>
      <c r="AF839" s="19" t="str">
        <f t="shared" si="804"/>
        <v/>
      </c>
      <c r="AG839" s="19">
        <f t="shared" si="805"/>
        <v>0</v>
      </c>
      <c r="AH839" s="19" t="str">
        <f t="shared" si="806"/>
        <v/>
      </c>
      <c r="AI839" s="81">
        <f t="shared" si="807"/>
        <v>0</v>
      </c>
      <c r="AJ839" s="80">
        <f t="shared" si="813"/>
        <v>0</v>
      </c>
      <c r="AK839" s="19">
        <f t="shared" si="808"/>
        <v>0</v>
      </c>
      <c r="AL839" s="19">
        <f t="shared" si="809"/>
        <v>0</v>
      </c>
      <c r="AM839" s="64">
        <f>IF('Stammdaten Mitarbeitende'!N839&gt;0,AC839,0)</f>
        <v>0</v>
      </c>
      <c r="AN839" s="74">
        <f>IF('Stammdaten Mitarbeitende'!N839&gt;0,P839,0)</f>
        <v>0</v>
      </c>
      <c r="AO839" s="19">
        <f t="shared" si="810"/>
        <v>0</v>
      </c>
      <c r="AP839" s="19">
        <f t="shared" si="811"/>
        <v>0</v>
      </c>
      <c r="AQ839" s="97">
        <f t="shared" si="812"/>
        <v>0</v>
      </c>
    </row>
    <row r="840" spans="1:43" hidden="1" x14ac:dyDescent="0.2">
      <c r="A840" s="280" t="str">
        <f>Übersetzungstexte!A$296</f>
        <v>Seitentotal</v>
      </c>
      <c r="B840" s="343"/>
      <c r="C840" s="281"/>
      <c r="D840" s="92">
        <f>SUM(D819:D839)</f>
        <v>0</v>
      </c>
      <c r="E840" s="282"/>
      <c r="F840" s="92">
        <f>SUM(F819:F839)</f>
        <v>0</v>
      </c>
      <c r="G840" s="344"/>
      <c r="H840" s="159"/>
      <c r="I840" s="281"/>
      <c r="J840" s="92">
        <f>SUM(J819:J839)</f>
        <v>0</v>
      </c>
      <c r="K840" s="345"/>
      <c r="L840" s="159"/>
      <c r="M840" s="281"/>
      <c r="N840" s="92">
        <f>SUM(N819:N839)</f>
        <v>0</v>
      </c>
      <c r="O840" s="344"/>
      <c r="P840" s="92">
        <f>SUM(P819:P839)</f>
        <v>0</v>
      </c>
      <c r="Q840" s="281"/>
      <c r="R840" s="92">
        <f>SUM(R819:R839)</f>
        <v>0</v>
      </c>
      <c r="S840" s="56"/>
      <c r="T840" s="56"/>
      <c r="U840" s="56"/>
      <c r="V840" s="56"/>
      <c r="W840" s="56"/>
      <c r="X840" s="56"/>
      <c r="Y840" s="18"/>
      <c r="Z840" s="18"/>
      <c r="AA840" s="19"/>
      <c r="AB840" s="19"/>
      <c r="AC840" s="19"/>
      <c r="AD840" s="19"/>
      <c r="AE840" s="19"/>
      <c r="AI840" s="79"/>
      <c r="AJ840" s="79"/>
      <c r="AM840" s="56"/>
    </row>
    <row r="841" spans="1:43" hidden="1" x14ac:dyDescent="0.2">
      <c r="A841" s="240" t="str">
        <f>'Stammdaten Betrieb &amp; Abteilung'!D$1</f>
        <v xml:space="preserve">  </v>
      </c>
      <c r="B841" s="73"/>
      <c r="C841" s="241"/>
      <c r="D841" s="242"/>
      <c r="E841" s="1"/>
      <c r="F841" s="25"/>
      <c r="G841" s="1"/>
      <c r="H841" s="1"/>
      <c r="I841" s="1"/>
      <c r="J841" s="243"/>
      <c r="K841" s="46"/>
      <c r="L841" s="18"/>
      <c r="M841" s="22" t="str">
        <f>Übersetzungstexte!A$239</f>
        <v>Betrieb / Betriebsabteilung</v>
      </c>
      <c r="N841" s="49" t="str">
        <f>'Stammdaten Betrieb &amp; Abteilung'!D$13</f>
        <v xml:space="preserve"> </v>
      </c>
      <c r="O841" s="1"/>
      <c r="P841" s="49"/>
      <c r="AI841" s="79"/>
      <c r="AJ841" s="79"/>
      <c r="AM841" s="64"/>
      <c r="AO841" s="97"/>
    </row>
    <row r="842" spans="1:43" hidden="1" x14ac:dyDescent="0.2">
      <c r="A842" s="49" t="str">
        <f>'Stammdaten Betrieb &amp; Abteilung'!D$3</f>
        <v xml:space="preserve"> </v>
      </c>
      <c r="B842" s="73"/>
      <c r="C842" s="246"/>
      <c r="D842" s="242"/>
      <c r="E842" s="1"/>
      <c r="F842" s="25"/>
      <c r="G842" s="1"/>
      <c r="H842" s="1"/>
      <c r="I842" s="1"/>
      <c r="J842" s="247"/>
      <c r="K842" s="46"/>
      <c r="L842" s="18"/>
      <c r="M842" s="22" t="str">
        <f>Übersetzungstexte!A$240</f>
        <v>Abrechnungsperiode</v>
      </c>
      <c r="N842" s="349" t="str">
        <f>'Stammdaten Betrieb &amp; Abteilung'!D$14</f>
        <v/>
      </c>
      <c r="O842" s="350"/>
      <c r="P842" s="350" t="e">
        <f>'Stammdaten Betrieb &amp; Abteilung'!D$12</f>
        <v>#VALUE!</v>
      </c>
      <c r="Q842" s="351"/>
      <c r="R842" s="352"/>
      <c r="AI842" s="79"/>
      <c r="AJ842" s="79"/>
      <c r="AM842" s="64"/>
      <c r="AO842" s="87"/>
      <c r="AP842" s="87"/>
    </row>
    <row r="843" spans="1:43" hidden="1" x14ac:dyDescent="0.2">
      <c r="A843" s="49" t="str">
        <f>'Stammdaten Betrieb &amp; Abteilung'!D$4</f>
        <v xml:space="preserve"> </v>
      </c>
      <c r="B843" s="73"/>
      <c r="C843" s="1"/>
      <c r="D843" s="242"/>
      <c r="E843" s="1"/>
      <c r="F843" s="25"/>
      <c r="G843" s="1"/>
      <c r="H843" s="1"/>
      <c r="I843" s="1"/>
      <c r="J843" s="247"/>
      <c r="K843" s="46"/>
      <c r="L843" s="18"/>
      <c r="M843" s="22" t="str">
        <f>Übersetzungstexte!A$241</f>
        <v>Beginn / Ende der Kurzarbeit</v>
      </c>
      <c r="N843" s="49" t="str">
        <f>'Stammdaten Betrieb &amp; Abteilung'!D$16</f>
        <v/>
      </c>
      <c r="O843" s="1"/>
      <c r="P843" s="49"/>
      <c r="Q843" s="49"/>
      <c r="AI843" s="79"/>
      <c r="AJ843" s="79"/>
      <c r="AM843" s="64"/>
      <c r="AO843" s="87"/>
      <c r="AP843" s="87"/>
    </row>
    <row r="844" spans="1:43" hidden="1" x14ac:dyDescent="0.2">
      <c r="A844" s="187"/>
      <c r="B844" s="188"/>
      <c r="C844" s="189"/>
      <c r="D844" s="190"/>
      <c r="E844" s="189"/>
      <c r="F844" s="191"/>
      <c r="G844" s="189"/>
      <c r="H844" s="189"/>
      <c r="I844" s="189"/>
      <c r="J844" s="190"/>
      <c r="K844" s="190"/>
      <c r="L844" s="189"/>
      <c r="M844" s="192"/>
      <c r="N844" s="189"/>
      <c r="O844" s="189"/>
      <c r="P844" s="189"/>
      <c r="Q844" s="189"/>
      <c r="R844" s="189"/>
      <c r="AI844" s="79"/>
      <c r="AJ844" s="79"/>
      <c r="AM844" s="64"/>
      <c r="AO844" s="87"/>
      <c r="AP844" s="87"/>
    </row>
    <row r="845" spans="1:43" hidden="1" x14ac:dyDescent="0.2">
      <c r="A845" s="311">
        <v>1</v>
      </c>
      <c r="B845" s="312">
        <v>2</v>
      </c>
      <c r="C845" s="312">
        <v>3</v>
      </c>
      <c r="D845" s="312">
        <v>4</v>
      </c>
      <c r="E845" s="312">
        <v>5</v>
      </c>
      <c r="F845" s="312">
        <v>6</v>
      </c>
      <c r="G845" s="313"/>
      <c r="H845" s="314">
        <v>7</v>
      </c>
      <c r="I845" s="315"/>
      <c r="J845" s="312">
        <v>8</v>
      </c>
      <c r="K845" s="312">
        <v>9</v>
      </c>
      <c r="L845" s="312">
        <v>10</v>
      </c>
      <c r="M845" s="312">
        <v>11</v>
      </c>
      <c r="N845" s="312">
        <v>12</v>
      </c>
      <c r="O845" s="312">
        <v>13</v>
      </c>
      <c r="P845" s="312"/>
      <c r="Q845" s="312">
        <v>14</v>
      </c>
      <c r="R845" s="312">
        <v>15</v>
      </c>
      <c r="S845" s="54"/>
      <c r="T845" s="54"/>
      <c r="U845" s="54"/>
      <c r="V845" s="58" t="s">
        <v>717</v>
      </c>
      <c r="W845" s="54" t="s">
        <v>759</v>
      </c>
      <c r="X845" s="54"/>
      <c r="Y845" s="59" t="s">
        <v>718</v>
      </c>
      <c r="Z845" s="54" t="s">
        <v>719</v>
      </c>
      <c r="AA845" s="59" t="s">
        <v>720</v>
      </c>
      <c r="AB845" s="59" t="s">
        <v>721</v>
      </c>
      <c r="AC845" s="59" t="s">
        <v>722</v>
      </c>
      <c r="AD845" s="59" t="s">
        <v>723</v>
      </c>
      <c r="AE845" s="59" t="s">
        <v>736</v>
      </c>
      <c r="AF845" s="66" t="s">
        <v>732</v>
      </c>
      <c r="AG845" s="66"/>
      <c r="AH845" s="91" t="s">
        <v>737</v>
      </c>
      <c r="AI845" s="66"/>
      <c r="AJ845" s="66"/>
      <c r="AK845" s="78"/>
      <c r="AL845" s="78"/>
      <c r="AM845" s="87" t="s">
        <v>60</v>
      </c>
      <c r="AN845" s="87" t="s">
        <v>60</v>
      </c>
      <c r="AO845" s="87"/>
      <c r="AP845" s="87"/>
      <c r="AQ845" s="381" t="s">
        <v>800</v>
      </c>
    </row>
    <row r="846" spans="1:43" s="6" customFormat="1" hidden="1" x14ac:dyDescent="0.2">
      <c r="A846" s="316" t="str">
        <f>Übersetzungstexte!A$242</f>
        <v/>
      </c>
      <c r="B846" s="317" t="str">
        <f>Übersetzungstexte!A$245</f>
        <v>anrechen-</v>
      </c>
      <c r="C846" s="317" t="str">
        <f>Übersetzungstexte!A$248</f>
        <v>Wöchentl.</v>
      </c>
      <c r="D846" s="318" t="str">
        <f>Übersetzungstexte!A$251</f>
        <v>Sollstd. Abr.-</v>
      </c>
      <c r="E846" s="310" t="str">
        <f>Übersetzungstexte!A$254</f>
        <v/>
      </c>
      <c r="F846" s="318" t="str">
        <f>Übersetzungstexte!A$257</f>
        <v>Bezahlte/</v>
      </c>
      <c r="G846" s="319"/>
      <c r="H846" s="320" t="str">
        <f>Übersetzungstexte!A$263</f>
        <v>(nur für Gleitzeit)</v>
      </c>
      <c r="I846" s="321"/>
      <c r="J846" s="318" t="str">
        <f>Übersetzungstexte!A$269</f>
        <v>Ausfall-</v>
      </c>
      <c r="K846" s="318" t="str">
        <f>Übersetzungstexte!A$272</f>
        <v>Saldo</v>
      </c>
      <c r="L846" s="310" t="str">
        <f>Übersetzungstexte!A$275</f>
        <v>Saisonale</v>
      </c>
      <c r="M846" s="322" t="str">
        <f>Übersetzungstexte!A$278</f>
        <v>Anrechen-</v>
      </c>
      <c r="N846" s="310" t="str">
        <f>Übersetzungstexte!A$281</f>
        <v>Verdienst-</v>
      </c>
      <c r="O846" s="310" t="str">
        <f>Übersetzungstexte!A$284</f>
        <v>Verdienst-</v>
      </c>
      <c r="P846" s="317" t="str">
        <f>Übersetzungstexte!A$287</f>
        <v>Verdienst</v>
      </c>
      <c r="Q846" s="310" t="str">
        <f>AE$4</f>
        <v xml:space="preserve">Abzug </v>
      </c>
      <c r="R846" s="310" t="str">
        <f>Übersetzungstexte!A$293</f>
        <v/>
      </c>
      <c r="S846" s="55"/>
      <c r="T846" s="55"/>
      <c r="U846" s="62" t="s">
        <v>680</v>
      </c>
      <c r="V846" s="60" t="s">
        <v>709</v>
      </c>
      <c r="W846" s="61" t="s">
        <v>691</v>
      </c>
      <c r="X846" s="61" t="s">
        <v>554</v>
      </c>
      <c r="Y846" s="59" t="s">
        <v>729</v>
      </c>
      <c r="Z846" s="67" t="s">
        <v>671</v>
      </c>
      <c r="AA846" s="59" t="s">
        <v>731</v>
      </c>
      <c r="AB846" s="59" t="s">
        <v>694</v>
      </c>
      <c r="AC846" s="59" t="s">
        <v>674</v>
      </c>
      <c r="AD846" s="59" t="s">
        <v>674</v>
      </c>
      <c r="AE846" s="59" t="s">
        <v>677</v>
      </c>
      <c r="AF846" s="66" t="s">
        <v>677</v>
      </c>
      <c r="AG846" s="66" t="s">
        <v>673</v>
      </c>
      <c r="AH846" s="91"/>
      <c r="AI846" s="66" t="s">
        <v>685</v>
      </c>
      <c r="AJ846" s="66" t="s">
        <v>685</v>
      </c>
      <c r="AK846" s="66" t="s">
        <v>764</v>
      </c>
      <c r="AL846" s="66" t="s">
        <v>667</v>
      </c>
      <c r="AM846" s="59" t="s">
        <v>674</v>
      </c>
      <c r="AN846" s="66" t="s">
        <v>673</v>
      </c>
      <c r="AO846" s="66" t="s">
        <v>764</v>
      </c>
      <c r="AP846" s="95" t="s">
        <v>46</v>
      </c>
      <c r="AQ846" s="382" t="s">
        <v>801</v>
      </c>
    </row>
    <row r="847" spans="1:43" s="6" customFormat="1" hidden="1" x14ac:dyDescent="0.2">
      <c r="A847" s="323" t="str">
        <f>Übersetzungstexte!A$243</f>
        <v/>
      </c>
      <c r="B847" s="310" t="str">
        <f>Übersetzungstexte!A$246</f>
        <v>barer Std.-</v>
      </c>
      <c r="C847" s="317" t="str">
        <f>Übersetzungstexte!A$249</f>
        <v>Arbeitszeit</v>
      </c>
      <c r="D847" s="318" t="str">
        <f>Übersetzungstexte!A$252</f>
        <v>Periode Inkl.</v>
      </c>
      <c r="E847" s="310" t="str">
        <f>Übersetzungstexte!A$255</f>
        <v/>
      </c>
      <c r="F847" s="318" t="str">
        <f>Übersetzungstexte!A$258</f>
        <v>Unbezahlte</v>
      </c>
      <c r="G847" s="324" t="str">
        <f>Übersetzungstexte!A$261</f>
        <v>Saldo Ende Per.</v>
      </c>
      <c r="H847" s="325"/>
      <c r="I847" s="326"/>
      <c r="J847" s="318" t="str">
        <f>Übersetzungstexte!A$270</f>
        <v>stunden</v>
      </c>
      <c r="K847" s="318" t="str">
        <f>Übersetzungstexte!A$273</f>
        <v>Mehrstd.</v>
      </c>
      <c r="L847" s="310" t="str">
        <f>Übersetzungstexte!A$276</f>
        <v>Ausfall-</v>
      </c>
      <c r="M847" s="322" t="str">
        <f>Übersetzungstexte!A$279</f>
        <v>bare Aus-</v>
      </c>
      <c r="N847" s="310" t="str">
        <f>Übersetzungstexte!A$282</f>
        <v>ausfall</v>
      </c>
      <c r="O847" s="310" t="str">
        <f>Übersetzungstexte!A$285</f>
        <v>ausfall</v>
      </c>
      <c r="P847" s="317" t="str">
        <f>Übersetzungstexte!A$288</f>
        <v>Zwischen-</v>
      </c>
      <c r="Q847" s="310" t="str">
        <f>Übersetzungstexte!A$291</f>
        <v>Karenztage</v>
      </c>
      <c r="R847" s="310" t="str">
        <f>Übersetzungstexte!A$294</f>
        <v>Beantragte</v>
      </c>
      <c r="S847" s="55"/>
      <c r="T847" s="55"/>
      <c r="U847" s="55" t="s">
        <v>682</v>
      </c>
      <c r="V847" s="60" t="s">
        <v>710</v>
      </c>
      <c r="W847" s="61" t="s">
        <v>692</v>
      </c>
      <c r="X847" s="61"/>
      <c r="Y847" s="59" t="s">
        <v>730</v>
      </c>
      <c r="Z847" s="67" t="s">
        <v>691</v>
      </c>
      <c r="AA847" s="59" t="s">
        <v>730</v>
      </c>
      <c r="AB847" s="59" t="s">
        <v>51</v>
      </c>
      <c r="AC847" s="59" t="s">
        <v>672</v>
      </c>
      <c r="AD847" s="59" t="s">
        <v>672</v>
      </c>
      <c r="AE847" s="59" t="s">
        <v>656</v>
      </c>
      <c r="AF847" s="66" t="s">
        <v>707</v>
      </c>
      <c r="AG847" s="66" t="s">
        <v>707</v>
      </c>
      <c r="AH847" s="91" t="s">
        <v>678</v>
      </c>
      <c r="AI847" s="66" t="s">
        <v>760</v>
      </c>
      <c r="AJ847" s="66" t="s">
        <v>763</v>
      </c>
      <c r="AK847" s="66" t="s">
        <v>760</v>
      </c>
      <c r="AL847" s="66" t="s">
        <v>760</v>
      </c>
      <c r="AM847" s="59" t="s">
        <v>672</v>
      </c>
      <c r="AN847" s="66" t="s">
        <v>707</v>
      </c>
      <c r="AO847" s="66" t="s">
        <v>45</v>
      </c>
      <c r="AP847" s="95" t="s">
        <v>47</v>
      </c>
      <c r="AQ847" s="383"/>
    </row>
    <row r="848" spans="1:43" s="6" customFormat="1" hidden="1" x14ac:dyDescent="0.2">
      <c r="A848" s="327" t="str">
        <f>Übersetzungstexte!A$244</f>
        <v>Name,Vorname</v>
      </c>
      <c r="B848" s="328" t="str">
        <f>Übersetzungstexte!A$247</f>
        <v>Verdienst</v>
      </c>
      <c r="C848" s="329" t="str">
        <f>Übersetzungstexte!A$250</f>
        <v>in der AP</v>
      </c>
      <c r="D848" s="330" t="str">
        <f>Übersetzungstexte!A$253</f>
        <v>Vorholzeit</v>
      </c>
      <c r="E848" s="328" t="str">
        <f>Übersetzungstexte!A$256</f>
        <v>Istzeit</v>
      </c>
      <c r="F848" s="330" t="str">
        <f>Übersetzungstexte!A$259</f>
        <v>Absenzen</v>
      </c>
      <c r="G848" s="331" t="str">
        <f>Übersetzungstexte!A$262</f>
        <v>vorherg.</v>
      </c>
      <c r="H848" s="332" t="str">
        <f>Übersetzungstexte!A$265</f>
        <v>laufend</v>
      </c>
      <c r="I848" s="328" t="str">
        <f>Übersetzungstexte!A$268</f>
        <v>Diff.</v>
      </c>
      <c r="J848" s="330" t="str">
        <f>Übersetzungstexte!A$271</f>
        <v>total</v>
      </c>
      <c r="K848" s="330" t="str">
        <f>Übersetzungstexte!A$274</f>
        <v>Vormonate</v>
      </c>
      <c r="L848" s="328" t="str">
        <f>Übersetzungstexte!A$277</f>
        <v>stunden</v>
      </c>
      <c r="M848" s="333" t="str">
        <f>Übersetzungstexte!A$280</f>
        <v>fall-Std.</v>
      </c>
      <c r="N848" s="333" t="str">
        <f>Übersetzungstexte!A$283</f>
        <v>100%</v>
      </c>
      <c r="O848" s="333" t="str">
        <f>Übersetzungstexte!A$286</f>
        <v>80%</v>
      </c>
      <c r="P848" s="329" t="str">
        <f>Übersetzungstexte!A$289</f>
        <v>Beschäftigung</v>
      </c>
      <c r="Q848" s="333" t="str">
        <f>Übersetzungstexte!A$292</f>
        <v>80%</v>
      </c>
      <c r="R848" s="328" t="str">
        <f>Übersetzungstexte!A$295</f>
        <v>Vergütung</v>
      </c>
      <c r="S848" s="55"/>
      <c r="T848" s="55"/>
      <c r="U848" s="55" t="s">
        <v>673</v>
      </c>
      <c r="V848" s="61"/>
      <c r="W848" s="61" t="s">
        <v>738</v>
      </c>
      <c r="X848" s="61"/>
      <c r="Y848" s="59" t="s">
        <v>697</v>
      </c>
      <c r="Z848" s="67" t="s">
        <v>692</v>
      </c>
      <c r="AA848" s="59" t="s">
        <v>698</v>
      </c>
      <c r="AB848" s="59" t="s">
        <v>50</v>
      </c>
      <c r="AC848" s="68" t="s">
        <v>675</v>
      </c>
      <c r="AD848" s="68" t="s">
        <v>676</v>
      </c>
      <c r="AE848" s="68" t="s">
        <v>676</v>
      </c>
      <c r="AF848" s="66" t="s">
        <v>733</v>
      </c>
      <c r="AG848" s="66" t="s">
        <v>733</v>
      </c>
      <c r="AH848" s="96" t="s">
        <v>679</v>
      </c>
      <c r="AI848" s="66" t="s">
        <v>749</v>
      </c>
      <c r="AJ848" s="66" t="s">
        <v>749</v>
      </c>
      <c r="AK848" s="66" t="s">
        <v>749</v>
      </c>
      <c r="AL848" s="66" t="s">
        <v>749</v>
      </c>
      <c r="AM848" s="68" t="s">
        <v>675</v>
      </c>
      <c r="AN848" s="66" t="s">
        <v>733</v>
      </c>
      <c r="AO848" s="66" t="s">
        <v>663</v>
      </c>
      <c r="AP848" s="95" t="s">
        <v>48</v>
      </c>
      <c r="AQ848" s="383"/>
    </row>
    <row r="849" spans="1:43" ht="17.25" hidden="1" customHeight="1" x14ac:dyDescent="0.2">
      <c r="A849" s="347" t="str">
        <f>'Stammdaten Mitarbeitende'!AA849</f>
        <v/>
      </c>
      <c r="B849" s="348" t="str">
        <f t="shared" ref="B849:B869" si="814">U849</f>
        <v/>
      </c>
      <c r="C849" s="162"/>
      <c r="D849" s="163"/>
      <c r="E849" s="164"/>
      <c r="F849" s="165"/>
      <c r="G849" s="307"/>
      <c r="H849" s="308"/>
      <c r="I849" s="346">
        <f t="shared" ref="I849:I869" si="815">V849</f>
        <v>0</v>
      </c>
      <c r="J849" s="309" t="str">
        <f t="shared" ref="J849:J869" si="816">W849</f>
        <v/>
      </c>
      <c r="K849" s="164"/>
      <c r="L849" s="342" t="str">
        <f t="shared" ref="L849:L869" si="817">Z849</f>
        <v/>
      </c>
      <c r="M849" s="309" t="str">
        <f t="shared" ref="M849:M869" si="818">AB849</f>
        <v/>
      </c>
      <c r="N849" s="309" t="str">
        <f t="shared" ref="N849:N869" si="819">AC849</f>
        <v/>
      </c>
      <c r="O849" s="309" t="str">
        <f t="shared" ref="O849:O869" si="820">AD849</f>
        <v/>
      </c>
      <c r="P849" s="164"/>
      <c r="Q849" s="309" t="str">
        <f t="shared" ref="Q849:Q869" si="821">AE849</f>
        <v/>
      </c>
      <c r="R849" s="309" t="str">
        <f t="shared" ref="R849:R869" si="822">AH849</f>
        <v/>
      </c>
      <c r="S849" s="56"/>
      <c r="T849" s="57"/>
      <c r="U849" s="64" t="str">
        <f>IF($A849="","",'Stammdaten Mitarbeitende'!L849)</f>
        <v/>
      </c>
      <c r="V849" s="63">
        <f t="shared" ref="V849:V869" si="823">IF(AND(G849="",H849=""),0,G849-H849)</f>
        <v>0</v>
      </c>
      <c r="W849" s="63" t="str">
        <f t="shared" ref="W849:W869" si="824">IF(OR($A849="",D849="",E849="",F849="",V849=""),"",D849-(E849+F849+V849))</f>
        <v/>
      </c>
      <c r="X849" s="63" t="str">
        <f t="shared" ref="X849:X869" si="825">IF(W849="","",MAX(W849,0))</f>
        <v/>
      </c>
      <c r="Y849" s="65" t="str">
        <f t="shared" ref="Y849:Y869" si="826">IF(J849="","",Y$4)</f>
        <v/>
      </c>
      <c r="Z849" s="65" t="str">
        <f t="shared" ref="Z849:Z869" si="827">IF(J849="","",J849*Z$4)</f>
        <v/>
      </c>
      <c r="AA849" s="19" t="str">
        <f t="shared" ref="AA849:AA869" si="828">IF(Y849="","",AA$4)</f>
        <v/>
      </c>
      <c r="AB849" s="19" t="str">
        <f t="shared" ref="AB849:AB869" si="829">IF(J849="","",ROUND(J849*AB$4 - MAX(K849-L849,0),2))</f>
        <v/>
      </c>
      <c r="AC849" s="19" t="str">
        <f t="shared" ref="AC849:AC869" si="830">IF(OR($A849="",J849="",B849="",M849&lt;0),"",MAX(ROUND(M849*B849*2,1)/2,0))</f>
        <v/>
      </c>
      <c r="AD849" s="19" t="str">
        <f t="shared" ref="AD849:AD869" si="831">IF(OR($A849="",N849=""),"",ROUND(N849*8/5,1)/2)</f>
        <v/>
      </c>
      <c r="AE849" s="19" t="str">
        <f t="shared" ref="AE849:AE869" si="832">IF(OR($A849="",B849="",N849=""),"",ROUND(AE$3*C849*B849*16/50,1)/2)</f>
        <v/>
      </c>
      <c r="AF849" s="19" t="str">
        <f t="shared" ref="AF849:AF869" si="833">IF(OR($A849="",J849="",N849=""),"",MAX(O849+P849-N849,0))</f>
        <v/>
      </c>
      <c r="AG849" s="19">
        <f t="shared" ref="AG849:AG869" si="834">P849</f>
        <v>0</v>
      </c>
      <c r="AH849" s="19" t="str">
        <f t="shared" ref="AH849:AH869" si="835">IF(OR($A849="",N849=""),"",ROUND((MAX(O849-Q849-AF849,0))*2,1)/2)</f>
        <v/>
      </c>
      <c r="AI849" s="81">
        <f t="shared" ref="AI849:AI869" si="836">IF(D849="",0,1)</f>
        <v>0</v>
      </c>
      <c r="AJ849" s="80">
        <f>IF(J849="",0,IF(ROUND(J849,2)&lt;=0,0,1))</f>
        <v>0</v>
      </c>
      <c r="AK849" s="19">
        <f t="shared" ref="AK849:AK869" si="837">IF(D849="",0,D849)</f>
        <v>0</v>
      </c>
      <c r="AL849" s="19">
        <f t="shared" ref="AL849:AL869" si="838">IF(D849="",0,F849)</f>
        <v>0</v>
      </c>
      <c r="AM849" s="64">
        <f>IF('Stammdaten Mitarbeitende'!N849&gt;0,AC849,0)</f>
        <v>0</v>
      </c>
      <c r="AN849" s="74">
        <f>IF('Stammdaten Mitarbeitende'!N849&gt;0,P849,0)</f>
        <v>0</v>
      </c>
      <c r="AO849" s="19">
        <f t="shared" ref="AO849:AO869" si="839">D849</f>
        <v>0</v>
      </c>
      <c r="AP849" s="19">
        <f t="shared" ref="AP849:AP869" si="840">F849</f>
        <v>0</v>
      </c>
      <c r="AQ849" s="97">
        <f t="shared" ref="AQ849:AQ869" si="841">IF(AM849="",0,MAX(AM849-AN849,0))</f>
        <v>0</v>
      </c>
    </row>
    <row r="850" spans="1:43" ht="17.25" hidden="1" customHeight="1" x14ac:dyDescent="0.2">
      <c r="A850" s="347" t="str">
        <f>'Stammdaten Mitarbeitende'!AA850</f>
        <v/>
      </c>
      <c r="B850" s="348" t="str">
        <f t="shared" si="814"/>
        <v/>
      </c>
      <c r="C850" s="162"/>
      <c r="D850" s="163"/>
      <c r="E850" s="164"/>
      <c r="F850" s="165"/>
      <c r="G850" s="307"/>
      <c r="H850" s="308"/>
      <c r="I850" s="346">
        <f t="shared" si="815"/>
        <v>0</v>
      </c>
      <c r="J850" s="309" t="str">
        <f t="shared" si="816"/>
        <v/>
      </c>
      <c r="K850" s="164"/>
      <c r="L850" s="342" t="str">
        <f t="shared" si="817"/>
        <v/>
      </c>
      <c r="M850" s="309" t="str">
        <f t="shared" si="818"/>
        <v/>
      </c>
      <c r="N850" s="309" t="str">
        <f t="shared" si="819"/>
        <v/>
      </c>
      <c r="O850" s="309" t="str">
        <f t="shared" si="820"/>
        <v/>
      </c>
      <c r="P850" s="164"/>
      <c r="Q850" s="309" t="str">
        <f t="shared" si="821"/>
        <v/>
      </c>
      <c r="R850" s="309" t="str">
        <f t="shared" si="822"/>
        <v/>
      </c>
      <c r="S850" s="56"/>
      <c r="T850" s="57"/>
      <c r="U850" s="64" t="str">
        <f>IF($A850="","",'Stammdaten Mitarbeitende'!L850)</f>
        <v/>
      </c>
      <c r="V850" s="63">
        <f t="shared" si="823"/>
        <v>0</v>
      </c>
      <c r="W850" s="63" t="str">
        <f t="shared" si="824"/>
        <v/>
      </c>
      <c r="X850" s="63" t="str">
        <f t="shared" si="825"/>
        <v/>
      </c>
      <c r="Y850" s="65" t="str">
        <f t="shared" si="826"/>
        <v/>
      </c>
      <c r="Z850" s="65" t="str">
        <f t="shared" si="827"/>
        <v/>
      </c>
      <c r="AA850" s="19" t="str">
        <f t="shared" si="828"/>
        <v/>
      </c>
      <c r="AB850" s="19" t="str">
        <f t="shared" si="829"/>
        <v/>
      </c>
      <c r="AC850" s="19" t="str">
        <f t="shared" si="830"/>
        <v/>
      </c>
      <c r="AD850" s="19" t="str">
        <f t="shared" si="831"/>
        <v/>
      </c>
      <c r="AE850" s="19" t="str">
        <f t="shared" si="832"/>
        <v/>
      </c>
      <c r="AF850" s="19" t="str">
        <f t="shared" si="833"/>
        <v/>
      </c>
      <c r="AG850" s="19">
        <f t="shared" si="834"/>
        <v>0</v>
      </c>
      <c r="AH850" s="19" t="str">
        <f t="shared" si="835"/>
        <v/>
      </c>
      <c r="AI850" s="81">
        <f t="shared" si="836"/>
        <v>0</v>
      </c>
      <c r="AJ850" s="80">
        <f t="shared" ref="AJ850:AJ869" si="842">IF(J850="",0,IF(ROUND(J850,2)&lt;=0,0,1))</f>
        <v>0</v>
      </c>
      <c r="AK850" s="19">
        <f t="shared" si="837"/>
        <v>0</v>
      </c>
      <c r="AL850" s="19">
        <f t="shared" si="838"/>
        <v>0</v>
      </c>
      <c r="AM850" s="64">
        <f>IF('Stammdaten Mitarbeitende'!N850&gt;0,AC850,0)</f>
        <v>0</v>
      </c>
      <c r="AN850" s="74">
        <f>IF('Stammdaten Mitarbeitende'!N850&gt;0,P850,0)</f>
        <v>0</v>
      </c>
      <c r="AO850" s="19">
        <f t="shared" si="839"/>
        <v>0</v>
      </c>
      <c r="AP850" s="19">
        <f t="shared" si="840"/>
        <v>0</v>
      </c>
      <c r="AQ850" s="97">
        <f t="shared" si="841"/>
        <v>0</v>
      </c>
    </row>
    <row r="851" spans="1:43" ht="17.25" hidden="1" customHeight="1" x14ac:dyDescent="0.2">
      <c r="A851" s="347" t="str">
        <f>'Stammdaten Mitarbeitende'!AA851</f>
        <v/>
      </c>
      <c r="B851" s="348" t="str">
        <f t="shared" si="814"/>
        <v/>
      </c>
      <c r="C851" s="162"/>
      <c r="D851" s="163"/>
      <c r="E851" s="164"/>
      <c r="F851" s="165"/>
      <c r="G851" s="307"/>
      <c r="H851" s="308"/>
      <c r="I851" s="346">
        <f t="shared" si="815"/>
        <v>0</v>
      </c>
      <c r="J851" s="309" t="str">
        <f t="shared" si="816"/>
        <v/>
      </c>
      <c r="K851" s="164"/>
      <c r="L851" s="342" t="str">
        <f t="shared" si="817"/>
        <v/>
      </c>
      <c r="M851" s="309" t="str">
        <f t="shared" si="818"/>
        <v/>
      </c>
      <c r="N851" s="309" t="str">
        <f t="shared" si="819"/>
        <v/>
      </c>
      <c r="O851" s="309" t="str">
        <f t="shared" si="820"/>
        <v/>
      </c>
      <c r="P851" s="164"/>
      <c r="Q851" s="309" t="str">
        <f t="shared" si="821"/>
        <v/>
      </c>
      <c r="R851" s="309" t="str">
        <f t="shared" si="822"/>
        <v/>
      </c>
      <c r="S851" s="56"/>
      <c r="T851" s="57"/>
      <c r="U851" s="64" t="str">
        <f>IF($A851="","",'Stammdaten Mitarbeitende'!L851)</f>
        <v/>
      </c>
      <c r="V851" s="63">
        <f t="shared" si="823"/>
        <v>0</v>
      </c>
      <c r="W851" s="63" t="str">
        <f t="shared" si="824"/>
        <v/>
      </c>
      <c r="X851" s="63" t="str">
        <f t="shared" si="825"/>
        <v/>
      </c>
      <c r="Y851" s="65" t="str">
        <f t="shared" si="826"/>
        <v/>
      </c>
      <c r="Z851" s="65" t="str">
        <f t="shared" si="827"/>
        <v/>
      </c>
      <c r="AA851" s="19" t="str">
        <f t="shared" si="828"/>
        <v/>
      </c>
      <c r="AB851" s="19" t="str">
        <f t="shared" si="829"/>
        <v/>
      </c>
      <c r="AC851" s="19" t="str">
        <f t="shared" si="830"/>
        <v/>
      </c>
      <c r="AD851" s="19" t="str">
        <f t="shared" si="831"/>
        <v/>
      </c>
      <c r="AE851" s="19" t="str">
        <f t="shared" si="832"/>
        <v/>
      </c>
      <c r="AF851" s="19" t="str">
        <f t="shared" si="833"/>
        <v/>
      </c>
      <c r="AG851" s="19">
        <f t="shared" si="834"/>
        <v>0</v>
      </c>
      <c r="AH851" s="19" t="str">
        <f t="shared" si="835"/>
        <v/>
      </c>
      <c r="AI851" s="81">
        <f t="shared" si="836"/>
        <v>0</v>
      </c>
      <c r="AJ851" s="80">
        <f t="shared" si="842"/>
        <v>0</v>
      </c>
      <c r="AK851" s="19">
        <f t="shared" si="837"/>
        <v>0</v>
      </c>
      <c r="AL851" s="19">
        <f t="shared" si="838"/>
        <v>0</v>
      </c>
      <c r="AM851" s="64">
        <f>IF('Stammdaten Mitarbeitende'!N851&gt;0,AC851,0)</f>
        <v>0</v>
      </c>
      <c r="AN851" s="74">
        <f>IF('Stammdaten Mitarbeitende'!N851&gt;0,P851,0)</f>
        <v>0</v>
      </c>
      <c r="AO851" s="19">
        <f t="shared" si="839"/>
        <v>0</v>
      </c>
      <c r="AP851" s="19">
        <f t="shared" si="840"/>
        <v>0</v>
      </c>
      <c r="AQ851" s="97">
        <f t="shared" si="841"/>
        <v>0</v>
      </c>
    </row>
    <row r="852" spans="1:43" ht="17.25" hidden="1" customHeight="1" x14ac:dyDescent="0.2">
      <c r="A852" s="347" t="str">
        <f>'Stammdaten Mitarbeitende'!AA852</f>
        <v/>
      </c>
      <c r="B852" s="348" t="str">
        <f t="shared" si="814"/>
        <v/>
      </c>
      <c r="C852" s="162"/>
      <c r="D852" s="163"/>
      <c r="E852" s="164"/>
      <c r="F852" s="165"/>
      <c r="G852" s="307"/>
      <c r="H852" s="308"/>
      <c r="I852" s="346">
        <f t="shared" si="815"/>
        <v>0</v>
      </c>
      <c r="J852" s="309" t="str">
        <f t="shared" si="816"/>
        <v/>
      </c>
      <c r="K852" s="164"/>
      <c r="L852" s="342" t="str">
        <f t="shared" si="817"/>
        <v/>
      </c>
      <c r="M852" s="309" t="str">
        <f t="shared" si="818"/>
        <v/>
      </c>
      <c r="N852" s="309" t="str">
        <f t="shared" si="819"/>
        <v/>
      </c>
      <c r="O852" s="309" t="str">
        <f t="shared" si="820"/>
        <v/>
      </c>
      <c r="P852" s="164"/>
      <c r="Q852" s="309" t="str">
        <f t="shared" si="821"/>
        <v/>
      </c>
      <c r="R852" s="309" t="str">
        <f t="shared" si="822"/>
        <v/>
      </c>
      <c r="S852" s="56"/>
      <c r="T852" s="57"/>
      <c r="U852" s="64" t="str">
        <f>IF($A852="","",'Stammdaten Mitarbeitende'!L852)</f>
        <v/>
      </c>
      <c r="V852" s="63">
        <f t="shared" si="823"/>
        <v>0</v>
      </c>
      <c r="W852" s="63" t="str">
        <f t="shared" si="824"/>
        <v/>
      </c>
      <c r="X852" s="63" t="str">
        <f t="shared" si="825"/>
        <v/>
      </c>
      <c r="Y852" s="65" t="str">
        <f t="shared" si="826"/>
        <v/>
      </c>
      <c r="Z852" s="65" t="str">
        <f t="shared" si="827"/>
        <v/>
      </c>
      <c r="AA852" s="19" t="str">
        <f t="shared" si="828"/>
        <v/>
      </c>
      <c r="AB852" s="19" t="str">
        <f t="shared" si="829"/>
        <v/>
      </c>
      <c r="AC852" s="19" t="str">
        <f t="shared" si="830"/>
        <v/>
      </c>
      <c r="AD852" s="19" t="str">
        <f t="shared" si="831"/>
        <v/>
      </c>
      <c r="AE852" s="19" t="str">
        <f t="shared" si="832"/>
        <v/>
      </c>
      <c r="AF852" s="19" t="str">
        <f t="shared" si="833"/>
        <v/>
      </c>
      <c r="AG852" s="19">
        <f t="shared" si="834"/>
        <v>0</v>
      </c>
      <c r="AH852" s="19" t="str">
        <f t="shared" si="835"/>
        <v/>
      </c>
      <c r="AI852" s="81">
        <f t="shared" si="836"/>
        <v>0</v>
      </c>
      <c r="AJ852" s="80">
        <f t="shared" si="842"/>
        <v>0</v>
      </c>
      <c r="AK852" s="19">
        <f t="shared" si="837"/>
        <v>0</v>
      </c>
      <c r="AL852" s="19">
        <f t="shared" si="838"/>
        <v>0</v>
      </c>
      <c r="AM852" s="64">
        <f>IF('Stammdaten Mitarbeitende'!N852&gt;0,AC852,0)</f>
        <v>0</v>
      </c>
      <c r="AN852" s="74">
        <f>IF('Stammdaten Mitarbeitende'!N852&gt;0,P852,0)</f>
        <v>0</v>
      </c>
      <c r="AO852" s="19">
        <f t="shared" si="839"/>
        <v>0</v>
      </c>
      <c r="AP852" s="19">
        <f t="shared" si="840"/>
        <v>0</v>
      </c>
      <c r="AQ852" s="97">
        <f t="shared" si="841"/>
        <v>0</v>
      </c>
    </row>
    <row r="853" spans="1:43" ht="17.25" hidden="1" customHeight="1" x14ac:dyDescent="0.2">
      <c r="A853" s="347" t="str">
        <f>'Stammdaten Mitarbeitende'!AA853</f>
        <v/>
      </c>
      <c r="B853" s="348" t="str">
        <f t="shared" si="814"/>
        <v/>
      </c>
      <c r="C853" s="162"/>
      <c r="D853" s="163"/>
      <c r="E853" s="164"/>
      <c r="F853" s="165"/>
      <c r="G853" s="307"/>
      <c r="H853" s="308"/>
      <c r="I853" s="346">
        <f t="shared" si="815"/>
        <v>0</v>
      </c>
      <c r="J853" s="309" t="str">
        <f t="shared" si="816"/>
        <v/>
      </c>
      <c r="K853" s="164"/>
      <c r="L853" s="342" t="str">
        <f t="shared" si="817"/>
        <v/>
      </c>
      <c r="M853" s="309" t="str">
        <f t="shared" si="818"/>
        <v/>
      </c>
      <c r="N853" s="309" t="str">
        <f t="shared" si="819"/>
        <v/>
      </c>
      <c r="O853" s="309" t="str">
        <f t="shared" si="820"/>
        <v/>
      </c>
      <c r="P853" s="164"/>
      <c r="Q853" s="309" t="str">
        <f t="shared" si="821"/>
        <v/>
      </c>
      <c r="R853" s="309" t="str">
        <f t="shared" si="822"/>
        <v/>
      </c>
      <c r="S853" s="56"/>
      <c r="T853" s="57"/>
      <c r="U853" s="64" t="str">
        <f>IF($A853="","",'Stammdaten Mitarbeitende'!L853)</f>
        <v/>
      </c>
      <c r="V853" s="63">
        <f t="shared" si="823"/>
        <v>0</v>
      </c>
      <c r="W853" s="63" t="str">
        <f t="shared" si="824"/>
        <v/>
      </c>
      <c r="X853" s="63" t="str">
        <f t="shared" si="825"/>
        <v/>
      </c>
      <c r="Y853" s="65" t="str">
        <f t="shared" si="826"/>
        <v/>
      </c>
      <c r="Z853" s="65" t="str">
        <f t="shared" si="827"/>
        <v/>
      </c>
      <c r="AA853" s="19" t="str">
        <f t="shared" si="828"/>
        <v/>
      </c>
      <c r="AB853" s="19" t="str">
        <f t="shared" si="829"/>
        <v/>
      </c>
      <c r="AC853" s="19" t="str">
        <f t="shared" si="830"/>
        <v/>
      </c>
      <c r="AD853" s="19" t="str">
        <f t="shared" si="831"/>
        <v/>
      </c>
      <c r="AE853" s="19" t="str">
        <f t="shared" si="832"/>
        <v/>
      </c>
      <c r="AF853" s="19" t="str">
        <f t="shared" si="833"/>
        <v/>
      </c>
      <c r="AG853" s="19">
        <f t="shared" si="834"/>
        <v>0</v>
      </c>
      <c r="AH853" s="19" t="str">
        <f t="shared" si="835"/>
        <v/>
      </c>
      <c r="AI853" s="81">
        <f t="shared" si="836"/>
        <v>0</v>
      </c>
      <c r="AJ853" s="80">
        <f t="shared" si="842"/>
        <v>0</v>
      </c>
      <c r="AK853" s="19">
        <f t="shared" si="837"/>
        <v>0</v>
      </c>
      <c r="AL853" s="19">
        <f t="shared" si="838"/>
        <v>0</v>
      </c>
      <c r="AM853" s="64">
        <f>IF('Stammdaten Mitarbeitende'!N853&gt;0,AC853,0)</f>
        <v>0</v>
      </c>
      <c r="AN853" s="74">
        <f>IF('Stammdaten Mitarbeitende'!N853&gt;0,P853,0)</f>
        <v>0</v>
      </c>
      <c r="AO853" s="19">
        <f t="shared" si="839"/>
        <v>0</v>
      </c>
      <c r="AP853" s="19">
        <f t="shared" si="840"/>
        <v>0</v>
      </c>
      <c r="AQ853" s="97">
        <f t="shared" si="841"/>
        <v>0</v>
      </c>
    </row>
    <row r="854" spans="1:43" ht="17.25" hidden="1" customHeight="1" x14ac:dyDescent="0.2">
      <c r="A854" s="347" t="str">
        <f>'Stammdaten Mitarbeitende'!AA854</f>
        <v/>
      </c>
      <c r="B854" s="348" t="str">
        <f t="shared" si="814"/>
        <v/>
      </c>
      <c r="C854" s="162"/>
      <c r="D854" s="163"/>
      <c r="E854" s="164"/>
      <c r="F854" s="165"/>
      <c r="G854" s="307"/>
      <c r="H854" s="308"/>
      <c r="I854" s="346">
        <f t="shared" si="815"/>
        <v>0</v>
      </c>
      <c r="J854" s="309" t="str">
        <f t="shared" si="816"/>
        <v/>
      </c>
      <c r="K854" s="164"/>
      <c r="L854" s="342" t="str">
        <f t="shared" si="817"/>
        <v/>
      </c>
      <c r="M854" s="309" t="str">
        <f t="shared" si="818"/>
        <v/>
      </c>
      <c r="N854" s="309" t="str">
        <f t="shared" si="819"/>
        <v/>
      </c>
      <c r="O854" s="309" t="str">
        <f t="shared" si="820"/>
        <v/>
      </c>
      <c r="P854" s="164"/>
      <c r="Q854" s="309" t="str">
        <f t="shared" si="821"/>
        <v/>
      </c>
      <c r="R854" s="309" t="str">
        <f t="shared" si="822"/>
        <v/>
      </c>
      <c r="S854" s="56"/>
      <c r="T854" s="57"/>
      <c r="U854" s="64" t="str">
        <f>IF($A854="","",'Stammdaten Mitarbeitende'!L854)</f>
        <v/>
      </c>
      <c r="V854" s="63">
        <f t="shared" si="823"/>
        <v>0</v>
      </c>
      <c r="W854" s="63" t="str">
        <f t="shared" si="824"/>
        <v/>
      </c>
      <c r="X854" s="63" t="str">
        <f t="shared" si="825"/>
        <v/>
      </c>
      <c r="Y854" s="65" t="str">
        <f t="shared" si="826"/>
        <v/>
      </c>
      <c r="Z854" s="65" t="str">
        <f t="shared" si="827"/>
        <v/>
      </c>
      <c r="AA854" s="19" t="str">
        <f t="shared" si="828"/>
        <v/>
      </c>
      <c r="AB854" s="19" t="str">
        <f t="shared" si="829"/>
        <v/>
      </c>
      <c r="AC854" s="19" t="str">
        <f t="shared" si="830"/>
        <v/>
      </c>
      <c r="AD854" s="19" t="str">
        <f t="shared" si="831"/>
        <v/>
      </c>
      <c r="AE854" s="19" t="str">
        <f t="shared" si="832"/>
        <v/>
      </c>
      <c r="AF854" s="19" t="str">
        <f t="shared" si="833"/>
        <v/>
      </c>
      <c r="AG854" s="19">
        <f t="shared" si="834"/>
        <v>0</v>
      </c>
      <c r="AH854" s="19" t="str">
        <f t="shared" si="835"/>
        <v/>
      </c>
      <c r="AI854" s="81">
        <f t="shared" si="836"/>
        <v>0</v>
      </c>
      <c r="AJ854" s="80">
        <f t="shared" si="842"/>
        <v>0</v>
      </c>
      <c r="AK854" s="19">
        <f t="shared" si="837"/>
        <v>0</v>
      </c>
      <c r="AL854" s="19">
        <f t="shared" si="838"/>
        <v>0</v>
      </c>
      <c r="AM854" s="64">
        <f>IF('Stammdaten Mitarbeitende'!N854&gt;0,AC854,0)</f>
        <v>0</v>
      </c>
      <c r="AN854" s="74">
        <f>IF('Stammdaten Mitarbeitende'!N854&gt;0,P854,0)</f>
        <v>0</v>
      </c>
      <c r="AO854" s="19">
        <f t="shared" si="839"/>
        <v>0</v>
      </c>
      <c r="AP854" s="19">
        <f t="shared" si="840"/>
        <v>0</v>
      </c>
      <c r="AQ854" s="97">
        <f t="shared" si="841"/>
        <v>0</v>
      </c>
    </row>
    <row r="855" spans="1:43" ht="17.25" hidden="1" customHeight="1" x14ac:dyDescent="0.2">
      <c r="A855" s="347" t="str">
        <f>'Stammdaten Mitarbeitende'!AA855</f>
        <v/>
      </c>
      <c r="B855" s="348" t="str">
        <f t="shared" si="814"/>
        <v/>
      </c>
      <c r="C855" s="162"/>
      <c r="D855" s="163"/>
      <c r="E855" s="164"/>
      <c r="F855" s="165"/>
      <c r="G855" s="307"/>
      <c r="H855" s="308"/>
      <c r="I855" s="346">
        <f t="shared" si="815"/>
        <v>0</v>
      </c>
      <c r="J855" s="309" t="str">
        <f t="shared" si="816"/>
        <v/>
      </c>
      <c r="K855" s="164"/>
      <c r="L855" s="342" t="str">
        <f t="shared" si="817"/>
        <v/>
      </c>
      <c r="M855" s="309" t="str">
        <f t="shared" si="818"/>
        <v/>
      </c>
      <c r="N855" s="309" t="str">
        <f t="shared" si="819"/>
        <v/>
      </c>
      <c r="O855" s="309" t="str">
        <f t="shared" si="820"/>
        <v/>
      </c>
      <c r="P855" s="164"/>
      <c r="Q855" s="309" t="str">
        <f t="shared" si="821"/>
        <v/>
      </c>
      <c r="R855" s="309" t="str">
        <f t="shared" si="822"/>
        <v/>
      </c>
      <c r="S855" s="56"/>
      <c r="T855" s="57"/>
      <c r="U855" s="64" t="str">
        <f>IF($A855="","",'Stammdaten Mitarbeitende'!L855)</f>
        <v/>
      </c>
      <c r="V855" s="63">
        <f t="shared" si="823"/>
        <v>0</v>
      </c>
      <c r="W855" s="63" t="str">
        <f t="shared" si="824"/>
        <v/>
      </c>
      <c r="X855" s="63" t="str">
        <f t="shared" si="825"/>
        <v/>
      </c>
      <c r="Y855" s="65" t="str">
        <f t="shared" si="826"/>
        <v/>
      </c>
      <c r="Z855" s="65" t="str">
        <f t="shared" si="827"/>
        <v/>
      </c>
      <c r="AA855" s="19" t="str">
        <f t="shared" si="828"/>
        <v/>
      </c>
      <c r="AB855" s="19" t="str">
        <f t="shared" si="829"/>
        <v/>
      </c>
      <c r="AC855" s="19" t="str">
        <f t="shared" si="830"/>
        <v/>
      </c>
      <c r="AD855" s="19" t="str">
        <f t="shared" si="831"/>
        <v/>
      </c>
      <c r="AE855" s="19" t="str">
        <f t="shared" si="832"/>
        <v/>
      </c>
      <c r="AF855" s="19" t="str">
        <f t="shared" si="833"/>
        <v/>
      </c>
      <c r="AG855" s="19">
        <f t="shared" si="834"/>
        <v>0</v>
      </c>
      <c r="AH855" s="19" t="str">
        <f t="shared" si="835"/>
        <v/>
      </c>
      <c r="AI855" s="81">
        <f t="shared" si="836"/>
        <v>0</v>
      </c>
      <c r="AJ855" s="80">
        <f t="shared" si="842"/>
        <v>0</v>
      </c>
      <c r="AK855" s="19">
        <f t="shared" si="837"/>
        <v>0</v>
      </c>
      <c r="AL855" s="19">
        <f t="shared" si="838"/>
        <v>0</v>
      </c>
      <c r="AM855" s="64">
        <f>IF('Stammdaten Mitarbeitende'!N855&gt;0,AC855,0)</f>
        <v>0</v>
      </c>
      <c r="AN855" s="74">
        <f>IF('Stammdaten Mitarbeitende'!N855&gt;0,P855,0)</f>
        <v>0</v>
      </c>
      <c r="AO855" s="19">
        <f t="shared" si="839"/>
        <v>0</v>
      </c>
      <c r="AP855" s="19">
        <f t="shared" si="840"/>
        <v>0</v>
      </c>
      <c r="AQ855" s="97">
        <f t="shared" si="841"/>
        <v>0</v>
      </c>
    </row>
    <row r="856" spans="1:43" ht="17.25" hidden="1" customHeight="1" x14ac:dyDescent="0.2">
      <c r="A856" s="347" t="str">
        <f>'Stammdaten Mitarbeitende'!AA856</f>
        <v/>
      </c>
      <c r="B856" s="348" t="str">
        <f t="shared" si="814"/>
        <v/>
      </c>
      <c r="C856" s="162"/>
      <c r="D856" s="163"/>
      <c r="E856" s="164"/>
      <c r="F856" s="165"/>
      <c r="G856" s="307"/>
      <c r="H856" s="308"/>
      <c r="I856" s="346">
        <f t="shared" si="815"/>
        <v>0</v>
      </c>
      <c r="J856" s="309" t="str">
        <f t="shared" si="816"/>
        <v/>
      </c>
      <c r="K856" s="164"/>
      <c r="L856" s="342" t="str">
        <f t="shared" si="817"/>
        <v/>
      </c>
      <c r="M856" s="309" t="str">
        <f t="shared" si="818"/>
        <v/>
      </c>
      <c r="N856" s="309" t="str">
        <f t="shared" si="819"/>
        <v/>
      </c>
      <c r="O856" s="309" t="str">
        <f t="shared" si="820"/>
        <v/>
      </c>
      <c r="P856" s="164"/>
      <c r="Q856" s="309" t="str">
        <f t="shared" si="821"/>
        <v/>
      </c>
      <c r="R856" s="309" t="str">
        <f t="shared" si="822"/>
        <v/>
      </c>
      <c r="S856" s="56"/>
      <c r="T856" s="57"/>
      <c r="U856" s="64" t="str">
        <f>IF($A856="","",'Stammdaten Mitarbeitende'!L856)</f>
        <v/>
      </c>
      <c r="V856" s="63">
        <f t="shared" si="823"/>
        <v>0</v>
      </c>
      <c r="W856" s="63" t="str">
        <f t="shared" si="824"/>
        <v/>
      </c>
      <c r="X856" s="63" t="str">
        <f t="shared" si="825"/>
        <v/>
      </c>
      <c r="Y856" s="65" t="str">
        <f t="shared" si="826"/>
        <v/>
      </c>
      <c r="Z856" s="65" t="str">
        <f t="shared" si="827"/>
        <v/>
      </c>
      <c r="AA856" s="19" t="str">
        <f t="shared" si="828"/>
        <v/>
      </c>
      <c r="AB856" s="19" t="str">
        <f t="shared" si="829"/>
        <v/>
      </c>
      <c r="AC856" s="19" t="str">
        <f t="shared" si="830"/>
        <v/>
      </c>
      <c r="AD856" s="19" t="str">
        <f t="shared" si="831"/>
        <v/>
      </c>
      <c r="AE856" s="19" t="str">
        <f t="shared" si="832"/>
        <v/>
      </c>
      <c r="AF856" s="19" t="str">
        <f t="shared" si="833"/>
        <v/>
      </c>
      <c r="AG856" s="19">
        <f t="shared" si="834"/>
        <v>0</v>
      </c>
      <c r="AH856" s="19" t="str">
        <f t="shared" si="835"/>
        <v/>
      </c>
      <c r="AI856" s="81">
        <f t="shared" si="836"/>
        <v>0</v>
      </c>
      <c r="AJ856" s="80">
        <f t="shared" si="842"/>
        <v>0</v>
      </c>
      <c r="AK856" s="19">
        <f t="shared" si="837"/>
        <v>0</v>
      </c>
      <c r="AL856" s="19">
        <f t="shared" si="838"/>
        <v>0</v>
      </c>
      <c r="AM856" s="64">
        <f>IF('Stammdaten Mitarbeitende'!N856&gt;0,AC856,0)</f>
        <v>0</v>
      </c>
      <c r="AN856" s="74">
        <f>IF('Stammdaten Mitarbeitende'!N856&gt;0,P856,0)</f>
        <v>0</v>
      </c>
      <c r="AO856" s="19">
        <f t="shared" si="839"/>
        <v>0</v>
      </c>
      <c r="AP856" s="19">
        <f t="shared" si="840"/>
        <v>0</v>
      </c>
      <c r="AQ856" s="97">
        <f t="shared" si="841"/>
        <v>0</v>
      </c>
    </row>
    <row r="857" spans="1:43" ht="17.25" hidden="1" customHeight="1" x14ac:dyDescent="0.2">
      <c r="A857" s="347" t="str">
        <f>'Stammdaten Mitarbeitende'!AA857</f>
        <v/>
      </c>
      <c r="B857" s="348" t="str">
        <f t="shared" si="814"/>
        <v/>
      </c>
      <c r="C857" s="162"/>
      <c r="D857" s="163"/>
      <c r="E857" s="164"/>
      <c r="F857" s="165"/>
      <c r="G857" s="307"/>
      <c r="H857" s="308"/>
      <c r="I857" s="346">
        <f t="shared" si="815"/>
        <v>0</v>
      </c>
      <c r="J857" s="309" t="str">
        <f t="shared" si="816"/>
        <v/>
      </c>
      <c r="K857" s="164"/>
      <c r="L857" s="342" t="str">
        <f t="shared" si="817"/>
        <v/>
      </c>
      <c r="M857" s="309" t="str">
        <f t="shared" si="818"/>
        <v/>
      </c>
      <c r="N857" s="309" t="str">
        <f t="shared" si="819"/>
        <v/>
      </c>
      <c r="O857" s="309" t="str">
        <f t="shared" si="820"/>
        <v/>
      </c>
      <c r="P857" s="164"/>
      <c r="Q857" s="309" t="str">
        <f t="shared" si="821"/>
        <v/>
      </c>
      <c r="R857" s="309" t="str">
        <f t="shared" si="822"/>
        <v/>
      </c>
      <c r="S857" s="56"/>
      <c r="T857" s="57"/>
      <c r="U857" s="64" t="str">
        <f>IF($A857="","",'Stammdaten Mitarbeitende'!L857)</f>
        <v/>
      </c>
      <c r="V857" s="63">
        <f t="shared" si="823"/>
        <v>0</v>
      </c>
      <c r="W857" s="63" t="str">
        <f t="shared" si="824"/>
        <v/>
      </c>
      <c r="X857" s="63" t="str">
        <f t="shared" si="825"/>
        <v/>
      </c>
      <c r="Y857" s="65" t="str">
        <f t="shared" si="826"/>
        <v/>
      </c>
      <c r="Z857" s="65" t="str">
        <f t="shared" si="827"/>
        <v/>
      </c>
      <c r="AA857" s="19" t="str">
        <f t="shared" si="828"/>
        <v/>
      </c>
      <c r="AB857" s="19" t="str">
        <f t="shared" si="829"/>
        <v/>
      </c>
      <c r="AC857" s="19" t="str">
        <f t="shared" si="830"/>
        <v/>
      </c>
      <c r="AD857" s="19" t="str">
        <f t="shared" si="831"/>
        <v/>
      </c>
      <c r="AE857" s="19" t="str">
        <f t="shared" si="832"/>
        <v/>
      </c>
      <c r="AF857" s="19" t="str">
        <f t="shared" si="833"/>
        <v/>
      </c>
      <c r="AG857" s="19">
        <f t="shared" si="834"/>
        <v>0</v>
      </c>
      <c r="AH857" s="19" t="str">
        <f t="shared" si="835"/>
        <v/>
      </c>
      <c r="AI857" s="81">
        <f t="shared" si="836"/>
        <v>0</v>
      </c>
      <c r="AJ857" s="80">
        <f t="shared" si="842"/>
        <v>0</v>
      </c>
      <c r="AK857" s="19">
        <f t="shared" si="837"/>
        <v>0</v>
      </c>
      <c r="AL857" s="19">
        <f t="shared" si="838"/>
        <v>0</v>
      </c>
      <c r="AM857" s="64">
        <f>IF('Stammdaten Mitarbeitende'!N857&gt;0,AC857,0)</f>
        <v>0</v>
      </c>
      <c r="AN857" s="74">
        <f>IF('Stammdaten Mitarbeitende'!N857&gt;0,P857,0)</f>
        <v>0</v>
      </c>
      <c r="AO857" s="19">
        <f t="shared" si="839"/>
        <v>0</v>
      </c>
      <c r="AP857" s="19">
        <f t="shared" si="840"/>
        <v>0</v>
      </c>
      <c r="AQ857" s="97">
        <f t="shared" si="841"/>
        <v>0</v>
      </c>
    </row>
    <row r="858" spans="1:43" ht="17.25" hidden="1" customHeight="1" x14ac:dyDescent="0.2">
      <c r="A858" s="347" t="str">
        <f>'Stammdaten Mitarbeitende'!AA858</f>
        <v/>
      </c>
      <c r="B858" s="348" t="str">
        <f t="shared" si="814"/>
        <v/>
      </c>
      <c r="C858" s="162"/>
      <c r="D858" s="163"/>
      <c r="E858" s="164"/>
      <c r="F858" s="165"/>
      <c r="G858" s="307"/>
      <c r="H858" s="308"/>
      <c r="I858" s="346">
        <f t="shared" si="815"/>
        <v>0</v>
      </c>
      <c r="J858" s="309" t="str">
        <f t="shared" si="816"/>
        <v/>
      </c>
      <c r="K858" s="164"/>
      <c r="L858" s="342" t="str">
        <f t="shared" si="817"/>
        <v/>
      </c>
      <c r="M858" s="309" t="str">
        <f t="shared" si="818"/>
        <v/>
      </c>
      <c r="N858" s="309" t="str">
        <f t="shared" si="819"/>
        <v/>
      </c>
      <c r="O858" s="309" t="str">
        <f t="shared" si="820"/>
        <v/>
      </c>
      <c r="P858" s="164"/>
      <c r="Q858" s="309" t="str">
        <f t="shared" si="821"/>
        <v/>
      </c>
      <c r="R858" s="309" t="str">
        <f t="shared" si="822"/>
        <v/>
      </c>
      <c r="S858" s="56"/>
      <c r="T858" s="57"/>
      <c r="U858" s="64" t="str">
        <f>IF($A858="","",'Stammdaten Mitarbeitende'!L858)</f>
        <v/>
      </c>
      <c r="V858" s="63">
        <f t="shared" si="823"/>
        <v>0</v>
      </c>
      <c r="W858" s="63" t="str">
        <f t="shared" si="824"/>
        <v/>
      </c>
      <c r="X858" s="63" t="str">
        <f t="shared" si="825"/>
        <v/>
      </c>
      <c r="Y858" s="65" t="str">
        <f t="shared" si="826"/>
        <v/>
      </c>
      <c r="Z858" s="65" t="str">
        <f t="shared" si="827"/>
        <v/>
      </c>
      <c r="AA858" s="19" t="str">
        <f t="shared" si="828"/>
        <v/>
      </c>
      <c r="AB858" s="19" t="str">
        <f t="shared" si="829"/>
        <v/>
      </c>
      <c r="AC858" s="19" t="str">
        <f t="shared" si="830"/>
        <v/>
      </c>
      <c r="AD858" s="19" t="str">
        <f t="shared" si="831"/>
        <v/>
      </c>
      <c r="AE858" s="19" t="str">
        <f t="shared" si="832"/>
        <v/>
      </c>
      <c r="AF858" s="19" t="str">
        <f t="shared" si="833"/>
        <v/>
      </c>
      <c r="AG858" s="19">
        <f t="shared" si="834"/>
        <v>0</v>
      </c>
      <c r="AH858" s="19" t="str">
        <f t="shared" si="835"/>
        <v/>
      </c>
      <c r="AI858" s="81">
        <f t="shared" si="836"/>
        <v>0</v>
      </c>
      <c r="AJ858" s="80">
        <f t="shared" si="842"/>
        <v>0</v>
      </c>
      <c r="AK858" s="19">
        <f t="shared" si="837"/>
        <v>0</v>
      </c>
      <c r="AL858" s="19">
        <f t="shared" si="838"/>
        <v>0</v>
      </c>
      <c r="AM858" s="64">
        <f>IF('Stammdaten Mitarbeitende'!N858&gt;0,AC858,0)</f>
        <v>0</v>
      </c>
      <c r="AN858" s="74">
        <f>IF('Stammdaten Mitarbeitende'!N858&gt;0,P858,0)</f>
        <v>0</v>
      </c>
      <c r="AO858" s="19">
        <f t="shared" si="839"/>
        <v>0</v>
      </c>
      <c r="AP858" s="19">
        <f t="shared" si="840"/>
        <v>0</v>
      </c>
      <c r="AQ858" s="97">
        <f t="shared" si="841"/>
        <v>0</v>
      </c>
    </row>
    <row r="859" spans="1:43" ht="17.25" hidden="1" customHeight="1" x14ac:dyDescent="0.2">
      <c r="A859" s="347" t="str">
        <f>'Stammdaten Mitarbeitende'!AA859</f>
        <v/>
      </c>
      <c r="B859" s="348" t="str">
        <f t="shared" si="814"/>
        <v/>
      </c>
      <c r="C859" s="162"/>
      <c r="D859" s="163"/>
      <c r="E859" s="164"/>
      <c r="F859" s="165"/>
      <c r="G859" s="307"/>
      <c r="H859" s="308"/>
      <c r="I859" s="346">
        <f t="shared" si="815"/>
        <v>0</v>
      </c>
      <c r="J859" s="309" t="str">
        <f t="shared" si="816"/>
        <v/>
      </c>
      <c r="K859" s="164"/>
      <c r="L859" s="342" t="str">
        <f t="shared" si="817"/>
        <v/>
      </c>
      <c r="M859" s="309" t="str">
        <f t="shared" si="818"/>
        <v/>
      </c>
      <c r="N859" s="309" t="str">
        <f t="shared" si="819"/>
        <v/>
      </c>
      <c r="O859" s="309" t="str">
        <f t="shared" si="820"/>
        <v/>
      </c>
      <c r="P859" s="164"/>
      <c r="Q859" s="309" t="str">
        <f t="shared" si="821"/>
        <v/>
      </c>
      <c r="R859" s="309" t="str">
        <f t="shared" si="822"/>
        <v/>
      </c>
      <c r="S859" s="56"/>
      <c r="T859" s="57"/>
      <c r="U859" s="64" t="str">
        <f>IF($A859="","",'Stammdaten Mitarbeitende'!L859)</f>
        <v/>
      </c>
      <c r="V859" s="63">
        <f t="shared" si="823"/>
        <v>0</v>
      </c>
      <c r="W859" s="63" t="str">
        <f t="shared" si="824"/>
        <v/>
      </c>
      <c r="X859" s="63" t="str">
        <f t="shared" si="825"/>
        <v/>
      </c>
      <c r="Y859" s="65" t="str">
        <f t="shared" si="826"/>
        <v/>
      </c>
      <c r="Z859" s="65" t="str">
        <f t="shared" si="827"/>
        <v/>
      </c>
      <c r="AA859" s="19" t="str">
        <f t="shared" si="828"/>
        <v/>
      </c>
      <c r="AB859" s="19" t="str">
        <f t="shared" si="829"/>
        <v/>
      </c>
      <c r="AC859" s="19" t="str">
        <f t="shared" si="830"/>
        <v/>
      </c>
      <c r="AD859" s="19" t="str">
        <f t="shared" si="831"/>
        <v/>
      </c>
      <c r="AE859" s="19" t="str">
        <f t="shared" si="832"/>
        <v/>
      </c>
      <c r="AF859" s="19" t="str">
        <f t="shared" si="833"/>
        <v/>
      </c>
      <c r="AG859" s="19">
        <f t="shared" si="834"/>
        <v>0</v>
      </c>
      <c r="AH859" s="19" t="str">
        <f t="shared" si="835"/>
        <v/>
      </c>
      <c r="AI859" s="81">
        <f t="shared" si="836"/>
        <v>0</v>
      </c>
      <c r="AJ859" s="80">
        <f t="shared" si="842"/>
        <v>0</v>
      </c>
      <c r="AK859" s="19">
        <f t="shared" si="837"/>
        <v>0</v>
      </c>
      <c r="AL859" s="19">
        <f t="shared" si="838"/>
        <v>0</v>
      </c>
      <c r="AM859" s="64">
        <f>IF('Stammdaten Mitarbeitende'!N859&gt;0,AC859,0)</f>
        <v>0</v>
      </c>
      <c r="AN859" s="74">
        <f>IF('Stammdaten Mitarbeitende'!N859&gt;0,P859,0)</f>
        <v>0</v>
      </c>
      <c r="AO859" s="19">
        <f t="shared" si="839"/>
        <v>0</v>
      </c>
      <c r="AP859" s="19">
        <f t="shared" si="840"/>
        <v>0</v>
      </c>
      <c r="AQ859" s="97">
        <f t="shared" si="841"/>
        <v>0</v>
      </c>
    </row>
    <row r="860" spans="1:43" ht="17.25" hidden="1" customHeight="1" x14ac:dyDescent="0.2">
      <c r="A860" s="347" t="str">
        <f>'Stammdaten Mitarbeitende'!AA860</f>
        <v/>
      </c>
      <c r="B860" s="348" t="str">
        <f t="shared" si="814"/>
        <v/>
      </c>
      <c r="C860" s="162"/>
      <c r="D860" s="163"/>
      <c r="E860" s="164"/>
      <c r="F860" s="165"/>
      <c r="G860" s="307"/>
      <c r="H860" s="308"/>
      <c r="I860" s="346">
        <f t="shared" si="815"/>
        <v>0</v>
      </c>
      <c r="J860" s="309" t="str">
        <f t="shared" si="816"/>
        <v/>
      </c>
      <c r="K860" s="164"/>
      <c r="L860" s="342" t="str">
        <f t="shared" si="817"/>
        <v/>
      </c>
      <c r="M860" s="309" t="str">
        <f t="shared" si="818"/>
        <v/>
      </c>
      <c r="N860" s="309" t="str">
        <f t="shared" si="819"/>
        <v/>
      </c>
      <c r="O860" s="309" t="str">
        <f t="shared" si="820"/>
        <v/>
      </c>
      <c r="P860" s="164"/>
      <c r="Q860" s="309" t="str">
        <f t="shared" si="821"/>
        <v/>
      </c>
      <c r="R860" s="309" t="str">
        <f t="shared" si="822"/>
        <v/>
      </c>
      <c r="S860" s="56"/>
      <c r="T860" s="57"/>
      <c r="U860" s="64" t="str">
        <f>IF($A860="","",'Stammdaten Mitarbeitende'!L860)</f>
        <v/>
      </c>
      <c r="V860" s="63">
        <f t="shared" si="823"/>
        <v>0</v>
      </c>
      <c r="W860" s="63" t="str">
        <f t="shared" si="824"/>
        <v/>
      </c>
      <c r="X860" s="63" t="str">
        <f t="shared" si="825"/>
        <v/>
      </c>
      <c r="Y860" s="65" t="str">
        <f t="shared" si="826"/>
        <v/>
      </c>
      <c r="Z860" s="65" t="str">
        <f t="shared" si="827"/>
        <v/>
      </c>
      <c r="AA860" s="19" t="str">
        <f t="shared" si="828"/>
        <v/>
      </c>
      <c r="AB860" s="19" t="str">
        <f t="shared" si="829"/>
        <v/>
      </c>
      <c r="AC860" s="19" t="str">
        <f t="shared" si="830"/>
        <v/>
      </c>
      <c r="AD860" s="19" t="str">
        <f t="shared" si="831"/>
        <v/>
      </c>
      <c r="AE860" s="19" t="str">
        <f t="shared" si="832"/>
        <v/>
      </c>
      <c r="AF860" s="19" t="str">
        <f t="shared" si="833"/>
        <v/>
      </c>
      <c r="AG860" s="19">
        <f t="shared" si="834"/>
        <v>0</v>
      </c>
      <c r="AH860" s="19" t="str">
        <f t="shared" si="835"/>
        <v/>
      </c>
      <c r="AI860" s="81">
        <f t="shared" si="836"/>
        <v>0</v>
      </c>
      <c r="AJ860" s="80">
        <f t="shared" si="842"/>
        <v>0</v>
      </c>
      <c r="AK860" s="19">
        <f t="shared" si="837"/>
        <v>0</v>
      </c>
      <c r="AL860" s="19">
        <f t="shared" si="838"/>
        <v>0</v>
      </c>
      <c r="AM860" s="64">
        <f>IF('Stammdaten Mitarbeitende'!N860&gt;0,AC860,0)</f>
        <v>0</v>
      </c>
      <c r="AN860" s="74">
        <f>IF('Stammdaten Mitarbeitende'!N860&gt;0,P860,0)</f>
        <v>0</v>
      </c>
      <c r="AO860" s="19">
        <f t="shared" si="839"/>
        <v>0</v>
      </c>
      <c r="AP860" s="19">
        <f t="shared" si="840"/>
        <v>0</v>
      </c>
      <c r="AQ860" s="97">
        <f t="shared" si="841"/>
        <v>0</v>
      </c>
    </row>
    <row r="861" spans="1:43" ht="17.25" hidden="1" customHeight="1" x14ac:dyDescent="0.2">
      <c r="A861" s="347" t="str">
        <f>'Stammdaten Mitarbeitende'!AA861</f>
        <v/>
      </c>
      <c r="B861" s="348" t="str">
        <f t="shared" si="814"/>
        <v/>
      </c>
      <c r="C861" s="162"/>
      <c r="D861" s="163"/>
      <c r="E861" s="164"/>
      <c r="F861" s="165"/>
      <c r="G861" s="307"/>
      <c r="H861" s="308"/>
      <c r="I861" s="346">
        <f t="shared" si="815"/>
        <v>0</v>
      </c>
      <c r="J861" s="309" t="str">
        <f t="shared" si="816"/>
        <v/>
      </c>
      <c r="K861" s="164"/>
      <c r="L861" s="342" t="str">
        <f t="shared" si="817"/>
        <v/>
      </c>
      <c r="M861" s="309" t="str">
        <f t="shared" si="818"/>
        <v/>
      </c>
      <c r="N861" s="309" t="str">
        <f t="shared" si="819"/>
        <v/>
      </c>
      <c r="O861" s="309" t="str">
        <f t="shared" si="820"/>
        <v/>
      </c>
      <c r="P861" s="164"/>
      <c r="Q861" s="309" t="str">
        <f t="shared" si="821"/>
        <v/>
      </c>
      <c r="R861" s="309" t="str">
        <f t="shared" si="822"/>
        <v/>
      </c>
      <c r="S861" s="56"/>
      <c r="T861" s="57"/>
      <c r="U861" s="64" t="str">
        <f>IF($A861="","",'Stammdaten Mitarbeitende'!L861)</f>
        <v/>
      </c>
      <c r="V861" s="63">
        <f t="shared" si="823"/>
        <v>0</v>
      </c>
      <c r="W861" s="63" t="str">
        <f t="shared" si="824"/>
        <v/>
      </c>
      <c r="X861" s="63" t="str">
        <f t="shared" si="825"/>
        <v/>
      </c>
      <c r="Y861" s="65" t="str">
        <f t="shared" si="826"/>
        <v/>
      </c>
      <c r="Z861" s="65" t="str">
        <f t="shared" si="827"/>
        <v/>
      </c>
      <c r="AA861" s="19" t="str">
        <f t="shared" si="828"/>
        <v/>
      </c>
      <c r="AB861" s="19" t="str">
        <f t="shared" si="829"/>
        <v/>
      </c>
      <c r="AC861" s="19" t="str">
        <f t="shared" si="830"/>
        <v/>
      </c>
      <c r="AD861" s="19" t="str">
        <f t="shared" si="831"/>
        <v/>
      </c>
      <c r="AE861" s="19" t="str">
        <f t="shared" si="832"/>
        <v/>
      </c>
      <c r="AF861" s="19" t="str">
        <f t="shared" si="833"/>
        <v/>
      </c>
      <c r="AG861" s="19">
        <f t="shared" si="834"/>
        <v>0</v>
      </c>
      <c r="AH861" s="19" t="str">
        <f t="shared" si="835"/>
        <v/>
      </c>
      <c r="AI861" s="81">
        <f t="shared" si="836"/>
        <v>0</v>
      </c>
      <c r="AJ861" s="80">
        <f t="shared" si="842"/>
        <v>0</v>
      </c>
      <c r="AK861" s="19">
        <f t="shared" si="837"/>
        <v>0</v>
      </c>
      <c r="AL861" s="19">
        <f t="shared" si="838"/>
        <v>0</v>
      </c>
      <c r="AM861" s="64">
        <f>IF('Stammdaten Mitarbeitende'!N861&gt;0,AC861,0)</f>
        <v>0</v>
      </c>
      <c r="AN861" s="74">
        <f>IF('Stammdaten Mitarbeitende'!N861&gt;0,P861,0)</f>
        <v>0</v>
      </c>
      <c r="AO861" s="19">
        <f t="shared" si="839"/>
        <v>0</v>
      </c>
      <c r="AP861" s="19">
        <f t="shared" si="840"/>
        <v>0</v>
      </c>
      <c r="AQ861" s="97">
        <f t="shared" si="841"/>
        <v>0</v>
      </c>
    </row>
    <row r="862" spans="1:43" ht="17.25" hidden="1" customHeight="1" x14ac:dyDescent="0.2">
      <c r="A862" s="347" t="str">
        <f>'Stammdaten Mitarbeitende'!AA862</f>
        <v/>
      </c>
      <c r="B862" s="348" t="str">
        <f t="shared" si="814"/>
        <v/>
      </c>
      <c r="C862" s="162"/>
      <c r="D862" s="163"/>
      <c r="E862" s="164"/>
      <c r="F862" s="165"/>
      <c r="G862" s="307"/>
      <c r="H862" s="308"/>
      <c r="I862" s="346">
        <f t="shared" si="815"/>
        <v>0</v>
      </c>
      <c r="J862" s="309" t="str">
        <f t="shared" si="816"/>
        <v/>
      </c>
      <c r="K862" s="164"/>
      <c r="L862" s="342" t="str">
        <f t="shared" si="817"/>
        <v/>
      </c>
      <c r="M862" s="309" t="str">
        <f t="shared" si="818"/>
        <v/>
      </c>
      <c r="N862" s="309" t="str">
        <f t="shared" si="819"/>
        <v/>
      </c>
      <c r="O862" s="309" t="str">
        <f t="shared" si="820"/>
        <v/>
      </c>
      <c r="P862" s="164"/>
      <c r="Q862" s="309" t="str">
        <f t="shared" si="821"/>
        <v/>
      </c>
      <c r="R862" s="309" t="str">
        <f t="shared" si="822"/>
        <v/>
      </c>
      <c r="S862" s="56"/>
      <c r="T862" s="57"/>
      <c r="U862" s="64" t="str">
        <f>IF($A862="","",'Stammdaten Mitarbeitende'!L862)</f>
        <v/>
      </c>
      <c r="V862" s="63">
        <f t="shared" si="823"/>
        <v>0</v>
      </c>
      <c r="W862" s="63" t="str">
        <f t="shared" si="824"/>
        <v/>
      </c>
      <c r="X862" s="63" t="str">
        <f t="shared" si="825"/>
        <v/>
      </c>
      <c r="Y862" s="65" t="str">
        <f t="shared" si="826"/>
        <v/>
      </c>
      <c r="Z862" s="65" t="str">
        <f t="shared" si="827"/>
        <v/>
      </c>
      <c r="AA862" s="19" t="str">
        <f t="shared" si="828"/>
        <v/>
      </c>
      <c r="AB862" s="19" t="str">
        <f t="shared" si="829"/>
        <v/>
      </c>
      <c r="AC862" s="19" t="str">
        <f t="shared" si="830"/>
        <v/>
      </c>
      <c r="AD862" s="19" t="str">
        <f t="shared" si="831"/>
        <v/>
      </c>
      <c r="AE862" s="19" t="str">
        <f t="shared" si="832"/>
        <v/>
      </c>
      <c r="AF862" s="19" t="str">
        <f t="shared" si="833"/>
        <v/>
      </c>
      <c r="AG862" s="19">
        <f t="shared" si="834"/>
        <v>0</v>
      </c>
      <c r="AH862" s="19" t="str">
        <f t="shared" si="835"/>
        <v/>
      </c>
      <c r="AI862" s="81">
        <f t="shared" si="836"/>
        <v>0</v>
      </c>
      <c r="AJ862" s="80">
        <f t="shared" si="842"/>
        <v>0</v>
      </c>
      <c r="AK862" s="19">
        <f t="shared" si="837"/>
        <v>0</v>
      </c>
      <c r="AL862" s="19">
        <f t="shared" si="838"/>
        <v>0</v>
      </c>
      <c r="AM862" s="64">
        <f>IF('Stammdaten Mitarbeitende'!N862&gt;0,AC862,0)</f>
        <v>0</v>
      </c>
      <c r="AN862" s="74">
        <f>IF('Stammdaten Mitarbeitende'!N862&gt;0,P862,0)</f>
        <v>0</v>
      </c>
      <c r="AO862" s="19">
        <f t="shared" si="839"/>
        <v>0</v>
      </c>
      <c r="AP862" s="19">
        <f t="shared" si="840"/>
        <v>0</v>
      </c>
      <c r="AQ862" s="97">
        <f t="shared" si="841"/>
        <v>0</v>
      </c>
    </row>
    <row r="863" spans="1:43" ht="17.25" hidden="1" customHeight="1" x14ac:dyDescent="0.2">
      <c r="A863" s="347" t="str">
        <f>'Stammdaten Mitarbeitende'!AA863</f>
        <v/>
      </c>
      <c r="B863" s="348" t="str">
        <f t="shared" si="814"/>
        <v/>
      </c>
      <c r="C863" s="162"/>
      <c r="D863" s="163"/>
      <c r="E863" s="164"/>
      <c r="F863" s="165"/>
      <c r="G863" s="307"/>
      <c r="H863" s="308"/>
      <c r="I863" s="346">
        <f t="shared" si="815"/>
        <v>0</v>
      </c>
      <c r="J863" s="309" t="str">
        <f t="shared" si="816"/>
        <v/>
      </c>
      <c r="K863" s="164"/>
      <c r="L863" s="342" t="str">
        <f t="shared" si="817"/>
        <v/>
      </c>
      <c r="M863" s="309" t="str">
        <f t="shared" si="818"/>
        <v/>
      </c>
      <c r="N863" s="309" t="str">
        <f t="shared" si="819"/>
        <v/>
      </c>
      <c r="O863" s="309" t="str">
        <f t="shared" si="820"/>
        <v/>
      </c>
      <c r="P863" s="164"/>
      <c r="Q863" s="309" t="str">
        <f t="shared" si="821"/>
        <v/>
      </c>
      <c r="R863" s="309" t="str">
        <f t="shared" si="822"/>
        <v/>
      </c>
      <c r="S863" s="56"/>
      <c r="T863" s="57"/>
      <c r="U863" s="64" t="str">
        <f>IF($A863="","",'Stammdaten Mitarbeitende'!L863)</f>
        <v/>
      </c>
      <c r="V863" s="63">
        <f t="shared" si="823"/>
        <v>0</v>
      </c>
      <c r="W863" s="63" t="str">
        <f t="shared" si="824"/>
        <v/>
      </c>
      <c r="X863" s="63" t="str">
        <f t="shared" si="825"/>
        <v/>
      </c>
      <c r="Y863" s="65" t="str">
        <f t="shared" si="826"/>
        <v/>
      </c>
      <c r="Z863" s="65" t="str">
        <f t="shared" si="827"/>
        <v/>
      </c>
      <c r="AA863" s="19" t="str">
        <f t="shared" si="828"/>
        <v/>
      </c>
      <c r="AB863" s="19" t="str">
        <f t="shared" si="829"/>
        <v/>
      </c>
      <c r="AC863" s="19" t="str">
        <f t="shared" si="830"/>
        <v/>
      </c>
      <c r="AD863" s="19" t="str">
        <f t="shared" si="831"/>
        <v/>
      </c>
      <c r="AE863" s="19" t="str">
        <f t="shared" si="832"/>
        <v/>
      </c>
      <c r="AF863" s="19" t="str">
        <f t="shared" si="833"/>
        <v/>
      </c>
      <c r="AG863" s="19">
        <f t="shared" si="834"/>
        <v>0</v>
      </c>
      <c r="AH863" s="19" t="str">
        <f t="shared" si="835"/>
        <v/>
      </c>
      <c r="AI863" s="81">
        <f t="shared" si="836"/>
        <v>0</v>
      </c>
      <c r="AJ863" s="80">
        <f t="shared" si="842"/>
        <v>0</v>
      </c>
      <c r="AK863" s="19">
        <f t="shared" si="837"/>
        <v>0</v>
      </c>
      <c r="AL863" s="19">
        <f t="shared" si="838"/>
        <v>0</v>
      </c>
      <c r="AM863" s="64">
        <f>IF('Stammdaten Mitarbeitende'!N863&gt;0,AC863,0)</f>
        <v>0</v>
      </c>
      <c r="AN863" s="74">
        <f>IF('Stammdaten Mitarbeitende'!N863&gt;0,P863,0)</f>
        <v>0</v>
      </c>
      <c r="AO863" s="19">
        <f t="shared" si="839"/>
        <v>0</v>
      </c>
      <c r="AP863" s="19">
        <f t="shared" si="840"/>
        <v>0</v>
      </c>
      <c r="AQ863" s="97">
        <f t="shared" si="841"/>
        <v>0</v>
      </c>
    </row>
    <row r="864" spans="1:43" ht="17.25" hidden="1" customHeight="1" x14ac:dyDescent="0.2">
      <c r="A864" s="347" t="str">
        <f>'Stammdaten Mitarbeitende'!AA864</f>
        <v/>
      </c>
      <c r="B864" s="348" t="str">
        <f t="shared" si="814"/>
        <v/>
      </c>
      <c r="C864" s="162"/>
      <c r="D864" s="163"/>
      <c r="E864" s="164"/>
      <c r="F864" s="165"/>
      <c r="G864" s="307"/>
      <c r="H864" s="308"/>
      <c r="I864" s="346">
        <f t="shared" si="815"/>
        <v>0</v>
      </c>
      <c r="J864" s="309" t="str">
        <f t="shared" si="816"/>
        <v/>
      </c>
      <c r="K864" s="164"/>
      <c r="L864" s="342" t="str">
        <f t="shared" si="817"/>
        <v/>
      </c>
      <c r="M864" s="309" t="str">
        <f t="shared" si="818"/>
        <v/>
      </c>
      <c r="N864" s="309" t="str">
        <f t="shared" si="819"/>
        <v/>
      </c>
      <c r="O864" s="309" t="str">
        <f t="shared" si="820"/>
        <v/>
      </c>
      <c r="P864" s="164"/>
      <c r="Q864" s="309" t="str">
        <f t="shared" si="821"/>
        <v/>
      </c>
      <c r="R864" s="309" t="str">
        <f t="shared" si="822"/>
        <v/>
      </c>
      <c r="S864" s="56"/>
      <c r="T864" s="57"/>
      <c r="U864" s="64" t="str">
        <f>IF($A864="","",'Stammdaten Mitarbeitende'!L864)</f>
        <v/>
      </c>
      <c r="V864" s="63">
        <f t="shared" si="823"/>
        <v>0</v>
      </c>
      <c r="W864" s="63" t="str">
        <f t="shared" si="824"/>
        <v/>
      </c>
      <c r="X864" s="63" t="str">
        <f t="shared" si="825"/>
        <v/>
      </c>
      <c r="Y864" s="65" t="str">
        <f t="shared" si="826"/>
        <v/>
      </c>
      <c r="Z864" s="65" t="str">
        <f t="shared" si="827"/>
        <v/>
      </c>
      <c r="AA864" s="19" t="str">
        <f t="shared" si="828"/>
        <v/>
      </c>
      <c r="AB864" s="19" t="str">
        <f t="shared" si="829"/>
        <v/>
      </c>
      <c r="AC864" s="19" t="str">
        <f t="shared" si="830"/>
        <v/>
      </c>
      <c r="AD864" s="19" t="str">
        <f t="shared" si="831"/>
        <v/>
      </c>
      <c r="AE864" s="19" t="str">
        <f t="shared" si="832"/>
        <v/>
      </c>
      <c r="AF864" s="19" t="str">
        <f t="shared" si="833"/>
        <v/>
      </c>
      <c r="AG864" s="19">
        <f t="shared" si="834"/>
        <v>0</v>
      </c>
      <c r="AH864" s="19" t="str">
        <f t="shared" si="835"/>
        <v/>
      </c>
      <c r="AI864" s="81">
        <f t="shared" si="836"/>
        <v>0</v>
      </c>
      <c r="AJ864" s="80">
        <f t="shared" si="842"/>
        <v>0</v>
      </c>
      <c r="AK864" s="19">
        <f t="shared" si="837"/>
        <v>0</v>
      </c>
      <c r="AL864" s="19">
        <f t="shared" si="838"/>
        <v>0</v>
      </c>
      <c r="AM864" s="64">
        <f>IF('Stammdaten Mitarbeitende'!N864&gt;0,AC864,0)</f>
        <v>0</v>
      </c>
      <c r="AN864" s="74">
        <f>IF('Stammdaten Mitarbeitende'!N864&gt;0,P864,0)</f>
        <v>0</v>
      </c>
      <c r="AO864" s="19">
        <f t="shared" si="839"/>
        <v>0</v>
      </c>
      <c r="AP864" s="19">
        <f t="shared" si="840"/>
        <v>0</v>
      </c>
      <c r="AQ864" s="97">
        <f t="shared" si="841"/>
        <v>0</v>
      </c>
    </row>
    <row r="865" spans="1:43" ht="17.25" hidden="1" customHeight="1" x14ac:dyDescent="0.2">
      <c r="A865" s="347" t="str">
        <f>'Stammdaten Mitarbeitende'!AA865</f>
        <v/>
      </c>
      <c r="B865" s="348" t="str">
        <f t="shared" si="814"/>
        <v/>
      </c>
      <c r="C865" s="162"/>
      <c r="D865" s="163"/>
      <c r="E865" s="164"/>
      <c r="F865" s="165"/>
      <c r="G865" s="307"/>
      <c r="H865" s="308"/>
      <c r="I865" s="346">
        <f t="shared" si="815"/>
        <v>0</v>
      </c>
      <c r="J865" s="309" t="str">
        <f t="shared" si="816"/>
        <v/>
      </c>
      <c r="K865" s="164"/>
      <c r="L865" s="342" t="str">
        <f t="shared" si="817"/>
        <v/>
      </c>
      <c r="M865" s="309" t="str">
        <f t="shared" si="818"/>
        <v/>
      </c>
      <c r="N865" s="309" t="str">
        <f t="shared" si="819"/>
        <v/>
      </c>
      <c r="O865" s="309" t="str">
        <f t="shared" si="820"/>
        <v/>
      </c>
      <c r="P865" s="164"/>
      <c r="Q865" s="309" t="str">
        <f t="shared" si="821"/>
        <v/>
      </c>
      <c r="R865" s="309" t="str">
        <f t="shared" si="822"/>
        <v/>
      </c>
      <c r="S865" s="56"/>
      <c r="T865" s="57"/>
      <c r="U865" s="64" t="str">
        <f>IF($A865="","",'Stammdaten Mitarbeitende'!L865)</f>
        <v/>
      </c>
      <c r="V865" s="63">
        <f t="shared" si="823"/>
        <v>0</v>
      </c>
      <c r="W865" s="63" t="str">
        <f t="shared" si="824"/>
        <v/>
      </c>
      <c r="X865" s="63" t="str">
        <f t="shared" si="825"/>
        <v/>
      </c>
      <c r="Y865" s="65" t="str">
        <f t="shared" si="826"/>
        <v/>
      </c>
      <c r="Z865" s="65" t="str">
        <f t="shared" si="827"/>
        <v/>
      </c>
      <c r="AA865" s="19" t="str">
        <f t="shared" si="828"/>
        <v/>
      </c>
      <c r="AB865" s="19" t="str">
        <f t="shared" si="829"/>
        <v/>
      </c>
      <c r="AC865" s="19" t="str">
        <f t="shared" si="830"/>
        <v/>
      </c>
      <c r="AD865" s="19" t="str">
        <f t="shared" si="831"/>
        <v/>
      </c>
      <c r="AE865" s="19" t="str">
        <f t="shared" si="832"/>
        <v/>
      </c>
      <c r="AF865" s="19" t="str">
        <f t="shared" si="833"/>
        <v/>
      </c>
      <c r="AG865" s="19">
        <f t="shared" si="834"/>
        <v>0</v>
      </c>
      <c r="AH865" s="19" t="str">
        <f t="shared" si="835"/>
        <v/>
      </c>
      <c r="AI865" s="81">
        <f t="shared" si="836"/>
        <v>0</v>
      </c>
      <c r="AJ865" s="80">
        <f t="shared" si="842"/>
        <v>0</v>
      </c>
      <c r="AK865" s="19">
        <f t="shared" si="837"/>
        <v>0</v>
      </c>
      <c r="AL865" s="19">
        <f t="shared" si="838"/>
        <v>0</v>
      </c>
      <c r="AM865" s="64">
        <f>IF('Stammdaten Mitarbeitende'!N865&gt;0,AC865,0)</f>
        <v>0</v>
      </c>
      <c r="AN865" s="74">
        <f>IF('Stammdaten Mitarbeitende'!N865&gt;0,P865,0)</f>
        <v>0</v>
      </c>
      <c r="AO865" s="19">
        <f t="shared" si="839"/>
        <v>0</v>
      </c>
      <c r="AP865" s="19">
        <f t="shared" si="840"/>
        <v>0</v>
      </c>
      <c r="AQ865" s="97">
        <f t="shared" si="841"/>
        <v>0</v>
      </c>
    </row>
    <row r="866" spans="1:43" ht="17.25" hidden="1" customHeight="1" x14ac:dyDescent="0.2">
      <c r="A866" s="347" t="str">
        <f>'Stammdaten Mitarbeitende'!AA866</f>
        <v/>
      </c>
      <c r="B866" s="348" t="str">
        <f t="shared" si="814"/>
        <v/>
      </c>
      <c r="C866" s="162"/>
      <c r="D866" s="163"/>
      <c r="E866" s="164"/>
      <c r="F866" s="165"/>
      <c r="G866" s="307"/>
      <c r="H866" s="308"/>
      <c r="I866" s="346">
        <f t="shared" si="815"/>
        <v>0</v>
      </c>
      <c r="J866" s="309" t="str">
        <f t="shared" si="816"/>
        <v/>
      </c>
      <c r="K866" s="164"/>
      <c r="L866" s="342" t="str">
        <f t="shared" si="817"/>
        <v/>
      </c>
      <c r="M866" s="309" t="str">
        <f t="shared" si="818"/>
        <v/>
      </c>
      <c r="N866" s="309" t="str">
        <f t="shared" si="819"/>
        <v/>
      </c>
      <c r="O866" s="309" t="str">
        <f t="shared" si="820"/>
        <v/>
      </c>
      <c r="P866" s="164"/>
      <c r="Q866" s="309" t="str">
        <f t="shared" si="821"/>
        <v/>
      </c>
      <c r="R866" s="309" t="str">
        <f t="shared" si="822"/>
        <v/>
      </c>
      <c r="S866" s="56"/>
      <c r="T866" s="57"/>
      <c r="U866" s="64" t="str">
        <f>IF($A866="","",'Stammdaten Mitarbeitende'!L866)</f>
        <v/>
      </c>
      <c r="V866" s="63">
        <f t="shared" si="823"/>
        <v>0</v>
      </c>
      <c r="W866" s="63" t="str">
        <f t="shared" si="824"/>
        <v/>
      </c>
      <c r="X866" s="63" t="str">
        <f t="shared" si="825"/>
        <v/>
      </c>
      <c r="Y866" s="65" t="str">
        <f t="shared" si="826"/>
        <v/>
      </c>
      <c r="Z866" s="65" t="str">
        <f t="shared" si="827"/>
        <v/>
      </c>
      <c r="AA866" s="19" t="str">
        <f t="shared" si="828"/>
        <v/>
      </c>
      <c r="AB866" s="19" t="str">
        <f t="shared" si="829"/>
        <v/>
      </c>
      <c r="AC866" s="19" t="str">
        <f t="shared" si="830"/>
        <v/>
      </c>
      <c r="AD866" s="19" t="str">
        <f t="shared" si="831"/>
        <v/>
      </c>
      <c r="AE866" s="19" t="str">
        <f t="shared" si="832"/>
        <v/>
      </c>
      <c r="AF866" s="19" t="str">
        <f t="shared" si="833"/>
        <v/>
      </c>
      <c r="AG866" s="19">
        <f t="shared" si="834"/>
        <v>0</v>
      </c>
      <c r="AH866" s="19" t="str">
        <f t="shared" si="835"/>
        <v/>
      </c>
      <c r="AI866" s="81">
        <f t="shared" si="836"/>
        <v>0</v>
      </c>
      <c r="AJ866" s="80">
        <f t="shared" si="842"/>
        <v>0</v>
      </c>
      <c r="AK866" s="19">
        <f t="shared" si="837"/>
        <v>0</v>
      </c>
      <c r="AL866" s="19">
        <f t="shared" si="838"/>
        <v>0</v>
      </c>
      <c r="AM866" s="64">
        <f>IF('Stammdaten Mitarbeitende'!N866&gt;0,AC866,0)</f>
        <v>0</v>
      </c>
      <c r="AN866" s="74">
        <f>IF('Stammdaten Mitarbeitende'!N866&gt;0,P866,0)</f>
        <v>0</v>
      </c>
      <c r="AO866" s="19">
        <f t="shared" si="839"/>
        <v>0</v>
      </c>
      <c r="AP866" s="19">
        <f t="shared" si="840"/>
        <v>0</v>
      </c>
      <c r="AQ866" s="97">
        <f t="shared" si="841"/>
        <v>0</v>
      </c>
    </row>
    <row r="867" spans="1:43" ht="17.25" hidden="1" customHeight="1" x14ac:dyDescent="0.2">
      <c r="A867" s="347" t="str">
        <f>'Stammdaten Mitarbeitende'!AA867</f>
        <v/>
      </c>
      <c r="B867" s="348" t="str">
        <f t="shared" si="814"/>
        <v/>
      </c>
      <c r="C867" s="162"/>
      <c r="D867" s="163"/>
      <c r="E867" s="164"/>
      <c r="F867" s="165"/>
      <c r="G867" s="307"/>
      <c r="H867" s="308"/>
      <c r="I867" s="346">
        <f t="shared" si="815"/>
        <v>0</v>
      </c>
      <c r="J867" s="309" t="str">
        <f t="shared" si="816"/>
        <v/>
      </c>
      <c r="K867" s="164"/>
      <c r="L867" s="342" t="str">
        <f t="shared" si="817"/>
        <v/>
      </c>
      <c r="M867" s="309" t="str">
        <f t="shared" si="818"/>
        <v/>
      </c>
      <c r="N867" s="309" t="str">
        <f t="shared" si="819"/>
        <v/>
      </c>
      <c r="O867" s="309" t="str">
        <f t="shared" si="820"/>
        <v/>
      </c>
      <c r="P867" s="164"/>
      <c r="Q867" s="309" t="str">
        <f t="shared" si="821"/>
        <v/>
      </c>
      <c r="R867" s="309" t="str">
        <f t="shared" si="822"/>
        <v/>
      </c>
      <c r="S867" s="56"/>
      <c r="T867" s="57"/>
      <c r="U867" s="64" t="str">
        <f>IF($A867="","",'Stammdaten Mitarbeitende'!L867)</f>
        <v/>
      </c>
      <c r="V867" s="63">
        <f t="shared" si="823"/>
        <v>0</v>
      </c>
      <c r="W867" s="63" t="str">
        <f t="shared" si="824"/>
        <v/>
      </c>
      <c r="X867" s="63" t="str">
        <f t="shared" si="825"/>
        <v/>
      </c>
      <c r="Y867" s="65" t="str">
        <f t="shared" si="826"/>
        <v/>
      </c>
      <c r="Z867" s="65" t="str">
        <f t="shared" si="827"/>
        <v/>
      </c>
      <c r="AA867" s="19" t="str">
        <f t="shared" si="828"/>
        <v/>
      </c>
      <c r="AB867" s="19" t="str">
        <f t="shared" si="829"/>
        <v/>
      </c>
      <c r="AC867" s="19" t="str">
        <f t="shared" si="830"/>
        <v/>
      </c>
      <c r="AD867" s="19" t="str">
        <f t="shared" si="831"/>
        <v/>
      </c>
      <c r="AE867" s="19" t="str">
        <f t="shared" si="832"/>
        <v/>
      </c>
      <c r="AF867" s="19" t="str">
        <f t="shared" si="833"/>
        <v/>
      </c>
      <c r="AG867" s="19">
        <f t="shared" si="834"/>
        <v>0</v>
      </c>
      <c r="AH867" s="19" t="str">
        <f t="shared" si="835"/>
        <v/>
      </c>
      <c r="AI867" s="81">
        <f t="shared" si="836"/>
        <v>0</v>
      </c>
      <c r="AJ867" s="80">
        <f t="shared" si="842"/>
        <v>0</v>
      </c>
      <c r="AK867" s="19">
        <f t="shared" si="837"/>
        <v>0</v>
      </c>
      <c r="AL867" s="19">
        <f t="shared" si="838"/>
        <v>0</v>
      </c>
      <c r="AM867" s="64">
        <f>IF('Stammdaten Mitarbeitende'!N867&gt;0,AC867,0)</f>
        <v>0</v>
      </c>
      <c r="AN867" s="74">
        <f>IF('Stammdaten Mitarbeitende'!N867&gt;0,P867,0)</f>
        <v>0</v>
      </c>
      <c r="AO867" s="19">
        <f t="shared" si="839"/>
        <v>0</v>
      </c>
      <c r="AP867" s="19">
        <f t="shared" si="840"/>
        <v>0</v>
      </c>
      <c r="AQ867" s="97">
        <f t="shared" si="841"/>
        <v>0</v>
      </c>
    </row>
    <row r="868" spans="1:43" ht="17.25" hidden="1" customHeight="1" x14ac:dyDescent="0.2">
      <c r="A868" s="347" t="str">
        <f>'Stammdaten Mitarbeitende'!AA868</f>
        <v/>
      </c>
      <c r="B868" s="348" t="str">
        <f t="shared" si="814"/>
        <v/>
      </c>
      <c r="C868" s="162"/>
      <c r="D868" s="163"/>
      <c r="E868" s="164"/>
      <c r="F868" s="165"/>
      <c r="G868" s="307"/>
      <c r="H868" s="308"/>
      <c r="I868" s="346">
        <f t="shared" si="815"/>
        <v>0</v>
      </c>
      <c r="J868" s="309" t="str">
        <f t="shared" si="816"/>
        <v/>
      </c>
      <c r="K868" s="164"/>
      <c r="L868" s="342" t="str">
        <f t="shared" si="817"/>
        <v/>
      </c>
      <c r="M868" s="309" t="str">
        <f t="shared" si="818"/>
        <v/>
      </c>
      <c r="N868" s="309" t="str">
        <f t="shared" si="819"/>
        <v/>
      </c>
      <c r="O868" s="309" t="str">
        <f t="shared" si="820"/>
        <v/>
      </c>
      <c r="P868" s="164"/>
      <c r="Q868" s="309" t="str">
        <f t="shared" si="821"/>
        <v/>
      </c>
      <c r="R868" s="309" t="str">
        <f t="shared" si="822"/>
        <v/>
      </c>
      <c r="S868" s="56"/>
      <c r="T868" s="57"/>
      <c r="U868" s="64" t="str">
        <f>IF($A868="","",'Stammdaten Mitarbeitende'!L868)</f>
        <v/>
      </c>
      <c r="V868" s="63">
        <f t="shared" si="823"/>
        <v>0</v>
      </c>
      <c r="W868" s="63" t="str">
        <f t="shared" si="824"/>
        <v/>
      </c>
      <c r="X868" s="63" t="str">
        <f t="shared" si="825"/>
        <v/>
      </c>
      <c r="Y868" s="65" t="str">
        <f t="shared" si="826"/>
        <v/>
      </c>
      <c r="Z868" s="65" t="str">
        <f t="shared" si="827"/>
        <v/>
      </c>
      <c r="AA868" s="19" t="str">
        <f t="shared" si="828"/>
        <v/>
      </c>
      <c r="AB868" s="19" t="str">
        <f t="shared" si="829"/>
        <v/>
      </c>
      <c r="AC868" s="19" t="str">
        <f t="shared" si="830"/>
        <v/>
      </c>
      <c r="AD868" s="19" t="str">
        <f t="shared" si="831"/>
        <v/>
      </c>
      <c r="AE868" s="19" t="str">
        <f t="shared" si="832"/>
        <v/>
      </c>
      <c r="AF868" s="19" t="str">
        <f t="shared" si="833"/>
        <v/>
      </c>
      <c r="AG868" s="19">
        <f t="shared" si="834"/>
        <v>0</v>
      </c>
      <c r="AH868" s="19" t="str">
        <f t="shared" si="835"/>
        <v/>
      </c>
      <c r="AI868" s="81">
        <f t="shared" si="836"/>
        <v>0</v>
      </c>
      <c r="AJ868" s="80">
        <f t="shared" si="842"/>
        <v>0</v>
      </c>
      <c r="AK868" s="19">
        <f t="shared" si="837"/>
        <v>0</v>
      </c>
      <c r="AL868" s="19">
        <f t="shared" si="838"/>
        <v>0</v>
      </c>
      <c r="AM868" s="64">
        <f>IF('Stammdaten Mitarbeitende'!N868&gt;0,AC868,0)</f>
        <v>0</v>
      </c>
      <c r="AN868" s="74">
        <f>IF('Stammdaten Mitarbeitende'!N868&gt;0,P868,0)</f>
        <v>0</v>
      </c>
      <c r="AO868" s="19">
        <f t="shared" si="839"/>
        <v>0</v>
      </c>
      <c r="AP868" s="19">
        <f t="shared" si="840"/>
        <v>0</v>
      </c>
      <c r="AQ868" s="97">
        <f t="shared" si="841"/>
        <v>0</v>
      </c>
    </row>
    <row r="869" spans="1:43" ht="17.25" hidden="1" customHeight="1" x14ac:dyDescent="0.2">
      <c r="A869" s="347" t="str">
        <f>'Stammdaten Mitarbeitende'!AA869</f>
        <v/>
      </c>
      <c r="B869" s="348" t="str">
        <f t="shared" si="814"/>
        <v/>
      </c>
      <c r="C869" s="162"/>
      <c r="D869" s="163"/>
      <c r="E869" s="164"/>
      <c r="F869" s="165"/>
      <c r="G869" s="307"/>
      <c r="H869" s="308"/>
      <c r="I869" s="346">
        <f t="shared" si="815"/>
        <v>0</v>
      </c>
      <c r="J869" s="309" t="str">
        <f t="shared" si="816"/>
        <v/>
      </c>
      <c r="K869" s="164"/>
      <c r="L869" s="342" t="str">
        <f t="shared" si="817"/>
        <v/>
      </c>
      <c r="M869" s="309" t="str">
        <f t="shared" si="818"/>
        <v/>
      </c>
      <c r="N869" s="309" t="str">
        <f t="shared" si="819"/>
        <v/>
      </c>
      <c r="O869" s="309" t="str">
        <f t="shared" si="820"/>
        <v/>
      </c>
      <c r="P869" s="164"/>
      <c r="Q869" s="309" t="str">
        <f t="shared" si="821"/>
        <v/>
      </c>
      <c r="R869" s="309" t="str">
        <f t="shared" si="822"/>
        <v/>
      </c>
      <c r="S869" s="56"/>
      <c r="T869" s="57"/>
      <c r="U869" s="64" t="str">
        <f>IF($A869="","",'Stammdaten Mitarbeitende'!L869)</f>
        <v/>
      </c>
      <c r="V869" s="63">
        <f t="shared" si="823"/>
        <v>0</v>
      </c>
      <c r="W869" s="63" t="str">
        <f t="shared" si="824"/>
        <v/>
      </c>
      <c r="X869" s="63" t="str">
        <f t="shared" si="825"/>
        <v/>
      </c>
      <c r="Y869" s="65" t="str">
        <f t="shared" si="826"/>
        <v/>
      </c>
      <c r="Z869" s="65" t="str">
        <f t="shared" si="827"/>
        <v/>
      </c>
      <c r="AA869" s="19" t="str">
        <f t="shared" si="828"/>
        <v/>
      </c>
      <c r="AB869" s="19" t="str">
        <f t="shared" si="829"/>
        <v/>
      </c>
      <c r="AC869" s="19" t="str">
        <f t="shared" si="830"/>
        <v/>
      </c>
      <c r="AD869" s="19" t="str">
        <f t="shared" si="831"/>
        <v/>
      </c>
      <c r="AE869" s="19" t="str">
        <f t="shared" si="832"/>
        <v/>
      </c>
      <c r="AF869" s="19" t="str">
        <f t="shared" si="833"/>
        <v/>
      </c>
      <c r="AG869" s="19">
        <f t="shared" si="834"/>
        <v>0</v>
      </c>
      <c r="AH869" s="19" t="str">
        <f t="shared" si="835"/>
        <v/>
      </c>
      <c r="AI869" s="81">
        <f t="shared" si="836"/>
        <v>0</v>
      </c>
      <c r="AJ869" s="80">
        <f t="shared" si="842"/>
        <v>0</v>
      </c>
      <c r="AK869" s="19">
        <f t="shared" si="837"/>
        <v>0</v>
      </c>
      <c r="AL869" s="19">
        <f t="shared" si="838"/>
        <v>0</v>
      </c>
      <c r="AM869" s="64">
        <f>IF('Stammdaten Mitarbeitende'!N869&gt;0,AC869,0)</f>
        <v>0</v>
      </c>
      <c r="AN869" s="74">
        <f>IF('Stammdaten Mitarbeitende'!N869&gt;0,P869,0)</f>
        <v>0</v>
      </c>
      <c r="AO869" s="19">
        <f t="shared" si="839"/>
        <v>0</v>
      </c>
      <c r="AP869" s="19">
        <f t="shared" si="840"/>
        <v>0</v>
      </c>
      <c r="AQ869" s="97">
        <f t="shared" si="841"/>
        <v>0</v>
      </c>
    </row>
    <row r="870" spans="1:43" hidden="1" x14ac:dyDescent="0.2">
      <c r="A870" s="280" t="str">
        <f>Übersetzungstexte!A$296</f>
        <v>Seitentotal</v>
      </c>
      <c r="B870" s="343"/>
      <c r="C870" s="281"/>
      <c r="D870" s="92">
        <f>SUM(D849:D869)</f>
        <v>0</v>
      </c>
      <c r="E870" s="282"/>
      <c r="F870" s="92">
        <f>SUM(F849:F869)</f>
        <v>0</v>
      </c>
      <c r="G870" s="344"/>
      <c r="H870" s="159"/>
      <c r="I870" s="281"/>
      <c r="J870" s="92">
        <f>SUM(J849:J869)</f>
        <v>0</v>
      </c>
      <c r="K870" s="345"/>
      <c r="L870" s="159"/>
      <c r="M870" s="281"/>
      <c r="N870" s="92">
        <f>SUM(N849:N869)</f>
        <v>0</v>
      </c>
      <c r="O870" s="344"/>
      <c r="P870" s="92">
        <f>SUM(P849:P869)</f>
        <v>0</v>
      </c>
      <c r="Q870" s="281"/>
      <c r="R870" s="92">
        <f>SUM(R849:R869)</f>
        <v>0</v>
      </c>
      <c r="S870" s="56"/>
      <c r="T870" s="56"/>
      <c r="U870" s="56"/>
      <c r="V870" s="56"/>
      <c r="W870" s="56"/>
      <c r="X870" s="56"/>
      <c r="Y870" s="18"/>
      <c r="Z870" s="18"/>
      <c r="AA870" s="19"/>
      <c r="AB870" s="19"/>
      <c r="AC870" s="19"/>
      <c r="AD870" s="19"/>
      <c r="AE870" s="19"/>
      <c r="AI870" s="79"/>
      <c r="AJ870" s="79"/>
      <c r="AM870" s="56"/>
    </row>
    <row r="871" spans="1:43" hidden="1" x14ac:dyDescent="0.2">
      <c r="A871" s="240" t="str">
        <f>'Stammdaten Betrieb &amp; Abteilung'!D$1</f>
        <v xml:space="preserve">  </v>
      </c>
      <c r="B871" s="73"/>
      <c r="C871" s="241"/>
      <c r="D871" s="242"/>
      <c r="E871" s="1"/>
      <c r="F871" s="25"/>
      <c r="G871" s="1"/>
      <c r="H871" s="1"/>
      <c r="I871" s="1"/>
      <c r="J871" s="243"/>
      <c r="K871" s="46"/>
      <c r="L871" s="18"/>
      <c r="M871" s="22" t="str">
        <f>Übersetzungstexte!A$239</f>
        <v>Betrieb / Betriebsabteilung</v>
      </c>
      <c r="N871" s="49" t="str">
        <f>'Stammdaten Betrieb &amp; Abteilung'!D$13</f>
        <v xml:space="preserve"> </v>
      </c>
      <c r="O871" s="1"/>
      <c r="P871" s="49"/>
      <c r="AI871" s="79"/>
      <c r="AJ871" s="79"/>
      <c r="AM871" s="64"/>
      <c r="AO871" s="97"/>
    </row>
    <row r="872" spans="1:43" hidden="1" x14ac:dyDescent="0.2">
      <c r="A872" s="49" t="str">
        <f>'Stammdaten Betrieb &amp; Abteilung'!D$3</f>
        <v xml:space="preserve"> </v>
      </c>
      <c r="B872" s="73"/>
      <c r="C872" s="246"/>
      <c r="D872" s="242"/>
      <c r="E872" s="1"/>
      <c r="F872" s="25"/>
      <c r="G872" s="1"/>
      <c r="H872" s="1"/>
      <c r="I872" s="1"/>
      <c r="J872" s="247"/>
      <c r="K872" s="46"/>
      <c r="L872" s="18"/>
      <c r="M872" s="22" t="str">
        <f>Übersetzungstexte!A$240</f>
        <v>Abrechnungsperiode</v>
      </c>
      <c r="N872" s="349" t="str">
        <f>'Stammdaten Betrieb &amp; Abteilung'!D$14</f>
        <v/>
      </c>
      <c r="O872" s="350"/>
      <c r="P872" s="350" t="e">
        <f>'Stammdaten Betrieb &amp; Abteilung'!D$12</f>
        <v>#VALUE!</v>
      </c>
      <c r="Q872" s="351"/>
      <c r="R872" s="352"/>
      <c r="AI872" s="79"/>
      <c r="AJ872" s="79"/>
      <c r="AM872" s="64"/>
      <c r="AO872" s="87"/>
      <c r="AP872" s="87"/>
    </row>
    <row r="873" spans="1:43" hidden="1" x14ac:dyDescent="0.2">
      <c r="A873" s="49" t="str">
        <f>'Stammdaten Betrieb &amp; Abteilung'!D$4</f>
        <v xml:space="preserve"> </v>
      </c>
      <c r="B873" s="73"/>
      <c r="C873" s="1"/>
      <c r="D873" s="242"/>
      <c r="E873" s="1"/>
      <c r="F873" s="25"/>
      <c r="G873" s="1"/>
      <c r="H873" s="1"/>
      <c r="I873" s="1"/>
      <c r="J873" s="247"/>
      <c r="K873" s="46"/>
      <c r="L873" s="18"/>
      <c r="M873" s="22" t="str">
        <f>Übersetzungstexte!A$241</f>
        <v>Beginn / Ende der Kurzarbeit</v>
      </c>
      <c r="N873" s="49" t="str">
        <f>'Stammdaten Betrieb &amp; Abteilung'!D$16</f>
        <v/>
      </c>
      <c r="O873" s="1"/>
      <c r="P873" s="49"/>
      <c r="Q873" s="49"/>
      <c r="AI873" s="79"/>
      <c r="AJ873" s="79"/>
      <c r="AM873" s="64"/>
      <c r="AO873" s="87"/>
      <c r="AP873" s="87"/>
    </row>
    <row r="874" spans="1:43" hidden="1" x14ac:dyDescent="0.2">
      <c r="A874" s="187"/>
      <c r="B874" s="188"/>
      <c r="C874" s="189"/>
      <c r="D874" s="190"/>
      <c r="E874" s="189"/>
      <c r="F874" s="191"/>
      <c r="G874" s="189"/>
      <c r="H874" s="189"/>
      <c r="I874" s="189"/>
      <c r="J874" s="190"/>
      <c r="K874" s="190"/>
      <c r="L874" s="189"/>
      <c r="M874" s="192"/>
      <c r="N874" s="189"/>
      <c r="O874" s="189"/>
      <c r="P874" s="189"/>
      <c r="Q874" s="189"/>
      <c r="R874" s="189"/>
      <c r="AI874" s="79"/>
      <c r="AJ874" s="79"/>
      <c r="AM874" s="64"/>
      <c r="AO874" s="87"/>
      <c r="AP874" s="87"/>
    </row>
    <row r="875" spans="1:43" hidden="1" x14ac:dyDescent="0.2">
      <c r="A875" s="311">
        <v>1</v>
      </c>
      <c r="B875" s="312">
        <v>2</v>
      </c>
      <c r="C875" s="312">
        <v>3</v>
      </c>
      <c r="D875" s="312">
        <v>4</v>
      </c>
      <c r="E875" s="312">
        <v>5</v>
      </c>
      <c r="F875" s="312">
        <v>6</v>
      </c>
      <c r="G875" s="313"/>
      <c r="H875" s="314">
        <v>7</v>
      </c>
      <c r="I875" s="315"/>
      <c r="J875" s="312">
        <v>8</v>
      </c>
      <c r="K875" s="312">
        <v>9</v>
      </c>
      <c r="L875" s="312">
        <v>10</v>
      </c>
      <c r="M875" s="312">
        <v>11</v>
      </c>
      <c r="N875" s="312">
        <v>12</v>
      </c>
      <c r="O875" s="312">
        <v>13</v>
      </c>
      <c r="P875" s="312"/>
      <c r="Q875" s="312">
        <v>14</v>
      </c>
      <c r="R875" s="312">
        <v>15</v>
      </c>
      <c r="S875" s="54"/>
      <c r="T875" s="54"/>
      <c r="U875" s="54"/>
      <c r="V875" s="58" t="s">
        <v>717</v>
      </c>
      <c r="W875" s="54" t="s">
        <v>759</v>
      </c>
      <c r="X875" s="54"/>
      <c r="Y875" s="59" t="s">
        <v>718</v>
      </c>
      <c r="Z875" s="54" t="s">
        <v>719</v>
      </c>
      <c r="AA875" s="59" t="s">
        <v>720</v>
      </c>
      <c r="AB875" s="59" t="s">
        <v>721</v>
      </c>
      <c r="AC875" s="59" t="s">
        <v>722</v>
      </c>
      <c r="AD875" s="59" t="s">
        <v>723</v>
      </c>
      <c r="AE875" s="59" t="s">
        <v>736</v>
      </c>
      <c r="AF875" s="66" t="s">
        <v>732</v>
      </c>
      <c r="AG875" s="66"/>
      <c r="AH875" s="91" t="s">
        <v>737</v>
      </c>
      <c r="AI875" s="66"/>
      <c r="AJ875" s="66"/>
      <c r="AK875" s="78"/>
      <c r="AL875" s="78"/>
      <c r="AM875" s="87" t="s">
        <v>60</v>
      </c>
      <c r="AN875" s="87" t="s">
        <v>60</v>
      </c>
      <c r="AO875" s="87"/>
      <c r="AP875" s="87"/>
      <c r="AQ875" s="381" t="s">
        <v>800</v>
      </c>
    </row>
    <row r="876" spans="1:43" s="6" customFormat="1" hidden="1" x14ac:dyDescent="0.2">
      <c r="A876" s="316" t="str">
        <f>Übersetzungstexte!A$242</f>
        <v/>
      </c>
      <c r="B876" s="317" t="str">
        <f>Übersetzungstexte!A$245</f>
        <v>anrechen-</v>
      </c>
      <c r="C876" s="317" t="str">
        <f>Übersetzungstexte!A$248</f>
        <v>Wöchentl.</v>
      </c>
      <c r="D876" s="318" t="str">
        <f>Übersetzungstexte!A$251</f>
        <v>Sollstd. Abr.-</v>
      </c>
      <c r="E876" s="310" t="str">
        <f>Übersetzungstexte!A$254</f>
        <v/>
      </c>
      <c r="F876" s="318" t="str">
        <f>Übersetzungstexte!A$257</f>
        <v>Bezahlte/</v>
      </c>
      <c r="G876" s="319"/>
      <c r="H876" s="320" t="str">
        <f>Übersetzungstexte!A$263</f>
        <v>(nur für Gleitzeit)</v>
      </c>
      <c r="I876" s="321"/>
      <c r="J876" s="318" t="str">
        <f>Übersetzungstexte!A$269</f>
        <v>Ausfall-</v>
      </c>
      <c r="K876" s="318" t="str">
        <f>Übersetzungstexte!A$272</f>
        <v>Saldo</v>
      </c>
      <c r="L876" s="310" t="str">
        <f>Übersetzungstexte!A$275</f>
        <v>Saisonale</v>
      </c>
      <c r="M876" s="322" t="str">
        <f>Übersetzungstexte!A$278</f>
        <v>Anrechen-</v>
      </c>
      <c r="N876" s="310" t="str">
        <f>Übersetzungstexte!A$281</f>
        <v>Verdienst-</v>
      </c>
      <c r="O876" s="310" t="str">
        <f>Übersetzungstexte!A$284</f>
        <v>Verdienst-</v>
      </c>
      <c r="P876" s="317" t="str">
        <f>Übersetzungstexte!A$287</f>
        <v>Verdienst</v>
      </c>
      <c r="Q876" s="310" t="str">
        <f>AE$4</f>
        <v xml:space="preserve">Abzug </v>
      </c>
      <c r="R876" s="310" t="str">
        <f>Übersetzungstexte!A$293</f>
        <v/>
      </c>
      <c r="S876" s="55"/>
      <c r="T876" s="55"/>
      <c r="U876" s="62" t="s">
        <v>680</v>
      </c>
      <c r="V876" s="60" t="s">
        <v>709</v>
      </c>
      <c r="W876" s="61" t="s">
        <v>691</v>
      </c>
      <c r="X876" s="61" t="s">
        <v>554</v>
      </c>
      <c r="Y876" s="59" t="s">
        <v>729</v>
      </c>
      <c r="Z876" s="67" t="s">
        <v>671</v>
      </c>
      <c r="AA876" s="59" t="s">
        <v>731</v>
      </c>
      <c r="AB876" s="59" t="s">
        <v>694</v>
      </c>
      <c r="AC876" s="59" t="s">
        <v>674</v>
      </c>
      <c r="AD876" s="59" t="s">
        <v>674</v>
      </c>
      <c r="AE876" s="59" t="s">
        <v>677</v>
      </c>
      <c r="AF876" s="66" t="s">
        <v>677</v>
      </c>
      <c r="AG876" s="66" t="s">
        <v>673</v>
      </c>
      <c r="AH876" s="91"/>
      <c r="AI876" s="66" t="s">
        <v>685</v>
      </c>
      <c r="AJ876" s="66" t="s">
        <v>685</v>
      </c>
      <c r="AK876" s="66" t="s">
        <v>764</v>
      </c>
      <c r="AL876" s="66" t="s">
        <v>667</v>
      </c>
      <c r="AM876" s="59" t="s">
        <v>674</v>
      </c>
      <c r="AN876" s="66" t="s">
        <v>673</v>
      </c>
      <c r="AO876" s="66" t="s">
        <v>764</v>
      </c>
      <c r="AP876" s="95" t="s">
        <v>46</v>
      </c>
      <c r="AQ876" s="382" t="s">
        <v>801</v>
      </c>
    </row>
    <row r="877" spans="1:43" s="6" customFormat="1" hidden="1" x14ac:dyDescent="0.2">
      <c r="A877" s="323" t="str">
        <f>Übersetzungstexte!A$243</f>
        <v/>
      </c>
      <c r="B877" s="310" t="str">
        <f>Übersetzungstexte!A$246</f>
        <v>barer Std.-</v>
      </c>
      <c r="C877" s="317" t="str">
        <f>Übersetzungstexte!A$249</f>
        <v>Arbeitszeit</v>
      </c>
      <c r="D877" s="318" t="str">
        <f>Übersetzungstexte!A$252</f>
        <v>Periode Inkl.</v>
      </c>
      <c r="E877" s="310" t="str">
        <f>Übersetzungstexte!A$255</f>
        <v/>
      </c>
      <c r="F877" s="318" t="str">
        <f>Übersetzungstexte!A$258</f>
        <v>Unbezahlte</v>
      </c>
      <c r="G877" s="324" t="str">
        <f>Übersetzungstexte!A$261</f>
        <v>Saldo Ende Per.</v>
      </c>
      <c r="H877" s="325"/>
      <c r="I877" s="326"/>
      <c r="J877" s="318" t="str">
        <f>Übersetzungstexte!A$270</f>
        <v>stunden</v>
      </c>
      <c r="K877" s="318" t="str">
        <f>Übersetzungstexte!A$273</f>
        <v>Mehrstd.</v>
      </c>
      <c r="L877" s="310" t="str">
        <f>Übersetzungstexte!A$276</f>
        <v>Ausfall-</v>
      </c>
      <c r="M877" s="322" t="str">
        <f>Übersetzungstexte!A$279</f>
        <v>bare Aus-</v>
      </c>
      <c r="N877" s="310" t="str">
        <f>Übersetzungstexte!A$282</f>
        <v>ausfall</v>
      </c>
      <c r="O877" s="310" t="str">
        <f>Übersetzungstexte!A$285</f>
        <v>ausfall</v>
      </c>
      <c r="P877" s="317" t="str">
        <f>Übersetzungstexte!A$288</f>
        <v>Zwischen-</v>
      </c>
      <c r="Q877" s="310" t="str">
        <f>Übersetzungstexte!A$291</f>
        <v>Karenztage</v>
      </c>
      <c r="R877" s="310" t="str">
        <f>Übersetzungstexte!A$294</f>
        <v>Beantragte</v>
      </c>
      <c r="S877" s="55"/>
      <c r="T877" s="55"/>
      <c r="U877" s="55" t="s">
        <v>682</v>
      </c>
      <c r="V877" s="60" t="s">
        <v>710</v>
      </c>
      <c r="W877" s="61" t="s">
        <v>692</v>
      </c>
      <c r="X877" s="61"/>
      <c r="Y877" s="59" t="s">
        <v>730</v>
      </c>
      <c r="Z877" s="67" t="s">
        <v>691</v>
      </c>
      <c r="AA877" s="59" t="s">
        <v>730</v>
      </c>
      <c r="AB877" s="59" t="s">
        <v>51</v>
      </c>
      <c r="AC877" s="59" t="s">
        <v>672</v>
      </c>
      <c r="AD877" s="59" t="s">
        <v>672</v>
      </c>
      <c r="AE877" s="59" t="s">
        <v>656</v>
      </c>
      <c r="AF877" s="66" t="s">
        <v>707</v>
      </c>
      <c r="AG877" s="66" t="s">
        <v>707</v>
      </c>
      <c r="AH877" s="91" t="s">
        <v>678</v>
      </c>
      <c r="AI877" s="66" t="s">
        <v>760</v>
      </c>
      <c r="AJ877" s="66" t="s">
        <v>763</v>
      </c>
      <c r="AK877" s="66" t="s">
        <v>760</v>
      </c>
      <c r="AL877" s="66" t="s">
        <v>760</v>
      </c>
      <c r="AM877" s="59" t="s">
        <v>672</v>
      </c>
      <c r="AN877" s="66" t="s">
        <v>707</v>
      </c>
      <c r="AO877" s="66" t="s">
        <v>45</v>
      </c>
      <c r="AP877" s="95" t="s">
        <v>47</v>
      </c>
      <c r="AQ877" s="383"/>
    </row>
    <row r="878" spans="1:43" s="6" customFormat="1" hidden="1" x14ac:dyDescent="0.2">
      <c r="A878" s="327" t="str">
        <f>Übersetzungstexte!A$244</f>
        <v>Name,Vorname</v>
      </c>
      <c r="B878" s="328" t="str">
        <f>Übersetzungstexte!A$247</f>
        <v>Verdienst</v>
      </c>
      <c r="C878" s="329" t="str">
        <f>Übersetzungstexte!A$250</f>
        <v>in der AP</v>
      </c>
      <c r="D878" s="330" t="str">
        <f>Übersetzungstexte!A$253</f>
        <v>Vorholzeit</v>
      </c>
      <c r="E878" s="328" t="str">
        <f>Übersetzungstexte!A$256</f>
        <v>Istzeit</v>
      </c>
      <c r="F878" s="330" t="str">
        <f>Übersetzungstexte!A$259</f>
        <v>Absenzen</v>
      </c>
      <c r="G878" s="331" t="str">
        <f>Übersetzungstexte!A$262</f>
        <v>vorherg.</v>
      </c>
      <c r="H878" s="332" t="str">
        <f>Übersetzungstexte!A$265</f>
        <v>laufend</v>
      </c>
      <c r="I878" s="328" t="str">
        <f>Übersetzungstexte!A$268</f>
        <v>Diff.</v>
      </c>
      <c r="J878" s="330" t="str">
        <f>Übersetzungstexte!A$271</f>
        <v>total</v>
      </c>
      <c r="K878" s="330" t="str">
        <f>Übersetzungstexte!A$274</f>
        <v>Vormonate</v>
      </c>
      <c r="L878" s="328" t="str">
        <f>Übersetzungstexte!A$277</f>
        <v>stunden</v>
      </c>
      <c r="M878" s="333" t="str">
        <f>Übersetzungstexte!A$280</f>
        <v>fall-Std.</v>
      </c>
      <c r="N878" s="333" t="str">
        <f>Übersetzungstexte!A$283</f>
        <v>100%</v>
      </c>
      <c r="O878" s="333" t="str">
        <f>Übersetzungstexte!A$286</f>
        <v>80%</v>
      </c>
      <c r="P878" s="329" t="str">
        <f>Übersetzungstexte!A$289</f>
        <v>Beschäftigung</v>
      </c>
      <c r="Q878" s="333" t="str">
        <f>Übersetzungstexte!A$292</f>
        <v>80%</v>
      </c>
      <c r="R878" s="328" t="str">
        <f>Übersetzungstexte!A$295</f>
        <v>Vergütung</v>
      </c>
      <c r="S878" s="55"/>
      <c r="T878" s="55"/>
      <c r="U878" s="55" t="s">
        <v>673</v>
      </c>
      <c r="V878" s="61"/>
      <c r="W878" s="61" t="s">
        <v>738</v>
      </c>
      <c r="X878" s="61"/>
      <c r="Y878" s="59" t="s">
        <v>697</v>
      </c>
      <c r="Z878" s="67" t="s">
        <v>692</v>
      </c>
      <c r="AA878" s="59" t="s">
        <v>698</v>
      </c>
      <c r="AB878" s="59" t="s">
        <v>50</v>
      </c>
      <c r="AC878" s="68" t="s">
        <v>675</v>
      </c>
      <c r="AD878" s="68" t="s">
        <v>676</v>
      </c>
      <c r="AE878" s="68" t="s">
        <v>676</v>
      </c>
      <c r="AF878" s="66" t="s">
        <v>733</v>
      </c>
      <c r="AG878" s="66" t="s">
        <v>733</v>
      </c>
      <c r="AH878" s="96" t="s">
        <v>679</v>
      </c>
      <c r="AI878" s="66" t="s">
        <v>749</v>
      </c>
      <c r="AJ878" s="66" t="s">
        <v>749</v>
      </c>
      <c r="AK878" s="66" t="s">
        <v>749</v>
      </c>
      <c r="AL878" s="66" t="s">
        <v>749</v>
      </c>
      <c r="AM878" s="68" t="s">
        <v>675</v>
      </c>
      <c r="AN878" s="66" t="s">
        <v>733</v>
      </c>
      <c r="AO878" s="66" t="s">
        <v>663</v>
      </c>
      <c r="AP878" s="95" t="s">
        <v>48</v>
      </c>
      <c r="AQ878" s="383"/>
    </row>
    <row r="879" spans="1:43" ht="17.25" hidden="1" customHeight="1" x14ac:dyDescent="0.2">
      <c r="A879" s="347" t="str">
        <f>'Stammdaten Mitarbeitende'!AA879</f>
        <v/>
      </c>
      <c r="B879" s="348" t="str">
        <f t="shared" ref="B879:B899" si="843">U879</f>
        <v/>
      </c>
      <c r="C879" s="162"/>
      <c r="D879" s="163"/>
      <c r="E879" s="164"/>
      <c r="F879" s="165"/>
      <c r="G879" s="307"/>
      <c r="H879" s="308"/>
      <c r="I879" s="346">
        <f t="shared" ref="I879:I899" si="844">V879</f>
        <v>0</v>
      </c>
      <c r="J879" s="309" t="str">
        <f t="shared" ref="J879:J899" si="845">W879</f>
        <v/>
      </c>
      <c r="K879" s="164"/>
      <c r="L879" s="342" t="str">
        <f t="shared" ref="L879:L899" si="846">Z879</f>
        <v/>
      </c>
      <c r="M879" s="309" t="str">
        <f t="shared" ref="M879:M899" si="847">AB879</f>
        <v/>
      </c>
      <c r="N879" s="309" t="str">
        <f t="shared" ref="N879:N899" si="848">AC879</f>
        <v/>
      </c>
      <c r="O879" s="309" t="str">
        <f t="shared" ref="O879:O899" si="849">AD879</f>
        <v/>
      </c>
      <c r="P879" s="164"/>
      <c r="Q879" s="309" t="str">
        <f t="shared" ref="Q879:Q899" si="850">AE879</f>
        <v/>
      </c>
      <c r="R879" s="309" t="str">
        <f t="shared" ref="R879:R899" si="851">AH879</f>
        <v/>
      </c>
      <c r="S879" s="56"/>
      <c r="T879" s="57"/>
      <c r="U879" s="64" t="str">
        <f>IF($A879="","",'Stammdaten Mitarbeitende'!L879)</f>
        <v/>
      </c>
      <c r="V879" s="63">
        <f t="shared" ref="V879:V899" si="852">IF(AND(G879="",H879=""),0,G879-H879)</f>
        <v>0</v>
      </c>
      <c r="W879" s="63" t="str">
        <f t="shared" ref="W879:W899" si="853">IF(OR($A879="",D879="",E879="",F879="",V879=""),"",D879-(E879+F879+V879))</f>
        <v/>
      </c>
      <c r="X879" s="63" t="str">
        <f t="shared" ref="X879:X899" si="854">IF(W879="","",MAX(W879,0))</f>
        <v/>
      </c>
      <c r="Y879" s="65" t="str">
        <f t="shared" ref="Y879:Y899" si="855">IF(J879="","",Y$4)</f>
        <v/>
      </c>
      <c r="Z879" s="65" t="str">
        <f t="shared" ref="Z879:Z899" si="856">IF(J879="","",J879*Z$4)</f>
        <v/>
      </c>
      <c r="AA879" s="19" t="str">
        <f t="shared" ref="AA879:AA899" si="857">IF(Y879="","",AA$4)</f>
        <v/>
      </c>
      <c r="AB879" s="19" t="str">
        <f t="shared" ref="AB879:AB899" si="858">IF(J879="","",ROUND(J879*AB$4 - MAX(K879-L879,0),2))</f>
        <v/>
      </c>
      <c r="AC879" s="19" t="str">
        <f t="shared" ref="AC879:AC899" si="859">IF(OR($A879="",J879="",B879="",M879&lt;0),"",MAX(ROUND(M879*B879*2,1)/2,0))</f>
        <v/>
      </c>
      <c r="AD879" s="19" t="str">
        <f t="shared" ref="AD879:AD899" si="860">IF(OR($A879="",N879=""),"",ROUND(N879*8/5,1)/2)</f>
        <v/>
      </c>
      <c r="AE879" s="19" t="str">
        <f t="shared" ref="AE879:AE899" si="861">IF(OR($A879="",B879="",N879=""),"",ROUND(AE$3*C879*B879*16/50,1)/2)</f>
        <v/>
      </c>
      <c r="AF879" s="19" t="str">
        <f t="shared" ref="AF879:AF899" si="862">IF(OR($A879="",J879="",N879=""),"",MAX(O879+P879-N879,0))</f>
        <v/>
      </c>
      <c r="AG879" s="19">
        <f t="shared" ref="AG879:AG899" si="863">P879</f>
        <v>0</v>
      </c>
      <c r="AH879" s="19" t="str">
        <f t="shared" ref="AH879:AH899" si="864">IF(OR($A879="",N879=""),"",ROUND((MAX(O879-Q879-AF879,0))*2,1)/2)</f>
        <v/>
      </c>
      <c r="AI879" s="81">
        <f t="shared" ref="AI879:AI899" si="865">IF(D879="",0,1)</f>
        <v>0</v>
      </c>
      <c r="AJ879" s="80">
        <f>IF(J879="",0,IF(ROUND(J879,2)&lt;=0,0,1))</f>
        <v>0</v>
      </c>
      <c r="AK879" s="19">
        <f t="shared" ref="AK879:AK899" si="866">IF(D879="",0,D879)</f>
        <v>0</v>
      </c>
      <c r="AL879" s="19">
        <f t="shared" ref="AL879:AL899" si="867">IF(D879="",0,F879)</f>
        <v>0</v>
      </c>
      <c r="AM879" s="64">
        <f>IF('Stammdaten Mitarbeitende'!N879&gt;0,AC879,0)</f>
        <v>0</v>
      </c>
      <c r="AN879" s="74">
        <f>IF('Stammdaten Mitarbeitende'!N879&gt;0,P879,0)</f>
        <v>0</v>
      </c>
      <c r="AO879" s="19">
        <f t="shared" ref="AO879:AO899" si="868">D879</f>
        <v>0</v>
      </c>
      <c r="AP879" s="19">
        <f t="shared" ref="AP879:AP899" si="869">F879</f>
        <v>0</v>
      </c>
      <c r="AQ879" s="97">
        <f t="shared" ref="AQ879:AQ899" si="870">IF(AM879="",0,MAX(AM879-AN879,0))</f>
        <v>0</v>
      </c>
    </row>
    <row r="880" spans="1:43" ht="17.25" hidden="1" customHeight="1" x14ac:dyDescent="0.2">
      <c r="A880" s="347" t="str">
        <f>'Stammdaten Mitarbeitende'!AA880</f>
        <v/>
      </c>
      <c r="B880" s="348" t="str">
        <f t="shared" si="843"/>
        <v/>
      </c>
      <c r="C880" s="162"/>
      <c r="D880" s="163"/>
      <c r="E880" s="164"/>
      <c r="F880" s="165"/>
      <c r="G880" s="307"/>
      <c r="H880" s="308"/>
      <c r="I880" s="346">
        <f t="shared" si="844"/>
        <v>0</v>
      </c>
      <c r="J880" s="309" t="str">
        <f t="shared" si="845"/>
        <v/>
      </c>
      <c r="K880" s="164"/>
      <c r="L880" s="342" t="str">
        <f t="shared" si="846"/>
        <v/>
      </c>
      <c r="M880" s="309" t="str">
        <f t="shared" si="847"/>
        <v/>
      </c>
      <c r="N880" s="309" t="str">
        <f t="shared" si="848"/>
        <v/>
      </c>
      <c r="O880" s="309" t="str">
        <f t="shared" si="849"/>
        <v/>
      </c>
      <c r="P880" s="164"/>
      <c r="Q880" s="309" t="str">
        <f t="shared" si="850"/>
        <v/>
      </c>
      <c r="R880" s="309" t="str">
        <f t="shared" si="851"/>
        <v/>
      </c>
      <c r="S880" s="56"/>
      <c r="T880" s="57"/>
      <c r="U880" s="64" t="str">
        <f>IF($A880="","",'Stammdaten Mitarbeitende'!L880)</f>
        <v/>
      </c>
      <c r="V880" s="63">
        <f t="shared" si="852"/>
        <v>0</v>
      </c>
      <c r="W880" s="63" t="str">
        <f t="shared" si="853"/>
        <v/>
      </c>
      <c r="X880" s="63" t="str">
        <f t="shared" si="854"/>
        <v/>
      </c>
      <c r="Y880" s="65" t="str">
        <f t="shared" si="855"/>
        <v/>
      </c>
      <c r="Z880" s="65" t="str">
        <f t="shared" si="856"/>
        <v/>
      </c>
      <c r="AA880" s="19" t="str">
        <f t="shared" si="857"/>
        <v/>
      </c>
      <c r="AB880" s="19" t="str">
        <f t="shared" si="858"/>
        <v/>
      </c>
      <c r="AC880" s="19" t="str">
        <f t="shared" si="859"/>
        <v/>
      </c>
      <c r="AD880" s="19" t="str">
        <f t="shared" si="860"/>
        <v/>
      </c>
      <c r="AE880" s="19" t="str">
        <f t="shared" si="861"/>
        <v/>
      </c>
      <c r="AF880" s="19" t="str">
        <f t="shared" si="862"/>
        <v/>
      </c>
      <c r="AG880" s="19">
        <f t="shared" si="863"/>
        <v>0</v>
      </c>
      <c r="AH880" s="19" t="str">
        <f t="shared" si="864"/>
        <v/>
      </c>
      <c r="AI880" s="81">
        <f t="shared" si="865"/>
        <v>0</v>
      </c>
      <c r="AJ880" s="80">
        <f t="shared" ref="AJ880:AJ899" si="871">IF(J880="",0,IF(ROUND(J880,2)&lt;=0,0,1))</f>
        <v>0</v>
      </c>
      <c r="AK880" s="19">
        <f t="shared" si="866"/>
        <v>0</v>
      </c>
      <c r="AL880" s="19">
        <f t="shared" si="867"/>
        <v>0</v>
      </c>
      <c r="AM880" s="64">
        <f>IF('Stammdaten Mitarbeitende'!N880&gt;0,AC880,0)</f>
        <v>0</v>
      </c>
      <c r="AN880" s="74">
        <f>IF('Stammdaten Mitarbeitende'!N880&gt;0,P880,0)</f>
        <v>0</v>
      </c>
      <c r="AO880" s="19">
        <f t="shared" si="868"/>
        <v>0</v>
      </c>
      <c r="AP880" s="19">
        <f t="shared" si="869"/>
        <v>0</v>
      </c>
      <c r="AQ880" s="97">
        <f t="shared" si="870"/>
        <v>0</v>
      </c>
    </row>
    <row r="881" spans="1:43" ht="17.25" hidden="1" customHeight="1" x14ac:dyDescent="0.2">
      <c r="A881" s="347" t="str">
        <f>'Stammdaten Mitarbeitende'!AA881</f>
        <v/>
      </c>
      <c r="B881" s="348" t="str">
        <f t="shared" si="843"/>
        <v/>
      </c>
      <c r="C881" s="162"/>
      <c r="D881" s="163"/>
      <c r="E881" s="164"/>
      <c r="F881" s="165"/>
      <c r="G881" s="307"/>
      <c r="H881" s="308"/>
      <c r="I881" s="346">
        <f t="shared" si="844"/>
        <v>0</v>
      </c>
      <c r="J881" s="309" t="str">
        <f t="shared" si="845"/>
        <v/>
      </c>
      <c r="K881" s="164"/>
      <c r="L881" s="342" t="str">
        <f t="shared" si="846"/>
        <v/>
      </c>
      <c r="M881" s="309" t="str">
        <f t="shared" si="847"/>
        <v/>
      </c>
      <c r="N881" s="309" t="str">
        <f t="shared" si="848"/>
        <v/>
      </c>
      <c r="O881" s="309" t="str">
        <f t="shared" si="849"/>
        <v/>
      </c>
      <c r="P881" s="164"/>
      <c r="Q881" s="309" t="str">
        <f t="shared" si="850"/>
        <v/>
      </c>
      <c r="R881" s="309" t="str">
        <f t="shared" si="851"/>
        <v/>
      </c>
      <c r="S881" s="56"/>
      <c r="T881" s="57"/>
      <c r="U881" s="64" t="str">
        <f>IF($A881="","",'Stammdaten Mitarbeitende'!L881)</f>
        <v/>
      </c>
      <c r="V881" s="63">
        <f t="shared" si="852"/>
        <v>0</v>
      </c>
      <c r="W881" s="63" t="str">
        <f t="shared" si="853"/>
        <v/>
      </c>
      <c r="X881" s="63" t="str">
        <f t="shared" si="854"/>
        <v/>
      </c>
      <c r="Y881" s="65" t="str">
        <f t="shared" si="855"/>
        <v/>
      </c>
      <c r="Z881" s="65" t="str">
        <f t="shared" si="856"/>
        <v/>
      </c>
      <c r="AA881" s="19" t="str">
        <f t="shared" si="857"/>
        <v/>
      </c>
      <c r="AB881" s="19" t="str">
        <f t="shared" si="858"/>
        <v/>
      </c>
      <c r="AC881" s="19" t="str">
        <f t="shared" si="859"/>
        <v/>
      </c>
      <c r="AD881" s="19" t="str">
        <f t="shared" si="860"/>
        <v/>
      </c>
      <c r="AE881" s="19" t="str">
        <f t="shared" si="861"/>
        <v/>
      </c>
      <c r="AF881" s="19" t="str">
        <f t="shared" si="862"/>
        <v/>
      </c>
      <c r="AG881" s="19">
        <f t="shared" si="863"/>
        <v>0</v>
      </c>
      <c r="AH881" s="19" t="str">
        <f t="shared" si="864"/>
        <v/>
      </c>
      <c r="AI881" s="81">
        <f t="shared" si="865"/>
        <v>0</v>
      </c>
      <c r="AJ881" s="80">
        <f t="shared" si="871"/>
        <v>0</v>
      </c>
      <c r="AK881" s="19">
        <f t="shared" si="866"/>
        <v>0</v>
      </c>
      <c r="AL881" s="19">
        <f t="shared" si="867"/>
        <v>0</v>
      </c>
      <c r="AM881" s="64">
        <f>IF('Stammdaten Mitarbeitende'!N881&gt;0,AC881,0)</f>
        <v>0</v>
      </c>
      <c r="AN881" s="74">
        <f>IF('Stammdaten Mitarbeitende'!N881&gt;0,P881,0)</f>
        <v>0</v>
      </c>
      <c r="AO881" s="19">
        <f t="shared" si="868"/>
        <v>0</v>
      </c>
      <c r="AP881" s="19">
        <f t="shared" si="869"/>
        <v>0</v>
      </c>
      <c r="AQ881" s="97">
        <f t="shared" si="870"/>
        <v>0</v>
      </c>
    </row>
    <row r="882" spans="1:43" ht="17.25" hidden="1" customHeight="1" x14ac:dyDescent="0.2">
      <c r="A882" s="347" t="str">
        <f>'Stammdaten Mitarbeitende'!AA882</f>
        <v/>
      </c>
      <c r="B882" s="348" t="str">
        <f t="shared" si="843"/>
        <v/>
      </c>
      <c r="C882" s="162"/>
      <c r="D882" s="163"/>
      <c r="E882" s="164"/>
      <c r="F882" s="165"/>
      <c r="G882" s="307"/>
      <c r="H882" s="308"/>
      <c r="I882" s="346">
        <f t="shared" si="844"/>
        <v>0</v>
      </c>
      <c r="J882" s="309" t="str">
        <f t="shared" si="845"/>
        <v/>
      </c>
      <c r="K882" s="164"/>
      <c r="L882" s="342" t="str">
        <f t="shared" si="846"/>
        <v/>
      </c>
      <c r="M882" s="309" t="str">
        <f t="shared" si="847"/>
        <v/>
      </c>
      <c r="N882" s="309" t="str">
        <f t="shared" si="848"/>
        <v/>
      </c>
      <c r="O882" s="309" t="str">
        <f t="shared" si="849"/>
        <v/>
      </c>
      <c r="P882" s="164"/>
      <c r="Q882" s="309" t="str">
        <f t="shared" si="850"/>
        <v/>
      </c>
      <c r="R882" s="309" t="str">
        <f t="shared" si="851"/>
        <v/>
      </c>
      <c r="S882" s="56"/>
      <c r="T882" s="57"/>
      <c r="U882" s="64" t="str">
        <f>IF($A882="","",'Stammdaten Mitarbeitende'!L882)</f>
        <v/>
      </c>
      <c r="V882" s="63">
        <f t="shared" si="852"/>
        <v>0</v>
      </c>
      <c r="W882" s="63" t="str">
        <f t="shared" si="853"/>
        <v/>
      </c>
      <c r="X882" s="63" t="str">
        <f t="shared" si="854"/>
        <v/>
      </c>
      <c r="Y882" s="65" t="str">
        <f t="shared" si="855"/>
        <v/>
      </c>
      <c r="Z882" s="65" t="str">
        <f t="shared" si="856"/>
        <v/>
      </c>
      <c r="AA882" s="19" t="str">
        <f t="shared" si="857"/>
        <v/>
      </c>
      <c r="AB882" s="19" t="str">
        <f t="shared" si="858"/>
        <v/>
      </c>
      <c r="AC882" s="19" t="str">
        <f t="shared" si="859"/>
        <v/>
      </c>
      <c r="AD882" s="19" t="str">
        <f t="shared" si="860"/>
        <v/>
      </c>
      <c r="AE882" s="19" t="str">
        <f t="shared" si="861"/>
        <v/>
      </c>
      <c r="AF882" s="19" t="str">
        <f t="shared" si="862"/>
        <v/>
      </c>
      <c r="AG882" s="19">
        <f t="shared" si="863"/>
        <v>0</v>
      </c>
      <c r="AH882" s="19" t="str">
        <f t="shared" si="864"/>
        <v/>
      </c>
      <c r="AI882" s="81">
        <f t="shared" si="865"/>
        <v>0</v>
      </c>
      <c r="AJ882" s="80">
        <f t="shared" si="871"/>
        <v>0</v>
      </c>
      <c r="AK882" s="19">
        <f t="shared" si="866"/>
        <v>0</v>
      </c>
      <c r="AL882" s="19">
        <f t="shared" si="867"/>
        <v>0</v>
      </c>
      <c r="AM882" s="64">
        <f>IF('Stammdaten Mitarbeitende'!N882&gt;0,AC882,0)</f>
        <v>0</v>
      </c>
      <c r="AN882" s="74">
        <f>IF('Stammdaten Mitarbeitende'!N882&gt;0,P882,0)</f>
        <v>0</v>
      </c>
      <c r="AO882" s="19">
        <f t="shared" si="868"/>
        <v>0</v>
      </c>
      <c r="AP882" s="19">
        <f t="shared" si="869"/>
        <v>0</v>
      </c>
      <c r="AQ882" s="97">
        <f t="shared" si="870"/>
        <v>0</v>
      </c>
    </row>
    <row r="883" spans="1:43" ht="17.25" hidden="1" customHeight="1" x14ac:dyDescent="0.2">
      <c r="A883" s="347" t="str">
        <f>'Stammdaten Mitarbeitende'!AA883</f>
        <v/>
      </c>
      <c r="B883" s="348" t="str">
        <f t="shared" si="843"/>
        <v/>
      </c>
      <c r="C883" s="162"/>
      <c r="D883" s="163"/>
      <c r="E883" s="164"/>
      <c r="F883" s="165"/>
      <c r="G883" s="307"/>
      <c r="H883" s="308"/>
      <c r="I883" s="346">
        <f t="shared" si="844"/>
        <v>0</v>
      </c>
      <c r="J883" s="309" t="str">
        <f t="shared" si="845"/>
        <v/>
      </c>
      <c r="K883" s="164"/>
      <c r="L883" s="342" t="str">
        <f t="shared" si="846"/>
        <v/>
      </c>
      <c r="M883" s="309" t="str">
        <f t="shared" si="847"/>
        <v/>
      </c>
      <c r="N883" s="309" t="str">
        <f t="shared" si="848"/>
        <v/>
      </c>
      <c r="O883" s="309" t="str">
        <f t="shared" si="849"/>
        <v/>
      </c>
      <c r="P883" s="164"/>
      <c r="Q883" s="309" t="str">
        <f t="shared" si="850"/>
        <v/>
      </c>
      <c r="R883" s="309" t="str">
        <f t="shared" si="851"/>
        <v/>
      </c>
      <c r="S883" s="56"/>
      <c r="T883" s="57"/>
      <c r="U883" s="64" t="str">
        <f>IF($A883="","",'Stammdaten Mitarbeitende'!L883)</f>
        <v/>
      </c>
      <c r="V883" s="63">
        <f t="shared" si="852"/>
        <v>0</v>
      </c>
      <c r="W883" s="63" t="str">
        <f t="shared" si="853"/>
        <v/>
      </c>
      <c r="X883" s="63" t="str">
        <f t="shared" si="854"/>
        <v/>
      </c>
      <c r="Y883" s="65" t="str">
        <f t="shared" si="855"/>
        <v/>
      </c>
      <c r="Z883" s="65" t="str">
        <f t="shared" si="856"/>
        <v/>
      </c>
      <c r="AA883" s="19" t="str">
        <f t="shared" si="857"/>
        <v/>
      </c>
      <c r="AB883" s="19" t="str">
        <f t="shared" si="858"/>
        <v/>
      </c>
      <c r="AC883" s="19" t="str">
        <f t="shared" si="859"/>
        <v/>
      </c>
      <c r="AD883" s="19" t="str">
        <f t="shared" si="860"/>
        <v/>
      </c>
      <c r="AE883" s="19" t="str">
        <f t="shared" si="861"/>
        <v/>
      </c>
      <c r="AF883" s="19" t="str">
        <f t="shared" si="862"/>
        <v/>
      </c>
      <c r="AG883" s="19">
        <f t="shared" si="863"/>
        <v>0</v>
      </c>
      <c r="AH883" s="19" t="str">
        <f t="shared" si="864"/>
        <v/>
      </c>
      <c r="AI883" s="81">
        <f t="shared" si="865"/>
        <v>0</v>
      </c>
      <c r="AJ883" s="80">
        <f t="shared" si="871"/>
        <v>0</v>
      </c>
      <c r="AK883" s="19">
        <f t="shared" si="866"/>
        <v>0</v>
      </c>
      <c r="AL883" s="19">
        <f t="shared" si="867"/>
        <v>0</v>
      </c>
      <c r="AM883" s="64">
        <f>IF('Stammdaten Mitarbeitende'!N883&gt;0,AC883,0)</f>
        <v>0</v>
      </c>
      <c r="AN883" s="74">
        <f>IF('Stammdaten Mitarbeitende'!N883&gt;0,P883,0)</f>
        <v>0</v>
      </c>
      <c r="AO883" s="19">
        <f t="shared" si="868"/>
        <v>0</v>
      </c>
      <c r="AP883" s="19">
        <f t="shared" si="869"/>
        <v>0</v>
      </c>
      <c r="AQ883" s="97">
        <f t="shared" si="870"/>
        <v>0</v>
      </c>
    </row>
    <row r="884" spans="1:43" ht="17.25" hidden="1" customHeight="1" x14ac:dyDescent="0.2">
      <c r="A884" s="347" t="str">
        <f>'Stammdaten Mitarbeitende'!AA884</f>
        <v/>
      </c>
      <c r="B884" s="348" t="str">
        <f t="shared" si="843"/>
        <v/>
      </c>
      <c r="C884" s="162"/>
      <c r="D884" s="163"/>
      <c r="E884" s="164"/>
      <c r="F884" s="165"/>
      <c r="G884" s="307"/>
      <c r="H884" s="308"/>
      <c r="I884" s="346">
        <f t="shared" si="844"/>
        <v>0</v>
      </c>
      <c r="J884" s="309" t="str">
        <f t="shared" si="845"/>
        <v/>
      </c>
      <c r="K884" s="164"/>
      <c r="L884" s="342" t="str">
        <f t="shared" si="846"/>
        <v/>
      </c>
      <c r="M884" s="309" t="str">
        <f t="shared" si="847"/>
        <v/>
      </c>
      <c r="N884" s="309" t="str">
        <f t="shared" si="848"/>
        <v/>
      </c>
      <c r="O884" s="309" t="str">
        <f t="shared" si="849"/>
        <v/>
      </c>
      <c r="P884" s="164"/>
      <c r="Q884" s="309" t="str">
        <f t="shared" si="850"/>
        <v/>
      </c>
      <c r="R884" s="309" t="str">
        <f t="shared" si="851"/>
        <v/>
      </c>
      <c r="S884" s="56"/>
      <c r="T884" s="57"/>
      <c r="U884" s="64" t="str">
        <f>IF($A884="","",'Stammdaten Mitarbeitende'!L884)</f>
        <v/>
      </c>
      <c r="V884" s="63">
        <f t="shared" si="852"/>
        <v>0</v>
      </c>
      <c r="W884" s="63" t="str">
        <f t="shared" si="853"/>
        <v/>
      </c>
      <c r="X884" s="63" t="str">
        <f t="shared" si="854"/>
        <v/>
      </c>
      <c r="Y884" s="65" t="str">
        <f t="shared" si="855"/>
        <v/>
      </c>
      <c r="Z884" s="65" t="str">
        <f t="shared" si="856"/>
        <v/>
      </c>
      <c r="AA884" s="19" t="str">
        <f t="shared" si="857"/>
        <v/>
      </c>
      <c r="AB884" s="19" t="str">
        <f t="shared" si="858"/>
        <v/>
      </c>
      <c r="AC884" s="19" t="str">
        <f t="shared" si="859"/>
        <v/>
      </c>
      <c r="AD884" s="19" t="str">
        <f t="shared" si="860"/>
        <v/>
      </c>
      <c r="AE884" s="19" t="str">
        <f t="shared" si="861"/>
        <v/>
      </c>
      <c r="AF884" s="19" t="str">
        <f t="shared" si="862"/>
        <v/>
      </c>
      <c r="AG884" s="19">
        <f t="shared" si="863"/>
        <v>0</v>
      </c>
      <c r="AH884" s="19" t="str">
        <f t="shared" si="864"/>
        <v/>
      </c>
      <c r="AI884" s="81">
        <f t="shared" si="865"/>
        <v>0</v>
      </c>
      <c r="AJ884" s="80">
        <f t="shared" si="871"/>
        <v>0</v>
      </c>
      <c r="AK884" s="19">
        <f t="shared" si="866"/>
        <v>0</v>
      </c>
      <c r="AL884" s="19">
        <f t="shared" si="867"/>
        <v>0</v>
      </c>
      <c r="AM884" s="64">
        <f>IF('Stammdaten Mitarbeitende'!N884&gt;0,AC884,0)</f>
        <v>0</v>
      </c>
      <c r="AN884" s="74">
        <f>IF('Stammdaten Mitarbeitende'!N884&gt;0,P884,0)</f>
        <v>0</v>
      </c>
      <c r="AO884" s="19">
        <f t="shared" si="868"/>
        <v>0</v>
      </c>
      <c r="AP884" s="19">
        <f t="shared" si="869"/>
        <v>0</v>
      </c>
      <c r="AQ884" s="97">
        <f t="shared" si="870"/>
        <v>0</v>
      </c>
    </row>
    <row r="885" spans="1:43" ht="17.25" hidden="1" customHeight="1" x14ac:dyDescent="0.2">
      <c r="A885" s="347" t="str">
        <f>'Stammdaten Mitarbeitende'!AA885</f>
        <v/>
      </c>
      <c r="B885" s="348" t="str">
        <f t="shared" si="843"/>
        <v/>
      </c>
      <c r="C885" s="162"/>
      <c r="D885" s="163"/>
      <c r="E885" s="164"/>
      <c r="F885" s="165"/>
      <c r="G885" s="307"/>
      <c r="H885" s="308"/>
      <c r="I885" s="346">
        <f t="shared" si="844"/>
        <v>0</v>
      </c>
      <c r="J885" s="309" t="str">
        <f t="shared" si="845"/>
        <v/>
      </c>
      <c r="K885" s="164"/>
      <c r="L885" s="342" t="str">
        <f t="shared" si="846"/>
        <v/>
      </c>
      <c r="M885" s="309" t="str">
        <f t="shared" si="847"/>
        <v/>
      </c>
      <c r="N885" s="309" t="str">
        <f t="shared" si="848"/>
        <v/>
      </c>
      <c r="O885" s="309" t="str">
        <f t="shared" si="849"/>
        <v/>
      </c>
      <c r="P885" s="164"/>
      <c r="Q885" s="309" t="str">
        <f t="shared" si="850"/>
        <v/>
      </c>
      <c r="R885" s="309" t="str">
        <f t="shared" si="851"/>
        <v/>
      </c>
      <c r="S885" s="56"/>
      <c r="T885" s="57"/>
      <c r="U885" s="64" t="str">
        <f>IF($A885="","",'Stammdaten Mitarbeitende'!L885)</f>
        <v/>
      </c>
      <c r="V885" s="63">
        <f t="shared" si="852"/>
        <v>0</v>
      </c>
      <c r="W885" s="63" t="str">
        <f t="shared" si="853"/>
        <v/>
      </c>
      <c r="X885" s="63" t="str">
        <f t="shared" si="854"/>
        <v/>
      </c>
      <c r="Y885" s="65" t="str">
        <f t="shared" si="855"/>
        <v/>
      </c>
      <c r="Z885" s="65" t="str">
        <f t="shared" si="856"/>
        <v/>
      </c>
      <c r="AA885" s="19" t="str">
        <f t="shared" si="857"/>
        <v/>
      </c>
      <c r="AB885" s="19" t="str">
        <f t="shared" si="858"/>
        <v/>
      </c>
      <c r="AC885" s="19" t="str">
        <f t="shared" si="859"/>
        <v/>
      </c>
      <c r="AD885" s="19" t="str">
        <f t="shared" si="860"/>
        <v/>
      </c>
      <c r="AE885" s="19" t="str">
        <f t="shared" si="861"/>
        <v/>
      </c>
      <c r="AF885" s="19" t="str">
        <f t="shared" si="862"/>
        <v/>
      </c>
      <c r="AG885" s="19">
        <f t="shared" si="863"/>
        <v>0</v>
      </c>
      <c r="AH885" s="19" t="str">
        <f t="shared" si="864"/>
        <v/>
      </c>
      <c r="AI885" s="81">
        <f t="shared" si="865"/>
        <v>0</v>
      </c>
      <c r="AJ885" s="80">
        <f t="shared" si="871"/>
        <v>0</v>
      </c>
      <c r="AK885" s="19">
        <f t="shared" si="866"/>
        <v>0</v>
      </c>
      <c r="AL885" s="19">
        <f t="shared" si="867"/>
        <v>0</v>
      </c>
      <c r="AM885" s="64">
        <f>IF('Stammdaten Mitarbeitende'!N885&gt;0,AC885,0)</f>
        <v>0</v>
      </c>
      <c r="AN885" s="74">
        <f>IF('Stammdaten Mitarbeitende'!N885&gt;0,P885,0)</f>
        <v>0</v>
      </c>
      <c r="AO885" s="19">
        <f t="shared" si="868"/>
        <v>0</v>
      </c>
      <c r="AP885" s="19">
        <f t="shared" si="869"/>
        <v>0</v>
      </c>
      <c r="AQ885" s="97">
        <f t="shared" si="870"/>
        <v>0</v>
      </c>
    </row>
    <row r="886" spans="1:43" ht="17.25" hidden="1" customHeight="1" x14ac:dyDescent="0.2">
      <c r="A886" s="347" t="str">
        <f>'Stammdaten Mitarbeitende'!AA886</f>
        <v/>
      </c>
      <c r="B886" s="348" t="str">
        <f t="shared" si="843"/>
        <v/>
      </c>
      <c r="C886" s="162"/>
      <c r="D886" s="163"/>
      <c r="E886" s="164"/>
      <c r="F886" s="165"/>
      <c r="G886" s="307"/>
      <c r="H886" s="308"/>
      <c r="I886" s="346">
        <f t="shared" si="844"/>
        <v>0</v>
      </c>
      <c r="J886" s="309" t="str">
        <f t="shared" si="845"/>
        <v/>
      </c>
      <c r="K886" s="164"/>
      <c r="L886" s="342" t="str">
        <f t="shared" si="846"/>
        <v/>
      </c>
      <c r="M886" s="309" t="str">
        <f t="shared" si="847"/>
        <v/>
      </c>
      <c r="N886" s="309" t="str">
        <f t="shared" si="848"/>
        <v/>
      </c>
      <c r="O886" s="309" t="str">
        <f t="shared" si="849"/>
        <v/>
      </c>
      <c r="P886" s="164"/>
      <c r="Q886" s="309" t="str">
        <f t="shared" si="850"/>
        <v/>
      </c>
      <c r="R886" s="309" t="str">
        <f t="shared" si="851"/>
        <v/>
      </c>
      <c r="S886" s="56"/>
      <c r="T886" s="57"/>
      <c r="U886" s="64" t="str">
        <f>IF($A886="","",'Stammdaten Mitarbeitende'!L886)</f>
        <v/>
      </c>
      <c r="V886" s="63">
        <f t="shared" si="852"/>
        <v>0</v>
      </c>
      <c r="W886" s="63" t="str">
        <f t="shared" si="853"/>
        <v/>
      </c>
      <c r="X886" s="63" t="str">
        <f t="shared" si="854"/>
        <v/>
      </c>
      <c r="Y886" s="65" t="str">
        <f t="shared" si="855"/>
        <v/>
      </c>
      <c r="Z886" s="65" t="str">
        <f t="shared" si="856"/>
        <v/>
      </c>
      <c r="AA886" s="19" t="str">
        <f t="shared" si="857"/>
        <v/>
      </c>
      <c r="AB886" s="19" t="str">
        <f t="shared" si="858"/>
        <v/>
      </c>
      <c r="AC886" s="19" t="str">
        <f t="shared" si="859"/>
        <v/>
      </c>
      <c r="AD886" s="19" t="str">
        <f t="shared" si="860"/>
        <v/>
      </c>
      <c r="AE886" s="19" t="str">
        <f t="shared" si="861"/>
        <v/>
      </c>
      <c r="AF886" s="19" t="str">
        <f t="shared" si="862"/>
        <v/>
      </c>
      <c r="AG886" s="19">
        <f t="shared" si="863"/>
        <v>0</v>
      </c>
      <c r="AH886" s="19" t="str">
        <f t="shared" si="864"/>
        <v/>
      </c>
      <c r="AI886" s="81">
        <f t="shared" si="865"/>
        <v>0</v>
      </c>
      <c r="AJ886" s="80">
        <f t="shared" si="871"/>
        <v>0</v>
      </c>
      <c r="AK886" s="19">
        <f t="shared" si="866"/>
        <v>0</v>
      </c>
      <c r="AL886" s="19">
        <f t="shared" si="867"/>
        <v>0</v>
      </c>
      <c r="AM886" s="64">
        <f>IF('Stammdaten Mitarbeitende'!N886&gt;0,AC886,0)</f>
        <v>0</v>
      </c>
      <c r="AN886" s="74">
        <f>IF('Stammdaten Mitarbeitende'!N886&gt;0,P886,0)</f>
        <v>0</v>
      </c>
      <c r="AO886" s="19">
        <f t="shared" si="868"/>
        <v>0</v>
      </c>
      <c r="AP886" s="19">
        <f t="shared" si="869"/>
        <v>0</v>
      </c>
      <c r="AQ886" s="97">
        <f t="shared" si="870"/>
        <v>0</v>
      </c>
    </row>
    <row r="887" spans="1:43" ht="17.25" hidden="1" customHeight="1" x14ac:dyDescent="0.2">
      <c r="A887" s="347" t="str">
        <f>'Stammdaten Mitarbeitende'!AA887</f>
        <v/>
      </c>
      <c r="B887" s="348" t="str">
        <f t="shared" si="843"/>
        <v/>
      </c>
      <c r="C887" s="162"/>
      <c r="D887" s="163"/>
      <c r="E887" s="164"/>
      <c r="F887" s="165"/>
      <c r="G887" s="307"/>
      <c r="H887" s="308"/>
      <c r="I887" s="346">
        <f t="shared" si="844"/>
        <v>0</v>
      </c>
      <c r="J887" s="309" t="str">
        <f t="shared" si="845"/>
        <v/>
      </c>
      <c r="K887" s="164"/>
      <c r="L887" s="342" t="str">
        <f t="shared" si="846"/>
        <v/>
      </c>
      <c r="M887" s="309" t="str">
        <f t="shared" si="847"/>
        <v/>
      </c>
      <c r="N887" s="309" t="str">
        <f t="shared" si="848"/>
        <v/>
      </c>
      <c r="O887" s="309" t="str">
        <f t="shared" si="849"/>
        <v/>
      </c>
      <c r="P887" s="164"/>
      <c r="Q887" s="309" t="str">
        <f t="shared" si="850"/>
        <v/>
      </c>
      <c r="R887" s="309" t="str">
        <f t="shared" si="851"/>
        <v/>
      </c>
      <c r="S887" s="56"/>
      <c r="T887" s="57"/>
      <c r="U887" s="64" t="str">
        <f>IF($A887="","",'Stammdaten Mitarbeitende'!L887)</f>
        <v/>
      </c>
      <c r="V887" s="63">
        <f t="shared" si="852"/>
        <v>0</v>
      </c>
      <c r="W887" s="63" t="str">
        <f t="shared" si="853"/>
        <v/>
      </c>
      <c r="X887" s="63" t="str">
        <f t="shared" si="854"/>
        <v/>
      </c>
      <c r="Y887" s="65" t="str">
        <f t="shared" si="855"/>
        <v/>
      </c>
      <c r="Z887" s="65" t="str">
        <f t="shared" si="856"/>
        <v/>
      </c>
      <c r="AA887" s="19" t="str">
        <f t="shared" si="857"/>
        <v/>
      </c>
      <c r="AB887" s="19" t="str">
        <f t="shared" si="858"/>
        <v/>
      </c>
      <c r="AC887" s="19" t="str">
        <f t="shared" si="859"/>
        <v/>
      </c>
      <c r="AD887" s="19" t="str">
        <f t="shared" si="860"/>
        <v/>
      </c>
      <c r="AE887" s="19" t="str">
        <f t="shared" si="861"/>
        <v/>
      </c>
      <c r="AF887" s="19" t="str">
        <f t="shared" si="862"/>
        <v/>
      </c>
      <c r="AG887" s="19">
        <f t="shared" si="863"/>
        <v>0</v>
      </c>
      <c r="AH887" s="19" t="str">
        <f t="shared" si="864"/>
        <v/>
      </c>
      <c r="AI887" s="81">
        <f t="shared" si="865"/>
        <v>0</v>
      </c>
      <c r="AJ887" s="80">
        <f t="shared" si="871"/>
        <v>0</v>
      </c>
      <c r="AK887" s="19">
        <f t="shared" si="866"/>
        <v>0</v>
      </c>
      <c r="AL887" s="19">
        <f t="shared" si="867"/>
        <v>0</v>
      </c>
      <c r="AM887" s="64">
        <f>IF('Stammdaten Mitarbeitende'!N887&gt;0,AC887,0)</f>
        <v>0</v>
      </c>
      <c r="AN887" s="74">
        <f>IF('Stammdaten Mitarbeitende'!N887&gt;0,P887,0)</f>
        <v>0</v>
      </c>
      <c r="AO887" s="19">
        <f t="shared" si="868"/>
        <v>0</v>
      </c>
      <c r="AP887" s="19">
        <f t="shared" si="869"/>
        <v>0</v>
      </c>
      <c r="AQ887" s="97">
        <f t="shared" si="870"/>
        <v>0</v>
      </c>
    </row>
    <row r="888" spans="1:43" ht="17.25" hidden="1" customHeight="1" x14ac:dyDescent="0.2">
      <c r="A888" s="347" t="str">
        <f>'Stammdaten Mitarbeitende'!AA888</f>
        <v/>
      </c>
      <c r="B888" s="348" t="str">
        <f t="shared" si="843"/>
        <v/>
      </c>
      <c r="C888" s="162"/>
      <c r="D888" s="163"/>
      <c r="E888" s="164"/>
      <c r="F888" s="165"/>
      <c r="G888" s="307"/>
      <c r="H888" s="308"/>
      <c r="I888" s="346">
        <f t="shared" si="844"/>
        <v>0</v>
      </c>
      <c r="J888" s="309" t="str">
        <f t="shared" si="845"/>
        <v/>
      </c>
      <c r="K888" s="164"/>
      <c r="L888" s="342" t="str">
        <f t="shared" si="846"/>
        <v/>
      </c>
      <c r="M888" s="309" t="str">
        <f t="shared" si="847"/>
        <v/>
      </c>
      <c r="N888" s="309" t="str">
        <f t="shared" si="848"/>
        <v/>
      </c>
      <c r="O888" s="309" t="str">
        <f t="shared" si="849"/>
        <v/>
      </c>
      <c r="P888" s="164"/>
      <c r="Q888" s="309" t="str">
        <f t="shared" si="850"/>
        <v/>
      </c>
      <c r="R888" s="309" t="str">
        <f t="shared" si="851"/>
        <v/>
      </c>
      <c r="S888" s="56"/>
      <c r="T888" s="57"/>
      <c r="U888" s="64" t="str">
        <f>IF($A888="","",'Stammdaten Mitarbeitende'!L888)</f>
        <v/>
      </c>
      <c r="V888" s="63">
        <f t="shared" si="852"/>
        <v>0</v>
      </c>
      <c r="W888" s="63" t="str">
        <f t="shared" si="853"/>
        <v/>
      </c>
      <c r="X888" s="63" t="str">
        <f t="shared" si="854"/>
        <v/>
      </c>
      <c r="Y888" s="65" t="str">
        <f t="shared" si="855"/>
        <v/>
      </c>
      <c r="Z888" s="65" t="str">
        <f t="shared" si="856"/>
        <v/>
      </c>
      <c r="AA888" s="19" t="str">
        <f t="shared" si="857"/>
        <v/>
      </c>
      <c r="AB888" s="19" t="str">
        <f t="shared" si="858"/>
        <v/>
      </c>
      <c r="AC888" s="19" t="str">
        <f t="shared" si="859"/>
        <v/>
      </c>
      <c r="AD888" s="19" t="str">
        <f t="shared" si="860"/>
        <v/>
      </c>
      <c r="AE888" s="19" t="str">
        <f t="shared" si="861"/>
        <v/>
      </c>
      <c r="AF888" s="19" t="str">
        <f t="shared" si="862"/>
        <v/>
      </c>
      <c r="AG888" s="19">
        <f t="shared" si="863"/>
        <v>0</v>
      </c>
      <c r="AH888" s="19" t="str">
        <f t="shared" si="864"/>
        <v/>
      </c>
      <c r="AI888" s="81">
        <f t="shared" si="865"/>
        <v>0</v>
      </c>
      <c r="AJ888" s="80">
        <f t="shared" si="871"/>
        <v>0</v>
      </c>
      <c r="AK888" s="19">
        <f t="shared" si="866"/>
        <v>0</v>
      </c>
      <c r="AL888" s="19">
        <f t="shared" si="867"/>
        <v>0</v>
      </c>
      <c r="AM888" s="64">
        <f>IF('Stammdaten Mitarbeitende'!N888&gt;0,AC888,0)</f>
        <v>0</v>
      </c>
      <c r="AN888" s="74">
        <f>IF('Stammdaten Mitarbeitende'!N888&gt;0,P888,0)</f>
        <v>0</v>
      </c>
      <c r="AO888" s="19">
        <f t="shared" si="868"/>
        <v>0</v>
      </c>
      <c r="AP888" s="19">
        <f t="shared" si="869"/>
        <v>0</v>
      </c>
      <c r="AQ888" s="97">
        <f t="shared" si="870"/>
        <v>0</v>
      </c>
    </row>
    <row r="889" spans="1:43" ht="17.25" hidden="1" customHeight="1" x14ac:dyDescent="0.2">
      <c r="A889" s="347" t="str">
        <f>'Stammdaten Mitarbeitende'!AA889</f>
        <v/>
      </c>
      <c r="B889" s="348" t="str">
        <f t="shared" si="843"/>
        <v/>
      </c>
      <c r="C889" s="162"/>
      <c r="D889" s="163"/>
      <c r="E889" s="164"/>
      <c r="F889" s="165"/>
      <c r="G889" s="307"/>
      <c r="H889" s="308"/>
      <c r="I889" s="346">
        <f t="shared" si="844"/>
        <v>0</v>
      </c>
      <c r="J889" s="309" t="str">
        <f t="shared" si="845"/>
        <v/>
      </c>
      <c r="K889" s="164"/>
      <c r="L889" s="342" t="str">
        <f t="shared" si="846"/>
        <v/>
      </c>
      <c r="M889" s="309" t="str">
        <f t="shared" si="847"/>
        <v/>
      </c>
      <c r="N889" s="309" t="str">
        <f t="shared" si="848"/>
        <v/>
      </c>
      <c r="O889" s="309" t="str">
        <f t="shared" si="849"/>
        <v/>
      </c>
      <c r="P889" s="164"/>
      <c r="Q889" s="309" t="str">
        <f t="shared" si="850"/>
        <v/>
      </c>
      <c r="R889" s="309" t="str">
        <f t="shared" si="851"/>
        <v/>
      </c>
      <c r="S889" s="56"/>
      <c r="T889" s="57"/>
      <c r="U889" s="64" t="str">
        <f>IF($A889="","",'Stammdaten Mitarbeitende'!L889)</f>
        <v/>
      </c>
      <c r="V889" s="63">
        <f t="shared" si="852"/>
        <v>0</v>
      </c>
      <c r="W889" s="63" t="str">
        <f t="shared" si="853"/>
        <v/>
      </c>
      <c r="X889" s="63" t="str">
        <f t="shared" si="854"/>
        <v/>
      </c>
      <c r="Y889" s="65" t="str">
        <f t="shared" si="855"/>
        <v/>
      </c>
      <c r="Z889" s="65" t="str">
        <f t="shared" si="856"/>
        <v/>
      </c>
      <c r="AA889" s="19" t="str">
        <f t="shared" si="857"/>
        <v/>
      </c>
      <c r="AB889" s="19" t="str">
        <f t="shared" si="858"/>
        <v/>
      </c>
      <c r="AC889" s="19" t="str">
        <f t="shared" si="859"/>
        <v/>
      </c>
      <c r="AD889" s="19" t="str">
        <f t="shared" si="860"/>
        <v/>
      </c>
      <c r="AE889" s="19" t="str">
        <f t="shared" si="861"/>
        <v/>
      </c>
      <c r="AF889" s="19" t="str">
        <f t="shared" si="862"/>
        <v/>
      </c>
      <c r="AG889" s="19">
        <f t="shared" si="863"/>
        <v>0</v>
      </c>
      <c r="AH889" s="19" t="str">
        <f t="shared" si="864"/>
        <v/>
      </c>
      <c r="AI889" s="81">
        <f t="shared" si="865"/>
        <v>0</v>
      </c>
      <c r="AJ889" s="80">
        <f t="shared" si="871"/>
        <v>0</v>
      </c>
      <c r="AK889" s="19">
        <f t="shared" si="866"/>
        <v>0</v>
      </c>
      <c r="AL889" s="19">
        <f t="shared" si="867"/>
        <v>0</v>
      </c>
      <c r="AM889" s="64">
        <f>IF('Stammdaten Mitarbeitende'!N889&gt;0,AC889,0)</f>
        <v>0</v>
      </c>
      <c r="AN889" s="74">
        <f>IF('Stammdaten Mitarbeitende'!N889&gt;0,P889,0)</f>
        <v>0</v>
      </c>
      <c r="AO889" s="19">
        <f t="shared" si="868"/>
        <v>0</v>
      </c>
      <c r="AP889" s="19">
        <f t="shared" si="869"/>
        <v>0</v>
      </c>
      <c r="AQ889" s="97">
        <f t="shared" si="870"/>
        <v>0</v>
      </c>
    </row>
    <row r="890" spans="1:43" ht="17.25" hidden="1" customHeight="1" x14ac:dyDescent="0.2">
      <c r="A890" s="347" t="str">
        <f>'Stammdaten Mitarbeitende'!AA890</f>
        <v/>
      </c>
      <c r="B890" s="348" t="str">
        <f t="shared" si="843"/>
        <v/>
      </c>
      <c r="C890" s="162"/>
      <c r="D890" s="163"/>
      <c r="E890" s="164"/>
      <c r="F890" s="165"/>
      <c r="G890" s="307"/>
      <c r="H890" s="308"/>
      <c r="I890" s="346">
        <f t="shared" si="844"/>
        <v>0</v>
      </c>
      <c r="J890" s="309" t="str">
        <f t="shared" si="845"/>
        <v/>
      </c>
      <c r="K890" s="164"/>
      <c r="L890" s="342" t="str">
        <f t="shared" si="846"/>
        <v/>
      </c>
      <c r="M890" s="309" t="str">
        <f t="shared" si="847"/>
        <v/>
      </c>
      <c r="N890" s="309" t="str">
        <f t="shared" si="848"/>
        <v/>
      </c>
      <c r="O890" s="309" t="str">
        <f t="shared" si="849"/>
        <v/>
      </c>
      <c r="P890" s="164"/>
      <c r="Q890" s="309" t="str">
        <f t="shared" si="850"/>
        <v/>
      </c>
      <c r="R890" s="309" t="str">
        <f t="shared" si="851"/>
        <v/>
      </c>
      <c r="S890" s="56"/>
      <c r="T890" s="57"/>
      <c r="U890" s="64" t="str">
        <f>IF($A890="","",'Stammdaten Mitarbeitende'!L890)</f>
        <v/>
      </c>
      <c r="V890" s="63">
        <f t="shared" si="852"/>
        <v>0</v>
      </c>
      <c r="W890" s="63" t="str">
        <f t="shared" si="853"/>
        <v/>
      </c>
      <c r="X890" s="63" t="str">
        <f t="shared" si="854"/>
        <v/>
      </c>
      <c r="Y890" s="65" t="str">
        <f t="shared" si="855"/>
        <v/>
      </c>
      <c r="Z890" s="65" t="str">
        <f t="shared" si="856"/>
        <v/>
      </c>
      <c r="AA890" s="19" t="str">
        <f t="shared" si="857"/>
        <v/>
      </c>
      <c r="AB890" s="19" t="str">
        <f t="shared" si="858"/>
        <v/>
      </c>
      <c r="AC890" s="19" t="str">
        <f t="shared" si="859"/>
        <v/>
      </c>
      <c r="AD890" s="19" t="str">
        <f t="shared" si="860"/>
        <v/>
      </c>
      <c r="AE890" s="19" t="str">
        <f t="shared" si="861"/>
        <v/>
      </c>
      <c r="AF890" s="19" t="str">
        <f t="shared" si="862"/>
        <v/>
      </c>
      <c r="AG890" s="19">
        <f t="shared" si="863"/>
        <v>0</v>
      </c>
      <c r="AH890" s="19" t="str">
        <f t="shared" si="864"/>
        <v/>
      </c>
      <c r="AI890" s="81">
        <f t="shared" si="865"/>
        <v>0</v>
      </c>
      <c r="AJ890" s="80">
        <f t="shared" si="871"/>
        <v>0</v>
      </c>
      <c r="AK890" s="19">
        <f t="shared" si="866"/>
        <v>0</v>
      </c>
      <c r="AL890" s="19">
        <f t="shared" si="867"/>
        <v>0</v>
      </c>
      <c r="AM890" s="64">
        <f>IF('Stammdaten Mitarbeitende'!N890&gt;0,AC890,0)</f>
        <v>0</v>
      </c>
      <c r="AN890" s="74">
        <f>IF('Stammdaten Mitarbeitende'!N890&gt;0,P890,0)</f>
        <v>0</v>
      </c>
      <c r="AO890" s="19">
        <f t="shared" si="868"/>
        <v>0</v>
      </c>
      <c r="AP890" s="19">
        <f t="shared" si="869"/>
        <v>0</v>
      </c>
      <c r="AQ890" s="97">
        <f t="shared" si="870"/>
        <v>0</v>
      </c>
    </row>
    <row r="891" spans="1:43" ht="17.25" hidden="1" customHeight="1" x14ac:dyDescent="0.2">
      <c r="A891" s="347" t="str">
        <f>'Stammdaten Mitarbeitende'!AA891</f>
        <v/>
      </c>
      <c r="B891" s="348" t="str">
        <f t="shared" si="843"/>
        <v/>
      </c>
      <c r="C891" s="162"/>
      <c r="D891" s="163"/>
      <c r="E891" s="164"/>
      <c r="F891" s="165"/>
      <c r="G891" s="307"/>
      <c r="H891" s="308"/>
      <c r="I891" s="346">
        <f t="shared" si="844"/>
        <v>0</v>
      </c>
      <c r="J891" s="309" t="str">
        <f t="shared" si="845"/>
        <v/>
      </c>
      <c r="K891" s="164"/>
      <c r="L891" s="342" t="str">
        <f t="shared" si="846"/>
        <v/>
      </c>
      <c r="M891" s="309" t="str">
        <f t="shared" si="847"/>
        <v/>
      </c>
      <c r="N891" s="309" t="str">
        <f t="shared" si="848"/>
        <v/>
      </c>
      <c r="O891" s="309" t="str">
        <f t="shared" si="849"/>
        <v/>
      </c>
      <c r="P891" s="164"/>
      <c r="Q891" s="309" t="str">
        <f t="shared" si="850"/>
        <v/>
      </c>
      <c r="R891" s="309" t="str">
        <f t="shared" si="851"/>
        <v/>
      </c>
      <c r="S891" s="56"/>
      <c r="T891" s="57"/>
      <c r="U891" s="64" t="str">
        <f>IF($A891="","",'Stammdaten Mitarbeitende'!L891)</f>
        <v/>
      </c>
      <c r="V891" s="63">
        <f t="shared" si="852"/>
        <v>0</v>
      </c>
      <c r="W891" s="63" t="str">
        <f t="shared" si="853"/>
        <v/>
      </c>
      <c r="X891" s="63" t="str">
        <f t="shared" si="854"/>
        <v/>
      </c>
      <c r="Y891" s="65" t="str">
        <f t="shared" si="855"/>
        <v/>
      </c>
      <c r="Z891" s="65" t="str">
        <f t="shared" si="856"/>
        <v/>
      </c>
      <c r="AA891" s="19" t="str">
        <f t="shared" si="857"/>
        <v/>
      </c>
      <c r="AB891" s="19" t="str">
        <f t="shared" si="858"/>
        <v/>
      </c>
      <c r="AC891" s="19" t="str">
        <f t="shared" si="859"/>
        <v/>
      </c>
      <c r="AD891" s="19" t="str">
        <f t="shared" si="860"/>
        <v/>
      </c>
      <c r="AE891" s="19" t="str">
        <f t="shared" si="861"/>
        <v/>
      </c>
      <c r="AF891" s="19" t="str">
        <f t="shared" si="862"/>
        <v/>
      </c>
      <c r="AG891" s="19">
        <f t="shared" si="863"/>
        <v>0</v>
      </c>
      <c r="AH891" s="19" t="str">
        <f t="shared" si="864"/>
        <v/>
      </c>
      <c r="AI891" s="81">
        <f t="shared" si="865"/>
        <v>0</v>
      </c>
      <c r="AJ891" s="80">
        <f t="shared" si="871"/>
        <v>0</v>
      </c>
      <c r="AK891" s="19">
        <f t="shared" si="866"/>
        <v>0</v>
      </c>
      <c r="AL891" s="19">
        <f t="shared" si="867"/>
        <v>0</v>
      </c>
      <c r="AM891" s="64">
        <f>IF('Stammdaten Mitarbeitende'!N891&gt;0,AC891,0)</f>
        <v>0</v>
      </c>
      <c r="AN891" s="74">
        <f>IF('Stammdaten Mitarbeitende'!N891&gt;0,P891,0)</f>
        <v>0</v>
      </c>
      <c r="AO891" s="19">
        <f t="shared" si="868"/>
        <v>0</v>
      </c>
      <c r="AP891" s="19">
        <f t="shared" si="869"/>
        <v>0</v>
      </c>
      <c r="AQ891" s="97">
        <f t="shared" si="870"/>
        <v>0</v>
      </c>
    </row>
    <row r="892" spans="1:43" ht="17.25" hidden="1" customHeight="1" x14ac:dyDescent="0.2">
      <c r="A892" s="347" t="str">
        <f>'Stammdaten Mitarbeitende'!AA892</f>
        <v/>
      </c>
      <c r="B892" s="348" t="str">
        <f t="shared" si="843"/>
        <v/>
      </c>
      <c r="C892" s="162"/>
      <c r="D892" s="163"/>
      <c r="E892" s="164"/>
      <c r="F892" s="165"/>
      <c r="G892" s="307"/>
      <c r="H892" s="308"/>
      <c r="I892" s="346">
        <f t="shared" si="844"/>
        <v>0</v>
      </c>
      <c r="J892" s="309" t="str">
        <f t="shared" si="845"/>
        <v/>
      </c>
      <c r="K892" s="164"/>
      <c r="L892" s="342" t="str">
        <f t="shared" si="846"/>
        <v/>
      </c>
      <c r="M892" s="309" t="str">
        <f t="shared" si="847"/>
        <v/>
      </c>
      <c r="N892" s="309" t="str">
        <f t="shared" si="848"/>
        <v/>
      </c>
      <c r="O892" s="309" t="str">
        <f t="shared" si="849"/>
        <v/>
      </c>
      <c r="P892" s="164"/>
      <c r="Q892" s="309" t="str">
        <f t="shared" si="850"/>
        <v/>
      </c>
      <c r="R892" s="309" t="str">
        <f t="shared" si="851"/>
        <v/>
      </c>
      <c r="S892" s="56"/>
      <c r="T892" s="57"/>
      <c r="U892" s="64" t="str">
        <f>IF($A892="","",'Stammdaten Mitarbeitende'!L892)</f>
        <v/>
      </c>
      <c r="V892" s="63">
        <f t="shared" si="852"/>
        <v>0</v>
      </c>
      <c r="W892" s="63" t="str">
        <f t="shared" si="853"/>
        <v/>
      </c>
      <c r="X892" s="63" t="str">
        <f t="shared" si="854"/>
        <v/>
      </c>
      <c r="Y892" s="65" t="str">
        <f t="shared" si="855"/>
        <v/>
      </c>
      <c r="Z892" s="65" t="str">
        <f t="shared" si="856"/>
        <v/>
      </c>
      <c r="AA892" s="19" t="str">
        <f t="shared" si="857"/>
        <v/>
      </c>
      <c r="AB892" s="19" t="str">
        <f t="shared" si="858"/>
        <v/>
      </c>
      <c r="AC892" s="19" t="str">
        <f t="shared" si="859"/>
        <v/>
      </c>
      <c r="AD892" s="19" t="str">
        <f t="shared" si="860"/>
        <v/>
      </c>
      <c r="AE892" s="19" t="str">
        <f t="shared" si="861"/>
        <v/>
      </c>
      <c r="AF892" s="19" t="str">
        <f t="shared" si="862"/>
        <v/>
      </c>
      <c r="AG892" s="19">
        <f t="shared" si="863"/>
        <v>0</v>
      </c>
      <c r="AH892" s="19" t="str">
        <f t="shared" si="864"/>
        <v/>
      </c>
      <c r="AI892" s="81">
        <f t="shared" si="865"/>
        <v>0</v>
      </c>
      <c r="AJ892" s="80">
        <f t="shared" si="871"/>
        <v>0</v>
      </c>
      <c r="AK892" s="19">
        <f t="shared" si="866"/>
        <v>0</v>
      </c>
      <c r="AL892" s="19">
        <f t="shared" si="867"/>
        <v>0</v>
      </c>
      <c r="AM892" s="64">
        <f>IF('Stammdaten Mitarbeitende'!N892&gt;0,AC892,0)</f>
        <v>0</v>
      </c>
      <c r="AN892" s="74">
        <f>IF('Stammdaten Mitarbeitende'!N892&gt;0,P892,0)</f>
        <v>0</v>
      </c>
      <c r="AO892" s="19">
        <f t="shared" si="868"/>
        <v>0</v>
      </c>
      <c r="AP892" s="19">
        <f t="shared" si="869"/>
        <v>0</v>
      </c>
      <c r="AQ892" s="97">
        <f t="shared" si="870"/>
        <v>0</v>
      </c>
    </row>
    <row r="893" spans="1:43" ht="17.25" hidden="1" customHeight="1" x14ac:dyDescent="0.2">
      <c r="A893" s="347" t="str">
        <f>'Stammdaten Mitarbeitende'!AA893</f>
        <v/>
      </c>
      <c r="B893" s="348" t="str">
        <f t="shared" si="843"/>
        <v/>
      </c>
      <c r="C893" s="162"/>
      <c r="D893" s="163"/>
      <c r="E893" s="164"/>
      <c r="F893" s="165"/>
      <c r="G893" s="307"/>
      <c r="H893" s="308"/>
      <c r="I893" s="346">
        <f t="shared" si="844"/>
        <v>0</v>
      </c>
      <c r="J893" s="309" t="str">
        <f t="shared" si="845"/>
        <v/>
      </c>
      <c r="K893" s="164"/>
      <c r="L893" s="342" t="str">
        <f t="shared" si="846"/>
        <v/>
      </c>
      <c r="M893" s="309" t="str">
        <f t="shared" si="847"/>
        <v/>
      </c>
      <c r="N893" s="309" t="str">
        <f t="shared" si="848"/>
        <v/>
      </c>
      <c r="O893" s="309" t="str">
        <f t="shared" si="849"/>
        <v/>
      </c>
      <c r="P893" s="164"/>
      <c r="Q893" s="309" t="str">
        <f t="shared" si="850"/>
        <v/>
      </c>
      <c r="R893" s="309" t="str">
        <f t="shared" si="851"/>
        <v/>
      </c>
      <c r="S893" s="56"/>
      <c r="T893" s="57"/>
      <c r="U893" s="64" t="str">
        <f>IF($A893="","",'Stammdaten Mitarbeitende'!L893)</f>
        <v/>
      </c>
      <c r="V893" s="63">
        <f t="shared" si="852"/>
        <v>0</v>
      </c>
      <c r="W893" s="63" t="str">
        <f t="shared" si="853"/>
        <v/>
      </c>
      <c r="X893" s="63" t="str">
        <f t="shared" si="854"/>
        <v/>
      </c>
      <c r="Y893" s="65" t="str">
        <f t="shared" si="855"/>
        <v/>
      </c>
      <c r="Z893" s="65" t="str">
        <f t="shared" si="856"/>
        <v/>
      </c>
      <c r="AA893" s="19" t="str">
        <f t="shared" si="857"/>
        <v/>
      </c>
      <c r="AB893" s="19" t="str">
        <f t="shared" si="858"/>
        <v/>
      </c>
      <c r="AC893" s="19" t="str">
        <f t="shared" si="859"/>
        <v/>
      </c>
      <c r="AD893" s="19" t="str">
        <f t="shared" si="860"/>
        <v/>
      </c>
      <c r="AE893" s="19" t="str">
        <f t="shared" si="861"/>
        <v/>
      </c>
      <c r="AF893" s="19" t="str">
        <f t="shared" si="862"/>
        <v/>
      </c>
      <c r="AG893" s="19">
        <f t="shared" si="863"/>
        <v>0</v>
      </c>
      <c r="AH893" s="19" t="str">
        <f t="shared" si="864"/>
        <v/>
      </c>
      <c r="AI893" s="81">
        <f t="shared" si="865"/>
        <v>0</v>
      </c>
      <c r="AJ893" s="80">
        <f t="shared" si="871"/>
        <v>0</v>
      </c>
      <c r="AK893" s="19">
        <f t="shared" si="866"/>
        <v>0</v>
      </c>
      <c r="AL893" s="19">
        <f t="shared" si="867"/>
        <v>0</v>
      </c>
      <c r="AM893" s="64">
        <f>IF('Stammdaten Mitarbeitende'!N893&gt;0,AC893,0)</f>
        <v>0</v>
      </c>
      <c r="AN893" s="74">
        <f>IF('Stammdaten Mitarbeitende'!N893&gt;0,P893,0)</f>
        <v>0</v>
      </c>
      <c r="AO893" s="19">
        <f t="shared" si="868"/>
        <v>0</v>
      </c>
      <c r="AP893" s="19">
        <f t="shared" si="869"/>
        <v>0</v>
      </c>
      <c r="AQ893" s="97">
        <f t="shared" si="870"/>
        <v>0</v>
      </c>
    </row>
    <row r="894" spans="1:43" ht="17.25" hidden="1" customHeight="1" x14ac:dyDescent="0.2">
      <c r="A894" s="347" t="str">
        <f>'Stammdaten Mitarbeitende'!AA894</f>
        <v/>
      </c>
      <c r="B894" s="348" t="str">
        <f t="shared" si="843"/>
        <v/>
      </c>
      <c r="C894" s="162"/>
      <c r="D894" s="163"/>
      <c r="E894" s="164"/>
      <c r="F894" s="165"/>
      <c r="G894" s="307"/>
      <c r="H894" s="308"/>
      <c r="I894" s="346">
        <f t="shared" si="844"/>
        <v>0</v>
      </c>
      <c r="J894" s="309" t="str">
        <f t="shared" si="845"/>
        <v/>
      </c>
      <c r="K894" s="164"/>
      <c r="L894" s="342" t="str">
        <f t="shared" si="846"/>
        <v/>
      </c>
      <c r="M894" s="309" t="str">
        <f t="shared" si="847"/>
        <v/>
      </c>
      <c r="N894" s="309" t="str">
        <f t="shared" si="848"/>
        <v/>
      </c>
      <c r="O894" s="309" t="str">
        <f t="shared" si="849"/>
        <v/>
      </c>
      <c r="P894" s="164"/>
      <c r="Q894" s="309" t="str">
        <f t="shared" si="850"/>
        <v/>
      </c>
      <c r="R894" s="309" t="str">
        <f t="shared" si="851"/>
        <v/>
      </c>
      <c r="S894" s="56"/>
      <c r="T894" s="57"/>
      <c r="U894" s="64" t="str">
        <f>IF($A894="","",'Stammdaten Mitarbeitende'!L894)</f>
        <v/>
      </c>
      <c r="V894" s="63">
        <f t="shared" si="852"/>
        <v>0</v>
      </c>
      <c r="W894" s="63" t="str">
        <f t="shared" si="853"/>
        <v/>
      </c>
      <c r="X894" s="63" t="str">
        <f t="shared" si="854"/>
        <v/>
      </c>
      <c r="Y894" s="65" t="str">
        <f t="shared" si="855"/>
        <v/>
      </c>
      <c r="Z894" s="65" t="str">
        <f t="shared" si="856"/>
        <v/>
      </c>
      <c r="AA894" s="19" t="str">
        <f t="shared" si="857"/>
        <v/>
      </c>
      <c r="AB894" s="19" t="str">
        <f t="shared" si="858"/>
        <v/>
      </c>
      <c r="AC894" s="19" t="str">
        <f t="shared" si="859"/>
        <v/>
      </c>
      <c r="AD894" s="19" t="str">
        <f t="shared" si="860"/>
        <v/>
      </c>
      <c r="AE894" s="19" t="str">
        <f t="shared" si="861"/>
        <v/>
      </c>
      <c r="AF894" s="19" t="str">
        <f t="shared" si="862"/>
        <v/>
      </c>
      <c r="AG894" s="19">
        <f t="shared" si="863"/>
        <v>0</v>
      </c>
      <c r="AH894" s="19" t="str">
        <f t="shared" si="864"/>
        <v/>
      </c>
      <c r="AI894" s="81">
        <f t="shared" si="865"/>
        <v>0</v>
      </c>
      <c r="AJ894" s="80">
        <f t="shared" si="871"/>
        <v>0</v>
      </c>
      <c r="AK894" s="19">
        <f t="shared" si="866"/>
        <v>0</v>
      </c>
      <c r="AL894" s="19">
        <f t="shared" si="867"/>
        <v>0</v>
      </c>
      <c r="AM894" s="64">
        <f>IF('Stammdaten Mitarbeitende'!N894&gt;0,AC894,0)</f>
        <v>0</v>
      </c>
      <c r="AN894" s="74">
        <f>IF('Stammdaten Mitarbeitende'!N894&gt;0,P894,0)</f>
        <v>0</v>
      </c>
      <c r="AO894" s="19">
        <f t="shared" si="868"/>
        <v>0</v>
      </c>
      <c r="AP894" s="19">
        <f t="shared" si="869"/>
        <v>0</v>
      </c>
      <c r="AQ894" s="97">
        <f t="shared" si="870"/>
        <v>0</v>
      </c>
    </row>
    <row r="895" spans="1:43" ht="17.25" hidden="1" customHeight="1" x14ac:dyDescent="0.2">
      <c r="A895" s="347" t="str">
        <f>'Stammdaten Mitarbeitende'!AA895</f>
        <v/>
      </c>
      <c r="B895" s="348" t="str">
        <f t="shared" si="843"/>
        <v/>
      </c>
      <c r="C895" s="162"/>
      <c r="D895" s="163"/>
      <c r="E895" s="164"/>
      <c r="F895" s="165"/>
      <c r="G895" s="307"/>
      <c r="H895" s="308"/>
      <c r="I895" s="346">
        <f t="shared" si="844"/>
        <v>0</v>
      </c>
      <c r="J895" s="309" t="str">
        <f t="shared" si="845"/>
        <v/>
      </c>
      <c r="K895" s="164"/>
      <c r="L895" s="342" t="str">
        <f t="shared" si="846"/>
        <v/>
      </c>
      <c r="M895" s="309" t="str">
        <f t="shared" si="847"/>
        <v/>
      </c>
      <c r="N895" s="309" t="str">
        <f t="shared" si="848"/>
        <v/>
      </c>
      <c r="O895" s="309" t="str">
        <f t="shared" si="849"/>
        <v/>
      </c>
      <c r="P895" s="164"/>
      <c r="Q895" s="309" t="str">
        <f t="shared" si="850"/>
        <v/>
      </c>
      <c r="R895" s="309" t="str">
        <f t="shared" si="851"/>
        <v/>
      </c>
      <c r="S895" s="56"/>
      <c r="T895" s="57"/>
      <c r="U895" s="64" t="str">
        <f>IF($A895="","",'Stammdaten Mitarbeitende'!L895)</f>
        <v/>
      </c>
      <c r="V895" s="63">
        <f t="shared" si="852"/>
        <v>0</v>
      </c>
      <c r="W895" s="63" t="str">
        <f t="shared" si="853"/>
        <v/>
      </c>
      <c r="X895" s="63" t="str">
        <f t="shared" si="854"/>
        <v/>
      </c>
      <c r="Y895" s="65" t="str">
        <f t="shared" si="855"/>
        <v/>
      </c>
      <c r="Z895" s="65" t="str">
        <f t="shared" si="856"/>
        <v/>
      </c>
      <c r="AA895" s="19" t="str">
        <f t="shared" si="857"/>
        <v/>
      </c>
      <c r="AB895" s="19" t="str">
        <f t="shared" si="858"/>
        <v/>
      </c>
      <c r="AC895" s="19" t="str">
        <f t="shared" si="859"/>
        <v/>
      </c>
      <c r="AD895" s="19" t="str">
        <f t="shared" si="860"/>
        <v/>
      </c>
      <c r="AE895" s="19" t="str">
        <f t="shared" si="861"/>
        <v/>
      </c>
      <c r="AF895" s="19" t="str">
        <f t="shared" si="862"/>
        <v/>
      </c>
      <c r="AG895" s="19">
        <f t="shared" si="863"/>
        <v>0</v>
      </c>
      <c r="AH895" s="19" t="str">
        <f t="shared" si="864"/>
        <v/>
      </c>
      <c r="AI895" s="81">
        <f t="shared" si="865"/>
        <v>0</v>
      </c>
      <c r="AJ895" s="80">
        <f t="shared" si="871"/>
        <v>0</v>
      </c>
      <c r="AK895" s="19">
        <f t="shared" si="866"/>
        <v>0</v>
      </c>
      <c r="AL895" s="19">
        <f t="shared" si="867"/>
        <v>0</v>
      </c>
      <c r="AM895" s="64">
        <f>IF('Stammdaten Mitarbeitende'!N895&gt;0,AC895,0)</f>
        <v>0</v>
      </c>
      <c r="AN895" s="74">
        <f>IF('Stammdaten Mitarbeitende'!N895&gt;0,P895,0)</f>
        <v>0</v>
      </c>
      <c r="AO895" s="19">
        <f t="shared" si="868"/>
        <v>0</v>
      </c>
      <c r="AP895" s="19">
        <f t="shared" si="869"/>
        <v>0</v>
      </c>
      <c r="AQ895" s="97">
        <f t="shared" si="870"/>
        <v>0</v>
      </c>
    </row>
    <row r="896" spans="1:43" ht="17.25" hidden="1" customHeight="1" x14ac:dyDescent="0.2">
      <c r="A896" s="347" t="str">
        <f>'Stammdaten Mitarbeitende'!AA896</f>
        <v/>
      </c>
      <c r="B896" s="348" t="str">
        <f t="shared" si="843"/>
        <v/>
      </c>
      <c r="C896" s="162"/>
      <c r="D896" s="163"/>
      <c r="E896" s="164"/>
      <c r="F896" s="165"/>
      <c r="G896" s="307"/>
      <c r="H896" s="308"/>
      <c r="I896" s="346">
        <f t="shared" si="844"/>
        <v>0</v>
      </c>
      <c r="J896" s="309" t="str">
        <f t="shared" si="845"/>
        <v/>
      </c>
      <c r="K896" s="164"/>
      <c r="L896" s="342" t="str">
        <f t="shared" si="846"/>
        <v/>
      </c>
      <c r="M896" s="309" t="str">
        <f t="shared" si="847"/>
        <v/>
      </c>
      <c r="N896" s="309" t="str">
        <f t="shared" si="848"/>
        <v/>
      </c>
      <c r="O896" s="309" t="str">
        <f t="shared" si="849"/>
        <v/>
      </c>
      <c r="P896" s="164"/>
      <c r="Q896" s="309" t="str">
        <f t="shared" si="850"/>
        <v/>
      </c>
      <c r="R896" s="309" t="str">
        <f t="shared" si="851"/>
        <v/>
      </c>
      <c r="S896" s="56"/>
      <c r="T896" s="57"/>
      <c r="U896" s="64" t="str">
        <f>IF($A896="","",'Stammdaten Mitarbeitende'!L896)</f>
        <v/>
      </c>
      <c r="V896" s="63">
        <f t="shared" si="852"/>
        <v>0</v>
      </c>
      <c r="W896" s="63" t="str">
        <f t="shared" si="853"/>
        <v/>
      </c>
      <c r="X896" s="63" t="str">
        <f t="shared" si="854"/>
        <v/>
      </c>
      <c r="Y896" s="65" t="str">
        <f t="shared" si="855"/>
        <v/>
      </c>
      <c r="Z896" s="65" t="str">
        <f t="shared" si="856"/>
        <v/>
      </c>
      <c r="AA896" s="19" t="str">
        <f t="shared" si="857"/>
        <v/>
      </c>
      <c r="AB896" s="19" t="str">
        <f t="shared" si="858"/>
        <v/>
      </c>
      <c r="AC896" s="19" t="str">
        <f t="shared" si="859"/>
        <v/>
      </c>
      <c r="AD896" s="19" t="str">
        <f t="shared" si="860"/>
        <v/>
      </c>
      <c r="AE896" s="19" t="str">
        <f t="shared" si="861"/>
        <v/>
      </c>
      <c r="AF896" s="19" t="str">
        <f t="shared" si="862"/>
        <v/>
      </c>
      <c r="AG896" s="19">
        <f t="shared" si="863"/>
        <v>0</v>
      </c>
      <c r="AH896" s="19" t="str">
        <f t="shared" si="864"/>
        <v/>
      </c>
      <c r="AI896" s="81">
        <f t="shared" si="865"/>
        <v>0</v>
      </c>
      <c r="AJ896" s="80">
        <f t="shared" si="871"/>
        <v>0</v>
      </c>
      <c r="AK896" s="19">
        <f t="shared" si="866"/>
        <v>0</v>
      </c>
      <c r="AL896" s="19">
        <f t="shared" si="867"/>
        <v>0</v>
      </c>
      <c r="AM896" s="64">
        <f>IF('Stammdaten Mitarbeitende'!N896&gt;0,AC896,0)</f>
        <v>0</v>
      </c>
      <c r="AN896" s="74">
        <f>IF('Stammdaten Mitarbeitende'!N896&gt;0,P896,0)</f>
        <v>0</v>
      </c>
      <c r="AO896" s="19">
        <f t="shared" si="868"/>
        <v>0</v>
      </c>
      <c r="AP896" s="19">
        <f t="shared" si="869"/>
        <v>0</v>
      </c>
      <c r="AQ896" s="97">
        <f t="shared" si="870"/>
        <v>0</v>
      </c>
    </row>
    <row r="897" spans="1:43" ht="17.25" hidden="1" customHeight="1" x14ac:dyDescent="0.2">
      <c r="A897" s="347" t="str">
        <f>'Stammdaten Mitarbeitende'!AA897</f>
        <v/>
      </c>
      <c r="B897" s="348" t="str">
        <f t="shared" si="843"/>
        <v/>
      </c>
      <c r="C897" s="162"/>
      <c r="D897" s="163"/>
      <c r="E897" s="164"/>
      <c r="F897" s="165"/>
      <c r="G897" s="307"/>
      <c r="H897" s="308"/>
      <c r="I897" s="346">
        <f t="shared" si="844"/>
        <v>0</v>
      </c>
      <c r="J897" s="309" t="str">
        <f t="shared" si="845"/>
        <v/>
      </c>
      <c r="K897" s="164"/>
      <c r="L897" s="342" t="str">
        <f t="shared" si="846"/>
        <v/>
      </c>
      <c r="M897" s="309" t="str">
        <f t="shared" si="847"/>
        <v/>
      </c>
      <c r="N897" s="309" t="str">
        <f t="shared" si="848"/>
        <v/>
      </c>
      <c r="O897" s="309" t="str">
        <f t="shared" si="849"/>
        <v/>
      </c>
      <c r="P897" s="164"/>
      <c r="Q897" s="309" t="str">
        <f t="shared" si="850"/>
        <v/>
      </c>
      <c r="R897" s="309" t="str">
        <f t="shared" si="851"/>
        <v/>
      </c>
      <c r="S897" s="56"/>
      <c r="T897" s="57"/>
      <c r="U897" s="64" t="str">
        <f>IF($A897="","",'Stammdaten Mitarbeitende'!L897)</f>
        <v/>
      </c>
      <c r="V897" s="63">
        <f t="shared" si="852"/>
        <v>0</v>
      </c>
      <c r="W897" s="63" t="str">
        <f t="shared" si="853"/>
        <v/>
      </c>
      <c r="X897" s="63" t="str">
        <f t="shared" si="854"/>
        <v/>
      </c>
      <c r="Y897" s="65" t="str">
        <f t="shared" si="855"/>
        <v/>
      </c>
      <c r="Z897" s="65" t="str">
        <f t="shared" si="856"/>
        <v/>
      </c>
      <c r="AA897" s="19" t="str">
        <f t="shared" si="857"/>
        <v/>
      </c>
      <c r="AB897" s="19" t="str">
        <f t="shared" si="858"/>
        <v/>
      </c>
      <c r="AC897" s="19" t="str">
        <f t="shared" si="859"/>
        <v/>
      </c>
      <c r="AD897" s="19" t="str">
        <f t="shared" si="860"/>
        <v/>
      </c>
      <c r="AE897" s="19" t="str">
        <f t="shared" si="861"/>
        <v/>
      </c>
      <c r="AF897" s="19" t="str">
        <f t="shared" si="862"/>
        <v/>
      </c>
      <c r="AG897" s="19">
        <f t="shared" si="863"/>
        <v>0</v>
      </c>
      <c r="AH897" s="19" t="str">
        <f t="shared" si="864"/>
        <v/>
      </c>
      <c r="AI897" s="81">
        <f t="shared" si="865"/>
        <v>0</v>
      </c>
      <c r="AJ897" s="80">
        <f t="shared" si="871"/>
        <v>0</v>
      </c>
      <c r="AK897" s="19">
        <f t="shared" si="866"/>
        <v>0</v>
      </c>
      <c r="AL897" s="19">
        <f t="shared" si="867"/>
        <v>0</v>
      </c>
      <c r="AM897" s="64">
        <f>IF('Stammdaten Mitarbeitende'!N897&gt;0,AC897,0)</f>
        <v>0</v>
      </c>
      <c r="AN897" s="74">
        <f>IF('Stammdaten Mitarbeitende'!N897&gt;0,P897,0)</f>
        <v>0</v>
      </c>
      <c r="AO897" s="19">
        <f t="shared" si="868"/>
        <v>0</v>
      </c>
      <c r="AP897" s="19">
        <f t="shared" si="869"/>
        <v>0</v>
      </c>
      <c r="AQ897" s="97">
        <f t="shared" si="870"/>
        <v>0</v>
      </c>
    </row>
    <row r="898" spans="1:43" ht="17.25" hidden="1" customHeight="1" x14ac:dyDescent="0.2">
      <c r="A898" s="347" t="str">
        <f>'Stammdaten Mitarbeitende'!AA898</f>
        <v/>
      </c>
      <c r="B898" s="348" t="str">
        <f t="shared" si="843"/>
        <v/>
      </c>
      <c r="C898" s="162"/>
      <c r="D898" s="163"/>
      <c r="E898" s="164"/>
      <c r="F898" s="165"/>
      <c r="G898" s="307"/>
      <c r="H898" s="308"/>
      <c r="I898" s="346">
        <f t="shared" si="844"/>
        <v>0</v>
      </c>
      <c r="J898" s="309" t="str">
        <f t="shared" si="845"/>
        <v/>
      </c>
      <c r="K898" s="164"/>
      <c r="L898" s="342" t="str">
        <f t="shared" si="846"/>
        <v/>
      </c>
      <c r="M898" s="309" t="str">
        <f t="shared" si="847"/>
        <v/>
      </c>
      <c r="N898" s="309" t="str">
        <f t="shared" si="848"/>
        <v/>
      </c>
      <c r="O898" s="309" t="str">
        <f t="shared" si="849"/>
        <v/>
      </c>
      <c r="P898" s="164"/>
      <c r="Q898" s="309" t="str">
        <f t="shared" si="850"/>
        <v/>
      </c>
      <c r="R898" s="309" t="str">
        <f t="shared" si="851"/>
        <v/>
      </c>
      <c r="S898" s="56"/>
      <c r="T898" s="57"/>
      <c r="U898" s="64" t="str">
        <f>IF($A898="","",'Stammdaten Mitarbeitende'!L898)</f>
        <v/>
      </c>
      <c r="V898" s="63">
        <f t="shared" si="852"/>
        <v>0</v>
      </c>
      <c r="W898" s="63" t="str">
        <f t="shared" si="853"/>
        <v/>
      </c>
      <c r="X898" s="63" t="str">
        <f t="shared" si="854"/>
        <v/>
      </c>
      <c r="Y898" s="65" t="str">
        <f t="shared" si="855"/>
        <v/>
      </c>
      <c r="Z898" s="65" t="str">
        <f t="shared" si="856"/>
        <v/>
      </c>
      <c r="AA898" s="19" t="str">
        <f t="shared" si="857"/>
        <v/>
      </c>
      <c r="AB898" s="19" t="str">
        <f t="shared" si="858"/>
        <v/>
      </c>
      <c r="AC898" s="19" t="str">
        <f t="shared" si="859"/>
        <v/>
      </c>
      <c r="AD898" s="19" t="str">
        <f t="shared" si="860"/>
        <v/>
      </c>
      <c r="AE898" s="19" t="str">
        <f t="shared" si="861"/>
        <v/>
      </c>
      <c r="AF898" s="19" t="str">
        <f t="shared" si="862"/>
        <v/>
      </c>
      <c r="AG898" s="19">
        <f t="shared" si="863"/>
        <v>0</v>
      </c>
      <c r="AH898" s="19" t="str">
        <f t="shared" si="864"/>
        <v/>
      </c>
      <c r="AI898" s="81">
        <f t="shared" si="865"/>
        <v>0</v>
      </c>
      <c r="AJ898" s="80">
        <f t="shared" si="871"/>
        <v>0</v>
      </c>
      <c r="AK898" s="19">
        <f t="shared" si="866"/>
        <v>0</v>
      </c>
      <c r="AL898" s="19">
        <f t="shared" si="867"/>
        <v>0</v>
      </c>
      <c r="AM898" s="64">
        <f>IF('Stammdaten Mitarbeitende'!N898&gt;0,AC898,0)</f>
        <v>0</v>
      </c>
      <c r="AN898" s="74">
        <f>IF('Stammdaten Mitarbeitende'!N898&gt;0,P898,0)</f>
        <v>0</v>
      </c>
      <c r="AO898" s="19">
        <f t="shared" si="868"/>
        <v>0</v>
      </c>
      <c r="AP898" s="19">
        <f t="shared" si="869"/>
        <v>0</v>
      </c>
      <c r="AQ898" s="97">
        <f t="shared" si="870"/>
        <v>0</v>
      </c>
    </row>
    <row r="899" spans="1:43" ht="17.25" hidden="1" customHeight="1" x14ac:dyDescent="0.2">
      <c r="A899" s="347" t="str">
        <f>'Stammdaten Mitarbeitende'!AA899</f>
        <v/>
      </c>
      <c r="B899" s="348" t="str">
        <f t="shared" si="843"/>
        <v/>
      </c>
      <c r="C899" s="162"/>
      <c r="D899" s="163"/>
      <c r="E899" s="164"/>
      <c r="F899" s="165"/>
      <c r="G899" s="307"/>
      <c r="H899" s="308"/>
      <c r="I899" s="346">
        <f t="shared" si="844"/>
        <v>0</v>
      </c>
      <c r="J899" s="309" t="str">
        <f t="shared" si="845"/>
        <v/>
      </c>
      <c r="K899" s="164"/>
      <c r="L899" s="342" t="str">
        <f t="shared" si="846"/>
        <v/>
      </c>
      <c r="M899" s="309" t="str">
        <f t="shared" si="847"/>
        <v/>
      </c>
      <c r="N899" s="309" t="str">
        <f t="shared" si="848"/>
        <v/>
      </c>
      <c r="O899" s="309" t="str">
        <f t="shared" si="849"/>
        <v/>
      </c>
      <c r="P899" s="164"/>
      <c r="Q899" s="309" t="str">
        <f t="shared" si="850"/>
        <v/>
      </c>
      <c r="R899" s="309" t="str">
        <f t="shared" si="851"/>
        <v/>
      </c>
      <c r="S899" s="56"/>
      <c r="T899" s="57"/>
      <c r="U899" s="64" t="str">
        <f>IF($A899="","",'Stammdaten Mitarbeitende'!L899)</f>
        <v/>
      </c>
      <c r="V899" s="63">
        <f t="shared" si="852"/>
        <v>0</v>
      </c>
      <c r="W899" s="63" t="str">
        <f t="shared" si="853"/>
        <v/>
      </c>
      <c r="X899" s="63" t="str">
        <f t="shared" si="854"/>
        <v/>
      </c>
      <c r="Y899" s="65" t="str">
        <f t="shared" si="855"/>
        <v/>
      </c>
      <c r="Z899" s="65" t="str">
        <f t="shared" si="856"/>
        <v/>
      </c>
      <c r="AA899" s="19" t="str">
        <f t="shared" si="857"/>
        <v/>
      </c>
      <c r="AB899" s="19" t="str">
        <f t="shared" si="858"/>
        <v/>
      </c>
      <c r="AC899" s="19" t="str">
        <f t="shared" si="859"/>
        <v/>
      </c>
      <c r="AD899" s="19" t="str">
        <f t="shared" si="860"/>
        <v/>
      </c>
      <c r="AE899" s="19" t="str">
        <f t="shared" si="861"/>
        <v/>
      </c>
      <c r="AF899" s="19" t="str">
        <f t="shared" si="862"/>
        <v/>
      </c>
      <c r="AG899" s="19">
        <f t="shared" si="863"/>
        <v>0</v>
      </c>
      <c r="AH899" s="19" t="str">
        <f t="shared" si="864"/>
        <v/>
      </c>
      <c r="AI899" s="81">
        <f t="shared" si="865"/>
        <v>0</v>
      </c>
      <c r="AJ899" s="80">
        <f t="shared" si="871"/>
        <v>0</v>
      </c>
      <c r="AK899" s="19">
        <f t="shared" si="866"/>
        <v>0</v>
      </c>
      <c r="AL899" s="19">
        <f t="shared" si="867"/>
        <v>0</v>
      </c>
      <c r="AM899" s="64">
        <f>IF('Stammdaten Mitarbeitende'!N899&gt;0,AC899,0)</f>
        <v>0</v>
      </c>
      <c r="AN899" s="74">
        <f>IF('Stammdaten Mitarbeitende'!N899&gt;0,P899,0)</f>
        <v>0</v>
      </c>
      <c r="AO899" s="19">
        <f t="shared" si="868"/>
        <v>0</v>
      </c>
      <c r="AP899" s="19">
        <f t="shared" si="869"/>
        <v>0</v>
      </c>
      <c r="AQ899" s="97">
        <f t="shared" si="870"/>
        <v>0</v>
      </c>
    </row>
    <row r="900" spans="1:43" hidden="1" x14ac:dyDescent="0.2">
      <c r="A900" s="280" t="str">
        <f>Übersetzungstexte!A$296</f>
        <v>Seitentotal</v>
      </c>
      <c r="B900" s="343"/>
      <c r="C900" s="281"/>
      <c r="D900" s="92">
        <f>SUM(D879:D899)</f>
        <v>0</v>
      </c>
      <c r="E900" s="282"/>
      <c r="F900" s="92">
        <f>SUM(F879:F899)</f>
        <v>0</v>
      </c>
      <c r="G900" s="344"/>
      <c r="H900" s="159"/>
      <c r="I900" s="281"/>
      <c r="J900" s="92">
        <f>SUM(J879:J899)</f>
        <v>0</v>
      </c>
      <c r="K900" s="345"/>
      <c r="L900" s="159"/>
      <c r="M900" s="281"/>
      <c r="N900" s="92">
        <f>SUM(N879:N899)</f>
        <v>0</v>
      </c>
      <c r="O900" s="344"/>
      <c r="P900" s="92">
        <f>SUM(P879:P899)</f>
        <v>0</v>
      </c>
      <c r="Q900" s="281"/>
      <c r="R900" s="92">
        <f>SUM(R879:R899)</f>
        <v>0</v>
      </c>
      <c r="S900" s="56"/>
      <c r="T900" s="56"/>
      <c r="U900" s="56"/>
      <c r="V900" s="56"/>
      <c r="W900" s="56"/>
      <c r="X900" s="56"/>
      <c r="Y900" s="18"/>
      <c r="Z900" s="18"/>
      <c r="AA900" s="19"/>
      <c r="AB900" s="19"/>
      <c r="AC900" s="19"/>
      <c r="AD900" s="19"/>
      <c r="AE900" s="19"/>
      <c r="AI900" s="79"/>
      <c r="AJ900" s="79"/>
      <c r="AM900" s="56"/>
    </row>
    <row r="901" spans="1:43" hidden="1" x14ac:dyDescent="0.2">
      <c r="A901" s="240" t="str">
        <f>'Stammdaten Betrieb &amp; Abteilung'!D$1</f>
        <v xml:space="preserve">  </v>
      </c>
      <c r="B901" s="73"/>
      <c r="C901" s="241"/>
      <c r="D901" s="242"/>
      <c r="E901" s="1"/>
      <c r="F901" s="25"/>
      <c r="G901" s="1"/>
      <c r="H901" s="1"/>
      <c r="I901" s="1"/>
      <c r="J901" s="243"/>
      <c r="K901" s="46"/>
      <c r="L901" s="18"/>
      <c r="M901" s="22" t="str">
        <f>Übersetzungstexte!A$239</f>
        <v>Betrieb / Betriebsabteilung</v>
      </c>
      <c r="N901" s="49" t="str">
        <f>'Stammdaten Betrieb &amp; Abteilung'!D$13</f>
        <v xml:space="preserve"> </v>
      </c>
      <c r="O901" s="1"/>
      <c r="P901" s="49"/>
      <c r="AI901" s="79"/>
      <c r="AJ901" s="79"/>
      <c r="AM901" s="64"/>
      <c r="AO901" s="97"/>
    </row>
    <row r="902" spans="1:43" hidden="1" x14ac:dyDescent="0.2">
      <c r="A902" s="49" t="str">
        <f>'Stammdaten Betrieb &amp; Abteilung'!D$3</f>
        <v xml:space="preserve"> </v>
      </c>
      <c r="B902" s="73"/>
      <c r="C902" s="246"/>
      <c r="D902" s="242"/>
      <c r="E902" s="1"/>
      <c r="F902" s="25"/>
      <c r="G902" s="1"/>
      <c r="H902" s="1"/>
      <c r="I902" s="1"/>
      <c r="J902" s="247"/>
      <c r="K902" s="46"/>
      <c r="L902" s="18"/>
      <c r="M902" s="22" t="str">
        <f>Übersetzungstexte!A$240</f>
        <v>Abrechnungsperiode</v>
      </c>
      <c r="N902" s="349" t="str">
        <f>'Stammdaten Betrieb &amp; Abteilung'!D$14</f>
        <v/>
      </c>
      <c r="O902" s="350"/>
      <c r="P902" s="350" t="e">
        <f>'Stammdaten Betrieb &amp; Abteilung'!D$12</f>
        <v>#VALUE!</v>
      </c>
      <c r="Q902" s="351"/>
      <c r="R902" s="352"/>
      <c r="AI902" s="79"/>
      <c r="AJ902" s="79"/>
      <c r="AM902" s="64"/>
      <c r="AO902" s="87"/>
      <c r="AP902" s="87"/>
    </row>
    <row r="903" spans="1:43" hidden="1" x14ac:dyDescent="0.2">
      <c r="A903" s="49" t="str">
        <f>'Stammdaten Betrieb &amp; Abteilung'!D$4</f>
        <v xml:space="preserve"> </v>
      </c>
      <c r="B903" s="73"/>
      <c r="C903" s="1"/>
      <c r="D903" s="242"/>
      <c r="E903" s="1"/>
      <c r="F903" s="25"/>
      <c r="G903" s="1"/>
      <c r="H903" s="1"/>
      <c r="I903" s="1"/>
      <c r="J903" s="247"/>
      <c r="K903" s="46"/>
      <c r="L903" s="18"/>
      <c r="M903" s="22" t="str">
        <f>Übersetzungstexte!A$241</f>
        <v>Beginn / Ende der Kurzarbeit</v>
      </c>
      <c r="N903" s="49" t="str">
        <f>'Stammdaten Betrieb &amp; Abteilung'!D$16</f>
        <v/>
      </c>
      <c r="O903" s="1"/>
      <c r="P903" s="49"/>
      <c r="Q903" s="49"/>
      <c r="AI903" s="79"/>
      <c r="AJ903" s="79"/>
      <c r="AM903" s="64"/>
      <c r="AO903" s="87"/>
      <c r="AP903" s="87"/>
    </row>
    <row r="904" spans="1:43" hidden="1" x14ac:dyDescent="0.2">
      <c r="A904" s="187"/>
      <c r="B904" s="188"/>
      <c r="C904" s="189"/>
      <c r="D904" s="190"/>
      <c r="E904" s="189"/>
      <c r="F904" s="191"/>
      <c r="G904" s="189"/>
      <c r="H904" s="189"/>
      <c r="I904" s="189"/>
      <c r="J904" s="190"/>
      <c r="K904" s="190"/>
      <c r="L904" s="189"/>
      <c r="M904" s="192"/>
      <c r="N904" s="189"/>
      <c r="O904" s="189"/>
      <c r="P904" s="189"/>
      <c r="Q904" s="189"/>
      <c r="R904" s="189"/>
      <c r="AI904" s="79"/>
      <c r="AJ904" s="79"/>
      <c r="AM904" s="64"/>
      <c r="AO904" s="87"/>
      <c r="AP904" s="87"/>
    </row>
    <row r="905" spans="1:43" hidden="1" x14ac:dyDescent="0.2">
      <c r="A905" s="311">
        <v>1</v>
      </c>
      <c r="B905" s="312">
        <v>2</v>
      </c>
      <c r="C905" s="312">
        <v>3</v>
      </c>
      <c r="D905" s="312">
        <v>4</v>
      </c>
      <c r="E905" s="312">
        <v>5</v>
      </c>
      <c r="F905" s="312">
        <v>6</v>
      </c>
      <c r="G905" s="313"/>
      <c r="H905" s="314">
        <v>7</v>
      </c>
      <c r="I905" s="315"/>
      <c r="J905" s="312">
        <v>8</v>
      </c>
      <c r="K905" s="312">
        <v>9</v>
      </c>
      <c r="L905" s="312">
        <v>10</v>
      </c>
      <c r="M905" s="312">
        <v>11</v>
      </c>
      <c r="N905" s="312">
        <v>12</v>
      </c>
      <c r="O905" s="312">
        <v>13</v>
      </c>
      <c r="P905" s="312"/>
      <c r="Q905" s="312">
        <v>14</v>
      </c>
      <c r="R905" s="312">
        <v>15</v>
      </c>
      <c r="S905" s="54"/>
      <c r="T905" s="54"/>
      <c r="U905" s="54"/>
      <c r="V905" s="58" t="s">
        <v>717</v>
      </c>
      <c r="W905" s="54" t="s">
        <v>759</v>
      </c>
      <c r="X905" s="54"/>
      <c r="Y905" s="59" t="s">
        <v>718</v>
      </c>
      <c r="Z905" s="54" t="s">
        <v>719</v>
      </c>
      <c r="AA905" s="59" t="s">
        <v>720</v>
      </c>
      <c r="AB905" s="59" t="s">
        <v>721</v>
      </c>
      <c r="AC905" s="59" t="s">
        <v>722</v>
      </c>
      <c r="AD905" s="59" t="s">
        <v>723</v>
      </c>
      <c r="AE905" s="59" t="s">
        <v>736</v>
      </c>
      <c r="AF905" s="66" t="s">
        <v>732</v>
      </c>
      <c r="AG905" s="66"/>
      <c r="AH905" s="91" t="s">
        <v>737</v>
      </c>
      <c r="AI905" s="66"/>
      <c r="AJ905" s="66"/>
      <c r="AK905" s="78"/>
      <c r="AL905" s="78"/>
      <c r="AM905" s="87" t="s">
        <v>60</v>
      </c>
      <c r="AN905" s="87" t="s">
        <v>60</v>
      </c>
      <c r="AO905" s="87"/>
      <c r="AP905" s="87"/>
      <c r="AQ905" s="381" t="s">
        <v>800</v>
      </c>
    </row>
    <row r="906" spans="1:43" s="6" customFormat="1" hidden="1" x14ac:dyDescent="0.2">
      <c r="A906" s="316" t="str">
        <f>Übersetzungstexte!A$242</f>
        <v/>
      </c>
      <c r="B906" s="317" t="str">
        <f>Übersetzungstexte!A$245</f>
        <v>anrechen-</v>
      </c>
      <c r="C906" s="317" t="str">
        <f>Übersetzungstexte!A$248</f>
        <v>Wöchentl.</v>
      </c>
      <c r="D906" s="318" t="str">
        <f>Übersetzungstexte!A$251</f>
        <v>Sollstd. Abr.-</v>
      </c>
      <c r="E906" s="310" t="str">
        <f>Übersetzungstexte!A$254</f>
        <v/>
      </c>
      <c r="F906" s="318" t="str">
        <f>Übersetzungstexte!A$257</f>
        <v>Bezahlte/</v>
      </c>
      <c r="G906" s="319"/>
      <c r="H906" s="320" t="str">
        <f>Übersetzungstexte!A$263</f>
        <v>(nur für Gleitzeit)</v>
      </c>
      <c r="I906" s="321"/>
      <c r="J906" s="318" t="str">
        <f>Übersetzungstexte!A$269</f>
        <v>Ausfall-</v>
      </c>
      <c r="K906" s="318" t="str">
        <f>Übersetzungstexte!A$272</f>
        <v>Saldo</v>
      </c>
      <c r="L906" s="310" t="str">
        <f>Übersetzungstexte!A$275</f>
        <v>Saisonale</v>
      </c>
      <c r="M906" s="322" t="str">
        <f>Übersetzungstexte!A$278</f>
        <v>Anrechen-</v>
      </c>
      <c r="N906" s="310" t="str">
        <f>Übersetzungstexte!A$281</f>
        <v>Verdienst-</v>
      </c>
      <c r="O906" s="310" t="str">
        <f>Übersetzungstexte!A$284</f>
        <v>Verdienst-</v>
      </c>
      <c r="P906" s="317" t="str">
        <f>Übersetzungstexte!A$287</f>
        <v>Verdienst</v>
      </c>
      <c r="Q906" s="310" t="str">
        <f>AE$4</f>
        <v xml:space="preserve">Abzug </v>
      </c>
      <c r="R906" s="310" t="str">
        <f>Übersetzungstexte!A$293</f>
        <v/>
      </c>
      <c r="S906" s="55"/>
      <c r="T906" s="55"/>
      <c r="U906" s="62" t="s">
        <v>680</v>
      </c>
      <c r="V906" s="60" t="s">
        <v>709</v>
      </c>
      <c r="W906" s="61" t="s">
        <v>691</v>
      </c>
      <c r="X906" s="61" t="s">
        <v>554</v>
      </c>
      <c r="Y906" s="59" t="s">
        <v>729</v>
      </c>
      <c r="Z906" s="67" t="s">
        <v>671</v>
      </c>
      <c r="AA906" s="59" t="s">
        <v>731</v>
      </c>
      <c r="AB906" s="59" t="s">
        <v>694</v>
      </c>
      <c r="AC906" s="59" t="s">
        <v>674</v>
      </c>
      <c r="AD906" s="59" t="s">
        <v>674</v>
      </c>
      <c r="AE906" s="59" t="s">
        <v>677</v>
      </c>
      <c r="AF906" s="66" t="s">
        <v>677</v>
      </c>
      <c r="AG906" s="66" t="s">
        <v>673</v>
      </c>
      <c r="AH906" s="91"/>
      <c r="AI906" s="66" t="s">
        <v>685</v>
      </c>
      <c r="AJ906" s="66" t="s">
        <v>685</v>
      </c>
      <c r="AK906" s="66" t="s">
        <v>764</v>
      </c>
      <c r="AL906" s="66" t="s">
        <v>667</v>
      </c>
      <c r="AM906" s="59" t="s">
        <v>674</v>
      </c>
      <c r="AN906" s="66" t="s">
        <v>673</v>
      </c>
      <c r="AO906" s="66" t="s">
        <v>764</v>
      </c>
      <c r="AP906" s="95" t="s">
        <v>46</v>
      </c>
      <c r="AQ906" s="382" t="s">
        <v>801</v>
      </c>
    </row>
    <row r="907" spans="1:43" s="6" customFormat="1" hidden="1" x14ac:dyDescent="0.2">
      <c r="A907" s="323" t="str">
        <f>Übersetzungstexte!A$243</f>
        <v/>
      </c>
      <c r="B907" s="310" t="str">
        <f>Übersetzungstexte!A$246</f>
        <v>barer Std.-</v>
      </c>
      <c r="C907" s="317" t="str">
        <f>Übersetzungstexte!A$249</f>
        <v>Arbeitszeit</v>
      </c>
      <c r="D907" s="318" t="str">
        <f>Übersetzungstexte!A$252</f>
        <v>Periode Inkl.</v>
      </c>
      <c r="E907" s="310" t="str">
        <f>Übersetzungstexte!A$255</f>
        <v/>
      </c>
      <c r="F907" s="318" t="str">
        <f>Übersetzungstexte!A$258</f>
        <v>Unbezahlte</v>
      </c>
      <c r="G907" s="324" t="str">
        <f>Übersetzungstexte!A$261</f>
        <v>Saldo Ende Per.</v>
      </c>
      <c r="H907" s="325"/>
      <c r="I907" s="326"/>
      <c r="J907" s="318" t="str">
        <f>Übersetzungstexte!A$270</f>
        <v>stunden</v>
      </c>
      <c r="K907" s="318" t="str">
        <f>Übersetzungstexte!A$273</f>
        <v>Mehrstd.</v>
      </c>
      <c r="L907" s="310" t="str">
        <f>Übersetzungstexte!A$276</f>
        <v>Ausfall-</v>
      </c>
      <c r="M907" s="322" t="str">
        <f>Übersetzungstexte!A$279</f>
        <v>bare Aus-</v>
      </c>
      <c r="N907" s="310" t="str">
        <f>Übersetzungstexte!A$282</f>
        <v>ausfall</v>
      </c>
      <c r="O907" s="310" t="str">
        <f>Übersetzungstexte!A$285</f>
        <v>ausfall</v>
      </c>
      <c r="P907" s="317" t="str">
        <f>Übersetzungstexte!A$288</f>
        <v>Zwischen-</v>
      </c>
      <c r="Q907" s="310" t="str">
        <f>Übersetzungstexte!A$291</f>
        <v>Karenztage</v>
      </c>
      <c r="R907" s="310" t="str">
        <f>Übersetzungstexte!A$294</f>
        <v>Beantragte</v>
      </c>
      <c r="S907" s="55"/>
      <c r="T907" s="55"/>
      <c r="U907" s="55" t="s">
        <v>682</v>
      </c>
      <c r="V907" s="60" t="s">
        <v>710</v>
      </c>
      <c r="W907" s="61" t="s">
        <v>692</v>
      </c>
      <c r="X907" s="61"/>
      <c r="Y907" s="59" t="s">
        <v>730</v>
      </c>
      <c r="Z907" s="67" t="s">
        <v>691</v>
      </c>
      <c r="AA907" s="59" t="s">
        <v>730</v>
      </c>
      <c r="AB907" s="59" t="s">
        <v>51</v>
      </c>
      <c r="AC907" s="59" t="s">
        <v>672</v>
      </c>
      <c r="AD907" s="59" t="s">
        <v>672</v>
      </c>
      <c r="AE907" s="59" t="s">
        <v>656</v>
      </c>
      <c r="AF907" s="66" t="s">
        <v>707</v>
      </c>
      <c r="AG907" s="66" t="s">
        <v>707</v>
      </c>
      <c r="AH907" s="91" t="s">
        <v>678</v>
      </c>
      <c r="AI907" s="66" t="s">
        <v>760</v>
      </c>
      <c r="AJ907" s="66" t="s">
        <v>763</v>
      </c>
      <c r="AK907" s="66" t="s">
        <v>760</v>
      </c>
      <c r="AL907" s="66" t="s">
        <v>760</v>
      </c>
      <c r="AM907" s="59" t="s">
        <v>672</v>
      </c>
      <c r="AN907" s="66" t="s">
        <v>707</v>
      </c>
      <c r="AO907" s="66" t="s">
        <v>45</v>
      </c>
      <c r="AP907" s="95" t="s">
        <v>47</v>
      </c>
      <c r="AQ907" s="383"/>
    </row>
    <row r="908" spans="1:43" s="6" customFormat="1" hidden="1" x14ac:dyDescent="0.2">
      <c r="A908" s="327" t="str">
        <f>Übersetzungstexte!A$244</f>
        <v>Name,Vorname</v>
      </c>
      <c r="B908" s="328" t="str">
        <f>Übersetzungstexte!A$247</f>
        <v>Verdienst</v>
      </c>
      <c r="C908" s="329" t="str">
        <f>Übersetzungstexte!A$250</f>
        <v>in der AP</v>
      </c>
      <c r="D908" s="330" t="str">
        <f>Übersetzungstexte!A$253</f>
        <v>Vorholzeit</v>
      </c>
      <c r="E908" s="328" t="str">
        <f>Übersetzungstexte!A$256</f>
        <v>Istzeit</v>
      </c>
      <c r="F908" s="330" t="str">
        <f>Übersetzungstexte!A$259</f>
        <v>Absenzen</v>
      </c>
      <c r="G908" s="331" t="str">
        <f>Übersetzungstexte!A$262</f>
        <v>vorherg.</v>
      </c>
      <c r="H908" s="332" t="str">
        <f>Übersetzungstexte!A$265</f>
        <v>laufend</v>
      </c>
      <c r="I908" s="328" t="str">
        <f>Übersetzungstexte!A$268</f>
        <v>Diff.</v>
      </c>
      <c r="J908" s="330" t="str">
        <f>Übersetzungstexte!A$271</f>
        <v>total</v>
      </c>
      <c r="K908" s="330" t="str">
        <f>Übersetzungstexte!A$274</f>
        <v>Vormonate</v>
      </c>
      <c r="L908" s="328" t="str">
        <f>Übersetzungstexte!A$277</f>
        <v>stunden</v>
      </c>
      <c r="M908" s="333" t="str">
        <f>Übersetzungstexte!A$280</f>
        <v>fall-Std.</v>
      </c>
      <c r="N908" s="333" t="str">
        <f>Übersetzungstexte!A$283</f>
        <v>100%</v>
      </c>
      <c r="O908" s="333" t="str">
        <f>Übersetzungstexte!A$286</f>
        <v>80%</v>
      </c>
      <c r="P908" s="329" t="str">
        <f>Übersetzungstexte!A$289</f>
        <v>Beschäftigung</v>
      </c>
      <c r="Q908" s="333" t="str">
        <f>Übersetzungstexte!A$292</f>
        <v>80%</v>
      </c>
      <c r="R908" s="328" t="str">
        <f>Übersetzungstexte!A$295</f>
        <v>Vergütung</v>
      </c>
      <c r="S908" s="55"/>
      <c r="T908" s="55"/>
      <c r="U908" s="55" t="s">
        <v>673</v>
      </c>
      <c r="V908" s="61"/>
      <c r="W908" s="61" t="s">
        <v>738</v>
      </c>
      <c r="X908" s="61"/>
      <c r="Y908" s="59" t="s">
        <v>697</v>
      </c>
      <c r="Z908" s="67" t="s">
        <v>692</v>
      </c>
      <c r="AA908" s="59" t="s">
        <v>698</v>
      </c>
      <c r="AB908" s="59" t="s">
        <v>50</v>
      </c>
      <c r="AC908" s="68" t="s">
        <v>675</v>
      </c>
      <c r="AD908" s="68" t="s">
        <v>676</v>
      </c>
      <c r="AE908" s="68" t="s">
        <v>676</v>
      </c>
      <c r="AF908" s="66" t="s">
        <v>733</v>
      </c>
      <c r="AG908" s="66" t="s">
        <v>733</v>
      </c>
      <c r="AH908" s="96" t="s">
        <v>679</v>
      </c>
      <c r="AI908" s="66" t="s">
        <v>749</v>
      </c>
      <c r="AJ908" s="66" t="s">
        <v>749</v>
      </c>
      <c r="AK908" s="66" t="s">
        <v>749</v>
      </c>
      <c r="AL908" s="66" t="s">
        <v>749</v>
      </c>
      <c r="AM908" s="68" t="s">
        <v>675</v>
      </c>
      <c r="AN908" s="66" t="s">
        <v>733</v>
      </c>
      <c r="AO908" s="66" t="s">
        <v>663</v>
      </c>
      <c r="AP908" s="95" t="s">
        <v>48</v>
      </c>
      <c r="AQ908" s="383"/>
    </row>
    <row r="909" spans="1:43" ht="17.25" hidden="1" customHeight="1" x14ac:dyDescent="0.2">
      <c r="A909" s="347" t="str">
        <f>'Stammdaten Mitarbeitende'!AA909</f>
        <v/>
      </c>
      <c r="B909" s="348" t="str">
        <f t="shared" ref="B909:B929" si="872">U909</f>
        <v/>
      </c>
      <c r="C909" s="162"/>
      <c r="D909" s="163"/>
      <c r="E909" s="164"/>
      <c r="F909" s="165"/>
      <c r="G909" s="307"/>
      <c r="H909" s="308"/>
      <c r="I909" s="346">
        <f t="shared" ref="I909:I929" si="873">V909</f>
        <v>0</v>
      </c>
      <c r="J909" s="309" t="str">
        <f t="shared" ref="J909:J929" si="874">W909</f>
        <v/>
      </c>
      <c r="K909" s="164"/>
      <c r="L909" s="342" t="str">
        <f t="shared" ref="L909:L929" si="875">Z909</f>
        <v/>
      </c>
      <c r="M909" s="309" t="str">
        <f t="shared" ref="M909:M929" si="876">AB909</f>
        <v/>
      </c>
      <c r="N909" s="309" t="str">
        <f t="shared" ref="N909:N929" si="877">AC909</f>
        <v/>
      </c>
      <c r="O909" s="309" t="str">
        <f t="shared" ref="O909:O929" si="878">AD909</f>
        <v/>
      </c>
      <c r="P909" s="164"/>
      <c r="Q909" s="309" t="str">
        <f t="shared" ref="Q909:Q929" si="879">AE909</f>
        <v/>
      </c>
      <c r="R909" s="309" t="str">
        <f t="shared" ref="R909:R929" si="880">AH909</f>
        <v/>
      </c>
      <c r="S909" s="56"/>
      <c r="T909" s="57"/>
      <c r="U909" s="64" t="str">
        <f>IF($A909="","",'Stammdaten Mitarbeitende'!L909)</f>
        <v/>
      </c>
      <c r="V909" s="63">
        <f t="shared" ref="V909:V929" si="881">IF(AND(G909="",H909=""),0,G909-H909)</f>
        <v>0</v>
      </c>
      <c r="W909" s="63" t="str">
        <f t="shared" ref="W909:W929" si="882">IF(OR($A909="",D909="",E909="",F909="",V909=""),"",D909-(E909+F909+V909))</f>
        <v/>
      </c>
      <c r="X909" s="63" t="str">
        <f t="shared" ref="X909:X929" si="883">IF(W909="","",MAX(W909,0))</f>
        <v/>
      </c>
      <c r="Y909" s="65" t="str">
        <f t="shared" ref="Y909:Y929" si="884">IF(J909="","",Y$4)</f>
        <v/>
      </c>
      <c r="Z909" s="65" t="str">
        <f t="shared" ref="Z909:Z929" si="885">IF(J909="","",J909*Z$4)</f>
        <v/>
      </c>
      <c r="AA909" s="19" t="str">
        <f t="shared" ref="AA909:AA929" si="886">IF(Y909="","",AA$4)</f>
        <v/>
      </c>
      <c r="AB909" s="19" t="str">
        <f t="shared" ref="AB909:AB929" si="887">IF(J909="","",ROUND(J909*AB$4 - MAX(K909-L909,0),2))</f>
        <v/>
      </c>
      <c r="AC909" s="19" t="str">
        <f t="shared" ref="AC909:AC929" si="888">IF(OR($A909="",J909="",B909="",M909&lt;0),"",MAX(ROUND(M909*B909*2,1)/2,0))</f>
        <v/>
      </c>
      <c r="AD909" s="19" t="str">
        <f t="shared" ref="AD909:AD929" si="889">IF(OR($A909="",N909=""),"",ROUND(N909*8/5,1)/2)</f>
        <v/>
      </c>
      <c r="AE909" s="19" t="str">
        <f t="shared" ref="AE909:AE929" si="890">IF(OR($A909="",B909="",N909=""),"",ROUND(AE$3*C909*B909*16/50,1)/2)</f>
        <v/>
      </c>
      <c r="AF909" s="19" t="str">
        <f t="shared" ref="AF909:AF929" si="891">IF(OR($A909="",J909="",N909=""),"",MAX(O909+P909-N909,0))</f>
        <v/>
      </c>
      <c r="AG909" s="19">
        <f t="shared" ref="AG909:AG929" si="892">P909</f>
        <v>0</v>
      </c>
      <c r="AH909" s="19" t="str">
        <f t="shared" ref="AH909:AH929" si="893">IF(OR($A909="",N909=""),"",ROUND((MAX(O909-Q909-AF909,0))*2,1)/2)</f>
        <v/>
      </c>
      <c r="AI909" s="81">
        <f t="shared" ref="AI909:AI929" si="894">IF(D909="",0,1)</f>
        <v>0</v>
      </c>
      <c r="AJ909" s="80">
        <f>IF(J909="",0,IF(ROUND(J909,2)&lt;=0,0,1))</f>
        <v>0</v>
      </c>
      <c r="AK909" s="19">
        <f t="shared" ref="AK909:AK929" si="895">IF(D909="",0,D909)</f>
        <v>0</v>
      </c>
      <c r="AL909" s="19">
        <f t="shared" ref="AL909:AL929" si="896">IF(D909="",0,F909)</f>
        <v>0</v>
      </c>
      <c r="AM909" s="64">
        <f>IF('Stammdaten Mitarbeitende'!N909&gt;0,AC909,0)</f>
        <v>0</v>
      </c>
      <c r="AN909" s="74">
        <f>IF('Stammdaten Mitarbeitende'!N909&gt;0,P909,0)</f>
        <v>0</v>
      </c>
      <c r="AO909" s="19">
        <f t="shared" ref="AO909:AO929" si="897">D909</f>
        <v>0</v>
      </c>
      <c r="AP909" s="19">
        <f t="shared" ref="AP909:AP929" si="898">F909</f>
        <v>0</v>
      </c>
      <c r="AQ909" s="97">
        <f t="shared" ref="AQ909:AQ929" si="899">IF(AM909="",0,MAX(AM909-AN909,0))</f>
        <v>0</v>
      </c>
    </row>
    <row r="910" spans="1:43" ht="17.25" hidden="1" customHeight="1" x14ac:dyDescent="0.2">
      <c r="A910" s="347" t="str">
        <f>'Stammdaten Mitarbeitende'!AA910</f>
        <v/>
      </c>
      <c r="B910" s="348" t="str">
        <f t="shared" si="872"/>
        <v/>
      </c>
      <c r="C910" s="162"/>
      <c r="D910" s="163"/>
      <c r="E910" s="164"/>
      <c r="F910" s="165"/>
      <c r="G910" s="307"/>
      <c r="H910" s="308"/>
      <c r="I910" s="346">
        <f t="shared" si="873"/>
        <v>0</v>
      </c>
      <c r="J910" s="309" t="str">
        <f t="shared" si="874"/>
        <v/>
      </c>
      <c r="K910" s="164"/>
      <c r="L910" s="342" t="str">
        <f t="shared" si="875"/>
        <v/>
      </c>
      <c r="M910" s="309" t="str">
        <f t="shared" si="876"/>
        <v/>
      </c>
      <c r="N910" s="309" t="str">
        <f t="shared" si="877"/>
        <v/>
      </c>
      <c r="O910" s="309" t="str">
        <f t="shared" si="878"/>
        <v/>
      </c>
      <c r="P910" s="164"/>
      <c r="Q910" s="309" t="str">
        <f t="shared" si="879"/>
        <v/>
      </c>
      <c r="R910" s="309" t="str">
        <f t="shared" si="880"/>
        <v/>
      </c>
      <c r="S910" s="56"/>
      <c r="T910" s="57"/>
      <c r="U910" s="64" t="str">
        <f>IF($A910="","",'Stammdaten Mitarbeitende'!L910)</f>
        <v/>
      </c>
      <c r="V910" s="63">
        <f t="shared" si="881"/>
        <v>0</v>
      </c>
      <c r="W910" s="63" t="str">
        <f t="shared" si="882"/>
        <v/>
      </c>
      <c r="X910" s="63" t="str">
        <f t="shared" si="883"/>
        <v/>
      </c>
      <c r="Y910" s="65" t="str">
        <f t="shared" si="884"/>
        <v/>
      </c>
      <c r="Z910" s="65" t="str">
        <f t="shared" si="885"/>
        <v/>
      </c>
      <c r="AA910" s="19" t="str">
        <f t="shared" si="886"/>
        <v/>
      </c>
      <c r="AB910" s="19" t="str">
        <f t="shared" si="887"/>
        <v/>
      </c>
      <c r="AC910" s="19" t="str">
        <f t="shared" si="888"/>
        <v/>
      </c>
      <c r="AD910" s="19" t="str">
        <f t="shared" si="889"/>
        <v/>
      </c>
      <c r="AE910" s="19" t="str">
        <f t="shared" si="890"/>
        <v/>
      </c>
      <c r="AF910" s="19" t="str">
        <f t="shared" si="891"/>
        <v/>
      </c>
      <c r="AG910" s="19">
        <f t="shared" si="892"/>
        <v>0</v>
      </c>
      <c r="AH910" s="19" t="str">
        <f t="shared" si="893"/>
        <v/>
      </c>
      <c r="AI910" s="81">
        <f t="shared" si="894"/>
        <v>0</v>
      </c>
      <c r="AJ910" s="80">
        <f t="shared" ref="AJ910:AJ929" si="900">IF(J910="",0,IF(ROUND(J910,2)&lt;=0,0,1))</f>
        <v>0</v>
      </c>
      <c r="AK910" s="19">
        <f t="shared" si="895"/>
        <v>0</v>
      </c>
      <c r="AL910" s="19">
        <f t="shared" si="896"/>
        <v>0</v>
      </c>
      <c r="AM910" s="64">
        <f>IF('Stammdaten Mitarbeitende'!N910&gt;0,AC910,0)</f>
        <v>0</v>
      </c>
      <c r="AN910" s="74">
        <f>IF('Stammdaten Mitarbeitende'!N910&gt;0,P910,0)</f>
        <v>0</v>
      </c>
      <c r="AO910" s="19">
        <f t="shared" si="897"/>
        <v>0</v>
      </c>
      <c r="AP910" s="19">
        <f t="shared" si="898"/>
        <v>0</v>
      </c>
      <c r="AQ910" s="97">
        <f t="shared" si="899"/>
        <v>0</v>
      </c>
    </row>
    <row r="911" spans="1:43" ht="17.25" hidden="1" customHeight="1" x14ac:dyDescent="0.2">
      <c r="A911" s="347" t="str">
        <f>'Stammdaten Mitarbeitende'!AA911</f>
        <v/>
      </c>
      <c r="B911" s="348" t="str">
        <f t="shared" si="872"/>
        <v/>
      </c>
      <c r="C911" s="162"/>
      <c r="D911" s="163"/>
      <c r="E911" s="164"/>
      <c r="F911" s="165"/>
      <c r="G911" s="307"/>
      <c r="H911" s="308"/>
      <c r="I911" s="346">
        <f t="shared" si="873"/>
        <v>0</v>
      </c>
      <c r="J911" s="309" t="str">
        <f t="shared" si="874"/>
        <v/>
      </c>
      <c r="K911" s="164"/>
      <c r="L911" s="342" t="str">
        <f t="shared" si="875"/>
        <v/>
      </c>
      <c r="M911" s="309" t="str">
        <f t="shared" si="876"/>
        <v/>
      </c>
      <c r="N911" s="309" t="str">
        <f t="shared" si="877"/>
        <v/>
      </c>
      <c r="O911" s="309" t="str">
        <f t="shared" si="878"/>
        <v/>
      </c>
      <c r="P911" s="164"/>
      <c r="Q911" s="309" t="str">
        <f t="shared" si="879"/>
        <v/>
      </c>
      <c r="R911" s="309" t="str">
        <f t="shared" si="880"/>
        <v/>
      </c>
      <c r="S911" s="56"/>
      <c r="T911" s="57"/>
      <c r="U911" s="64" t="str">
        <f>IF($A911="","",'Stammdaten Mitarbeitende'!L911)</f>
        <v/>
      </c>
      <c r="V911" s="63">
        <f t="shared" si="881"/>
        <v>0</v>
      </c>
      <c r="W911" s="63" t="str">
        <f t="shared" si="882"/>
        <v/>
      </c>
      <c r="X911" s="63" t="str">
        <f t="shared" si="883"/>
        <v/>
      </c>
      <c r="Y911" s="65" t="str">
        <f t="shared" si="884"/>
        <v/>
      </c>
      <c r="Z911" s="65" t="str">
        <f t="shared" si="885"/>
        <v/>
      </c>
      <c r="AA911" s="19" t="str">
        <f t="shared" si="886"/>
        <v/>
      </c>
      <c r="AB911" s="19" t="str">
        <f t="shared" si="887"/>
        <v/>
      </c>
      <c r="AC911" s="19" t="str">
        <f t="shared" si="888"/>
        <v/>
      </c>
      <c r="AD911" s="19" t="str">
        <f t="shared" si="889"/>
        <v/>
      </c>
      <c r="AE911" s="19" t="str">
        <f t="shared" si="890"/>
        <v/>
      </c>
      <c r="AF911" s="19" t="str">
        <f t="shared" si="891"/>
        <v/>
      </c>
      <c r="AG911" s="19">
        <f t="shared" si="892"/>
        <v>0</v>
      </c>
      <c r="AH911" s="19" t="str">
        <f t="shared" si="893"/>
        <v/>
      </c>
      <c r="AI911" s="81">
        <f t="shared" si="894"/>
        <v>0</v>
      </c>
      <c r="AJ911" s="80">
        <f t="shared" si="900"/>
        <v>0</v>
      </c>
      <c r="AK911" s="19">
        <f t="shared" si="895"/>
        <v>0</v>
      </c>
      <c r="AL911" s="19">
        <f t="shared" si="896"/>
        <v>0</v>
      </c>
      <c r="AM911" s="64">
        <f>IF('Stammdaten Mitarbeitende'!N911&gt;0,AC911,0)</f>
        <v>0</v>
      </c>
      <c r="AN911" s="74">
        <f>IF('Stammdaten Mitarbeitende'!N911&gt;0,P911,0)</f>
        <v>0</v>
      </c>
      <c r="AO911" s="19">
        <f t="shared" si="897"/>
        <v>0</v>
      </c>
      <c r="AP911" s="19">
        <f t="shared" si="898"/>
        <v>0</v>
      </c>
      <c r="AQ911" s="97">
        <f t="shared" si="899"/>
        <v>0</v>
      </c>
    </row>
    <row r="912" spans="1:43" ht="17.25" hidden="1" customHeight="1" x14ac:dyDescent="0.2">
      <c r="A912" s="347" t="str">
        <f>'Stammdaten Mitarbeitende'!AA912</f>
        <v/>
      </c>
      <c r="B912" s="348" t="str">
        <f t="shared" si="872"/>
        <v/>
      </c>
      <c r="C912" s="162"/>
      <c r="D912" s="163"/>
      <c r="E912" s="164"/>
      <c r="F912" s="165"/>
      <c r="G912" s="307"/>
      <c r="H912" s="308"/>
      <c r="I912" s="346">
        <f t="shared" si="873"/>
        <v>0</v>
      </c>
      <c r="J912" s="309" t="str">
        <f t="shared" si="874"/>
        <v/>
      </c>
      <c r="K912" s="164"/>
      <c r="L912" s="342" t="str">
        <f t="shared" si="875"/>
        <v/>
      </c>
      <c r="M912" s="309" t="str">
        <f t="shared" si="876"/>
        <v/>
      </c>
      <c r="N912" s="309" t="str">
        <f t="shared" si="877"/>
        <v/>
      </c>
      <c r="O912" s="309" t="str">
        <f t="shared" si="878"/>
        <v/>
      </c>
      <c r="P912" s="164"/>
      <c r="Q912" s="309" t="str">
        <f t="shared" si="879"/>
        <v/>
      </c>
      <c r="R912" s="309" t="str">
        <f t="shared" si="880"/>
        <v/>
      </c>
      <c r="S912" s="56"/>
      <c r="T912" s="57"/>
      <c r="U912" s="64" t="str">
        <f>IF($A912="","",'Stammdaten Mitarbeitende'!L912)</f>
        <v/>
      </c>
      <c r="V912" s="63">
        <f t="shared" si="881"/>
        <v>0</v>
      </c>
      <c r="W912" s="63" t="str">
        <f t="shared" si="882"/>
        <v/>
      </c>
      <c r="X912" s="63" t="str">
        <f t="shared" si="883"/>
        <v/>
      </c>
      <c r="Y912" s="65" t="str">
        <f t="shared" si="884"/>
        <v/>
      </c>
      <c r="Z912" s="65" t="str">
        <f t="shared" si="885"/>
        <v/>
      </c>
      <c r="AA912" s="19" t="str">
        <f t="shared" si="886"/>
        <v/>
      </c>
      <c r="AB912" s="19" t="str">
        <f t="shared" si="887"/>
        <v/>
      </c>
      <c r="AC912" s="19" t="str">
        <f t="shared" si="888"/>
        <v/>
      </c>
      <c r="AD912" s="19" t="str">
        <f t="shared" si="889"/>
        <v/>
      </c>
      <c r="AE912" s="19" t="str">
        <f t="shared" si="890"/>
        <v/>
      </c>
      <c r="AF912" s="19" t="str">
        <f t="shared" si="891"/>
        <v/>
      </c>
      <c r="AG912" s="19">
        <f t="shared" si="892"/>
        <v>0</v>
      </c>
      <c r="AH912" s="19" t="str">
        <f t="shared" si="893"/>
        <v/>
      </c>
      <c r="AI912" s="81">
        <f t="shared" si="894"/>
        <v>0</v>
      </c>
      <c r="AJ912" s="80">
        <f t="shared" si="900"/>
        <v>0</v>
      </c>
      <c r="AK912" s="19">
        <f t="shared" si="895"/>
        <v>0</v>
      </c>
      <c r="AL912" s="19">
        <f t="shared" si="896"/>
        <v>0</v>
      </c>
      <c r="AM912" s="64">
        <f>IF('Stammdaten Mitarbeitende'!N912&gt;0,AC912,0)</f>
        <v>0</v>
      </c>
      <c r="AN912" s="74">
        <f>IF('Stammdaten Mitarbeitende'!N912&gt;0,P912,0)</f>
        <v>0</v>
      </c>
      <c r="AO912" s="19">
        <f t="shared" si="897"/>
        <v>0</v>
      </c>
      <c r="AP912" s="19">
        <f t="shared" si="898"/>
        <v>0</v>
      </c>
      <c r="AQ912" s="97">
        <f t="shared" si="899"/>
        <v>0</v>
      </c>
    </row>
    <row r="913" spans="1:43" ht="17.25" hidden="1" customHeight="1" x14ac:dyDescent="0.2">
      <c r="A913" s="347" t="str">
        <f>'Stammdaten Mitarbeitende'!AA913</f>
        <v/>
      </c>
      <c r="B913" s="348" t="str">
        <f t="shared" si="872"/>
        <v/>
      </c>
      <c r="C913" s="162"/>
      <c r="D913" s="163"/>
      <c r="E913" s="164"/>
      <c r="F913" s="165"/>
      <c r="G913" s="307"/>
      <c r="H913" s="308"/>
      <c r="I913" s="346">
        <f t="shared" si="873"/>
        <v>0</v>
      </c>
      <c r="J913" s="309" t="str">
        <f t="shared" si="874"/>
        <v/>
      </c>
      <c r="K913" s="164"/>
      <c r="L913" s="342" t="str">
        <f t="shared" si="875"/>
        <v/>
      </c>
      <c r="M913" s="309" t="str">
        <f t="shared" si="876"/>
        <v/>
      </c>
      <c r="N913" s="309" t="str">
        <f t="shared" si="877"/>
        <v/>
      </c>
      <c r="O913" s="309" t="str">
        <f t="shared" si="878"/>
        <v/>
      </c>
      <c r="P913" s="164"/>
      <c r="Q913" s="309" t="str">
        <f t="shared" si="879"/>
        <v/>
      </c>
      <c r="R913" s="309" t="str">
        <f t="shared" si="880"/>
        <v/>
      </c>
      <c r="S913" s="56"/>
      <c r="T913" s="57"/>
      <c r="U913" s="64" t="str">
        <f>IF($A913="","",'Stammdaten Mitarbeitende'!L913)</f>
        <v/>
      </c>
      <c r="V913" s="63">
        <f t="shared" si="881"/>
        <v>0</v>
      </c>
      <c r="W913" s="63" t="str">
        <f t="shared" si="882"/>
        <v/>
      </c>
      <c r="X913" s="63" t="str">
        <f t="shared" si="883"/>
        <v/>
      </c>
      <c r="Y913" s="65" t="str">
        <f t="shared" si="884"/>
        <v/>
      </c>
      <c r="Z913" s="65" t="str">
        <f t="shared" si="885"/>
        <v/>
      </c>
      <c r="AA913" s="19" t="str">
        <f t="shared" si="886"/>
        <v/>
      </c>
      <c r="AB913" s="19" t="str">
        <f t="shared" si="887"/>
        <v/>
      </c>
      <c r="AC913" s="19" t="str">
        <f t="shared" si="888"/>
        <v/>
      </c>
      <c r="AD913" s="19" t="str">
        <f t="shared" si="889"/>
        <v/>
      </c>
      <c r="AE913" s="19" t="str">
        <f t="shared" si="890"/>
        <v/>
      </c>
      <c r="AF913" s="19" t="str">
        <f t="shared" si="891"/>
        <v/>
      </c>
      <c r="AG913" s="19">
        <f t="shared" si="892"/>
        <v>0</v>
      </c>
      <c r="AH913" s="19" t="str">
        <f t="shared" si="893"/>
        <v/>
      </c>
      <c r="AI913" s="81">
        <f t="shared" si="894"/>
        <v>0</v>
      </c>
      <c r="AJ913" s="80">
        <f t="shared" si="900"/>
        <v>0</v>
      </c>
      <c r="AK913" s="19">
        <f t="shared" si="895"/>
        <v>0</v>
      </c>
      <c r="AL913" s="19">
        <f t="shared" si="896"/>
        <v>0</v>
      </c>
      <c r="AM913" s="64">
        <f>IF('Stammdaten Mitarbeitende'!N913&gt;0,AC913,0)</f>
        <v>0</v>
      </c>
      <c r="AN913" s="74">
        <f>IF('Stammdaten Mitarbeitende'!N913&gt;0,P913,0)</f>
        <v>0</v>
      </c>
      <c r="AO913" s="19">
        <f t="shared" si="897"/>
        <v>0</v>
      </c>
      <c r="AP913" s="19">
        <f t="shared" si="898"/>
        <v>0</v>
      </c>
      <c r="AQ913" s="97">
        <f t="shared" si="899"/>
        <v>0</v>
      </c>
    </row>
    <row r="914" spans="1:43" ht="17.25" hidden="1" customHeight="1" x14ac:dyDescent="0.2">
      <c r="A914" s="347" t="str">
        <f>'Stammdaten Mitarbeitende'!AA914</f>
        <v/>
      </c>
      <c r="B914" s="348" t="str">
        <f t="shared" si="872"/>
        <v/>
      </c>
      <c r="C914" s="162"/>
      <c r="D914" s="163"/>
      <c r="E914" s="164"/>
      <c r="F914" s="165"/>
      <c r="G914" s="307"/>
      <c r="H914" s="308"/>
      <c r="I914" s="346">
        <f t="shared" si="873"/>
        <v>0</v>
      </c>
      <c r="J914" s="309" t="str">
        <f t="shared" si="874"/>
        <v/>
      </c>
      <c r="K914" s="164"/>
      <c r="L914" s="342" t="str">
        <f t="shared" si="875"/>
        <v/>
      </c>
      <c r="M914" s="309" t="str">
        <f t="shared" si="876"/>
        <v/>
      </c>
      <c r="N914" s="309" t="str">
        <f t="shared" si="877"/>
        <v/>
      </c>
      <c r="O914" s="309" t="str">
        <f t="shared" si="878"/>
        <v/>
      </c>
      <c r="P914" s="164"/>
      <c r="Q914" s="309" t="str">
        <f t="shared" si="879"/>
        <v/>
      </c>
      <c r="R914" s="309" t="str">
        <f t="shared" si="880"/>
        <v/>
      </c>
      <c r="S914" s="56"/>
      <c r="T914" s="57"/>
      <c r="U914" s="64" t="str">
        <f>IF($A914="","",'Stammdaten Mitarbeitende'!L914)</f>
        <v/>
      </c>
      <c r="V914" s="63">
        <f t="shared" si="881"/>
        <v>0</v>
      </c>
      <c r="W914" s="63" t="str">
        <f t="shared" si="882"/>
        <v/>
      </c>
      <c r="X914" s="63" t="str">
        <f t="shared" si="883"/>
        <v/>
      </c>
      <c r="Y914" s="65" t="str">
        <f t="shared" si="884"/>
        <v/>
      </c>
      <c r="Z914" s="65" t="str">
        <f t="shared" si="885"/>
        <v/>
      </c>
      <c r="AA914" s="19" t="str">
        <f t="shared" si="886"/>
        <v/>
      </c>
      <c r="AB914" s="19" t="str">
        <f t="shared" si="887"/>
        <v/>
      </c>
      <c r="AC914" s="19" t="str">
        <f t="shared" si="888"/>
        <v/>
      </c>
      <c r="AD914" s="19" t="str">
        <f t="shared" si="889"/>
        <v/>
      </c>
      <c r="AE914" s="19" t="str">
        <f t="shared" si="890"/>
        <v/>
      </c>
      <c r="AF914" s="19" t="str">
        <f t="shared" si="891"/>
        <v/>
      </c>
      <c r="AG914" s="19">
        <f t="shared" si="892"/>
        <v>0</v>
      </c>
      <c r="AH914" s="19" t="str">
        <f t="shared" si="893"/>
        <v/>
      </c>
      <c r="AI914" s="81">
        <f t="shared" si="894"/>
        <v>0</v>
      </c>
      <c r="AJ914" s="80">
        <f t="shared" si="900"/>
        <v>0</v>
      </c>
      <c r="AK914" s="19">
        <f t="shared" si="895"/>
        <v>0</v>
      </c>
      <c r="AL914" s="19">
        <f t="shared" si="896"/>
        <v>0</v>
      </c>
      <c r="AM914" s="64">
        <f>IF('Stammdaten Mitarbeitende'!N914&gt;0,AC914,0)</f>
        <v>0</v>
      </c>
      <c r="AN914" s="74">
        <f>IF('Stammdaten Mitarbeitende'!N914&gt;0,P914,0)</f>
        <v>0</v>
      </c>
      <c r="AO914" s="19">
        <f t="shared" si="897"/>
        <v>0</v>
      </c>
      <c r="AP914" s="19">
        <f t="shared" si="898"/>
        <v>0</v>
      </c>
      <c r="AQ914" s="97">
        <f t="shared" si="899"/>
        <v>0</v>
      </c>
    </row>
    <row r="915" spans="1:43" ht="17.25" hidden="1" customHeight="1" x14ac:dyDescent="0.2">
      <c r="A915" s="347" t="str">
        <f>'Stammdaten Mitarbeitende'!AA915</f>
        <v/>
      </c>
      <c r="B915" s="348" t="str">
        <f t="shared" si="872"/>
        <v/>
      </c>
      <c r="C915" s="162"/>
      <c r="D915" s="163"/>
      <c r="E915" s="164"/>
      <c r="F915" s="165"/>
      <c r="G915" s="307"/>
      <c r="H915" s="308"/>
      <c r="I915" s="346">
        <f t="shared" si="873"/>
        <v>0</v>
      </c>
      <c r="J915" s="309" t="str">
        <f t="shared" si="874"/>
        <v/>
      </c>
      <c r="K915" s="164"/>
      <c r="L915" s="342" t="str">
        <f t="shared" si="875"/>
        <v/>
      </c>
      <c r="M915" s="309" t="str">
        <f t="shared" si="876"/>
        <v/>
      </c>
      <c r="N915" s="309" t="str">
        <f t="shared" si="877"/>
        <v/>
      </c>
      <c r="O915" s="309" t="str">
        <f t="shared" si="878"/>
        <v/>
      </c>
      <c r="P915" s="164"/>
      <c r="Q915" s="309" t="str">
        <f t="shared" si="879"/>
        <v/>
      </c>
      <c r="R915" s="309" t="str">
        <f t="shared" si="880"/>
        <v/>
      </c>
      <c r="S915" s="56"/>
      <c r="T915" s="57"/>
      <c r="U915" s="64" t="str">
        <f>IF($A915="","",'Stammdaten Mitarbeitende'!L915)</f>
        <v/>
      </c>
      <c r="V915" s="63">
        <f t="shared" si="881"/>
        <v>0</v>
      </c>
      <c r="W915" s="63" t="str">
        <f t="shared" si="882"/>
        <v/>
      </c>
      <c r="X915" s="63" t="str">
        <f t="shared" si="883"/>
        <v/>
      </c>
      <c r="Y915" s="65" t="str">
        <f t="shared" si="884"/>
        <v/>
      </c>
      <c r="Z915" s="65" t="str">
        <f t="shared" si="885"/>
        <v/>
      </c>
      <c r="AA915" s="19" t="str">
        <f t="shared" si="886"/>
        <v/>
      </c>
      <c r="AB915" s="19" t="str">
        <f t="shared" si="887"/>
        <v/>
      </c>
      <c r="AC915" s="19" t="str">
        <f t="shared" si="888"/>
        <v/>
      </c>
      <c r="AD915" s="19" t="str">
        <f t="shared" si="889"/>
        <v/>
      </c>
      <c r="AE915" s="19" t="str">
        <f t="shared" si="890"/>
        <v/>
      </c>
      <c r="AF915" s="19" t="str">
        <f t="shared" si="891"/>
        <v/>
      </c>
      <c r="AG915" s="19">
        <f t="shared" si="892"/>
        <v>0</v>
      </c>
      <c r="AH915" s="19" t="str">
        <f t="shared" si="893"/>
        <v/>
      </c>
      <c r="AI915" s="81">
        <f t="shared" si="894"/>
        <v>0</v>
      </c>
      <c r="AJ915" s="80">
        <f t="shared" si="900"/>
        <v>0</v>
      </c>
      <c r="AK915" s="19">
        <f t="shared" si="895"/>
        <v>0</v>
      </c>
      <c r="AL915" s="19">
        <f t="shared" si="896"/>
        <v>0</v>
      </c>
      <c r="AM915" s="64">
        <f>IF('Stammdaten Mitarbeitende'!N915&gt;0,AC915,0)</f>
        <v>0</v>
      </c>
      <c r="AN915" s="74">
        <f>IF('Stammdaten Mitarbeitende'!N915&gt;0,P915,0)</f>
        <v>0</v>
      </c>
      <c r="AO915" s="19">
        <f t="shared" si="897"/>
        <v>0</v>
      </c>
      <c r="AP915" s="19">
        <f t="shared" si="898"/>
        <v>0</v>
      </c>
      <c r="AQ915" s="97">
        <f t="shared" si="899"/>
        <v>0</v>
      </c>
    </row>
    <row r="916" spans="1:43" ht="17.25" hidden="1" customHeight="1" x14ac:dyDescent="0.2">
      <c r="A916" s="347" t="str">
        <f>'Stammdaten Mitarbeitende'!AA916</f>
        <v/>
      </c>
      <c r="B916" s="348" t="str">
        <f t="shared" si="872"/>
        <v/>
      </c>
      <c r="C916" s="162"/>
      <c r="D916" s="163"/>
      <c r="E916" s="164"/>
      <c r="F916" s="165"/>
      <c r="G916" s="307"/>
      <c r="H916" s="308"/>
      <c r="I916" s="346">
        <f t="shared" si="873"/>
        <v>0</v>
      </c>
      <c r="J916" s="309" t="str">
        <f t="shared" si="874"/>
        <v/>
      </c>
      <c r="K916" s="164"/>
      <c r="L916" s="342" t="str">
        <f t="shared" si="875"/>
        <v/>
      </c>
      <c r="M916" s="309" t="str">
        <f t="shared" si="876"/>
        <v/>
      </c>
      <c r="N916" s="309" t="str">
        <f t="shared" si="877"/>
        <v/>
      </c>
      <c r="O916" s="309" t="str">
        <f t="shared" si="878"/>
        <v/>
      </c>
      <c r="P916" s="164"/>
      <c r="Q916" s="309" t="str">
        <f t="shared" si="879"/>
        <v/>
      </c>
      <c r="R916" s="309" t="str">
        <f t="shared" si="880"/>
        <v/>
      </c>
      <c r="S916" s="56"/>
      <c r="T916" s="57"/>
      <c r="U916" s="64" t="str">
        <f>IF($A916="","",'Stammdaten Mitarbeitende'!L916)</f>
        <v/>
      </c>
      <c r="V916" s="63">
        <f t="shared" si="881"/>
        <v>0</v>
      </c>
      <c r="W916" s="63" t="str">
        <f t="shared" si="882"/>
        <v/>
      </c>
      <c r="X916" s="63" t="str">
        <f t="shared" si="883"/>
        <v/>
      </c>
      <c r="Y916" s="65" t="str">
        <f t="shared" si="884"/>
        <v/>
      </c>
      <c r="Z916" s="65" t="str">
        <f t="shared" si="885"/>
        <v/>
      </c>
      <c r="AA916" s="19" t="str">
        <f t="shared" si="886"/>
        <v/>
      </c>
      <c r="AB916" s="19" t="str">
        <f t="shared" si="887"/>
        <v/>
      </c>
      <c r="AC916" s="19" t="str">
        <f t="shared" si="888"/>
        <v/>
      </c>
      <c r="AD916" s="19" t="str">
        <f t="shared" si="889"/>
        <v/>
      </c>
      <c r="AE916" s="19" t="str">
        <f t="shared" si="890"/>
        <v/>
      </c>
      <c r="AF916" s="19" t="str">
        <f t="shared" si="891"/>
        <v/>
      </c>
      <c r="AG916" s="19">
        <f t="shared" si="892"/>
        <v>0</v>
      </c>
      <c r="AH916" s="19" t="str">
        <f t="shared" si="893"/>
        <v/>
      </c>
      <c r="AI916" s="81">
        <f t="shared" si="894"/>
        <v>0</v>
      </c>
      <c r="AJ916" s="80">
        <f t="shared" si="900"/>
        <v>0</v>
      </c>
      <c r="AK916" s="19">
        <f t="shared" si="895"/>
        <v>0</v>
      </c>
      <c r="AL916" s="19">
        <f t="shared" si="896"/>
        <v>0</v>
      </c>
      <c r="AM916" s="64">
        <f>IF('Stammdaten Mitarbeitende'!N916&gt;0,AC916,0)</f>
        <v>0</v>
      </c>
      <c r="AN916" s="74">
        <f>IF('Stammdaten Mitarbeitende'!N916&gt;0,P916,0)</f>
        <v>0</v>
      </c>
      <c r="AO916" s="19">
        <f t="shared" si="897"/>
        <v>0</v>
      </c>
      <c r="AP916" s="19">
        <f t="shared" si="898"/>
        <v>0</v>
      </c>
      <c r="AQ916" s="97">
        <f t="shared" si="899"/>
        <v>0</v>
      </c>
    </row>
    <row r="917" spans="1:43" ht="17.25" hidden="1" customHeight="1" x14ac:dyDescent="0.2">
      <c r="A917" s="347" t="str">
        <f>'Stammdaten Mitarbeitende'!AA917</f>
        <v/>
      </c>
      <c r="B917" s="348" t="str">
        <f t="shared" si="872"/>
        <v/>
      </c>
      <c r="C917" s="162"/>
      <c r="D917" s="163"/>
      <c r="E917" s="164"/>
      <c r="F917" s="165"/>
      <c r="G917" s="307"/>
      <c r="H917" s="308"/>
      <c r="I917" s="346">
        <f t="shared" si="873"/>
        <v>0</v>
      </c>
      <c r="J917" s="309" t="str">
        <f t="shared" si="874"/>
        <v/>
      </c>
      <c r="K917" s="164"/>
      <c r="L917" s="342" t="str">
        <f t="shared" si="875"/>
        <v/>
      </c>
      <c r="M917" s="309" t="str">
        <f t="shared" si="876"/>
        <v/>
      </c>
      <c r="N917" s="309" t="str">
        <f t="shared" si="877"/>
        <v/>
      </c>
      <c r="O917" s="309" t="str">
        <f t="shared" si="878"/>
        <v/>
      </c>
      <c r="P917" s="164"/>
      <c r="Q917" s="309" t="str">
        <f t="shared" si="879"/>
        <v/>
      </c>
      <c r="R917" s="309" t="str">
        <f t="shared" si="880"/>
        <v/>
      </c>
      <c r="S917" s="56"/>
      <c r="T917" s="57"/>
      <c r="U917" s="64" t="str">
        <f>IF($A917="","",'Stammdaten Mitarbeitende'!L917)</f>
        <v/>
      </c>
      <c r="V917" s="63">
        <f t="shared" si="881"/>
        <v>0</v>
      </c>
      <c r="W917" s="63" t="str">
        <f t="shared" si="882"/>
        <v/>
      </c>
      <c r="X917" s="63" t="str">
        <f t="shared" si="883"/>
        <v/>
      </c>
      <c r="Y917" s="65" t="str">
        <f t="shared" si="884"/>
        <v/>
      </c>
      <c r="Z917" s="65" t="str">
        <f t="shared" si="885"/>
        <v/>
      </c>
      <c r="AA917" s="19" t="str">
        <f t="shared" si="886"/>
        <v/>
      </c>
      <c r="AB917" s="19" t="str">
        <f t="shared" si="887"/>
        <v/>
      </c>
      <c r="AC917" s="19" t="str">
        <f t="shared" si="888"/>
        <v/>
      </c>
      <c r="AD917" s="19" t="str">
        <f t="shared" si="889"/>
        <v/>
      </c>
      <c r="AE917" s="19" t="str">
        <f t="shared" si="890"/>
        <v/>
      </c>
      <c r="AF917" s="19" t="str">
        <f t="shared" si="891"/>
        <v/>
      </c>
      <c r="AG917" s="19">
        <f t="shared" si="892"/>
        <v>0</v>
      </c>
      <c r="AH917" s="19" t="str">
        <f t="shared" si="893"/>
        <v/>
      </c>
      <c r="AI917" s="81">
        <f t="shared" si="894"/>
        <v>0</v>
      </c>
      <c r="AJ917" s="80">
        <f t="shared" si="900"/>
        <v>0</v>
      </c>
      <c r="AK917" s="19">
        <f t="shared" si="895"/>
        <v>0</v>
      </c>
      <c r="AL917" s="19">
        <f t="shared" si="896"/>
        <v>0</v>
      </c>
      <c r="AM917" s="64">
        <f>IF('Stammdaten Mitarbeitende'!N917&gt;0,AC917,0)</f>
        <v>0</v>
      </c>
      <c r="AN917" s="74">
        <f>IF('Stammdaten Mitarbeitende'!N917&gt;0,P917,0)</f>
        <v>0</v>
      </c>
      <c r="AO917" s="19">
        <f t="shared" si="897"/>
        <v>0</v>
      </c>
      <c r="AP917" s="19">
        <f t="shared" si="898"/>
        <v>0</v>
      </c>
      <c r="AQ917" s="97">
        <f t="shared" si="899"/>
        <v>0</v>
      </c>
    </row>
    <row r="918" spans="1:43" ht="17.25" hidden="1" customHeight="1" x14ac:dyDescent="0.2">
      <c r="A918" s="347" t="str">
        <f>'Stammdaten Mitarbeitende'!AA918</f>
        <v/>
      </c>
      <c r="B918" s="348" t="str">
        <f t="shared" si="872"/>
        <v/>
      </c>
      <c r="C918" s="162"/>
      <c r="D918" s="163"/>
      <c r="E918" s="164"/>
      <c r="F918" s="165"/>
      <c r="G918" s="307"/>
      <c r="H918" s="308"/>
      <c r="I918" s="346">
        <f t="shared" si="873"/>
        <v>0</v>
      </c>
      <c r="J918" s="309" t="str">
        <f t="shared" si="874"/>
        <v/>
      </c>
      <c r="K918" s="164"/>
      <c r="L918" s="342" t="str">
        <f t="shared" si="875"/>
        <v/>
      </c>
      <c r="M918" s="309" t="str">
        <f t="shared" si="876"/>
        <v/>
      </c>
      <c r="N918" s="309" t="str">
        <f t="shared" si="877"/>
        <v/>
      </c>
      <c r="O918" s="309" t="str">
        <f t="shared" si="878"/>
        <v/>
      </c>
      <c r="P918" s="164"/>
      <c r="Q918" s="309" t="str">
        <f t="shared" si="879"/>
        <v/>
      </c>
      <c r="R918" s="309" t="str">
        <f t="shared" si="880"/>
        <v/>
      </c>
      <c r="S918" s="56"/>
      <c r="T918" s="57"/>
      <c r="U918" s="64" t="str">
        <f>IF($A918="","",'Stammdaten Mitarbeitende'!L918)</f>
        <v/>
      </c>
      <c r="V918" s="63">
        <f t="shared" si="881"/>
        <v>0</v>
      </c>
      <c r="W918" s="63" t="str">
        <f t="shared" si="882"/>
        <v/>
      </c>
      <c r="X918" s="63" t="str">
        <f t="shared" si="883"/>
        <v/>
      </c>
      <c r="Y918" s="65" t="str">
        <f t="shared" si="884"/>
        <v/>
      </c>
      <c r="Z918" s="65" t="str">
        <f t="shared" si="885"/>
        <v/>
      </c>
      <c r="AA918" s="19" t="str">
        <f t="shared" si="886"/>
        <v/>
      </c>
      <c r="AB918" s="19" t="str">
        <f t="shared" si="887"/>
        <v/>
      </c>
      <c r="AC918" s="19" t="str">
        <f t="shared" si="888"/>
        <v/>
      </c>
      <c r="AD918" s="19" t="str">
        <f t="shared" si="889"/>
        <v/>
      </c>
      <c r="AE918" s="19" t="str">
        <f t="shared" si="890"/>
        <v/>
      </c>
      <c r="AF918" s="19" t="str">
        <f t="shared" si="891"/>
        <v/>
      </c>
      <c r="AG918" s="19">
        <f t="shared" si="892"/>
        <v>0</v>
      </c>
      <c r="AH918" s="19" t="str">
        <f t="shared" si="893"/>
        <v/>
      </c>
      <c r="AI918" s="81">
        <f t="shared" si="894"/>
        <v>0</v>
      </c>
      <c r="AJ918" s="80">
        <f t="shared" si="900"/>
        <v>0</v>
      </c>
      <c r="AK918" s="19">
        <f t="shared" si="895"/>
        <v>0</v>
      </c>
      <c r="AL918" s="19">
        <f t="shared" si="896"/>
        <v>0</v>
      </c>
      <c r="AM918" s="64">
        <f>IF('Stammdaten Mitarbeitende'!N918&gt;0,AC918,0)</f>
        <v>0</v>
      </c>
      <c r="AN918" s="74">
        <f>IF('Stammdaten Mitarbeitende'!N918&gt;0,P918,0)</f>
        <v>0</v>
      </c>
      <c r="AO918" s="19">
        <f t="shared" si="897"/>
        <v>0</v>
      </c>
      <c r="AP918" s="19">
        <f t="shared" si="898"/>
        <v>0</v>
      </c>
      <c r="AQ918" s="97">
        <f t="shared" si="899"/>
        <v>0</v>
      </c>
    </row>
    <row r="919" spans="1:43" ht="17.25" hidden="1" customHeight="1" x14ac:dyDescent="0.2">
      <c r="A919" s="347" t="str">
        <f>'Stammdaten Mitarbeitende'!AA919</f>
        <v/>
      </c>
      <c r="B919" s="348" t="str">
        <f t="shared" si="872"/>
        <v/>
      </c>
      <c r="C919" s="162"/>
      <c r="D919" s="163"/>
      <c r="E919" s="164"/>
      <c r="F919" s="165"/>
      <c r="G919" s="307"/>
      <c r="H919" s="308"/>
      <c r="I919" s="346">
        <f t="shared" si="873"/>
        <v>0</v>
      </c>
      <c r="J919" s="309" t="str">
        <f t="shared" si="874"/>
        <v/>
      </c>
      <c r="K919" s="164"/>
      <c r="L919" s="342" t="str">
        <f t="shared" si="875"/>
        <v/>
      </c>
      <c r="M919" s="309" t="str">
        <f t="shared" si="876"/>
        <v/>
      </c>
      <c r="N919" s="309" t="str">
        <f t="shared" si="877"/>
        <v/>
      </c>
      <c r="O919" s="309" t="str">
        <f t="shared" si="878"/>
        <v/>
      </c>
      <c r="P919" s="164"/>
      <c r="Q919" s="309" t="str">
        <f t="shared" si="879"/>
        <v/>
      </c>
      <c r="R919" s="309" t="str">
        <f t="shared" si="880"/>
        <v/>
      </c>
      <c r="S919" s="56"/>
      <c r="T919" s="57"/>
      <c r="U919" s="64" t="str">
        <f>IF($A919="","",'Stammdaten Mitarbeitende'!L919)</f>
        <v/>
      </c>
      <c r="V919" s="63">
        <f t="shared" si="881"/>
        <v>0</v>
      </c>
      <c r="W919" s="63" t="str">
        <f t="shared" si="882"/>
        <v/>
      </c>
      <c r="X919" s="63" t="str">
        <f t="shared" si="883"/>
        <v/>
      </c>
      <c r="Y919" s="65" t="str">
        <f t="shared" si="884"/>
        <v/>
      </c>
      <c r="Z919" s="65" t="str">
        <f t="shared" si="885"/>
        <v/>
      </c>
      <c r="AA919" s="19" t="str">
        <f t="shared" si="886"/>
        <v/>
      </c>
      <c r="AB919" s="19" t="str">
        <f t="shared" si="887"/>
        <v/>
      </c>
      <c r="AC919" s="19" t="str">
        <f t="shared" si="888"/>
        <v/>
      </c>
      <c r="AD919" s="19" t="str">
        <f t="shared" si="889"/>
        <v/>
      </c>
      <c r="AE919" s="19" t="str">
        <f t="shared" si="890"/>
        <v/>
      </c>
      <c r="AF919" s="19" t="str">
        <f t="shared" si="891"/>
        <v/>
      </c>
      <c r="AG919" s="19">
        <f t="shared" si="892"/>
        <v>0</v>
      </c>
      <c r="AH919" s="19" t="str">
        <f t="shared" si="893"/>
        <v/>
      </c>
      <c r="AI919" s="81">
        <f t="shared" si="894"/>
        <v>0</v>
      </c>
      <c r="AJ919" s="80">
        <f t="shared" si="900"/>
        <v>0</v>
      </c>
      <c r="AK919" s="19">
        <f t="shared" si="895"/>
        <v>0</v>
      </c>
      <c r="AL919" s="19">
        <f t="shared" si="896"/>
        <v>0</v>
      </c>
      <c r="AM919" s="64">
        <f>IF('Stammdaten Mitarbeitende'!N919&gt;0,AC919,0)</f>
        <v>0</v>
      </c>
      <c r="AN919" s="74">
        <f>IF('Stammdaten Mitarbeitende'!N919&gt;0,P919,0)</f>
        <v>0</v>
      </c>
      <c r="AO919" s="19">
        <f t="shared" si="897"/>
        <v>0</v>
      </c>
      <c r="AP919" s="19">
        <f t="shared" si="898"/>
        <v>0</v>
      </c>
      <c r="AQ919" s="97">
        <f t="shared" si="899"/>
        <v>0</v>
      </c>
    </row>
    <row r="920" spans="1:43" ht="17.25" hidden="1" customHeight="1" x14ac:dyDescent="0.2">
      <c r="A920" s="347" t="str">
        <f>'Stammdaten Mitarbeitende'!AA920</f>
        <v/>
      </c>
      <c r="B920" s="348" t="str">
        <f t="shared" si="872"/>
        <v/>
      </c>
      <c r="C920" s="162"/>
      <c r="D920" s="163"/>
      <c r="E920" s="164"/>
      <c r="F920" s="165"/>
      <c r="G920" s="307"/>
      <c r="H920" s="308"/>
      <c r="I920" s="346">
        <f t="shared" si="873"/>
        <v>0</v>
      </c>
      <c r="J920" s="309" t="str">
        <f t="shared" si="874"/>
        <v/>
      </c>
      <c r="K920" s="164"/>
      <c r="L920" s="342" t="str">
        <f t="shared" si="875"/>
        <v/>
      </c>
      <c r="M920" s="309" t="str">
        <f t="shared" si="876"/>
        <v/>
      </c>
      <c r="N920" s="309" t="str">
        <f t="shared" si="877"/>
        <v/>
      </c>
      <c r="O920" s="309" t="str">
        <f t="shared" si="878"/>
        <v/>
      </c>
      <c r="P920" s="164"/>
      <c r="Q920" s="309" t="str">
        <f t="shared" si="879"/>
        <v/>
      </c>
      <c r="R920" s="309" t="str">
        <f t="shared" si="880"/>
        <v/>
      </c>
      <c r="S920" s="56"/>
      <c r="T920" s="57"/>
      <c r="U920" s="64" t="str">
        <f>IF($A920="","",'Stammdaten Mitarbeitende'!L920)</f>
        <v/>
      </c>
      <c r="V920" s="63">
        <f t="shared" si="881"/>
        <v>0</v>
      </c>
      <c r="W920" s="63" t="str">
        <f t="shared" si="882"/>
        <v/>
      </c>
      <c r="X920" s="63" t="str">
        <f t="shared" si="883"/>
        <v/>
      </c>
      <c r="Y920" s="65" t="str">
        <f t="shared" si="884"/>
        <v/>
      </c>
      <c r="Z920" s="65" t="str">
        <f t="shared" si="885"/>
        <v/>
      </c>
      <c r="AA920" s="19" t="str">
        <f t="shared" si="886"/>
        <v/>
      </c>
      <c r="AB920" s="19" t="str">
        <f t="shared" si="887"/>
        <v/>
      </c>
      <c r="AC920" s="19" t="str">
        <f t="shared" si="888"/>
        <v/>
      </c>
      <c r="AD920" s="19" t="str">
        <f t="shared" si="889"/>
        <v/>
      </c>
      <c r="AE920" s="19" t="str">
        <f t="shared" si="890"/>
        <v/>
      </c>
      <c r="AF920" s="19" t="str">
        <f t="shared" si="891"/>
        <v/>
      </c>
      <c r="AG920" s="19">
        <f t="shared" si="892"/>
        <v>0</v>
      </c>
      <c r="AH920" s="19" t="str">
        <f t="shared" si="893"/>
        <v/>
      </c>
      <c r="AI920" s="81">
        <f t="shared" si="894"/>
        <v>0</v>
      </c>
      <c r="AJ920" s="80">
        <f t="shared" si="900"/>
        <v>0</v>
      </c>
      <c r="AK920" s="19">
        <f t="shared" si="895"/>
        <v>0</v>
      </c>
      <c r="AL920" s="19">
        <f t="shared" si="896"/>
        <v>0</v>
      </c>
      <c r="AM920" s="64">
        <f>IF('Stammdaten Mitarbeitende'!N920&gt;0,AC920,0)</f>
        <v>0</v>
      </c>
      <c r="AN920" s="74">
        <f>IF('Stammdaten Mitarbeitende'!N920&gt;0,P920,0)</f>
        <v>0</v>
      </c>
      <c r="AO920" s="19">
        <f t="shared" si="897"/>
        <v>0</v>
      </c>
      <c r="AP920" s="19">
        <f t="shared" si="898"/>
        <v>0</v>
      </c>
      <c r="AQ920" s="97">
        <f t="shared" si="899"/>
        <v>0</v>
      </c>
    </row>
    <row r="921" spans="1:43" ht="17.25" hidden="1" customHeight="1" x14ac:dyDescent="0.2">
      <c r="A921" s="347" t="str">
        <f>'Stammdaten Mitarbeitende'!AA921</f>
        <v/>
      </c>
      <c r="B921" s="348" t="str">
        <f t="shared" si="872"/>
        <v/>
      </c>
      <c r="C921" s="162"/>
      <c r="D921" s="163"/>
      <c r="E921" s="164"/>
      <c r="F921" s="165"/>
      <c r="G921" s="307"/>
      <c r="H921" s="308"/>
      <c r="I921" s="346">
        <f t="shared" si="873"/>
        <v>0</v>
      </c>
      <c r="J921" s="309" t="str">
        <f t="shared" si="874"/>
        <v/>
      </c>
      <c r="K921" s="164"/>
      <c r="L921" s="342" t="str">
        <f t="shared" si="875"/>
        <v/>
      </c>
      <c r="M921" s="309" t="str">
        <f t="shared" si="876"/>
        <v/>
      </c>
      <c r="N921" s="309" t="str">
        <f t="shared" si="877"/>
        <v/>
      </c>
      <c r="O921" s="309" t="str">
        <f t="shared" si="878"/>
        <v/>
      </c>
      <c r="P921" s="164"/>
      <c r="Q921" s="309" t="str">
        <f t="shared" si="879"/>
        <v/>
      </c>
      <c r="R921" s="309" t="str">
        <f t="shared" si="880"/>
        <v/>
      </c>
      <c r="S921" s="56"/>
      <c r="T921" s="57"/>
      <c r="U921" s="64" t="str">
        <f>IF($A921="","",'Stammdaten Mitarbeitende'!L921)</f>
        <v/>
      </c>
      <c r="V921" s="63">
        <f t="shared" si="881"/>
        <v>0</v>
      </c>
      <c r="W921" s="63" t="str">
        <f t="shared" si="882"/>
        <v/>
      </c>
      <c r="X921" s="63" t="str">
        <f t="shared" si="883"/>
        <v/>
      </c>
      <c r="Y921" s="65" t="str">
        <f t="shared" si="884"/>
        <v/>
      </c>
      <c r="Z921" s="65" t="str">
        <f t="shared" si="885"/>
        <v/>
      </c>
      <c r="AA921" s="19" t="str">
        <f t="shared" si="886"/>
        <v/>
      </c>
      <c r="AB921" s="19" t="str">
        <f t="shared" si="887"/>
        <v/>
      </c>
      <c r="AC921" s="19" t="str">
        <f t="shared" si="888"/>
        <v/>
      </c>
      <c r="AD921" s="19" t="str">
        <f t="shared" si="889"/>
        <v/>
      </c>
      <c r="AE921" s="19" t="str">
        <f t="shared" si="890"/>
        <v/>
      </c>
      <c r="AF921" s="19" t="str">
        <f t="shared" si="891"/>
        <v/>
      </c>
      <c r="AG921" s="19">
        <f t="shared" si="892"/>
        <v>0</v>
      </c>
      <c r="AH921" s="19" t="str">
        <f t="shared" si="893"/>
        <v/>
      </c>
      <c r="AI921" s="81">
        <f t="shared" si="894"/>
        <v>0</v>
      </c>
      <c r="AJ921" s="80">
        <f t="shared" si="900"/>
        <v>0</v>
      </c>
      <c r="AK921" s="19">
        <f t="shared" si="895"/>
        <v>0</v>
      </c>
      <c r="AL921" s="19">
        <f t="shared" si="896"/>
        <v>0</v>
      </c>
      <c r="AM921" s="64">
        <f>IF('Stammdaten Mitarbeitende'!N921&gt;0,AC921,0)</f>
        <v>0</v>
      </c>
      <c r="AN921" s="74">
        <f>IF('Stammdaten Mitarbeitende'!N921&gt;0,P921,0)</f>
        <v>0</v>
      </c>
      <c r="AO921" s="19">
        <f t="shared" si="897"/>
        <v>0</v>
      </c>
      <c r="AP921" s="19">
        <f t="shared" si="898"/>
        <v>0</v>
      </c>
      <c r="AQ921" s="97">
        <f t="shared" si="899"/>
        <v>0</v>
      </c>
    </row>
    <row r="922" spans="1:43" ht="17.25" hidden="1" customHeight="1" x14ac:dyDescent="0.2">
      <c r="A922" s="347" t="str">
        <f>'Stammdaten Mitarbeitende'!AA922</f>
        <v/>
      </c>
      <c r="B922" s="348" t="str">
        <f t="shared" si="872"/>
        <v/>
      </c>
      <c r="C922" s="162"/>
      <c r="D922" s="163"/>
      <c r="E922" s="164"/>
      <c r="F922" s="165"/>
      <c r="G922" s="307"/>
      <c r="H922" s="308"/>
      <c r="I922" s="346">
        <f t="shared" si="873"/>
        <v>0</v>
      </c>
      <c r="J922" s="309" t="str">
        <f t="shared" si="874"/>
        <v/>
      </c>
      <c r="K922" s="164"/>
      <c r="L922" s="342" t="str">
        <f t="shared" si="875"/>
        <v/>
      </c>
      <c r="M922" s="309" t="str">
        <f t="shared" si="876"/>
        <v/>
      </c>
      <c r="N922" s="309" t="str">
        <f t="shared" si="877"/>
        <v/>
      </c>
      <c r="O922" s="309" t="str">
        <f t="shared" si="878"/>
        <v/>
      </c>
      <c r="P922" s="164"/>
      <c r="Q922" s="309" t="str">
        <f t="shared" si="879"/>
        <v/>
      </c>
      <c r="R922" s="309" t="str">
        <f t="shared" si="880"/>
        <v/>
      </c>
      <c r="S922" s="56"/>
      <c r="T922" s="57"/>
      <c r="U922" s="64" t="str">
        <f>IF($A922="","",'Stammdaten Mitarbeitende'!L922)</f>
        <v/>
      </c>
      <c r="V922" s="63">
        <f t="shared" si="881"/>
        <v>0</v>
      </c>
      <c r="W922" s="63" t="str">
        <f t="shared" si="882"/>
        <v/>
      </c>
      <c r="X922" s="63" t="str">
        <f t="shared" si="883"/>
        <v/>
      </c>
      <c r="Y922" s="65" t="str">
        <f t="shared" si="884"/>
        <v/>
      </c>
      <c r="Z922" s="65" t="str">
        <f t="shared" si="885"/>
        <v/>
      </c>
      <c r="AA922" s="19" t="str">
        <f t="shared" si="886"/>
        <v/>
      </c>
      <c r="AB922" s="19" t="str">
        <f t="shared" si="887"/>
        <v/>
      </c>
      <c r="AC922" s="19" t="str">
        <f t="shared" si="888"/>
        <v/>
      </c>
      <c r="AD922" s="19" t="str">
        <f t="shared" si="889"/>
        <v/>
      </c>
      <c r="AE922" s="19" t="str">
        <f t="shared" si="890"/>
        <v/>
      </c>
      <c r="AF922" s="19" t="str">
        <f t="shared" si="891"/>
        <v/>
      </c>
      <c r="AG922" s="19">
        <f t="shared" si="892"/>
        <v>0</v>
      </c>
      <c r="AH922" s="19" t="str">
        <f t="shared" si="893"/>
        <v/>
      </c>
      <c r="AI922" s="81">
        <f t="shared" si="894"/>
        <v>0</v>
      </c>
      <c r="AJ922" s="80">
        <f t="shared" si="900"/>
        <v>0</v>
      </c>
      <c r="AK922" s="19">
        <f t="shared" si="895"/>
        <v>0</v>
      </c>
      <c r="AL922" s="19">
        <f t="shared" si="896"/>
        <v>0</v>
      </c>
      <c r="AM922" s="64">
        <f>IF('Stammdaten Mitarbeitende'!N922&gt;0,AC922,0)</f>
        <v>0</v>
      </c>
      <c r="AN922" s="74">
        <f>IF('Stammdaten Mitarbeitende'!N922&gt;0,P922,0)</f>
        <v>0</v>
      </c>
      <c r="AO922" s="19">
        <f t="shared" si="897"/>
        <v>0</v>
      </c>
      <c r="AP922" s="19">
        <f t="shared" si="898"/>
        <v>0</v>
      </c>
      <c r="AQ922" s="97">
        <f t="shared" si="899"/>
        <v>0</v>
      </c>
    </row>
    <row r="923" spans="1:43" ht="17.25" hidden="1" customHeight="1" x14ac:dyDescent="0.2">
      <c r="A923" s="347" t="str">
        <f>'Stammdaten Mitarbeitende'!AA923</f>
        <v/>
      </c>
      <c r="B923" s="348" t="str">
        <f t="shared" si="872"/>
        <v/>
      </c>
      <c r="C923" s="162"/>
      <c r="D923" s="163"/>
      <c r="E923" s="164"/>
      <c r="F923" s="165"/>
      <c r="G923" s="307"/>
      <c r="H923" s="308"/>
      <c r="I923" s="346">
        <f t="shared" si="873"/>
        <v>0</v>
      </c>
      <c r="J923" s="309" t="str">
        <f t="shared" si="874"/>
        <v/>
      </c>
      <c r="K923" s="164"/>
      <c r="L923" s="342" t="str">
        <f t="shared" si="875"/>
        <v/>
      </c>
      <c r="M923" s="309" t="str">
        <f t="shared" si="876"/>
        <v/>
      </c>
      <c r="N923" s="309" t="str">
        <f t="shared" si="877"/>
        <v/>
      </c>
      <c r="O923" s="309" t="str">
        <f t="shared" si="878"/>
        <v/>
      </c>
      <c r="P923" s="164"/>
      <c r="Q923" s="309" t="str">
        <f t="shared" si="879"/>
        <v/>
      </c>
      <c r="R923" s="309" t="str">
        <f t="shared" si="880"/>
        <v/>
      </c>
      <c r="S923" s="56"/>
      <c r="T923" s="57"/>
      <c r="U923" s="64" t="str">
        <f>IF($A923="","",'Stammdaten Mitarbeitende'!L923)</f>
        <v/>
      </c>
      <c r="V923" s="63">
        <f t="shared" si="881"/>
        <v>0</v>
      </c>
      <c r="W923" s="63" t="str">
        <f t="shared" si="882"/>
        <v/>
      </c>
      <c r="X923" s="63" t="str">
        <f t="shared" si="883"/>
        <v/>
      </c>
      <c r="Y923" s="65" t="str">
        <f t="shared" si="884"/>
        <v/>
      </c>
      <c r="Z923" s="65" t="str">
        <f t="shared" si="885"/>
        <v/>
      </c>
      <c r="AA923" s="19" t="str">
        <f t="shared" si="886"/>
        <v/>
      </c>
      <c r="AB923" s="19" t="str">
        <f t="shared" si="887"/>
        <v/>
      </c>
      <c r="AC923" s="19" t="str">
        <f t="shared" si="888"/>
        <v/>
      </c>
      <c r="AD923" s="19" t="str">
        <f t="shared" si="889"/>
        <v/>
      </c>
      <c r="AE923" s="19" t="str">
        <f t="shared" si="890"/>
        <v/>
      </c>
      <c r="AF923" s="19" t="str">
        <f t="shared" si="891"/>
        <v/>
      </c>
      <c r="AG923" s="19">
        <f t="shared" si="892"/>
        <v>0</v>
      </c>
      <c r="AH923" s="19" t="str">
        <f t="shared" si="893"/>
        <v/>
      </c>
      <c r="AI923" s="81">
        <f t="shared" si="894"/>
        <v>0</v>
      </c>
      <c r="AJ923" s="80">
        <f t="shared" si="900"/>
        <v>0</v>
      </c>
      <c r="AK923" s="19">
        <f t="shared" si="895"/>
        <v>0</v>
      </c>
      <c r="AL923" s="19">
        <f t="shared" si="896"/>
        <v>0</v>
      </c>
      <c r="AM923" s="64">
        <f>IF('Stammdaten Mitarbeitende'!N923&gt;0,AC923,0)</f>
        <v>0</v>
      </c>
      <c r="AN923" s="74">
        <f>IF('Stammdaten Mitarbeitende'!N923&gt;0,P923,0)</f>
        <v>0</v>
      </c>
      <c r="AO923" s="19">
        <f t="shared" si="897"/>
        <v>0</v>
      </c>
      <c r="AP923" s="19">
        <f t="shared" si="898"/>
        <v>0</v>
      </c>
      <c r="AQ923" s="97">
        <f t="shared" si="899"/>
        <v>0</v>
      </c>
    </row>
    <row r="924" spans="1:43" ht="17.25" hidden="1" customHeight="1" x14ac:dyDescent="0.2">
      <c r="A924" s="347" t="str">
        <f>'Stammdaten Mitarbeitende'!AA924</f>
        <v/>
      </c>
      <c r="B924" s="348" t="str">
        <f t="shared" si="872"/>
        <v/>
      </c>
      <c r="C924" s="162"/>
      <c r="D924" s="163"/>
      <c r="E924" s="164"/>
      <c r="F924" s="165"/>
      <c r="G924" s="307"/>
      <c r="H924" s="308"/>
      <c r="I924" s="346">
        <f t="shared" si="873"/>
        <v>0</v>
      </c>
      <c r="J924" s="309" t="str">
        <f t="shared" si="874"/>
        <v/>
      </c>
      <c r="K924" s="164"/>
      <c r="L924" s="342" t="str">
        <f t="shared" si="875"/>
        <v/>
      </c>
      <c r="M924" s="309" t="str">
        <f t="shared" si="876"/>
        <v/>
      </c>
      <c r="N924" s="309" t="str">
        <f t="shared" si="877"/>
        <v/>
      </c>
      <c r="O924" s="309" t="str">
        <f t="shared" si="878"/>
        <v/>
      </c>
      <c r="P924" s="164"/>
      <c r="Q924" s="309" t="str">
        <f t="shared" si="879"/>
        <v/>
      </c>
      <c r="R924" s="309" t="str">
        <f t="shared" si="880"/>
        <v/>
      </c>
      <c r="S924" s="56"/>
      <c r="T924" s="57"/>
      <c r="U924" s="64" t="str">
        <f>IF($A924="","",'Stammdaten Mitarbeitende'!L924)</f>
        <v/>
      </c>
      <c r="V924" s="63">
        <f t="shared" si="881"/>
        <v>0</v>
      </c>
      <c r="W924" s="63" t="str">
        <f t="shared" si="882"/>
        <v/>
      </c>
      <c r="X924" s="63" t="str">
        <f t="shared" si="883"/>
        <v/>
      </c>
      <c r="Y924" s="65" t="str">
        <f t="shared" si="884"/>
        <v/>
      </c>
      <c r="Z924" s="65" t="str">
        <f t="shared" si="885"/>
        <v/>
      </c>
      <c r="AA924" s="19" t="str">
        <f t="shared" si="886"/>
        <v/>
      </c>
      <c r="AB924" s="19" t="str">
        <f t="shared" si="887"/>
        <v/>
      </c>
      <c r="AC924" s="19" t="str">
        <f t="shared" si="888"/>
        <v/>
      </c>
      <c r="AD924" s="19" t="str">
        <f t="shared" si="889"/>
        <v/>
      </c>
      <c r="AE924" s="19" t="str">
        <f t="shared" si="890"/>
        <v/>
      </c>
      <c r="AF924" s="19" t="str">
        <f t="shared" si="891"/>
        <v/>
      </c>
      <c r="AG924" s="19">
        <f t="shared" si="892"/>
        <v>0</v>
      </c>
      <c r="AH924" s="19" t="str">
        <f t="shared" si="893"/>
        <v/>
      </c>
      <c r="AI924" s="81">
        <f t="shared" si="894"/>
        <v>0</v>
      </c>
      <c r="AJ924" s="80">
        <f t="shared" si="900"/>
        <v>0</v>
      </c>
      <c r="AK924" s="19">
        <f t="shared" si="895"/>
        <v>0</v>
      </c>
      <c r="AL924" s="19">
        <f t="shared" si="896"/>
        <v>0</v>
      </c>
      <c r="AM924" s="64">
        <f>IF('Stammdaten Mitarbeitende'!N924&gt;0,AC924,0)</f>
        <v>0</v>
      </c>
      <c r="AN924" s="74">
        <f>IF('Stammdaten Mitarbeitende'!N924&gt;0,P924,0)</f>
        <v>0</v>
      </c>
      <c r="AO924" s="19">
        <f t="shared" si="897"/>
        <v>0</v>
      </c>
      <c r="AP924" s="19">
        <f t="shared" si="898"/>
        <v>0</v>
      </c>
      <c r="AQ924" s="97">
        <f t="shared" si="899"/>
        <v>0</v>
      </c>
    </row>
    <row r="925" spans="1:43" ht="17.25" hidden="1" customHeight="1" x14ac:dyDescent="0.2">
      <c r="A925" s="347" t="str">
        <f>'Stammdaten Mitarbeitende'!AA925</f>
        <v/>
      </c>
      <c r="B925" s="348" t="str">
        <f t="shared" si="872"/>
        <v/>
      </c>
      <c r="C925" s="162"/>
      <c r="D925" s="163"/>
      <c r="E925" s="164"/>
      <c r="F925" s="165"/>
      <c r="G925" s="307"/>
      <c r="H925" s="308"/>
      <c r="I925" s="346">
        <f t="shared" si="873"/>
        <v>0</v>
      </c>
      <c r="J925" s="309" t="str">
        <f t="shared" si="874"/>
        <v/>
      </c>
      <c r="K925" s="164"/>
      <c r="L925" s="342" t="str">
        <f t="shared" si="875"/>
        <v/>
      </c>
      <c r="M925" s="309" t="str">
        <f t="shared" si="876"/>
        <v/>
      </c>
      <c r="N925" s="309" t="str">
        <f t="shared" si="877"/>
        <v/>
      </c>
      <c r="O925" s="309" t="str">
        <f t="shared" si="878"/>
        <v/>
      </c>
      <c r="P925" s="164"/>
      <c r="Q925" s="309" t="str">
        <f t="shared" si="879"/>
        <v/>
      </c>
      <c r="R925" s="309" t="str">
        <f t="shared" si="880"/>
        <v/>
      </c>
      <c r="S925" s="56"/>
      <c r="T925" s="57"/>
      <c r="U925" s="64" t="str">
        <f>IF($A925="","",'Stammdaten Mitarbeitende'!L925)</f>
        <v/>
      </c>
      <c r="V925" s="63">
        <f t="shared" si="881"/>
        <v>0</v>
      </c>
      <c r="W925" s="63" t="str">
        <f t="shared" si="882"/>
        <v/>
      </c>
      <c r="X925" s="63" t="str">
        <f t="shared" si="883"/>
        <v/>
      </c>
      <c r="Y925" s="65" t="str">
        <f t="shared" si="884"/>
        <v/>
      </c>
      <c r="Z925" s="65" t="str">
        <f t="shared" si="885"/>
        <v/>
      </c>
      <c r="AA925" s="19" t="str">
        <f t="shared" si="886"/>
        <v/>
      </c>
      <c r="AB925" s="19" t="str">
        <f t="shared" si="887"/>
        <v/>
      </c>
      <c r="AC925" s="19" t="str">
        <f t="shared" si="888"/>
        <v/>
      </c>
      <c r="AD925" s="19" t="str">
        <f t="shared" si="889"/>
        <v/>
      </c>
      <c r="AE925" s="19" t="str">
        <f t="shared" si="890"/>
        <v/>
      </c>
      <c r="AF925" s="19" t="str">
        <f t="shared" si="891"/>
        <v/>
      </c>
      <c r="AG925" s="19">
        <f t="shared" si="892"/>
        <v>0</v>
      </c>
      <c r="AH925" s="19" t="str">
        <f t="shared" si="893"/>
        <v/>
      </c>
      <c r="AI925" s="81">
        <f t="shared" si="894"/>
        <v>0</v>
      </c>
      <c r="AJ925" s="80">
        <f t="shared" si="900"/>
        <v>0</v>
      </c>
      <c r="AK925" s="19">
        <f t="shared" si="895"/>
        <v>0</v>
      </c>
      <c r="AL925" s="19">
        <f t="shared" si="896"/>
        <v>0</v>
      </c>
      <c r="AM925" s="64">
        <f>IF('Stammdaten Mitarbeitende'!N925&gt;0,AC925,0)</f>
        <v>0</v>
      </c>
      <c r="AN925" s="74">
        <f>IF('Stammdaten Mitarbeitende'!N925&gt;0,P925,0)</f>
        <v>0</v>
      </c>
      <c r="AO925" s="19">
        <f t="shared" si="897"/>
        <v>0</v>
      </c>
      <c r="AP925" s="19">
        <f t="shared" si="898"/>
        <v>0</v>
      </c>
      <c r="AQ925" s="97">
        <f t="shared" si="899"/>
        <v>0</v>
      </c>
    </row>
    <row r="926" spans="1:43" ht="17.25" hidden="1" customHeight="1" x14ac:dyDescent="0.2">
      <c r="A926" s="347" t="str">
        <f>'Stammdaten Mitarbeitende'!AA926</f>
        <v/>
      </c>
      <c r="B926" s="348" t="str">
        <f t="shared" si="872"/>
        <v/>
      </c>
      <c r="C926" s="162"/>
      <c r="D926" s="163"/>
      <c r="E926" s="164"/>
      <c r="F926" s="165"/>
      <c r="G926" s="307"/>
      <c r="H926" s="308"/>
      <c r="I926" s="346">
        <f t="shared" si="873"/>
        <v>0</v>
      </c>
      <c r="J926" s="309" t="str">
        <f t="shared" si="874"/>
        <v/>
      </c>
      <c r="K926" s="164"/>
      <c r="L926" s="342" t="str">
        <f t="shared" si="875"/>
        <v/>
      </c>
      <c r="M926" s="309" t="str">
        <f t="shared" si="876"/>
        <v/>
      </c>
      <c r="N926" s="309" t="str">
        <f t="shared" si="877"/>
        <v/>
      </c>
      <c r="O926" s="309" t="str">
        <f t="shared" si="878"/>
        <v/>
      </c>
      <c r="P926" s="164"/>
      <c r="Q926" s="309" t="str">
        <f t="shared" si="879"/>
        <v/>
      </c>
      <c r="R926" s="309" t="str">
        <f t="shared" si="880"/>
        <v/>
      </c>
      <c r="S926" s="56"/>
      <c r="T926" s="57"/>
      <c r="U926" s="64" t="str">
        <f>IF($A926="","",'Stammdaten Mitarbeitende'!L926)</f>
        <v/>
      </c>
      <c r="V926" s="63">
        <f t="shared" si="881"/>
        <v>0</v>
      </c>
      <c r="W926" s="63" t="str">
        <f t="shared" si="882"/>
        <v/>
      </c>
      <c r="X926" s="63" t="str">
        <f t="shared" si="883"/>
        <v/>
      </c>
      <c r="Y926" s="65" t="str">
        <f t="shared" si="884"/>
        <v/>
      </c>
      <c r="Z926" s="65" t="str">
        <f t="shared" si="885"/>
        <v/>
      </c>
      <c r="AA926" s="19" t="str">
        <f t="shared" si="886"/>
        <v/>
      </c>
      <c r="AB926" s="19" t="str">
        <f t="shared" si="887"/>
        <v/>
      </c>
      <c r="AC926" s="19" t="str">
        <f t="shared" si="888"/>
        <v/>
      </c>
      <c r="AD926" s="19" t="str">
        <f t="shared" si="889"/>
        <v/>
      </c>
      <c r="AE926" s="19" t="str">
        <f t="shared" si="890"/>
        <v/>
      </c>
      <c r="AF926" s="19" t="str">
        <f t="shared" si="891"/>
        <v/>
      </c>
      <c r="AG926" s="19">
        <f t="shared" si="892"/>
        <v>0</v>
      </c>
      <c r="AH926" s="19" t="str">
        <f t="shared" si="893"/>
        <v/>
      </c>
      <c r="AI926" s="81">
        <f t="shared" si="894"/>
        <v>0</v>
      </c>
      <c r="AJ926" s="80">
        <f t="shared" si="900"/>
        <v>0</v>
      </c>
      <c r="AK926" s="19">
        <f t="shared" si="895"/>
        <v>0</v>
      </c>
      <c r="AL926" s="19">
        <f t="shared" si="896"/>
        <v>0</v>
      </c>
      <c r="AM926" s="64">
        <f>IF('Stammdaten Mitarbeitende'!N926&gt;0,AC926,0)</f>
        <v>0</v>
      </c>
      <c r="AN926" s="74">
        <f>IF('Stammdaten Mitarbeitende'!N926&gt;0,P926,0)</f>
        <v>0</v>
      </c>
      <c r="AO926" s="19">
        <f t="shared" si="897"/>
        <v>0</v>
      </c>
      <c r="AP926" s="19">
        <f t="shared" si="898"/>
        <v>0</v>
      </c>
      <c r="AQ926" s="97">
        <f t="shared" si="899"/>
        <v>0</v>
      </c>
    </row>
    <row r="927" spans="1:43" ht="17.25" hidden="1" customHeight="1" x14ac:dyDescent="0.2">
      <c r="A927" s="347" t="str">
        <f>'Stammdaten Mitarbeitende'!AA927</f>
        <v/>
      </c>
      <c r="B927" s="348" t="str">
        <f t="shared" si="872"/>
        <v/>
      </c>
      <c r="C927" s="162"/>
      <c r="D927" s="163"/>
      <c r="E927" s="164"/>
      <c r="F927" s="165"/>
      <c r="G927" s="307"/>
      <c r="H927" s="308"/>
      <c r="I927" s="346">
        <f t="shared" si="873"/>
        <v>0</v>
      </c>
      <c r="J927" s="309" t="str">
        <f t="shared" si="874"/>
        <v/>
      </c>
      <c r="K927" s="164"/>
      <c r="L927" s="342" t="str">
        <f t="shared" si="875"/>
        <v/>
      </c>
      <c r="M927" s="309" t="str">
        <f t="shared" si="876"/>
        <v/>
      </c>
      <c r="N927" s="309" t="str">
        <f t="shared" si="877"/>
        <v/>
      </c>
      <c r="O927" s="309" t="str">
        <f t="shared" si="878"/>
        <v/>
      </c>
      <c r="P927" s="164"/>
      <c r="Q927" s="309" t="str">
        <f t="shared" si="879"/>
        <v/>
      </c>
      <c r="R927" s="309" t="str">
        <f t="shared" si="880"/>
        <v/>
      </c>
      <c r="S927" s="56"/>
      <c r="T927" s="57"/>
      <c r="U927" s="64" t="str">
        <f>IF($A927="","",'Stammdaten Mitarbeitende'!L927)</f>
        <v/>
      </c>
      <c r="V927" s="63">
        <f t="shared" si="881"/>
        <v>0</v>
      </c>
      <c r="W927" s="63" t="str">
        <f t="shared" si="882"/>
        <v/>
      </c>
      <c r="X927" s="63" t="str">
        <f t="shared" si="883"/>
        <v/>
      </c>
      <c r="Y927" s="65" t="str">
        <f t="shared" si="884"/>
        <v/>
      </c>
      <c r="Z927" s="65" t="str">
        <f t="shared" si="885"/>
        <v/>
      </c>
      <c r="AA927" s="19" t="str">
        <f t="shared" si="886"/>
        <v/>
      </c>
      <c r="AB927" s="19" t="str">
        <f t="shared" si="887"/>
        <v/>
      </c>
      <c r="AC927" s="19" t="str">
        <f t="shared" si="888"/>
        <v/>
      </c>
      <c r="AD927" s="19" t="str">
        <f t="shared" si="889"/>
        <v/>
      </c>
      <c r="AE927" s="19" t="str">
        <f t="shared" si="890"/>
        <v/>
      </c>
      <c r="AF927" s="19" t="str">
        <f t="shared" si="891"/>
        <v/>
      </c>
      <c r="AG927" s="19">
        <f t="shared" si="892"/>
        <v>0</v>
      </c>
      <c r="AH927" s="19" t="str">
        <f t="shared" si="893"/>
        <v/>
      </c>
      <c r="AI927" s="81">
        <f t="shared" si="894"/>
        <v>0</v>
      </c>
      <c r="AJ927" s="80">
        <f t="shared" si="900"/>
        <v>0</v>
      </c>
      <c r="AK927" s="19">
        <f t="shared" si="895"/>
        <v>0</v>
      </c>
      <c r="AL927" s="19">
        <f t="shared" si="896"/>
        <v>0</v>
      </c>
      <c r="AM927" s="64">
        <f>IF('Stammdaten Mitarbeitende'!N927&gt;0,AC927,0)</f>
        <v>0</v>
      </c>
      <c r="AN927" s="74">
        <f>IF('Stammdaten Mitarbeitende'!N927&gt;0,P927,0)</f>
        <v>0</v>
      </c>
      <c r="AO927" s="19">
        <f t="shared" si="897"/>
        <v>0</v>
      </c>
      <c r="AP927" s="19">
        <f t="shared" si="898"/>
        <v>0</v>
      </c>
      <c r="AQ927" s="97">
        <f t="shared" si="899"/>
        <v>0</v>
      </c>
    </row>
    <row r="928" spans="1:43" ht="17.25" hidden="1" customHeight="1" x14ac:dyDescent="0.2">
      <c r="A928" s="347" t="str">
        <f>'Stammdaten Mitarbeitende'!AA928</f>
        <v/>
      </c>
      <c r="B928" s="348" t="str">
        <f t="shared" si="872"/>
        <v/>
      </c>
      <c r="C928" s="162"/>
      <c r="D928" s="163"/>
      <c r="E928" s="164"/>
      <c r="F928" s="165"/>
      <c r="G928" s="307"/>
      <c r="H928" s="308"/>
      <c r="I928" s="346">
        <f t="shared" si="873"/>
        <v>0</v>
      </c>
      <c r="J928" s="309" t="str">
        <f t="shared" si="874"/>
        <v/>
      </c>
      <c r="K928" s="164"/>
      <c r="L928" s="342" t="str">
        <f t="shared" si="875"/>
        <v/>
      </c>
      <c r="M928" s="309" t="str">
        <f t="shared" si="876"/>
        <v/>
      </c>
      <c r="N928" s="309" t="str">
        <f t="shared" si="877"/>
        <v/>
      </c>
      <c r="O928" s="309" t="str">
        <f t="shared" si="878"/>
        <v/>
      </c>
      <c r="P928" s="164"/>
      <c r="Q928" s="309" t="str">
        <f t="shared" si="879"/>
        <v/>
      </c>
      <c r="R928" s="309" t="str">
        <f t="shared" si="880"/>
        <v/>
      </c>
      <c r="S928" s="56"/>
      <c r="T928" s="57"/>
      <c r="U928" s="64" t="str">
        <f>IF($A928="","",'Stammdaten Mitarbeitende'!L928)</f>
        <v/>
      </c>
      <c r="V928" s="63">
        <f t="shared" si="881"/>
        <v>0</v>
      </c>
      <c r="W928" s="63" t="str">
        <f t="shared" si="882"/>
        <v/>
      </c>
      <c r="X928" s="63" t="str">
        <f t="shared" si="883"/>
        <v/>
      </c>
      <c r="Y928" s="65" t="str">
        <f t="shared" si="884"/>
        <v/>
      </c>
      <c r="Z928" s="65" t="str">
        <f t="shared" si="885"/>
        <v/>
      </c>
      <c r="AA928" s="19" t="str">
        <f t="shared" si="886"/>
        <v/>
      </c>
      <c r="AB928" s="19" t="str">
        <f t="shared" si="887"/>
        <v/>
      </c>
      <c r="AC928" s="19" t="str">
        <f t="shared" si="888"/>
        <v/>
      </c>
      <c r="AD928" s="19" t="str">
        <f t="shared" si="889"/>
        <v/>
      </c>
      <c r="AE928" s="19" t="str">
        <f t="shared" si="890"/>
        <v/>
      </c>
      <c r="AF928" s="19" t="str">
        <f t="shared" si="891"/>
        <v/>
      </c>
      <c r="AG928" s="19">
        <f t="shared" si="892"/>
        <v>0</v>
      </c>
      <c r="AH928" s="19" t="str">
        <f t="shared" si="893"/>
        <v/>
      </c>
      <c r="AI928" s="81">
        <f t="shared" si="894"/>
        <v>0</v>
      </c>
      <c r="AJ928" s="80">
        <f t="shared" si="900"/>
        <v>0</v>
      </c>
      <c r="AK928" s="19">
        <f t="shared" si="895"/>
        <v>0</v>
      </c>
      <c r="AL928" s="19">
        <f t="shared" si="896"/>
        <v>0</v>
      </c>
      <c r="AM928" s="64">
        <f>IF('Stammdaten Mitarbeitende'!N928&gt;0,AC928,0)</f>
        <v>0</v>
      </c>
      <c r="AN928" s="74">
        <f>IF('Stammdaten Mitarbeitende'!N928&gt;0,P928,0)</f>
        <v>0</v>
      </c>
      <c r="AO928" s="19">
        <f t="shared" si="897"/>
        <v>0</v>
      </c>
      <c r="AP928" s="19">
        <f t="shared" si="898"/>
        <v>0</v>
      </c>
      <c r="AQ928" s="97">
        <f t="shared" si="899"/>
        <v>0</v>
      </c>
    </row>
    <row r="929" spans="1:43" ht="17.25" hidden="1" customHeight="1" x14ac:dyDescent="0.2">
      <c r="A929" s="347" t="str">
        <f>'Stammdaten Mitarbeitende'!AA929</f>
        <v/>
      </c>
      <c r="B929" s="348" t="str">
        <f t="shared" si="872"/>
        <v/>
      </c>
      <c r="C929" s="162"/>
      <c r="D929" s="163"/>
      <c r="E929" s="164"/>
      <c r="F929" s="165"/>
      <c r="G929" s="307"/>
      <c r="H929" s="308"/>
      <c r="I929" s="346">
        <f t="shared" si="873"/>
        <v>0</v>
      </c>
      <c r="J929" s="309" t="str">
        <f t="shared" si="874"/>
        <v/>
      </c>
      <c r="K929" s="164"/>
      <c r="L929" s="342" t="str">
        <f t="shared" si="875"/>
        <v/>
      </c>
      <c r="M929" s="309" t="str">
        <f t="shared" si="876"/>
        <v/>
      </c>
      <c r="N929" s="309" t="str">
        <f t="shared" si="877"/>
        <v/>
      </c>
      <c r="O929" s="309" t="str">
        <f t="shared" si="878"/>
        <v/>
      </c>
      <c r="P929" s="164"/>
      <c r="Q929" s="309" t="str">
        <f t="shared" si="879"/>
        <v/>
      </c>
      <c r="R929" s="309" t="str">
        <f t="shared" si="880"/>
        <v/>
      </c>
      <c r="S929" s="56"/>
      <c r="T929" s="57"/>
      <c r="U929" s="64" t="str">
        <f>IF($A929="","",'Stammdaten Mitarbeitende'!L929)</f>
        <v/>
      </c>
      <c r="V929" s="63">
        <f t="shared" si="881"/>
        <v>0</v>
      </c>
      <c r="W929" s="63" t="str">
        <f t="shared" si="882"/>
        <v/>
      </c>
      <c r="X929" s="63" t="str">
        <f t="shared" si="883"/>
        <v/>
      </c>
      <c r="Y929" s="65" t="str">
        <f t="shared" si="884"/>
        <v/>
      </c>
      <c r="Z929" s="65" t="str">
        <f t="shared" si="885"/>
        <v/>
      </c>
      <c r="AA929" s="19" t="str">
        <f t="shared" si="886"/>
        <v/>
      </c>
      <c r="AB929" s="19" t="str">
        <f t="shared" si="887"/>
        <v/>
      </c>
      <c r="AC929" s="19" t="str">
        <f t="shared" si="888"/>
        <v/>
      </c>
      <c r="AD929" s="19" t="str">
        <f t="shared" si="889"/>
        <v/>
      </c>
      <c r="AE929" s="19" t="str">
        <f t="shared" si="890"/>
        <v/>
      </c>
      <c r="AF929" s="19" t="str">
        <f t="shared" si="891"/>
        <v/>
      </c>
      <c r="AG929" s="19">
        <f t="shared" si="892"/>
        <v>0</v>
      </c>
      <c r="AH929" s="19" t="str">
        <f t="shared" si="893"/>
        <v/>
      </c>
      <c r="AI929" s="81">
        <f t="shared" si="894"/>
        <v>0</v>
      </c>
      <c r="AJ929" s="80">
        <f t="shared" si="900"/>
        <v>0</v>
      </c>
      <c r="AK929" s="19">
        <f t="shared" si="895"/>
        <v>0</v>
      </c>
      <c r="AL929" s="19">
        <f t="shared" si="896"/>
        <v>0</v>
      </c>
      <c r="AM929" s="64">
        <f>IF('Stammdaten Mitarbeitende'!N929&gt;0,AC929,0)</f>
        <v>0</v>
      </c>
      <c r="AN929" s="74">
        <f>IF('Stammdaten Mitarbeitende'!N929&gt;0,P929,0)</f>
        <v>0</v>
      </c>
      <c r="AO929" s="19">
        <f t="shared" si="897"/>
        <v>0</v>
      </c>
      <c r="AP929" s="19">
        <f t="shared" si="898"/>
        <v>0</v>
      </c>
      <c r="AQ929" s="97">
        <f t="shared" si="899"/>
        <v>0</v>
      </c>
    </row>
    <row r="930" spans="1:43" hidden="1" x14ac:dyDescent="0.2">
      <c r="A930" s="280" t="str">
        <f>Übersetzungstexte!A$296</f>
        <v>Seitentotal</v>
      </c>
      <c r="B930" s="343"/>
      <c r="C930" s="281"/>
      <c r="D930" s="92">
        <f>SUM(D909:D929)</f>
        <v>0</v>
      </c>
      <c r="E930" s="282"/>
      <c r="F930" s="92">
        <f>SUM(F909:F929)</f>
        <v>0</v>
      </c>
      <c r="G930" s="344"/>
      <c r="H930" s="159"/>
      <c r="I930" s="281"/>
      <c r="J930" s="92">
        <f>SUM(J909:J929)</f>
        <v>0</v>
      </c>
      <c r="K930" s="345"/>
      <c r="L930" s="159"/>
      <c r="M930" s="281"/>
      <c r="N930" s="92">
        <f>SUM(N909:N929)</f>
        <v>0</v>
      </c>
      <c r="O930" s="344"/>
      <c r="P930" s="92">
        <f>SUM(P909:P929)</f>
        <v>0</v>
      </c>
      <c r="Q930" s="281"/>
      <c r="R930" s="92">
        <f>SUM(R909:R929)</f>
        <v>0</v>
      </c>
      <c r="S930" s="56"/>
      <c r="T930" s="56"/>
      <c r="U930" s="56"/>
      <c r="V930" s="56"/>
      <c r="W930" s="56"/>
      <c r="X930" s="56"/>
      <c r="Y930" s="18"/>
      <c r="Z930" s="18"/>
      <c r="AA930" s="19"/>
      <c r="AB930" s="19"/>
      <c r="AC930" s="19"/>
      <c r="AD930" s="19"/>
      <c r="AE930" s="19"/>
      <c r="AI930" s="79"/>
      <c r="AJ930" s="79"/>
      <c r="AM930" s="56"/>
    </row>
    <row r="931" spans="1:43" hidden="1" x14ac:dyDescent="0.2">
      <c r="A931" s="240" t="str">
        <f>'Stammdaten Betrieb &amp; Abteilung'!D$1</f>
        <v xml:space="preserve">  </v>
      </c>
      <c r="B931" s="73"/>
      <c r="C931" s="241"/>
      <c r="D931" s="242"/>
      <c r="E931" s="1"/>
      <c r="F931" s="25"/>
      <c r="G931" s="1"/>
      <c r="H931" s="1"/>
      <c r="I931" s="1"/>
      <c r="J931" s="243"/>
      <c r="K931" s="46"/>
      <c r="L931" s="18"/>
      <c r="M931" s="22" t="str">
        <f>Übersetzungstexte!A$239</f>
        <v>Betrieb / Betriebsabteilung</v>
      </c>
      <c r="N931" s="49" t="str">
        <f>'Stammdaten Betrieb &amp; Abteilung'!D$13</f>
        <v xml:space="preserve"> </v>
      </c>
      <c r="O931" s="1"/>
      <c r="P931" s="49"/>
      <c r="AI931" s="79"/>
      <c r="AJ931" s="79"/>
      <c r="AM931" s="64"/>
      <c r="AO931" s="97"/>
    </row>
    <row r="932" spans="1:43" hidden="1" x14ac:dyDescent="0.2">
      <c r="A932" s="49" t="str">
        <f>'Stammdaten Betrieb &amp; Abteilung'!D$3</f>
        <v xml:space="preserve"> </v>
      </c>
      <c r="B932" s="73"/>
      <c r="C932" s="246"/>
      <c r="D932" s="242"/>
      <c r="E932" s="1"/>
      <c r="F932" s="25"/>
      <c r="G932" s="1"/>
      <c r="H932" s="1"/>
      <c r="I932" s="1"/>
      <c r="J932" s="247"/>
      <c r="K932" s="46"/>
      <c r="L932" s="18"/>
      <c r="M932" s="22" t="str">
        <f>Übersetzungstexte!A$240</f>
        <v>Abrechnungsperiode</v>
      </c>
      <c r="N932" s="349" t="str">
        <f>'Stammdaten Betrieb &amp; Abteilung'!D$14</f>
        <v/>
      </c>
      <c r="O932" s="350"/>
      <c r="P932" s="350" t="e">
        <f>'Stammdaten Betrieb &amp; Abteilung'!D$12</f>
        <v>#VALUE!</v>
      </c>
      <c r="Q932" s="351"/>
      <c r="R932" s="352"/>
      <c r="AI932" s="79"/>
      <c r="AJ932" s="79"/>
      <c r="AM932" s="64"/>
      <c r="AO932" s="87"/>
      <c r="AP932" s="87"/>
    </row>
    <row r="933" spans="1:43" hidden="1" x14ac:dyDescent="0.2">
      <c r="A933" s="49" t="str">
        <f>'Stammdaten Betrieb &amp; Abteilung'!D$4</f>
        <v xml:space="preserve"> </v>
      </c>
      <c r="B933" s="73"/>
      <c r="C933" s="1"/>
      <c r="D933" s="242"/>
      <c r="E933" s="1"/>
      <c r="F933" s="25"/>
      <c r="G933" s="1"/>
      <c r="H933" s="1"/>
      <c r="I933" s="1"/>
      <c r="J933" s="247"/>
      <c r="K933" s="46"/>
      <c r="L933" s="18"/>
      <c r="M933" s="22" t="str">
        <f>Übersetzungstexte!A$241</f>
        <v>Beginn / Ende der Kurzarbeit</v>
      </c>
      <c r="N933" s="49" t="str">
        <f>'Stammdaten Betrieb &amp; Abteilung'!D$16</f>
        <v/>
      </c>
      <c r="O933" s="1"/>
      <c r="P933" s="49"/>
      <c r="Q933" s="49"/>
      <c r="AI933" s="79"/>
      <c r="AJ933" s="79"/>
      <c r="AM933" s="64"/>
      <c r="AO933" s="87"/>
      <c r="AP933" s="87"/>
    </row>
    <row r="934" spans="1:43" hidden="1" x14ac:dyDescent="0.2">
      <c r="A934" s="187"/>
      <c r="B934" s="188"/>
      <c r="C934" s="189"/>
      <c r="D934" s="190"/>
      <c r="E934" s="189"/>
      <c r="F934" s="191"/>
      <c r="G934" s="189"/>
      <c r="H934" s="189"/>
      <c r="I934" s="189"/>
      <c r="J934" s="190"/>
      <c r="K934" s="190"/>
      <c r="L934" s="189"/>
      <c r="M934" s="192"/>
      <c r="N934" s="189"/>
      <c r="O934" s="189"/>
      <c r="P934" s="189"/>
      <c r="Q934" s="189"/>
      <c r="R934" s="189"/>
      <c r="AI934" s="79"/>
      <c r="AJ934" s="79"/>
      <c r="AM934" s="64"/>
      <c r="AO934" s="87"/>
      <c r="AP934" s="87"/>
    </row>
    <row r="935" spans="1:43" hidden="1" x14ac:dyDescent="0.2">
      <c r="A935" s="311">
        <v>1</v>
      </c>
      <c r="B935" s="312">
        <v>2</v>
      </c>
      <c r="C935" s="312">
        <v>3</v>
      </c>
      <c r="D935" s="312">
        <v>4</v>
      </c>
      <c r="E935" s="312">
        <v>5</v>
      </c>
      <c r="F935" s="312">
        <v>6</v>
      </c>
      <c r="G935" s="313"/>
      <c r="H935" s="314">
        <v>7</v>
      </c>
      <c r="I935" s="315"/>
      <c r="J935" s="312">
        <v>8</v>
      </c>
      <c r="K935" s="312">
        <v>9</v>
      </c>
      <c r="L935" s="312">
        <v>10</v>
      </c>
      <c r="M935" s="312">
        <v>11</v>
      </c>
      <c r="N935" s="312">
        <v>12</v>
      </c>
      <c r="O935" s="312">
        <v>13</v>
      </c>
      <c r="P935" s="312"/>
      <c r="Q935" s="312">
        <v>14</v>
      </c>
      <c r="R935" s="312">
        <v>15</v>
      </c>
      <c r="S935" s="54"/>
      <c r="T935" s="54"/>
      <c r="U935" s="54"/>
      <c r="V935" s="58" t="s">
        <v>717</v>
      </c>
      <c r="W935" s="54" t="s">
        <v>759</v>
      </c>
      <c r="X935" s="54"/>
      <c r="Y935" s="59" t="s">
        <v>718</v>
      </c>
      <c r="Z935" s="54" t="s">
        <v>719</v>
      </c>
      <c r="AA935" s="59" t="s">
        <v>720</v>
      </c>
      <c r="AB935" s="59" t="s">
        <v>721</v>
      </c>
      <c r="AC935" s="59" t="s">
        <v>722</v>
      </c>
      <c r="AD935" s="59" t="s">
        <v>723</v>
      </c>
      <c r="AE935" s="59" t="s">
        <v>736</v>
      </c>
      <c r="AF935" s="66" t="s">
        <v>732</v>
      </c>
      <c r="AG935" s="66"/>
      <c r="AH935" s="91" t="s">
        <v>737</v>
      </c>
      <c r="AI935" s="66"/>
      <c r="AJ935" s="66"/>
      <c r="AK935" s="78"/>
      <c r="AL935" s="78"/>
      <c r="AM935" s="87" t="s">
        <v>60</v>
      </c>
      <c r="AN935" s="87" t="s">
        <v>60</v>
      </c>
      <c r="AO935" s="87"/>
      <c r="AP935" s="87"/>
      <c r="AQ935" s="381" t="s">
        <v>800</v>
      </c>
    </row>
    <row r="936" spans="1:43" s="6" customFormat="1" hidden="1" x14ac:dyDescent="0.2">
      <c r="A936" s="316" t="str">
        <f>Übersetzungstexte!A$242</f>
        <v/>
      </c>
      <c r="B936" s="317" t="str">
        <f>Übersetzungstexte!A$245</f>
        <v>anrechen-</v>
      </c>
      <c r="C936" s="317" t="str">
        <f>Übersetzungstexte!A$248</f>
        <v>Wöchentl.</v>
      </c>
      <c r="D936" s="318" t="str">
        <f>Übersetzungstexte!A$251</f>
        <v>Sollstd. Abr.-</v>
      </c>
      <c r="E936" s="310" t="str">
        <f>Übersetzungstexte!A$254</f>
        <v/>
      </c>
      <c r="F936" s="318" t="str">
        <f>Übersetzungstexte!A$257</f>
        <v>Bezahlte/</v>
      </c>
      <c r="G936" s="319"/>
      <c r="H936" s="320" t="str">
        <f>Übersetzungstexte!A$263</f>
        <v>(nur für Gleitzeit)</v>
      </c>
      <c r="I936" s="321"/>
      <c r="J936" s="318" t="str">
        <f>Übersetzungstexte!A$269</f>
        <v>Ausfall-</v>
      </c>
      <c r="K936" s="318" t="str">
        <f>Übersetzungstexte!A$272</f>
        <v>Saldo</v>
      </c>
      <c r="L936" s="310" t="str">
        <f>Übersetzungstexte!A$275</f>
        <v>Saisonale</v>
      </c>
      <c r="M936" s="322" t="str">
        <f>Übersetzungstexte!A$278</f>
        <v>Anrechen-</v>
      </c>
      <c r="N936" s="310" t="str">
        <f>Übersetzungstexte!A$281</f>
        <v>Verdienst-</v>
      </c>
      <c r="O936" s="310" t="str">
        <f>Übersetzungstexte!A$284</f>
        <v>Verdienst-</v>
      </c>
      <c r="P936" s="317" t="str">
        <f>Übersetzungstexte!A$287</f>
        <v>Verdienst</v>
      </c>
      <c r="Q936" s="310" t="str">
        <f>AE$4</f>
        <v xml:space="preserve">Abzug </v>
      </c>
      <c r="R936" s="310" t="str">
        <f>Übersetzungstexte!A$293</f>
        <v/>
      </c>
      <c r="S936" s="55"/>
      <c r="T936" s="55"/>
      <c r="U936" s="62" t="s">
        <v>680</v>
      </c>
      <c r="V936" s="60" t="s">
        <v>709</v>
      </c>
      <c r="W936" s="61" t="s">
        <v>691</v>
      </c>
      <c r="X936" s="61" t="s">
        <v>554</v>
      </c>
      <c r="Y936" s="59" t="s">
        <v>729</v>
      </c>
      <c r="Z936" s="67" t="s">
        <v>671</v>
      </c>
      <c r="AA936" s="59" t="s">
        <v>731</v>
      </c>
      <c r="AB936" s="59" t="s">
        <v>694</v>
      </c>
      <c r="AC936" s="59" t="s">
        <v>674</v>
      </c>
      <c r="AD936" s="59" t="s">
        <v>674</v>
      </c>
      <c r="AE936" s="59" t="s">
        <v>677</v>
      </c>
      <c r="AF936" s="66" t="s">
        <v>677</v>
      </c>
      <c r="AG936" s="66" t="s">
        <v>673</v>
      </c>
      <c r="AH936" s="91"/>
      <c r="AI936" s="66" t="s">
        <v>685</v>
      </c>
      <c r="AJ936" s="66" t="s">
        <v>685</v>
      </c>
      <c r="AK936" s="66" t="s">
        <v>764</v>
      </c>
      <c r="AL936" s="66" t="s">
        <v>667</v>
      </c>
      <c r="AM936" s="59" t="s">
        <v>674</v>
      </c>
      <c r="AN936" s="66" t="s">
        <v>673</v>
      </c>
      <c r="AO936" s="66" t="s">
        <v>764</v>
      </c>
      <c r="AP936" s="95" t="s">
        <v>46</v>
      </c>
      <c r="AQ936" s="382" t="s">
        <v>801</v>
      </c>
    </row>
    <row r="937" spans="1:43" s="6" customFormat="1" hidden="1" x14ac:dyDescent="0.2">
      <c r="A937" s="323" t="str">
        <f>Übersetzungstexte!A$243</f>
        <v/>
      </c>
      <c r="B937" s="310" t="str">
        <f>Übersetzungstexte!A$246</f>
        <v>barer Std.-</v>
      </c>
      <c r="C937" s="317" t="str">
        <f>Übersetzungstexte!A$249</f>
        <v>Arbeitszeit</v>
      </c>
      <c r="D937" s="318" t="str">
        <f>Übersetzungstexte!A$252</f>
        <v>Periode Inkl.</v>
      </c>
      <c r="E937" s="310" t="str">
        <f>Übersetzungstexte!A$255</f>
        <v/>
      </c>
      <c r="F937" s="318" t="str">
        <f>Übersetzungstexte!A$258</f>
        <v>Unbezahlte</v>
      </c>
      <c r="G937" s="324" t="str">
        <f>Übersetzungstexte!A$261</f>
        <v>Saldo Ende Per.</v>
      </c>
      <c r="H937" s="325"/>
      <c r="I937" s="326"/>
      <c r="J937" s="318" t="str">
        <f>Übersetzungstexte!A$270</f>
        <v>stunden</v>
      </c>
      <c r="K937" s="318" t="str">
        <f>Übersetzungstexte!A$273</f>
        <v>Mehrstd.</v>
      </c>
      <c r="L937" s="310" t="str">
        <f>Übersetzungstexte!A$276</f>
        <v>Ausfall-</v>
      </c>
      <c r="M937" s="322" t="str">
        <f>Übersetzungstexte!A$279</f>
        <v>bare Aus-</v>
      </c>
      <c r="N937" s="310" t="str">
        <f>Übersetzungstexte!A$282</f>
        <v>ausfall</v>
      </c>
      <c r="O937" s="310" t="str">
        <f>Übersetzungstexte!A$285</f>
        <v>ausfall</v>
      </c>
      <c r="P937" s="317" t="str">
        <f>Übersetzungstexte!A$288</f>
        <v>Zwischen-</v>
      </c>
      <c r="Q937" s="310" t="str">
        <f>Übersetzungstexte!A$291</f>
        <v>Karenztage</v>
      </c>
      <c r="R937" s="310" t="str">
        <f>Übersetzungstexte!A$294</f>
        <v>Beantragte</v>
      </c>
      <c r="S937" s="55"/>
      <c r="T937" s="55"/>
      <c r="U937" s="55" t="s">
        <v>682</v>
      </c>
      <c r="V937" s="60" t="s">
        <v>710</v>
      </c>
      <c r="W937" s="61" t="s">
        <v>692</v>
      </c>
      <c r="X937" s="61"/>
      <c r="Y937" s="59" t="s">
        <v>730</v>
      </c>
      <c r="Z937" s="67" t="s">
        <v>691</v>
      </c>
      <c r="AA937" s="59" t="s">
        <v>730</v>
      </c>
      <c r="AB937" s="59" t="s">
        <v>51</v>
      </c>
      <c r="AC937" s="59" t="s">
        <v>672</v>
      </c>
      <c r="AD937" s="59" t="s">
        <v>672</v>
      </c>
      <c r="AE937" s="59" t="s">
        <v>656</v>
      </c>
      <c r="AF937" s="66" t="s">
        <v>707</v>
      </c>
      <c r="AG937" s="66" t="s">
        <v>707</v>
      </c>
      <c r="AH937" s="91" t="s">
        <v>678</v>
      </c>
      <c r="AI937" s="66" t="s">
        <v>760</v>
      </c>
      <c r="AJ937" s="66" t="s">
        <v>763</v>
      </c>
      <c r="AK937" s="66" t="s">
        <v>760</v>
      </c>
      <c r="AL937" s="66" t="s">
        <v>760</v>
      </c>
      <c r="AM937" s="59" t="s">
        <v>672</v>
      </c>
      <c r="AN937" s="66" t="s">
        <v>707</v>
      </c>
      <c r="AO937" s="66" t="s">
        <v>45</v>
      </c>
      <c r="AP937" s="95" t="s">
        <v>47</v>
      </c>
      <c r="AQ937" s="383"/>
    </row>
    <row r="938" spans="1:43" s="6" customFormat="1" hidden="1" x14ac:dyDescent="0.2">
      <c r="A938" s="327" t="str">
        <f>Übersetzungstexte!A$244</f>
        <v>Name,Vorname</v>
      </c>
      <c r="B938" s="328" t="str">
        <f>Übersetzungstexte!A$247</f>
        <v>Verdienst</v>
      </c>
      <c r="C938" s="329" t="str">
        <f>Übersetzungstexte!A$250</f>
        <v>in der AP</v>
      </c>
      <c r="D938" s="330" t="str">
        <f>Übersetzungstexte!A$253</f>
        <v>Vorholzeit</v>
      </c>
      <c r="E938" s="328" t="str">
        <f>Übersetzungstexte!A$256</f>
        <v>Istzeit</v>
      </c>
      <c r="F938" s="330" t="str">
        <f>Übersetzungstexte!A$259</f>
        <v>Absenzen</v>
      </c>
      <c r="G938" s="331" t="str">
        <f>Übersetzungstexte!A$262</f>
        <v>vorherg.</v>
      </c>
      <c r="H938" s="332" t="str">
        <f>Übersetzungstexte!A$265</f>
        <v>laufend</v>
      </c>
      <c r="I938" s="328" t="str">
        <f>Übersetzungstexte!A$268</f>
        <v>Diff.</v>
      </c>
      <c r="J938" s="330" t="str">
        <f>Übersetzungstexte!A$271</f>
        <v>total</v>
      </c>
      <c r="K938" s="330" t="str">
        <f>Übersetzungstexte!A$274</f>
        <v>Vormonate</v>
      </c>
      <c r="L938" s="328" t="str">
        <f>Übersetzungstexte!A$277</f>
        <v>stunden</v>
      </c>
      <c r="M938" s="333" t="str">
        <f>Übersetzungstexte!A$280</f>
        <v>fall-Std.</v>
      </c>
      <c r="N938" s="333" t="str">
        <f>Übersetzungstexte!A$283</f>
        <v>100%</v>
      </c>
      <c r="O938" s="333" t="str">
        <f>Übersetzungstexte!A$286</f>
        <v>80%</v>
      </c>
      <c r="P938" s="329" t="str">
        <f>Übersetzungstexte!A$289</f>
        <v>Beschäftigung</v>
      </c>
      <c r="Q938" s="333" t="str">
        <f>Übersetzungstexte!A$292</f>
        <v>80%</v>
      </c>
      <c r="R938" s="328" t="str">
        <f>Übersetzungstexte!A$295</f>
        <v>Vergütung</v>
      </c>
      <c r="S938" s="55"/>
      <c r="T938" s="55"/>
      <c r="U938" s="55" t="s">
        <v>673</v>
      </c>
      <c r="V938" s="61"/>
      <c r="W938" s="61" t="s">
        <v>738</v>
      </c>
      <c r="X938" s="61"/>
      <c r="Y938" s="59" t="s">
        <v>697</v>
      </c>
      <c r="Z938" s="67" t="s">
        <v>692</v>
      </c>
      <c r="AA938" s="59" t="s">
        <v>698</v>
      </c>
      <c r="AB938" s="59" t="s">
        <v>50</v>
      </c>
      <c r="AC938" s="68" t="s">
        <v>675</v>
      </c>
      <c r="AD938" s="68" t="s">
        <v>676</v>
      </c>
      <c r="AE938" s="68" t="s">
        <v>676</v>
      </c>
      <c r="AF938" s="66" t="s">
        <v>733</v>
      </c>
      <c r="AG938" s="66" t="s">
        <v>733</v>
      </c>
      <c r="AH938" s="96" t="s">
        <v>679</v>
      </c>
      <c r="AI938" s="66" t="s">
        <v>749</v>
      </c>
      <c r="AJ938" s="66" t="s">
        <v>749</v>
      </c>
      <c r="AK938" s="66" t="s">
        <v>749</v>
      </c>
      <c r="AL938" s="66" t="s">
        <v>749</v>
      </c>
      <c r="AM938" s="68" t="s">
        <v>675</v>
      </c>
      <c r="AN938" s="66" t="s">
        <v>733</v>
      </c>
      <c r="AO938" s="66" t="s">
        <v>663</v>
      </c>
      <c r="AP938" s="95" t="s">
        <v>48</v>
      </c>
      <c r="AQ938" s="383"/>
    </row>
    <row r="939" spans="1:43" ht="17.25" hidden="1" customHeight="1" x14ac:dyDescent="0.2">
      <c r="A939" s="347" t="str">
        <f>'Stammdaten Mitarbeitende'!AA939</f>
        <v/>
      </c>
      <c r="B939" s="348" t="str">
        <f t="shared" ref="B939:B959" si="901">U939</f>
        <v/>
      </c>
      <c r="C939" s="162"/>
      <c r="D939" s="163"/>
      <c r="E939" s="164"/>
      <c r="F939" s="165"/>
      <c r="G939" s="307"/>
      <c r="H939" s="308"/>
      <c r="I939" s="346">
        <f t="shared" ref="I939:I959" si="902">V939</f>
        <v>0</v>
      </c>
      <c r="J939" s="309" t="str">
        <f t="shared" ref="J939:J959" si="903">W939</f>
        <v/>
      </c>
      <c r="K939" s="164"/>
      <c r="L939" s="342" t="str">
        <f t="shared" ref="L939:L959" si="904">Z939</f>
        <v/>
      </c>
      <c r="M939" s="309" t="str">
        <f t="shared" ref="M939:M959" si="905">AB939</f>
        <v/>
      </c>
      <c r="N939" s="309" t="str">
        <f t="shared" ref="N939:N959" si="906">AC939</f>
        <v/>
      </c>
      <c r="O939" s="309" t="str">
        <f t="shared" ref="O939:O959" si="907">AD939</f>
        <v/>
      </c>
      <c r="P939" s="164"/>
      <c r="Q939" s="309" t="str">
        <f t="shared" ref="Q939:Q959" si="908">AE939</f>
        <v/>
      </c>
      <c r="R939" s="309" t="str">
        <f t="shared" ref="R939:R959" si="909">AH939</f>
        <v/>
      </c>
      <c r="S939" s="56"/>
      <c r="T939" s="57"/>
      <c r="U939" s="64" t="str">
        <f>IF($A939="","",'Stammdaten Mitarbeitende'!L939)</f>
        <v/>
      </c>
      <c r="V939" s="63">
        <f t="shared" ref="V939:V959" si="910">IF(AND(G939="",H939=""),0,G939-H939)</f>
        <v>0</v>
      </c>
      <c r="W939" s="63" t="str">
        <f t="shared" ref="W939:W959" si="911">IF(OR($A939="",D939="",E939="",F939="",V939=""),"",D939-(E939+F939+V939))</f>
        <v/>
      </c>
      <c r="X939" s="63" t="str">
        <f t="shared" ref="X939:X959" si="912">IF(W939="","",MAX(W939,0))</f>
        <v/>
      </c>
      <c r="Y939" s="65" t="str">
        <f t="shared" ref="Y939:Y959" si="913">IF(J939="","",Y$4)</f>
        <v/>
      </c>
      <c r="Z939" s="65" t="str">
        <f t="shared" ref="Z939:Z959" si="914">IF(J939="","",J939*Z$4)</f>
        <v/>
      </c>
      <c r="AA939" s="19" t="str">
        <f t="shared" ref="AA939:AA959" si="915">IF(Y939="","",AA$4)</f>
        <v/>
      </c>
      <c r="AB939" s="19" t="str">
        <f t="shared" ref="AB939:AB959" si="916">IF(J939="","",ROUND(J939*AB$4 - MAX(K939-L939,0),2))</f>
        <v/>
      </c>
      <c r="AC939" s="19" t="str">
        <f t="shared" ref="AC939:AC959" si="917">IF(OR($A939="",J939="",B939="",M939&lt;0),"",MAX(ROUND(M939*B939*2,1)/2,0))</f>
        <v/>
      </c>
      <c r="AD939" s="19" t="str">
        <f t="shared" ref="AD939:AD959" si="918">IF(OR($A939="",N939=""),"",ROUND(N939*8/5,1)/2)</f>
        <v/>
      </c>
      <c r="AE939" s="19" t="str">
        <f t="shared" ref="AE939:AE959" si="919">IF(OR($A939="",B939="",N939=""),"",ROUND(AE$3*C939*B939*16/50,1)/2)</f>
        <v/>
      </c>
      <c r="AF939" s="19" t="str">
        <f t="shared" ref="AF939:AF959" si="920">IF(OR($A939="",J939="",N939=""),"",MAX(O939+P939-N939,0))</f>
        <v/>
      </c>
      <c r="AG939" s="19">
        <f t="shared" ref="AG939:AG959" si="921">P939</f>
        <v>0</v>
      </c>
      <c r="AH939" s="19" t="str">
        <f t="shared" ref="AH939:AH959" si="922">IF(OR($A939="",N939=""),"",ROUND((MAX(O939-Q939-AF939,0))*2,1)/2)</f>
        <v/>
      </c>
      <c r="AI939" s="81">
        <f t="shared" ref="AI939:AI959" si="923">IF(D939="",0,1)</f>
        <v>0</v>
      </c>
      <c r="AJ939" s="80">
        <f>IF(J939="",0,IF(ROUND(J939,2)&lt;=0,0,1))</f>
        <v>0</v>
      </c>
      <c r="AK939" s="19">
        <f t="shared" ref="AK939:AK959" si="924">IF(D939="",0,D939)</f>
        <v>0</v>
      </c>
      <c r="AL939" s="19">
        <f t="shared" ref="AL939:AL959" si="925">IF(D939="",0,F939)</f>
        <v>0</v>
      </c>
      <c r="AM939" s="64">
        <f>IF('Stammdaten Mitarbeitende'!N939&gt;0,AC939,0)</f>
        <v>0</v>
      </c>
      <c r="AN939" s="74">
        <f>IF('Stammdaten Mitarbeitende'!N939&gt;0,P939,0)</f>
        <v>0</v>
      </c>
      <c r="AO939" s="19">
        <f t="shared" ref="AO939:AO959" si="926">D939</f>
        <v>0</v>
      </c>
      <c r="AP939" s="19">
        <f t="shared" ref="AP939:AP959" si="927">F939</f>
        <v>0</v>
      </c>
      <c r="AQ939" s="97">
        <f t="shared" ref="AQ939:AQ959" si="928">IF(AM939="",0,MAX(AM939-AN939,0))</f>
        <v>0</v>
      </c>
    </row>
    <row r="940" spans="1:43" ht="17.25" hidden="1" customHeight="1" x14ac:dyDescent="0.2">
      <c r="A940" s="347" t="str">
        <f>'Stammdaten Mitarbeitende'!AA940</f>
        <v/>
      </c>
      <c r="B940" s="348" t="str">
        <f t="shared" si="901"/>
        <v/>
      </c>
      <c r="C940" s="162"/>
      <c r="D940" s="163"/>
      <c r="E940" s="164"/>
      <c r="F940" s="165"/>
      <c r="G940" s="307"/>
      <c r="H940" s="308"/>
      <c r="I940" s="346">
        <f t="shared" si="902"/>
        <v>0</v>
      </c>
      <c r="J940" s="309" t="str">
        <f t="shared" si="903"/>
        <v/>
      </c>
      <c r="K940" s="164"/>
      <c r="L940" s="342" t="str">
        <f t="shared" si="904"/>
        <v/>
      </c>
      <c r="M940" s="309" t="str">
        <f t="shared" si="905"/>
        <v/>
      </c>
      <c r="N940" s="309" t="str">
        <f t="shared" si="906"/>
        <v/>
      </c>
      <c r="O940" s="309" t="str">
        <f t="shared" si="907"/>
        <v/>
      </c>
      <c r="P940" s="164"/>
      <c r="Q940" s="309" t="str">
        <f t="shared" si="908"/>
        <v/>
      </c>
      <c r="R940" s="309" t="str">
        <f t="shared" si="909"/>
        <v/>
      </c>
      <c r="S940" s="56"/>
      <c r="T940" s="57"/>
      <c r="U940" s="64" t="str">
        <f>IF($A940="","",'Stammdaten Mitarbeitende'!L940)</f>
        <v/>
      </c>
      <c r="V940" s="63">
        <f t="shared" si="910"/>
        <v>0</v>
      </c>
      <c r="W940" s="63" t="str">
        <f t="shared" si="911"/>
        <v/>
      </c>
      <c r="X940" s="63" t="str">
        <f t="shared" si="912"/>
        <v/>
      </c>
      <c r="Y940" s="65" t="str">
        <f t="shared" si="913"/>
        <v/>
      </c>
      <c r="Z940" s="65" t="str">
        <f t="shared" si="914"/>
        <v/>
      </c>
      <c r="AA940" s="19" t="str">
        <f t="shared" si="915"/>
        <v/>
      </c>
      <c r="AB940" s="19" t="str">
        <f t="shared" si="916"/>
        <v/>
      </c>
      <c r="AC940" s="19" t="str">
        <f t="shared" si="917"/>
        <v/>
      </c>
      <c r="AD940" s="19" t="str">
        <f t="shared" si="918"/>
        <v/>
      </c>
      <c r="AE940" s="19" t="str">
        <f t="shared" si="919"/>
        <v/>
      </c>
      <c r="AF940" s="19" t="str">
        <f t="shared" si="920"/>
        <v/>
      </c>
      <c r="AG940" s="19">
        <f t="shared" si="921"/>
        <v>0</v>
      </c>
      <c r="AH940" s="19" t="str">
        <f t="shared" si="922"/>
        <v/>
      </c>
      <c r="AI940" s="81">
        <f t="shared" si="923"/>
        <v>0</v>
      </c>
      <c r="AJ940" s="80">
        <f t="shared" ref="AJ940:AJ959" si="929">IF(J940="",0,IF(ROUND(J940,2)&lt;=0,0,1))</f>
        <v>0</v>
      </c>
      <c r="AK940" s="19">
        <f t="shared" si="924"/>
        <v>0</v>
      </c>
      <c r="AL940" s="19">
        <f t="shared" si="925"/>
        <v>0</v>
      </c>
      <c r="AM940" s="64">
        <f>IF('Stammdaten Mitarbeitende'!N940&gt;0,AC940,0)</f>
        <v>0</v>
      </c>
      <c r="AN940" s="74">
        <f>IF('Stammdaten Mitarbeitende'!N940&gt;0,P940,0)</f>
        <v>0</v>
      </c>
      <c r="AO940" s="19">
        <f t="shared" si="926"/>
        <v>0</v>
      </c>
      <c r="AP940" s="19">
        <f t="shared" si="927"/>
        <v>0</v>
      </c>
      <c r="AQ940" s="97">
        <f t="shared" si="928"/>
        <v>0</v>
      </c>
    </row>
    <row r="941" spans="1:43" ht="17.25" hidden="1" customHeight="1" x14ac:dyDescent="0.2">
      <c r="A941" s="347" t="str">
        <f>'Stammdaten Mitarbeitende'!AA941</f>
        <v/>
      </c>
      <c r="B941" s="348" t="str">
        <f t="shared" si="901"/>
        <v/>
      </c>
      <c r="C941" s="162"/>
      <c r="D941" s="163"/>
      <c r="E941" s="164"/>
      <c r="F941" s="165"/>
      <c r="G941" s="307"/>
      <c r="H941" s="308"/>
      <c r="I941" s="346">
        <f t="shared" si="902"/>
        <v>0</v>
      </c>
      <c r="J941" s="309" t="str">
        <f t="shared" si="903"/>
        <v/>
      </c>
      <c r="K941" s="164"/>
      <c r="L941" s="342" t="str">
        <f t="shared" si="904"/>
        <v/>
      </c>
      <c r="M941" s="309" t="str">
        <f t="shared" si="905"/>
        <v/>
      </c>
      <c r="N941" s="309" t="str">
        <f t="shared" si="906"/>
        <v/>
      </c>
      <c r="O941" s="309" t="str">
        <f t="shared" si="907"/>
        <v/>
      </c>
      <c r="P941" s="164"/>
      <c r="Q941" s="309" t="str">
        <f t="shared" si="908"/>
        <v/>
      </c>
      <c r="R941" s="309" t="str">
        <f t="shared" si="909"/>
        <v/>
      </c>
      <c r="S941" s="56"/>
      <c r="T941" s="57"/>
      <c r="U941" s="64" t="str">
        <f>IF($A941="","",'Stammdaten Mitarbeitende'!L941)</f>
        <v/>
      </c>
      <c r="V941" s="63">
        <f t="shared" si="910"/>
        <v>0</v>
      </c>
      <c r="W941" s="63" t="str">
        <f t="shared" si="911"/>
        <v/>
      </c>
      <c r="X941" s="63" t="str">
        <f t="shared" si="912"/>
        <v/>
      </c>
      <c r="Y941" s="65" t="str">
        <f t="shared" si="913"/>
        <v/>
      </c>
      <c r="Z941" s="65" t="str">
        <f t="shared" si="914"/>
        <v/>
      </c>
      <c r="AA941" s="19" t="str">
        <f t="shared" si="915"/>
        <v/>
      </c>
      <c r="AB941" s="19" t="str">
        <f t="shared" si="916"/>
        <v/>
      </c>
      <c r="AC941" s="19" t="str">
        <f t="shared" si="917"/>
        <v/>
      </c>
      <c r="AD941" s="19" t="str">
        <f t="shared" si="918"/>
        <v/>
      </c>
      <c r="AE941" s="19" t="str">
        <f t="shared" si="919"/>
        <v/>
      </c>
      <c r="AF941" s="19" t="str">
        <f t="shared" si="920"/>
        <v/>
      </c>
      <c r="AG941" s="19">
        <f t="shared" si="921"/>
        <v>0</v>
      </c>
      <c r="AH941" s="19" t="str">
        <f t="shared" si="922"/>
        <v/>
      </c>
      <c r="AI941" s="81">
        <f t="shared" si="923"/>
        <v>0</v>
      </c>
      <c r="AJ941" s="80">
        <f t="shared" si="929"/>
        <v>0</v>
      </c>
      <c r="AK941" s="19">
        <f t="shared" si="924"/>
        <v>0</v>
      </c>
      <c r="AL941" s="19">
        <f t="shared" si="925"/>
        <v>0</v>
      </c>
      <c r="AM941" s="64">
        <f>IF('Stammdaten Mitarbeitende'!N941&gt;0,AC941,0)</f>
        <v>0</v>
      </c>
      <c r="AN941" s="74">
        <f>IF('Stammdaten Mitarbeitende'!N941&gt;0,P941,0)</f>
        <v>0</v>
      </c>
      <c r="AO941" s="19">
        <f t="shared" si="926"/>
        <v>0</v>
      </c>
      <c r="AP941" s="19">
        <f t="shared" si="927"/>
        <v>0</v>
      </c>
      <c r="AQ941" s="97">
        <f t="shared" si="928"/>
        <v>0</v>
      </c>
    </row>
    <row r="942" spans="1:43" ht="17.25" hidden="1" customHeight="1" x14ac:dyDescent="0.2">
      <c r="A942" s="347" t="str">
        <f>'Stammdaten Mitarbeitende'!AA942</f>
        <v/>
      </c>
      <c r="B942" s="348" t="str">
        <f t="shared" si="901"/>
        <v/>
      </c>
      <c r="C942" s="162"/>
      <c r="D942" s="163"/>
      <c r="E942" s="164"/>
      <c r="F942" s="165"/>
      <c r="G942" s="307"/>
      <c r="H942" s="308"/>
      <c r="I942" s="346">
        <f t="shared" si="902"/>
        <v>0</v>
      </c>
      <c r="J942" s="309" t="str">
        <f t="shared" si="903"/>
        <v/>
      </c>
      <c r="K942" s="164"/>
      <c r="L942" s="342" t="str">
        <f t="shared" si="904"/>
        <v/>
      </c>
      <c r="M942" s="309" t="str">
        <f t="shared" si="905"/>
        <v/>
      </c>
      <c r="N942" s="309" t="str">
        <f t="shared" si="906"/>
        <v/>
      </c>
      <c r="O942" s="309" t="str">
        <f t="shared" si="907"/>
        <v/>
      </c>
      <c r="P942" s="164"/>
      <c r="Q942" s="309" t="str">
        <f t="shared" si="908"/>
        <v/>
      </c>
      <c r="R942" s="309" t="str">
        <f t="shared" si="909"/>
        <v/>
      </c>
      <c r="S942" s="56"/>
      <c r="T942" s="57"/>
      <c r="U942" s="64" t="str">
        <f>IF($A942="","",'Stammdaten Mitarbeitende'!L942)</f>
        <v/>
      </c>
      <c r="V942" s="63">
        <f t="shared" si="910"/>
        <v>0</v>
      </c>
      <c r="W942" s="63" t="str">
        <f t="shared" si="911"/>
        <v/>
      </c>
      <c r="X942" s="63" t="str">
        <f t="shared" si="912"/>
        <v/>
      </c>
      <c r="Y942" s="65" t="str">
        <f t="shared" si="913"/>
        <v/>
      </c>
      <c r="Z942" s="65" t="str">
        <f t="shared" si="914"/>
        <v/>
      </c>
      <c r="AA942" s="19" t="str">
        <f t="shared" si="915"/>
        <v/>
      </c>
      <c r="AB942" s="19" t="str">
        <f t="shared" si="916"/>
        <v/>
      </c>
      <c r="AC942" s="19" t="str">
        <f t="shared" si="917"/>
        <v/>
      </c>
      <c r="AD942" s="19" t="str">
        <f t="shared" si="918"/>
        <v/>
      </c>
      <c r="AE942" s="19" t="str">
        <f t="shared" si="919"/>
        <v/>
      </c>
      <c r="AF942" s="19" t="str">
        <f t="shared" si="920"/>
        <v/>
      </c>
      <c r="AG942" s="19">
        <f t="shared" si="921"/>
        <v>0</v>
      </c>
      <c r="AH942" s="19" t="str">
        <f t="shared" si="922"/>
        <v/>
      </c>
      <c r="AI942" s="81">
        <f t="shared" si="923"/>
        <v>0</v>
      </c>
      <c r="AJ942" s="80">
        <f t="shared" si="929"/>
        <v>0</v>
      </c>
      <c r="AK942" s="19">
        <f t="shared" si="924"/>
        <v>0</v>
      </c>
      <c r="AL942" s="19">
        <f t="shared" si="925"/>
        <v>0</v>
      </c>
      <c r="AM942" s="64">
        <f>IF('Stammdaten Mitarbeitende'!N942&gt;0,AC942,0)</f>
        <v>0</v>
      </c>
      <c r="AN942" s="74">
        <f>IF('Stammdaten Mitarbeitende'!N942&gt;0,P942,0)</f>
        <v>0</v>
      </c>
      <c r="AO942" s="19">
        <f t="shared" si="926"/>
        <v>0</v>
      </c>
      <c r="AP942" s="19">
        <f t="shared" si="927"/>
        <v>0</v>
      </c>
      <c r="AQ942" s="97">
        <f t="shared" si="928"/>
        <v>0</v>
      </c>
    </row>
    <row r="943" spans="1:43" ht="17.25" hidden="1" customHeight="1" x14ac:dyDescent="0.2">
      <c r="A943" s="347" t="str">
        <f>'Stammdaten Mitarbeitende'!AA943</f>
        <v/>
      </c>
      <c r="B943" s="348" t="str">
        <f t="shared" si="901"/>
        <v/>
      </c>
      <c r="C943" s="162"/>
      <c r="D943" s="163"/>
      <c r="E943" s="164"/>
      <c r="F943" s="165"/>
      <c r="G943" s="307"/>
      <c r="H943" s="308"/>
      <c r="I943" s="346">
        <f t="shared" si="902"/>
        <v>0</v>
      </c>
      <c r="J943" s="309" t="str">
        <f t="shared" si="903"/>
        <v/>
      </c>
      <c r="K943" s="164"/>
      <c r="L943" s="342" t="str">
        <f t="shared" si="904"/>
        <v/>
      </c>
      <c r="M943" s="309" t="str">
        <f t="shared" si="905"/>
        <v/>
      </c>
      <c r="N943" s="309" t="str">
        <f t="shared" si="906"/>
        <v/>
      </c>
      <c r="O943" s="309" t="str">
        <f t="shared" si="907"/>
        <v/>
      </c>
      <c r="P943" s="164"/>
      <c r="Q943" s="309" t="str">
        <f t="shared" si="908"/>
        <v/>
      </c>
      <c r="R943" s="309" t="str">
        <f t="shared" si="909"/>
        <v/>
      </c>
      <c r="S943" s="56"/>
      <c r="T943" s="57"/>
      <c r="U943" s="64" t="str">
        <f>IF($A943="","",'Stammdaten Mitarbeitende'!L943)</f>
        <v/>
      </c>
      <c r="V943" s="63">
        <f t="shared" si="910"/>
        <v>0</v>
      </c>
      <c r="W943" s="63" t="str">
        <f t="shared" si="911"/>
        <v/>
      </c>
      <c r="X943" s="63" t="str">
        <f t="shared" si="912"/>
        <v/>
      </c>
      <c r="Y943" s="65" t="str">
        <f t="shared" si="913"/>
        <v/>
      </c>
      <c r="Z943" s="65" t="str">
        <f t="shared" si="914"/>
        <v/>
      </c>
      <c r="AA943" s="19" t="str">
        <f t="shared" si="915"/>
        <v/>
      </c>
      <c r="AB943" s="19" t="str">
        <f t="shared" si="916"/>
        <v/>
      </c>
      <c r="AC943" s="19" t="str">
        <f t="shared" si="917"/>
        <v/>
      </c>
      <c r="AD943" s="19" t="str">
        <f t="shared" si="918"/>
        <v/>
      </c>
      <c r="AE943" s="19" t="str">
        <f t="shared" si="919"/>
        <v/>
      </c>
      <c r="AF943" s="19" t="str">
        <f t="shared" si="920"/>
        <v/>
      </c>
      <c r="AG943" s="19">
        <f t="shared" si="921"/>
        <v>0</v>
      </c>
      <c r="AH943" s="19" t="str">
        <f t="shared" si="922"/>
        <v/>
      </c>
      <c r="AI943" s="81">
        <f t="shared" si="923"/>
        <v>0</v>
      </c>
      <c r="AJ943" s="80">
        <f t="shared" si="929"/>
        <v>0</v>
      </c>
      <c r="AK943" s="19">
        <f t="shared" si="924"/>
        <v>0</v>
      </c>
      <c r="AL943" s="19">
        <f t="shared" si="925"/>
        <v>0</v>
      </c>
      <c r="AM943" s="64">
        <f>IF('Stammdaten Mitarbeitende'!N943&gt;0,AC943,0)</f>
        <v>0</v>
      </c>
      <c r="AN943" s="74">
        <f>IF('Stammdaten Mitarbeitende'!N943&gt;0,P943,0)</f>
        <v>0</v>
      </c>
      <c r="AO943" s="19">
        <f t="shared" si="926"/>
        <v>0</v>
      </c>
      <c r="AP943" s="19">
        <f t="shared" si="927"/>
        <v>0</v>
      </c>
      <c r="AQ943" s="97">
        <f t="shared" si="928"/>
        <v>0</v>
      </c>
    </row>
    <row r="944" spans="1:43" ht="17.25" hidden="1" customHeight="1" x14ac:dyDescent="0.2">
      <c r="A944" s="347" t="str">
        <f>'Stammdaten Mitarbeitende'!AA944</f>
        <v/>
      </c>
      <c r="B944" s="348" t="str">
        <f t="shared" si="901"/>
        <v/>
      </c>
      <c r="C944" s="162"/>
      <c r="D944" s="163"/>
      <c r="E944" s="164"/>
      <c r="F944" s="165"/>
      <c r="G944" s="307"/>
      <c r="H944" s="308"/>
      <c r="I944" s="346">
        <f t="shared" si="902"/>
        <v>0</v>
      </c>
      <c r="J944" s="309" t="str">
        <f t="shared" si="903"/>
        <v/>
      </c>
      <c r="K944" s="164"/>
      <c r="L944" s="342" t="str">
        <f t="shared" si="904"/>
        <v/>
      </c>
      <c r="M944" s="309" t="str">
        <f t="shared" si="905"/>
        <v/>
      </c>
      <c r="N944" s="309" t="str">
        <f t="shared" si="906"/>
        <v/>
      </c>
      <c r="O944" s="309" t="str">
        <f t="shared" si="907"/>
        <v/>
      </c>
      <c r="P944" s="164"/>
      <c r="Q944" s="309" t="str">
        <f t="shared" si="908"/>
        <v/>
      </c>
      <c r="R944" s="309" t="str">
        <f t="shared" si="909"/>
        <v/>
      </c>
      <c r="S944" s="56"/>
      <c r="T944" s="57"/>
      <c r="U944" s="64" t="str">
        <f>IF($A944="","",'Stammdaten Mitarbeitende'!L944)</f>
        <v/>
      </c>
      <c r="V944" s="63">
        <f t="shared" si="910"/>
        <v>0</v>
      </c>
      <c r="W944" s="63" t="str">
        <f t="shared" si="911"/>
        <v/>
      </c>
      <c r="X944" s="63" t="str">
        <f t="shared" si="912"/>
        <v/>
      </c>
      <c r="Y944" s="65" t="str">
        <f t="shared" si="913"/>
        <v/>
      </c>
      <c r="Z944" s="65" t="str">
        <f t="shared" si="914"/>
        <v/>
      </c>
      <c r="AA944" s="19" t="str">
        <f t="shared" si="915"/>
        <v/>
      </c>
      <c r="AB944" s="19" t="str">
        <f t="shared" si="916"/>
        <v/>
      </c>
      <c r="AC944" s="19" t="str">
        <f t="shared" si="917"/>
        <v/>
      </c>
      <c r="AD944" s="19" t="str">
        <f t="shared" si="918"/>
        <v/>
      </c>
      <c r="AE944" s="19" t="str">
        <f t="shared" si="919"/>
        <v/>
      </c>
      <c r="AF944" s="19" t="str">
        <f t="shared" si="920"/>
        <v/>
      </c>
      <c r="AG944" s="19">
        <f t="shared" si="921"/>
        <v>0</v>
      </c>
      <c r="AH944" s="19" t="str">
        <f t="shared" si="922"/>
        <v/>
      </c>
      <c r="AI944" s="81">
        <f t="shared" si="923"/>
        <v>0</v>
      </c>
      <c r="AJ944" s="80">
        <f t="shared" si="929"/>
        <v>0</v>
      </c>
      <c r="AK944" s="19">
        <f t="shared" si="924"/>
        <v>0</v>
      </c>
      <c r="AL944" s="19">
        <f t="shared" si="925"/>
        <v>0</v>
      </c>
      <c r="AM944" s="64">
        <f>IF('Stammdaten Mitarbeitende'!N944&gt;0,AC944,0)</f>
        <v>0</v>
      </c>
      <c r="AN944" s="74">
        <f>IF('Stammdaten Mitarbeitende'!N944&gt;0,P944,0)</f>
        <v>0</v>
      </c>
      <c r="AO944" s="19">
        <f t="shared" si="926"/>
        <v>0</v>
      </c>
      <c r="AP944" s="19">
        <f t="shared" si="927"/>
        <v>0</v>
      </c>
      <c r="AQ944" s="97">
        <f t="shared" si="928"/>
        <v>0</v>
      </c>
    </row>
    <row r="945" spans="1:43" ht="17.25" hidden="1" customHeight="1" x14ac:dyDescent="0.2">
      <c r="A945" s="347" t="str">
        <f>'Stammdaten Mitarbeitende'!AA945</f>
        <v/>
      </c>
      <c r="B945" s="348" t="str">
        <f t="shared" si="901"/>
        <v/>
      </c>
      <c r="C945" s="162"/>
      <c r="D945" s="163"/>
      <c r="E945" s="164"/>
      <c r="F945" s="165"/>
      <c r="G945" s="307"/>
      <c r="H945" s="308"/>
      <c r="I945" s="346">
        <f t="shared" si="902"/>
        <v>0</v>
      </c>
      <c r="J945" s="309" t="str">
        <f t="shared" si="903"/>
        <v/>
      </c>
      <c r="K945" s="164"/>
      <c r="L945" s="342" t="str">
        <f t="shared" si="904"/>
        <v/>
      </c>
      <c r="M945" s="309" t="str">
        <f t="shared" si="905"/>
        <v/>
      </c>
      <c r="N945" s="309" t="str">
        <f t="shared" si="906"/>
        <v/>
      </c>
      <c r="O945" s="309" t="str">
        <f t="shared" si="907"/>
        <v/>
      </c>
      <c r="P945" s="164"/>
      <c r="Q945" s="309" t="str">
        <f t="shared" si="908"/>
        <v/>
      </c>
      <c r="R945" s="309" t="str">
        <f t="shared" si="909"/>
        <v/>
      </c>
      <c r="S945" s="56"/>
      <c r="T945" s="57"/>
      <c r="U945" s="64" t="str">
        <f>IF($A945="","",'Stammdaten Mitarbeitende'!L945)</f>
        <v/>
      </c>
      <c r="V945" s="63">
        <f t="shared" si="910"/>
        <v>0</v>
      </c>
      <c r="W945" s="63" t="str">
        <f t="shared" si="911"/>
        <v/>
      </c>
      <c r="X945" s="63" t="str">
        <f t="shared" si="912"/>
        <v/>
      </c>
      <c r="Y945" s="65" t="str">
        <f t="shared" si="913"/>
        <v/>
      </c>
      <c r="Z945" s="65" t="str">
        <f t="shared" si="914"/>
        <v/>
      </c>
      <c r="AA945" s="19" t="str">
        <f t="shared" si="915"/>
        <v/>
      </c>
      <c r="AB945" s="19" t="str">
        <f t="shared" si="916"/>
        <v/>
      </c>
      <c r="AC945" s="19" t="str">
        <f t="shared" si="917"/>
        <v/>
      </c>
      <c r="AD945" s="19" t="str">
        <f t="shared" si="918"/>
        <v/>
      </c>
      <c r="AE945" s="19" t="str">
        <f t="shared" si="919"/>
        <v/>
      </c>
      <c r="AF945" s="19" t="str">
        <f t="shared" si="920"/>
        <v/>
      </c>
      <c r="AG945" s="19">
        <f t="shared" si="921"/>
        <v>0</v>
      </c>
      <c r="AH945" s="19" t="str">
        <f t="shared" si="922"/>
        <v/>
      </c>
      <c r="AI945" s="81">
        <f t="shared" si="923"/>
        <v>0</v>
      </c>
      <c r="AJ945" s="80">
        <f t="shared" si="929"/>
        <v>0</v>
      </c>
      <c r="AK945" s="19">
        <f t="shared" si="924"/>
        <v>0</v>
      </c>
      <c r="AL945" s="19">
        <f t="shared" si="925"/>
        <v>0</v>
      </c>
      <c r="AM945" s="64">
        <f>IF('Stammdaten Mitarbeitende'!N945&gt;0,AC945,0)</f>
        <v>0</v>
      </c>
      <c r="AN945" s="74">
        <f>IF('Stammdaten Mitarbeitende'!N945&gt;0,P945,0)</f>
        <v>0</v>
      </c>
      <c r="AO945" s="19">
        <f t="shared" si="926"/>
        <v>0</v>
      </c>
      <c r="AP945" s="19">
        <f t="shared" si="927"/>
        <v>0</v>
      </c>
      <c r="AQ945" s="97">
        <f t="shared" si="928"/>
        <v>0</v>
      </c>
    </row>
    <row r="946" spans="1:43" ht="17.25" hidden="1" customHeight="1" x14ac:dyDescent="0.2">
      <c r="A946" s="347" t="str">
        <f>'Stammdaten Mitarbeitende'!AA946</f>
        <v/>
      </c>
      <c r="B946" s="348" t="str">
        <f t="shared" si="901"/>
        <v/>
      </c>
      <c r="C946" s="162"/>
      <c r="D946" s="163"/>
      <c r="E946" s="164"/>
      <c r="F946" s="165"/>
      <c r="G946" s="307"/>
      <c r="H946" s="308"/>
      <c r="I946" s="346">
        <f t="shared" si="902"/>
        <v>0</v>
      </c>
      <c r="J946" s="309" t="str">
        <f t="shared" si="903"/>
        <v/>
      </c>
      <c r="K946" s="164"/>
      <c r="L946" s="342" t="str">
        <f t="shared" si="904"/>
        <v/>
      </c>
      <c r="M946" s="309" t="str">
        <f t="shared" si="905"/>
        <v/>
      </c>
      <c r="N946" s="309" t="str">
        <f t="shared" si="906"/>
        <v/>
      </c>
      <c r="O946" s="309" t="str">
        <f t="shared" si="907"/>
        <v/>
      </c>
      <c r="P946" s="164"/>
      <c r="Q946" s="309" t="str">
        <f t="shared" si="908"/>
        <v/>
      </c>
      <c r="R946" s="309" t="str">
        <f t="shared" si="909"/>
        <v/>
      </c>
      <c r="S946" s="56"/>
      <c r="T946" s="57"/>
      <c r="U946" s="64" t="str">
        <f>IF($A946="","",'Stammdaten Mitarbeitende'!L946)</f>
        <v/>
      </c>
      <c r="V946" s="63">
        <f t="shared" si="910"/>
        <v>0</v>
      </c>
      <c r="W946" s="63" t="str">
        <f t="shared" si="911"/>
        <v/>
      </c>
      <c r="X946" s="63" t="str">
        <f t="shared" si="912"/>
        <v/>
      </c>
      <c r="Y946" s="65" t="str">
        <f t="shared" si="913"/>
        <v/>
      </c>
      <c r="Z946" s="65" t="str">
        <f t="shared" si="914"/>
        <v/>
      </c>
      <c r="AA946" s="19" t="str">
        <f t="shared" si="915"/>
        <v/>
      </c>
      <c r="AB946" s="19" t="str">
        <f t="shared" si="916"/>
        <v/>
      </c>
      <c r="AC946" s="19" t="str">
        <f t="shared" si="917"/>
        <v/>
      </c>
      <c r="AD946" s="19" t="str">
        <f t="shared" si="918"/>
        <v/>
      </c>
      <c r="AE946" s="19" t="str">
        <f t="shared" si="919"/>
        <v/>
      </c>
      <c r="AF946" s="19" t="str">
        <f t="shared" si="920"/>
        <v/>
      </c>
      <c r="AG946" s="19">
        <f t="shared" si="921"/>
        <v>0</v>
      </c>
      <c r="AH946" s="19" t="str">
        <f t="shared" si="922"/>
        <v/>
      </c>
      <c r="AI946" s="81">
        <f t="shared" si="923"/>
        <v>0</v>
      </c>
      <c r="AJ946" s="80">
        <f t="shared" si="929"/>
        <v>0</v>
      </c>
      <c r="AK946" s="19">
        <f t="shared" si="924"/>
        <v>0</v>
      </c>
      <c r="AL946" s="19">
        <f t="shared" si="925"/>
        <v>0</v>
      </c>
      <c r="AM946" s="64">
        <f>IF('Stammdaten Mitarbeitende'!N946&gt;0,AC946,0)</f>
        <v>0</v>
      </c>
      <c r="AN946" s="74">
        <f>IF('Stammdaten Mitarbeitende'!N946&gt;0,P946,0)</f>
        <v>0</v>
      </c>
      <c r="AO946" s="19">
        <f t="shared" si="926"/>
        <v>0</v>
      </c>
      <c r="AP946" s="19">
        <f t="shared" si="927"/>
        <v>0</v>
      </c>
      <c r="AQ946" s="97">
        <f t="shared" si="928"/>
        <v>0</v>
      </c>
    </row>
    <row r="947" spans="1:43" ht="17.25" hidden="1" customHeight="1" x14ac:dyDescent="0.2">
      <c r="A947" s="347" t="str">
        <f>'Stammdaten Mitarbeitende'!AA947</f>
        <v/>
      </c>
      <c r="B947" s="348" t="str">
        <f t="shared" si="901"/>
        <v/>
      </c>
      <c r="C947" s="162"/>
      <c r="D947" s="163"/>
      <c r="E947" s="164"/>
      <c r="F947" s="165"/>
      <c r="G947" s="307"/>
      <c r="H947" s="308"/>
      <c r="I947" s="346">
        <f t="shared" si="902"/>
        <v>0</v>
      </c>
      <c r="J947" s="309" t="str">
        <f t="shared" si="903"/>
        <v/>
      </c>
      <c r="K947" s="164"/>
      <c r="L947" s="342" t="str">
        <f t="shared" si="904"/>
        <v/>
      </c>
      <c r="M947" s="309" t="str">
        <f t="shared" si="905"/>
        <v/>
      </c>
      <c r="N947" s="309" t="str">
        <f t="shared" si="906"/>
        <v/>
      </c>
      <c r="O947" s="309" t="str">
        <f t="shared" si="907"/>
        <v/>
      </c>
      <c r="P947" s="164"/>
      <c r="Q947" s="309" t="str">
        <f t="shared" si="908"/>
        <v/>
      </c>
      <c r="R947" s="309" t="str">
        <f t="shared" si="909"/>
        <v/>
      </c>
      <c r="S947" s="56"/>
      <c r="T947" s="57"/>
      <c r="U947" s="64" t="str">
        <f>IF($A947="","",'Stammdaten Mitarbeitende'!L947)</f>
        <v/>
      </c>
      <c r="V947" s="63">
        <f t="shared" si="910"/>
        <v>0</v>
      </c>
      <c r="W947" s="63" t="str">
        <f t="shared" si="911"/>
        <v/>
      </c>
      <c r="X947" s="63" t="str">
        <f t="shared" si="912"/>
        <v/>
      </c>
      <c r="Y947" s="65" t="str">
        <f t="shared" si="913"/>
        <v/>
      </c>
      <c r="Z947" s="65" t="str">
        <f t="shared" si="914"/>
        <v/>
      </c>
      <c r="AA947" s="19" t="str">
        <f t="shared" si="915"/>
        <v/>
      </c>
      <c r="AB947" s="19" t="str">
        <f t="shared" si="916"/>
        <v/>
      </c>
      <c r="AC947" s="19" t="str">
        <f t="shared" si="917"/>
        <v/>
      </c>
      <c r="AD947" s="19" t="str">
        <f t="shared" si="918"/>
        <v/>
      </c>
      <c r="AE947" s="19" t="str">
        <f t="shared" si="919"/>
        <v/>
      </c>
      <c r="AF947" s="19" t="str">
        <f t="shared" si="920"/>
        <v/>
      </c>
      <c r="AG947" s="19">
        <f t="shared" si="921"/>
        <v>0</v>
      </c>
      <c r="AH947" s="19" t="str">
        <f t="shared" si="922"/>
        <v/>
      </c>
      <c r="AI947" s="81">
        <f t="shared" si="923"/>
        <v>0</v>
      </c>
      <c r="AJ947" s="80">
        <f t="shared" si="929"/>
        <v>0</v>
      </c>
      <c r="AK947" s="19">
        <f t="shared" si="924"/>
        <v>0</v>
      </c>
      <c r="AL947" s="19">
        <f t="shared" si="925"/>
        <v>0</v>
      </c>
      <c r="AM947" s="64">
        <f>IF('Stammdaten Mitarbeitende'!N947&gt;0,AC947,0)</f>
        <v>0</v>
      </c>
      <c r="AN947" s="74">
        <f>IF('Stammdaten Mitarbeitende'!N947&gt;0,P947,0)</f>
        <v>0</v>
      </c>
      <c r="AO947" s="19">
        <f t="shared" si="926"/>
        <v>0</v>
      </c>
      <c r="AP947" s="19">
        <f t="shared" si="927"/>
        <v>0</v>
      </c>
      <c r="AQ947" s="97">
        <f t="shared" si="928"/>
        <v>0</v>
      </c>
    </row>
    <row r="948" spans="1:43" ht="17.25" hidden="1" customHeight="1" x14ac:dyDescent="0.2">
      <c r="A948" s="347" t="str">
        <f>'Stammdaten Mitarbeitende'!AA948</f>
        <v/>
      </c>
      <c r="B948" s="348" t="str">
        <f t="shared" si="901"/>
        <v/>
      </c>
      <c r="C948" s="162"/>
      <c r="D948" s="163"/>
      <c r="E948" s="164"/>
      <c r="F948" s="165"/>
      <c r="G948" s="307"/>
      <c r="H948" s="308"/>
      <c r="I948" s="346">
        <f t="shared" si="902"/>
        <v>0</v>
      </c>
      <c r="J948" s="309" t="str">
        <f t="shared" si="903"/>
        <v/>
      </c>
      <c r="K948" s="164"/>
      <c r="L948" s="342" t="str">
        <f t="shared" si="904"/>
        <v/>
      </c>
      <c r="M948" s="309" t="str">
        <f t="shared" si="905"/>
        <v/>
      </c>
      <c r="N948" s="309" t="str">
        <f t="shared" si="906"/>
        <v/>
      </c>
      <c r="O948" s="309" t="str">
        <f t="shared" si="907"/>
        <v/>
      </c>
      <c r="P948" s="164"/>
      <c r="Q948" s="309" t="str">
        <f t="shared" si="908"/>
        <v/>
      </c>
      <c r="R948" s="309" t="str">
        <f t="shared" si="909"/>
        <v/>
      </c>
      <c r="S948" s="56"/>
      <c r="T948" s="57"/>
      <c r="U948" s="64" t="str">
        <f>IF($A948="","",'Stammdaten Mitarbeitende'!L948)</f>
        <v/>
      </c>
      <c r="V948" s="63">
        <f t="shared" si="910"/>
        <v>0</v>
      </c>
      <c r="W948" s="63" t="str">
        <f t="shared" si="911"/>
        <v/>
      </c>
      <c r="X948" s="63" t="str">
        <f t="shared" si="912"/>
        <v/>
      </c>
      <c r="Y948" s="65" t="str">
        <f t="shared" si="913"/>
        <v/>
      </c>
      <c r="Z948" s="65" t="str">
        <f t="shared" si="914"/>
        <v/>
      </c>
      <c r="AA948" s="19" t="str">
        <f t="shared" si="915"/>
        <v/>
      </c>
      <c r="AB948" s="19" t="str">
        <f t="shared" si="916"/>
        <v/>
      </c>
      <c r="AC948" s="19" t="str">
        <f t="shared" si="917"/>
        <v/>
      </c>
      <c r="AD948" s="19" t="str">
        <f t="shared" si="918"/>
        <v/>
      </c>
      <c r="AE948" s="19" t="str">
        <f t="shared" si="919"/>
        <v/>
      </c>
      <c r="AF948" s="19" t="str">
        <f t="shared" si="920"/>
        <v/>
      </c>
      <c r="AG948" s="19">
        <f t="shared" si="921"/>
        <v>0</v>
      </c>
      <c r="AH948" s="19" t="str">
        <f t="shared" si="922"/>
        <v/>
      </c>
      <c r="AI948" s="81">
        <f t="shared" si="923"/>
        <v>0</v>
      </c>
      <c r="AJ948" s="80">
        <f t="shared" si="929"/>
        <v>0</v>
      </c>
      <c r="AK948" s="19">
        <f t="shared" si="924"/>
        <v>0</v>
      </c>
      <c r="AL948" s="19">
        <f t="shared" si="925"/>
        <v>0</v>
      </c>
      <c r="AM948" s="64">
        <f>IF('Stammdaten Mitarbeitende'!N948&gt;0,AC948,0)</f>
        <v>0</v>
      </c>
      <c r="AN948" s="74">
        <f>IF('Stammdaten Mitarbeitende'!N948&gt;0,P948,0)</f>
        <v>0</v>
      </c>
      <c r="AO948" s="19">
        <f t="shared" si="926"/>
        <v>0</v>
      </c>
      <c r="AP948" s="19">
        <f t="shared" si="927"/>
        <v>0</v>
      </c>
      <c r="AQ948" s="97">
        <f t="shared" si="928"/>
        <v>0</v>
      </c>
    </row>
    <row r="949" spans="1:43" ht="17.25" hidden="1" customHeight="1" x14ac:dyDescent="0.2">
      <c r="A949" s="347" t="str">
        <f>'Stammdaten Mitarbeitende'!AA949</f>
        <v/>
      </c>
      <c r="B949" s="348" t="str">
        <f t="shared" si="901"/>
        <v/>
      </c>
      <c r="C949" s="162"/>
      <c r="D949" s="163"/>
      <c r="E949" s="164"/>
      <c r="F949" s="165"/>
      <c r="G949" s="307"/>
      <c r="H949" s="308"/>
      <c r="I949" s="346">
        <f t="shared" si="902"/>
        <v>0</v>
      </c>
      <c r="J949" s="309" t="str">
        <f t="shared" si="903"/>
        <v/>
      </c>
      <c r="K949" s="164"/>
      <c r="L949" s="342" t="str">
        <f t="shared" si="904"/>
        <v/>
      </c>
      <c r="M949" s="309" t="str">
        <f t="shared" si="905"/>
        <v/>
      </c>
      <c r="N949" s="309" t="str">
        <f t="shared" si="906"/>
        <v/>
      </c>
      <c r="O949" s="309" t="str">
        <f t="shared" si="907"/>
        <v/>
      </c>
      <c r="P949" s="164"/>
      <c r="Q949" s="309" t="str">
        <f t="shared" si="908"/>
        <v/>
      </c>
      <c r="R949" s="309" t="str">
        <f t="shared" si="909"/>
        <v/>
      </c>
      <c r="S949" s="56"/>
      <c r="T949" s="57"/>
      <c r="U949" s="64" t="str">
        <f>IF($A949="","",'Stammdaten Mitarbeitende'!L949)</f>
        <v/>
      </c>
      <c r="V949" s="63">
        <f t="shared" si="910"/>
        <v>0</v>
      </c>
      <c r="W949" s="63" t="str">
        <f t="shared" si="911"/>
        <v/>
      </c>
      <c r="X949" s="63" t="str">
        <f t="shared" si="912"/>
        <v/>
      </c>
      <c r="Y949" s="65" t="str">
        <f t="shared" si="913"/>
        <v/>
      </c>
      <c r="Z949" s="65" t="str">
        <f t="shared" si="914"/>
        <v/>
      </c>
      <c r="AA949" s="19" t="str">
        <f t="shared" si="915"/>
        <v/>
      </c>
      <c r="AB949" s="19" t="str">
        <f t="shared" si="916"/>
        <v/>
      </c>
      <c r="AC949" s="19" t="str">
        <f t="shared" si="917"/>
        <v/>
      </c>
      <c r="AD949" s="19" t="str">
        <f t="shared" si="918"/>
        <v/>
      </c>
      <c r="AE949" s="19" t="str">
        <f t="shared" si="919"/>
        <v/>
      </c>
      <c r="AF949" s="19" t="str">
        <f t="shared" si="920"/>
        <v/>
      </c>
      <c r="AG949" s="19">
        <f t="shared" si="921"/>
        <v>0</v>
      </c>
      <c r="AH949" s="19" t="str">
        <f t="shared" si="922"/>
        <v/>
      </c>
      <c r="AI949" s="81">
        <f t="shared" si="923"/>
        <v>0</v>
      </c>
      <c r="AJ949" s="80">
        <f t="shared" si="929"/>
        <v>0</v>
      </c>
      <c r="AK949" s="19">
        <f t="shared" si="924"/>
        <v>0</v>
      </c>
      <c r="AL949" s="19">
        <f t="shared" si="925"/>
        <v>0</v>
      </c>
      <c r="AM949" s="64">
        <f>IF('Stammdaten Mitarbeitende'!N949&gt;0,AC949,0)</f>
        <v>0</v>
      </c>
      <c r="AN949" s="74">
        <f>IF('Stammdaten Mitarbeitende'!N949&gt;0,P949,0)</f>
        <v>0</v>
      </c>
      <c r="AO949" s="19">
        <f t="shared" si="926"/>
        <v>0</v>
      </c>
      <c r="AP949" s="19">
        <f t="shared" si="927"/>
        <v>0</v>
      </c>
      <c r="AQ949" s="97">
        <f t="shared" si="928"/>
        <v>0</v>
      </c>
    </row>
    <row r="950" spans="1:43" ht="17.25" hidden="1" customHeight="1" x14ac:dyDescent="0.2">
      <c r="A950" s="347" t="str">
        <f>'Stammdaten Mitarbeitende'!AA950</f>
        <v/>
      </c>
      <c r="B950" s="348" t="str">
        <f t="shared" si="901"/>
        <v/>
      </c>
      <c r="C950" s="162"/>
      <c r="D950" s="163"/>
      <c r="E950" s="164"/>
      <c r="F950" s="165"/>
      <c r="G950" s="307"/>
      <c r="H950" s="308"/>
      <c r="I950" s="346">
        <f t="shared" si="902"/>
        <v>0</v>
      </c>
      <c r="J950" s="309" t="str">
        <f t="shared" si="903"/>
        <v/>
      </c>
      <c r="K950" s="164"/>
      <c r="L950" s="342" t="str">
        <f t="shared" si="904"/>
        <v/>
      </c>
      <c r="M950" s="309" t="str">
        <f t="shared" si="905"/>
        <v/>
      </c>
      <c r="N950" s="309" t="str">
        <f t="shared" si="906"/>
        <v/>
      </c>
      <c r="O950" s="309" t="str">
        <f t="shared" si="907"/>
        <v/>
      </c>
      <c r="P950" s="164"/>
      <c r="Q950" s="309" t="str">
        <f t="shared" si="908"/>
        <v/>
      </c>
      <c r="R950" s="309" t="str">
        <f t="shared" si="909"/>
        <v/>
      </c>
      <c r="S950" s="56"/>
      <c r="T950" s="57"/>
      <c r="U950" s="64" t="str">
        <f>IF($A950="","",'Stammdaten Mitarbeitende'!L950)</f>
        <v/>
      </c>
      <c r="V950" s="63">
        <f t="shared" si="910"/>
        <v>0</v>
      </c>
      <c r="W950" s="63" t="str">
        <f t="shared" si="911"/>
        <v/>
      </c>
      <c r="X950" s="63" t="str">
        <f t="shared" si="912"/>
        <v/>
      </c>
      <c r="Y950" s="65" t="str">
        <f t="shared" si="913"/>
        <v/>
      </c>
      <c r="Z950" s="65" t="str">
        <f t="shared" si="914"/>
        <v/>
      </c>
      <c r="AA950" s="19" t="str">
        <f t="shared" si="915"/>
        <v/>
      </c>
      <c r="AB950" s="19" t="str">
        <f t="shared" si="916"/>
        <v/>
      </c>
      <c r="AC950" s="19" t="str">
        <f t="shared" si="917"/>
        <v/>
      </c>
      <c r="AD950" s="19" t="str">
        <f t="shared" si="918"/>
        <v/>
      </c>
      <c r="AE950" s="19" t="str">
        <f t="shared" si="919"/>
        <v/>
      </c>
      <c r="AF950" s="19" t="str">
        <f t="shared" si="920"/>
        <v/>
      </c>
      <c r="AG950" s="19">
        <f t="shared" si="921"/>
        <v>0</v>
      </c>
      <c r="AH950" s="19" t="str">
        <f t="shared" si="922"/>
        <v/>
      </c>
      <c r="AI950" s="81">
        <f t="shared" si="923"/>
        <v>0</v>
      </c>
      <c r="AJ950" s="80">
        <f t="shared" si="929"/>
        <v>0</v>
      </c>
      <c r="AK950" s="19">
        <f t="shared" si="924"/>
        <v>0</v>
      </c>
      <c r="AL950" s="19">
        <f t="shared" si="925"/>
        <v>0</v>
      </c>
      <c r="AM950" s="64">
        <f>IF('Stammdaten Mitarbeitende'!N950&gt;0,AC950,0)</f>
        <v>0</v>
      </c>
      <c r="AN950" s="74">
        <f>IF('Stammdaten Mitarbeitende'!N950&gt;0,P950,0)</f>
        <v>0</v>
      </c>
      <c r="AO950" s="19">
        <f t="shared" si="926"/>
        <v>0</v>
      </c>
      <c r="AP950" s="19">
        <f t="shared" si="927"/>
        <v>0</v>
      </c>
      <c r="AQ950" s="97">
        <f t="shared" si="928"/>
        <v>0</v>
      </c>
    </row>
    <row r="951" spans="1:43" ht="17.25" hidden="1" customHeight="1" x14ac:dyDescent="0.2">
      <c r="A951" s="347" t="str">
        <f>'Stammdaten Mitarbeitende'!AA951</f>
        <v/>
      </c>
      <c r="B951" s="348" t="str">
        <f t="shared" si="901"/>
        <v/>
      </c>
      <c r="C951" s="162"/>
      <c r="D951" s="163"/>
      <c r="E951" s="164"/>
      <c r="F951" s="165"/>
      <c r="G951" s="307"/>
      <c r="H951" s="308"/>
      <c r="I951" s="346">
        <f t="shared" si="902"/>
        <v>0</v>
      </c>
      <c r="J951" s="309" t="str">
        <f t="shared" si="903"/>
        <v/>
      </c>
      <c r="K951" s="164"/>
      <c r="L951" s="342" t="str">
        <f t="shared" si="904"/>
        <v/>
      </c>
      <c r="M951" s="309" t="str">
        <f t="shared" si="905"/>
        <v/>
      </c>
      <c r="N951" s="309" t="str">
        <f t="shared" si="906"/>
        <v/>
      </c>
      <c r="O951" s="309" t="str">
        <f t="shared" si="907"/>
        <v/>
      </c>
      <c r="P951" s="164"/>
      <c r="Q951" s="309" t="str">
        <f t="shared" si="908"/>
        <v/>
      </c>
      <c r="R951" s="309" t="str">
        <f t="shared" si="909"/>
        <v/>
      </c>
      <c r="S951" s="56"/>
      <c r="T951" s="57"/>
      <c r="U951" s="64" t="str">
        <f>IF($A951="","",'Stammdaten Mitarbeitende'!L951)</f>
        <v/>
      </c>
      <c r="V951" s="63">
        <f t="shared" si="910"/>
        <v>0</v>
      </c>
      <c r="W951" s="63" t="str">
        <f t="shared" si="911"/>
        <v/>
      </c>
      <c r="X951" s="63" t="str">
        <f t="shared" si="912"/>
        <v/>
      </c>
      <c r="Y951" s="65" t="str">
        <f t="shared" si="913"/>
        <v/>
      </c>
      <c r="Z951" s="65" t="str">
        <f t="shared" si="914"/>
        <v/>
      </c>
      <c r="AA951" s="19" t="str">
        <f t="shared" si="915"/>
        <v/>
      </c>
      <c r="AB951" s="19" t="str">
        <f t="shared" si="916"/>
        <v/>
      </c>
      <c r="AC951" s="19" t="str">
        <f t="shared" si="917"/>
        <v/>
      </c>
      <c r="AD951" s="19" t="str">
        <f t="shared" si="918"/>
        <v/>
      </c>
      <c r="AE951" s="19" t="str">
        <f t="shared" si="919"/>
        <v/>
      </c>
      <c r="AF951" s="19" t="str">
        <f t="shared" si="920"/>
        <v/>
      </c>
      <c r="AG951" s="19">
        <f t="shared" si="921"/>
        <v>0</v>
      </c>
      <c r="AH951" s="19" t="str">
        <f t="shared" si="922"/>
        <v/>
      </c>
      <c r="AI951" s="81">
        <f t="shared" si="923"/>
        <v>0</v>
      </c>
      <c r="AJ951" s="80">
        <f t="shared" si="929"/>
        <v>0</v>
      </c>
      <c r="AK951" s="19">
        <f t="shared" si="924"/>
        <v>0</v>
      </c>
      <c r="AL951" s="19">
        <f t="shared" si="925"/>
        <v>0</v>
      </c>
      <c r="AM951" s="64">
        <f>IF('Stammdaten Mitarbeitende'!N951&gt;0,AC951,0)</f>
        <v>0</v>
      </c>
      <c r="AN951" s="74">
        <f>IF('Stammdaten Mitarbeitende'!N951&gt;0,P951,0)</f>
        <v>0</v>
      </c>
      <c r="AO951" s="19">
        <f t="shared" si="926"/>
        <v>0</v>
      </c>
      <c r="AP951" s="19">
        <f t="shared" si="927"/>
        <v>0</v>
      </c>
      <c r="AQ951" s="97">
        <f t="shared" si="928"/>
        <v>0</v>
      </c>
    </row>
    <row r="952" spans="1:43" ht="17.25" hidden="1" customHeight="1" x14ac:dyDescent="0.2">
      <c r="A952" s="347" t="str">
        <f>'Stammdaten Mitarbeitende'!AA952</f>
        <v/>
      </c>
      <c r="B952" s="348" t="str">
        <f t="shared" si="901"/>
        <v/>
      </c>
      <c r="C952" s="162"/>
      <c r="D952" s="163"/>
      <c r="E952" s="164"/>
      <c r="F952" s="165"/>
      <c r="G952" s="307"/>
      <c r="H952" s="308"/>
      <c r="I952" s="346">
        <f t="shared" si="902"/>
        <v>0</v>
      </c>
      <c r="J952" s="309" t="str">
        <f t="shared" si="903"/>
        <v/>
      </c>
      <c r="K952" s="164"/>
      <c r="L952" s="342" t="str">
        <f t="shared" si="904"/>
        <v/>
      </c>
      <c r="M952" s="309" t="str">
        <f t="shared" si="905"/>
        <v/>
      </c>
      <c r="N952" s="309" t="str">
        <f t="shared" si="906"/>
        <v/>
      </c>
      <c r="O952" s="309" t="str">
        <f t="shared" si="907"/>
        <v/>
      </c>
      <c r="P952" s="164"/>
      <c r="Q952" s="309" t="str">
        <f t="shared" si="908"/>
        <v/>
      </c>
      <c r="R952" s="309" t="str">
        <f t="shared" si="909"/>
        <v/>
      </c>
      <c r="S952" s="56"/>
      <c r="T952" s="57"/>
      <c r="U952" s="64" t="str">
        <f>IF($A952="","",'Stammdaten Mitarbeitende'!L952)</f>
        <v/>
      </c>
      <c r="V952" s="63">
        <f t="shared" si="910"/>
        <v>0</v>
      </c>
      <c r="W952" s="63" t="str">
        <f t="shared" si="911"/>
        <v/>
      </c>
      <c r="X952" s="63" t="str">
        <f t="shared" si="912"/>
        <v/>
      </c>
      <c r="Y952" s="65" t="str">
        <f t="shared" si="913"/>
        <v/>
      </c>
      <c r="Z952" s="65" t="str">
        <f t="shared" si="914"/>
        <v/>
      </c>
      <c r="AA952" s="19" t="str">
        <f t="shared" si="915"/>
        <v/>
      </c>
      <c r="AB952" s="19" t="str">
        <f t="shared" si="916"/>
        <v/>
      </c>
      <c r="AC952" s="19" t="str">
        <f t="shared" si="917"/>
        <v/>
      </c>
      <c r="AD952" s="19" t="str">
        <f t="shared" si="918"/>
        <v/>
      </c>
      <c r="AE952" s="19" t="str">
        <f t="shared" si="919"/>
        <v/>
      </c>
      <c r="AF952" s="19" t="str">
        <f t="shared" si="920"/>
        <v/>
      </c>
      <c r="AG952" s="19">
        <f t="shared" si="921"/>
        <v>0</v>
      </c>
      <c r="AH952" s="19" t="str">
        <f t="shared" si="922"/>
        <v/>
      </c>
      <c r="AI952" s="81">
        <f t="shared" si="923"/>
        <v>0</v>
      </c>
      <c r="AJ952" s="80">
        <f t="shared" si="929"/>
        <v>0</v>
      </c>
      <c r="AK952" s="19">
        <f t="shared" si="924"/>
        <v>0</v>
      </c>
      <c r="AL952" s="19">
        <f t="shared" si="925"/>
        <v>0</v>
      </c>
      <c r="AM952" s="64">
        <f>IF('Stammdaten Mitarbeitende'!N952&gt;0,AC952,0)</f>
        <v>0</v>
      </c>
      <c r="AN952" s="74">
        <f>IF('Stammdaten Mitarbeitende'!N952&gt;0,P952,0)</f>
        <v>0</v>
      </c>
      <c r="AO952" s="19">
        <f t="shared" si="926"/>
        <v>0</v>
      </c>
      <c r="AP952" s="19">
        <f t="shared" si="927"/>
        <v>0</v>
      </c>
      <c r="AQ952" s="97">
        <f t="shared" si="928"/>
        <v>0</v>
      </c>
    </row>
    <row r="953" spans="1:43" ht="17.25" hidden="1" customHeight="1" x14ac:dyDescent="0.2">
      <c r="A953" s="347" t="str">
        <f>'Stammdaten Mitarbeitende'!AA953</f>
        <v/>
      </c>
      <c r="B953" s="348" t="str">
        <f t="shared" si="901"/>
        <v/>
      </c>
      <c r="C953" s="162"/>
      <c r="D953" s="163"/>
      <c r="E953" s="164"/>
      <c r="F953" s="165"/>
      <c r="G953" s="307"/>
      <c r="H953" s="308"/>
      <c r="I953" s="346">
        <f t="shared" si="902"/>
        <v>0</v>
      </c>
      <c r="J953" s="309" t="str">
        <f t="shared" si="903"/>
        <v/>
      </c>
      <c r="K953" s="164"/>
      <c r="L953" s="342" t="str">
        <f t="shared" si="904"/>
        <v/>
      </c>
      <c r="M953" s="309" t="str">
        <f t="shared" si="905"/>
        <v/>
      </c>
      <c r="N953" s="309" t="str">
        <f t="shared" si="906"/>
        <v/>
      </c>
      <c r="O953" s="309" t="str">
        <f t="shared" si="907"/>
        <v/>
      </c>
      <c r="P953" s="164"/>
      <c r="Q953" s="309" t="str">
        <f t="shared" si="908"/>
        <v/>
      </c>
      <c r="R953" s="309" t="str">
        <f t="shared" si="909"/>
        <v/>
      </c>
      <c r="S953" s="56"/>
      <c r="T953" s="57"/>
      <c r="U953" s="64" t="str">
        <f>IF($A953="","",'Stammdaten Mitarbeitende'!L953)</f>
        <v/>
      </c>
      <c r="V953" s="63">
        <f t="shared" si="910"/>
        <v>0</v>
      </c>
      <c r="W953" s="63" t="str">
        <f t="shared" si="911"/>
        <v/>
      </c>
      <c r="X953" s="63" t="str">
        <f t="shared" si="912"/>
        <v/>
      </c>
      <c r="Y953" s="65" t="str">
        <f t="shared" si="913"/>
        <v/>
      </c>
      <c r="Z953" s="65" t="str">
        <f t="shared" si="914"/>
        <v/>
      </c>
      <c r="AA953" s="19" t="str">
        <f t="shared" si="915"/>
        <v/>
      </c>
      <c r="AB953" s="19" t="str">
        <f t="shared" si="916"/>
        <v/>
      </c>
      <c r="AC953" s="19" t="str">
        <f t="shared" si="917"/>
        <v/>
      </c>
      <c r="AD953" s="19" t="str">
        <f t="shared" si="918"/>
        <v/>
      </c>
      <c r="AE953" s="19" t="str">
        <f t="shared" si="919"/>
        <v/>
      </c>
      <c r="AF953" s="19" t="str">
        <f t="shared" si="920"/>
        <v/>
      </c>
      <c r="AG953" s="19">
        <f t="shared" si="921"/>
        <v>0</v>
      </c>
      <c r="AH953" s="19" t="str">
        <f t="shared" si="922"/>
        <v/>
      </c>
      <c r="AI953" s="81">
        <f t="shared" si="923"/>
        <v>0</v>
      </c>
      <c r="AJ953" s="80">
        <f t="shared" si="929"/>
        <v>0</v>
      </c>
      <c r="AK953" s="19">
        <f t="shared" si="924"/>
        <v>0</v>
      </c>
      <c r="AL953" s="19">
        <f t="shared" si="925"/>
        <v>0</v>
      </c>
      <c r="AM953" s="64">
        <f>IF('Stammdaten Mitarbeitende'!N953&gt;0,AC953,0)</f>
        <v>0</v>
      </c>
      <c r="AN953" s="74">
        <f>IF('Stammdaten Mitarbeitende'!N953&gt;0,P953,0)</f>
        <v>0</v>
      </c>
      <c r="AO953" s="19">
        <f t="shared" si="926"/>
        <v>0</v>
      </c>
      <c r="AP953" s="19">
        <f t="shared" si="927"/>
        <v>0</v>
      </c>
      <c r="AQ953" s="97">
        <f t="shared" si="928"/>
        <v>0</v>
      </c>
    </row>
    <row r="954" spans="1:43" ht="17.25" hidden="1" customHeight="1" x14ac:dyDescent="0.2">
      <c r="A954" s="347" t="str">
        <f>'Stammdaten Mitarbeitende'!AA954</f>
        <v/>
      </c>
      <c r="B954" s="348" t="str">
        <f t="shared" si="901"/>
        <v/>
      </c>
      <c r="C954" s="162"/>
      <c r="D954" s="163"/>
      <c r="E954" s="164"/>
      <c r="F954" s="165"/>
      <c r="G954" s="307"/>
      <c r="H954" s="308"/>
      <c r="I954" s="346">
        <f t="shared" si="902"/>
        <v>0</v>
      </c>
      <c r="J954" s="309" t="str">
        <f t="shared" si="903"/>
        <v/>
      </c>
      <c r="K954" s="164"/>
      <c r="L954" s="342" t="str">
        <f t="shared" si="904"/>
        <v/>
      </c>
      <c r="M954" s="309" t="str">
        <f t="shared" si="905"/>
        <v/>
      </c>
      <c r="N954" s="309" t="str">
        <f t="shared" si="906"/>
        <v/>
      </c>
      <c r="O954" s="309" t="str">
        <f t="shared" si="907"/>
        <v/>
      </c>
      <c r="P954" s="164"/>
      <c r="Q954" s="309" t="str">
        <f t="shared" si="908"/>
        <v/>
      </c>
      <c r="R954" s="309" t="str">
        <f t="shared" si="909"/>
        <v/>
      </c>
      <c r="S954" s="56"/>
      <c r="T954" s="57"/>
      <c r="U954" s="64" t="str">
        <f>IF($A954="","",'Stammdaten Mitarbeitende'!L954)</f>
        <v/>
      </c>
      <c r="V954" s="63">
        <f t="shared" si="910"/>
        <v>0</v>
      </c>
      <c r="W954" s="63" t="str">
        <f t="shared" si="911"/>
        <v/>
      </c>
      <c r="X954" s="63" t="str">
        <f t="shared" si="912"/>
        <v/>
      </c>
      <c r="Y954" s="65" t="str">
        <f t="shared" si="913"/>
        <v/>
      </c>
      <c r="Z954" s="65" t="str">
        <f t="shared" si="914"/>
        <v/>
      </c>
      <c r="AA954" s="19" t="str">
        <f t="shared" si="915"/>
        <v/>
      </c>
      <c r="AB954" s="19" t="str">
        <f t="shared" si="916"/>
        <v/>
      </c>
      <c r="AC954" s="19" t="str">
        <f t="shared" si="917"/>
        <v/>
      </c>
      <c r="AD954" s="19" t="str">
        <f t="shared" si="918"/>
        <v/>
      </c>
      <c r="AE954" s="19" t="str">
        <f t="shared" si="919"/>
        <v/>
      </c>
      <c r="AF954" s="19" t="str">
        <f t="shared" si="920"/>
        <v/>
      </c>
      <c r="AG954" s="19">
        <f t="shared" si="921"/>
        <v>0</v>
      </c>
      <c r="AH954" s="19" t="str">
        <f t="shared" si="922"/>
        <v/>
      </c>
      <c r="AI954" s="81">
        <f t="shared" si="923"/>
        <v>0</v>
      </c>
      <c r="AJ954" s="80">
        <f t="shared" si="929"/>
        <v>0</v>
      </c>
      <c r="AK954" s="19">
        <f t="shared" si="924"/>
        <v>0</v>
      </c>
      <c r="AL954" s="19">
        <f t="shared" si="925"/>
        <v>0</v>
      </c>
      <c r="AM954" s="64">
        <f>IF('Stammdaten Mitarbeitende'!N954&gt;0,AC954,0)</f>
        <v>0</v>
      </c>
      <c r="AN954" s="74">
        <f>IF('Stammdaten Mitarbeitende'!N954&gt;0,P954,0)</f>
        <v>0</v>
      </c>
      <c r="AO954" s="19">
        <f t="shared" si="926"/>
        <v>0</v>
      </c>
      <c r="AP954" s="19">
        <f t="shared" si="927"/>
        <v>0</v>
      </c>
      <c r="AQ954" s="97">
        <f t="shared" si="928"/>
        <v>0</v>
      </c>
    </row>
    <row r="955" spans="1:43" ht="17.25" hidden="1" customHeight="1" x14ac:dyDescent="0.2">
      <c r="A955" s="347" t="str">
        <f>'Stammdaten Mitarbeitende'!AA955</f>
        <v/>
      </c>
      <c r="B955" s="348" t="str">
        <f t="shared" si="901"/>
        <v/>
      </c>
      <c r="C955" s="162"/>
      <c r="D955" s="163"/>
      <c r="E955" s="164"/>
      <c r="F955" s="165"/>
      <c r="G955" s="307"/>
      <c r="H955" s="308"/>
      <c r="I955" s="346">
        <f t="shared" si="902"/>
        <v>0</v>
      </c>
      <c r="J955" s="309" t="str">
        <f t="shared" si="903"/>
        <v/>
      </c>
      <c r="K955" s="164"/>
      <c r="L955" s="342" t="str">
        <f t="shared" si="904"/>
        <v/>
      </c>
      <c r="M955" s="309" t="str">
        <f t="shared" si="905"/>
        <v/>
      </c>
      <c r="N955" s="309" t="str">
        <f t="shared" si="906"/>
        <v/>
      </c>
      <c r="O955" s="309" t="str">
        <f t="shared" si="907"/>
        <v/>
      </c>
      <c r="P955" s="164"/>
      <c r="Q955" s="309" t="str">
        <f t="shared" si="908"/>
        <v/>
      </c>
      <c r="R955" s="309" t="str">
        <f t="shared" si="909"/>
        <v/>
      </c>
      <c r="S955" s="56"/>
      <c r="T955" s="57"/>
      <c r="U955" s="64" t="str">
        <f>IF($A955="","",'Stammdaten Mitarbeitende'!L955)</f>
        <v/>
      </c>
      <c r="V955" s="63">
        <f t="shared" si="910"/>
        <v>0</v>
      </c>
      <c r="W955" s="63" t="str">
        <f t="shared" si="911"/>
        <v/>
      </c>
      <c r="X955" s="63" t="str">
        <f t="shared" si="912"/>
        <v/>
      </c>
      <c r="Y955" s="65" t="str">
        <f t="shared" si="913"/>
        <v/>
      </c>
      <c r="Z955" s="65" t="str">
        <f t="shared" si="914"/>
        <v/>
      </c>
      <c r="AA955" s="19" t="str">
        <f t="shared" si="915"/>
        <v/>
      </c>
      <c r="AB955" s="19" t="str">
        <f t="shared" si="916"/>
        <v/>
      </c>
      <c r="AC955" s="19" t="str">
        <f t="shared" si="917"/>
        <v/>
      </c>
      <c r="AD955" s="19" t="str">
        <f t="shared" si="918"/>
        <v/>
      </c>
      <c r="AE955" s="19" t="str">
        <f t="shared" si="919"/>
        <v/>
      </c>
      <c r="AF955" s="19" t="str">
        <f t="shared" si="920"/>
        <v/>
      </c>
      <c r="AG955" s="19">
        <f t="shared" si="921"/>
        <v>0</v>
      </c>
      <c r="AH955" s="19" t="str">
        <f t="shared" si="922"/>
        <v/>
      </c>
      <c r="AI955" s="81">
        <f t="shared" si="923"/>
        <v>0</v>
      </c>
      <c r="AJ955" s="80">
        <f t="shared" si="929"/>
        <v>0</v>
      </c>
      <c r="AK955" s="19">
        <f t="shared" si="924"/>
        <v>0</v>
      </c>
      <c r="AL955" s="19">
        <f t="shared" si="925"/>
        <v>0</v>
      </c>
      <c r="AM955" s="64">
        <f>IF('Stammdaten Mitarbeitende'!N955&gt;0,AC955,0)</f>
        <v>0</v>
      </c>
      <c r="AN955" s="74">
        <f>IF('Stammdaten Mitarbeitende'!N955&gt;0,P955,0)</f>
        <v>0</v>
      </c>
      <c r="AO955" s="19">
        <f t="shared" si="926"/>
        <v>0</v>
      </c>
      <c r="AP955" s="19">
        <f t="shared" si="927"/>
        <v>0</v>
      </c>
      <c r="AQ955" s="97">
        <f t="shared" si="928"/>
        <v>0</v>
      </c>
    </row>
    <row r="956" spans="1:43" ht="17.25" hidden="1" customHeight="1" x14ac:dyDescent="0.2">
      <c r="A956" s="347" t="str">
        <f>'Stammdaten Mitarbeitende'!AA956</f>
        <v/>
      </c>
      <c r="B956" s="348" t="str">
        <f t="shared" si="901"/>
        <v/>
      </c>
      <c r="C956" s="162"/>
      <c r="D956" s="163"/>
      <c r="E956" s="164"/>
      <c r="F956" s="165"/>
      <c r="G956" s="307"/>
      <c r="H956" s="308"/>
      <c r="I956" s="346">
        <f t="shared" si="902"/>
        <v>0</v>
      </c>
      <c r="J956" s="309" t="str">
        <f t="shared" si="903"/>
        <v/>
      </c>
      <c r="K956" s="164"/>
      <c r="L956" s="342" t="str">
        <f t="shared" si="904"/>
        <v/>
      </c>
      <c r="M956" s="309" t="str">
        <f t="shared" si="905"/>
        <v/>
      </c>
      <c r="N956" s="309" t="str">
        <f t="shared" si="906"/>
        <v/>
      </c>
      <c r="O956" s="309" t="str">
        <f t="shared" si="907"/>
        <v/>
      </c>
      <c r="P956" s="164"/>
      <c r="Q956" s="309" t="str">
        <f t="shared" si="908"/>
        <v/>
      </c>
      <c r="R956" s="309" t="str">
        <f t="shared" si="909"/>
        <v/>
      </c>
      <c r="S956" s="56"/>
      <c r="T956" s="57"/>
      <c r="U956" s="64" t="str">
        <f>IF($A956="","",'Stammdaten Mitarbeitende'!L956)</f>
        <v/>
      </c>
      <c r="V956" s="63">
        <f t="shared" si="910"/>
        <v>0</v>
      </c>
      <c r="W956" s="63" t="str">
        <f t="shared" si="911"/>
        <v/>
      </c>
      <c r="X956" s="63" t="str">
        <f t="shared" si="912"/>
        <v/>
      </c>
      <c r="Y956" s="65" t="str">
        <f t="shared" si="913"/>
        <v/>
      </c>
      <c r="Z956" s="65" t="str">
        <f t="shared" si="914"/>
        <v/>
      </c>
      <c r="AA956" s="19" t="str">
        <f t="shared" si="915"/>
        <v/>
      </c>
      <c r="AB956" s="19" t="str">
        <f t="shared" si="916"/>
        <v/>
      </c>
      <c r="AC956" s="19" t="str">
        <f t="shared" si="917"/>
        <v/>
      </c>
      <c r="AD956" s="19" t="str">
        <f t="shared" si="918"/>
        <v/>
      </c>
      <c r="AE956" s="19" t="str">
        <f t="shared" si="919"/>
        <v/>
      </c>
      <c r="AF956" s="19" t="str">
        <f t="shared" si="920"/>
        <v/>
      </c>
      <c r="AG956" s="19">
        <f t="shared" si="921"/>
        <v>0</v>
      </c>
      <c r="AH956" s="19" t="str">
        <f t="shared" si="922"/>
        <v/>
      </c>
      <c r="AI956" s="81">
        <f t="shared" si="923"/>
        <v>0</v>
      </c>
      <c r="AJ956" s="80">
        <f t="shared" si="929"/>
        <v>0</v>
      </c>
      <c r="AK956" s="19">
        <f t="shared" si="924"/>
        <v>0</v>
      </c>
      <c r="AL956" s="19">
        <f t="shared" si="925"/>
        <v>0</v>
      </c>
      <c r="AM956" s="64">
        <f>IF('Stammdaten Mitarbeitende'!N956&gt;0,AC956,0)</f>
        <v>0</v>
      </c>
      <c r="AN956" s="74">
        <f>IF('Stammdaten Mitarbeitende'!N956&gt;0,P956,0)</f>
        <v>0</v>
      </c>
      <c r="AO956" s="19">
        <f t="shared" si="926"/>
        <v>0</v>
      </c>
      <c r="AP956" s="19">
        <f t="shared" si="927"/>
        <v>0</v>
      </c>
      <c r="AQ956" s="97">
        <f t="shared" si="928"/>
        <v>0</v>
      </c>
    </row>
    <row r="957" spans="1:43" ht="17.25" hidden="1" customHeight="1" x14ac:dyDescent="0.2">
      <c r="A957" s="347" t="str">
        <f>'Stammdaten Mitarbeitende'!AA957</f>
        <v/>
      </c>
      <c r="B957" s="348" t="str">
        <f t="shared" si="901"/>
        <v/>
      </c>
      <c r="C957" s="162"/>
      <c r="D957" s="163"/>
      <c r="E957" s="164"/>
      <c r="F957" s="165"/>
      <c r="G957" s="307"/>
      <c r="H957" s="308"/>
      <c r="I957" s="346">
        <f t="shared" si="902"/>
        <v>0</v>
      </c>
      <c r="J957" s="309" t="str">
        <f t="shared" si="903"/>
        <v/>
      </c>
      <c r="K957" s="164"/>
      <c r="L957" s="342" t="str">
        <f t="shared" si="904"/>
        <v/>
      </c>
      <c r="M957" s="309" t="str">
        <f t="shared" si="905"/>
        <v/>
      </c>
      <c r="N957" s="309" t="str">
        <f t="shared" si="906"/>
        <v/>
      </c>
      <c r="O957" s="309" t="str">
        <f t="shared" si="907"/>
        <v/>
      </c>
      <c r="P957" s="164"/>
      <c r="Q957" s="309" t="str">
        <f t="shared" si="908"/>
        <v/>
      </c>
      <c r="R957" s="309" t="str">
        <f t="shared" si="909"/>
        <v/>
      </c>
      <c r="S957" s="56"/>
      <c r="T957" s="57"/>
      <c r="U957" s="64" t="str">
        <f>IF($A957="","",'Stammdaten Mitarbeitende'!L957)</f>
        <v/>
      </c>
      <c r="V957" s="63">
        <f t="shared" si="910"/>
        <v>0</v>
      </c>
      <c r="W957" s="63" t="str">
        <f t="shared" si="911"/>
        <v/>
      </c>
      <c r="X957" s="63" t="str">
        <f t="shared" si="912"/>
        <v/>
      </c>
      <c r="Y957" s="65" t="str">
        <f t="shared" si="913"/>
        <v/>
      </c>
      <c r="Z957" s="65" t="str">
        <f t="shared" si="914"/>
        <v/>
      </c>
      <c r="AA957" s="19" t="str">
        <f t="shared" si="915"/>
        <v/>
      </c>
      <c r="AB957" s="19" t="str">
        <f t="shared" si="916"/>
        <v/>
      </c>
      <c r="AC957" s="19" t="str">
        <f t="shared" si="917"/>
        <v/>
      </c>
      <c r="AD957" s="19" t="str">
        <f t="shared" si="918"/>
        <v/>
      </c>
      <c r="AE957" s="19" t="str">
        <f t="shared" si="919"/>
        <v/>
      </c>
      <c r="AF957" s="19" t="str">
        <f t="shared" si="920"/>
        <v/>
      </c>
      <c r="AG957" s="19">
        <f t="shared" si="921"/>
        <v>0</v>
      </c>
      <c r="AH957" s="19" t="str">
        <f t="shared" si="922"/>
        <v/>
      </c>
      <c r="AI957" s="81">
        <f t="shared" si="923"/>
        <v>0</v>
      </c>
      <c r="AJ957" s="80">
        <f t="shared" si="929"/>
        <v>0</v>
      </c>
      <c r="AK957" s="19">
        <f t="shared" si="924"/>
        <v>0</v>
      </c>
      <c r="AL957" s="19">
        <f t="shared" si="925"/>
        <v>0</v>
      </c>
      <c r="AM957" s="64">
        <f>IF('Stammdaten Mitarbeitende'!N957&gt;0,AC957,0)</f>
        <v>0</v>
      </c>
      <c r="AN957" s="74">
        <f>IF('Stammdaten Mitarbeitende'!N957&gt;0,P957,0)</f>
        <v>0</v>
      </c>
      <c r="AO957" s="19">
        <f t="shared" si="926"/>
        <v>0</v>
      </c>
      <c r="AP957" s="19">
        <f t="shared" si="927"/>
        <v>0</v>
      </c>
      <c r="AQ957" s="97">
        <f t="shared" si="928"/>
        <v>0</v>
      </c>
    </row>
    <row r="958" spans="1:43" ht="17.25" hidden="1" customHeight="1" x14ac:dyDescent="0.2">
      <c r="A958" s="347" t="str">
        <f>'Stammdaten Mitarbeitende'!AA958</f>
        <v/>
      </c>
      <c r="B958" s="348" t="str">
        <f t="shared" si="901"/>
        <v/>
      </c>
      <c r="C958" s="162"/>
      <c r="D958" s="163"/>
      <c r="E958" s="164"/>
      <c r="F958" s="165"/>
      <c r="G958" s="307"/>
      <c r="H958" s="308"/>
      <c r="I958" s="346">
        <f t="shared" si="902"/>
        <v>0</v>
      </c>
      <c r="J958" s="309" t="str">
        <f t="shared" si="903"/>
        <v/>
      </c>
      <c r="K958" s="164"/>
      <c r="L958" s="342" t="str">
        <f t="shared" si="904"/>
        <v/>
      </c>
      <c r="M958" s="309" t="str">
        <f t="shared" si="905"/>
        <v/>
      </c>
      <c r="N958" s="309" t="str">
        <f t="shared" si="906"/>
        <v/>
      </c>
      <c r="O958" s="309" t="str">
        <f t="shared" si="907"/>
        <v/>
      </c>
      <c r="P958" s="164"/>
      <c r="Q958" s="309" t="str">
        <f t="shared" si="908"/>
        <v/>
      </c>
      <c r="R958" s="309" t="str">
        <f t="shared" si="909"/>
        <v/>
      </c>
      <c r="S958" s="56"/>
      <c r="T958" s="57"/>
      <c r="U958" s="64" t="str">
        <f>IF($A958="","",'Stammdaten Mitarbeitende'!L958)</f>
        <v/>
      </c>
      <c r="V958" s="63">
        <f t="shared" si="910"/>
        <v>0</v>
      </c>
      <c r="W958" s="63" t="str">
        <f t="shared" si="911"/>
        <v/>
      </c>
      <c r="X958" s="63" t="str">
        <f t="shared" si="912"/>
        <v/>
      </c>
      <c r="Y958" s="65" t="str">
        <f t="shared" si="913"/>
        <v/>
      </c>
      <c r="Z958" s="65" t="str">
        <f t="shared" si="914"/>
        <v/>
      </c>
      <c r="AA958" s="19" t="str">
        <f t="shared" si="915"/>
        <v/>
      </c>
      <c r="AB958" s="19" t="str">
        <f t="shared" si="916"/>
        <v/>
      </c>
      <c r="AC958" s="19" t="str">
        <f t="shared" si="917"/>
        <v/>
      </c>
      <c r="AD958" s="19" t="str">
        <f t="shared" si="918"/>
        <v/>
      </c>
      <c r="AE958" s="19" t="str">
        <f t="shared" si="919"/>
        <v/>
      </c>
      <c r="AF958" s="19" t="str">
        <f t="shared" si="920"/>
        <v/>
      </c>
      <c r="AG958" s="19">
        <f t="shared" si="921"/>
        <v>0</v>
      </c>
      <c r="AH958" s="19" t="str">
        <f t="shared" si="922"/>
        <v/>
      </c>
      <c r="AI958" s="81">
        <f t="shared" si="923"/>
        <v>0</v>
      </c>
      <c r="AJ958" s="80">
        <f t="shared" si="929"/>
        <v>0</v>
      </c>
      <c r="AK958" s="19">
        <f t="shared" si="924"/>
        <v>0</v>
      </c>
      <c r="AL958" s="19">
        <f t="shared" si="925"/>
        <v>0</v>
      </c>
      <c r="AM958" s="64">
        <f>IF('Stammdaten Mitarbeitende'!N958&gt;0,AC958,0)</f>
        <v>0</v>
      </c>
      <c r="AN958" s="74">
        <f>IF('Stammdaten Mitarbeitende'!N958&gt;0,P958,0)</f>
        <v>0</v>
      </c>
      <c r="AO958" s="19">
        <f t="shared" si="926"/>
        <v>0</v>
      </c>
      <c r="AP958" s="19">
        <f t="shared" si="927"/>
        <v>0</v>
      </c>
      <c r="AQ958" s="97">
        <f t="shared" si="928"/>
        <v>0</v>
      </c>
    </row>
    <row r="959" spans="1:43" ht="17.25" hidden="1" customHeight="1" x14ac:dyDescent="0.2">
      <c r="A959" s="347" t="str">
        <f>'Stammdaten Mitarbeitende'!AA959</f>
        <v/>
      </c>
      <c r="B959" s="348" t="str">
        <f t="shared" si="901"/>
        <v/>
      </c>
      <c r="C959" s="162"/>
      <c r="D959" s="163"/>
      <c r="E959" s="164"/>
      <c r="F959" s="165"/>
      <c r="G959" s="307"/>
      <c r="H959" s="308"/>
      <c r="I959" s="346">
        <f t="shared" si="902"/>
        <v>0</v>
      </c>
      <c r="J959" s="309" t="str">
        <f t="shared" si="903"/>
        <v/>
      </c>
      <c r="K959" s="164"/>
      <c r="L959" s="342" t="str">
        <f t="shared" si="904"/>
        <v/>
      </c>
      <c r="M959" s="309" t="str">
        <f t="shared" si="905"/>
        <v/>
      </c>
      <c r="N959" s="309" t="str">
        <f t="shared" si="906"/>
        <v/>
      </c>
      <c r="O959" s="309" t="str">
        <f t="shared" si="907"/>
        <v/>
      </c>
      <c r="P959" s="164"/>
      <c r="Q959" s="309" t="str">
        <f t="shared" si="908"/>
        <v/>
      </c>
      <c r="R959" s="309" t="str">
        <f t="shared" si="909"/>
        <v/>
      </c>
      <c r="S959" s="56"/>
      <c r="T959" s="57"/>
      <c r="U959" s="64" t="str">
        <f>IF($A959="","",'Stammdaten Mitarbeitende'!L959)</f>
        <v/>
      </c>
      <c r="V959" s="63">
        <f t="shared" si="910"/>
        <v>0</v>
      </c>
      <c r="W959" s="63" t="str">
        <f t="shared" si="911"/>
        <v/>
      </c>
      <c r="X959" s="63" t="str">
        <f t="shared" si="912"/>
        <v/>
      </c>
      <c r="Y959" s="65" t="str">
        <f t="shared" si="913"/>
        <v/>
      </c>
      <c r="Z959" s="65" t="str">
        <f t="shared" si="914"/>
        <v/>
      </c>
      <c r="AA959" s="19" t="str">
        <f t="shared" si="915"/>
        <v/>
      </c>
      <c r="AB959" s="19" t="str">
        <f t="shared" si="916"/>
        <v/>
      </c>
      <c r="AC959" s="19" t="str">
        <f t="shared" si="917"/>
        <v/>
      </c>
      <c r="AD959" s="19" t="str">
        <f t="shared" si="918"/>
        <v/>
      </c>
      <c r="AE959" s="19" t="str">
        <f t="shared" si="919"/>
        <v/>
      </c>
      <c r="AF959" s="19" t="str">
        <f t="shared" si="920"/>
        <v/>
      </c>
      <c r="AG959" s="19">
        <f t="shared" si="921"/>
        <v>0</v>
      </c>
      <c r="AH959" s="19" t="str">
        <f t="shared" si="922"/>
        <v/>
      </c>
      <c r="AI959" s="81">
        <f t="shared" si="923"/>
        <v>0</v>
      </c>
      <c r="AJ959" s="80">
        <f t="shared" si="929"/>
        <v>0</v>
      </c>
      <c r="AK959" s="19">
        <f t="shared" si="924"/>
        <v>0</v>
      </c>
      <c r="AL959" s="19">
        <f t="shared" si="925"/>
        <v>0</v>
      </c>
      <c r="AM959" s="64">
        <f>IF('Stammdaten Mitarbeitende'!N959&gt;0,AC959,0)</f>
        <v>0</v>
      </c>
      <c r="AN959" s="74">
        <f>IF('Stammdaten Mitarbeitende'!N959&gt;0,P959,0)</f>
        <v>0</v>
      </c>
      <c r="AO959" s="19">
        <f t="shared" si="926"/>
        <v>0</v>
      </c>
      <c r="AP959" s="19">
        <f t="shared" si="927"/>
        <v>0</v>
      </c>
      <c r="AQ959" s="97">
        <f t="shared" si="928"/>
        <v>0</v>
      </c>
    </row>
    <row r="960" spans="1:43" hidden="1" x14ac:dyDescent="0.2">
      <c r="A960" s="280" t="str">
        <f>Übersetzungstexte!A$296</f>
        <v>Seitentotal</v>
      </c>
      <c r="B960" s="343"/>
      <c r="C960" s="281"/>
      <c r="D960" s="92">
        <f>SUM(D939:D959)</f>
        <v>0</v>
      </c>
      <c r="E960" s="282"/>
      <c r="F960" s="92">
        <f>SUM(F939:F959)</f>
        <v>0</v>
      </c>
      <c r="G960" s="344"/>
      <c r="H960" s="159"/>
      <c r="I960" s="281"/>
      <c r="J960" s="92">
        <f>SUM(J939:J959)</f>
        <v>0</v>
      </c>
      <c r="K960" s="345"/>
      <c r="L960" s="159"/>
      <c r="M960" s="281"/>
      <c r="N960" s="92">
        <f>SUM(N939:N959)</f>
        <v>0</v>
      </c>
      <c r="O960" s="344"/>
      <c r="P960" s="92">
        <f>SUM(P939:P959)</f>
        <v>0</v>
      </c>
      <c r="Q960" s="281"/>
      <c r="R960" s="92">
        <f>SUM(R939:R959)</f>
        <v>0</v>
      </c>
      <c r="S960" s="56"/>
      <c r="T960" s="56"/>
      <c r="U960" s="56"/>
      <c r="V960" s="56"/>
      <c r="W960" s="56"/>
      <c r="X960" s="56"/>
      <c r="Y960" s="18"/>
      <c r="Z960" s="18"/>
      <c r="AA960" s="19"/>
      <c r="AB960" s="19"/>
      <c r="AC960" s="19"/>
      <c r="AD960" s="19"/>
      <c r="AE960" s="19"/>
      <c r="AI960" s="79"/>
      <c r="AJ960" s="79"/>
      <c r="AM960" s="56"/>
    </row>
    <row r="961" spans="1:43" hidden="1" x14ac:dyDescent="0.2">
      <c r="A961" s="240" t="str">
        <f>'Stammdaten Betrieb &amp; Abteilung'!D$1</f>
        <v xml:space="preserve">  </v>
      </c>
      <c r="B961" s="73"/>
      <c r="C961" s="241"/>
      <c r="D961" s="242"/>
      <c r="E961" s="1"/>
      <c r="F961" s="25"/>
      <c r="G961" s="1"/>
      <c r="H961" s="1"/>
      <c r="I961" s="1"/>
      <c r="J961" s="243"/>
      <c r="K961" s="46"/>
      <c r="L961" s="18"/>
      <c r="M961" s="22" t="str">
        <f>Übersetzungstexte!A$239</f>
        <v>Betrieb / Betriebsabteilung</v>
      </c>
      <c r="N961" s="49" t="str">
        <f>'Stammdaten Betrieb &amp; Abteilung'!D$13</f>
        <v xml:space="preserve"> </v>
      </c>
      <c r="O961" s="1"/>
      <c r="P961" s="49"/>
      <c r="AI961" s="79"/>
      <c r="AJ961" s="79"/>
      <c r="AM961" s="64"/>
      <c r="AO961" s="97"/>
    </row>
    <row r="962" spans="1:43" hidden="1" x14ac:dyDescent="0.2">
      <c r="A962" s="49" t="str">
        <f>'Stammdaten Betrieb &amp; Abteilung'!D$3</f>
        <v xml:space="preserve"> </v>
      </c>
      <c r="B962" s="73"/>
      <c r="C962" s="246"/>
      <c r="D962" s="242"/>
      <c r="E962" s="1"/>
      <c r="F962" s="25"/>
      <c r="G962" s="1"/>
      <c r="H962" s="1"/>
      <c r="I962" s="1"/>
      <c r="J962" s="247"/>
      <c r="K962" s="46"/>
      <c r="L962" s="18"/>
      <c r="M962" s="22" t="str">
        <f>Übersetzungstexte!A$240</f>
        <v>Abrechnungsperiode</v>
      </c>
      <c r="N962" s="349" t="str">
        <f>'Stammdaten Betrieb &amp; Abteilung'!D$14</f>
        <v/>
      </c>
      <c r="O962" s="350"/>
      <c r="P962" s="350" t="e">
        <f>'Stammdaten Betrieb &amp; Abteilung'!D$12</f>
        <v>#VALUE!</v>
      </c>
      <c r="Q962" s="351"/>
      <c r="R962" s="352"/>
      <c r="AI962" s="79"/>
      <c r="AJ962" s="79"/>
      <c r="AM962" s="64"/>
      <c r="AO962" s="87"/>
      <c r="AP962" s="87"/>
    </row>
    <row r="963" spans="1:43" hidden="1" x14ac:dyDescent="0.2">
      <c r="A963" s="49" t="str">
        <f>'Stammdaten Betrieb &amp; Abteilung'!D$4</f>
        <v xml:space="preserve"> </v>
      </c>
      <c r="B963" s="73"/>
      <c r="C963" s="1"/>
      <c r="D963" s="242"/>
      <c r="E963" s="1"/>
      <c r="F963" s="25"/>
      <c r="G963" s="1"/>
      <c r="H963" s="1"/>
      <c r="I963" s="1"/>
      <c r="J963" s="247"/>
      <c r="K963" s="46"/>
      <c r="L963" s="18"/>
      <c r="M963" s="22" t="str">
        <f>Übersetzungstexte!A$241</f>
        <v>Beginn / Ende der Kurzarbeit</v>
      </c>
      <c r="N963" s="49" t="str">
        <f>'Stammdaten Betrieb &amp; Abteilung'!D$16</f>
        <v/>
      </c>
      <c r="O963" s="1"/>
      <c r="P963" s="49"/>
      <c r="Q963" s="49"/>
      <c r="AI963" s="79"/>
      <c r="AJ963" s="79"/>
      <c r="AM963" s="64"/>
      <c r="AO963" s="87"/>
      <c r="AP963" s="87"/>
    </row>
    <row r="964" spans="1:43" hidden="1" x14ac:dyDescent="0.2">
      <c r="A964" s="187"/>
      <c r="B964" s="188"/>
      <c r="C964" s="189"/>
      <c r="D964" s="190"/>
      <c r="E964" s="189"/>
      <c r="F964" s="191"/>
      <c r="G964" s="189"/>
      <c r="H964" s="189"/>
      <c r="I964" s="189"/>
      <c r="J964" s="190"/>
      <c r="K964" s="190"/>
      <c r="L964" s="189"/>
      <c r="M964" s="192"/>
      <c r="N964" s="189"/>
      <c r="O964" s="189"/>
      <c r="P964" s="189"/>
      <c r="Q964" s="189"/>
      <c r="R964" s="189"/>
      <c r="AI964" s="79"/>
      <c r="AJ964" s="79"/>
      <c r="AM964" s="64"/>
      <c r="AO964" s="87"/>
      <c r="AP964" s="87"/>
    </row>
    <row r="965" spans="1:43" hidden="1" x14ac:dyDescent="0.2">
      <c r="A965" s="311">
        <v>1</v>
      </c>
      <c r="B965" s="312">
        <v>2</v>
      </c>
      <c r="C965" s="312">
        <v>3</v>
      </c>
      <c r="D965" s="312">
        <v>4</v>
      </c>
      <c r="E965" s="312">
        <v>5</v>
      </c>
      <c r="F965" s="312">
        <v>6</v>
      </c>
      <c r="G965" s="313"/>
      <c r="H965" s="314">
        <v>7</v>
      </c>
      <c r="I965" s="315"/>
      <c r="J965" s="312">
        <v>8</v>
      </c>
      <c r="K965" s="312">
        <v>9</v>
      </c>
      <c r="L965" s="312">
        <v>10</v>
      </c>
      <c r="M965" s="312">
        <v>11</v>
      </c>
      <c r="N965" s="312">
        <v>12</v>
      </c>
      <c r="O965" s="312">
        <v>13</v>
      </c>
      <c r="P965" s="312"/>
      <c r="Q965" s="312">
        <v>14</v>
      </c>
      <c r="R965" s="312">
        <v>15</v>
      </c>
      <c r="S965" s="54"/>
      <c r="T965" s="54"/>
      <c r="U965" s="54"/>
      <c r="V965" s="58" t="s">
        <v>717</v>
      </c>
      <c r="W965" s="54" t="s">
        <v>759</v>
      </c>
      <c r="X965" s="54"/>
      <c r="Y965" s="59" t="s">
        <v>718</v>
      </c>
      <c r="Z965" s="54" t="s">
        <v>719</v>
      </c>
      <c r="AA965" s="59" t="s">
        <v>720</v>
      </c>
      <c r="AB965" s="59" t="s">
        <v>721</v>
      </c>
      <c r="AC965" s="59" t="s">
        <v>722</v>
      </c>
      <c r="AD965" s="59" t="s">
        <v>723</v>
      </c>
      <c r="AE965" s="59" t="s">
        <v>736</v>
      </c>
      <c r="AF965" s="66" t="s">
        <v>732</v>
      </c>
      <c r="AG965" s="66"/>
      <c r="AH965" s="91" t="s">
        <v>737</v>
      </c>
      <c r="AI965" s="66"/>
      <c r="AJ965" s="66"/>
      <c r="AK965" s="78"/>
      <c r="AL965" s="78"/>
      <c r="AM965" s="87" t="s">
        <v>60</v>
      </c>
      <c r="AN965" s="87" t="s">
        <v>60</v>
      </c>
      <c r="AO965" s="87"/>
      <c r="AP965" s="87"/>
      <c r="AQ965" s="381" t="s">
        <v>800</v>
      </c>
    </row>
    <row r="966" spans="1:43" s="6" customFormat="1" hidden="1" x14ac:dyDescent="0.2">
      <c r="A966" s="316" t="str">
        <f>Übersetzungstexte!A$242</f>
        <v/>
      </c>
      <c r="B966" s="317" t="str">
        <f>Übersetzungstexte!A$245</f>
        <v>anrechen-</v>
      </c>
      <c r="C966" s="317" t="str">
        <f>Übersetzungstexte!A$248</f>
        <v>Wöchentl.</v>
      </c>
      <c r="D966" s="318" t="str">
        <f>Übersetzungstexte!A$251</f>
        <v>Sollstd. Abr.-</v>
      </c>
      <c r="E966" s="310" t="str">
        <f>Übersetzungstexte!A$254</f>
        <v/>
      </c>
      <c r="F966" s="318" t="str">
        <f>Übersetzungstexte!A$257</f>
        <v>Bezahlte/</v>
      </c>
      <c r="G966" s="319"/>
      <c r="H966" s="320" t="str">
        <f>Übersetzungstexte!A$263</f>
        <v>(nur für Gleitzeit)</v>
      </c>
      <c r="I966" s="321"/>
      <c r="J966" s="318" t="str">
        <f>Übersetzungstexte!A$269</f>
        <v>Ausfall-</v>
      </c>
      <c r="K966" s="318" t="str">
        <f>Übersetzungstexte!A$272</f>
        <v>Saldo</v>
      </c>
      <c r="L966" s="310" t="str">
        <f>Übersetzungstexte!A$275</f>
        <v>Saisonale</v>
      </c>
      <c r="M966" s="322" t="str">
        <f>Übersetzungstexte!A$278</f>
        <v>Anrechen-</v>
      </c>
      <c r="N966" s="310" t="str">
        <f>Übersetzungstexte!A$281</f>
        <v>Verdienst-</v>
      </c>
      <c r="O966" s="310" t="str">
        <f>Übersetzungstexte!A$284</f>
        <v>Verdienst-</v>
      </c>
      <c r="P966" s="317" t="str">
        <f>Übersetzungstexte!A$287</f>
        <v>Verdienst</v>
      </c>
      <c r="Q966" s="310" t="str">
        <f>AE$4</f>
        <v xml:space="preserve">Abzug </v>
      </c>
      <c r="R966" s="310" t="str">
        <f>Übersetzungstexte!A$293</f>
        <v/>
      </c>
      <c r="S966" s="55"/>
      <c r="T966" s="55"/>
      <c r="U966" s="62" t="s">
        <v>680</v>
      </c>
      <c r="V966" s="60" t="s">
        <v>709</v>
      </c>
      <c r="W966" s="61" t="s">
        <v>691</v>
      </c>
      <c r="X966" s="61" t="s">
        <v>554</v>
      </c>
      <c r="Y966" s="59" t="s">
        <v>729</v>
      </c>
      <c r="Z966" s="67" t="s">
        <v>671</v>
      </c>
      <c r="AA966" s="59" t="s">
        <v>731</v>
      </c>
      <c r="AB966" s="59" t="s">
        <v>694</v>
      </c>
      <c r="AC966" s="59" t="s">
        <v>674</v>
      </c>
      <c r="AD966" s="59" t="s">
        <v>674</v>
      </c>
      <c r="AE966" s="59" t="s">
        <v>677</v>
      </c>
      <c r="AF966" s="66" t="s">
        <v>677</v>
      </c>
      <c r="AG966" s="66" t="s">
        <v>673</v>
      </c>
      <c r="AH966" s="91"/>
      <c r="AI966" s="66" t="s">
        <v>685</v>
      </c>
      <c r="AJ966" s="66" t="s">
        <v>685</v>
      </c>
      <c r="AK966" s="66" t="s">
        <v>764</v>
      </c>
      <c r="AL966" s="66" t="s">
        <v>667</v>
      </c>
      <c r="AM966" s="59" t="s">
        <v>674</v>
      </c>
      <c r="AN966" s="66" t="s">
        <v>673</v>
      </c>
      <c r="AO966" s="66" t="s">
        <v>764</v>
      </c>
      <c r="AP966" s="95" t="s">
        <v>46</v>
      </c>
      <c r="AQ966" s="382" t="s">
        <v>801</v>
      </c>
    </row>
    <row r="967" spans="1:43" s="6" customFormat="1" hidden="1" x14ac:dyDescent="0.2">
      <c r="A967" s="323" t="str">
        <f>Übersetzungstexte!A$243</f>
        <v/>
      </c>
      <c r="B967" s="310" t="str">
        <f>Übersetzungstexte!A$246</f>
        <v>barer Std.-</v>
      </c>
      <c r="C967" s="317" t="str">
        <f>Übersetzungstexte!A$249</f>
        <v>Arbeitszeit</v>
      </c>
      <c r="D967" s="318" t="str">
        <f>Übersetzungstexte!A$252</f>
        <v>Periode Inkl.</v>
      </c>
      <c r="E967" s="310" t="str">
        <f>Übersetzungstexte!A$255</f>
        <v/>
      </c>
      <c r="F967" s="318" t="str">
        <f>Übersetzungstexte!A$258</f>
        <v>Unbezahlte</v>
      </c>
      <c r="G967" s="324" t="str">
        <f>Übersetzungstexte!A$261</f>
        <v>Saldo Ende Per.</v>
      </c>
      <c r="H967" s="325"/>
      <c r="I967" s="326"/>
      <c r="J967" s="318" t="str">
        <f>Übersetzungstexte!A$270</f>
        <v>stunden</v>
      </c>
      <c r="K967" s="318" t="str">
        <f>Übersetzungstexte!A$273</f>
        <v>Mehrstd.</v>
      </c>
      <c r="L967" s="310" t="str">
        <f>Übersetzungstexte!A$276</f>
        <v>Ausfall-</v>
      </c>
      <c r="M967" s="322" t="str">
        <f>Übersetzungstexte!A$279</f>
        <v>bare Aus-</v>
      </c>
      <c r="N967" s="310" t="str">
        <f>Übersetzungstexte!A$282</f>
        <v>ausfall</v>
      </c>
      <c r="O967" s="310" t="str">
        <f>Übersetzungstexte!A$285</f>
        <v>ausfall</v>
      </c>
      <c r="P967" s="317" t="str">
        <f>Übersetzungstexte!A$288</f>
        <v>Zwischen-</v>
      </c>
      <c r="Q967" s="310" t="str">
        <f>Übersetzungstexte!A$291</f>
        <v>Karenztage</v>
      </c>
      <c r="R967" s="310" t="str">
        <f>Übersetzungstexte!A$294</f>
        <v>Beantragte</v>
      </c>
      <c r="S967" s="55"/>
      <c r="T967" s="55"/>
      <c r="U967" s="55" t="s">
        <v>682</v>
      </c>
      <c r="V967" s="60" t="s">
        <v>710</v>
      </c>
      <c r="W967" s="61" t="s">
        <v>692</v>
      </c>
      <c r="X967" s="61"/>
      <c r="Y967" s="59" t="s">
        <v>730</v>
      </c>
      <c r="Z967" s="67" t="s">
        <v>691</v>
      </c>
      <c r="AA967" s="59" t="s">
        <v>730</v>
      </c>
      <c r="AB967" s="59" t="s">
        <v>51</v>
      </c>
      <c r="AC967" s="59" t="s">
        <v>672</v>
      </c>
      <c r="AD967" s="59" t="s">
        <v>672</v>
      </c>
      <c r="AE967" s="59" t="s">
        <v>656</v>
      </c>
      <c r="AF967" s="66" t="s">
        <v>707</v>
      </c>
      <c r="AG967" s="66" t="s">
        <v>707</v>
      </c>
      <c r="AH967" s="91" t="s">
        <v>678</v>
      </c>
      <c r="AI967" s="66" t="s">
        <v>760</v>
      </c>
      <c r="AJ967" s="66" t="s">
        <v>763</v>
      </c>
      <c r="AK967" s="66" t="s">
        <v>760</v>
      </c>
      <c r="AL967" s="66" t="s">
        <v>760</v>
      </c>
      <c r="AM967" s="59" t="s">
        <v>672</v>
      </c>
      <c r="AN967" s="66" t="s">
        <v>707</v>
      </c>
      <c r="AO967" s="66" t="s">
        <v>45</v>
      </c>
      <c r="AP967" s="95" t="s">
        <v>47</v>
      </c>
      <c r="AQ967" s="383"/>
    </row>
    <row r="968" spans="1:43" s="6" customFormat="1" hidden="1" x14ac:dyDescent="0.2">
      <c r="A968" s="327" t="str">
        <f>Übersetzungstexte!A$244</f>
        <v>Name,Vorname</v>
      </c>
      <c r="B968" s="328" t="str">
        <f>Übersetzungstexte!A$247</f>
        <v>Verdienst</v>
      </c>
      <c r="C968" s="329" t="str">
        <f>Übersetzungstexte!A$250</f>
        <v>in der AP</v>
      </c>
      <c r="D968" s="330" t="str">
        <f>Übersetzungstexte!A$253</f>
        <v>Vorholzeit</v>
      </c>
      <c r="E968" s="328" t="str">
        <f>Übersetzungstexte!A$256</f>
        <v>Istzeit</v>
      </c>
      <c r="F968" s="330" t="str">
        <f>Übersetzungstexte!A$259</f>
        <v>Absenzen</v>
      </c>
      <c r="G968" s="331" t="str">
        <f>Übersetzungstexte!A$262</f>
        <v>vorherg.</v>
      </c>
      <c r="H968" s="332" t="str">
        <f>Übersetzungstexte!A$265</f>
        <v>laufend</v>
      </c>
      <c r="I968" s="328" t="str">
        <f>Übersetzungstexte!A$268</f>
        <v>Diff.</v>
      </c>
      <c r="J968" s="330" t="str">
        <f>Übersetzungstexte!A$271</f>
        <v>total</v>
      </c>
      <c r="K968" s="330" t="str">
        <f>Übersetzungstexte!A$274</f>
        <v>Vormonate</v>
      </c>
      <c r="L968" s="328" t="str">
        <f>Übersetzungstexte!A$277</f>
        <v>stunden</v>
      </c>
      <c r="M968" s="333" t="str">
        <f>Übersetzungstexte!A$280</f>
        <v>fall-Std.</v>
      </c>
      <c r="N968" s="333" t="str">
        <f>Übersetzungstexte!A$283</f>
        <v>100%</v>
      </c>
      <c r="O968" s="333" t="str">
        <f>Übersetzungstexte!A$286</f>
        <v>80%</v>
      </c>
      <c r="P968" s="329" t="str">
        <f>Übersetzungstexte!A$289</f>
        <v>Beschäftigung</v>
      </c>
      <c r="Q968" s="333" t="str">
        <f>Übersetzungstexte!A$292</f>
        <v>80%</v>
      </c>
      <c r="R968" s="328" t="str">
        <f>Übersetzungstexte!A$295</f>
        <v>Vergütung</v>
      </c>
      <c r="S968" s="55"/>
      <c r="T968" s="55"/>
      <c r="U968" s="55" t="s">
        <v>673</v>
      </c>
      <c r="V968" s="61"/>
      <c r="W968" s="61" t="s">
        <v>738</v>
      </c>
      <c r="X968" s="61"/>
      <c r="Y968" s="59" t="s">
        <v>697</v>
      </c>
      <c r="Z968" s="67" t="s">
        <v>692</v>
      </c>
      <c r="AA968" s="59" t="s">
        <v>698</v>
      </c>
      <c r="AB968" s="59" t="s">
        <v>50</v>
      </c>
      <c r="AC968" s="68" t="s">
        <v>675</v>
      </c>
      <c r="AD968" s="68" t="s">
        <v>676</v>
      </c>
      <c r="AE968" s="68" t="s">
        <v>676</v>
      </c>
      <c r="AF968" s="66" t="s">
        <v>733</v>
      </c>
      <c r="AG968" s="66" t="s">
        <v>733</v>
      </c>
      <c r="AH968" s="96" t="s">
        <v>679</v>
      </c>
      <c r="AI968" s="66" t="s">
        <v>749</v>
      </c>
      <c r="AJ968" s="66" t="s">
        <v>749</v>
      </c>
      <c r="AK968" s="66" t="s">
        <v>749</v>
      </c>
      <c r="AL968" s="66" t="s">
        <v>749</v>
      </c>
      <c r="AM968" s="68" t="s">
        <v>675</v>
      </c>
      <c r="AN968" s="66" t="s">
        <v>733</v>
      </c>
      <c r="AO968" s="66" t="s">
        <v>663</v>
      </c>
      <c r="AP968" s="95" t="s">
        <v>48</v>
      </c>
      <c r="AQ968" s="383"/>
    </row>
    <row r="969" spans="1:43" ht="17.25" hidden="1" customHeight="1" x14ac:dyDescent="0.2">
      <c r="A969" s="347" t="str">
        <f>'Stammdaten Mitarbeitende'!AA969</f>
        <v/>
      </c>
      <c r="B969" s="348" t="str">
        <f t="shared" ref="B969:B989" si="930">U969</f>
        <v/>
      </c>
      <c r="C969" s="162"/>
      <c r="D969" s="163"/>
      <c r="E969" s="164"/>
      <c r="F969" s="165"/>
      <c r="G969" s="307"/>
      <c r="H969" s="308"/>
      <c r="I969" s="346">
        <f t="shared" ref="I969:I989" si="931">V969</f>
        <v>0</v>
      </c>
      <c r="J969" s="309" t="str">
        <f t="shared" ref="J969:J989" si="932">W969</f>
        <v/>
      </c>
      <c r="K969" s="164"/>
      <c r="L969" s="342" t="str">
        <f t="shared" ref="L969:L989" si="933">Z969</f>
        <v/>
      </c>
      <c r="M969" s="309" t="str">
        <f t="shared" ref="M969:M989" si="934">AB969</f>
        <v/>
      </c>
      <c r="N969" s="309" t="str">
        <f t="shared" ref="N969:N989" si="935">AC969</f>
        <v/>
      </c>
      <c r="O969" s="309" t="str">
        <f t="shared" ref="O969:O989" si="936">AD969</f>
        <v/>
      </c>
      <c r="P969" s="164"/>
      <c r="Q969" s="309" t="str">
        <f t="shared" ref="Q969:Q989" si="937">AE969</f>
        <v/>
      </c>
      <c r="R969" s="309" t="str">
        <f t="shared" ref="R969:R989" si="938">AH969</f>
        <v/>
      </c>
      <c r="S969" s="56"/>
      <c r="T969" s="57"/>
      <c r="U969" s="64" t="str">
        <f>IF($A969="","",'Stammdaten Mitarbeitende'!L969)</f>
        <v/>
      </c>
      <c r="V969" s="63">
        <f t="shared" ref="V969:V989" si="939">IF(AND(G969="",H969=""),0,G969-H969)</f>
        <v>0</v>
      </c>
      <c r="W969" s="63" t="str">
        <f t="shared" ref="W969:W989" si="940">IF(OR($A969="",D969="",E969="",F969="",V969=""),"",D969-(E969+F969+V969))</f>
        <v/>
      </c>
      <c r="X969" s="63" t="str">
        <f t="shared" ref="X969:X989" si="941">IF(W969="","",MAX(W969,0))</f>
        <v/>
      </c>
      <c r="Y969" s="65" t="str">
        <f t="shared" ref="Y969:Y989" si="942">IF(J969="","",Y$4)</f>
        <v/>
      </c>
      <c r="Z969" s="65" t="str">
        <f t="shared" ref="Z969:Z989" si="943">IF(J969="","",J969*Z$4)</f>
        <v/>
      </c>
      <c r="AA969" s="19" t="str">
        <f t="shared" ref="AA969:AA989" si="944">IF(Y969="","",AA$4)</f>
        <v/>
      </c>
      <c r="AB969" s="19" t="str">
        <f t="shared" ref="AB969:AB989" si="945">IF(J969="","",ROUND(J969*AB$4 - MAX(K969-L969,0),2))</f>
        <v/>
      </c>
      <c r="AC969" s="19" t="str">
        <f t="shared" ref="AC969:AC989" si="946">IF(OR($A969="",J969="",B969="",M969&lt;0),"",MAX(ROUND(M969*B969*2,1)/2,0))</f>
        <v/>
      </c>
      <c r="AD969" s="19" t="str">
        <f t="shared" ref="AD969:AD989" si="947">IF(OR($A969="",N969=""),"",ROUND(N969*8/5,1)/2)</f>
        <v/>
      </c>
      <c r="AE969" s="19" t="str">
        <f t="shared" ref="AE969:AE989" si="948">IF(OR($A969="",B969="",N969=""),"",ROUND(AE$3*C969*B969*16/50,1)/2)</f>
        <v/>
      </c>
      <c r="AF969" s="19" t="str">
        <f t="shared" ref="AF969:AF989" si="949">IF(OR($A969="",J969="",N969=""),"",MAX(O969+P969-N969,0))</f>
        <v/>
      </c>
      <c r="AG969" s="19">
        <f t="shared" ref="AG969:AG989" si="950">P969</f>
        <v>0</v>
      </c>
      <c r="AH969" s="19" t="str">
        <f t="shared" ref="AH969:AH989" si="951">IF(OR($A969="",N969=""),"",ROUND((MAX(O969-Q969-AF969,0))*2,1)/2)</f>
        <v/>
      </c>
      <c r="AI969" s="81">
        <f t="shared" ref="AI969:AI989" si="952">IF(D969="",0,1)</f>
        <v>0</v>
      </c>
      <c r="AJ969" s="80">
        <f>IF(J969="",0,IF(ROUND(J969,2)&lt;=0,0,1))</f>
        <v>0</v>
      </c>
      <c r="AK969" s="19">
        <f t="shared" ref="AK969:AK989" si="953">IF(D969="",0,D969)</f>
        <v>0</v>
      </c>
      <c r="AL969" s="19">
        <f t="shared" ref="AL969:AL989" si="954">IF(D969="",0,F969)</f>
        <v>0</v>
      </c>
      <c r="AM969" s="64">
        <f>IF('Stammdaten Mitarbeitende'!N969&gt;0,AC969,0)</f>
        <v>0</v>
      </c>
      <c r="AN969" s="74">
        <f>IF('Stammdaten Mitarbeitende'!N969&gt;0,P969,0)</f>
        <v>0</v>
      </c>
      <c r="AO969" s="19">
        <f t="shared" ref="AO969:AO989" si="955">D969</f>
        <v>0</v>
      </c>
      <c r="AP969" s="19">
        <f t="shared" ref="AP969:AP989" si="956">F969</f>
        <v>0</v>
      </c>
      <c r="AQ969" s="97">
        <f t="shared" ref="AQ969:AQ989" si="957">IF(AM969="",0,MAX(AM969-AN969,0))</f>
        <v>0</v>
      </c>
    </row>
    <row r="970" spans="1:43" ht="17.25" hidden="1" customHeight="1" x14ac:dyDescent="0.2">
      <c r="A970" s="347" t="str">
        <f>'Stammdaten Mitarbeitende'!AA970</f>
        <v/>
      </c>
      <c r="B970" s="348" t="str">
        <f t="shared" si="930"/>
        <v/>
      </c>
      <c r="C970" s="162"/>
      <c r="D970" s="163"/>
      <c r="E970" s="164"/>
      <c r="F970" s="165"/>
      <c r="G970" s="307"/>
      <c r="H970" s="308"/>
      <c r="I970" s="346">
        <f t="shared" si="931"/>
        <v>0</v>
      </c>
      <c r="J970" s="309" t="str">
        <f t="shared" si="932"/>
        <v/>
      </c>
      <c r="K970" s="164"/>
      <c r="L970" s="342" t="str">
        <f t="shared" si="933"/>
        <v/>
      </c>
      <c r="M970" s="309" t="str">
        <f t="shared" si="934"/>
        <v/>
      </c>
      <c r="N970" s="309" t="str">
        <f t="shared" si="935"/>
        <v/>
      </c>
      <c r="O970" s="309" t="str">
        <f t="shared" si="936"/>
        <v/>
      </c>
      <c r="P970" s="164"/>
      <c r="Q970" s="309" t="str">
        <f t="shared" si="937"/>
        <v/>
      </c>
      <c r="R970" s="309" t="str">
        <f t="shared" si="938"/>
        <v/>
      </c>
      <c r="S970" s="56"/>
      <c r="T970" s="57"/>
      <c r="U970" s="64" t="str">
        <f>IF($A970="","",'Stammdaten Mitarbeitende'!L970)</f>
        <v/>
      </c>
      <c r="V970" s="63">
        <f t="shared" si="939"/>
        <v>0</v>
      </c>
      <c r="W970" s="63" t="str">
        <f t="shared" si="940"/>
        <v/>
      </c>
      <c r="X970" s="63" t="str">
        <f t="shared" si="941"/>
        <v/>
      </c>
      <c r="Y970" s="65" t="str">
        <f t="shared" si="942"/>
        <v/>
      </c>
      <c r="Z970" s="65" t="str">
        <f t="shared" si="943"/>
        <v/>
      </c>
      <c r="AA970" s="19" t="str">
        <f t="shared" si="944"/>
        <v/>
      </c>
      <c r="AB970" s="19" t="str">
        <f t="shared" si="945"/>
        <v/>
      </c>
      <c r="AC970" s="19" t="str">
        <f t="shared" si="946"/>
        <v/>
      </c>
      <c r="AD970" s="19" t="str">
        <f t="shared" si="947"/>
        <v/>
      </c>
      <c r="AE970" s="19" t="str">
        <f t="shared" si="948"/>
        <v/>
      </c>
      <c r="AF970" s="19" t="str">
        <f t="shared" si="949"/>
        <v/>
      </c>
      <c r="AG970" s="19">
        <f t="shared" si="950"/>
        <v>0</v>
      </c>
      <c r="AH970" s="19" t="str">
        <f t="shared" si="951"/>
        <v/>
      </c>
      <c r="AI970" s="81">
        <f t="shared" si="952"/>
        <v>0</v>
      </c>
      <c r="AJ970" s="80">
        <f t="shared" ref="AJ970:AJ989" si="958">IF(J970="",0,IF(ROUND(J970,2)&lt;=0,0,1))</f>
        <v>0</v>
      </c>
      <c r="AK970" s="19">
        <f t="shared" si="953"/>
        <v>0</v>
      </c>
      <c r="AL970" s="19">
        <f t="shared" si="954"/>
        <v>0</v>
      </c>
      <c r="AM970" s="64">
        <f>IF('Stammdaten Mitarbeitende'!N970&gt;0,AC970,0)</f>
        <v>0</v>
      </c>
      <c r="AN970" s="74">
        <f>IF('Stammdaten Mitarbeitende'!N970&gt;0,P970,0)</f>
        <v>0</v>
      </c>
      <c r="AO970" s="19">
        <f t="shared" si="955"/>
        <v>0</v>
      </c>
      <c r="AP970" s="19">
        <f t="shared" si="956"/>
        <v>0</v>
      </c>
      <c r="AQ970" s="97">
        <f t="shared" si="957"/>
        <v>0</v>
      </c>
    </row>
    <row r="971" spans="1:43" ht="17.25" hidden="1" customHeight="1" x14ac:dyDescent="0.2">
      <c r="A971" s="347" t="str">
        <f>'Stammdaten Mitarbeitende'!AA971</f>
        <v/>
      </c>
      <c r="B971" s="348" t="str">
        <f t="shared" si="930"/>
        <v/>
      </c>
      <c r="C971" s="162"/>
      <c r="D971" s="163"/>
      <c r="E971" s="164"/>
      <c r="F971" s="165"/>
      <c r="G971" s="307"/>
      <c r="H971" s="308"/>
      <c r="I971" s="346">
        <f t="shared" si="931"/>
        <v>0</v>
      </c>
      <c r="J971" s="309" t="str">
        <f t="shared" si="932"/>
        <v/>
      </c>
      <c r="K971" s="164"/>
      <c r="L971" s="342" t="str">
        <f t="shared" si="933"/>
        <v/>
      </c>
      <c r="M971" s="309" t="str">
        <f t="shared" si="934"/>
        <v/>
      </c>
      <c r="N971" s="309" t="str">
        <f t="shared" si="935"/>
        <v/>
      </c>
      <c r="O971" s="309" t="str">
        <f t="shared" si="936"/>
        <v/>
      </c>
      <c r="P971" s="164"/>
      <c r="Q971" s="309" t="str">
        <f t="shared" si="937"/>
        <v/>
      </c>
      <c r="R971" s="309" t="str">
        <f t="shared" si="938"/>
        <v/>
      </c>
      <c r="S971" s="56"/>
      <c r="T971" s="57"/>
      <c r="U971" s="64" t="str">
        <f>IF($A971="","",'Stammdaten Mitarbeitende'!L971)</f>
        <v/>
      </c>
      <c r="V971" s="63">
        <f t="shared" si="939"/>
        <v>0</v>
      </c>
      <c r="W971" s="63" t="str">
        <f t="shared" si="940"/>
        <v/>
      </c>
      <c r="X971" s="63" t="str">
        <f t="shared" si="941"/>
        <v/>
      </c>
      <c r="Y971" s="65" t="str">
        <f t="shared" si="942"/>
        <v/>
      </c>
      <c r="Z971" s="65" t="str">
        <f t="shared" si="943"/>
        <v/>
      </c>
      <c r="AA971" s="19" t="str">
        <f t="shared" si="944"/>
        <v/>
      </c>
      <c r="AB971" s="19" t="str">
        <f t="shared" si="945"/>
        <v/>
      </c>
      <c r="AC971" s="19" t="str">
        <f t="shared" si="946"/>
        <v/>
      </c>
      <c r="AD971" s="19" t="str">
        <f t="shared" si="947"/>
        <v/>
      </c>
      <c r="AE971" s="19" t="str">
        <f t="shared" si="948"/>
        <v/>
      </c>
      <c r="AF971" s="19" t="str">
        <f t="shared" si="949"/>
        <v/>
      </c>
      <c r="AG971" s="19">
        <f t="shared" si="950"/>
        <v>0</v>
      </c>
      <c r="AH971" s="19" t="str">
        <f t="shared" si="951"/>
        <v/>
      </c>
      <c r="AI971" s="81">
        <f t="shared" si="952"/>
        <v>0</v>
      </c>
      <c r="AJ971" s="80">
        <f t="shared" si="958"/>
        <v>0</v>
      </c>
      <c r="AK971" s="19">
        <f t="shared" si="953"/>
        <v>0</v>
      </c>
      <c r="AL971" s="19">
        <f t="shared" si="954"/>
        <v>0</v>
      </c>
      <c r="AM971" s="64">
        <f>IF('Stammdaten Mitarbeitende'!N971&gt;0,AC971,0)</f>
        <v>0</v>
      </c>
      <c r="AN971" s="74">
        <f>IF('Stammdaten Mitarbeitende'!N971&gt;0,P971,0)</f>
        <v>0</v>
      </c>
      <c r="AO971" s="19">
        <f t="shared" si="955"/>
        <v>0</v>
      </c>
      <c r="AP971" s="19">
        <f t="shared" si="956"/>
        <v>0</v>
      </c>
      <c r="AQ971" s="97">
        <f t="shared" si="957"/>
        <v>0</v>
      </c>
    </row>
    <row r="972" spans="1:43" ht="17.25" hidden="1" customHeight="1" x14ac:dyDescent="0.2">
      <c r="A972" s="347" t="str">
        <f>'Stammdaten Mitarbeitende'!AA972</f>
        <v/>
      </c>
      <c r="B972" s="348" t="str">
        <f t="shared" si="930"/>
        <v/>
      </c>
      <c r="C972" s="162"/>
      <c r="D972" s="163"/>
      <c r="E972" s="164"/>
      <c r="F972" s="165"/>
      <c r="G972" s="307"/>
      <c r="H972" s="308"/>
      <c r="I972" s="346">
        <f t="shared" si="931"/>
        <v>0</v>
      </c>
      <c r="J972" s="309" t="str">
        <f t="shared" si="932"/>
        <v/>
      </c>
      <c r="K972" s="164"/>
      <c r="L972" s="342" t="str">
        <f t="shared" si="933"/>
        <v/>
      </c>
      <c r="M972" s="309" t="str">
        <f t="shared" si="934"/>
        <v/>
      </c>
      <c r="N972" s="309" t="str">
        <f t="shared" si="935"/>
        <v/>
      </c>
      <c r="O972" s="309" t="str">
        <f t="shared" si="936"/>
        <v/>
      </c>
      <c r="P972" s="164"/>
      <c r="Q972" s="309" t="str">
        <f t="shared" si="937"/>
        <v/>
      </c>
      <c r="R972" s="309" t="str">
        <f t="shared" si="938"/>
        <v/>
      </c>
      <c r="S972" s="56"/>
      <c r="T972" s="57"/>
      <c r="U972" s="64" t="str">
        <f>IF($A972="","",'Stammdaten Mitarbeitende'!L972)</f>
        <v/>
      </c>
      <c r="V972" s="63">
        <f t="shared" si="939"/>
        <v>0</v>
      </c>
      <c r="W972" s="63" t="str">
        <f t="shared" si="940"/>
        <v/>
      </c>
      <c r="X972" s="63" t="str">
        <f t="shared" si="941"/>
        <v/>
      </c>
      <c r="Y972" s="65" t="str">
        <f t="shared" si="942"/>
        <v/>
      </c>
      <c r="Z972" s="65" t="str">
        <f t="shared" si="943"/>
        <v/>
      </c>
      <c r="AA972" s="19" t="str">
        <f t="shared" si="944"/>
        <v/>
      </c>
      <c r="AB972" s="19" t="str">
        <f t="shared" si="945"/>
        <v/>
      </c>
      <c r="AC972" s="19" t="str">
        <f t="shared" si="946"/>
        <v/>
      </c>
      <c r="AD972" s="19" t="str">
        <f t="shared" si="947"/>
        <v/>
      </c>
      <c r="AE972" s="19" t="str">
        <f t="shared" si="948"/>
        <v/>
      </c>
      <c r="AF972" s="19" t="str">
        <f t="shared" si="949"/>
        <v/>
      </c>
      <c r="AG972" s="19">
        <f t="shared" si="950"/>
        <v>0</v>
      </c>
      <c r="AH972" s="19" t="str">
        <f t="shared" si="951"/>
        <v/>
      </c>
      <c r="AI972" s="81">
        <f t="shared" si="952"/>
        <v>0</v>
      </c>
      <c r="AJ972" s="80">
        <f t="shared" si="958"/>
        <v>0</v>
      </c>
      <c r="AK972" s="19">
        <f t="shared" si="953"/>
        <v>0</v>
      </c>
      <c r="AL972" s="19">
        <f t="shared" si="954"/>
        <v>0</v>
      </c>
      <c r="AM972" s="64">
        <f>IF('Stammdaten Mitarbeitende'!N972&gt;0,AC972,0)</f>
        <v>0</v>
      </c>
      <c r="AN972" s="74">
        <f>IF('Stammdaten Mitarbeitende'!N972&gt;0,P972,0)</f>
        <v>0</v>
      </c>
      <c r="AO972" s="19">
        <f t="shared" si="955"/>
        <v>0</v>
      </c>
      <c r="AP972" s="19">
        <f t="shared" si="956"/>
        <v>0</v>
      </c>
      <c r="AQ972" s="97">
        <f t="shared" si="957"/>
        <v>0</v>
      </c>
    </row>
    <row r="973" spans="1:43" ht="17.25" hidden="1" customHeight="1" x14ac:dyDescent="0.2">
      <c r="A973" s="347" t="str">
        <f>'Stammdaten Mitarbeitende'!AA973</f>
        <v/>
      </c>
      <c r="B973" s="348" t="str">
        <f t="shared" si="930"/>
        <v/>
      </c>
      <c r="C973" s="162"/>
      <c r="D973" s="163"/>
      <c r="E973" s="164"/>
      <c r="F973" s="165"/>
      <c r="G973" s="307"/>
      <c r="H973" s="308"/>
      <c r="I973" s="346">
        <f t="shared" si="931"/>
        <v>0</v>
      </c>
      <c r="J973" s="309" t="str">
        <f t="shared" si="932"/>
        <v/>
      </c>
      <c r="K973" s="164"/>
      <c r="L973" s="342" t="str">
        <f t="shared" si="933"/>
        <v/>
      </c>
      <c r="M973" s="309" t="str">
        <f t="shared" si="934"/>
        <v/>
      </c>
      <c r="N973" s="309" t="str">
        <f t="shared" si="935"/>
        <v/>
      </c>
      <c r="O973" s="309" t="str">
        <f t="shared" si="936"/>
        <v/>
      </c>
      <c r="P973" s="164"/>
      <c r="Q973" s="309" t="str">
        <f t="shared" si="937"/>
        <v/>
      </c>
      <c r="R973" s="309" t="str">
        <f t="shared" si="938"/>
        <v/>
      </c>
      <c r="S973" s="56"/>
      <c r="T973" s="57"/>
      <c r="U973" s="64" t="str">
        <f>IF($A973="","",'Stammdaten Mitarbeitende'!L973)</f>
        <v/>
      </c>
      <c r="V973" s="63">
        <f t="shared" si="939"/>
        <v>0</v>
      </c>
      <c r="W973" s="63" t="str">
        <f t="shared" si="940"/>
        <v/>
      </c>
      <c r="X973" s="63" t="str">
        <f t="shared" si="941"/>
        <v/>
      </c>
      <c r="Y973" s="65" t="str">
        <f t="shared" si="942"/>
        <v/>
      </c>
      <c r="Z973" s="65" t="str">
        <f t="shared" si="943"/>
        <v/>
      </c>
      <c r="AA973" s="19" t="str">
        <f t="shared" si="944"/>
        <v/>
      </c>
      <c r="AB973" s="19" t="str">
        <f t="shared" si="945"/>
        <v/>
      </c>
      <c r="AC973" s="19" t="str">
        <f t="shared" si="946"/>
        <v/>
      </c>
      <c r="AD973" s="19" t="str">
        <f t="shared" si="947"/>
        <v/>
      </c>
      <c r="AE973" s="19" t="str">
        <f t="shared" si="948"/>
        <v/>
      </c>
      <c r="AF973" s="19" t="str">
        <f t="shared" si="949"/>
        <v/>
      </c>
      <c r="AG973" s="19">
        <f t="shared" si="950"/>
        <v>0</v>
      </c>
      <c r="AH973" s="19" t="str">
        <f t="shared" si="951"/>
        <v/>
      </c>
      <c r="AI973" s="81">
        <f t="shared" si="952"/>
        <v>0</v>
      </c>
      <c r="AJ973" s="80">
        <f t="shared" si="958"/>
        <v>0</v>
      </c>
      <c r="AK973" s="19">
        <f t="shared" si="953"/>
        <v>0</v>
      </c>
      <c r="AL973" s="19">
        <f t="shared" si="954"/>
        <v>0</v>
      </c>
      <c r="AM973" s="64">
        <f>IF('Stammdaten Mitarbeitende'!N973&gt;0,AC973,0)</f>
        <v>0</v>
      </c>
      <c r="AN973" s="74">
        <f>IF('Stammdaten Mitarbeitende'!N973&gt;0,P973,0)</f>
        <v>0</v>
      </c>
      <c r="AO973" s="19">
        <f t="shared" si="955"/>
        <v>0</v>
      </c>
      <c r="AP973" s="19">
        <f t="shared" si="956"/>
        <v>0</v>
      </c>
      <c r="AQ973" s="97">
        <f t="shared" si="957"/>
        <v>0</v>
      </c>
    </row>
    <row r="974" spans="1:43" ht="17.25" hidden="1" customHeight="1" x14ac:dyDescent="0.2">
      <c r="A974" s="347" t="str">
        <f>'Stammdaten Mitarbeitende'!AA974</f>
        <v/>
      </c>
      <c r="B974" s="348" t="str">
        <f t="shared" si="930"/>
        <v/>
      </c>
      <c r="C974" s="162"/>
      <c r="D974" s="163"/>
      <c r="E974" s="164"/>
      <c r="F974" s="165"/>
      <c r="G974" s="307"/>
      <c r="H974" s="308"/>
      <c r="I974" s="346">
        <f t="shared" si="931"/>
        <v>0</v>
      </c>
      <c r="J974" s="309" t="str">
        <f t="shared" si="932"/>
        <v/>
      </c>
      <c r="K974" s="164"/>
      <c r="L974" s="342" t="str">
        <f t="shared" si="933"/>
        <v/>
      </c>
      <c r="M974" s="309" t="str">
        <f t="shared" si="934"/>
        <v/>
      </c>
      <c r="N974" s="309" t="str">
        <f t="shared" si="935"/>
        <v/>
      </c>
      <c r="O974" s="309" t="str">
        <f t="shared" si="936"/>
        <v/>
      </c>
      <c r="P974" s="164"/>
      <c r="Q974" s="309" t="str">
        <f t="shared" si="937"/>
        <v/>
      </c>
      <c r="R974" s="309" t="str">
        <f t="shared" si="938"/>
        <v/>
      </c>
      <c r="S974" s="56"/>
      <c r="T974" s="57"/>
      <c r="U974" s="64" t="str">
        <f>IF($A974="","",'Stammdaten Mitarbeitende'!L974)</f>
        <v/>
      </c>
      <c r="V974" s="63">
        <f t="shared" si="939"/>
        <v>0</v>
      </c>
      <c r="W974" s="63" t="str">
        <f t="shared" si="940"/>
        <v/>
      </c>
      <c r="X974" s="63" t="str">
        <f t="shared" si="941"/>
        <v/>
      </c>
      <c r="Y974" s="65" t="str">
        <f t="shared" si="942"/>
        <v/>
      </c>
      <c r="Z974" s="65" t="str">
        <f t="shared" si="943"/>
        <v/>
      </c>
      <c r="AA974" s="19" t="str">
        <f t="shared" si="944"/>
        <v/>
      </c>
      <c r="AB974" s="19" t="str">
        <f t="shared" si="945"/>
        <v/>
      </c>
      <c r="AC974" s="19" t="str">
        <f t="shared" si="946"/>
        <v/>
      </c>
      <c r="AD974" s="19" t="str">
        <f t="shared" si="947"/>
        <v/>
      </c>
      <c r="AE974" s="19" t="str">
        <f t="shared" si="948"/>
        <v/>
      </c>
      <c r="AF974" s="19" t="str">
        <f t="shared" si="949"/>
        <v/>
      </c>
      <c r="AG974" s="19">
        <f t="shared" si="950"/>
        <v>0</v>
      </c>
      <c r="AH974" s="19" t="str">
        <f t="shared" si="951"/>
        <v/>
      </c>
      <c r="AI974" s="81">
        <f t="shared" si="952"/>
        <v>0</v>
      </c>
      <c r="AJ974" s="80">
        <f t="shared" si="958"/>
        <v>0</v>
      </c>
      <c r="AK974" s="19">
        <f t="shared" si="953"/>
        <v>0</v>
      </c>
      <c r="AL974" s="19">
        <f t="shared" si="954"/>
        <v>0</v>
      </c>
      <c r="AM974" s="64">
        <f>IF('Stammdaten Mitarbeitende'!N974&gt;0,AC974,0)</f>
        <v>0</v>
      </c>
      <c r="AN974" s="74">
        <f>IF('Stammdaten Mitarbeitende'!N974&gt;0,P974,0)</f>
        <v>0</v>
      </c>
      <c r="AO974" s="19">
        <f t="shared" si="955"/>
        <v>0</v>
      </c>
      <c r="AP974" s="19">
        <f t="shared" si="956"/>
        <v>0</v>
      </c>
      <c r="AQ974" s="97">
        <f t="shared" si="957"/>
        <v>0</v>
      </c>
    </row>
    <row r="975" spans="1:43" ht="17.25" hidden="1" customHeight="1" x14ac:dyDescent="0.2">
      <c r="A975" s="347" t="str">
        <f>'Stammdaten Mitarbeitende'!AA975</f>
        <v/>
      </c>
      <c r="B975" s="348" t="str">
        <f t="shared" si="930"/>
        <v/>
      </c>
      <c r="C975" s="162"/>
      <c r="D975" s="163"/>
      <c r="E975" s="164"/>
      <c r="F975" s="165"/>
      <c r="G975" s="307"/>
      <c r="H975" s="308"/>
      <c r="I975" s="346">
        <f t="shared" si="931"/>
        <v>0</v>
      </c>
      <c r="J975" s="309" t="str">
        <f t="shared" si="932"/>
        <v/>
      </c>
      <c r="K975" s="164"/>
      <c r="L975" s="342" t="str">
        <f t="shared" si="933"/>
        <v/>
      </c>
      <c r="M975" s="309" t="str">
        <f t="shared" si="934"/>
        <v/>
      </c>
      <c r="N975" s="309" t="str">
        <f t="shared" si="935"/>
        <v/>
      </c>
      <c r="O975" s="309" t="str">
        <f t="shared" si="936"/>
        <v/>
      </c>
      <c r="P975" s="164"/>
      <c r="Q975" s="309" t="str">
        <f t="shared" si="937"/>
        <v/>
      </c>
      <c r="R975" s="309" t="str">
        <f t="shared" si="938"/>
        <v/>
      </c>
      <c r="S975" s="56"/>
      <c r="T975" s="57"/>
      <c r="U975" s="64" t="str">
        <f>IF($A975="","",'Stammdaten Mitarbeitende'!L975)</f>
        <v/>
      </c>
      <c r="V975" s="63">
        <f t="shared" si="939"/>
        <v>0</v>
      </c>
      <c r="W975" s="63" t="str">
        <f t="shared" si="940"/>
        <v/>
      </c>
      <c r="X975" s="63" t="str">
        <f t="shared" si="941"/>
        <v/>
      </c>
      <c r="Y975" s="65" t="str">
        <f t="shared" si="942"/>
        <v/>
      </c>
      <c r="Z975" s="65" t="str">
        <f t="shared" si="943"/>
        <v/>
      </c>
      <c r="AA975" s="19" t="str">
        <f t="shared" si="944"/>
        <v/>
      </c>
      <c r="AB975" s="19" t="str">
        <f t="shared" si="945"/>
        <v/>
      </c>
      <c r="AC975" s="19" t="str">
        <f t="shared" si="946"/>
        <v/>
      </c>
      <c r="AD975" s="19" t="str">
        <f t="shared" si="947"/>
        <v/>
      </c>
      <c r="AE975" s="19" t="str">
        <f t="shared" si="948"/>
        <v/>
      </c>
      <c r="AF975" s="19" t="str">
        <f t="shared" si="949"/>
        <v/>
      </c>
      <c r="AG975" s="19">
        <f t="shared" si="950"/>
        <v>0</v>
      </c>
      <c r="AH975" s="19" t="str">
        <f t="shared" si="951"/>
        <v/>
      </c>
      <c r="AI975" s="81">
        <f t="shared" si="952"/>
        <v>0</v>
      </c>
      <c r="AJ975" s="80">
        <f t="shared" si="958"/>
        <v>0</v>
      </c>
      <c r="AK975" s="19">
        <f t="shared" si="953"/>
        <v>0</v>
      </c>
      <c r="AL975" s="19">
        <f t="shared" si="954"/>
        <v>0</v>
      </c>
      <c r="AM975" s="64">
        <f>IF('Stammdaten Mitarbeitende'!N975&gt;0,AC975,0)</f>
        <v>0</v>
      </c>
      <c r="AN975" s="74">
        <f>IF('Stammdaten Mitarbeitende'!N975&gt;0,P975,0)</f>
        <v>0</v>
      </c>
      <c r="AO975" s="19">
        <f t="shared" si="955"/>
        <v>0</v>
      </c>
      <c r="AP975" s="19">
        <f t="shared" si="956"/>
        <v>0</v>
      </c>
      <c r="AQ975" s="97">
        <f t="shared" si="957"/>
        <v>0</v>
      </c>
    </row>
    <row r="976" spans="1:43" ht="17.25" hidden="1" customHeight="1" x14ac:dyDescent="0.2">
      <c r="A976" s="347" t="str">
        <f>'Stammdaten Mitarbeitende'!AA976</f>
        <v/>
      </c>
      <c r="B976" s="348" t="str">
        <f t="shared" si="930"/>
        <v/>
      </c>
      <c r="C976" s="162"/>
      <c r="D976" s="163"/>
      <c r="E976" s="164"/>
      <c r="F976" s="165"/>
      <c r="G976" s="307"/>
      <c r="H976" s="308"/>
      <c r="I976" s="346">
        <f t="shared" si="931"/>
        <v>0</v>
      </c>
      <c r="J976" s="309" t="str">
        <f t="shared" si="932"/>
        <v/>
      </c>
      <c r="K976" s="164"/>
      <c r="L976" s="342" t="str">
        <f t="shared" si="933"/>
        <v/>
      </c>
      <c r="M976" s="309" t="str">
        <f t="shared" si="934"/>
        <v/>
      </c>
      <c r="N976" s="309" t="str">
        <f t="shared" si="935"/>
        <v/>
      </c>
      <c r="O976" s="309" t="str">
        <f t="shared" si="936"/>
        <v/>
      </c>
      <c r="P976" s="164"/>
      <c r="Q976" s="309" t="str">
        <f t="shared" si="937"/>
        <v/>
      </c>
      <c r="R976" s="309" t="str">
        <f t="shared" si="938"/>
        <v/>
      </c>
      <c r="S976" s="56"/>
      <c r="T976" s="57"/>
      <c r="U976" s="64" t="str">
        <f>IF($A976="","",'Stammdaten Mitarbeitende'!L976)</f>
        <v/>
      </c>
      <c r="V976" s="63">
        <f t="shared" si="939"/>
        <v>0</v>
      </c>
      <c r="W976" s="63" t="str">
        <f t="shared" si="940"/>
        <v/>
      </c>
      <c r="X976" s="63" t="str">
        <f t="shared" si="941"/>
        <v/>
      </c>
      <c r="Y976" s="65" t="str">
        <f t="shared" si="942"/>
        <v/>
      </c>
      <c r="Z976" s="65" t="str">
        <f t="shared" si="943"/>
        <v/>
      </c>
      <c r="AA976" s="19" t="str">
        <f t="shared" si="944"/>
        <v/>
      </c>
      <c r="AB976" s="19" t="str">
        <f t="shared" si="945"/>
        <v/>
      </c>
      <c r="AC976" s="19" t="str">
        <f t="shared" si="946"/>
        <v/>
      </c>
      <c r="AD976" s="19" t="str">
        <f t="shared" si="947"/>
        <v/>
      </c>
      <c r="AE976" s="19" t="str">
        <f t="shared" si="948"/>
        <v/>
      </c>
      <c r="AF976" s="19" t="str">
        <f t="shared" si="949"/>
        <v/>
      </c>
      <c r="AG976" s="19">
        <f t="shared" si="950"/>
        <v>0</v>
      </c>
      <c r="AH976" s="19" t="str">
        <f t="shared" si="951"/>
        <v/>
      </c>
      <c r="AI976" s="81">
        <f t="shared" si="952"/>
        <v>0</v>
      </c>
      <c r="AJ976" s="80">
        <f t="shared" si="958"/>
        <v>0</v>
      </c>
      <c r="AK976" s="19">
        <f t="shared" si="953"/>
        <v>0</v>
      </c>
      <c r="AL976" s="19">
        <f t="shared" si="954"/>
        <v>0</v>
      </c>
      <c r="AM976" s="64">
        <f>IF('Stammdaten Mitarbeitende'!N976&gt;0,AC976,0)</f>
        <v>0</v>
      </c>
      <c r="AN976" s="74">
        <f>IF('Stammdaten Mitarbeitende'!N976&gt;0,P976,0)</f>
        <v>0</v>
      </c>
      <c r="AO976" s="19">
        <f t="shared" si="955"/>
        <v>0</v>
      </c>
      <c r="AP976" s="19">
        <f t="shared" si="956"/>
        <v>0</v>
      </c>
      <c r="AQ976" s="97">
        <f t="shared" si="957"/>
        <v>0</v>
      </c>
    </row>
    <row r="977" spans="1:43" ht="17.25" hidden="1" customHeight="1" x14ac:dyDescent="0.2">
      <c r="A977" s="347" t="str">
        <f>'Stammdaten Mitarbeitende'!AA977</f>
        <v/>
      </c>
      <c r="B977" s="348" t="str">
        <f t="shared" si="930"/>
        <v/>
      </c>
      <c r="C977" s="162"/>
      <c r="D977" s="163"/>
      <c r="E977" s="164"/>
      <c r="F977" s="165"/>
      <c r="G977" s="307"/>
      <c r="H977" s="308"/>
      <c r="I977" s="346">
        <f t="shared" si="931"/>
        <v>0</v>
      </c>
      <c r="J977" s="309" t="str">
        <f t="shared" si="932"/>
        <v/>
      </c>
      <c r="K977" s="164"/>
      <c r="L977" s="342" t="str">
        <f t="shared" si="933"/>
        <v/>
      </c>
      <c r="M977" s="309" t="str">
        <f t="shared" si="934"/>
        <v/>
      </c>
      <c r="N977" s="309" t="str">
        <f t="shared" si="935"/>
        <v/>
      </c>
      <c r="O977" s="309" t="str">
        <f t="shared" si="936"/>
        <v/>
      </c>
      <c r="P977" s="164"/>
      <c r="Q977" s="309" t="str">
        <f t="shared" si="937"/>
        <v/>
      </c>
      <c r="R977" s="309" t="str">
        <f t="shared" si="938"/>
        <v/>
      </c>
      <c r="S977" s="56"/>
      <c r="T977" s="57"/>
      <c r="U977" s="64" t="str">
        <f>IF($A977="","",'Stammdaten Mitarbeitende'!L977)</f>
        <v/>
      </c>
      <c r="V977" s="63">
        <f t="shared" si="939"/>
        <v>0</v>
      </c>
      <c r="W977" s="63" t="str">
        <f t="shared" si="940"/>
        <v/>
      </c>
      <c r="X977" s="63" t="str">
        <f t="shared" si="941"/>
        <v/>
      </c>
      <c r="Y977" s="65" t="str">
        <f t="shared" si="942"/>
        <v/>
      </c>
      <c r="Z977" s="65" t="str">
        <f t="shared" si="943"/>
        <v/>
      </c>
      <c r="AA977" s="19" t="str">
        <f t="shared" si="944"/>
        <v/>
      </c>
      <c r="AB977" s="19" t="str">
        <f t="shared" si="945"/>
        <v/>
      </c>
      <c r="AC977" s="19" t="str">
        <f t="shared" si="946"/>
        <v/>
      </c>
      <c r="AD977" s="19" t="str">
        <f t="shared" si="947"/>
        <v/>
      </c>
      <c r="AE977" s="19" t="str">
        <f t="shared" si="948"/>
        <v/>
      </c>
      <c r="AF977" s="19" t="str">
        <f t="shared" si="949"/>
        <v/>
      </c>
      <c r="AG977" s="19">
        <f t="shared" si="950"/>
        <v>0</v>
      </c>
      <c r="AH977" s="19" t="str">
        <f t="shared" si="951"/>
        <v/>
      </c>
      <c r="AI977" s="81">
        <f t="shared" si="952"/>
        <v>0</v>
      </c>
      <c r="AJ977" s="80">
        <f t="shared" si="958"/>
        <v>0</v>
      </c>
      <c r="AK977" s="19">
        <f t="shared" si="953"/>
        <v>0</v>
      </c>
      <c r="AL977" s="19">
        <f t="shared" si="954"/>
        <v>0</v>
      </c>
      <c r="AM977" s="64">
        <f>IF('Stammdaten Mitarbeitende'!N977&gt;0,AC977,0)</f>
        <v>0</v>
      </c>
      <c r="AN977" s="74">
        <f>IF('Stammdaten Mitarbeitende'!N977&gt;0,P977,0)</f>
        <v>0</v>
      </c>
      <c r="AO977" s="19">
        <f t="shared" si="955"/>
        <v>0</v>
      </c>
      <c r="AP977" s="19">
        <f t="shared" si="956"/>
        <v>0</v>
      </c>
      <c r="AQ977" s="97">
        <f t="shared" si="957"/>
        <v>0</v>
      </c>
    </row>
    <row r="978" spans="1:43" ht="17.25" hidden="1" customHeight="1" x14ac:dyDescent="0.2">
      <c r="A978" s="347" t="str">
        <f>'Stammdaten Mitarbeitende'!AA978</f>
        <v/>
      </c>
      <c r="B978" s="348" t="str">
        <f t="shared" si="930"/>
        <v/>
      </c>
      <c r="C978" s="162"/>
      <c r="D978" s="163"/>
      <c r="E978" s="164"/>
      <c r="F978" s="165"/>
      <c r="G978" s="307"/>
      <c r="H978" s="308"/>
      <c r="I978" s="346">
        <f t="shared" si="931"/>
        <v>0</v>
      </c>
      <c r="J978" s="309" t="str">
        <f t="shared" si="932"/>
        <v/>
      </c>
      <c r="K978" s="164"/>
      <c r="L978" s="342" t="str">
        <f t="shared" si="933"/>
        <v/>
      </c>
      <c r="M978" s="309" t="str">
        <f t="shared" si="934"/>
        <v/>
      </c>
      <c r="N978" s="309" t="str">
        <f t="shared" si="935"/>
        <v/>
      </c>
      <c r="O978" s="309" t="str">
        <f t="shared" si="936"/>
        <v/>
      </c>
      <c r="P978" s="164"/>
      <c r="Q978" s="309" t="str">
        <f t="shared" si="937"/>
        <v/>
      </c>
      <c r="R978" s="309" t="str">
        <f t="shared" si="938"/>
        <v/>
      </c>
      <c r="S978" s="56"/>
      <c r="T978" s="57"/>
      <c r="U978" s="64" t="str">
        <f>IF($A978="","",'Stammdaten Mitarbeitende'!L978)</f>
        <v/>
      </c>
      <c r="V978" s="63">
        <f t="shared" si="939"/>
        <v>0</v>
      </c>
      <c r="W978" s="63" t="str">
        <f t="shared" si="940"/>
        <v/>
      </c>
      <c r="X978" s="63" t="str">
        <f t="shared" si="941"/>
        <v/>
      </c>
      <c r="Y978" s="65" t="str">
        <f t="shared" si="942"/>
        <v/>
      </c>
      <c r="Z978" s="65" t="str">
        <f t="shared" si="943"/>
        <v/>
      </c>
      <c r="AA978" s="19" t="str">
        <f t="shared" si="944"/>
        <v/>
      </c>
      <c r="AB978" s="19" t="str">
        <f t="shared" si="945"/>
        <v/>
      </c>
      <c r="AC978" s="19" t="str">
        <f t="shared" si="946"/>
        <v/>
      </c>
      <c r="AD978" s="19" t="str">
        <f t="shared" si="947"/>
        <v/>
      </c>
      <c r="AE978" s="19" t="str">
        <f t="shared" si="948"/>
        <v/>
      </c>
      <c r="AF978" s="19" t="str">
        <f t="shared" si="949"/>
        <v/>
      </c>
      <c r="AG978" s="19">
        <f t="shared" si="950"/>
        <v>0</v>
      </c>
      <c r="AH978" s="19" t="str">
        <f t="shared" si="951"/>
        <v/>
      </c>
      <c r="AI978" s="81">
        <f t="shared" si="952"/>
        <v>0</v>
      </c>
      <c r="AJ978" s="80">
        <f t="shared" si="958"/>
        <v>0</v>
      </c>
      <c r="AK978" s="19">
        <f t="shared" si="953"/>
        <v>0</v>
      </c>
      <c r="AL978" s="19">
        <f t="shared" si="954"/>
        <v>0</v>
      </c>
      <c r="AM978" s="64">
        <f>IF('Stammdaten Mitarbeitende'!N978&gt;0,AC978,0)</f>
        <v>0</v>
      </c>
      <c r="AN978" s="74">
        <f>IF('Stammdaten Mitarbeitende'!N978&gt;0,P978,0)</f>
        <v>0</v>
      </c>
      <c r="AO978" s="19">
        <f t="shared" si="955"/>
        <v>0</v>
      </c>
      <c r="AP978" s="19">
        <f t="shared" si="956"/>
        <v>0</v>
      </c>
      <c r="AQ978" s="97">
        <f t="shared" si="957"/>
        <v>0</v>
      </c>
    </row>
    <row r="979" spans="1:43" ht="17.25" hidden="1" customHeight="1" x14ac:dyDescent="0.2">
      <c r="A979" s="347" t="str">
        <f>'Stammdaten Mitarbeitende'!AA979</f>
        <v/>
      </c>
      <c r="B979" s="348" t="str">
        <f t="shared" si="930"/>
        <v/>
      </c>
      <c r="C979" s="162"/>
      <c r="D979" s="163"/>
      <c r="E979" s="164"/>
      <c r="F979" s="165"/>
      <c r="G979" s="307"/>
      <c r="H979" s="308"/>
      <c r="I979" s="346">
        <f t="shared" si="931"/>
        <v>0</v>
      </c>
      <c r="J979" s="309" t="str">
        <f t="shared" si="932"/>
        <v/>
      </c>
      <c r="K979" s="164"/>
      <c r="L979" s="342" t="str">
        <f t="shared" si="933"/>
        <v/>
      </c>
      <c r="M979" s="309" t="str">
        <f t="shared" si="934"/>
        <v/>
      </c>
      <c r="N979" s="309" t="str">
        <f t="shared" si="935"/>
        <v/>
      </c>
      <c r="O979" s="309" t="str">
        <f t="shared" si="936"/>
        <v/>
      </c>
      <c r="P979" s="164"/>
      <c r="Q979" s="309" t="str">
        <f t="shared" si="937"/>
        <v/>
      </c>
      <c r="R979" s="309" t="str">
        <f t="shared" si="938"/>
        <v/>
      </c>
      <c r="S979" s="56"/>
      <c r="T979" s="57"/>
      <c r="U979" s="64" t="str">
        <f>IF($A979="","",'Stammdaten Mitarbeitende'!L979)</f>
        <v/>
      </c>
      <c r="V979" s="63">
        <f t="shared" si="939"/>
        <v>0</v>
      </c>
      <c r="W979" s="63" t="str">
        <f t="shared" si="940"/>
        <v/>
      </c>
      <c r="X979" s="63" t="str">
        <f t="shared" si="941"/>
        <v/>
      </c>
      <c r="Y979" s="65" t="str">
        <f t="shared" si="942"/>
        <v/>
      </c>
      <c r="Z979" s="65" t="str">
        <f t="shared" si="943"/>
        <v/>
      </c>
      <c r="AA979" s="19" t="str">
        <f t="shared" si="944"/>
        <v/>
      </c>
      <c r="AB979" s="19" t="str">
        <f t="shared" si="945"/>
        <v/>
      </c>
      <c r="AC979" s="19" t="str">
        <f t="shared" si="946"/>
        <v/>
      </c>
      <c r="AD979" s="19" t="str">
        <f t="shared" si="947"/>
        <v/>
      </c>
      <c r="AE979" s="19" t="str">
        <f t="shared" si="948"/>
        <v/>
      </c>
      <c r="AF979" s="19" t="str">
        <f t="shared" si="949"/>
        <v/>
      </c>
      <c r="AG979" s="19">
        <f t="shared" si="950"/>
        <v>0</v>
      </c>
      <c r="AH979" s="19" t="str">
        <f t="shared" si="951"/>
        <v/>
      </c>
      <c r="AI979" s="81">
        <f t="shared" si="952"/>
        <v>0</v>
      </c>
      <c r="AJ979" s="80">
        <f t="shared" si="958"/>
        <v>0</v>
      </c>
      <c r="AK979" s="19">
        <f t="shared" si="953"/>
        <v>0</v>
      </c>
      <c r="AL979" s="19">
        <f t="shared" si="954"/>
        <v>0</v>
      </c>
      <c r="AM979" s="64">
        <f>IF('Stammdaten Mitarbeitende'!N979&gt;0,AC979,0)</f>
        <v>0</v>
      </c>
      <c r="AN979" s="74">
        <f>IF('Stammdaten Mitarbeitende'!N979&gt;0,P979,0)</f>
        <v>0</v>
      </c>
      <c r="AO979" s="19">
        <f t="shared" si="955"/>
        <v>0</v>
      </c>
      <c r="AP979" s="19">
        <f t="shared" si="956"/>
        <v>0</v>
      </c>
      <c r="AQ979" s="97">
        <f t="shared" si="957"/>
        <v>0</v>
      </c>
    </row>
    <row r="980" spans="1:43" ht="17.25" hidden="1" customHeight="1" x14ac:dyDescent="0.2">
      <c r="A980" s="347" t="str">
        <f>'Stammdaten Mitarbeitende'!AA980</f>
        <v/>
      </c>
      <c r="B980" s="348" t="str">
        <f t="shared" si="930"/>
        <v/>
      </c>
      <c r="C980" s="162"/>
      <c r="D980" s="163"/>
      <c r="E980" s="164"/>
      <c r="F980" s="165"/>
      <c r="G980" s="307"/>
      <c r="H980" s="308"/>
      <c r="I980" s="346">
        <f t="shared" si="931"/>
        <v>0</v>
      </c>
      <c r="J980" s="309" t="str">
        <f t="shared" si="932"/>
        <v/>
      </c>
      <c r="K980" s="164"/>
      <c r="L980" s="342" t="str">
        <f t="shared" si="933"/>
        <v/>
      </c>
      <c r="M980" s="309" t="str">
        <f t="shared" si="934"/>
        <v/>
      </c>
      <c r="N980" s="309" t="str">
        <f t="shared" si="935"/>
        <v/>
      </c>
      <c r="O980" s="309" t="str">
        <f t="shared" si="936"/>
        <v/>
      </c>
      <c r="P980" s="164"/>
      <c r="Q980" s="309" t="str">
        <f t="shared" si="937"/>
        <v/>
      </c>
      <c r="R980" s="309" t="str">
        <f t="shared" si="938"/>
        <v/>
      </c>
      <c r="S980" s="56"/>
      <c r="T980" s="57"/>
      <c r="U980" s="64" t="str">
        <f>IF($A980="","",'Stammdaten Mitarbeitende'!L980)</f>
        <v/>
      </c>
      <c r="V980" s="63">
        <f t="shared" si="939"/>
        <v>0</v>
      </c>
      <c r="W980" s="63" t="str">
        <f t="shared" si="940"/>
        <v/>
      </c>
      <c r="X980" s="63" t="str">
        <f t="shared" si="941"/>
        <v/>
      </c>
      <c r="Y980" s="65" t="str">
        <f t="shared" si="942"/>
        <v/>
      </c>
      <c r="Z980" s="65" t="str">
        <f t="shared" si="943"/>
        <v/>
      </c>
      <c r="AA980" s="19" t="str">
        <f t="shared" si="944"/>
        <v/>
      </c>
      <c r="AB980" s="19" t="str">
        <f t="shared" si="945"/>
        <v/>
      </c>
      <c r="AC980" s="19" t="str">
        <f t="shared" si="946"/>
        <v/>
      </c>
      <c r="AD980" s="19" t="str">
        <f t="shared" si="947"/>
        <v/>
      </c>
      <c r="AE980" s="19" t="str">
        <f t="shared" si="948"/>
        <v/>
      </c>
      <c r="AF980" s="19" t="str">
        <f t="shared" si="949"/>
        <v/>
      </c>
      <c r="AG980" s="19">
        <f t="shared" si="950"/>
        <v>0</v>
      </c>
      <c r="AH980" s="19" t="str">
        <f t="shared" si="951"/>
        <v/>
      </c>
      <c r="AI980" s="81">
        <f t="shared" si="952"/>
        <v>0</v>
      </c>
      <c r="AJ980" s="80">
        <f t="shared" si="958"/>
        <v>0</v>
      </c>
      <c r="AK980" s="19">
        <f t="shared" si="953"/>
        <v>0</v>
      </c>
      <c r="AL980" s="19">
        <f t="shared" si="954"/>
        <v>0</v>
      </c>
      <c r="AM980" s="64">
        <f>IF('Stammdaten Mitarbeitende'!N980&gt;0,AC980,0)</f>
        <v>0</v>
      </c>
      <c r="AN980" s="74">
        <f>IF('Stammdaten Mitarbeitende'!N980&gt;0,P980,0)</f>
        <v>0</v>
      </c>
      <c r="AO980" s="19">
        <f t="shared" si="955"/>
        <v>0</v>
      </c>
      <c r="AP980" s="19">
        <f t="shared" si="956"/>
        <v>0</v>
      </c>
      <c r="AQ980" s="97">
        <f t="shared" si="957"/>
        <v>0</v>
      </c>
    </row>
    <row r="981" spans="1:43" ht="17.25" hidden="1" customHeight="1" x14ac:dyDescent="0.2">
      <c r="A981" s="347" t="str">
        <f>'Stammdaten Mitarbeitende'!AA981</f>
        <v/>
      </c>
      <c r="B981" s="348" t="str">
        <f t="shared" si="930"/>
        <v/>
      </c>
      <c r="C981" s="162"/>
      <c r="D981" s="163"/>
      <c r="E981" s="164"/>
      <c r="F981" s="165"/>
      <c r="G981" s="307"/>
      <c r="H981" s="308"/>
      <c r="I981" s="346">
        <f t="shared" si="931"/>
        <v>0</v>
      </c>
      <c r="J981" s="309" t="str">
        <f t="shared" si="932"/>
        <v/>
      </c>
      <c r="K981" s="164"/>
      <c r="L981" s="342" t="str">
        <f t="shared" si="933"/>
        <v/>
      </c>
      <c r="M981" s="309" t="str">
        <f t="shared" si="934"/>
        <v/>
      </c>
      <c r="N981" s="309" t="str">
        <f t="shared" si="935"/>
        <v/>
      </c>
      <c r="O981" s="309" t="str">
        <f t="shared" si="936"/>
        <v/>
      </c>
      <c r="P981" s="164"/>
      <c r="Q981" s="309" t="str">
        <f t="shared" si="937"/>
        <v/>
      </c>
      <c r="R981" s="309" t="str">
        <f t="shared" si="938"/>
        <v/>
      </c>
      <c r="S981" s="56"/>
      <c r="T981" s="57"/>
      <c r="U981" s="64" t="str">
        <f>IF($A981="","",'Stammdaten Mitarbeitende'!L981)</f>
        <v/>
      </c>
      <c r="V981" s="63">
        <f t="shared" si="939"/>
        <v>0</v>
      </c>
      <c r="W981" s="63" t="str">
        <f t="shared" si="940"/>
        <v/>
      </c>
      <c r="X981" s="63" t="str">
        <f t="shared" si="941"/>
        <v/>
      </c>
      <c r="Y981" s="65" t="str">
        <f t="shared" si="942"/>
        <v/>
      </c>
      <c r="Z981" s="65" t="str">
        <f t="shared" si="943"/>
        <v/>
      </c>
      <c r="AA981" s="19" t="str">
        <f t="shared" si="944"/>
        <v/>
      </c>
      <c r="AB981" s="19" t="str">
        <f t="shared" si="945"/>
        <v/>
      </c>
      <c r="AC981" s="19" t="str">
        <f t="shared" si="946"/>
        <v/>
      </c>
      <c r="AD981" s="19" t="str">
        <f t="shared" si="947"/>
        <v/>
      </c>
      <c r="AE981" s="19" t="str">
        <f t="shared" si="948"/>
        <v/>
      </c>
      <c r="AF981" s="19" t="str">
        <f t="shared" si="949"/>
        <v/>
      </c>
      <c r="AG981" s="19">
        <f t="shared" si="950"/>
        <v>0</v>
      </c>
      <c r="AH981" s="19" t="str">
        <f t="shared" si="951"/>
        <v/>
      </c>
      <c r="AI981" s="81">
        <f t="shared" si="952"/>
        <v>0</v>
      </c>
      <c r="AJ981" s="80">
        <f t="shared" si="958"/>
        <v>0</v>
      </c>
      <c r="AK981" s="19">
        <f t="shared" si="953"/>
        <v>0</v>
      </c>
      <c r="AL981" s="19">
        <f t="shared" si="954"/>
        <v>0</v>
      </c>
      <c r="AM981" s="64">
        <f>IF('Stammdaten Mitarbeitende'!N981&gt;0,AC981,0)</f>
        <v>0</v>
      </c>
      <c r="AN981" s="74">
        <f>IF('Stammdaten Mitarbeitende'!N981&gt;0,P981,0)</f>
        <v>0</v>
      </c>
      <c r="AO981" s="19">
        <f t="shared" si="955"/>
        <v>0</v>
      </c>
      <c r="AP981" s="19">
        <f t="shared" si="956"/>
        <v>0</v>
      </c>
      <c r="AQ981" s="97">
        <f t="shared" si="957"/>
        <v>0</v>
      </c>
    </row>
    <row r="982" spans="1:43" ht="17.25" hidden="1" customHeight="1" x14ac:dyDescent="0.2">
      <c r="A982" s="347" t="str">
        <f>'Stammdaten Mitarbeitende'!AA982</f>
        <v/>
      </c>
      <c r="B982" s="348" t="str">
        <f t="shared" si="930"/>
        <v/>
      </c>
      <c r="C982" s="162"/>
      <c r="D982" s="163"/>
      <c r="E982" s="164"/>
      <c r="F982" s="165"/>
      <c r="G982" s="307"/>
      <c r="H982" s="308"/>
      <c r="I982" s="346">
        <f t="shared" si="931"/>
        <v>0</v>
      </c>
      <c r="J982" s="309" t="str">
        <f t="shared" si="932"/>
        <v/>
      </c>
      <c r="K982" s="164"/>
      <c r="L982" s="342" t="str">
        <f t="shared" si="933"/>
        <v/>
      </c>
      <c r="M982" s="309" t="str">
        <f t="shared" si="934"/>
        <v/>
      </c>
      <c r="N982" s="309" t="str">
        <f t="shared" si="935"/>
        <v/>
      </c>
      <c r="O982" s="309" t="str">
        <f t="shared" si="936"/>
        <v/>
      </c>
      <c r="P982" s="164"/>
      <c r="Q982" s="309" t="str">
        <f t="shared" si="937"/>
        <v/>
      </c>
      <c r="R982" s="309" t="str">
        <f t="shared" si="938"/>
        <v/>
      </c>
      <c r="S982" s="56"/>
      <c r="T982" s="57"/>
      <c r="U982" s="64" t="str">
        <f>IF($A982="","",'Stammdaten Mitarbeitende'!L982)</f>
        <v/>
      </c>
      <c r="V982" s="63">
        <f t="shared" si="939"/>
        <v>0</v>
      </c>
      <c r="W982" s="63" t="str">
        <f t="shared" si="940"/>
        <v/>
      </c>
      <c r="X982" s="63" t="str">
        <f t="shared" si="941"/>
        <v/>
      </c>
      <c r="Y982" s="65" t="str">
        <f t="shared" si="942"/>
        <v/>
      </c>
      <c r="Z982" s="65" t="str">
        <f t="shared" si="943"/>
        <v/>
      </c>
      <c r="AA982" s="19" t="str">
        <f t="shared" si="944"/>
        <v/>
      </c>
      <c r="AB982" s="19" t="str">
        <f t="shared" si="945"/>
        <v/>
      </c>
      <c r="AC982" s="19" t="str">
        <f t="shared" si="946"/>
        <v/>
      </c>
      <c r="AD982" s="19" t="str">
        <f t="shared" si="947"/>
        <v/>
      </c>
      <c r="AE982" s="19" t="str">
        <f t="shared" si="948"/>
        <v/>
      </c>
      <c r="AF982" s="19" t="str">
        <f t="shared" si="949"/>
        <v/>
      </c>
      <c r="AG982" s="19">
        <f t="shared" si="950"/>
        <v>0</v>
      </c>
      <c r="AH982" s="19" t="str">
        <f t="shared" si="951"/>
        <v/>
      </c>
      <c r="AI982" s="81">
        <f t="shared" si="952"/>
        <v>0</v>
      </c>
      <c r="AJ982" s="80">
        <f t="shared" si="958"/>
        <v>0</v>
      </c>
      <c r="AK982" s="19">
        <f t="shared" si="953"/>
        <v>0</v>
      </c>
      <c r="AL982" s="19">
        <f t="shared" si="954"/>
        <v>0</v>
      </c>
      <c r="AM982" s="64">
        <f>IF('Stammdaten Mitarbeitende'!N982&gt;0,AC982,0)</f>
        <v>0</v>
      </c>
      <c r="AN982" s="74">
        <f>IF('Stammdaten Mitarbeitende'!N982&gt;0,P982,0)</f>
        <v>0</v>
      </c>
      <c r="AO982" s="19">
        <f t="shared" si="955"/>
        <v>0</v>
      </c>
      <c r="AP982" s="19">
        <f t="shared" si="956"/>
        <v>0</v>
      </c>
      <c r="AQ982" s="97">
        <f t="shared" si="957"/>
        <v>0</v>
      </c>
    </row>
    <row r="983" spans="1:43" ht="17.25" hidden="1" customHeight="1" x14ac:dyDescent="0.2">
      <c r="A983" s="347" t="str">
        <f>'Stammdaten Mitarbeitende'!AA983</f>
        <v/>
      </c>
      <c r="B983" s="348" t="str">
        <f t="shared" si="930"/>
        <v/>
      </c>
      <c r="C983" s="162"/>
      <c r="D983" s="163"/>
      <c r="E983" s="164"/>
      <c r="F983" s="165"/>
      <c r="G983" s="307"/>
      <c r="H983" s="308"/>
      <c r="I983" s="346">
        <f t="shared" si="931"/>
        <v>0</v>
      </c>
      <c r="J983" s="309" t="str">
        <f t="shared" si="932"/>
        <v/>
      </c>
      <c r="K983" s="164"/>
      <c r="L983" s="342" t="str">
        <f t="shared" si="933"/>
        <v/>
      </c>
      <c r="M983" s="309" t="str">
        <f t="shared" si="934"/>
        <v/>
      </c>
      <c r="N983" s="309" t="str">
        <f t="shared" si="935"/>
        <v/>
      </c>
      <c r="O983" s="309" t="str">
        <f t="shared" si="936"/>
        <v/>
      </c>
      <c r="P983" s="164"/>
      <c r="Q983" s="309" t="str">
        <f t="shared" si="937"/>
        <v/>
      </c>
      <c r="R983" s="309" t="str">
        <f t="shared" si="938"/>
        <v/>
      </c>
      <c r="S983" s="56"/>
      <c r="T983" s="57"/>
      <c r="U983" s="64" t="str">
        <f>IF($A983="","",'Stammdaten Mitarbeitende'!L983)</f>
        <v/>
      </c>
      <c r="V983" s="63">
        <f t="shared" si="939"/>
        <v>0</v>
      </c>
      <c r="W983" s="63" t="str">
        <f t="shared" si="940"/>
        <v/>
      </c>
      <c r="X983" s="63" t="str">
        <f t="shared" si="941"/>
        <v/>
      </c>
      <c r="Y983" s="65" t="str">
        <f t="shared" si="942"/>
        <v/>
      </c>
      <c r="Z983" s="65" t="str">
        <f t="shared" si="943"/>
        <v/>
      </c>
      <c r="AA983" s="19" t="str">
        <f t="shared" si="944"/>
        <v/>
      </c>
      <c r="AB983" s="19" t="str">
        <f t="shared" si="945"/>
        <v/>
      </c>
      <c r="AC983" s="19" t="str">
        <f t="shared" si="946"/>
        <v/>
      </c>
      <c r="AD983" s="19" t="str">
        <f t="shared" si="947"/>
        <v/>
      </c>
      <c r="AE983" s="19" t="str">
        <f t="shared" si="948"/>
        <v/>
      </c>
      <c r="AF983" s="19" t="str">
        <f t="shared" si="949"/>
        <v/>
      </c>
      <c r="AG983" s="19">
        <f t="shared" si="950"/>
        <v>0</v>
      </c>
      <c r="AH983" s="19" t="str">
        <f t="shared" si="951"/>
        <v/>
      </c>
      <c r="AI983" s="81">
        <f t="shared" si="952"/>
        <v>0</v>
      </c>
      <c r="AJ983" s="80">
        <f t="shared" si="958"/>
        <v>0</v>
      </c>
      <c r="AK983" s="19">
        <f t="shared" si="953"/>
        <v>0</v>
      </c>
      <c r="AL983" s="19">
        <f t="shared" si="954"/>
        <v>0</v>
      </c>
      <c r="AM983" s="64">
        <f>IF('Stammdaten Mitarbeitende'!N983&gt;0,AC983,0)</f>
        <v>0</v>
      </c>
      <c r="AN983" s="74">
        <f>IF('Stammdaten Mitarbeitende'!N983&gt;0,P983,0)</f>
        <v>0</v>
      </c>
      <c r="AO983" s="19">
        <f t="shared" si="955"/>
        <v>0</v>
      </c>
      <c r="AP983" s="19">
        <f t="shared" si="956"/>
        <v>0</v>
      </c>
      <c r="AQ983" s="97">
        <f t="shared" si="957"/>
        <v>0</v>
      </c>
    </row>
    <row r="984" spans="1:43" ht="17.25" hidden="1" customHeight="1" x14ac:dyDescent="0.2">
      <c r="A984" s="347" t="str">
        <f>'Stammdaten Mitarbeitende'!AA984</f>
        <v/>
      </c>
      <c r="B984" s="348" t="str">
        <f t="shared" si="930"/>
        <v/>
      </c>
      <c r="C984" s="162"/>
      <c r="D984" s="163"/>
      <c r="E984" s="164"/>
      <c r="F984" s="165"/>
      <c r="G984" s="307"/>
      <c r="H984" s="308"/>
      <c r="I984" s="346">
        <f t="shared" si="931"/>
        <v>0</v>
      </c>
      <c r="J984" s="309" t="str">
        <f t="shared" si="932"/>
        <v/>
      </c>
      <c r="K984" s="164"/>
      <c r="L984" s="342" t="str">
        <f t="shared" si="933"/>
        <v/>
      </c>
      <c r="M984" s="309" t="str">
        <f t="shared" si="934"/>
        <v/>
      </c>
      <c r="N984" s="309" t="str">
        <f t="shared" si="935"/>
        <v/>
      </c>
      <c r="O984" s="309" t="str">
        <f t="shared" si="936"/>
        <v/>
      </c>
      <c r="P984" s="164"/>
      <c r="Q984" s="309" t="str">
        <f t="shared" si="937"/>
        <v/>
      </c>
      <c r="R984" s="309" t="str">
        <f t="shared" si="938"/>
        <v/>
      </c>
      <c r="S984" s="56"/>
      <c r="T984" s="57"/>
      <c r="U984" s="64" t="str">
        <f>IF($A984="","",'Stammdaten Mitarbeitende'!L984)</f>
        <v/>
      </c>
      <c r="V984" s="63">
        <f t="shared" si="939"/>
        <v>0</v>
      </c>
      <c r="W984" s="63" t="str">
        <f t="shared" si="940"/>
        <v/>
      </c>
      <c r="X984" s="63" t="str">
        <f t="shared" si="941"/>
        <v/>
      </c>
      <c r="Y984" s="65" t="str">
        <f t="shared" si="942"/>
        <v/>
      </c>
      <c r="Z984" s="65" t="str">
        <f t="shared" si="943"/>
        <v/>
      </c>
      <c r="AA984" s="19" t="str">
        <f t="shared" si="944"/>
        <v/>
      </c>
      <c r="AB984" s="19" t="str">
        <f t="shared" si="945"/>
        <v/>
      </c>
      <c r="AC984" s="19" t="str">
        <f t="shared" si="946"/>
        <v/>
      </c>
      <c r="AD984" s="19" t="str">
        <f t="shared" si="947"/>
        <v/>
      </c>
      <c r="AE984" s="19" t="str">
        <f t="shared" si="948"/>
        <v/>
      </c>
      <c r="AF984" s="19" t="str">
        <f t="shared" si="949"/>
        <v/>
      </c>
      <c r="AG984" s="19">
        <f t="shared" si="950"/>
        <v>0</v>
      </c>
      <c r="AH984" s="19" t="str">
        <f t="shared" si="951"/>
        <v/>
      </c>
      <c r="AI984" s="81">
        <f t="shared" si="952"/>
        <v>0</v>
      </c>
      <c r="AJ984" s="80">
        <f t="shared" si="958"/>
        <v>0</v>
      </c>
      <c r="AK984" s="19">
        <f t="shared" si="953"/>
        <v>0</v>
      </c>
      <c r="AL984" s="19">
        <f t="shared" si="954"/>
        <v>0</v>
      </c>
      <c r="AM984" s="64">
        <f>IF('Stammdaten Mitarbeitende'!N984&gt;0,AC984,0)</f>
        <v>0</v>
      </c>
      <c r="AN984" s="74">
        <f>IF('Stammdaten Mitarbeitende'!N984&gt;0,P984,0)</f>
        <v>0</v>
      </c>
      <c r="AO984" s="19">
        <f t="shared" si="955"/>
        <v>0</v>
      </c>
      <c r="AP984" s="19">
        <f t="shared" si="956"/>
        <v>0</v>
      </c>
      <c r="AQ984" s="97">
        <f t="shared" si="957"/>
        <v>0</v>
      </c>
    </row>
    <row r="985" spans="1:43" ht="17.25" hidden="1" customHeight="1" x14ac:dyDescent="0.2">
      <c r="A985" s="347" t="str">
        <f>'Stammdaten Mitarbeitende'!AA985</f>
        <v/>
      </c>
      <c r="B985" s="348" t="str">
        <f t="shared" si="930"/>
        <v/>
      </c>
      <c r="C985" s="162"/>
      <c r="D985" s="163"/>
      <c r="E985" s="164"/>
      <c r="F985" s="165"/>
      <c r="G985" s="307"/>
      <c r="H985" s="308"/>
      <c r="I985" s="346">
        <f t="shared" si="931"/>
        <v>0</v>
      </c>
      <c r="J985" s="309" t="str">
        <f t="shared" si="932"/>
        <v/>
      </c>
      <c r="K985" s="164"/>
      <c r="L985" s="342" t="str">
        <f t="shared" si="933"/>
        <v/>
      </c>
      <c r="M985" s="309" t="str">
        <f t="shared" si="934"/>
        <v/>
      </c>
      <c r="N985" s="309" t="str">
        <f t="shared" si="935"/>
        <v/>
      </c>
      <c r="O985" s="309" t="str">
        <f t="shared" si="936"/>
        <v/>
      </c>
      <c r="P985" s="164"/>
      <c r="Q985" s="309" t="str">
        <f t="shared" si="937"/>
        <v/>
      </c>
      <c r="R985" s="309" t="str">
        <f t="shared" si="938"/>
        <v/>
      </c>
      <c r="S985" s="56"/>
      <c r="T985" s="57"/>
      <c r="U985" s="64" t="str">
        <f>IF($A985="","",'Stammdaten Mitarbeitende'!L985)</f>
        <v/>
      </c>
      <c r="V985" s="63">
        <f t="shared" si="939"/>
        <v>0</v>
      </c>
      <c r="W985" s="63" t="str">
        <f t="shared" si="940"/>
        <v/>
      </c>
      <c r="X985" s="63" t="str">
        <f t="shared" si="941"/>
        <v/>
      </c>
      <c r="Y985" s="65" t="str">
        <f t="shared" si="942"/>
        <v/>
      </c>
      <c r="Z985" s="65" t="str">
        <f t="shared" si="943"/>
        <v/>
      </c>
      <c r="AA985" s="19" t="str">
        <f t="shared" si="944"/>
        <v/>
      </c>
      <c r="AB985" s="19" t="str">
        <f t="shared" si="945"/>
        <v/>
      </c>
      <c r="AC985" s="19" t="str">
        <f t="shared" si="946"/>
        <v/>
      </c>
      <c r="AD985" s="19" t="str">
        <f t="shared" si="947"/>
        <v/>
      </c>
      <c r="AE985" s="19" t="str">
        <f t="shared" si="948"/>
        <v/>
      </c>
      <c r="AF985" s="19" t="str">
        <f t="shared" si="949"/>
        <v/>
      </c>
      <c r="AG985" s="19">
        <f t="shared" si="950"/>
        <v>0</v>
      </c>
      <c r="AH985" s="19" t="str">
        <f t="shared" si="951"/>
        <v/>
      </c>
      <c r="AI985" s="81">
        <f t="shared" si="952"/>
        <v>0</v>
      </c>
      <c r="AJ985" s="80">
        <f t="shared" si="958"/>
        <v>0</v>
      </c>
      <c r="AK985" s="19">
        <f t="shared" si="953"/>
        <v>0</v>
      </c>
      <c r="AL985" s="19">
        <f t="shared" si="954"/>
        <v>0</v>
      </c>
      <c r="AM985" s="64">
        <f>IF('Stammdaten Mitarbeitende'!N985&gt;0,AC985,0)</f>
        <v>0</v>
      </c>
      <c r="AN985" s="74">
        <f>IF('Stammdaten Mitarbeitende'!N985&gt;0,P985,0)</f>
        <v>0</v>
      </c>
      <c r="AO985" s="19">
        <f t="shared" si="955"/>
        <v>0</v>
      </c>
      <c r="AP985" s="19">
        <f t="shared" si="956"/>
        <v>0</v>
      </c>
      <c r="AQ985" s="97">
        <f t="shared" si="957"/>
        <v>0</v>
      </c>
    </row>
    <row r="986" spans="1:43" ht="17.25" hidden="1" customHeight="1" x14ac:dyDescent="0.2">
      <c r="A986" s="347" t="str">
        <f>'Stammdaten Mitarbeitende'!AA986</f>
        <v/>
      </c>
      <c r="B986" s="348" t="str">
        <f t="shared" si="930"/>
        <v/>
      </c>
      <c r="C986" s="162"/>
      <c r="D986" s="163"/>
      <c r="E986" s="164"/>
      <c r="F986" s="165"/>
      <c r="G986" s="307"/>
      <c r="H986" s="308"/>
      <c r="I986" s="346">
        <f t="shared" si="931"/>
        <v>0</v>
      </c>
      <c r="J986" s="309" t="str">
        <f t="shared" si="932"/>
        <v/>
      </c>
      <c r="K986" s="164"/>
      <c r="L986" s="342" t="str">
        <f t="shared" si="933"/>
        <v/>
      </c>
      <c r="M986" s="309" t="str">
        <f t="shared" si="934"/>
        <v/>
      </c>
      <c r="N986" s="309" t="str">
        <f t="shared" si="935"/>
        <v/>
      </c>
      <c r="O986" s="309" t="str">
        <f t="shared" si="936"/>
        <v/>
      </c>
      <c r="P986" s="164"/>
      <c r="Q986" s="309" t="str">
        <f t="shared" si="937"/>
        <v/>
      </c>
      <c r="R986" s="309" t="str">
        <f t="shared" si="938"/>
        <v/>
      </c>
      <c r="S986" s="56"/>
      <c r="T986" s="57"/>
      <c r="U986" s="64" t="str">
        <f>IF($A986="","",'Stammdaten Mitarbeitende'!L986)</f>
        <v/>
      </c>
      <c r="V986" s="63">
        <f t="shared" si="939"/>
        <v>0</v>
      </c>
      <c r="W986" s="63" t="str">
        <f t="shared" si="940"/>
        <v/>
      </c>
      <c r="X986" s="63" t="str">
        <f t="shared" si="941"/>
        <v/>
      </c>
      <c r="Y986" s="65" t="str">
        <f t="shared" si="942"/>
        <v/>
      </c>
      <c r="Z986" s="65" t="str">
        <f t="shared" si="943"/>
        <v/>
      </c>
      <c r="AA986" s="19" t="str">
        <f t="shared" si="944"/>
        <v/>
      </c>
      <c r="AB986" s="19" t="str">
        <f t="shared" si="945"/>
        <v/>
      </c>
      <c r="AC986" s="19" t="str">
        <f t="shared" si="946"/>
        <v/>
      </c>
      <c r="AD986" s="19" t="str">
        <f t="shared" si="947"/>
        <v/>
      </c>
      <c r="AE986" s="19" t="str">
        <f t="shared" si="948"/>
        <v/>
      </c>
      <c r="AF986" s="19" t="str">
        <f t="shared" si="949"/>
        <v/>
      </c>
      <c r="AG986" s="19">
        <f t="shared" si="950"/>
        <v>0</v>
      </c>
      <c r="AH986" s="19" t="str">
        <f t="shared" si="951"/>
        <v/>
      </c>
      <c r="AI986" s="81">
        <f t="shared" si="952"/>
        <v>0</v>
      </c>
      <c r="AJ986" s="80">
        <f t="shared" si="958"/>
        <v>0</v>
      </c>
      <c r="AK986" s="19">
        <f t="shared" si="953"/>
        <v>0</v>
      </c>
      <c r="AL986" s="19">
        <f t="shared" si="954"/>
        <v>0</v>
      </c>
      <c r="AM986" s="64">
        <f>IF('Stammdaten Mitarbeitende'!N986&gt;0,AC986,0)</f>
        <v>0</v>
      </c>
      <c r="AN986" s="74">
        <f>IF('Stammdaten Mitarbeitende'!N986&gt;0,P986,0)</f>
        <v>0</v>
      </c>
      <c r="AO986" s="19">
        <f t="shared" si="955"/>
        <v>0</v>
      </c>
      <c r="AP986" s="19">
        <f t="shared" si="956"/>
        <v>0</v>
      </c>
      <c r="AQ986" s="97">
        <f t="shared" si="957"/>
        <v>0</v>
      </c>
    </row>
    <row r="987" spans="1:43" ht="17.25" hidden="1" customHeight="1" x14ac:dyDescent="0.2">
      <c r="A987" s="347" t="str">
        <f>'Stammdaten Mitarbeitende'!AA987</f>
        <v/>
      </c>
      <c r="B987" s="348" t="str">
        <f t="shared" si="930"/>
        <v/>
      </c>
      <c r="C987" s="162"/>
      <c r="D987" s="163"/>
      <c r="E987" s="164"/>
      <c r="F987" s="165"/>
      <c r="G987" s="307"/>
      <c r="H987" s="308"/>
      <c r="I987" s="346">
        <f t="shared" si="931"/>
        <v>0</v>
      </c>
      <c r="J987" s="309" t="str">
        <f t="shared" si="932"/>
        <v/>
      </c>
      <c r="K987" s="164"/>
      <c r="L987" s="342" t="str">
        <f t="shared" si="933"/>
        <v/>
      </c>
      <c r="M987" s="309" t="str">
        <f t="shared" si="934"/>
        <v/>
      </c>
      <c r="N987" s="309" t="str">
        <f t="shared" si="935"/>
        <v/>
      </c>
      <c r="O987" s="309" t="str">
        <f t="shared" si="936"/>
        <v/>
      </c>
      <c r="P987" s="164"/>
      <c r="Q987" s="309" t="str">
        <f t="shared" si="937"/>
        <v/>
      </c>
      <c r="R987" s="309" t="str">
        <f t="shared" si="938"/>
        <v/>
      </c>
      <c r="S987" s="56"/>
      <c r="T987" s="57"/>
      <c r="U987" s="64" t="str">
        <f>IF($A987="","",'Stammdaten Mitarbeitende'!L987)</f>
        <v/>
      </c>
      <c r="V987" s="63">
        <f t="shared" si="939"/>
        <v>0</v>
      </c>
      <c r="W987" s="63" t="str">
        <f t="shared" si="940"/>
        <v/>
      </c>
      <c r="X987" s="63" t="str">
        <f t="shared" si="941"/>
        <v/>
      </c>
      <c r="Y987" s="65" t="str">
        <f t="shared" si="942"/>
        <v/>
      </c>
      <c r="Z987" s="65" t="str">
        <f t="shared" si="943"/>
        <v/>
      </c>
      <c r="AA987" s="19" t="str">
        <f t="shared" si="944"/>
        <v/>
      </c>
      <c r="AB987" s="19" t="str">
        <f t="shared" si="945"/>
        <v/>
      </c>
      <c r="AC987" s="19" t="str">
        <f t="shared" si="946"/>
        <v/>
      </c>
      <c r="AD987" s="19" t="str">
        <f t="shared" si="947"/>
        <v/>
      </c>
      <c r="AE987" s="19" t="str">
        <f t="shared" si="948"/>
        <v/>
      </c>
      <c r="AF987" s="19" t="str">
        <f t="shared" si="949"/>
        <v/>
      </c>
      <c r="AG987" s="19">
        <f t="shared" si="950"/>
        <v>0</v>
      </c>
      <c r="AH987" s="19" t="str">
        <f t="shared" si="951"/>
        <v/>
      </c>
      <c r="AI987" s="81">
        <f t="shared" si="952"/>
        <v>0</v>
      </c>
      <c r="AJ987" s="80">
        <f t="shared" si="958"/>
        <v>0</v>
      </c>
      <c r="AK987" s="19">
        <f t="shared" si="953"/>
        <v>0</v>
      </c>
      <c r="AL987" s="19">
        <f t="shared" si="954"/>
        <v>0</v>
      </c>
      <c r="AM987" s="64">
        <f>IF('Stammdaten Mitarbeitende'!N987&gt;0,AC987,0)</f>
        <v>0</v>
      </c>
      <c r="AN987" s="74">
        <f>IF('Stammdaten Mitarbeitende'!N987&gt;0,P987,0)</f>
        <v>0</v>
      </c>
      <c r="AO987" s="19">
        <f t="shared" si="955"/>
        <v>0</v>
      </c>
      <c r="AP987" s="19">
        <f t="shared" si="956"/>
        <v>0</v>
      </c>
      <c r="AQ987" s="97">
        <f t="shared" si="957"/>
        <v>0</v>
      </c>
    </row>
    <row r="988" spans="1:43" ht="17.25" hidden="1" customHeight="1" x14ac:dyDescent="0.2">
      <c r="A988" s="347" t="str">
        <f>'Stammdaten Mitarbeitende'!AA988</f>
        <v/>
      </c>
      <c r="B988" s="348" t="str">
        <f t="shared" si="930"/>
        <v/>
      </c>
      <c r="C988" s="162"/>
      <c r="D988" s="163"/>
      <c r="E988" s="164"/>
      <c r="F988" s="165"/>
      <c r="G988" s="307"/>
      <c r="H988" s="308"/>
      <c r="I988" s="346">
        <f t="shared" si="931"/>
        <v>0</v>
      </c>
      <c r="J988" s="309" t="str">
        <f t="shared" si="932"/>
        <v/>
      </c>
      <c r="K988" s="164"/>
      <c r="L988" s="342" t="str">
        <f t="shared" si="933"/>
        <v/>
      </c>
      <c r="M988" s="309" t="str">
        <f t="shared" si="934"/>
        <v/>
      </c>
      <c r="N988" s="309" t="str">
        <f t="shared" si="935"/>
        <v/>
      </c>
      <c r="O988" s="309" t="str">
        <f t="shared" si="936"/>
        <v/>
      </c>
      <c r="P988" s="164"/>
      <c r="Q988" s="309" t="str">
        <f t="shared" si="937"/>
        <v/>
      </c>
      <c r="R988" s="309" t="str">
        <f t="shared" si="938"/>
        <v/>
      </c>
      <c r="S988" s="56"/>
      <c r="T988" s="57"/>
      <c r="U988" s="64" t="str">
        <f>IF($A988="","",'Stammdaten Mitarbeitende'!L988)</f>
        <v/>
      </c>
      <c r="V988" s="63">
        <f t="shared" si="939"/>
        <v>0</v>
      </c>
      <c r="W988" s="63" t="str">
        <f t="shared" si="940"/>
        <v/>
      </c>
      <c r="X988" s="63" t="str">
        <f t="shared" si="941"/>
        <v/>
      </c>
      <c r="Y988" s="65" t="str">
        <f t="shared" si="942"/>
        <v/>
      </c>
      <c r="Z988" s="65" t="str">
        <f t="shared" si="943"/>
        <v/>
      </c>
      <c r="AA988" s="19" t="str">
        <f t="shared" si="944"/>
        <v/>
      </c>
      <c r="AB988" s="19" t="str">
        <f t="shared" si="945"/>
        <v/>
      </c>
      <c r="AC988" s="19" t="str">
        <f t="shared" si="946"/>
        <v/>
      </c>
      <c r="AD988" s="19" t="str">
        <f t="shared" si="947"/>
        <v/>
      </c>
      <c r="AE988" s="19" t="str">
        <f t="shared" si="948"/>
        <v/>
      </c>
      <c r="AF988" s="19" t="str">
        <f t="shared" si="949"/>
        <v/>
      </c>
      <c r="AG988" s="19">
        <f t="shared" si="950"/>
        <v>0</v>
      </c>
      <c r="AH988" s="19" t="str">
        <f t="shared" si="951"/>
        <v/>
      </c>
      <c r="AI988" s="81">
        <f t="shared" si="952"/>
        <v>0</v>
      </c>
      <c r="AJ988" s="80">
        <f t="shared" si="958"/>
        <v>0</v>
      </c>
      <c r="AK988" s="19">
        <f t="shared" si="953"/>
        <v>0</v>
      </c>
      <c r="AL988" s="19">
        <f t="shared" si="954"/>
        <v>0</v>
      </c>
      <c r="AM988" s="64">
        <f>IF('Stammdaten Mitarbeitende'!N988&gt;0,AC988,0)</f>
        <v>0</v>
      </c>
      <c r="AN988" s="74">
        <f>IF('Stammdaten Mitarbeitende'!N988&gt;0,P988,0)</f>
        <v>0</v>
      </c>
      <c r="AO988" s="19">
        <f t="shared" si="955"/>
        <v>0</v>
      </c>
      <c r="AP988" s="19">
        <f t="shared" si="956"/>
        <v>0</v>
      </c>
      <c r="AQ988" s="97">
        <f t="shared" si="957"/>
        <v>0</v>
      </c>
    </row>
    <row r="989" spans="1:43" ht="17.25" hidden="1" customHeight="1" x14ac:dyDescent="0.2">
      <c r="A989" s="347" t="str">
        <f>'Stammdaten Mitarbeitende'!AA989</f>
        <v/>
      </c>
      <c r="B989" s="348" t="str">
        <f t="shared" si="930"/>
        <v/>
      </c>
      <c r="C989" s="162"/>
      <c r="D989" s="163"/>
      <c r="E989" s="164"/>
      <c r="F989" s="165"/>
      <c r="G989" s="307"/>
      <c r="H989" s="308"/>
      <c r="I989" s="346">
        <f t="shared" si="931"/>
        <v>0</v>
      </c>
      <c r="J989" s="309" t="str">
        <f t="shared" si="932"/>
        <v/>
      </c>
      <c r="K989" s="164"/>
      <c r="L989" s="342" t="str">
        <f t="shared" si="933"/>
        <v/>
      </c>
      <c r="M989" s="309" t="str">
        <f t="shared" si="934"/>
        <v/>
      </c>
      <c r="N989" s="309" t="str">
        <f t="shared" si="935"/>
        <v/>
      </c>
      <c r="O989" s="309" t="str">
        <f t="shared" si="936"/>
        <v/>
      </c>
      <c r="P989" s="164"/>
      <c r="Q989" s="309" t="str">
        <f t="shared" si="937"/>
        <v/>
      </c>
      <c r="R989" s="309" t="str">
        <f t="shared" si="938"/>
        <v/>
      </c>
      <c r="S989" s="56"/>
      <c r="T989" s="57"/>
      <c r="U989" s="64" t="str">
        <f>IF($A989="","",'Stammdaten Mitarbeitende'!L989)</f>
        <v/>
      </c>
      <c r="V989" s="63">
        <f t="shared" si="939"/>
        <v>0</v>
      </c>
      <c r="W989" s="63" t="str">
        <f t="shared" si="940"/>
        <v/>
      </c>
      <c r="X989" s="63" t="str">
        <f t="shared" si="941"/>
        <v/>
      </c>
      <c r="Y989" s="65" t="str">
        <f t="shared" si="942"/>
        <v/>
      </c>
      <c r="Z989" s="65" t="str">
        <f t="shared" si="943"/>
        <v/>
      </c>
      <c r="AA989" s="19" t="str">
        <f t="shared" si="944"/>
        <v/>
      </c>
      <c r="AB989" s="19" t="str">
        <f t="shared" si="945"/>
        <v/>
      </c>
      <c r="AC989" s="19" t="str">
        <f t="shared" si="946"/>
        <v/>
      </c>
      <c r="AD989" s="19" t="str">
        <f t="shared" si="947"/>
        <v/>
      </c>
      <c r="AE989" s="19" t="str">
        <f t="shared" si="948"/>
        <v/>
      </c>
      <c r="AF989" s="19" t="str">
        <f t="shared" si="949"/>
        <v/>
      </c>
      <c r="AG989" s="19">
        <f t="shared" si="950"/>
        <v>0</v>
      </c>
      <c r="AH989" s="19" t="str">
        <f t="shared" si="951"/>
        <v/>
      </c>
      <c r="AI989" s="81">
        <f t="shared" si="952"/>
        <v>0</v>
      </c>
      <c r="AJ989" s="80">
        <f t="shared" si="958"/>
        <v>0</v>
      </c>
      <c r="AK989" s="19">
        <f t="shared" si="953"/>
        <v>0</v>
      </c>
      <c r="AL989" s="19">
        <f t="shared" si="954"/>
        <v>0</v>
      </c>
      <c r="AM989" s="64">
        <f>IF('Stammdaten Mitarbeitende'!N989&gt;0,AC989,0)</f>
        <v>0</v>
      </c>
      <c r="AN989" s="74">
        <f>IF('Stammdaten Mitarbeitende'!N989&gt;0,P989,0)</f>
        <v>0</v>
      </c>
      <c r="AO989" s="19">
        <f t="shared" si="955"/>
        <v>0</v>
      </c>
      <c r="AP989" s="19">
        <f t="shared" si="956"/>
        <v>0</v>
      </c>
      <c r="AQ989" s="97">
        <f t="shared" si="957"/>
        <v>0</v>
      </c>
    </row>
    <row r="990" spans="1:43" hidden="1" x14ac:dyDescent="0.2">
      <c r="A990" s="280" t="str">
        <f>Übersetzungstexte!A$296</f>
        <v>Seitentotal</v>
      </c>
      <c r="B990" s="343"/>
      <c r="C990" s="281"/>
      <c r="D990" s="92">
        <f>SUM(D969:D989)</f>
        <v>0</v>
      </c>
      <c r="E990" s="282"/>
      <c r="F990" s="92">
        <f>SUM(F969:F989)</f>
        <v>0</v>
      </c>
      <c r="G990" s="344"/>
      <c r="H990" s="159"/>
      <c r="I990" s="281"/>
      <c r="J990" s="92">
        <f>SUM(J969:J989)</f>
        <v>0</v>
      </c>
      <c r="K990" s="345"/>
      <c r="L990" s="159"/>
      <c r="M990" s="281"/>
      <c r="N990" s="92">
        <f>SUM(N969:N989)</f>
        <v>0</v>
      </c>
      <c r="O990" s="344"/>
      <c r="P990" s="92">
        <f>SUM(P969:P989)</f>
        <v>0</v>
      </c>
      <c r="Q990" s="281"/>
      <c r="R990" s="92">
        <f>SUM(R969:R989)</f>
        <v>0</v>
      </c>
      <c r="S990" s="56"/>
      <c r="T990" s="56"/>
      <c r="U990" s="56"/>
      <c r="V990" s="56"/>
      <c r="W990" s="56"/>
      <c r="X990" s="56"/>
      <c r="Y990" s="18"/>
      <c r="Z990" s="18"/>
      <c r="AA990" s="19"/>
      <c r="AB990" s="19"/>
      <c r="AC990" s="19"/>
      <c r="AD990" s="19"/>
      <c r="AE990" s="19"/>
      <c r="AI990" s="79"/>
      <c r="AJ990" s="79"/>
      <c r="AM990" s="56"/>
    </row>
    <row r="991" spans="1:43" hidden="1" x14ac:dyDescent="0.2">
      <c r="A991" s="240" t="str">
        <f>'Stammdaten Betrieb &amp; Abteilung'!D$1</f>
        <v xml:space="preserve">  </v>
      </c>
      <c r="B991" s="73"/>
      <c r="C991" s="241"/>
      <c r="D991" s="242"/>
      <c r="E991" s="1"/>
      <c r="F991" s="25"/>
      <c r="G991" s="1"/>
      <c r="H991" s="1"/>
      <c r="I991" s="1"/>
      <c r="J991" s="243"/>
      <c r="K991" s="46"/>
      <c r="L991" s="18"/>
      <c r="M991" s="22" t="str">
        <f>Übersetzungstexte!A$239</f>
        <v>Betrieb / Betriebsabteilung</v>
      </c>
      <c r="N991" s="49" t="str">
        <f>'Stammdaten Betrieb &amp; Abteilung'!D$13</f>
        <v xml:space="preserve"> </v>
      </c>
      <c r="O991" s="1"/>
      <c r="P991" s="49"/>
      <c r="AI991" s="79"/>
      <c r="AJ991" s="79"/>
      <c r="AM991" s="64"/>
      <c r="AO991" s="97"/>
    </row>
    <row r="992" spans="1:43" hidden="1" x14ac:dyDescent="0.2">
      <c r="A992" s="49" t="str">
        <f>'Stammdaten Betrieb &amp; Abteilung'!D$3</f>
        <v xml:space="preserve"> </v>
      </c>
      <c r="B992" s="73"/>
      <c r="C992" s="246"/>
      <c r="D992" s="242"/>
      <c r="E992" s="1"/>
      <c r="F992" s="25"/>
      <c r="G992" s="1"/>
      <c r="H992" s="1"/>
      <c r="I992" s="1"/>
      <c r="J992" s="247"/>
      <c r="K992" s="46"/>
      <c r="L992" s="18"/>
      <c r="M992" s="22" t="str">
        <f>Übersetzungstexte!A$240</f>
        <v>Abrechnungsperiode</v>
      </c>
      <c r="N992" s="349" t="str">
        <f>'Stammdaten Betrieb &amp; Abteilung'!D$14</f>
        <v/>
      </c>
      <c r="O992" s="350"/>
      <c r="P992" s="350" t="e">
        <f>'Stammdaten Betrieb &amp; Abteilung'!D$12</f>
        <v>#VALUE!</v>
      </c>
      <c r="Q992" s="351"/>
      <c r="R992" s="352"/>
      <c r="AI992" s="79"/>
      <c r="AJ992" s="79"/>
      <c r="AM992" s="64"/>
      <c r="AO992" s="87"/>
      <c r="AP992" s="87"/>
    </row>
    <row r="993" spans="1:43" hidden="1" x14ac:dyDescent="0.2">
      <c r="A993" s="49" t="str">
        <f>'Stammdaten Betrieb &amp; Abteilung'!D$4</f>
        <v xml:space="preserve"> </v>
      </c>
      <c r="B993" s="73"/>
      <c r="C993" s="1"/>
      <c r="D993" s="242"/>
      <c r="E993" s="1"/>
      <c r="F993" s="25"/>
      <c r="G993" s="1"/>
      <c r="H993" s="1"/>
      <c r="I993" s="1"/>
      <c r="J993" s="247"/>
      <c r="K993" s="46"/>
      <c r="L993" s="18"/>
      <c r="M993" s="22" t="str">
        <f>Übersetzungstexte!A$241</f>
        <v>Beginn / Ende der Kurzarbeit</v>
      </c>
      <c r="N993" s="49" t="str">
        <f>'Stammdaten Betrieb &amp; Abteilung'!D$16</f>
        <v/>
      </c>
      <c r="O993" s="1"/>
      <c r="P993" s="49"/>
      <c r="Q993" s="49"/>
      <c r="AI993" s="79"/>
      <c r="AJ993" s="79"/>
      <c r="AM993" s="64"/>
      <c r="AO993" s="87"/>
      <c r="AP993" s="87"/>
    </row>
    <row r="994" spans="1:43" hidden="1" x14ac:dyDescent="0.2">
      <c r="A994" s="187"/>
      <c r="B994" s="188"/>
      <c r="C994" s="189"/>
      <c r="D994" s="190"/>
      <c r="E994" s="189"/>
      <c r="F994" s="191"/>
      <c r="G994" s="189"/>
      <c r="H994" s="189"/>
      <c r="I994" s="189"/>
      <c r="J994" s="190"/>
      <c r="K994" s="190"/>
      <c r="L994" s="189"/>
      <c r="M994" s="192"/>
      <c r="N994" s="189"/>
      <c r="O994" s="189"/>
      <c r="P994" s="189"/>
      <c r="Q994" s="189"/>
      <c r="R994" s="189"/>
      <c r="AI994" s="79"/>
      <c r="AJ994" s="79"/>
      <c r="AM994" s="64"/>
      <c r="AO994" s="87"/>
      <c r="AP994" s="87"/>
    </row>
    <row r="995" spans="1:43" hidden="1" x14ac:dyDescent="0.2">
      <c r="A995" s="311">
        <v>1</v>
      </c>
      <c r="B995" s="312">
        <v>2</v>
      </c>
      <c r="C995" s="312">
        <v>3</v>
      </c>
      <c r="D995" s="312">
        <v>4</v>
      </c>
      <c r="E995" s="312">
        <v>5</v>
      </c>
      <c r="F995" s="312">
        <v>6</v>
      </c>
      <c r="G995" s="313"/>
      <c r="H995" s="314">
        <v>7</v>
      </c>
      <c r="I995" s="315"/>
      <c r="J995" s="312">
        <v>8</v>
      </c>
      <c r="K995" s="312">
        <v>9</v>
      </c>
      <c r="L995" s="312">
        <v>10</v>
      </c>
      <c r="M995" s="312">
        <v>11</v>
      </c>
      <c r="N995" s="312">
        <v>12</v>
      </c>
      <c r="O995" s="312">
        <v>13</v>
      </c>
      <c r="P995" s="312"/>
      <c r="Q995" s="312">
        <v>14</v>
      </c>
      <c r="R995" s="312">
        <v>15</v>
      </c>
      <c r="S995" s="54"/>
      <c r="T995" s="54"/>
      <c r="U995" s="54"/>
      <c r="V995" s="58" t="s">
        <v>717</v>
      </c>
      <c r="W995" s="54" t="s">
        <v>759</v>
      </c>
      <c r="X995" s="54"/>
      <c r="Y995" s="59" t="s">
        <v>718</v>
      </c>
      <c r="Z995" s="54" t="s">
        <v>719</v>
      </c>
      <c r="AA995" s="59" t="s">
        <v>720</v>
      </c>
      <c r="AB995" s="59" t="s">
        <v>721</v>
      </c>
      <c r="AC995" s="59" t="s">
        <v>722</v>
      </c>
      <c r="AD995" s="59" t="s">
        <v>723</v>
      </c>
      <c r="AE995" s="59" t="s">
        <v>736</v>
      </c>
      <c r="AF995" s="66" t="s">
        <v>732</v>
      </c>
      <c r="AG995" s="66"/>
      <c r="AH995" s="91" t="s">
        <v>737</v>
      </c>
      <c r="AI995" s="66"/>
      <c r="AJ995" s="66"/>
      <c r="AK995" s="78"/>
      <c r="AL995" s="78"/>
      <c r="AM995" s="87" t="s">
        <v>60</v>
      </c>
      <c r="AN995" s="87" t="s">
        <v>60</v>
      </c>
      <c r="AO995" s="87"/>
      <c r="AP995" s="87"/>
      <c r="AQ995" s="381" t="s">
        <v>800</v>
      </c>
    </row>
    <row r="996" spans="1:43" s="6" customFormat="1" hidden="1" x14ac:dyDescent="0.2">
      <c r="A996" s="316" t="str">
        <f>Übersetzungstexte!A$242</f>
        <v/>
      </c>
      <c r="B996" s="317" t="str">
        <f>Übersetzungstexte!A$245</f>
        <v>anrechen-</v>
      </c>
      <c r="C996" s="317" t="str">
        <f>Übersetzungstexte!A$248</f>
        <v>Wöchentl.</v>
      </c>
      <c r="D996" s="318" t="str">
        <f>Übersetzungstexte!A$251</f>
        <v>Sollstd. Abr.-</v>
      </c>
      <c r="E996" s="310" t="str">
        <f>Übersetzungstexte!A$254</f>
        <v/>
      </c>
      <c r="F996" s="318" t="str">
        <f>Übersetzungstexte!A$257</f>
        <v>Bezahlte/</v>
      </c>
      <c r="G996" s="319"/>
      <c r="H996" s="320" t="str">
        <f>Übersetzungstexte!A$263</f>
        <v>(nur für Gleitzeit)</v>
      </c>
      <c r="I996" s="321"/>
      <c r="J996" s="318" t="str">
        <f>Übersetzungstexte!A$269</f>
        <v>Ausfall-</v>
      </c>
      <c r="K996" s="318" t="str">
        <f>Übersetzungstexte!A$272</f>
        <v>Saldo</v>
      </c>
      <c r="L996" s="310" t="str">
        <f>Übersetzungstexte!A$275</f>
        <v>Saisonale</v>
      </c>
      <c r="M996" s="322" t="str">
        <f>Übersetzungstexte!A$278</f>
        <v>Anrechen-</v>
      </c>
      <c r="N996" s="310" t="str">
        <f>Übersetzungstexte!A$281</f>
        <v>Verdienst-</v>
      </c>
      <c r="O996" s="310" t="str">
        <f>Übersetzungstexte!A$284</f>
        <v>Verdienst-</v>
      </c>
      <c r="P996" s="317" t="str">
        <f>Übersetzungstexte!A$287</f>
        <v>Verdienst</v>
      </c>
      <c r="Q996" s="310" t="str">
        <f>AE$4</f>
        <v xml:space="preserve">Abzug </v>
      </c>
      <c r="R996" s="310" t="str">
        <f>Übersetzungstexte!A$293</f>
        <v/>
      </c>
      <c r="S996" s="55"/>
      <c r="T996" s="55"/>
      <c r="U996" s="62" t="s">
        <v>680</v>
      </c>
      <c r="V996" s="60" t="s">
        <v>709</v>
      </c>
      <c r="W996" s="61" t="s">
        <v>691</v>
      </c>
      <c r="X996" s="61" t="s">
        <v>554</v>
      </c>
      <c r="Y996" s="59" t="s">
        <v>729</v>
      </c>
      <c r="Z996" s="67" t="s">
        <v>671</v>
      </c>
      <c r="AA996" s="59" t="s">
        <v>731</v>
      </c>
      <c r="AB996" s="59" t="s">
        <v>694</v>
      </c>
      <c r="AC996" s="59" t="s">
        <v>674</v>
      </c>
      <c r="AD996" s="59" t="s">
        <v>674</v>
      </c>
      <c r="AE996" s="59" t="s">
        <v>677</v>
      </c>
      <c r="AF996" s="66" t="s">
        <v>677</v>
      </c>
      <c r="AG996" s="66" t="s">
        <v>673</v>
      </c>
      <c r="AH996" s="91"/>
      <c r="AI996" s="66" t="s">
        <v>685</v>
      </c>
      <c r="AJ996" s="66" t="s">
        <v>685</v>
      </c>
      <c r="AK996" s="66" t="s">
        <v>764</v>
      </c>
      <c r="AL996" s="66" t="s">
        <v>667</v>
      </c>
      <c r="AM996" s="59" t="s">
        <v>674</v>
      </c>
      <c r="AN996" s="66" t="s">
        <v>673</v>
      </c>
      <c r="AO996" s="66" t="s">
        <v>764</v>
      </c>
      <c r="AP996" s="95" t="s">
        <v>46</v>
      </c>
      <c r="AQ996" s="382" t="s">
        <v>801</v>
      </c>
    </row>
    <row r="997" spans="1:43" s="6" customFormat="1" hidden="1" x14ac:dyDescent="0.2">
      <c r="A997" s="323" t="str">
        <f>Übersetzungstexte!A$243</f>
        <v/>
      </c>
      <c r="B997" s="310" t="str">
        <f>Übersetzungstexte!A$246</f>
        <v>barer Std.-</v>
      </c>
      <c r="C997" s="317" t="str">
        <f>Übersetzungstexte!A$249</f>
        <v>Arbeitszeit</v>
      </c>
      <c r="D997" s="318" t="str">
        <f>Übersetzungstexte!A$252</f>
        <v>Periode Inkl.</v>
      </c>
      <c r="E997" s="310" t="str">
        <f>Übersetzungstexte!A$255</f>
        <v/>
      </c>
      <c r="F997" s="318" t="str">
        <f>Übersetzungstexte!A$258</f>
        <v>Unbezahlte</v>
      </c>
      <c r="G997" s="324" t="str">
        <f>Übersetzungstexte!A$261</f>
        <v>Saldo Ende Per.</v>
      </c>
      <c r="H997" s="325"/>
      <c r="I997" s="326"/>
      <c r="J997" s="318" t="str">
        <f>Übersetzungstexte!A$270</f>
        <v>stunden</v>
      </c>
      <c r="K997" s="318" t="str">
        <f>Übersetzungstexte!A$273</f>
        <v>Mehrstd.</v>
      </c>
      <c r="L997" s="310" t="str">
        <f>Übersetzungstexte!A$276</f>
        <v>Ausfall-</v>
      </c>
      <c r="M997" s="322" t="str">
        <f>Übersetzungstexte!A$279</f>
        <v>bare Aus-</v>
      </c>
      <c r="N997" s="310" t="str">
        <f>Übersetzungstexte!A$282</f>
        <v>ausfall</v>
      </c>
      <c r="O997" s="310" t="str">
        <f>Übersetzungstexte!A$285</f>
        <v>ausfall</v>
      </c>
      <c r="P997" s="317" t="str">
        <f>Übersetzungstexte!A$288</f>
        <v>Zwischen-</v>
      </c>
      <c r="Q997" s="310" t="str">
        <f>Übersetzungstexte!A$291</f>
        <v>Karenztage</v>
      </c>
      <c r="R997" s="310" t="str">
        <f>Übersetzungstexte!A$294</f>
        <v>Beantragte</v>
      </c>
      <c r="S997" s="55"/>
      <c r="T997" s="55"/>
      <c r="U997" s="55" t="s">
        <v>682</v>
      </c>
      <c r="V997" s="60" t="s">
        <v>710</v>
      </c>
      <c r="W997" s="61" t="s">
        <v>692</v>
      </c>
      <c r="X997" s="61"/>
      <c r="Y997" s="59" t="s">
        <v>730</v>
      </c>
      <c r="Z997" s="67" t="s">
        <v>691</v>
      </c>
      <c r="AA997" s="59" t="s">
        <v>730</v>
      </c>
      <c r="AB997" s="59" t="s">
        <v>51</v>
      </c>
      <c r="AC997" s="59" t="s">
        <v>672</v>
      </c>
      <c r="AD997" s="59" t="s">
        <v>672</v>
      </c>
      <c r="AE997" s="59" t="s">
        <v>656</v>
      </c>
      <c r="AF997" s="66" t="s">
        <v>707</v>
      </c>
      <c r="AG997" s="66" t="s">
        <v>707</v>
      </c>
      <c r="AH997" s="91" t="s">
        <v>678</v>
      </c>
      <c r="AI997" s="66" t="s">
        <v>760</v>
      </c>
      <c r="AJ997" s="66" t="s">
        <v>763</v>
      </c>
      <c r="AK997" s="66" t="s">
        <v>760</v>
      </c>
      <c r="AL997" s="66" t="s">
        <v>760</v>
      </c>
      <c r="AM997" s="59" t="s">
        <v>672</v>
      </c>
      <c r="AN997" s="66" t="s">
        <v>707</v>
      </c>
      <c r="AO997" s="66" t="s">
        <v>45</v>
      </c>
      <c r="AP997" s="95" t="s">
        <v>47</v>
      </c>
      <c r="AQ997" s="383"/>
    </row>
    <row r="998" spans="1:43" s="6" customFormat="1" hidden="1" x14ac:dyDescent="0.2">
      <c r="A998" s="327" t="str">
        <f>Übersetzungstexte!A$244</f>
        <v>Name,Vorname</v>
      </c>
      <c r="B998" s="328" t="str">
        <f>Übersetzungstexte!A$247</f>
        <v>Verdienst</v>
      </c>
      <c r="C998" s="329" t="str">
        <f>Übersetzungstexte!A$250</f>
        <v>in der AP</v>
      </c>
      <c r="D998" s="330" t="str">
        <f>Übersetzungstexte!A$253</f>
        <v>Vorholzeit</v>
      </c>
      <c r="E998" s="328" t="str">
        <f>Übersetzungstexte!A$256</f>
        <v>Istzeit</v>
      </c>
      <c r="F998" s="330" t="str">
        <f>Übersetzungstexte!A$259</f>
        <v>Absenzen</v>
      </c>
      <c r="G998" s="331" t="str">
        <f>Übersetzungstexte!A$262</f>
        <v>vorherg.</v>
      </c>
      <c r="H998" s="332" t="str">
        <f>Übersetzungstexte!A$265</f>
        <v>laufend</v>
      </c>
      <c r="I998" s="328" t="str">
        <f>Übersetzungstexte!A$268</f>
        <v>Diff.</v>
      </c>
      <c r="J998" s="330" t="str">
        <f>Übersetzungstexte!A$271</f>
        <v>total</v>
      </c>
      <c r="K998" s="330" t="str">
        <f>Übersetzungstexte!A$274</f>
        <v>Vormonate</v>
      </c>
      <c r="L998" s="328" t="str">
        <f>Übersetzungstexte!A$277</f>
        <v>stunden</v>
      </c>
      <c r="M998" s="333" t="str">
        <f>Übersetzungstexte!A$280</f>
        <v>fall-Std.</v>
      </c>
      <c r="N998" s="333" t="str">
        <f>Übersetzungstexte!A$283</f>
        <v>100%</v>
      </c>
      <c r="O998" s="333" t="str">
        <f>Übersetzungstexte!A$286</f>
        <v>80%</v>
      </c>
      <c r="P998" s="329" t="str">
        <f>Übersetzungstexte!A$289</f>
        <v>Beschäftigung</v>
      </c>
      <c r="Q998" s="333" t="str">
        <f>Übersetzungstexte!A$292</f>
        <v>80%</v>
      </c>
      <c r="R998" s="328" t="str">
        <f>Übersetzungstexte!A$295</f>
        <v>Vergütung</v>
      </c>
      <c r="S998" s="55"/>
      <c r="T998" s="55"/>
      <c r="U998" s="55" t="s">
        <v>673</v>
      </c>
      <c r="V998" s="61"/>
      <c r="W998" s="61" t="s">
        <v>738</v>
      </c>
      <c r="X998" s="61"/>
      <c r="Y998" s="59" t="s">
        <v>697</v>
      </c>
      <c r="Z998" s="67" t="s">
        <v>692</v>
      </c>
      <c r="AA998" s="59" t="s">
        <v>698</v>
      </c>
      <c r="AB998" s="59" t="s">
        <v>50</v>
      </c>
      <c r="AC998" s="68" t="s">
        <v>675</v>
      </c>
      <c r="AD998" s="68" t="s">
        <v>676</v>
      </c>
      <c r="AE998" s="68" t="s">
        <v>676</v>
      </c>
      <c r="AF998" s="66" t="s">
        <v>733</v>
      </c>
      <c r="AG998" s="66" t="s">
        <v>733</v>
      </c>
      <c r="AH998" s="96" t="s">
        <v>679</v>
      </c>
      <c r="AI998" s="66" t="s">
        <v>749</v>
      </c>
      <c r="AJ998" s="66" t="s">
        <v>749</v>
      </c>
      <c r="AK998" s="66" t="s">
        <v>749</v>
      </c>
      <c r="AL998" s="66" t="s">
        <v>749</v>
      </c>
      <c r="AM998" s="68" t="s">
        <v>675</v>
      </c>
      <c r="AN998" s="66" t="s">
        <v>733</v>
      </c>
      <c r="AO998" s="66" t="s">
        <v>663</v>
      </c>
      <c r="AP998" s="95" t="s">
        <v>48</v>
      </c>
      <c r="AQ998" s="383"/>
    </row>
    <row r="999" spans="1:43" ht="17.25" hidden="1" customHeight="1" x14ac:dyDescent="0.2">
      <c r="A999" s="347" t="str">
        <f>'Stammdaten Mitarbeitende'!AA999</f>
        <v/>
      </c>
      <c r="B999" s="348" t="str">
        <f t="shared" ref="B999:B1019" si="959">U999</f>
        <v/>
      </c>
      <c r="C999" s="162"/>
      <c r="D999" s="163"/>
      <c r="E999" s="164"/>
      <c r="F999" s="165"/>
      <c r="G999" s="307"/>
      <c r="H999" s="308"/>
      <c r="I999" s="346">
        <f t="shared" ref="I999:I1019" si="960">V999</f>
        <v>0</v>
      </c>
      <c r="J999" s="309" t="str">
        <f t="shared" ref="J999:J1019" si="961">W999</f>
        <v/>
      </c>
      <c r="K999" s="164"/>
      <c r="L999" s="342" t="str">
        <f t="shared" ref="L999:L1019" si="962">Z999</f>
        <v/>
      </c>
      <c r="M999" s="309" t="str">
        <f t="shared" ref="M999:M1019" si="963">AB999</f>
        <v/>
      </c>
      <c r="N999" s="309" t="str">
        <f t="shared" ref="N999:N1019" si="964">AC999</f>
        <v/>
      </c>
      <c r="O999" s="309" t="str">
        <f t="shared" ref="O999:O1019" si="965">AD999</f>
        <v/>
      </c>
      <c r="P999" s="164"/>
      <c r="Q999" s="309" t="str">
        <f t="shared" ref="Q999:Q1019" si="966">AE999</f>
        <v/>
      </c>
      <c r="R999" s="309" t="str">
        <f t="shared" ref="R999:R1019" si="967">AH999</f>
        <v/>
      </c>
      <c r="S999" s="56"/>
      <c r="T999" s="57"/>
      <c r="U999" s="64" t="str">
        <f>IF($A999="","",'Stammdaten Mitarbeitende'!L999)</f>
        <v/>
      </c>
      <c r="V999" s="63">
        <f t="shared" ref="V999:V1019" si="968">IF(AND(G999="",H999=""),0,G999-H999)</f>
        <v>0</v>
      </c>
      <c r="W999" s="63" t="str">
        <f t="shared" ref="W999:W1019" si="969">IF(OR($A999="",D999="",E999="",F999="",V999=""),"",D999-(E999+F999+V999))</f>
        <v/>
      </c>
      <c r="X999" s="63" t="str">
        <f t="shared" ref="X999:X1019" si="970">IF(W999="","",MAX(W999,0))</f>
        <v/>
      </c>
      <c r="Y999" s="65" t="str">
        <f t="shared" ref="Y999:Y1019" si="971">IF(J999="","",Y$4)</f>
        <v/>
      </c>
      <c r="Z999" s="65" t="str">
        <f t="shared" ref="Z999:Z1019" si="972">IF(J999="","",J999*Z$4)</f>
        <v/>
      </c>
      <c r="AA999" s="19" t="str">
        <f t="shared" ref="AA999:AA1019" si="973">IF(Y999="","",AA$4)</f>
        <v/>
      </c>
      <c r="AB999" s="19" t="str">
        <f t="shared" ref="AB999:AB1019" si="974">IF(J999="","",ROUND(J999*AB$4 - MAX(K999-L999,0),2))</f>
        <v/>
      </c>
      <c r="AC999" s="19" t="str">
        <f t="shared" ref="AC999:AC1019" si="975">IF(OR($A999="",J999="",B999="",M999&lt;0),"",MAX(ROUND(M999*B999*2,1)/2,0))</f>
        <v/>
      </c>
      <c r="AD999" s="19" t="str">
        <f t="shared" ref="AD999:AD1019" si="976">IF(OR($A999="",N999=""),"",ROUND(N999*8/5,1)/2)</f>
        <v/>
      </c>
      <c r="AE999" s="19" t="str">
        <f t="shared" ref="AE999:AE1019" si="977">IF(OR($A999="",B999="",N999=""),"",ROUND(AE$3*C999*B999*16/50,1)/2)</f>
        <v/>
      </c>
      <c r="AF999" s="19" t="str">
        <f t="shared" ref="AF999:AF1019" si="978">IF(OR($A999="",J999="",N999=""),"",MAX(O999+P999-N999,0))</f>
        <v/>
      </c>
      <c r="AG999" s="19">
        <f t="shared" ref="AG999:AG1019" si="979">P999</f>
        <v>0</v>
      </c>
      <c r="AH999" s="19" t="str">
        <f t="shared" ref="AH999:AH1019" si="980">IF(OR($A999="",N999=""),"",ROUND((MAX(O999-Q999-AF999,0))*2,1)/2)</f>
        <v/>
      </c>
      <c r="AI999" s="81">
        <f t="shared" ref="AI999:AI1019" si="981">IF(D999="",0,1)</f>
        <v>0</v>
      </c>
      <c r="AJ999" s="80">
        <f>IF(J999="",0,IF(ROUND(J999,2)&lt;=0,0,1))</f>
        <v>0</v>
      </c>
      <c r="AK999" s="19">
        <f t="shared" ref="AK999:AK1019" si="982">IF(D999="",0,D999)</f>
        <v>0</v>
      </c>
      <c r="AL999" s="19">
        <f t="shared" ref="AL999:AL1019" si="983">IF(D999="",0,F999)</f>
        <v>0</v>
      </c>
      <c r="AM999" s="64">
        <f>IF('Stammdaten Mitarbeitende'!N999&gt;0,AC999,0)</f>
        <v>0</v>
      </c>
      <c r="AN999" s="74">
        <f>IF('Stammdaten Mitarbeitende'!N999&gt;0,P999,0)</f>
        <v>0</v>
      </c>
      <c r="AO999" s="19">
        <f t="shared" ref="AO999:AO1019" si="984">D999</f>
        <v>0</v>
      </c>
      <c r="AP999" s="19">
        <f t="shared" ref="AP999:AP1019" si="985">F999</f>
        <v>0</v>
      </c>
      <c r="AQ999" s="97">
        <f t="shared" ref="AQ999:AQ1019" si="986">IF(AM999="",0,MAX(AM999-AN999,0))</f>
        <v>0</v>
      </c>
    </row>
    <row r="1000" spans="1:43" ht="17.25" hidden="1" customHeight="1" x14ac:dyDescent="0.2">
      <c r="A1000" s="347" t="str">
        <f>'Stammdaten Mitarbeitende'!AA1000</f>
        <v/>
      </c>
      <c r="B1000" s="348" t="str">
        <f t="shared" si="959"/>
        <v/>
      </c>
      <c r="C1000" s="162"/>
      <c r="D1000" s="163"/>
      <c r="E1000" s="164"/>
      <c r="F1000" s="165"/>
      <c r="G1000" s="307"/>
      <c r="H1000" s="308"/>
      <c r="I1000" s="346">
        <f t="shared" si="960"/>
        <v>0</v>
      </c>
      <c r="J1000" s="309" t="str">
        <f t="shared" si="961"/>
        <v/>
      </c>
      <c r="K1000" s="164"/>
      <c r="L1000" s="342" t="str">
        <f t="shared" si="962"/>
        <v/>
      </c>
      <c r="M1000" s="309" t="str">
        <f t="shared" si="963"/>
        <v/>
      </c>
      <c r="N1000" s="309" t="str">
        <f t="shared" si="964"/>
        <v/>
      </c>
      <c r="O1000" s="309" t="str">
        <f t="shared" si="965"/>
        <v/>
      </c>
      <c r="P1000" s="164"/>
      <c r="Q1000" s="309" t="str">
        <f t="shared" si="966"/>
        <v/>
      </c>
      <c r="R1000" s="309" t="str">
        <f t="shared" si="967"/>
        <v/>
      </c>
      <c r="S1000" s="56"/>
      <c r="T1000" s="57"/>
      <c r="U1000" s="64" t="str">
        <f>IF($A1000="","",'Stammdaten Mitarbeitende'!L1000)</f>
        <v/>
      </c>
      <c r="V1000" s="63">
        <f t="shared" si="968"/>
        <v>0</v>
      </c>
      <c r="W1000" s="63" t="str">
        <f t="shared" si="969"/>
        <v/>
      </c>
      <c r="X1000" s="63" t="str">
        <f t="shared" si="970"/>
        <v/>
      </c>
      <c r="Y1000" s="65" t="str">
        <f t="shared" si="971"/>
        <v/>
      </c>
      <c r="Z1000" s="65" t="str">
        <f t="shared" si="972"/>
        <v/>
      </c>
      <c r="AA1000" s="19" t="str">
        <f t="shared" si="973"/>
        <v/>
      </c>
      <c r="AB1000" s="19" t="str">
        <f t="shared" si="974"/>
        <v/>
      </c>
      <c r="AC1000" s="19" t="str">
        <f t="shared" si="975"/>
        <v/>
      </c>
      <c r="AD1000" s="19" t="str">
        <f t="shared" si="976"/>
        <v/>
      </c>
      <c r="AE1000" s="19" t="str">
        <f t="shared" si="977"/>
        <v/>
      </c>
      <c r="AF1000" s="19" t="str">
        <f t="shared" si="978"/>
        <v/>
      </c>
      <c r="AG1000" s="19">
        <f t="shared" si="979"/>
        <v>0</v>
      </c>
      <c r="AH1000" s="19" t="str">
        <f t="shared" si="980"/>
        <v/>
      </c>
      <c r="AI1000" s="81">
        <f t="shared" si="981"/>
        <v>0</v>
      </c>
      <c r="AJ1000" s="80">
        <f t="shared" ref="AJ1000:AJ1019" si="987">IF(J1000="",0,IF(ROUND(J1000,2)&lt;=0,0,1))</f>
        <v>0</v>
      </c>
      <c r="AK1000" s="19">
        <f t="shared" si="982"/>
        <v>0</v>
      </c>
      <c r="AL1000" s="19">
        <f t="shared" si="983"/>
        <v>0</v>
      </c>
      <c r="AM1000" s="64">
        <f>IF('Stammdaten Mitarbeitende'!N1000&gt;0,AC1000,0)</f>
        <v>0</v>
      </c>
      <c r="AN1000" s="74">
        <f>IF('Stammdaten Mitarbeitende'!N1000&gt;0,P1000,0)</f>
        <v>0</v>
      </c>
      <c r="AO1000" s="19">
        <f t="shared" si="984"/>
        <v>0</v>
      </c>
      <c r="AP1000" s="19">
        <f t="shared" si="985"/>
        <v>0</v>
      </c>
      <c r="AQ1000" s="97">
        <f t="shared" si="986"/>
        <v>0</v>
      </c>
    </row>
    <row r="1001" spans="1:43" ht="17.25" hidden="1" customHeight="1" x14ac:dyDescent="0.2">
      <c r="A1001" s="347" t="str">
        <f>'Stammdaten Mitarbeitende'!AA1001</f>
        <v/>
      </c>
      <c r="B1001" s="348" t="str">
        <f t="shared" si="959"/>
        <v/>
      </c>
      <c r="C1001" s="162"/>
      <c r="D1001" s="163"/>
      <c r="E1001" s="164"/>
      <c r="F1001" s="165"/>
      <c r="G1001" s="307"/>
      <c r="H1001" s="308"/>
      <c r="I1001" s="346">
        <f t="shared" si="960"/>
        <v>0</v>
      </c>
      <c r="J1001" s="309" t="str">
        <f t="shared" si="961"/>
        <v/>
      </c>
      <c r="K1001" s="164"/>
      <c r="L1001" s="342" t="str">
        <f t="shared" si="962"/>
        <v/>
      </c>
      <c r="M1001" s="309" t="str">
        <f t="shared" si="963"/>
        <v/>
      </c>
      <c r="N1001" s="309" t="str">
        <f t="shared" si="964"/>
        <v/>
      </c>
      <c r="O1001" s="309" t="str">
        <f t="shared" si="965"/>
        <v/>
      </c>
      <c r="P1001" s="164"/>
      <c r="Q1001" s="309" t="str">
        <f t="shared" si="966"/>
        <v/>
      </c>
      <c r="R1001" s="309" t="str">
        <f t="shared" si="967"/>
        <v/>
      </c>
      <c r="S1001" s="56"/>
      <c r="T1001" s="57"/>
      <c r="U1001" s="64" t="str">
        <f>IF($A1001="","",'Stammdaten Mitarbeitende'!L1001)</f>
        <v/>
      </c>
      <c r="V1001" s="63">
        <f t="shared" si="968"/>
        <v>0</v>
      </c>
      <c r="W1001" s="63" t="str">
        <f t="shared" si="969"/>
        <v/>
      </c>
      <c r="X1001" s="63" t="str">
        <f t="shared" si="970"/>
        <v/>
      </c>
      <c r="Y1001" s="65" t="str">
        <f t="shared" si="971"/>
        <v/>
      </c>
      <c r="Z1001" s="65" t="str">
        <f t="shared" si="972"/>
        <v/>
      </c>
      <c r="AA1001" s="19" t="str">
        <f t="shared" si="973"/>
        <v/>
      </c>
      <c r="AB1001" s="19" t="str">
        <f t="shared" si="974"/>
        <v/>
      </c>
      <c r="AC1001" s="19" t="str">
        <f t="shared" si="975"/>
        <v/>
      </c>
      <c r="AD1001" s="19" t="str">
        <f t="shared" si="976"/>
        <v/>
      </c>
      <c r="AE1001" s="19" t="str">
        <f t="shared" si="977"/>
        <v/>
      </c>
      <c r="AF1001" s="19" t="str">
        <f t="shared" si="978"/>
        <v/>
      </c>
      <c r="AG1001" s="19">
        <f t="shared" si="979"/>
        <v>0</v>
      </c>
      <c r="AH1001" s="19" t="str">
        <f t="shared" si="980"/>
        <v/>
      </c>
      <c r="AI1001" s="81">
        <f t="shared" si="981"/>
        <v>0</v>
      </c>
      <c r="AJ1001" s="80">
        <f t="shared" si="987"/>
        <v>0</v>
      </c>
      <c r="AK1001" s="19">
        <f t="shared" si="982"/>
        <v>0</v>
      </c>
      <c r="AL1001" s="19">
        <f t="shared" si="983"/>
        <v>0</v>
      </c>
      <c r="AM1001" s="64">
        <f>IF('Stammdaten Mitarbeitende'!N1001&gt;0,AC1001,0)</f>
        <v>0</v>
      </c>
      <c r="AN1001" s="74">
        <f>IF('Stammdaten Mitarbeitende'!N1001&gt;0,P1001,0)</f>
        <v>0</v>
      </c>
      <c r="AO1001" s="19">
        <f t="shared" si="984"/>
        <v>0</v>
      </c>
      <c r="AP1001" s="19">
        <f t="shared" si="985"/>
        <v>0</v>
      </c>
      <c r="AQ1001" s="97">
        <f t="shared" si="986"/>
        <v>0</v>
      </c>
    </row>
    <row r="1002" spans="1:43" ht="17.25" hidden="1" customHeight="1" x14ac:dyDescent="0.2">
      <c r="A1002" s="347" t="str">
        <f>'Stammdaten Mitarbeitende'!AA1002</f>
        <v/>
      </c>
      <c r="B1002" s="348" t="str">
        <f t="shared" si="959"/>
        <v/>
      </c>
      <c r="C1002" s="162"/>
      <c r="D1002" s="163"/>
      <c r="E1002" s="164"/>
      <c r="F1002" s="165"/>
      <c r="G1002" s="307"/>
      <c r="H1002" s="308"/>
      <c r="I1002" s="346">
        <f t="shared" si="960"/>
        <v>0</v>
      </c>
      <c r="J1002" s="309" t="str">
        <f t="shared" si="961"/>
        <v/>
      </c>
      <c r="K1002" s="164"/>
      <c r="L1002" s="342" t="str">
        <f t="shared" si="962"/>
        <v/>
      </c>
      <c r="M1002" s="309" t="str">
        <f t="shared" si="963"/>
        <v/>
      </c>
      <c r="N1002" s="309" t="str">
        <f t="shared" si="964"/>
        <v/>
      </c>
      <c r="O1002" s="309" t="str">
        <f t="shared" si="965"/>
        <v/>
      </c>
      <c r="P1002" s="164"/>
      <c r="Q1002" s="309" t="str">
        <f t="shared" si="966"/>
        <v/>
      </c>
      <c r="R1002" s="309" t="str">
        <f t="shared" si="967"/>
        <v/>
      </c>
      <c r="S1002" s="56"/>
      <c r="T1002" s="57"/>
      <c r="U1002" s="64" t="str">
        <f>IF($A1002="","",'Stammdaten Mitarbeitende'!L1002)</f>
        <v/>
      </c>
      <c r="V1002" s="63">
        <f t="shared" si="968"/>
        <v>0</v>
      </c>
      <c r="W1002" s="63" t="str">
        <f t="shared" si="969"/>
        <v/>
      </c>
      <c r="X1002" s="63" t="str">
        <f t="shared" si="970"/>
        <v/>
      </c>
      <c r="Y1002" s="65" t="str">
        <f t="shared" si="971"/>
        <v/>
      </c>
      <c r="Z1002" s="65" t="str">
        <f t="shared" si="972"/>
        <v/>
      </c>
      <c r="AA1002" s="19" t="str">
        <f t="shared" si="973"/>
        <v/>
      </c>
      <c r="AB1002" s="19" t="str">
        <f t="shared" si="974"/>
        <v/>
      </c>
      <c r="AC1002" s="19" t="str">
        <f t="shared" si="975"/>
        <v/>
      </c>
      <c r="AD1002" s="19" t="str">
        <f t="shared" si="976"/>
        <v/>
      </c>
      <c r="AE1002" s="19" t="str">
        <f t="shared" si="977"/>
        <v/>
      </c>
      <c r="AF1002" s="19" t="str">
        <f t="shared" si="978"/>
        <v/>
      </c>
      <c r="AG1002" s="19">
        <f t="shared" si="979"/>
        <v>0</v>
      </c>
      <c r="AH1002" s="19" t="str">
        <f t="shared" si="980"/>
        <v/>
      </c>
      <c r="AI1002" s="81">
        <f t="shared" si="981"/>
        <v>0</v>
      </c>
      <c r="AJ1002" s="80">
        <f t="shared" si="987"/>
        <v>0</v>
      </c>
      <c r="AK1002" s="19">
        <f t="shared" si="982"/>
        <v>0</v>
      </c>
      <c r="AL1002" s="19">
        <f t="shared" si="983"/>
        <v>0</v>
      </c>
      <c r="AM1002" s="64">
        <f>IF('Stammdaten Mitarbeitende'!N1002&gt;0,AC1002,0)</f>
        <v>0</v>
      </c>
      <c r="AN1002" s="74">
        <f>IF('Stammdaten Mitarbeitende'!N1002&gt;0,P1002,0)</f>
        <v>0</v>
      </c>
      <c r="AO1002" s="19">
        <f t="shared" si="984"/>
        <v>0</v>
      </c>
      <c r="AP1002" s="19">
        <f t="shared" si="985"/>
        <v>0</v>
      </c>
      <c r="AQ1002" s="97">
        <f t="shared" si="986"/>
        <v>0</v>
      </c>
    </row>
    <row r="1003" spans="1:43" ht="17.25" hidden="1" customHeight="1" x14ac:dyDescent="0.2">
      <c r="A1003" s="347" t="str">
        <f>'Stammdaten Mitarbeitende'!AA1003</f>
        <v/>
      </c>
      <c r="B1003" s="348" t="str">
        <f t="shared" si="959"/>
        <v/>
      </c>
      <c r="C1003" s="162"/>
      <c r="D1003" s="163"/>
      <c r="E1003" s="164"/>
      <c r="F1003" s="165"/>
      <c r="G1003" s="307"/>
      <c r="H1003" s="308"/>
      <c r="I1003" s="346">
        <f t="shared" si="960"/>
        <v>0</v>
      </c>
      <c r="J1003" s="309" t="str">
        <f t="shared" si="961"/>
        <v/>
      </c>
      <c r="K1003" s="164"/>
      <c r="L1003" s="342" t="str">
        <f t="shared" si="962"/>
        <v/>
      </c>
      <c r="M1003" s="309" t="str">
        <f t="shared" si="963"/>
        <v/>
      </c>
      <c r="N1003" s="309" t="str">
        <f t="shared" si="964"/>
        <v/>
      </c>
      <c r="O1003" s="309" t="str">
        <f t="shared" si="965"/>
        <v/>
      </c>
      <c r="P1003" s="164"/>
      <c r="Q1003" s="309" t="str">
        <f t="shared" si="966"/>
        <v/>
      </c>
      <c r="R1003" s="309" t="str">
        <f t="shared" si="967"/>
        <v/>
      </c>
      <c r="S1003" s="56"/>
      <c r="T1003" s="57"/>
      <c r="U1003" s="64" t="str">
        <f>IF($A1003="","",'Stammdaten Mitarbeitende'!L1003)</f>
        <v/>
      </c>
      <c r="V1003" s="63">
        <f t="shared" si="968"/>
        <v>0</v>
      </c>
      <c r="W1003" s="63" t="str">
        <f t="shared" si="969"/>
        <v/>
      </c>
      <c r="X1003" s="63" t="str">
        <f t="shared" si="970"/>
        <v/>
      </c>
      <c r="Y1003" s="65" t="str">
        <f t="shared" si="971"/>
        <v/>
      </c>
      <c r="Z1003" s="65" t="str">
        <f t="shared" si="972"/>
        <v/>
      </c>
      <c r="AA1003" s="19" t="str">
        <f t="shared" si="973"/>
        <v/>
      </c>
      <c r="AB1003" s="19" t="str">
        <f t="shared" si="974"/>
        <v/>
      </c>
      <c r="AC1003" s="19" t="str">
        <f t="shared" si="975"/>
        <v/>
      </c>
      <c r="AD1003" s="19" t="str">
        <f t="shared" si="976"/>
        <v/>
      </c>
      <c r="AE1003" s="19" t="str">
        <f t="shared" si="977"/>
        <v/>
      </c>
      <c r="AF1003" s="19" t="str">
        <f t="shared" si="978"/>
        <v/>
      </c>
      <c r="AG1003" s="19">
        <f t="shared" si="979"/>
        <v>0</v>
      </c>
      <c r="AH1003" s="19" t="str">
        <f t="shared" si="980"/>
        <v/>
      </c>
      <c r="AI1003" s="81">
        <f t="shared" si="981"/>
        <v>0</v>
      </c>
      <c r="AJ1003" s="80">
        <f t="shared" si="987"/>
        <v>0</v>
      </c>
      <c r="AK1003" s="19">
        <f t="shared" si="982"/>
        <v>0</v>
      </c>
      <c r="AL1003" s="19">
        <f t="shared" si="983"/>
        <v>0</v>
      </c>
      <c r="AM1003" s="64">
        <f>IF('Stammdaten Mitarbeitende'!N1003&gt;0,AC1003,0)</f>
        <v>0</v>
      </c>
      <c r="AN1003" s="74">
        <f>IF('Stammdaten Mitarbeitende'!N1003&gt;0,P1003,0)</f>
        <v>0</v>
      </c>
      <c r="AO1003" s="19">
        <f t="shared" si="984"/>
        <v>0</v>
      </c>
      <c r="AP1003" s="19">
        <f t="shared" si="985"/>
        <v>0</v>
      </c>
      <c r="AQ1003" s="97">
        <f t="shared" si="986"/>
        <v>0</v>
      </c>
    </row>
    <row r="1004" spans="1:43" ht="17.25" hidden="1" customHeight="1" x14ac:dyDescent="0.2">
      <c r="A1004" s="347" t="str">
        <f>'Stammdaten Mitarbeitende'!AA1004</f>
        <v/>
      </c>
      <c r="B1004" s="348" t="str">
        <f t="shared" si="959"/>
        <v/>
      </c>
      <c r="C1004" s="162"/>
      <c r="D1004" s="163"/>
      <c r="E1004" s="164"/>
      <c r="F1004" s="165"/>
      <c r="G1004" s="307"/>
      <c r="H1004" s="308"/>
      <c r="I1004" s="346">
        <f t="shared" si="960"/>
        <v>0</v>
      </c>
      <c r="J1004" s="309" t="str">
        <f t="shared" si="961"/>
        <v/>
      </c>
      <c r="K1004" s="164"/>
      <c r="L1004" s="342" t="str">
        <f t="shared" si="962"/>
        <v/>
      </c>
      <c r="M1004" s="309" t="str">
        <f t="shared" si="963"/>
        <v/>
      </c>
      <c r="N1004" s="309" t="str">
        <f t="shared" si="964"/>
        <v/>
      </c>
      <c r="O1004" s="309" t="str">
        <f t="shared" si="965"/>
        <v/>
      </c>
      <c r="P1004" s="164"/>
      <c r="Q1004" s="309" t="str">
        <f t="shared" si="966"/>
        <v/>
      </c>
      <c r="R1004" s="309" t="str">
        <f t="shared" si="967"/>
        <v/>
      </c>
      <c r="S1004" s="56"/>
      <c r="T1004" s="57"/>
      <c r="U1004" s="64" t="str">
        <f>IF($A1004="","",'Stammdaten Mitarbeitende'!L1004)</f>
        <v/>
      </c>
      <c r="V1004" s="63">
        <f t="shared" si="968"/>
        <v>0</v>
      </c>
      <c r="W1004" s="63" t="str">
        <f t="shared" si="969"/>
        <v/>
      </c>
      <c r="X1004" s="63" t="str">
        <f t="shared" si="970"/>
        <v/>
      </c>
      <c r="Y1004" s="65" t="str">
        <f t="shared" si="971"/>
        <v/>
      </c>
      <c r="Z1004" s="65" t="str">
        <f t="shared" si="972"/>
        <v/>
      </c>
      <c r="AA1004" s="19" t="str">
        <f t="shared" si="973"/>
        <v/>
      </c>
      <c r="AB1004" s="19" t="str">
        <f t="shared" si="974"/>
        <v/>
      </c>
      <c r="AC1004" s="19" t="str">
        <f t="shared" si="975"/>
        <v/>
      </c>
      <c r="AD1004" s="19" t="str">
        <f t="shared" si="976"/>
        <v/>
      </c>
      <c r="AE1004" s="19" t="str">
        <f t="shared" si="977"/>
        <v/>
      </c>
      <c r="AF1004" s="19" t="str">
        <f t="shared" si="978"/>
        <v/>
      </c>
      <c r="AG1004" s="19">
        <f t="shared" si="979"/>
        <v>0</v>
      </c>
      <c r="AH1004" s="19" t="str">
        <f t="shared" si="980"/>
        <v/>
      </c>
      <c r="AI1004" s="81">
        <f t="shared" si="981"/>
        <v>0</v>
      </c>
      <c r="AJ1004" s="80">
        <f t="shared" si="987"/>
        <v>0</v>
      </c>
      <c r="AK1004" s="19">
        <f t="shared" si="982"/>
        <v>0</v>
      </c>
      <c r="AL1004" s="19">
        <f t="shared" si="983"/>
        <v>0</v>
      </c>
      <c r="AM1004" s="64">
        <f>IF('Stammdaten Mitarbeitende'!N1004&gt;0,AC1004,0)</f>
        <v>0</v>
      </c>
      <c r="AN1004" s="74">
        <f>IF('Stammdaten Mitarbeitende'!N1004&gt;0,P1004,0)</f>
        <v>0</v>
      </c>
      <c r="AO1004" s="19">
        <f t="shared" si="984"/>
        <v>0</v>
      </c>
      <c r="AP1004" s="19">
        <f t="shared" si="985"/>
        <v>0</v>
      </c>
      <c r="AQ1004" s="97">
        <f t="shared" si="986"/>
        <v>0</v>
      </c>
    </row>
    <row r="1005" spans="1:43" ht="17.25" hidden="1" customHeight="1" x14ac:dyDescent="0.2">
      <c r="A1005" s="347" t="str">
        <f>'Stammdaten Mitarbeitende'!AA1005</f>
        <v/>
      </c>
      <c r="B1005" s="348" t="str">
        <f t="shared" si="959"/>
        <v/>
      </c>
      <c r="C1005" s="162"/>
      <c r="D1005" s="163"/>
      <c r="E1005" s="164"/>
      <c r="F1005" s="165"/>
      <c r="G1005" s="307"/>
      <c r="H1005" s="308"/>
      <c r="I1005" s="346">
        <f t="shared" si="960"/>
        <v>0</v>
      </c>
      <c r="J1005" s="309" t="str">
        <f t="shared" si="961"/>
        <v/>
      </c>
      <c r="K1005" s="164"/>
      <c r="L1005" s="342" t="str">
        <f t="shared" si="962"/>
        <v/>
      </c>
      <c r="M1005" s="309" t="str">
        <f t="shared" si="963"/>
        <v/>
      </c>
      <c r="N1005" s="309" t="str">
        <f t="shared" si="964"/>
        <v/>
      </c>
      <c r="O1005" s="309" t="str">
        <f t="shared" si="965"/>
        <v/>
      </c>
      <c r="P1005" s="164"/>
      <c r="Q1005" s="309" t="str">
        <f t="shared" si="966"/>
        <v/>
      </c>
      <c r="R1005" s="309" t="str">
        <f t="shared" si="967"/>
        <v/>
      </c>
      <c r="S1005" s="56"/>
      <c r="T1005" s="57"/>
      <c r="U1005" s="64" t="str">
        <f>IF($A1005="","",'Stammdaten Mitarbeitende'!L1005)</f>
        <v/>
      </c>
      <c r="V1005" s="63">
        <f t="shared" si="968"/>
        <v>0</v>
      </c>
      <c r="W1005" s="63" t="str">
        <f t="shared" si="969"/>
        <v/>
      </c>
      <c r="X1005" s="63" t="str">
        <f t="shared" si="970"/>
        <v/>
      </c>
      <c r="Y1005" s="65" t="str">
        <f t="shared" si="971"/>
        <v/>
      </c>
      <c r="Z1005" s="65" t="str">
        <f t="shared" si="972"/>
        <v/>
      </c>
      <c r="AA1005" s="19" t="str">
        <f t="shared" si="973"/>
        <v/>
      </c>
      <c r="AB1005" s="19" t="str">
        <f t="shared" si="974"/>
        <v/>
      </c>
      <c r="AC1005" s="19" t="str">
        <f t="shared" si="975"/>
        <v/>
      </c>
      <c r="AD1005" s="19" t="str">
        <f t="shared" si="976"/>
        <v/>
      </c>
      <c r="AE1005" s="19" t="str">
        <f t="shared" si="977"/>
        <v/>
      </c>
      <c r="AF1005" s="19" t="str">
        <f t="shared" si="978"/>
        <v/>
      </c>
      <c r="AG1005" s="19">
        <f t="shared" si="979"/>
        <v>0</v>
      </c>
      <c r="AH1005" s="19" t="str">
        <f t="shared" si="980"/>
        <v/>
      </c>
      <c r="AI1005" s="81">
        <f t="shared" si="981"/>
        <v>0</v>
      </c>
      <c r="AJ1005" s="80">
        <f t="shared" si="987"/>
        <v>0</v>
      </c>
      <c r="AK1005" s="19">
        <f t="shared" si="982"/>
        <v>0</v>
      </c>
      <c r="AL1005" s="19">
        <f t="shared" si="983"/>
        <v>0</v>
      </c>
      <c r="AM1005" s="64">
        <f>IF('Stammdaten Mitarbeitende'!N1005&gt;0,AC1005,0)</f>
        <v>0</v>
      </c>
      <c r="AN1005" s="74">
        <f>IF('Stammdaten Mitarbeitende'!N1005&gt;0,P1005,0)</f>
        <v>0</v>
      </c>
      <c r="AO1005" s="19">
        <f t="shared" si="984"/>
        <v>0</v>
      </c>
      <c r="AP1005" s="19">
        <f t="shared" si="985"/>
        <v>0</v>
      </c>
      <c r="AQ1005" s="97">
        <f t="shared" si="986"/>
        <v>0</v>
      </c>
    </row>
    <row r="1006" spans="1:43" ht="17.25" hidden="1" customHeight="1" x14ac:dyDescent="0.2">
      <c r="A1006" s="347" t="str">
        <f>'Stammdaten Mitarbeitende'!AA1006</f>
        <v/>
      </c>
      <c r="B1006" s="348" t="str">
        <f t="shared" si="959"/>
        <v/>
      </c>
      <c r="C1006" s="162"/>
      <c r="D1006" s="163"/>
      <c r="E1006" s="164"/>
      <c r="F1006" s="165"/>
      <c r="G1006" s="307"/>
      <c r="H1006" s="308"/>
      <c r="I1006" s="346">
        <f t="shared" si="960"/>
        <v>0</v>
      </c>
      <c r="J1006" s="309" t="str">
        <f t="shared" si="961"/>
        <v/>
      </c>
      <c r="K1006" s="164"/>
      <c r="L1006" s="342" t="str">
        <f t="shared" si="962"/>
        <v/>
      </c>
      <c r="M1006" s="309" t="str">
        <f t="shared" si="963"/>
        <v/>
      </c>
      <c r="N1006" s="309" t="str">
        <f t="shared" si="964"/>
        <v/>
      </c>
      <c r="O1006" s="309" t="str">
        <f t="shared" si="965"/>
        <v/>
      </c>
      <c r="P1006" s="164"/>
      <c r="Q1006" s="309" t="str">
        <f t="shared" si="966"/>
        <v/>
      </c>
      <c r="R1006" s="309" t="str">
        <f t="shared" si="967"/>
        <v/>
      </c>
      <c r="S1006" s="56"/>
      <c r="T1006" s="57"/>
      <c r="U1006" s="64" t="str">
        <f>IF($A1006="","",'Stammdaten Mitarbeitende'!L1006)</f>
        <v/>
      </c>
      <c r="V1006" s="63">
        <f t="shared" si="968"/>
        <v>0</v>
      </c>
      <c r="W1006" s="63" t="str">
        <f t="shared" si="969"/>
        <v/>
      </c>
      <c r="X1006" s="63" t="str">
        <f t="shared" si="970"/>
        <v/>
      </c>
      <c r="Y1006" s="65" t="str">
        <f t="shared" si="971"/>
        <v/>
      </c>
      <c r="Z1006" s="65" t="str">
        <f t="shared" si="972"/>
        <v/>
      </c>
      <c r="AA1006" s="19" t="str">
        <f t="shared" si="973"/>
        <v/>
      </c>
      <c r="AB1006" s="19" t="str">
        <f t="shared" si="974"/>
        <v/>
      </c>
      <c r="AC1006" s="19" t="str">
        <f t="shared" si="975"/>
        <v/>
      </c>
      <c r="AD1006" s="19" t="str">
        <f t="shared" si="976"/>
        <v/>
      </c>
      <c r="AE1006" s="19" t="str">
        <f t="shared" si="977"/>
        <v/>
      </c>
      <c r="AF1006" s="19" t="str">
        <f t="shared" si="978"/>
        <v/>
      </c>
      <c r="AG1006" s="19">
        <f t="shared" si="979"/>
        <v>0</v>
      </c>
      <c r="AH1006" s="19" t="str">
        <f t="shared" si="980"/>
        <v/>
      </c>
      <c r="AI1006" s="81">
        <f t="shared" si="981"/>
        <v>0</v>
      </c>
      <c r="AJ1006" s="80">
        <f t="shared" si="987"/>
        <v>0</v>
      </c>
      <c r="AK1006" s="19">
        <f t="shared" si="982"/>
        <v>0</v>
      </c>
      <c r="AL1006" s="19">
        <f t="shared" si="983"/>
        <v>0</v>
      </c>
      <c r="AM1006" s="64">
        <f>IF('Stammdaten Mitarbeitende'!N1006&gt;0,AC1006,0)</f>
        <v>0</v>
      </c>
      <c r="AN1006" s="74">
        <f>IF('Stammdaten Mitarbeitende'!N1006&gt;0,P1006,0)</f>
        <v>0</v>
      </c>
      <c r="AO1006" s="19">
        <f t="shared" si="984"/>
        <v>0</v>
      </c>
      <c r="AP1006" s="19">
        <f t="shared" si="985"/>
        <v>0</v>
      </c>
      <c r="AQ1006" s="97">
        <f t="shared" si="986"/>
        <v>0</v>
      </c>
    </row>
    <row r="1007" spans="1:43" ht="17.25" hidden="1" customHeight="1" x14ac:dyDescent="0.2">
      <c r="A1007" s="347" t="str">
        <f>'Stammdaten Mitarbeitende'!AA1007</f>
        <v/>
      </c>
      <c r="B1007" s="348" t="str">
        <f t="shared" si="959"/>
        <v/>
      </c>
      <c r="C1007" s="162"/>
      <c r="D1007" s="163"/>
      <c r="E1007" s="164"/>
      <c r="F1007" s="165"/>
      <c r="G1007" s="307"/>
      <c r="H1007" s="308"/>
      <c r="I1007" s="346">
        <f t="shared" si="960"/>
        <v>0</v>
      </c>
      <c r="J1007" s="309" t="str">
        <f t="shared" si="961"/>
        <v/>
      </c>
      <c r="K1007" s="164"/>
      <c r="L1007" s="342" t="str">
        <f t="shared" si="962"/>
        <v/>
      </c>
      <c r="M1007" s="309" t="str">
        <f t="shared" si="963"/>
        <v/>
      </c>
      <c r="N1007" s="309" t="str">
        <f t="shared" si="964"/>
        <v/>
      </c>
      <c r="O1007" s="309" t="str">
        <f t="shared" si="965"/>
        <v/>
      </c>
      <c r="P1007" s="164"/>
      <c r="Q1007" s="309" t="str">
        <f t="shared" si="966"/>
        <v/>
      </c>
      <c r="R1007" s="309" t="str">
        <f t="shared" si="967"/>
        <v/>
      </c>
      <c r="S1007" s="56"/>
      <c r="T1007" s="57"/>
      <c r="U1007" s="64" t="str">
        <f>IF($A1007="","",'Stammdaten Mitarbeitende'!L1007)</f>
        <v/>
      </c>
      <c r="V1007" s="63">
        <f t="shared" si="968"/>
        <v>0</v>
      </c>
      <c r="W1007" s="63" t="str">
        <f t="shared" si="969"/>
        <v/>
      </c>
      <c r="X1007" s="63" t="str">
        <f t="shared" si="970"/>
        <v/>
      </c>
      <c r="Y1007" s="65" t="str">
        <f t="shared" si="971"/>
        <v/>
      </c>
      <c r="Z1007" s="65" t="str">
        <f t="shared" si="972"/>
        <v/>
      </c>
      <c r="AA1007" s="19" t="str">
        <f t="shared" si="973"/>
        <v/>
      </c>
      <c r="AB1007" s="19" t="str">
        <f t="shared" si="974"/>
        <v/>
      </c>
      <c r="AC1007" s="19" t="str">
        <f t="shared" si="975"/>
        <v/>
      </c>
      <c r="AD1007" s="19" t="str">
        <f t="shared" si="976"/>
        <v/>
      </c>
      <c r="AE1007" s="19" t="str">
        <f t="shared" si="977"/>
        <v/>
      </c>
      <c r="AF1007" s="19" t="str">
        <f t="shared" si="978"/>
        <v/>
      </c>
      <c r="AG1007" s="19">
        <f t="shared" si="979"/>
        <v>0</v>
      </c>
      <c r="AH1007" s="19" t="str">
        <f t="shared" si="980"/>
        <v/>
      </c>
      <c r="AI1007" s="81">
        <f t="shared" si="981"/>
        <v>0</v>
      </c>
      <c r="AJ1007" s="80">
        <f t="shared" si="987"/>
        <v>0</v>
      </c>
      <c r="AK1007" s="19">
        <f t="shared" si="982"/>
        <v>0</v>
      </c>
      <c r="AL1007" s="19">
        <f t="shared" si="983"/>
        <v>0</v>
      </c>
      <c r="AM1007" s="64">
        <f>IF('Stammdaten Mitarbeitende'!N1007&gt;0,AC1007,0)</f>
        <v>0</v>
      </c>
      <c r="AN1007" s="74">
        <f>IF('Stammdaten Mitarbeitende'!N1007&gt;0,P1007,0)</f>
        <v>0</v>
      </c>
      <c r="AO1007" s="19">
        <f t="shared" si="984"/>
        <v>0</v>
      </c>
      <c r="AP1007" s="19">
        <f t="shared" si="985"/>
        <v>0</v>
      </c>
      <c r="AQ1007" s="97">
        <f t="shared" si="986"/>
        <v>0</v>
      </c>
    </row>
    <row r="1008" spans="1:43" ht="17.25" hidden="1" customHeight="1" x14ac:dyDescent="0.2">
      <c r="A1008" s="347" t="str">
        <f>'Stammdaten Mitarbeitende'!AA1008</f>
        <v/>
      </c>
      <c r="B1008" s="348" t="str">
        <f t="shared" si="959"/>
        <v/>
      </c>
      <c r="C1008" s="162"/>
      <c r="D1008" s="163"/>
      <c r="E1008" s="164"/>
      <c r="F1008" s="165"/>
      <c r="G1008" s="307"/>
      <c r="H1008" s="308"/>
      <c r="I1008" s="346">
        <f t="shared" si="960"/>
        <v>0</v>
      </c>
      <c r="J1008" s="309" t="str">
        <f t="shared" si="961"/>
        <v/>
      </c>
      <c r="K1008" s="164"/>
      <c r="L1008" s="342" t="str">
        <f t="shared" si="962"/>
        <v/>
      </c>
      <c r="M1008" s="309" t="str">
        <f t="shared" si="963"/>
        <v/>
      </c>
      <c r="N1008" s="309" t="str">
        <f t="shared" si="964"/>
        <v/>
      </c>
      <c r="O1008" s="309" t="str">
        <f t="shared" si="965"/>
        <v/>
      </c>
      <c r="P1008" s="164"/>
      <c r="Q1008" s="309" t="str">
        <f t="shared" si="966"/>
        <v/>
      </c>
      <c r="R1008" s="309" t="str">
        <f t="shared" si="967"/>
        <v/>
      </c>
      <c r="S1008" s="56"/>
      <c r="T1008" s="57"/>
      <c r="U1008" s="64" t="str">
        <f>IF($A1008="","",'Stammdaten Mitarbeitende'!L1008)</f>
        <v/>
      </c>
      <c r="V1008" s="63">
        <f t="shared" si="968"/>
        <v>0</v>
      </c>
      <c r="W1008" s="63" t="str">
        <f t="shared" si="969"/>
        <v/>
      </c>
      <c r="X1008" s="63" t="str">
        <f t="shared" si="970"/>
        <v/>
      </c>
      <c r="Y1008" s="65" t="str">
        <f t="shared" si="971"/>
        <v/>
      </c>
      <c r="Z1008" s="65" t="str">
        <f t="shared" si="972"/>
        <v/>
      </c>
      <c r="AA1008" s="19" t="str">
        <f t="shared" si="973"/>
        <v/>
      </c>
      <c r="AB1008" s="19" t="str">
        <f t="shared" si="974"/>
        <v/>
      </c>
      <c r="AC1008" s="19" t="str">
        <f t="shared" si="975"/>
        <v/>
      </c>
      <c r="AD1008" s="19" t="str">
        <f t="shared" si="976"/>
        <v/>
      </c>
      <c r="AE1008" s="19" t="str">
        <f t="shared" si="977"/>
        <v/>
      </c>
      <c r="AF1008" s="19" t="str">
        <f t="shared" si="978"/>
        <v/>
      </c>
      <c r="AG1008" s="19">
        <f t="shared" si="979"/>
        <v>0</v>
      </c>
      <c r="AH1008" s="19" t="str">
        <f t="shared" si="980"/>
        <v/>
      </c>
      <c r="AI1008" s="81">
        <f t="shared" si="981"/>
        <v>0</v>
      </c>
      <c r="AJ1008" s="80">
        <f t="shared" si="987"/>
        <v>0</v>
      </c>
      <c r="AK1008" s="19">
        <f t="shared" si="982"/>
        <v>0</v>
      </c>
      <c r="AL1008" s="19">
        <f t="shared" si="983"/>
        <v>0</v>
      </c>
      <c r="AM1008" s="64">
        <f>IF('Stammdaten Mitarbeitende'!N1008&gt;0,AC1008,0)</f>
        <v>0</v>
      </c>
      <c r="AN1008" s="74">
        <f>IF('Stammdaten Mitarbeitende'!N1008&gt;0,P1008,0)</f>
        <v>0</v>
      </c>
      <c r="AO1008" s="19">
        <f t="shared" si="984"/>
        <v>0</v>
      </c>
      <c r="AP1008" s="19">
        <f t="shared" si="985"/>
        <v>0</v>
      </c>
      <c r="AQ1008" s="97">
        <f t="shared" si="986"/>
        <v>0</v>
      </c>
    </row>
    <row r="1009" spans="1:43" ht="17.25" hidden="1" customHeight="1" x14ac:dyDescent="0.2">
      <c r="A1009" s="347" t="str">
        <f>'Stammdaten Mitarbeitende'!AA1009</f>
        <v/>
      </c>
      <c r="B1009" s="348" t="str">
        <f t="shared" si="959"/>
        <v/>
      </c>
      <c r="C1009" s="162"/>
      <c r="D1009" s="163"/>
      <c r="E1009" s="164"/>
      <c r="F1009" s="165"/>
      <c r="G1009" s="307"/>
      <c r="H1009" s="308"/>
      <c r="I1009" s="346">
        <f t="shared" si="960"/>
        <v>0</v>
      </c>
      <c r="J1009" s="309" t="str">
        <f t="shared" si="961"/>
        <v/>
      </c>
      <c r="K1009" s="164"/>
      <c r="L1009" s="342" t="str">
        <f t="shared" si="962"/>
        <v/>
      </c>
      <c r="M1009" s="309" t="str">
        <f t="shared" si="963"/>
        <v/>
      </c>
      <c r="N1009" s="309" t="str">
        <f t="shared" si="964"/>
        <v/>
      </c>
      <c r="O1009" s="309" t="str">
        <f t="shared" si="965"/>
        <v/>
      </c>
      <c r="P1009" s="164"/>
      <c r="Q1009" s="309" t="str">
        <f t="shared" si="966"/>
        <v/>
      </c>
      <c r="R1009" s="309" t="str">
        <f t="shared" si="967"/>
        <v/>
      </c>
      <c r="S1009" s="56"/>
      <c r="T1009" s="57"/>
      <c r="U1009" s="64" t="str">
        <f>IF($A1009="","",'Stammdaten Mitarbeitende'!L1009)</f>
        <v/>
      </c>
      <c r="V1009" s="63">
        <f t="shared" si="968"/>
        <v>0</v>
      </c>
      <c r="W1009" s="63" t="str">
        <f t="shared" si="969"/>
        <v/>
      </c>
      <c r="X1009" s="63" t="str">
        <f t="shared" si="970"/>
        <v/>
      </c>
      <c r="Y1009" s="65" t="str">
        <f t="shared" si="971"/>
        <v/>
      </c>
      <c r="Z1009" s="65" t="str">
        <f t="shared" si="972"/>
        <v/>
      </c>
      <c r="AA1009" s="19" t="str">
        <f t="shared" si="973"/>
        <v/>
      </c>
      <c r="AB1009" s="19" t="str">
        <f t="shared" si="974"/>
        <v/>
      </c>
      <c r="AC1009" s="19" t="str">
        <f t="shared" si="975"/>
        <v/>
      </c>
      <c r="AD1009" s="19" t="str">
        <f t="shared" si="976"/>
        <v/>
      </c>
      <c r="AE1009" s="19" t="str">
        <f t="shared" si="977"/>
        <v/>
      </c>
      <c r="AF1009" s="19" t="str">
        <f t="shared" si="978"/>
        <v/>
      </c>
      <c r="AG1009" s="19">
        <f t="shared" si="979"/>
        <v>0</v>
      </c>
      <c r="AH1009" s="19" t="str">
        <f t="shared" si="980"/>
        <v/>
      </c>
      <c r="AI1009" s="81">
        <f t="shared" si="981"/>
        <v>0</v>
      </c>
      <c r="AJ1009" s="80">
        <f t="shared" si="987"/>
        <v>0</v>
      </c>
      <c r="AK1009" s="19">
        <f t="shared" si="982"/>
        <v>0</v>
      </c>
      <c r="AL1009" s="19">
        <f t="shared" si="983"/>
        <v>0</v>
      </c>
      <c r="AM1009" s="64">
        <f>IF('Stammdaten Mitarbeitende'!N1009&gt;0,AC1009,0)</f>
        <v>0</v>
      </c>
      <c r="AN1009" s="74">
        <f>IF('Stammdaten Mitarbeitende'!N1009&gt;0,P1009,0)</f>
        <v>0</v>
      </c>
      <c r="AO1009" s="19">
        <f t="shared" si="984"/>
        <v>0</v>
      </c>
      <c r="AP1009" s="19">
        <f t="shared" si="985"/>
        <v>0</v>
      </c>
      <c r="AQ1009" s="97">
        <f t="shared" si="986"/>
        <v>0</v>
      </c>
    </row>
    <row r="1010" spans="1:43" ht="17.25" hidden="1" customHeight="1" x14ac:dyDescent="0.2">
      <c r="A1010" s="347" t="str">
        <f>'Stammdaten Mitarbeitende'!AA1010</f>
        <v/>
      </c>
      <c r="B1010" s="348" t="str">
        <f t="shared" si="959"/>
        <v/>
      </c>
      <c r="C1010" s="162"/>
      <c r="D1010" s="163"/>
      <c r="E1010" s="164"/>
      <c r="F1010" s="165"/>
      <c r="G1010" s="307"/>
      <c r="H1010" s="308"/>
      <c r="I1010" s="346">
        <f t="shared" si="960"/>
        <v>0</v>
      </c>
      <c r="J1010" s="309" t="str">
        <f t="shared" si="961"/>
        <v/>
      </c>
      <c r="K1010" s="164"/>
      <c r="L1010" s="342" t="str">
        <f t="shared" si="962"/>
        <v/>
      </c>
      <c r="M1010" s="309" t="str">
        <f t="shared" si="963"/>
        <v/>
      </c>
      <c r="N1010" s="309" t="str">
        <f t="shared" si="964"/>
        <v/>
      </c>
      <c r="O1010" s="309" t="str">
        <f t="shared" si="965"/>
        <v/>
      </c>
      <c r="P1010" s="164"/>
      <c r="Q1010" s="309" t="str">
        <f t="shared" si="966"/>
        <v/>
      </c>
      <c r="R1010" s="309" t="str">
        <f t="shared" si="967"/>
        <v/>
      </c>
      <c r="S1010" s="56"/>
      <c r="T1010" s="57"/>
      <c r="U1010" s="64" t="str">
        <f>IF($A1010="","",'Stammdaten Mitarbeitende'!L1010)</f>
        <v/>
      </c>
      <c r="V1010" s="63">
        <f t="shared" si="968"/>
        <v>0</v>
      </c>
      <c r="W1010" s="63" t="str">
        <f t="shared" si="969"/>
        <v/>
      </c>
      <c r="X1010" s="63" t="str">
        <f t="shared" si="970"/>
        <v/>
      </c>
      <c r="Y1010" s="65" t="str">
        <f t="shared" si="971"/>
        <v/>
      </c>
      <c r="Z1010" s="65" t="str">
        <f t="shared" si="972"/>
        <v/>
      </c>
      <c r="AA1010" s="19" t="str">
        <f t="shared" si="973"/>
        <v/>
      </c>
      <c r="AB1010" s="19" t="str">
        <f t="shared" si="974"/>
        <v/>
      </c>
      <c r="AC1010" s="19" t="str">
        <f t="shared" si="975"/>
        <v/>
      </c>
      <c r="AD1010" s="19" t="str">
        <f t="shared" si="976"/>
        <v/>
      </c>
      <c r="AE1010" s="19" t="str">
        <f t="shared" si="977"/>
        <v/>
      </c>
      <c r="AF1010" s="19" t="str">
        <f t="shared" si="978"/>
        <v/>
      </c>
      <c r="AG1010" s="19">
        <f t="shared" si="979"/>
        <v>0</v>
      </c>
      <c r="AH1010" s="19" t="str">
        <f t="shared" si="980"/>
        <v/>
      </c>
      <c r="AI1010" s="81">
        <f t="shared" si="981"/>
        <v>0</v>
      </c>
      <c r="AJ1010" s="80">
        <f t="shared" si="987"/>
        <v>0</v>
      </c>
      <c r="AK1010" s="19">
        <f t="shared" si="982"/>
        <v>0</v>
      </c>
      <c r="AL1010" s="19">
        <f t="shared" si="983"/>
        <v>0</v>
      </c>
      <c r="AM1010" s="64">
        <f>IF('Stammdaten Mitarbeitende'!N1010&gt;0,AC1010,0)</f>
        <v>0</v>
      </c>
      <c r="AN1010" s="74">
        <f>IF('Stammdaten Mitarbeitende'!N1010&gt;0,P1010,0)</f>
        <v>0</v>
      </c>
      <c r="AO1010" s="19">
        <f t="shared" si="984"/>
        <v>0</v>
      </c>
      <c r="AP1010" s="19">
        <f t="shared" si="985"/>
        <v>0</v>
      </c>
      <c r="AQ1010" s="97">
        <f t="shared" si="986"/>
        <v>0</v>
      </c>
    </row>
    <row r="1011" spans="1:43" ht="17.25" hidden="1" customHeight="1" x14ac:dyDescent="0.2">
      <c r="A1011" s="347" t="str">
        <f>'Stammdaten Mitarbeitende'!AA1011</f>
        <v/>
      </c>
      <c r="B1011" s="348" t="str">
        <f t="shared" si="959"/>
        <v/>
      </c>
      <c r="C1011" s="162"/>
      <c r="D1011" s="163"/>
      <c r="E1011" s="164"/>
      <c r="F1011" s="165"/>
      <c r="G1011" s="307"/>
      <c r="H1011" s="308"/>
      <c r="I1011" s="346">
        <f t="shared" si="960"/>
        <v>0</v>
      </c>
      <c r="J1011" s="309" t="str">
        <f t="shared" si="961"/>
        <v/>
      </c>
      <c r="K1011" s="164"/>
      <c r="L1011" s="342" t="str">
        <f t="shared" si="962"/>
        <v/>
      </c>
      <c r="M1011" s="309" t="str">
        <f t="shared" si="963"/>
        <v/>
      </c>
      <c r="N1011" s="309" t="str">
        <f t="shared" si="964"/>
        <v/>
      </c>
      <c r="O1011" s="309" t="str">
        <f t="shared" si="965"/>
        <v/>
      </c>
      <c r="P1011" s="164"/>
      <c r="Q1011" s="309" t="str">
        <f t="shared" si="966"/>
        <v/>
      </c>
      <c r="R1011" s="309" t="str">
        <f t="shared" si="967"/>
        <v/>
      </c>
      <c r="S1011" s="56"/>
      <c r="T1011" s="57"/>
      <c r="U1011" s="64" t="str">
        <f>IF($A1011="","",'Stammdaten Mitarbeitende'!L1011)</f>
        <v/>
      </c>
      <c r="V1011" s="63">
        <f t="shared" si="968"/>
        <v>0</v>
      </c>
      <c r="W1011" s="63" t="str">
        <f t="shared" si="969"/>
        <v/>
      </c>
      <c r="X1011" s="63" t="str">
        <f t="shared" si="970"/>
        <v/>
      </c>
      <c r="Y1011" s="65" t="str">
        <f t="shared" si="971"/>
        <v/>
      </c>
      <c r="Z1011" s="65" t="str">
        <f t="shared" si="972"/>
        <v/>
      </c>
      <c r="AA1011" s="19" t="str">
        <f t="shared" si="973"/>
        <v/>
      </c>
      <c r="AB1011" s="19" t="str">
        <f t="shared" si="974"/>
        <v/>
      </c>
      <c r="AC1011" s="19" t="str">
        <f t="shared" si="975"/>
        <v/>
      </c>
      <c r="AD1011" s="19" t="str">
        <f t="shared" si="976"/>
        <v/>
      </c>
      <c r="AE1011" s="19" t="str">
        <f t="shared" si="977"/>
        <v/>
      </c>
      <c r="AF1011" s="19" t="str">
        <f t="shared" si="978"/>
        <v/>
      </c>
      <c r="AG1011" s="19">
        <f t="shared" si="979"/>
        <v>0</v>
      </c>
      <c r="AH1011" s="19" t="str">
        <f t="shared" si="980"/>
        <v/>
      </c>
      <c r="AI1011" s="81">
        <f t="shared" si="981"/>
        <v>0</v>
      </c>
      <c r="AJ1011" s="80">
        <f t="shared" si="987"/>
        <v>0</v>
      </c>
      <c r="AK1011" s="19">
        <f t="shared" si="982"/>
        <v>0</v>
      </c>
      <c r="AL1011" s="19">
        <f t="shared" si="983"/>
        <v>0</v>
      </c>
      <c r="AM1011" s="64">
        <f>IF('Stammdaten Mitarbeitende'!N1011&gt;0,AC1011,0)</f>
        <v>0</v>
      </c>
      <c r="AN1011" s="74">
        <f>IF('Stammdaten Mitarbeitende'!N1011&gt;0,P1011,0)</f>
        <v>0</v>
      </c>
      <c r="AO1011" s="19">
        <f t="shared" si="984"/>
        <v>0</v>
      </c>
      <c r="AP1011" s="19">
        <f t="shared" si="985"/>
        <v>0</v>
      </c>
      <c r="AQ1011" s="97">
        <f t="shared" si="986"/>
        <v>0</v>
      </c>
    </row>
    <row r="1012" spans="1:43" ht="17.25" hidden="1" customHeight="1" x14ac:dyDescent="0.2">
      <c r="A1012" s="347" t="str">
        <f>'Stammdaten Mitarbeitende'!AA1012</f>
        <v/>
      </c>
      <c r="B1012" s="348" t="str">
        <f t="shared" si="959"/>
        <v/>
      </c>
      <c r="C1012" s="162"/>
      <c r="D1012" s="163"/>
      <c r="E1012" s="164"/>
      <c r="F1012" s="165"/>
      <c r="G1012" s="307"/>
      <c r="H1012" s="308"/>
      <c r="I1012" s="346">
        <f t="shared" si="960"/>
        <v>0</v>
      </c>
      <c r="J1012" s="309" t="str">
        <f t="shared" si="961"/>
        <v/>
      </c>
      <c r="K1012" s="164"/>
      <c r="L1012" s="342" t="str">
        <f t="shared" si="962"/>
        <v/>
      </c>
      <c r="M1012" s="309" t="str">
        <f t="shared" si="963"/>
        <v/>
      </c>
      <c r="N1012" s="309" t="str">
        <f t="shared" si="964"/>
        <v/>
      </c>
      <c r="O1012" s="309" t="str">
        <f t="shared" si="965"/>
        <v/>
      </c>
      <c r="P1012" s="164"/>
      <c r="Q1012" s="309" t="str">
        <f t="shared" si="966"/>
        <v/>
      </c>
      <c r="R1012" s="309" t="str">
        <f t="shared" si="967"/>
        <v/>
      </c>
      <c r="S1012" s="56"/>
      <c r="T1012" s="57"/>
      <c r="U1012" s="64" t="str">
        <f>IF($A1012="","",'Stammdaten Mitarbeitende'!L1012)</f>
        <v/>
      </c>
      <c r="V1012" s="63">
        <f t="shared" si="968"/>
        <v>0</v>
      </c>
      <c r="W1012" s="63" t="str">
        <f t="shared" si="969"/>
        <v/>
      </c>
      <c r="X1012" s="63" t="str">
        <f t="shared" si="970"/>
        <v/>
      </c>
      <c r="Y1012" s="65" t="str">
        <f t="shared" si="971"/>
        <v/>
      </c>
      <c r="Z1012" s="65" t="str">
        <f t="shared" si="972"/>
        <v/>
      </c>
      <c r="AA1012" s="19" t="str">
        <f t="shared" si="973"/>
        <v/>
      </c>
      <c r="AB1012" s="19" t="str">
        <f t="shared" si="974"/>
        <v/>
      </c>
      <c r="AC1012" s="19" t="str">
        <f t="shared" si="975"/>
        <v/>
      </c>
      <c r="AD1012" s="19" t="str">
        <f t="shared" si="976"/>
        <v/>
      </c>
      <c r="AE1012" s="19" t="str">
        <f t="shared" si="977"/>
        <v/>
      </c>
      <c r="AF1012" s="19" t="str">
        <f t="shared" si="978"/>
        <v/>
      </c>
      <c r="AG1012" s="19">
        <f t="shared" si="979"/>
        <v>0</v>
      </c>
      <c r="AH1012" s="19" t="str">
        <f t="shared" si="980"/>
        <v/>
      </c>
      <c r="AI1012" s="81">
        <f t="shared" si="981"/>
        <v>0</v>
      </c>
      <c r="AJ1012" s="80">
        <f t="shared" si="987"/>
        <v>0</v>
      </c>
      <c r="AK1012" s="19">
        <f t="shared" si="982"/>
        <v>0</v>
      </c>
      <c r="AL1012" s="19">
        <f t="shared" si="983"/>
        <v>0</v>
      </c>
      <c r="AM1012" s="64">
        <f>IF('Stammdaten Mitarbeitende'!N1012&gt;0,AC1012,0)</f>
        <v>0</v>
      </c>
      <c r="AN1012" s="74">
        <f>IF('Stammdaten Mitarbeitende'!N1012&gt;0,P1012,0)</f>
        <v>0</v>
      </c>
      <c r="AO1012" s="19">
        <f t="shared" si="984"/>
        <v>0</v>
      </c>
      <c r="AP1012" s="19">
        <f t="shared" si="985"/>
        <v>0</v>
      </c>
      <c r="AQ1012" s="97">
        <f t="shared" si="986"/>
        <v>0</v>
      </c>
    </row>
    <row r="1013" spans="1:43" ht="17.25" hidden="1" customHeight="1" x14ac:dyDescent="0.2">
      <c r="A1013" s="347" t="str">
        <f>'Stammdaten Mitarbeitende'!AA1013</f>
        <v/>
      </c>
      <c r="B1013" s="348" t="str">
        <f t="shared" si="959"/>
        <v/>
      </c>
      <c r="C1013" s="162"/>
      <c r="D1013" s="163"/>
      <c r="E1013" s="164"/>
      <c r="F1013" s="165"/>
      <c r="G1013" s="307"/>
      <c r="H1013" s="308"/>
      <c r="I1013" s="346">
        <f t="shared" si="960"/>
        <v>0</v>
      </c>
      <c r="J1013" s="309" t="str">
        <f t="shared" si="961"/>
        <v/>
      </c>
      <c r="K1013" s="164"/>
      <c r="L1013" s="342" t="str">
        <f t="shared" si="962"/>
        <v/>
      </c>
      <c r="M1013" s="309" t="str">
        <f t="shared" si="963"/>
        <v/>
      </c>
      <c r="N1013" s="309" t="str">
        <f t="shared" si="964"/>
        <v/>
      </c>
      <c r="O1013" s="309" t="str">
        <f t="shared" si="965"/>
        <v/>
      </c>
      <c r="P1013" s="164"/>
      <c r="Q1013" s="309" t="str">
        <f t="shared" si="966"/>
        <v/>
      </c>
      <c r="R1013" s="309" t="str">
        <f t="shared" si="967"/>
        <v/>
      </c>
      <c r="S1013" s="56"/>
      <c r="T1013" s="57"/>
      <c r="U1013" s="64" t="str">
        <f>IF($A1013="","",'Stammdaten Mitarbeitende'!L1013)</f>
        <v/>
      </c>
      <c r="V1013" s="63">
        <f t="shared" si="968"/>
        <v>0</v>
      </c>
      <c r="W1013" s="63" t="str">
        <f t="shared" si="969"/>
        <v/>
      </c>
      <c r="X1013" s="63" t="str">
        <f t="shared" si="970"/>
        <v/>
      </c>
      <c r="Y1013" s="65" t="str">
        <f t="shared" si="971"/>
        <v/>
      </c>
      <c r="Z1013" s="65" t="str">
        <f t="shared" si="972"/>
        <v/>
      </c>
      <c r="AA1013" s="19" t="str">
        <f t="shared" si="973"/>
        <v/>
      </c>
      <c r="AB1013" s="19" t="str">
        <f t="shared" si="974"/>
        <v/>
      </c>
      <c r="AC1013" s="19" t="str">
        <f t="shared" si="975"/>
        <v/>
      </c>
      <c r="AD1013" s="19" t="str">
        <f t="shared" si="976"/>
        <v/>
      </c>
      <c r="AE1013" s="19" t="str">
        <f t="shared" si="977"/>
        <v/>
      </c>
      <c r="AF1013" s="19" t="str">
        <f t="shared" si="978"/>
        <v/>
      </c>
      <c r="AG1013" s="19">
        <f t="shared" si="979"/>
        <v>0</v>
      </c>
      <c r="AH1013" s="19" t="str">
        <f t="shared" si="980"/>
        <v/>
      </c>
      <c r="AI1013" s="81">
        <f t="shared" si="981"/>
        <v>0</v>
      </c>
      <c r="AJ1013" s="80">
        <f t="shared" si="987"/>
        <v>0</v>
      </c>
      <c r="AK1013" s="19">
        <f t="shared" si="982"/>
        <v>0</v>
      </c>
      <c r="AL1013" s="19">
        <f t="shared" si="983"/>
        <v>0</v>
      </c>
      <c r="AM1013" s="64">
        <f>IF('Stammdaten Mitarbeitende'!N1013&gt;0,AC1013,0)</f>
        <v>0</v>
      </c>
      <c r="AN1013" s="74">
        <f>IF('Stammdaten Mitarbeitende'!N1013&gt;0,P1013,0)</f>
        <v>0</v>
      </c>
      <c r="AO1013" s="19">
        <f t="shared" si="984"/>
        <v>0</v>
      </c>
      <c r="AP1013" s="19">
        <f t="shared" si="985"/>
        <v>0</v>
      </c>
      <c r="AQ1013" s="97">
        <f t="shared" si="986"/>
        <v>0</v>
      </c>
    </row>
    <row r="1014" spans="1:43" ht="17.25" hidden="1" customHeight="1" x14ac:dyDescent="0.2">
      <c r="A1014" s="347" t="str">
        <f>'Stammdaten Mitarbeitende'!AA1014</f>
        <v/>
      </c>
      <c r="B1014" s="348" t="str">
        <f t="shared" si="959"/>
        <v/>
      </c>
      <c r="C1014" s="162"/>
      <c r="D1014" s="163"/>
      <c r="E1014" s="164"/>
      <c r="F1014" s="165"/>
      <c r="G1014" s="307"/>
      <c r="H1014" s="308"/>
      <c r="I1014" s="346">
        <f t="shared" si="960"/>
        <v>0</v>
      </c>
      <c r="J1014" s="309" t="str">
        <f t="shared" si="961"/>
        <v/>
      </c>
      <c r="K1014" s="164"/>
      <c r="L1014" s="342" t="str">
        <f t="shared" si="962"/>
        <v/>
      </c>
      <c r="M1014" s="309" t="str">
        <f t="shared" si="963"/>
        <v/>
      </c>
      <c r="N1014" s="309" t="str">
        <f t="shared" si="964"/>
        <v/>
      </c>
      <c r="O1014" s="309" t="str">
        <f t="shared" si="965"/>
        <v/>
      </c>
      <c r="P1014" s="164"/>
      <c r="Q1014" s="309" t="str">
        <f t="shared" si="966"/>
        <v/>
      </c>
      <c r="R1014" s="309" t="str">
        <f t="shared" si="967"/>
        <v/>
      </c>
      <c r="S1014" s="56"/>
      <c r="T1014" s="57"/>
      <c r="U1014" s="64" t="str">
        <f>IF($A1014="","",'Stammdaten Mitarbeitende'!L1014)</f>
        <v/>
      </c>
      <c r="V1014" s="63">
        <f t="shared" si="968"/>
        <v>0</v>
      </c>
      <c r="W1014" s="63" t="str">
        <f t="shared" si="969"/>
        <v/>
      </c>
      <c r="X1014" s="63" t="str">
        <f t="shared" si="970"/>
        <v/>
      </c>
      <c r="Y1014" s="65" t="str">
        <f t="shared" si="971"/>
        <v/>
      </c>
      <c r="Z1014" s="65" t="str">
        <f t="shared" si="972"/>
        <v/>
      </c>
      <c r="AA1014" s="19" t="str">
        <f t="shared" si="973"/>
        <v/>
      </c>
      <c r="AB1014" s="19" t="str">
        <f t="shared" si="974"/>
        <v/>
      </c>
      <c r="AC1014" s="19" t="str">
        <f t="shared" si="975"/>
        <v/>
      </c>
      <c r="AD1014" s="19" t="str">
        <f t="shared" si="976"/>
        <v/>
      </c>
      <c r="AE1014" s="19" t="str">
        <f t="shared" si="977"/>
        <v/>
      </c>
      <c r="AF1014" s="19" t="str">
        <f t="shared" si="978"/>
        <v/>
      </c>
      <c r="AG1014" s="19">
        <f t="shared" si="979"/>
        <v>0</v>
      </c>
      <c r="AH1014" s="19" t="str">
        <f t="shared" si="980"/>
        <v/>
      </c>
      <c r="AI1014" s="81">
        <f t="shared" si="981"/>
        <v>0</v>
      </c>
      <c r="AJ1014" s="80">
        <f t="shared" si="987"/>
        <v>0</v>
      </c>
      <c r="AK1014" s="19">
        <f t="shared" si="982"/>
        <v>0</v>
      </c>
      <c r="AL1014" s="19">
        <f t="shared" si="983"/>
        <v>0</v>
      </c>
      <c r="AM1014" s="64">
        <f>IF('Stammdaten Mitarbeitende'!N1014&gt;0,AC1014,0)</f>
        <v>0</v>
      </c>
      <c r="AN1014" s="74">
        <f>IF('Stammdaten Mitarbeitende'!N1014&gt;0,P1014,0)</f>
        <v>0</v>
      </c>
      <c r="AO1014" s="19">
        <f t="shared" si="984"/>
        <v>0</v>
      </c>
      <c r="AP1014" s="19">
        <f t="shared" si="985"/>
        <v>0</v>
      </c>
      <c r="AQ1014" s="97">
        <f t="shared" si="986"/>
        <v>0</v>
      </c>
    </row>
    <row r="1015" spans="1:43" ht="17.25" hidden="1" customHeight="1" x14ac:dyDescent="0.2">
      <c r="A1015" s="347" t="str">
        <f>'Stammdaten Mitarbeitende'!AA1015</f>
        <v/>
      </c>
      <c r="B1015" s="348" t="str">
        <f t="shared" si="959"/>
        <v/>
      </c>
      <c r="C1015" s="162"/>
      <c r="D1015" s="163"/>
      <c r="E1015" s="164"/>
      <c r="F1015" s="165"/>
      <c r="G1015" s="307"/>
      <c r="H1015" s="308"/>
      <c r="I1015" s="346">
        <f t="shared" si="960"/>
        <v>0</v>
      </c>
      <c r="J1015" s="309" t="str">
        <f t="shared" si="961"/>
        <v/>
      </c>
      <c r="K1015" s="164"/>
      <c r="L1015" s="342" t="str">
        <f t="shared" si="962"/>
        <v/>
      </c>
      <c r="M1015" s="309" t="str">
        <f t="shared" si="963"/>
        <v/>
      </c>
      <c r="N1015" s="309" t="str">
        <f t="shared" si="964"/>
        <v/>
      </c>
      <c r="O1015" s="309" t="str">
        <f t="shared" si="965"/>
        <v/>
      </c>
      <c r="P1015" s="164"/>
      <c r="Q1015" s="309" t="str">
        <f t="shared" si="966"/>
        <v/>
      </c>
      <c r="R1015" s="309" t="str">
        <f t="shared" si="967"/>
        <v/>
      </c>
      <c r="S1015" s="56"/>
      <c r="T1015" s="57"/>
      <c r="U1015" s="64" t="str">
        <f>IF($A1015="","",'Stammdaten Mitarbeitende'!L1015)</f>
        <v/>
      </c>
      <c r="V1015" s="63">
        <f t="shared" si="968"/>
        <v>0</v>
      </c>
      <c r="W1015" s="63" t="str">
        <f t="shared" si="969"/>
        <v/>
      </c>
      <c r="X1015" s="63" t="str">
        <f t="shared" si="970"/>
        <v/>
      </c>
      <c r="Y1015" s="65" t="str">
        <f t="shared" si="971"/>
        <v/>
      </c>
      <c r="Z1015" s="65" t="str">
        <f t="shared" si="972"/>
        <v/>
      </c>
      <c r="AA1015" s="19" t="str">
        <f t="shared" si="973"/>
        <v/>
      </c>
      <c r="AB1015" s="19" t="str">
        <f t="shared" si="974"/>
        <v/>
      </c>
      <c r="AC1015" s="19" t="str">
        <f t="shared" si="975"/>
        <v/>
      </c>
      <c r="AD1015" s="19" t="str">
        <f t="shared" si="976"/>
        <v/>
      </c>
      <c r="AE1015" s="19" t="str">
        <f t="shared" si="977"/>
        <v/>
      </c>
      <c r="AF1015" s="19" t="str">
        <f t="shared" si="978"/>
        <v/>
      </c>
      <c r="AG1015" s="19">
        <f t="shared" si="979"/>
        <v>0</v>
      </c>
      <c r="AH1015" s="19" t="str">
        <f t="shared" si="980"/>
        <v/>
      </c>
      <c r="AI1015" s="81">
        <f t="shared" si="981"/>
        <v>0</v>
      </c>
      <c r="AJ1015" s="80">
        <f t="shared" si="987"/>
        <v>0</v>
      </c>
      <c r="AK1015" s="19">
        <f t="shared" si="982"/>
        <v>0</v>
      </c>
      <c r="AL1015" s="19">
        <f t="shared" si="983"/>
        <v>0</v>
      </c>
      <c r="AM1015" s="64">
        <f>IF('Stammdaten Mitarbeitende'!N1015&gt;0,AC1015,0)</f>
        <v>0</v>
      </c>
      <c r="AN1015" s="74">
        <f>IF('Stammdaten Mitarbeitende'!N1015&gt;0,P1015,0)</f>
        <v>0</v>
      </c>
      <c r="AO1015" s="19">
        <f t="shared" si="984"/>
        <v>0</v>
      </c>
      <c r="AP1015" s="19">
        <f t="shared" si="985"/>
        <v>0</v>
      </c>
      <c r="AQ1015" s="97">
        <f t="shared" si="986"/>
        <v>0</v>
      </c>
    </row>
    <row r="1016" spans="1:43" ht="17.25" hidden="1" customHeight="1" x14ac:dyDescent="0.2">
      <c r="A1016" s="347" t="str">
        <f>'Stammdaten Mitarbeitende'!AA1016</f>
        <v/>
      </c>
      <c r="B1016" s="348" t="str">
        <f t="shared" si="959"/>
        <v/>
      </c>
      <c r="C1016" s="162"/>
      <c r="D1016" s="163"/>
      <c r="E1016" s="164"/>
      <c r="F1016" s="165"/>
      <c r="G1016" s="307"/>
      <c r="H1016" s="308"/>
      <c r="I1016" s="346">
        <f t="shared" si="960"/>
        <v>0</v>
      </c>
      <c r="J1016" s="309" t="str">
        <f t="shared" si="961"/>
        <v/>
      </c>
      <c r="K1016" s="164"/>
      <c r="L1016" s="342" t="str">
        <f t="shared" si="962"/>
        <v/>
      </c>
      <c r="M1016" s="309" t="str">
        <f t="shared" si="963"/>
        <v/>
      </c>
      <c r="N1016" s="309" t="str">
        <f t="shared" si="964"/>
        <v/>
      </c>
      <c r="O1016" s="309" t="str">
        <f t="shared" si="965"/>
        <v/>
      </c>
      <c r="P1016" s="164"/>
      <c r="Q1016" s="309" t="str">
        <f t="shared" si="966"/>
        <v/>
      </c>
      <c r="R1016" s="309" t="str">
        <f t="shared" si="967"/>
        <v/>
      </c>
      <c r="S1016" s="56"/>
      <c r="T1016" s="57"/>
      <c r="U1016" s="64" t="str">
        <f>IF($A1016="","",'Stammdaten Mitarbeitende'!L1016)</f>
        <v/>
      </c>
      <c r="V1016" s="63">
        <f t="shared" si="968"/>
        <v>0</v>
      </c>
      <c r="W1016" s="63" t="str">
        <f t="shared" si="969"/>
        <v/>
      </c>
      <c r="X1016" s="63" t="str">
        <f t="shared" si="970"/>
        <v/>
      </c>
      <c r="Y1016" s="65" t="str">
        <f t="shared" si="971"/>
        <v/>
      </c>
      <c r="Z1016" s="65" t="str">
        <f t="shared" si="972"/>
        <v/>
      </c>
      <c r="AA1016" s="19" t="str">
        <f t="shared" si="973"/>
        <v/>
      </c>
      <c r="AB1016" s="19" t="str">
        <f t="shared" si="974"/>
        <v/>
      </c>
      <c r="AC1016" s="19" t="str">
        <f t="shared" si="975"/>
        <v/>
      </c>
      <c r="AD1016" s="19" t="str">
        <f t="shared" si="976"/>
        <v/>
      </c>
      <c r="AE1016" s="19" t="str">
        <f t="shared" si="977"/>
        <v/>
      </c>
      <c r="AF1016" s="19" t="str">
        <f t="shared" si="978"/>
        <v/>
      </c>
      <c r="AG1016" s="19">
        <f t="shared" si="979"/>
        <v>0</v>
      </c>
      <c r="AH1016" s="19" t="str">
        <f t="shared" si="980"/>
        <v/>
      </c>
      <c r="AI1016" s="81">
        <f t="shared" si="981"/>
        <v>0</v>
      </c>
      <c r="AJ1016" s="80">
        <f t="shared" si="987"/>
        <v>0</v>
      </c>
      <c r="AK1016" s="19">
        <f t="shared" si="982"/>
        <v>0</v>
      </c>
      <c r="AL1016" s="19">
        <f t="shared" si="983"/>
        <v>0</v>
      </c>
      <c r="AM1016" s="64">
        <f>IF('Stammdaten Mitarbeitende'!N1016&gt;0,AC1016,0)</f>
        <v>0</v>
      </c>
      <c r="AN1016" s="74">
        <f>IF('Stammdaten Mitarbeitende'!N1016&gt;0,P1016,0)</f>
        <v>0</v>
      </c>
      <c r="AO1016" s="19">
        <f t="shared" si="984"/>
        <v>0</v>
      </c>
      <c r="AP1016" s="19">
        <f t="shared" si="985"/>
        <v>0</v>
      </c>
      <c r="AQ1016" s="97">
        <f t="shared" si="986"/>
        <v>0</v>
      </c>
    </row>
    <row r="1017" spans="1:43" ht="17.25" hidden="1" customHeight="1" x14ac:dyDescent="0.2">
      <c r="A1017" s="347" t="str">
        <f>'Stammdaten Mitarbeitende'!AA1017</f>
        <v/>
      </c>
      <c r="B1017" s="348" t="str">
        <f t="shared" si="959"/>
        <v/>
      </c>
      <c r="C1017" s="162"/>
      <c r="D1017" s="163"/>
      <c r="E1017" s="164"/>
      <c r="F1017" s="165"/>
      <c r="G1017" s="307"/>
      <c r="H1017" s="308"/>
      <c r="I1017" s="346">
        <f t="shared" si="960"/>
        <v>0</v>
      </c>
      <c r="J1017" s="309" t="str">
        <f t="shared" si="961"/>
        <v/>
      </c>
      <c r="K1017" s="164"/>
      <c r="L1017" s="342" t="str">
        <f t="shared" si="962"/>
        <v/>
      </c>
      <c r="M1017" s="309" t="str">
        <f t="shared" si="963"/>
        <v/>
      </c>
      <c r="N1017" s="309" t="str">
        <f t="shared" si="964"/>
        <v/>
      </c>
      <c r="O1017" s="309" t="str">
        <f t="shared" si="965"/>
        <v/>
      </c>
      <c r="P1017" s="164"/>
      <c r="Q1017" s="309" t="str">
        <f t="shared" si="966"/>
        <v/>
      </c>
      <c r="R1017" s="309" t="str">
        <f t="shared" si="967"/>
        <v/>
      </c>
      <c r="S1017" s="56"/>
      <c r="T1017" s="57"/>
      <c r="U1017" s="64" t="str">
        <f>IF($A1017="","",'Stammdaten Mitarbeitende'!L1017)</f>
        <v/>
      </c>
      <c r="V1017" s="63">
        <f t="shared" si="968"/>
        <v>0</v>
      </c>
      <c r="W1017" s="63" t="str">
        <f t="shared" si="969"/>
        <v/>
      </c>
      <c r="X1017" s="63" t="str">
        <f t="shared" si="970"/>
        <v/>
      </c>
      <c r="Y1017" s="65" t="str">
        <f t="shared" si="971"/>
        <v/>
      </c>
      <c r="Z1017" s="65" t="str">
        <f t="shared" si="972"/>
        <v/>
      </c>
      <c r="AA1017" s="19" t="str">
        <f t="shared" si="973"/>
        <v/>
      </c>
      <c r="AB1017" s="19" t="str">
        <f t="shared" si="974"/>
        <v/>
      </c>
      <c r="AC1017" s="19" t="str">
        <f t="shared" si="975"/>
        <v/>
      </c>
      <c r="AD1017" s="19" t="str">
        <f t="shared" si="976"/>
        <v/>
      </c>
      <c r="AE1017" s="19" t="str">
        <f t="shared" si="977"/>
        <v/>
      </c>
      <c r="AF1017" s="19" t="str">
        <f t="shared" si="978"/>
        <v/>
      </c>
      <c r="AG1017" s="19">
        <f t="shared" si="979"/>
        <v>0</v>
      </c>
      <c r="AH1017" s="19" t="str">
        <f t="shared" si="980"/>
        <v/>
      </c>
      <c r="AI1017" s="81">
        <f t="shared" si="981"/>
        <v>0</v>
      </c>
      <c r="AJ1017" s="80">
        <f t="shared" si="987"/>
        <v>0</v>
      </c>
      <c r="AK1017" s="19">
        <f t="shared" si="982"/>
        <v>0</v>
      </c>
      <c r="AL1017" s="19">
        <f t="shared" si="983"/>
        <v>0</v>
      </c>
      <c r="AM1017" s="64">
        <f>IF('Stammdaten Mitarbeitende'!N1017&gt;0,AC1017,0)</f>
        <v>0</v>
      </c>
      <c r="AN1017" s="74">
        <f>IF('Stammdaten Mitarbeitende'!N1017&gt;0,P1017,0)</f>
        <v>0</v>
      </c>
      <c r="AO1017" s="19">
        <f t="shared" si="984"/>
        <v>0</v>
      </c>
      <c r="AP1017" s="19">
        <f t="shared" si="985"/>
        <v>0</v>
      </c>
      <c r="AQ1017" s="97">
        <f t="shared" si="986"/>
        <v>0</v>
      </c>
    </row>
    <row r="1018" spans="1:43" ht="17.25" hidden="1" customHeight="1" x14ac:dyDescent="0.2">
      <c r="A1018" s="347" t="str">
        <f>'Stammdaten Mitarbeitende'!AA1018</f>
        <v/>
      </c>
      <c r="B1018" s="348" t="str">
        <f t="shared" si="959"/>
        <v/>
      </c>
      <c r="C1018" s="162"/>
      <c r="D1018" s="163"/>
      <c r="E1018" s="164"/>
      <c r="F1018" s="165"/>
      <c r="G1018" s="307"/>
      <c r="H1018" s="308"/>
      <c r="I1018" s="346">
        <f t="shared" si="960"/>
        <v>0</v>
      </c>
      <c r="J1018" s="309" t="str">
        <f t="shared" si="961"/>
        <v/>
      </c>
      <c r="K1018" s="164"/>
      <c r="L1018" s="342" t="str">
        <f t="shared" si="962"/>
        <v/>
      </c>
      <c r="M1018" s="309" t="str">
        <f t="shared" si="963"/>
        <v/>
      </c>
      <c r="N1018" s="309" t="str">
        <f t="shared" si="964"/>
        <v/>
      </c>
      <c r="O1018" s="309" t="str">
        <f t="shared" si="965"/>
        <v/>
      </c>
      <c r="P1018" s="164"/>
      <c r="Q1018" s="309" t="str">
        <f t="shared" si="966"/>
        <v/>
      </c>
      <c r="R1018" s="309" t="str">
        <f t="shared" si="967"/>
        <v/>
      </c>
      <c r="S1018" s="56"/>
      <c r="T1018" s="57"/>
      <c r="U1018" s="64" t="str">
        <f>IF($A1018="","",'Stammdaten Mitarbeitende'!L1018)</f>
        <v/>
      </c>
      <c r="V1018" s="63">
        <f t="shared" si="968"/>
        <v>0</v>
      </c>
      <c r="W1018" s="63" t="str">
        <f t="shared" si="969"/>
        <v/>
      </c>
      <c r="X1018" s="63" t="str">
        <f t="shared" si="970"/>
        <v/>
      </c>
      <c r="Y1018" s="65" t="str">
        <f t="shared" si="971"/>
        <v/>
      </c>
      <c r="Z1018" s="65" t="str">
        <f t="shared" si="972"/>
        <v/>
      </c>
      <c r="AA1018" s="19" t="str">
        <f t="shared" si="973"/>
        <v/>
      </c>
      <c r="AB1018" s="19" t="str">
        <f t="shared" si="974"/>
        <v/>
      </c>
      <c r="AC1018" s="19" t="str">
        <f t="shared" si="975"/>
        <v/>
      </c>
      <c r="AD1018" s="19" t="str">
        <f t="shared" si="976"/>
        <v/>
      </c>
      <c r="AE1018" s="19" t="str">
        <f t="shared" si="977"/>
        <v/>
      </c>
      <c r="AF1018" s="19" t="str">
        <f t="shared" si="978"/>
        <v/>
      </c>
      <c r="AG1018" s="19">
        <f t="shared" si="979"/>
        <v>0</v>
      </c>
      <c r="AH1018" s="19" t="str">
        <f t="shared" si="980"/>
        <v/>
      </c>
      <c r="AI1018" s="81">
        <f t="shared" si="981"/>
        <v>0</v>
      </c>
      <c r="AJ1018" s="80">
        <f t="shared" si="987"/>
        <v>0</v>
      </c>
      <c r="AK1018" s="19">
        <f t="shared" si="982"/>
        <v>0</v>
      </c>
      <c r="AL1018" s="19">
        <f t="shared" si="983"/>
        <v>0</v>
      </c>
      <c r="AM1018" s="64">
        <f>IF('Stammdaten Mitarbeitende'!N1018&gt;0,AC1018,0)</f>
        <v>0</v>
      </c>
      <c r="AN1018" s="74">
        <f>IF('Stammdaten Mitarbeitende'!N1018&gt;0,P1018,0)</f>
        <v>0</v>
      </c>
      <c r="AO1018" s="19">
        <f t="shared" si="984"/>
        <v>0</v>
      </c>
      <c r="AP1018" s="19">
        <f t="shared" si="985"/>
        <v>0</v>
      </c>
      <c r="AQ1018" s="97">
        <f t="shared" si="986"/>
        <v>0</v>
      </c>
    </row>
    <row r="1019" spans="1:43" ht="17.25" hidden="1" customHeight="1" x14ac:dyDescent="0.2">
      <c r="A1019" s="347" t="str">
        <f>'Stammdaten Mitarbeitende'!AA1019</f>
        <v/>
      </c>
      <c r="B1019" s="348" t="str">
        <f t="shared" si="959"/>
        <v/>
      </c>
      <c r="C1019" s="162"/>
      <c r="D1019" s="163"/>
      <c r="E1019" s="164"/>
      <c r="F1019" s="165"/>
      <c r="G1019" s="307"/>
      <c r="H1019" s="308"/>
      <c r="I1019" s="346">
        <f t="shared" si="960"/>
        <v>0</v>
      </c>
      <c r="J1019" s="309" t="str">
        <f t="shared" si="961"/>
        <v/>
      </c>
      <c r="K1019" s="164"/>
      <c r="L1019" s="342" t="str">
        <f t="shared" si="962"/>
        <v/>
      </c>
      <c r="M1019" s="309" t="str">
        <f t="shared" si="963"/>
        <v/>
      </c>
      <c r="N1019" s="309" t="str">
        <f t="shared" si="964"/>
        <v/>
      </c>
      <c r="O1019" s="309" t="str">
        <f t="shared" si="965"/>
        <v/>
      </c>
      <c r="P1019" s="164"/>
      <c r="Q1019" s="309" t="str">
        <f t="shared" si="966"/>
        <v/>
      </c>
      <c r="R1019" s="309" t="str">
        <f t="shared" si="967"/>
        <v/>
      </c>
      <c r="S1019" s="56"/>
      <c r="T1019" s="57"/>
      <c r="U1019" s="64" t="str">
        <f>IF($A1019="","",'Stammdaten Mitarbeitende'!L1019)</f>
        <v/>
      </c>
      <c r="V1019" s="63">
        <f t="shared" si="968"/>
        <v>0</v>
      </c>
      <c r="W1019" s="63" t="str">
        <f t="shared" si="969"/>
        <v/>
      </c>
      <c r="X1019" s="63" t="str">
        <f t="shared" si="970"/>
        <v/>
      </c>
      <c r="Y1019" s="65" t="str">
        <f t="shared" si="971"/>
        <v/>
      </c>
      <c r="Z1019" s="65" t="str">
        <f t="shared" si="972"/>
        <v/>
      </c>
      <c r="AA1019" s="19" t="str">
        <f t="shared" si="973"/>
        <v/>
      </c>
      <c r="AB1019" s="19" t="str">
        <f t="shared" si="974"/>
        <v/>
      </c>
      <c r="AC1019" s="19" t="str">
        <f t="shared" si="975"/>
        <v/>
      </c>
      <c r="AD1019" s="19" t="str">
        <f t="shared" si="976"/>
        <v/>
      </c>
      <c r="AE1019" s="19" t="str">
        <f t="shared" si="977"/>
        <v/>
      </c>
      <c r="AF1019" s="19" t="str">
        <f t="shared" si="978"/>
        <v/>
      </c>
      <c r="AG1019" s="19">
        <f t="shared" si="979"/>
        <v>0</v>
      </c>
      <c r="AH1019" s="19" t="str">
        <f t="shared" si="980"/>
        <v/>
      </c>
      <c r="AI1019" s="81">
        <f t="shared" si="981"/>
        <v>0</v>
      </c>
      <c r="AJ1019" s="80">
        <f t="shared" si="987"/>
        <v>0</v>
      </c>
      <c r="AK1019" s="19">
        <f t="shared" si="982"/>
        <v>0</v>
      </c>
      <c r="AL1019" s="19">
        <f t="shared" si="983"/>
        <v>0</v>
      </c>
      <c r="AM1019" s="64">
        <f>IF('Stammdaten Mitarbeitende'!N1019&gt;0,AC1019,0)</f>
        <v>0</v>
      </c>
      <c r="AN1019" s="74">
        <f>IF('Stammdaten Mitarbeitende'!N1019&gt;0,P1019,0)</f>
        <v>0</v>
      </c>
      <c r="AO1019" s="19">
        <f t="shared" si="984"/>
        <v>0</v>
      </c>
      <c r="AP1019" s="19">
        <f t="shared" si="985"/>
        <v>0</v>
      </c>
      <c r="AQ1019" s="97">
        <f t="shared" si="986"/>
        <v>0</v>
      </c>
    </row>
    <row r="1020" spans="1:43" hidden="1" x14ac:dyDescent="0.2">
      <c r="A1020" s="280" t="str">
        <f>Übersetzungstexte!A$296</f>
        <v>Seitentotal</v>
      </c>
      <c r="B1020" s="343"/>
      <c r="C1020" s="281"/>
      <c r="D1020" s="92">
        <f>SUM(D999:D1019)</f>
        <v>0</v>
      </c>
      <c r="E1020" s="282"/>
      <c r="F1020" s="92">
        <f>SUM(F999:F1019)</f>
        <v>0</v>
      </c>
      <c r="G1020" s="344"/>
      <c r="H1020" s="159"/>
      <c r="I1020" s="281"/>
      <c r="J1020" s="92">
        <f>SUM(J999:J1019)</f>
        <v>0</v>
      </c>
      <c r="K1020" s="345"/>
      <c r="L1020" s="159"/>
      <c r="M1020" s="281"/>
      <c r="N1020" s="92">
        <f>SUM(N999:N1019)</f>
        <v>0</v>
      </c>
      <c r="O1020" s="344"/>
      <c r="P1020" s="92">
        <f>SUM(P999:P1019)</f>
        <v>0</v>
      </c>
      <c r="Q1020" s="281"/>
      <c r="R1020" s="92">
        <f>SUM(R999:R1019)</f>
        <v>0</v>
      </c>
      <c r="S1020" s="56"/>
      <c r="T1020" s="56"/>
      <c r="U1020" s="56"/>
      <c r="V1020" s="56"/>
      <c r="W1020" s="56"/>
      <c r="X1020" s="56"/>
      <c r="Y1020" s="18"/>
      <c r="Z1020" s="18"/>
      <c r="AA1020" s="19"/>
      <c r="AB1020" s="19"/>
      <c r="AC1020" s="19"/>
      <c r="AD1020" s="19"/>
      <c r="AE1020" s="19"/>
      <c r="AI1020" s="79"/>
      <c r="AJ1020" s="79"/>
      <c r="AM1020" s="56"/>
    </row>
    <row r="1021" spans="1:43" hidden="1" x14ac:dyDescent="0.2">
      <c r="A1021" s="240" t="str">
        <f>'Stammdaten Betrieb &amp; Abteilung'!D$1</f>
        <v xml:space="preserve">  </v>
      </c>
      <c r="B1021" s="73"/>
      <c r="C1021" s="241"/>
      <c r="D1021" s="242"/>
      <c r="E1021" s="1"/>
      <c r="F1021" s="25"/>
      <c r="G1021" s="1"/>
      <c r="H1021" s="1"/>
      <c r="I1021" s="1"/>
      <c r="J1021" s="243"/>
      <c r="K1021" s="46"/>
      <c r="L1021" s="18"/>
      <c r="M1021" s="22" t="str">
        <f>Übersetzungstexte!A$239</f>
        <v>Betrieb / Betriebsabteilung</v>
      </c>
      <c r="N1021" s="49" t="str">
        <f>'Stammdaten Betrieb &amp; Abteilung'!D$13</f>
        <v xml:space="preserve"> </v>
      </c>
      <c r="O1021" s="1"/>
      <c r="P1021" s="49"/>
      <c r="AI1021" s="79"/>
      <c r="AJ1021" s="79"/>
      <c r="AM1021" s="64"/>
      <c r="AO1021" s="97"/>
    </row>
    <row r="1022" spans="1:43" hidden="1" x14ac:dyDescent="0.2">
      <c r="A1022" s="49" t="str">
        <f>'Stammdaten Betrieb &amp; Abteilung'!D$3</f>
        <v xml:space="preserve"> </v>
      </c>
      <c r="B1022" s="73"/>
      <c r="C1022" s="246"/>
      <c r="D1022" s="242"/>
      <c r="E1022" s="1"/>
      <c r="F1022" s="25"/>
      <c r="G1022" s="1"/>
      <c r="H1022" s="1"/>
      <c r="I1022" s="1"/>
      <c r="J1022" s="247"/>
      <c r="K1022" s="46"/>
      <c r="L1022" s="18"/>
      <c r="M1022" s="22" t="str">
        <f>Übersetzungstexte!A$240</f>
        <v>Abrechnungsperiode</v>
      </c>
      <c r="N1022" s="349" t="str">
        <f>'Stammdaten Betrieb &amp; Abteilung'!D$14</f>
        <v/>
      </c>
      <c r="O1022" s="350"/>
      <c r="P1022" s="350" t="e">
        <f>'Stammdaten Betrieb &amp; Abteilung'!D$12</f>
        <v>#VALUE!</v>
      </c>
      <c r="Q1022" s="351"/>
      <c r="R1022" s="352"/>
      <c r="AI1022" s="79"/>
      <c r="AJ1022" s="79"/>
      <c r="AM1022" s="64"/>
      <c r="AO1022" s="87"/>
      <c r="AP1022" s="87"/>
    </row>
    <row r="1023" spans="1:43" hidden="1" x14ac:dyDescent="0.2">
      <c r="A1023" s="49" t="str">
        <f>'Stammdaten Betrieb &amp; Abteilung'!D$4</f>
        <v xml:space="preserve"> </v>
      </c>
      <c r="B1023" s="73"/>
      <c r="C1023" s="1"/>
      <c r="D1023" s="242"/>
      <c r="E1023" s="1"/>
      <c r="F1023" s="25"/>
      <c r="G1023" s="1"/>
      <c r="H1023" s="1"/>
      <c r="I1023" s="1"/>
      <c r="J1023" s="247"/>
      <c r="K1023" s="46"/>
      <c r="L1023" s="18"/>
      <c r="M1023" s="22" t="str">
        <f>Übersetzungstexte!A$241</f>
        <v>Beginn / Ende der Kurzarbeit</v>
      </c>
      <c r="N1023" s="49" t="str">
        <f>'Stammdaten Betrieb &amp; Abteilung'!D$16</f>
        <v/>
      </c>
      <c r="O1023" s="1"/>
      <c r="P1023" s="49"/>
      <c r="Q1023" s="49"/>
      <c r="AI1023" s="79"/>
      <c r="AJ1023" s="79"/>
      <c r="AM1023" s="64"/>
      <c r="AO1023" s="87"/>
      <c r="AP1023" s="87"/>
    </row>
    <row r="1024" spans="1:43" hidden="1" x14ac:dyDescent="0.2">
      <c r="A1024" s="187"/>
      <c r="B1024" s="188"/>
      <c r="C1024" s="189"/>
      <c r="D1024" s="190"/>
      <c r="E1024" s="189"/>
      <c r="F1024" s="191"/>
      <c r="G1024" s="189"/>
      <c r="H1024" s="189"/>
      <c r="I1024" s="189"/>
      <c r="J1024" s="190"/>
      <c r="K1024" s="190"/>
      <c r="L1024" s="189"/>
      <c r="M1024" s="192"/>
      <c r="N1024" s="189"/>
      <c r="O1024" s="189"/>
      <c r="P1024" s="189"/>
      <c r="Q1024" s="189"/>
      <c r="R1024" s="189"/>
      <c r="AI1024" s="79"/>
      <c r="AJ1024" s="79"/>
      <c r="AM1024" s="64"/>
      <c r="AO1024" s="87"/>
      <c r="AP1024" s="87"/>
    </row>
    <row r="1025" spans="1:43" hidden="1" x14ac:dyDescent="0.2">
      <c r="A1025" s="311">
        <v>1</v>
      </c>
      <c r="B1025" s="312">
        <v>2</v>
      </c>
      <c r="C1025" s="312">
        <v>3</v>
      </c>
      <c r="D1025" s="312">
        <v>4</v>
      </c>
      <c r="E1025" s="312">
        <v>5</v>
      </c>
      <c r="F1025" s="312">
        <v>6</v>
      </c>
      <c r="G1025" s="313"/>
      <c r="H1025" s="314">
        <v>7</v>
      </c>
      <c r="I1025" s="315"/>
      <c r="J1025" s="312">
        <v>8</v>
      </c>
      <c r="K1025" s="312">
        <v>9</v>
      </c>
      <c r="L1025" s="312">
        <v>10</v>
      </c>
      <c r="M1025" s="312">
        <v>11</v>
      </c>
      <c r="N1025" s="312">
        <v>12</v>
      </c>
      <c r="O1025" s="312">
        <v>13</v>
      </c>
      <c r="P1025" s="312"/>
      <c r="Q1025" s="312">
        <v>14</v>
      </c>
      <c r="R1025" s="312">
        <v>15</v>
      </c>
      <c r="S1025" s="54"/>
      <c r="T1025" s="54"/>
      <c r="U1025" s="54"/>
      <c r="V1025" s="58" t="s">
        <v>717</v>
      </c>
      <c r="W1025" s="54" t="s">
        <v>759</v>
      </c>
      <c r="X1025" s="54"/>
      <c r="Y1025" s="59" t="s">
        <v>718</v>
      </c>
      <c r="Z1025" s="54" t="s">
        <v>719</v>
      </c>
      <c r="AA1025" s="59" t="s">
        <v>720</v>
      </c>
      <c r="AB1025" s="59" t="s">
        <v>721</v>
      </c>
      <c r="AC1025" s="59" t="s">
        <v>722</v>
      </c>
      <c r="AD1025" s="59" t="s">
        <v>723</v>
      </c>
      <c r="AE1025" s="59" t="s">
        <v>736</v>
      </c>
      <c r="AF1025" s="66" t="s">
        <v>732</v>
      </c>
      <c r="AG1025" s="66"/>
      <c r="AH1025" s="91" t="s">
        <v>737</v>
      </c>
      <c r="AI1025" s="66"/>
      <c r="AJ1025" s="66"/>
      <c r="AK1025" s="78"/>
      <c r="AL1025" s="78"/>
      <c r="AM1025" s="87" t="s">
        <v>60</v>
      </c>
      <c r="AN1025" s="87" t="s">
        <v>60</v>
      </c>
      <c r="AO1025" s="87"/>
      <c r="AP1025" s="87"/>
      <c r="AQ1025" s="381" t="s">
        <v>800</v>
      </c>
    </row>
    <row r="1026" spans="1:43" s="6" customFormat="1" hidden="1" x14ac:dyDescent="0.2">
      <c r="A1026" s="316" t="str">
        <f>Übersetzungstexte!A$242</f>
        <v/>
      </c>
      <c r="B1026" s="317" t="str">
        <f>Übersetzungstexte!A$245</f>
        <v>anrechen-</v>
      </c>
      <c r="C1026" s="317" t="str">
        <f>Übersetzungstexte!A$248</f>
        <v>Wöchentl.</v>
      </c>
      <c r="D1026" s="318" t="str">
        <f>Übersetzungstexte!A$251</f>
        <v>Sollstd. Abr.-</v>
      </c>
      <c r="E1026" s="310" t="str">
        <f>Übersetzungstexte!A$254</f>
        <v/>
      </c>
      <c r="F1026" s="318" t="str">
        <f>Übersetzungstexte!A$257</f>
        <v>Bezahlte/</v>
      </c>
      <c r="G1026" s="319"/>
      <c r="H1026" s="320" t="str">
        <f>Übersetzungstexte!A$263</f>
        <v>(nur für Gleitzeit)</v>
      </c>
      <c r="I1026" s="321"/>
      <c r="J1026" s="318" t="str">
        <f>Übersetzungstexte!A$269</f>
        <v>Ausfall-</v>
      </c>
      <c r="K1026" s="318" t="str">
        <f>Übersetzungstexte!A$272</f>
        <v>Saldo</v>
      </c>
      <c r="L1026" s="310" t="str">
        <f>Übersetzungstexte!A$275</f>
        <v>Saisonale</v>
      </c>
      <c r="M1026" s="322" t="str">
        <f>Übersetzungstexte!A$278</f>
        <v>Anrechen-</v>
      </c>
      <c r="N1026" s="310" t="str">
        <f>Übersetzungstexte!A$281</f>
        <v>Verdienst-</v>
      </c>
      <c r="O1026" s="310" t="str">
        <f>Übersetzungstexte!A$284</f>
        <v>Verdienst-</v>
      </c>
      <c r="P1026" s="317" t="str">
        <f>Übersetzungstexte!A$287</f>
        <v>Verdienst</v>
      </c>
      <c r="Q1026" s="310" t="str">
        <f>AE$4</f>
        <v xml:space="preserve">Abzug </v>
      </c>
      <c r="R1026" s="310" t="str">
        <f>Übersetzungstexte!A$293</f>
        <v/>
      </c>
      <c r="S1026" s="55"/>
      <c r="T1026" s="55"/>
      <c r="U1026" s="62" t="s">
        <v>680</v>
      </c>
      <c r="V1026" s="60" t="s">
        <v>709</v>
      </c>
      <c r="W1026" s="61" t="s">
        <v>691</v>
      </c>
      <c r="X1026" s="61" t="s">
        <v>554</v>
      </c>
      <c r="Y1026" s="59" t="s">
        <v>729</v>
      </c>
      <c r="Z1026" s="67" t="s">
        <v>671</v>
      </c>
      <c r="AA1026" s="59" t="s">
        <v>731</v>
      </c>
      <c r="AB1026" s="59" t="s">
        <v>694</v>
      </c>
      <c r="AC1026" s="59" t="s">
        <v>674</v>
      </c>
      <c r="AD1026" s="59" t="s">
        <v>674</v>
      </c>
      <c r="AE1026" s="59" t="s">
        <v>677</v>
      </c>
      <c r="AF1026" s="66" t="s">
        <v>677</v>
      </c>
      <c r="AG1026" s="66" t="s">
        <v>673</v>
      </c>
      <c r="AH1026" s="91"/>
      <c r="AI1026" s="66" t="s">
        <v>685</v>
      </c>
      <c r="AJ1026" s="66" t="s">
        <v>685</v>
      </c>
      <c r="AK1026" s="66" t="s">
        <v>764</v>
      </c>
      <c r="AL1026" s="66" t="s">
        <v>667</v>
      </c>
      <c r="AM1026" s="59" t="s">
        <v>674</v>
      </c>
      <c r="AN1026" s="66" t="s">
        <v>673</v>
      </c>
      <c r="AO1026" s="66" t="s">
        <v>764</v>
      </c>
      <c r="AP1026" s="95" t="s">
        <v>46</v>
      </c>
      <c r="AQ1026" s="382" t="s">
        <v>801</v>
      </c>
    </row>
    <row r="1027" spans="1:43" s="6" customFormat="1" hidden="1" x14ac:dyDescent="0.2">
      <c r="A1027" s="323" t="str">
        <f>Übersetzungstexte!A$243</f>
        <v/>
      </c>
      <c r="B1027" s="310" t="str">
        <f>Übersetzungstexte!A$246</f>
        <v>barer Std.-</v>
      </c>
      <c r="C1027" s="317" t="str">
        <f>Übersetzungstexte!A$249</f>
        <v>Arbeitszeit</v>
      </c>
      <c r="D1027" s="318" t="str">
        <f>Übersetzungstexte!A$252</f>
        <v>Periode Inkl.</v>
      </c>
      <c r="E1027" s="310" t="str">
        <f>Übersetzungstexte!A$255</f>
        <v/>
      </c>
      <c r="F1027" s="318" t="str">
        <f>Übersetzungstexte!A$258</f>
        <v>Unbezahlte</v>
      </c>
      <c r="G1027" s="324" t="str">
        <f>Übersetzungstexte!A$261</f>
        <v>Saldo Ende Per.</v>
      </c>
      <c r="H1027" s="325"/>
      <c r="I1027" s="326"/>
      <c r="J1027" s="318" t="str">
        <f>Übersetzungstexte!A$270</f>
        <v>stunden</v>
      </c>
      <c r="K1027" s="318" t="str">
        <f>Übersetzungstexte!A$273</f>
        <v>Mehrstd.</v>
      </c>
      <c r="L1027" s="310" t="str">
        <f>Übersetzungstexte!A$276</f>
        <v>Ausfall-</v>
      </c>
      <c r="M1027" s="322" t="str">
        <f>Übersetzungstexte!A$279</f>
        <v>bare Aus-</v>
      </c>
      <c r="N1027" s="310" t="str">
        <f>Übersetzungstexte!A$282</f>
        <v>ausfall</v>
      </c>
      <c r="O1027" s="310" t="str">
        <f>Übersetzungstexte!A$285</f>
        <v>ausfall</v>
      </c>
      <c r="P1027" s="317" t="str">
        <f>Übersetzungstexte!A$288</f>
        <v>Zwischen-</v>
      </c>
      <c r="Q1027" s="310" t="str">
        <f>Übersetzungstexte!A$291</f>
        <v>Karenztage</v>
      </c>
      <c r="R1027" s="310" t="str">
        <f>Übersetzungstexte!A$294</f>
        <v>Beantragte</v>
      </c>
      <c r="S1027" s="55"/>
      <c r="T1027" s="55"/>
      <c r="U1027" s="55" t="s">
        <v>682</v>
      </c>
      <c r="V1027" s="60" t="s">
        <v>710</v>
      </c>
      <c r="W1027" s="61" t="s">
        <v>692</v>
      </c>
      <c r="X1027" s="61"/>
      <c r="Y1027" s="59" t="s">
        <v>730</v>
      </c>
      <c r="Z1027" s="67" t="s">
        <v>691</v>
      </c>
      <c r="AA1027" s="59" t="s">
        <v>730</v>
      </c>
      <c r="AB1027" s="59" t="s">
        <v>51</v>
      </c>
      <c r="AC1027" s="59" t="s">
        <v>672</v>
      </c>
      <c r="AD1027" s="59" t="s">
        <v>672</v>
      </c>
      <c r="AE1027" s="59" t="s">
        <v>656</v>
      </c>
      <c r="AF1027" s="66" t="s">
        <v>707</v>
      </c>
      <c r="AG1027" s="66" t="s">
        <v>707</v>
      </c>
      <c r="AH1027" s="91" t="s">
        <v>678</v>
      </c>
      <c r="AI1027" s="66" t="s">
        <v>760</v>
      </c>
      <c r="AJ1027" s="66" t="s">
        <v>763</v>
      </c>
      <c r="AK1027" s="66" t="s">
        <v>760</v>
      </c>
      <c r="AL1027" s="66" t="s">
        <v>760</v>
      </c>
      <c r="AM1027" s="59" t="s">
        <v>672</v>
      </c>
      <c r="AN1027" s="66" t="s">
        <v>707</v>
      </c>
      <c r="AO1027" s="66" t="s">
        <v>45</v>
      </c>
      <c r="AP1027" s="95" t="s">
        <v>47</v>
      </c>
      <c r="AQ1027" s="383"/>
    </row>
    <row r="1028" spans="1:43" s="6" customFormat="1" hidden="1" x14ac:dyDescent="0.2">
      <c r="A1028" s="327" t="str">
        <f>Übersetzungstexte!A$244</f>
        <v>Name,Vorname</v>
      </c>
      <c r="B1028" s="328" t="str">
        <f>Übersetzungstexte!A$247</f>
        <v>Verdienst</v>
      </c>
      <c r="C1028" s="329" t="str">
        <f>Übersetzungstexte!A$250</f>
        <v>in der AP</v>
      </c>
      <c r="D1028" s="330" t="str">
        <f>Übersetzungstexte!A$253</f>
        <v>Vorholzeit</v>
      </c>
      <c r="E1028" s="328" t="str">
        <f>Übersetzungstexte!A$256</f>
        <v>Istzeit</v>
      </c>
      <c r="F1028" s="330" t="str">
        <f>Übersetzungstexte!A$259</f>
        <v>Absenzen</v>
      </c>
      <c r="G1028" s="331" t="str">
        <f>Übersetzungstexte!A$262</f>
        <v>vorherg.</v>
      </c>
      <c r="H1028" s="332" t="str">
        <f>Übersetzungstexte!A$265</f>
        <v>laufend</v>
      </c>
      <c r="I1028" s="328" t="str">
        <f>Übersetzungstexte!A$268</f>
        <v>Diff.</v>
      </c>
      <c r="J1028" s="330" t="str">
        <f>Übersetzungstexte!A$271</f>
        <v>total</v>
      </c>
      <c r="K1028" s="330" t="str">
        <f>Übersetzungstexte!A$274</f>
        <v>Vormonate</v>
      </c>
      <c r="L1028" s="328" t="str">
        <f>Übersetzungstexte!A$277</f>
        <v>stunden</v>
      </c>
      <c r="M1028" s="333" t="str">
        <f>Übersetzungstexte!A$280</f>
        <v>fall-Std.</v>
      </c>
      <c r="N1028" s="333" t="str">
        <f>Übersetzungstexte!A$283</f>
        <v>100%</v>
      </c>
      <c r="O1028" s="333" t="str">
        <f>Übersetzungstexte!A$286</f>
        <v>80%</v>
      </c>
      <c r="P1028" s="329" t="str">
        <f>Übersetzungstexte!A$289</f>
        <v>Beschäftigung</v>
      </c>
      <c r="Q1028" s="333" t="str">
        <f>Übersetzungstexte!A$292</f>
        <v>80%</v>
      </c>
      <c r="R1028" s="328" t="str">
        <f>Übersetzungstexte!A$295</f>
        <v>Vergütung</v>
      </c>
      <c r="S1028" s="55"/>
      <c r="T1028" s="55"/>
      <c r="U1028" s="55" t="s">
        <v>673</v>
      </c>
      <c r="V1028" s="61"/>
      <c r="W1028" s="61" t="s">
        <v>738</v>
      </c>
      <c r="X1028" s="61"/>
      <c r="Y1028" s="59" t="s">
        <v>697</v>
      </c>
      <c r="Z1028" s="67" t="s">
        <v>692</v>
      </c>
      <c r="AA1028" s="59" t="s">
        <v>698</v>
      </c>
      <c r="AB1028" s="59" t="s">
        <v>50</v>
      </c>
      <c r="AC1028" s="68" t="s">
        <v>675</v>
      </c>
      <c r="AD1028" s="68" t="s">
        <v>676</v>
      </c>
      <c r="AE1028" s="68" t="s">
        <v>676</v>
      </c>
      <c r="AF1028" s="66" t="s">
        <v>733</v>
      </c>
      <c r="AG1028" s="66" t="s">
        <v>733</v>
      </c>
      <c r="AH1028" s="96" t="s">
        <v>679</v>
      </c>
      <c r="AI1028" s="66" t="s">
        <v>749</v>
      </c>
      <c r="AJ1028" s="66" t="s">
        <v>749</v>
      </c>
      <c r="AK1028" s="66" t="s">
        <v>749</v>
      </c>
      <c r="AL1028" s="66" t="s">
        <v>749</v>
      </c>
      <c r="AM1028" s="68" t="s">
        <v>675</v>
      </c>
      <c r="AN1028" s="66" t="s">
        <v>733</v>
      </c>
      <c r="AO1028" s="66" t="s">
        <v>663</v>
      </c>
      <c r="AP1028" s="95" t="s">
        <v>48</v>
      </c>
      <c r="AQ1028" s="383"/>
    </row>
    <row r="1029" spans="1:43" ht="17.25" hidden="1" customHeight="1" x14ac:dyDescent="0.2">
      <c r="A1029" s="347" t="str">
        <f>'Stammdaten Mitarbeitende'!AA1029</f>
        <v/>
      </c>
      <c r="B1029" s="348" t="str">
        <f t="shared" ref="B1029:B1049" si="988">U1029</f>
        <v/>
      </c>
      <c r="C1029" s="162"/>
      <c r="D1029" s="163"/>
      <c r="E1029" s="164"/>
      <c r="F1029" s="165"/>
      <c r="G1029" s="307"/>
      <c r="H1029" s="308"/>
      <c r="I1029" s="346">
        <f t="shared" ref="I1029:I1049" si="989">V1029</f>
        <v>0</v>
      </c>
      <c r="J1029" s="309" t="str">
        <f t="shared" ref="J1029:J1049" si="990">W1029</f>
        <v/>
      </c>
      <c r="K1029" s="164"/>
      <c r="L1029" s="342" t="str">
        <f t="shared" ref="L1029:L1049" si="991">Z1029</f>
        <v/>
      </c>
      <c r="M1029" s="309" t="str">
        <f t="shared" ref="M1029:M1049" si="992">AB1029</f>
        <v/>
      </c>
      <c r="N1029" s="309" t="str">
        <f t="shared" ref="N1029:N1049" si="993">AC1029</f>
        <v/>
      </c>
      <c r="O1029" s="309" t="str">
        <f t="shared" ref="O1029:O1049" si="994">AD1029</f>
        <v/>
      </c>
      <c r="P1029" s="164"/>
      <c r="Q1029" s="309" t="str">
        <f t="shared" ref="Q1029:Q1049" si="995">AE1029</f>
        <v/>
      </c>
      <c r="R1029" s="309" t="str">
        <f t="shared" ref="R1029:R1049" si="996">AH1029</f>
        <v/>
      </c>
      <c r="S1029" s="56"/>
      <c r="T1029" s="57"/>
      <c r="U1029" s="64" t="str">
        <f>IF($A1029="","",'Stammdaten Mitarbeitende'!L1029)</f>
        <v/>
      </c>
      <c r="V1029" s="63">
        <f t="shared" ref="V1029:V1049" si="997">IF(AND(G1029="",H1029=""),0,G1029-H1029)</f>
        <v>0</v>
      </c>
      <c r="W1029" s="63" t="str">
        <f t="shared" ref="W1029:W1049" si="998">IF(OR($A1029="",D1029="",E1029="",F1029="",V1029=""),"",D1029-(E1029+F1029+V1029))</f>
        <v/>
      </c>
      <c r="X1029" s="63" t="str">
        <f t="shared" ref="X1029:X1049" si="999">IF(W1029="","",MAX(W1029,0))</f>
        <v/>
      </c>
      <c r="Y1029" s="65" t="str">
        <f t="shared" ref="Y1029:Y1049" si="1000">IF(J1029="","",Y$4)</f>
        <v/>
      </c>
      <c r="Z1029" s="65" t="str">
        <f t="shared" ref="Z1029:Z1049" si="1001">IF(J1029="","",J1029*Z$4)</f>
        <v/>
      </c>
      <c r="AA1029" s="19" t="str">
        <f t="shared" ref="AA1029:AA1049" si="1002">IF(Y1029="","",AA$4)</f>
        <v/>
      </c>
      <c r="AB1029" s="19" t="str">
        <f t="shared" ref="AB1029:AB1049" si="1003">IF(J1029="","",ROUND(J1029*AB$4 - MAX(K1029-L1029,0),2))</f>
        <v/>
      </c>
      <c r="AC1029" s="19" t="str">
        <f t="shared" ref="AC1029:AC1049" si="1004">IF(OR($A1029="",J1029="",B1029="",M1029&lt;0),"",MAX(ROUND(M1029*B1029*2,1)/2,0))</f>
        <v/>
      </c>
      <c r="AD1029" s="19" t="str">
        <f t="shared" ref="AD1029:AD1049" si="1005">IF(OR($A1029="",N1029=""),"",ROUND(N1029*8/5,1)/2)</f>
        <v/>
      </c>
      <c r="AE1029" s="19" t="str">
        <f t="shared" ref="AE1029:AE1049" si="1006">IF(OR($A1029="",B1029="",N1029=""),"",ROUND(AE$3*C1029*B1029*16/50,1)/2)</f>
        <v/>
      </c>
      <c r="AF1029" s="19" t="str">
        <f t="shared" ref="AF1029:AF1049" si="1007">IF(OR($A1029="",J1029="",N1029=""),"",MAX(O1029+P1029-N1029,0))</f>
        <v/>
      </c>
      <c r="AG1029" s="19">
        <f t="shared" ref="AG1029:AG1049" si="1008">P1029</f>
        <v>0</v>
      </c>
      <c r="AH1029" s="19" t="str">
        <f t="shared" ref="AH1029:AH1049" si="1009">IF(OR($A1029="",N1029=""),"",ROUND((MAX(O1029-Q1029-AF1029,0))*2,1)/2)</f>
        <v/>
      </c>
      <c r="AI1029" s="81">
        <f t="shared" ref="AI1029:AI1049" si="1010">IF(D1029="",0,1)</f>
        <v>0</v>
      </c>
      <c r="AJ1029" s="80">
        <f>IF(J1029="",0,IF(ROUND(J1029,2)&lt;=0,0,1))</f>
        <v>0</v>
      </c>
      <c r="AK1029" s="19">
        <f t="shared" ref="AK1029:AK1049" si="1011">IF(D1029="",0,D1029)</f>
        <v>0</v>
      </c>
      <c r="AL1029" s="19">
        <f t="shared" ref="AL1029:AL1049" si="1012">IF(D1029="",0,F1029)</f>
        <v>0</v>
      </c>
      <c r="AM1029" s="64">
        <f>IF('Stammdaten Mitarbeitende'!N1029&gt;0,AC1029,0)</f>
        <v>0</v>
      </c>
      <c r="AN1029" s="74">
        <f>IF('Stammdaten Mitarbeitende'!N1029&gt;0,P1029,0)</f>
        <v>0</v>
      </c>
      <c r="AO1029" s="19">
        <f t="shared" ref="AO1029:AO1049" si="1013">D1029</f>
        <v>0</v>
      </c>
      <c r="AP1029" s="19">
        <f t="shared" ref="AP1029:AP1049" si="1014">F1029</f>
        <v>0</v>
      </c>
      <c r="AQ1029" s="97">
        <f t="shared" ref="AQ1029:AQ1049" si="1015">IF(AM1029="",0,MAX(AM1029-AN1029,0))</f>
        <v>0</v>
      </c>
    </row>
    <row r="1030" spans="1:43" ht="17.25" hidden="1" customHeight="1" x14ac:dyDescent="0.2">
      <c r="A1030" s="347" t="str">
        <f>'Stammdaten Mitarbeitende'!AA1030</f>
        <v/>
      </c>
      <c r="B1030" s="348" t="str">
        <f t="shared" si="988"/>
        <v/>
      </c>
      <c r="C1030" s="162"/>
      <c r="D1030" s="163"/>
      <c r="E1030" s="164"/>
      <c r="F1030" s="165"/>
      <c r="G1030" s="307"/>
      <c r="H1030" s="308"/>
      <c r="I1030" s="346">
        <f t="shared" si="989"/>
        <v>0</v>
      </c>
      <c r="J1030" s="309" t="str">
        <f t="shared" si="990"/>
        <v/>
      </c>
      <c r="K1030" s="164"/>
      <c r="L1030" s="342" t="str">
        <f t="shared" si="991"/>
        <v/>
      </c>
      <c r="M1030" s="309" t="str">
        <f t="shared" si="992"/>
        <v/>
      </c>
      <c r="N1030" s="309" t="str">
        <f t="shared" si="993"/>
        <v/>
      </c>
      <c r="O1030" s="309" t="str">
        <f t="shared" si="994"/>
        <v/>
      </c>
      <c r="P1030" s="164"/>
      <c r="Q1030" s="309" t="str">
        <f t="shared" si="995"/>
        <v/>
      </c>
      <c r="R1030" s="309" t="str">
        <f t="shared" si="996"/>
        <v/>
      </c>
      <c r="S1030" s="56"/>
      <c r="T1030" s="57"/>
      <c r="U1030" s="64" t="str">
        <f>IF($A1030="","",'Stammdaten Mitarbeitende'!L1030)</f>
        <v/>
      </c>
      <c r="V1030" s="63">
        <f t="shared" si="997"/>
        <v>0</v>
      </c>
      <c r="W1030" s="63" t="str">
        <f t="shared" si="998"/>
        <v/>
      </c>
      <c r="X1030" s="63" t="str">
        <f t="shared" si="999"/>
        <v/>
      </c>
      <c r="Y1030" s="65" t="str">
        <f t="shared" si="1000"/>
        <v/>
      </c>
      <c r="Z1030" s="65" t="str">
        <f t="shared" si="1001"/>
        <v/>
      </c>
      <c r="AA1030" s="19" t="str">
        <f t="shared" si="1002"/>
        <v/>
      </c>
      <c r="AB1030" s="19" t="str">
        <f t="shared" si="1003"/>
        <v/>
      </c>
      <c r="AC1030" s="19" t="str">
        <f t="shared" si="1004"/>
        <v/>
      </c>
      <c r="AD1030" s="19" t="str">
        <f t="shared" si="1005"/>
        <v/>
      </c>
      <c r="AE1030" s="19" t="str">
        <f t="shared" si="1006"/>
        <v/>
      </c>
      <c r="AF1030" s="19" t="str">
        <f t="shared" si="1007"/>
        <v/>
      </c>
      <c r="AG1030" s="19">
        <f t="shared" si="1008"/>
        <v>0</v>
      </c>
      <c r="AH1030" s="19" t="str">
        <f t="shared" si="1009"/>
        <v/>
      </c>
      <c r="AI1030" s="81">
        <f t="shared" si="1010"/>
        <v>0</v>
      </c>
      <c r="AJ1030" s="80">
        <f t="shared" ref="AJ1030:AJ1049" si="1016">IF(J1030="",0,IF(ROUND(J1030,2)&lt;=0,0,1))</f>
        <v>0</v>
      </c>
      <c r="AK1030" s="19">
        <f t="shared" si="1011"/>
        <v>0</v>
      </c>
      <c r="AL1030" s="19">
        <f t="shared" si="1012"/>
        <v>0</v>
      </c>
      <c r="AM1030" s="64">
        <f>IF('Stammdaten Mitarbeitende'!N1030&gt;0,AC1030,0)</f>
        <v>0</v>
      </c>
      <c r="AN1030" s="74">
        <f>IF('Stammdaten Mitarbeitende'!N1030&gt;0,P1030,0)</f>
        <v>0</v>
      </c>
      <c r="AO1030" s="19">
        <f t="shared" si="1013"/>
        <v>0</v>
      </c>
      <c r="AP1030" s="19">
        <f t="shared" si="1014"/>
        <v>0</v>
      </c>
      <c r="AQ1030" s="97">
        <f t="shared" si="1015"/>
        <v>0</v>
      </c>
    </row>
    <row r="1031" spans="1:43" ht="17.25" hidden="1" customHeight="1" x14ac:dyDescent="0.2">
      <c r="A1031" s="347" t="str">
        <f>'Stammdaten Mitarbeitende'!AA1031</f>
        <v/>
      </c>
      <c r="B1031" s="348" t="str">
        <f t="shared" si="988"/>
        <v/>
      </c>
      <c r="C1031" s="162"/>
      <c r="D1031" s="163"/>
      <c r="E1031" s="164"/>
      <c r="F1031" s="165"/>
      <c r="G1031" s="307"/>
      <c r="H1031" s="308"/>
      <c r="I1031" s="346">
        <f t="shared" si="989"/>
        <v>0</v>
      </c>
      <c r="J1031" s="309" t="str">
        <f t="shared" si="990"/>
        <v/>
      </c>
      <c r="K1031" s="164"/>
      <c r="L1031" s="342" t="str">
        <f t="shared" si="991"/>
        <v/>
      </c>
      <c r="M1031" s="309" t="str">
        <f t="shared" si="992"/>
        <v/>
      </c>
      <c r="N1031" s="309" t="str">
        <f t="shared" si="993"/>
        <v/>
      </c>
      <c r="O1031" s="309" t="str">
        <f t="shared" si="994"/>
        <v/>
      </c>
      <c r="P1031" s="164"/>
      <c r="Q1031" s="309" t="str">
        <f t="shared" si="995"/>
        <v/>
      </c>
      <c r="R1031" s="309" t="str">
        <f t="shared" si="996"/>
        <v/>
      </c>
      <c r="S1031" s="56"/>
      <c r="T1031" s="57"/>
      <c r="U1031" s="64" t="str">
        <f>IF($A1031="","",'Stammdaten Mitarbeitende'!L1031)</f>
        <v/>
      </c>
      <c r="V1031" s="63">
        <f t="shared" si="997"/>
        <v>0</v>
      </c>
      <c r="W1031" s="63" t="str">
        <f t="shared" si="998"/>
        <v/>
      </c>
      <c r="X1031" s="63" t="str">
        <f t="shared" si="999"/>
        <v/>
      </c>
      <c r="Y1031" s="65" t="str">
        <f t="shared" si="1000"/>
        <v/>
      </c>
      <c r="Z1031" s="65" t="str">
        <f t="shared" si="1001"/>
        <v/>
      </c>
      <c r="AA1031" s="19" t="str">
        <f t="shared" si="1002"/>
        <v/>
      </c>
      <c r="AB1031" s="19" t="str">
        <f t="shared" si="1003"/>
        <v/>
      </c>
      <c r="AC1031" s="19" t="str">
        <f t="shared" si="1004"/>
        <v/>
      </c>
      <c r="AD1031" s="19" t="str">
        <f t="shared" si="1005"/>
        <v/>
      </c>
      <c r="AE1031" s="19" t="str">
        <f t="shared" si="1006"/>
        <v/>
      </c>
      <c r="AF1031" s="19" t="str">
        <f t="shared" si="1007"/>
        <v/>
      </c>
      <c r="AG1031" s="19">
        <f t="shared" si="1008"/>
        <v>0</v>
      </c>
      <c r="AH1031" s="19" t="str">
        <f t="shared" si="1009"/>
        <v/>
      </c>
      <c r="AI1031" s="81">
        <f t="shared" si="1010"/>
        <v>0</v>
      </c>
      <c r="AJ1031" s="80">
        <f t="shared" si="1016"/>
        <v>0</v>
      </c>
      <c r="AK1031" s="19">
        <f t="shared" si="1011"/>
        <v>0</v>
      </c>
      <c r="AL1031" s="19">
        <f t="shared" si="1012"/>
        <v>0</v>
      </c>
      <c r="AM1031" s="64">
        <f>IF('Stammdaten Mitarbeitende'!N1031&gt;0,AC1031,0)</f>
        <v>0</v>
      </c>
      <c r="AN1031" s="74">
        <f>IF('Stammdaten Mitarbeitende'!N1031&gt;0,P1031,0)</f>
        <v>0</v>
      </c>
      <c r="AO1031" s="19">
        <f t="shared" si="1013"/>
        <v>0</v>
      </c>
      <c r="AP1031" s="19">
        <f t="shared" si="1014"/>
        <v>0</v>
      </c>
      <c r="AQ1031" s="97">
        <f t="shared" si="1015"/>
        <v>0</v>
      </c>
    </row>
    <row r="1032" spans="1:43" ht="17.25" hidden="1" customHeight="1" x14ac:dyDescent="0.2">
      <c r="A1032" s="347" t="str">
        <f>'Stammdaten Mitarbeitende'!AA1032</f>
        <v/>
      </c>
      <c r="B1032" s="348" t="str">
        <f t="shared" si="988"/>
        <v/>
      </c>
      <c r="C1032" s="162"/>
      <c r="D1032" s="163"/>
      <c r="E1032" s="164"/>
      <c r="F1032" s="165"/>
      <c r="G1032" s="307"/>
      <c r="H1032" s="308"/>
      <c r="I1032" s="346">
        <f t="shared" si="989"/>
        <v>0</v>
      </c>
      <c r="J1032" s="309" t="str">
        <f t="shared" si="990"/>
        <v/>
      </c>
      <c r="K1032" s="164"/>
      <c r="L1032" s="342" t="str">
        <f t="shared" si="991"/>
        <v/>
      </c>
      <c r="M1032" s="309" t="str">
        <f t="shared" si="992"/>
        <v/>
      </c>
      <c r="N1032" s="309" t="str">
        <f t="shared" si="993"/>
        <v/>
      </c>
      <c r="O1032" s="309" t="str">
        <f t="shared" si="994"/>
        <v/>
      </c>
      <c r="P1032" s="164"/>
      <c r="Q1032" s="309" t="str">
        <f t="shared" si="995"/>
        <v/>
      </c>
      <c r="R1032" s="309" t="str">
        <f t="shared" si="996"/>
        <v/>
      </c>
      <c r="S1032" s="56"/>
      <c r="T1032" s="57"/>
      <c r="U1032" s="64" t="str">
        <f>IF($A1032="","",'Stammdaten Mitarbeitende'!L1032)</f>
        <v/>
      </c>
      <c r="V1032" s="63">
        <f t="shared" si="997"/>
        <v>0</v>
      </c>
      <c r="W1032" s="63" t="str">
        <f t="shared" si="998"/>
        <v/>
      </c>
      <c r="X1032" s="63" t="str">
        <f t="shared" si="999"/>
        <v/>
      </c>
      <c r="Y1032" s="65" t="str">
        <f t="shared" si="1000"/>
        <v/>
      </c>
      <c r="Z1032" s="65" t="str">
        <f t="shared" si="1001"/>
        <v/>
      </c>
      <c r="AA1032" s="19" t="str">
        <f t="shared" si="1002"/>
        <v/>
      </c>
      <c r="AB1032" s="19" t="str">
        <f t="shared" si="1003"/>
        <v/>
      </c>
      <c r="AC1032" s="19" t="str">
        <f t="shared" si="1004"/>
        <v/>
      </c>
      <c r="AD1032" s="19" t="str">
        <f t="shared" si="1005"/>
        <v/>
      </c>
      <c r="AE1032" s="19" t="str">
        <f t="shared" si="1006"/>
        <v/>
      </c>
      <c r="AF1032" s="19" t="str">
        <f t="shared" si="1007"/>
        <v/>
      </c>
      <c r="AG1032" s="19">
        <f t="shared" si="1008"/>
        <v>0</v>
      </c>
      <c r="AH1032" s="19" t="str">
        <f t="shared" si="1009"/>
        <v/>
      </c>
      <c r="AI1032" s="81">
        <f t="shared" si="1010"/>
        <v>0</v>
      </c>
      <c r="AJ1032" s="80">
        <f t="shared" si="1016"/>
        <v>0</v>
      </c>
      <c r="AK1032" s="19">
        <f t="shared" si="1011"/>
        <v>0</v>
      </c>
      <c r="AL1032" s="19">
        <f t="shared" si="1012"/>
        <v>0</v>
      </c>
      <c r="AM1032" s="64">
        <f>IF('Stammdaten Mitarbeitende'!N1032&gt;0,AC1032,0)</f>
        <v>0</v>
      </c>
      <c r="AN1032" s="74">
        <f>IF('Stammdaten Mitarbeitende'!N1032&gt;0,P1032,0)</f>
        <v>0</v>
      </c>
      <c r="AO1032" s="19">
        <f t="shared" si="1013"/>
        <v>0</v>
      </c>
      <c r="AP1032" s="19">
        <f t="shared" si="1014"/>
        <v>0</v>
      </c>
      <c r="AQ1032" s="97">
        <f t="shared" si="1015"/>
        <v>0</v>
      </c>
    </row>
    <row r="1033" spans="1:43" ht="17.25" hidden="1" customHeight="1" x14ac:dyDescent="0.2">
      <c r="A1033" s="347" t="str">
        <f>'Stammdaten Mitarbeitende'!AA1033</f>
        <v/>
      </c>
      <c r="B1033" s="348" t="str">
        <f t="shared" si="988"/>
        <v/>
      </c>
      <c r="C1033" s="162"/>
      <c r="D1033" s="163"/>
      <c r="E1033" s="164"/>
      <c r="F1033" s="165"/>
      <c r="G1033" s="307"/>
      <c r="H1033" s="308"/>
      <c r="I1033" s="346">
        <f t="shared" si="989"/>
        <v>0</v>
      </c>
      <c r="J1033" s="309" t="str">
        <f t="shared" si="990"/>
        <v/>
      </c>
      <c r="K1033" s="164"/>
      <c r="L1033" s="342" t="str">
        <f t="shared" si="991"/>
        <v/>
      </c>
      <c r="M1033" s="309" t="str">
        <f t="shared" si="992"/>
        <v/>
      </c>
      <c r="N1033" s="309" t="str">
        <f t="shared" si="993"/>
        <v/>
      </c>
      <c r="O1033" s="309" t="str">
        <f t="shared" si="994"/>
        <v/>
      </c>
      <c r="P1033" s="164"/>
      <c r="Q1033" s="309" t="str">
        <f t="shared" si="995"/>
        <v/>
      </c>
      <c r="R1033" s="309" t="str">
        <f t="shared" si="996"/>
        <v/>
      </c>
      <c r="S1033" s="56"/>
      <c r="T1033" s="57"/>
      <c r="U1033" s="64" t="str">
        <f>IF($A1033="","",'Stammdaten Mitarbeitende'!L1033)</f>
        <v/>
      </c>
      <c r="V1033" s="63">
        <f t="shared" si="997"/>
        <v>0</v>
      </c>
      <c r="W1033" s="63" t="str">
        <f t="shared" si="998"/>
        <v/>
      </c>
      <c r="X1033" s="63" t="str">
        <f t="shared" si="999"/>
        <v/>
      </c>
      <c r="Y1033" s="65" t="str">
        <f t="shared" si="1000"/>
        <v/>
      </c>
      <c r="Z1033" s="65" t="str">
        <f t="shared" si="1001"/>
        <v/>
      </c>
      <c r="AA1033" s="19" t="str">
        <f t="shared" si="1002"/>
        <v/>
      </c>
      <c r="AB1033" s="19" t="str">
        <f t="shared" si="1003"/>
        <v/>
      </c>
      <c r="AC1033" s="19" t="str">
        <f t="shared" si="1004"/>
        <v/>
      </c>
      <c r="AD1033" s="19" t="str">
        <f t="shared" si="1005"/>
        <v/>
      </c>
      <c r="AE1033" s="19" t="str">
        <f t="shared" si="1006"/>
        <v/>
      </c>
      <c r="AF1033" s="19" t="str">
        <f t="shared" si="1007"/>
        <v/>
      </c>
      <c r="AG1033" s="19">
        <f t="shared" si="1008"/>
        <v>0</v>
      </c>
      <c r="AH1033" s="19" t="str">
        <f t="shared" si="1009"/>
        <v/>
      </c>
      <c r="AI1033" s="81">
        <f t="shared" si="1010"/>
        <v>0</v>
      </c>
      <c r="AJ1033" s="80">
        <f t="shared" si="1016"/>
        <v>0</v>
      </c>
      <c r="AK1033" s="19">
        <f t="shared" si="1011"/>
        <v>0</v>
      </c>
      <c r="AL1033" s="19">
        <f t="shared" si="1012"/>
        <v>0</v>
      </c>
      <c r="AM1033" s="64">
        <f>IF('Stammdaten Mitarbeitende'!N1033&gt;0,AC1033,0)</f>
        <v>0</v>
      </c>
      <c r="AN1033" s="74">
        <f>IF('Stammdaten Mitarbeitende'!N1033&gt;0,P1033,0)</f>
        <v>0</v>
      </c>
      <c r="AO1033" s="19">
        <f t="shared" si="1013"/>
        <v>0</v>
      </c>
      <c r="AP1033" s="19">
        <f t="shared" si="1014"/>
        <v>0</v>
      </c>
      <c r="AQ1033" s="97">
        <f t="shared" si="1015"/>
        <v>0</v>
      </c>
    </row>
    <row r="1034" spans="1:43" ht="17.25" hidden="1" customHeight="1" x14ac:dyDescent="0.2">
      <c r="A1034" s="347" t="str">
        <f>'Stammdaten Mitarbeitende'!AA1034</f>
        <v/>
      </c>
      <c r="B1034" s="348" t="str">
        <f t="shared" si="988"/>
        <v/>
      </c>
      <c r="C1034" s="162"/>
      <c r="D1034" s="163"/>
      <c r="E1034" s="164"/>
      <c r="F1034" s="165"/>
      <c r="G1034" s="307"/>
      <c r="H1034" s="308"/>
      <c r="I1034" s="346">
        <f t="shared" si="989"/>
        <v>0</v>
      </c>
      <c r="J1034" s="309" t="str">
        <f t="shared" si="990"/>
        <v/>
      </c>
      <c r="K1034" s="164"/>
      <c r="L1034" s="342" t="str">
        <f t="shared" si="991"/>
        <v/>
      </c>
      <c r="M1034" s="309" t="str">
        <f t="shared" si="992"/>
        <v/>
      </c>
      <c r="N1034" s="309" t="str">
        <f t="shared" si="993"/>
        <v/>
      </c>
      <c r="O1034" s="309" t="str">
        <f t="shared" si="994"/>
        <v/>
      </c>
      <c r="P1034" s="164"/>
      <c r="Q1034" s="309" t="str">
        <f t="shared" si="995"/>
        <v/>
      </c>
      <c r="R1034" s="309" t="str">
        <f t="shared" si="996"/>
        <v/>
      </c>
      <c r="S1034" s="56"/>
      <c r="T1034" s="57"/>
      <c r="U1034" s="64" t="str">
        <f>IF($A1034="","",'Stammdaten Mitarbeitende'!L1034)</f>
        <v/>
      </c>
      <c r="V1034" s="63">
        <f t="shared" si="997"/>
        <v>0</v>
      </c>
      <c r="W1034" s="63" t="str">
        <f t="shared" si="998"/>
        <v/>
      </c>
      <c r="X1034" s="63" t="str">
        <f t="shared" si="999"/>
        <v/>
      </c>
      <c r="Y1034" s="65" t="str">
        <f t="shared" si="1000"/>
        <v/>
      </c>
      <c r="Z1034" s="65" t="str">
        <f t="shared" si="1001"/>
        <v/>
      </c>
      <c r="AA1034" s="19" t="str">
        <f t="shared" si="1002"/>
        <v/>
      </c>
      <c r="AB1034" s="19" t="str">
        <f t="shared" si="1003"/>
        <v/>
      </c>
      <c r="AC1034" s="19" t="str">
        <f t="shared" si="1004"/>
        <v/>
      </c>
      <c r="AD1034" s="19" t="str">
        <f t="shared" si="1005"/>
        <v/>
      </c>
      <c r="AE1034" s="19" t="str">
        <f t="shared" si="1006"/>
        <v/>
      </c>
      <c r="AF1034" s="19" t="str">
        <f t="shared" si="1007"/>
        <v/>
      </c>
      <c r="AG1034" s="19">
        <f t="shared" si="1008"/>
        <v>0</v>
      </c>
      <c r="AH1034" s="19" t="str">
        <f t="shared" si="1009"/>
        <v/>
      </c>
      <c r="AI1034" s="81">
        <f t="shared" si="1010"/>
        <v>0</v>
      </c>
      <c r="AJ1034" s="80">
        <f t="shared" si="1016"/>
        <v>0</v>
      </c>
      <c r="AK1034" s="19">
        <f t="shared" si="1011"/>
        <v>0</v>
      </c>
      <c r="AL1034" s="19">
        <f t="shared" si="1012"/>
        <v>0</v>
      </c>
      <c r="AM1034" s="64">
        <f>IF('Stammdaten Mitarbeitende'!N1034&gt;0,AC1034,0)</f>
        <v>0</v>
      </c>
      <c r="AN1034" s="74">
        <f>IF('Stammdaten Mitarbeitende'!N1034&gt;0,P1034,0)</f>
        <v>0</v>
      </c>
      <c r="AO1034" s="19">
        <f t="shared" si="1013"/>
        <v>0</v>
      </c>
      <c r="AP1034" s="19">
        <f t="shared" si="1014"/>
        <v>0</v>
      </c>
      <c r="AQ1034" s="97">
        <f t="shared" si="1015"/>
        <v>0</v>
      </c>
    </row>
    <row r="1035" spans="1:43" ht="17.25" hidden="1" customHeight="1" x14ac:dyDescent="0.2">
      <c r="A1035" s="347" t="str">
        <f>'Stammdaten Mitarbeitende'!AA1035</f>
        <v/>
      </c>
      <c r="B1035" s="348" t="str">
        <f t="shared" si="988"/>
        <v/>
      </c>
      <c r="C1035" s="162"/>
      <c r="D1035" s="163"/>
      <c r="E1035" s="164"/>
      <c r="F1035" s="165"/>
      <c r="G1035" s="307"/>
      <c r="H1035" s="308"/>
      <c r="I1035" s="346">
        <f t="shared" si="989"/>
        <v>0</v>
      </c>
      <c r="J1035" s="309" t="str">
        <f t="shared" si="990"/>
        <v/>
      </c>
      <c r="K1035" s="164"/>
      <c r="L1035" s="342" t="str">
        <f t="shared" si="991"/>
        <v/>
      </c>
      <c r="M1035" s="309" t="str">
        <f t="shared" si="992"/>
        <v/>
      </c>
      <c r="N1035" s="309" t="str">
        <f t="shared" si="993"/>
        <v/>
      </c>
      <c r="O1035" s="309" t="str">
        <f t="shared" si="994"/>
        <v/>
      </c>
      <c r="P1035" s="164"/>
      <c r="Q1035" s="309" t="str">
        <f t="shared" si="995"/>
        <v/>
      </c>
      <c r="R1035" s="309" t="str">
        <f t="shared" si="996"/>
        <v/>
      </c>
      <c r="S1035" s="56"/>
      <c r="T1035" s="57"/>
      <c r="U1035" s="64" t="str">
        <f>IF($A1035="","",'Stammdaten Mitarbeitende'!L1035)</f>
        <v/>
      </c>
      <c r="V1035" s="63">
        <f t="shared" si="997"/>
        <v>0</v>
      </c>
      <c r="W1035" s="63" t="str">
        <f t="shared" si="998"/>
        <v/>
      </c>
      <c r="X1035" s="63" t="str">
        <f t="shared" si="999"/>
        <v/>
      </c>
      <c r="Y1035" s="65" t="str">
        <f t="shared" si="1000"/>
        <v/>
      </c>
      <c r="Z1035" s="65" t="str">
        <f t="shared" si="1001"/>
        <v/>
      </c>
      <c r="AA1035" s="19" t="str">
        <f t="shared" si="1002"/>
        <v/>
      </c>
      <c r="AB1035" s="19" t="str">
        <f t="shared" si="1003"/>
        <v/>
      </c>
      <c r="AC1035" s="19" t="str">
        <f t="shared" si="1004"/>
        <v/>
      </c>
      <c r="AD1035" s="19" t="str">
        <f t="shared" si="1005"/>
        <v/>
      </c>
      <c r="AE1035" s="19" t="str">
        <f t="shared" si="1006"/>
        <v/>
      </c>
      <c r="AF1035" s="19" t="str">
        <f t="shared" si="1007"/>
        <v/>
      </c>
      <c r="AG1035" s="19">
        <f t="shared" si="1008"/>
        <v>0</v>
      </c>
      <c r="AH1035" s="19" t="str">
        <f t="shared" si="1009"/>
        <v/>
      </c>
      <c r="AI1035" s="81">
        <f t="shared" si="1010"/>
        <v>0</v>
      </c>
      <c r="AJ1035" s="80">
        <f t="shared" si="1016"/>
        <v>0</v>
      </c>
      <c r="AK1035" s="19">
        <f t="shared" si="1011"/>
        <v>0</v>
      </c>
      <c r="AL1035" s="19">
        <f t="shared" si="1012"/>
        <v>0</v>
      </c>
      <c r="AM1035" s="64">
        <f>IF('Stammdaten Mitarbeitende'!N1035&gt;0,AC1035,0)</f>
        <v>0</v>
      </c>
      <c r="AN1035" s="74">
        <f>IF('Stammdaten Mitarbeitende'!N1035&gt;0,P1035,0)</f>
        <v>0</v>
      </c>
      <c r="AO1035" s="19">
        <f t="shared" si="1013"/>
        <v>0</v>
      </c>
      <c r="AP1035" s="19">
        <f t="shared" si="1014"/>
        <v>0</v>
      </c>
      <c r="AQ1035" s="97">
        <f t="shared" si="1015"/>
        <v>0</v>
      </c>
    </row>
    <row r="1036" spans="1:43" ht="17.25" hidden="1" customHeight="1" x14ac:dyDescent="0.2">
      <c r="A1036" s="347" t="str">
        <f>'Stammdaten Mitarbeitende'!AA1036</f>
        <v/>
      </c>
      <c r="B1036" s="348" t="str">
        <f t="shared" si="988"/>
        <v/>
      </c>
      <c r="C1036" s="162"/>
      <c r="D1036" s="163"/>
      <c r="E1036" s="164"/>
      <c r="F1036" s="165"/>
      <c r="G1036" s="307"/>
      <c r="H1036" s="308"/>
      <c r="I1036" s="346">
        <f t="shared" si="989"/>
        <v>0</v>
      </c>
      <c r="J1036" s="309" t="str">
        <f t="shared" si="990"/>
        <v/>
      </c>
      <c r="K1036" s="164"/>
      <c r="L1036" s="342" t="str">
        <f t="shared" si="991"/>
        <v/>
      </c>
      <c r="M1036" s="309" t="str">
        <f t="shared" si="992"/>
        <v/>
      </c>
      <c r="N1036" s="309" t="str">
        <f t="shared" si="993"/>
        <v/>
      </c>
      <c r="O1036" s="309" t="str">
        <f t="shared" si="994"/>
        <v/>
      </c>
      <c r="P1036" s="164"/>
      <c r="Q1036" s="309" t="str">
        <f t="shared" si="995"/>
        <v/>
      </c>
      <c r="R1036" s="309" t="str">
        <f t="shared" si="996"/>
        <v/>
      </c>
      <c r="S1036" s="56"/>
      <c r="T1036" s="57"/>
      <c r="U1036" s="64" t="str">
        <f>IF($A1036="","",'Stammdaten Mitarbeitende'!L1036)</f>
        <v/>
      </c>
      <c r="V1036" s="63">
        <f t="shared" si="997"/>
        <v>0</v>
      </c>
      <c r="W1036" s="63" t="str">
        <f t="shared" si="998"/>
        <v/>
      </c>
      <c r="X1036" s="63" t="str">
        <f t="shared" si="999"/>
        <v/>
      </c>
      <c r="Y1036" s="65" t="str">
        <f t="shared" si="1000"/>
        <v/>
      </c>
      <c r="Z1036" s="65" t="str">
        <f t="shared" si="1001"/>
        <v/>
      </c>
      <c r="AA1036" s="19" t="str">
        <f t="shared" si="1002"/>
        <v/>
      </c>
      <c r="AB1036" s="19" t="str">
        <f t="shared" si="1003"/>
        <v/>
      </c>
      <c r="AC1036" s="19" t="str">
        <f t="shared" si="1004"/>
        <v/>
      </c>
      <c r="AD1036" s="19" t="str">
        <f t="shared" si="1005"/>
        <v/>
      </c>
      <c r="AE1036" s="19" t="str">
        <f t="shared" si="1006"/>
        <v/>
      </c>
      <c r="AF1036" s="19" t="str">
        <f t="shared" si="1007"/>
        <v/>
      </c>
      <c r="AG1036" s="19">
        <f t="shared" si="1008"/>
        <v>0</v>
      </c>
      <c r="AH1036" s="19" t="str">
        <f t="shared" si="1009"/>
        <v/>
      </c>
      <c r="AI1036" s="81">
        <f t="shared" si="1010"/>
        <v>0</v>
      </c>
      <c r="AJ1036" s="80">
        <f t="shared" si="1016"/>
        <v>0</v>
      </c>
      <c r="AK1036" s="19">
        <f t="shared" si="1011"/>
        <v>0</v>
      </c>
      <c r="AL1036" s="19">
        <f t="shared" si="1012"/>
        <v>0</v>
      </c>
      <c r="AM1036" s="64">
        <f>IF('Stammdaten Mitarbeitende'!N1036&gt;0,AC1036,0)</f>
        <v>0</v>
      </c>
      <c r="AN1036" s="74">
        <f>IF('Stammdaten Mitarbeitende'!N1036&gt;0,P1036,0)</f>
        <v>0</v>
      </c>
      <c r="AO1036" s="19">
        <f t="shared" si="1013"/>
        <v>0</v>
      </c>
      <c r="AP1036" s="19">
        <f t="shared" si="1014"/>
        <v>0</v>
      </c>
      <c r="AQ1036" s="97">
        <f t="shared" si="1015"/>
        <v>0</v>
      </c>
    </row>
    <row r="1037" spans="1:43" ht="17.25" hidden="1" customHeight="1" x14ac:dyDescent="0.2">
      <c r="A1037" s="347" t="str">
        <f>'Stammdaten Mitarbeitende'!AA1037</f>
        <v/>
      </c>
      <c r="B1037" s="348" t="str">
        <f t="shared" si="988"/>
        <v/>
      </c>
      <c r="C1037" s="162"/>
      <c r="D1037" s="163"/>
      <c r="E1037" s="164"/>
      <c r="F1037" s="165"/>
      <c r="G1037" s="307"/>
      <c r="H1037" s="308"/>
      <c r="I1037" s="346">
        <f t="shared" si="989"/>
        <v>0</v>
      </c>
      <c r="J1037" s="309" t="str">
        <f t="shared" si="990"/>
        <v/>
      </c>
      <c r="K1037" s="164"/>
      <c r="L1037" s="342" t="str">
        <f t="shared" si="991"/>
        <v/>
      </c>
      <c r="M1037" s="309" t="str">
        <f t="shared" si="992"/>
        <v/>
      </c>
      <c r="N1037" s="309" t="str">
        <f t="shared" si="993"/>
        <v/>
      </c>
      <c r="O1037" s="309" t="str">
        <f t="shared" si="994"/>
        <v/>
      </c>
      <c r="P1037" s="164"/>
      <c r="Q1037" s="309" t="str">
        <f t="shared" si="995"/>
        <v/>
      </c>
      <c r="R1037" s="309" t="str">
        <f t="shared" si="996"/>
        <v/>
      </c>
      <c r="S1037" s="56"/>
      <c r="T1037" s="57"/>
      <c r="U1037" s="64" t="str">
        <f>IF($A1037="","",'Stammdaten Mitarbeitende'!L1037)</f>
        <v/>
      </c>
      <c r="V1037" s="63">
        <f t="shared" si="997"/>
        <v>0</v>
      </c>
      <c r="W1037" s="63" t="str">
        <f t="shared" si="998"/>
        <v/>
      </c>
      <c r="X1037" s="63" t="str">
        <f t="shared" si="999"/>
        <v/>
      </c>
      <c r="Y1037" s="65" t="str">
        <f t="shared" si="1000"/>
        <v/>
      </c>
      <c r="Z1037" s="65" t="str">
        <f t="shared" si="1001"/>
        <v/>
      </c>
      <c r="AA1037" s="19" t="str">
        <f t="shared" si="1002"/>
        <v/>
      </c>
      <c r="AB1037" s="19" t="str">
        <f t="shared" si="1003"/>
        <v/>
      </c>
      <c r="AC1037" s="19" t="str">
        <f t="shared" si="1004"/>
        <v/>
      </c>
      <c r="AD1037" s="19" t="str">
        <f t="shared" si="1005"/>
        <v/>
      </c>
      <c r="AE1037" s="19" t="str">
        <f t="shared" si="1006"/>
        <v/>
      </c>
      <c r="AF1037" s="19" t="str">
        <f t="shared" si="1007"/>
        <v/>
      </c>
      <c r="AG1037" s="19">
        <f t="shared" si="1008"/>
        <v>0</v>
      </c>
      <c r="AH1037" s="19" t="str">
        <f t="shared" si="1009"/>
        <v/>
      </c>
      <c r="AI1037" s="81">
        <f t="shared" si="1010"/>
        <v>0</v>
      </c>
      <c r="AJ1037" s="80">
        <f t="shared" si="1016"/>
        <v>0</v>
      </c>
      <c r="AK1037" s="19">
        <f t="shared" si="1011"/>
        <v>0</v>
      </c>
      <c r="AL1037" s="19">
        <f t="shared" si="1012"/>
        <v>0</v>
      </c>
      <c r="AM1037" s="64">
        <f>IF('Stammdaten Mitarbeitende'!N1037&gt;0,AC1037,0)</f>
        <v>0</v>
      </c>
      <c r="AN1037" s="74">
        <f>IF('Stammdaten Mitarbeitende'!N1037&gt;0,P1037,0)</f>
        <v>0</v>
      </c>
      <c r="AO1037" s="19">
        <f t="shared" si="1013"/>
        <v>0</v>
      </c>
      <c r="AP1037" s="19">
        <f t="shared" si="1014"/>
        <v>0</v>
      </c>
      <c r="AQ1037" s="97">
        <f t="shared" si="1015"/>
        <v>0</v>
      </c>
    </row>
    <row r="1038" spans="1:43" ht="17.25" hidden="1" customHeight="1" x14ac:dyDescent="0.2">
      <c r="A1038" s="347" t="str">
        <f>'Stammdaten Mitarbeitende'!AA1038</f>
        <v/>
      </c>
      <c r="B1038" s="348" t="str">
        <f t="shared" si="988"/>
        <v/>
      </c>
      <c r="C1038" s="162"/>
      <c r="D1038" s="163"/>
      <c r="E1038" s="164"/>
      <c r="F1038" s="165"/>
      <c r="G1038" s="307"/>
      <c r="H1038" s="308"/>
      <c r="I1038" s="346">
        <f t="shared" si="989"/>
        <v>0</v>
      </c>
      <c r="J1038" s="309" t="str">
        <f t="shared" si="990"/>
        <v/>
      </c>
      <c r="K1038" s="164"/>
      <c r="L1038" s="342" t="str">
        <f t="shared" si="991"/>
        <v/>
      </c>
      <c r="M1038" s="309" t="str">
        <f t="shared" si="992"/>
        <v/>
      </c>
      <c r="N1038" s="309" t="str">
        <f t="shared" si="993"/>
        <v/>
      </c>
      <c r="O1038" s="309" t="str">
        <f t="shared" si="994"/>
        <v/>
      </c>
      <c r="P1038" s="164"/>
      <c r="Q1038" s="309" t="str">
        <f t="shared" si="995"/>
        <v/>
      </c>
      <c r="R1038" s="309" t="str">
        <f t="shared" si="996"/>
        <v/>
      </c>
      <c r="S1038" s="56"/>
      <c r="T1038" s="57"/>
      <c r="U1038" s="64" t="str">
        <f>IF($A1038="","",'Stammdaten Mitarbeitende'!L1038)</f>
        <v/>
      </c>
      <c r="V1038" s="63">
        <f t="shared" si="997"/>
        <v>0</v>
      </c>
      <c r="W1038" s="63" t="str">
        <f t="shared" si="998"/>
        <v/>
      </c>
      <c r="X1038" s="63" t="str">
        <f t="shared" si="999"/>
        <v/>
      </c>
      <c r="Y1038" s="65" t="str">
        <f t="shared" si="1000"/>
        <v/>
      </c>
      <c r="Z1038" s="65" t="str">
        <f t="shared" si="1001"/>
        <v/>
      </c>
      <c r="AA1038" s="19" t="str">
        <f t="shared" si="1002"/>
        <v/>
      </c>
      <c r="AB1038" s="19" t="str">
        <f t="shared" si="1003"/>
        <v/>
      </c>
      <c r="AC1038" s="19" t="str">
        <f t="shared" si="1004"/>
        <v/>
      </c>
      <c r="AD1038" s="19" t="str">
        <f t="shared" si="1005"/>
        <v/>
      </c>
      <c r="AE1038" s="19" t="str">
        <f t="shared" si="1006"/>
        <v/>
      </c>
      <c r="AF1038" s="19" t="str">
        <f t="shared" si="1007"/>
        <v/>
      </c>
      <c r="AG1038" s="19">
        <f t="shared" si="1008"/>
        <v>0</v>
      </c>
      <c r="AH1038" s="19" t="str">
        <f t="shared" si="1009"/>
        <v/>
      </c>
      <c r="AI1038" s="81">
        <f t="shared" si="1010"/>
        <v>0</v>
      </c>
      <c r="AJ1038" s="80">
        <f t="shared" si="1016"/>
        <v>0</v>
      </c>
      <c r="AK1038" s="19">
        <f t="shared" si="1011"/>
        <v>0</v>
      </c>
      <c r="AL1038" s="19">
        <f t="shared" si="1012"/>
        <v>0</v>
      </c>
      <c r="AM1038" s="64">
        <f>IF('Stammdaten Mitarbeitende'!N1038&gt;0,AC1038,0)</f>
        <v>0</v>
      </c>
      <c r="AN1038" s="74">
        <f>IF('Stammdaten Mitarbeitende'!N1038&gt;0,P1038,0)</f>
        <v>0</v>
      </c>
      <c r="AO1038" s="19">
        <f t="shared" si="1013"/>
        <v>0</v>
      </c>
      <c r="AP1038" s="19">
        <f t="shared" si="1014"/>
        <v>0</v>
      </c>
      <c r="AQ1038" s="97">
        <f t="shared" si="1015"/>
        <v>0</v>
      </c>
    </row>
    <row r="1039" spans="1:43" ht="17.25" hidden="1" customHeight="1" x14ac:dyDescent="0.2">
      <c r="A1039" s="347" t="str">
        <f>'Stammdaten Mitarbeitende'!AA1039</f>
        <v/>
      </c>
      <c r="B1039" s="348" t="str">
        <f t="shared" si="988"/>
        <v/>
      </c>
      <c r="C1039" s="162"/>
      <c r="D1039" s="163"/>
      <c r="E1039" s="164"/>
      <c r="F1039" s="165"/>
      <c r="G1039" s="307"/>
      <c r="H1039" s="308"/>
      <c r="I1039" s="346">
        <f t="shared" si="989"/>
        <v>0</v>
      </c>
      <c r="J1039" s="309" t="str">
        <f t="shared" si="990"/>
        <v/>
      </c>
      <c r="K1039" s="164"/>
      <c r="L1039" s="342" t="str">
        <f t="shared" si="991"/>
        <v/>
      </c>
      <c r="M1039" s="309" t="str">
        <f t="shared" si="992"/>
        <v/>
      </c>
      <c r="N1039" s="309" t="str">
        <f t="shared" si="993"/>
        <v/>
      </c>
      <c r="O1039" s="309" t="str">
        <f t="shared" si="994"/>
        <v/>
      </c>
      <c r="P1039" s="164"/>
      <c r="Q1039" s="309" t="str">
        <f t="shared" si="995"/>
        <v/>
      </c>
      <c r="R1039" s="309" t="str">
        <f t="shared" si="996"/>
        <v/>
      </c>
      <c r="S1039" s="56"/>
      <c r="T1039" s="57"/>
      <c r="U1039" s="64" t="str">
        <f>IF($A1039="","",'Stammdaten Mitarbeitende'!L1039)</f>
        <v/>
      </c>
      <c r="V1039" s="63">
        <f t="shared" si="997"/>
        <v>0</v>
      </c>
      <c r="W1039" s="63" t="str">
        <f t="shared" si="998"/>
        <v/>
      </c>
      <c r="X1039" s="63" t="str">
        <f t="shared" si="999"/>
        <v/>
      </c>
      <c r="Y1039" s="65" t="str">
        <f t="shared" si="1000"/>
        <v/>
      </c>
      <c r="Z1039" s="65" t="str">
        <f t="shared" si="1001"/>
        <v/>
      </c>
      <c r="AA1039" s="19" t="str">
        <f t="shared" si="1002"/>
        <v/>
      </c>
      <c r="AB1039" s="19" t="str">
        <f t="shared" si="1003"/>
        <v/>
      </c>
      <c r="AC1039" s="19" t="str">
        <f t="shared" si="1004"/>
        <v/>
      </c>
      <c r="AD1039" s="19" t="str">
        <f t="shared" si="1005"/>
        <v/>
      </c>
      <c r="AE1039" s="19" t="str">
        <f t="shared" si="1006"/>
        <v/>
      </c>
      <c r="AF1039" s="19" t="str">
        <f t="shared" si="1007"/>
        <v/>
      </c>
      <c r="AG1039" s="19">
        <f t="shared" si="1008"/>
        <v>0</v>
      </c>
      <c r="AH1039" s="19" t="str">
        <f t="shared" si="1009"/>
        <v/>
      </c>
      <c r="AI1039" s="81">
        <f t="shared" si="1010"/>
        <v>0</v>
      </c>
      <c r="AJ1039" s="80">
        <f t="shared" si="1016"/>
        <v>0</v>
      </c>
      <c r="AK1039" s="19">
        <f t="shared" si="1011"/>
        <v>0</v>
      </c>
      <c r="AL1039" s="19">
        <f t="shared" si="1012"/>
        <v>0</v>
      </c>
      <c r="AM1039" s="64">
        <f>IF('Stammdaten Mitarbeitende'!N1039&gt;0,AC1039,0)</f>
        <v>0</v>
      </c>
      <c r="AN1039" s="74">
        <f>IF('Stammdaten Mitarbeitende'!N1039&gt;0,P1039,0)</f>
        <v>0</v>
      </c>
      <c r="AO1039" s="19">
        <f t="shared" si="1013"/>
        <v>0</v>
      </c>
      <c r="AP1039" s="19">
        <f t="shared" si="1014"/>
        <v>0</v>
      </c>
      <c r="AQ1039" s="97">
        <f t="shared" si="1015"/>
        <v>0</v>
      </c>
    </row>
    <row r="1040" spans="1:43" ht="17.25" hidden="1" customHeight="1" x14ac:dyDescent="0.2">
      <c r="A1040" s="347" t="str">
        <f>'Stammdaten Mitarbeitende'!AA1040</f>
        <v/>
      </c>
      <c r="B1040" s="348" t="str">
        <f t="shared" si="988"/>
        <v/>
      </c>
      <c r="C1040" s="162"/>
      <c r="D1040" s="163"/>
      <c r="E1040" s="164"/>
      <c r="F1040" s="165"/>
      <c r="G1040" s="307"/>
      <c r="H1040" s="308"/>
      <c r="I1040" s="346">
        <f t="shared" si="989"/>
        <v>0</v>
      </c>
      <c r="J1040" s="309" t="str">
        <f t="shared" si="990"/>
        <v/>
      </c>
      <c r="K1040" s="164"/>
      <c r="L1040" s="342" t="str">
        <f t="shared" si="991"/>
        <v/>
      </c>
      <c r="M1040" s="309" t="str">
        <f t="shared" si="992"/>
        <v/>
      </c>
      <c r="N1040" s="309" t="str">
        <f t="shared" si="993"/>
        <v/>
      </c>
      <c r="O1040" s="309" t="str">
        <f t="shared" si="994"/>
        <v/>
      </c>
      <c r="P1040" s="164"/>
      <c r="Q1040" s="309" t="str">
        <f t="shared" si="995"/>
        <v/>
      </c>
      <c r="R1040" s="309" t="str">
        <f t="shared" si="996"/>
        <v/>
      </c>
      <c r="S1040" s="56"/>
      <c r="T1040" s="57"/>
      <c r="U1040" s="64" t="str">
        <f>IF($A1040="","",'Stammdaten Mitarbeitende'!L1040)</f>
        <v/>
      </c>
      <c r="V1040" s="63">
        <f t="shared" si="997"/>
        <v>0</v>
      </c>
      <c r="W1040" s="63" t="str">
        <f t="shared" si="998"/>
        <v/>
      </c>
      <c r="X1040" s="63" t="str">
        <f t="shared" si="999"/>
        <v/>
      </c>
      <c r="Y1040" s="65" t="str">
        <f t="shared" si="1000"/>
        <v/>
      </c>
      <c r="Z1040" s="65" t="str">
        <f t="shared" si="1001"/>
        <v/>
      </c>
      <c r="AA1040" s="19" t="str">
        <f t="shared" si="1002"/>
        <v/>
      </c>
      <c r="AB1040" s="19" t="str">
        <f t="shared" si="1003"/>
        <v/>
      </c>
      <c r="AC1040" s="19" t="str">
        <f t="shared" si="1004"/>
        <v/>
      </c>
      <c r="AD1040" s="19" t="str">
        <f t="shared" si="1005"/>
        <v/>
      </c>
      <c r="AE1040" s="19" t="str">
        <f t="shared" si="1006"/>
        <v/>
      </c>
      <c r="AF1040" s="19" t="str">
        <f t="shared" si="1007"/>
        <v/>
      </c>
      <c r="AG1040" s="19">
        <f t="shared" si="1008"/>
        <v>0</v>
      </c>
      <c r="AH1040" s="19" t="str">
        <f t="shared" si="1009"/>
        <v/>
      </c>
      <c r="AI1040" s="81">
        <f t="shared" si="1010"/>
        <v>0</v>
      </c>
      <c r="AJ1040" s="80">
        <f t="shared" si="1016"/>
        <v>0</v>
      </c>
      <c r="AK1040" s="19">
        <f t="shared" si="1011"/>
        <v>0</v>
      </c>
      <c r="AL1040" s="19">
        <f t="shared" si="1012"/>
        <v>0</v>
      </c>
      <c r="AM1040" s="64">
        <f>IF('Stammdaten Mitarbeitende'!N1040&gt;0,AC1040,0)</f>
        <v>0</v>
      </c>
      <c r="AN1040" s="74">
        <f>IF('Stammdaten Mitarbeitende'!N1040&gt;0,P1040,0)</f>
        <v>0</v>
      </c>
      <c r="AO1040" s="19">
        <f t="shared" si="1013"/>
        <v>0</v>
      </c>
      <c r="AP1040" s="19">
        <f t="shared" si="1014"/>
        <v>0</v>
      </c>
      <c r="AQ1040" s="97">
        <f t="shared" si="1015"/>
        <v>0</v>
      </c>
    </row>
    <row r="1041" spans="1:43" ht="17.25" hidden="1" customHeight="1" x14ac:dyDescent="0.2">
      <c r="A1041" s="347" t="str">
        <f>'Stammdaten Mitarbeitende'!AA1041</f>
        <v/>
      </c>
      <c r="B1041" s="348" t="str">
        <f t="shared" si="988"/>
        <v/>
      </c>
      <c r="C1041" s="162"/>
      <c r="D1041" s="163"/>
      <c r="E1041" s="164"/>
      <c r="F1041" s="165"/>
      <c r="G1041" s="307"/>
      <c r="H1041" s="308"/>
      <c r="I1041" s="346">
        <f t="shared" si="989"/>
        <v>0</v>
      </c>
      <c r="J1041" s="309" t="str">
        <f t="shared" si="990"/>
        <v/>
      </c>
      <c r="K1041" s="164"/>
      <c r="L1041" s="342" t="str">
        <f t="shared" si="991"/>
        <v/>
      </c>
      <c r="M1041" s="309" t="str">
        <f t="shared" si="992"/>
        <v/>
      </c>
      <c r="N1041" s="309" t="str">
        <f t="shared" si="993"/>
        <v/>
      </c>
      <c r="O1041" s="309" t="str">
        <f t="shared" si="994"/>
        <v/>
      </c>
      <c r="P1041" s="164"/>
      <c r="Q1041" s="309" t="str">
        <f t="shared" si="995"/>
        <v/>
      </c>
      <c r="R1041" s="309" t="str">
        <f t="shared" si="996"/>
        <v/>
      </c>
      <c r="S1041" s="56"/>
      <c r="T1041" s="57"/>
      <c r="U1041" s="64" t="str">
        <f>IF($A1041="","",'Stammdaten Mitarbeitende'!L1041)</f>
        <v/>
      </c>
      <c r="V1041" s="63">
        <f t="shared" si="997"/>
        <v>0</v>
      </c>
      <c r="W1041" s="63" t="str">
        <f t="shared" si="998"/>
        <v/>
      </c>
      <c r="X1041" s="63" t="str">
        <f t="shared" si="999"/>
        <v/>
      </c>
      <c r="Y1041" s="65" t="str">
        <f t="shared" si="1000"/>
        <v/>
      </c>
      <c r="Z1041" s="65" t="str">
        <f t="shared" si="1001"/>
        <v/>
      </c>
      <c r="AA1041" s="19" t="str">
        <f t="shared" si="1002"/>
        <v/>
      </c>
      <c r="AB1041" s="19" t="str">
        <f t="shared" si="1003"/>
        <v/>
      </c>
      <c r="AC1041" s="19" t="str">
        <f t="shared" si="1004"/>
        <v/>
      </c>
      <c r="AD1041" s="19" t="str">
        <f t="shared" si="1005"/>
        <v/>
      </c>
      <c r="AE1041" s="19" t="str">
        <f t="shared" si="1006"/>
        <v/>
      </c>
      <c r="AF1041" s="19" t="str">
        <f t="shared" si="1007"/>
        <v/>
      </c>
      <c r="AG1041" s="19">
        <f t="shared" si="1008"/>
        <v>0</v>
      </c>
      <c r="AH1041" s="19" t="str">
        <f t="shared" si="1009"/>
        <v/>
      </c>
      <c r="AI1041" s="81">
        <f t="shared" si="1010"/>
        <v>0</v>
      </c>
      <c r="AJ1041" s="80">
        <f t="shared" si="1016"/>
        <v>0</v>
      </c>
      <c r="AK1041" s="19">
        <f t="shared" si="1011"/>
        <v>0</v>
      </c>
      <c r="AL1041" s="19">
        <f t="shared" si="1012"/>
        <v>0</v>
      </c>
      <c r="AM1041" s="64">
        <f>IF('Stammdaten Mitarbeitende'!N1041&gt;0,AC1041,0)</f>
        <v>0</v>
      </c>
      <c r="AN1041" s="74">
        <f>IF('Stammdaten Mitarbeitende'!N1041&gt;0,P1041,0)</f>
        <v>0</v>
      </c>
      <c r="AO1041" s="19">
        <f t="shared" si="1013"/>
        <v>0</v>
      </c>
      <c r="AP1041" s="19">
        <f t="shared" si="1014"/>
        <v>0</v>
      </c>
      <c r="AQ1041" s="97">
        <f t="shared" si="1015"/>
        <v>0</v>
      </c>
    </row>
    <row r="1042" spans="1:43" ht="17.25" hidden="1" customHeight="1" x14ac:dyDescent="0.2">
      <c r="A1042" s="347" t="str">
        <f>'Stammdaten Mitarbeitende'!AA1042</f>
        <v/>
      </c>
      <c r="B1042" s="348" t="str">
        <f t="shared" si="988"/>
        <v/>
      </c>
      <c r="C1042" s="162"/>
      <c r="D1042" s="163"/>
      <c r="E1042" s="164"/>
      <c r="F1042" s="165"/>
      <c r="G1042" s="307"/>
      <c r="H1042" s="308"/>
      <c r="I1042" s="346">
        <f t="shared" si="989"/>
        <v>0</v>
      </c>
      <c r="J1042" s="309" t="str">
        <f t="shared" si="990"/>
        <v/>
      </c>
      <c r="K1042" s="164"/>
      <c r="L1042" s="342" t="str">
        <f t="shared" si="991"/>
        <v/>
      </c>
      <c r="M1042" s="309" t="str">
        <f t="shared" si="992"/>
        <v/>
      </c>
      <c r="N1042" s="309" t="str">
        <f t="shared" si="993"/>
        <v/>
      </c>
      <c r="O1042" s="309" t="str">
        <f t="shared" si="994"/>
        <v/>
      </c>
      <c r="P1042" s="164"/>
      <c r="Q1042" s="309" t="str">
        <f t="shared" si="995"/>
        <v/>
      </c>
      <c r="R1042" s="309" t="str">
        <f t="shared" si="996"/>
        <v/>
      </c>
      <c r="S1042" s="56"/>
      <c r="T1042" s="57"/>
      <c r="U1042" s="64" t="str">
        <f>IF($A1042="","",'Stammdaten Mitarbeitende'!L1042)</f>
        <v/>
      </c>
      <c r="V1042" s="63">
        <f t="shared" si="997"/>
        <v>0</v>
      </c>
      <c r="W1042" s="63" t="str">
        <f t="shared" si="998"/>
        <v/>
      </c>
      <c r="X1042" s="63" t="str">
        <f t="shared" si="999"/>
        <v/>
      </c>
      <c r="Y1042" s="65" t="str">
        <f t="shared" si="1000"/>
        <v/>
      </c>
      <c r="Z1042" s="65" t="str">
        <f t="shared" si="1001"/>
        <v/>
      </c>
      <c r="AA1042" s="19" t="str">
        <f t="shared" si="1002"/>
        <v/>
      </c>
      <c r="AB1042" s="19" t="str">
        <f t="shared" si="1003"/>
        <v/>
      </c>
      <c r="AC1042" s="19" t="str">
        <f t="shared" si="1004"/>
        <v/>
      </c>
      <c r="AD1042" s="19" t="str">
        <f t="shared" si="1005"/>
        <v/>
      </c>
      <c r="AE1042" s="19" t="str">
        <f t="shared" si="1006"/>
        <v/>
      </c>
      <c r="AF1042" s="19" t="str">
        <f t="shared" si="1007"/>
        <v/>
      </c>
      <c r="AG1042" s="19">
        <f t="shared" si="1008"/>
        <v>0</v>
      </c>
      <c r="AH1042" s="19" t="str">
        <f t="shared" si="1009"/>
        <v/>
      </c>
      <c r="AI1042" s="81">
        <f t="shared" si="1010"/>
        <v>0</v>
      </c>
      <c r="AJ1042" s="80">
        <f t="shared" si="1016"/>
        <v>0</v>
      </c>
      <c r="AK1042" s="19">
        <f t="shared" si="1011"/>
        <v>0</v>
      </c>
      <c r="AL1042" s="19">
        <f t="shared" si="1012"/>
        <v>0</v>
      </c>
      <c r="AM1042" s="64">
        <f>IF('Stammdaten Mitarbeitende'!N1042&gt;0,AC1042,0)</f>
        <v>0</v>
      </c>
      <c r="AN1042" s="74">
        <f>IF('Stammdaten Mitarbeitende'!N1042&gt;0,P1042,0)</f>
        <v>0</v>
      </c>
      <c r="AO1042" s="19">
        <f t="shared" si="1013"/>
        <v>0</v>
      </c>
      <c r="AP1042" s="19">
        <f t="shared" si="1014"/>
        <v>0</v>
      </c>
      <c r="AQ1042" s="97">
        <f t="shared" si="1015"/>
        <v>0</v>
      </c>
    </row>
    <row r="1043" spans="1:43" ht="17.25" hidden="1" customHeight="1" x14ac:dyDescent="0.2">
      <c r="A1043" s="347" t="str">
        <f>'Stammdaten Mitarbeitende'!AA1043</f>
        <v/>
      </c>
      <c r="B1043" s="348" t="str">
        <f t="shared" si="988"/>
        <v/>
      </c>
      <c r="C1043" s="162"/>
      <c r="D1043" s="163"/>
      <c r="E1043" s="164"/>
      <c r="F1043" s="165"/>
      <c r="G1043" s="307"/>
      <c r="H1043" s="308"/>
      <c r="I1043" s="346">
        <f t="shared" si="989"/>
        <v>0</v>
      </c>
      <c r="J1043" s="309" t="str">
        <f t="shared" si="990"/>
        <v/>
      </c>
      <c r="K1043" s="164"/>
      <c r="L1043" s="342" t="str">
        <f t="shared" si="991"/>
        <v/>
      </c>
      <c r="M1043" s="309" t="str">
        <f t="shared" si="992"/>
        <v/>
      </c>
      <c r="N1043" s="309" t="str">
        <f t="shared" si="993"/>
        <v/>
      </c>
      <c r="O1043" s="309" t="str">
        <f t="shared" si="994"/>
        <v/>
      </c>
      <c r="P1043" s="164"/>
      <c r="Q1043" s="309" t="str">
        <f t="shared" si="995"/>
        <v/>
      </c>
      <c r="R1043" s="309" t="str">
        <f t="shared" si="996"/>
        <v/>
      </c>
      <c r="S1043" s="56"/>
      <c r="T1043" s="57"/>
      <c r="U1043" s="64" t="str">
        <f>IF($A1043="","",'Stammdaten Mitarbeitende'!L1043)</f>
        <v/>
      </c>
      <c r="V1043" s="63">
        <f t="shared" si="997"/>
        <v>0</v>
      </c>
      <c r="W1043" s="63" t="str">
        <f t="shared" si="998"/>
        <v/>
      </c>
      <c r="X1043" s="63" t="str">
        <f t="shared" si="999"/>
        <v/>
      </c>
      <c r="Y1043" s="65" t="str">
        <f t="shared" si="1000"/>
        <v/>
      </c>
      <c r="Z1043" s="65" t="str">
        <f t="shared" si="1001"/>
        <v/>
      </c>
      <c r="AA1043" s="19" t="str">
        <f t="shared" si="1002"/>
        <v/>
      </c>
      <c r="AB1043" s="19" t="str">
        <f t="shared" si="1003"/>
        <v/>
      </c>
      <c r="AC1043" s="19" t="str">
        <f t="shared" si="1004"/>
        <v/>
      </c>
      <c r="AD1043" s="19" t="str">
        <f t="shared" si="1005"/>
        <v/>
      </c>
      <c r="AE1043" s="19" t="str">
        <f t="shared" si="1006"/>
        <v/>
      </c>
      <c r="AF1043" s="19" t="str">
        <f t="shared" si="1007"/>
        <v/>
      </c>
      <c r="AG1043" s="19">
        <f t="shared" si="1008"/>
        <v>0</v>
      </c>
      <c r="AH1043" s="19" t="str">
        <f t="shared" si="1009"/>
        <v/>
      </c>
      <c r="AI1043" s="81">
        <f t="shared" si="1010"/>
        <v>0</v>
      </c>
      <c r="AJ1043" s="80">
        <f t="shared" si="1016"/>
        <v>0</v>
      </c>
      <c r="AK1043" s="19">
        <f t="shared" si="1011"/>
        <v>0</v>
      </c>
      <c r="AL1043" s="19">
        <f t="shared" si="1012"/>
        <v>0</v>
      </c>
      <c r="AM1043" s="64">
        <f>IF('Stammdaten Mitarbeitende'!N1043&gt;0,AC1043,0)</f>
        <v>0</v>
      </c>
      <c r="AN1043" s="74">
        <f>IF('Stammdaten Mitarbeitende'!N1043&gt;0,P1043,0)</f>
        <v>0</v>
      </c>
      <c r="AO1043" s="19">
        <f t="shared" si="1013"/>
        <v>0</v>
      </c>
      <c r="AP1043" s="19">
        <f t="shared" si="1014"/>
        <v>0</v>
      </c>
      <c r="AQ1043" s="97">
        <f t="shared" si="1015"/>
        <v>0</v>
      </c>
    </row>
    <row r="1044" spans="1:43" ht="17.25" hidden="1" customHeight="1" x14ac:dyDescent="0.2">
      <c r="A1044" s="347" t="str">
        <f>'Stammdaten Mitarbeitende'!AA1044</f>
        <v/>
      </c>
      <c r="B1044" s="348" t="str">
        <f t="shared" si="988"/>
        <v/>
      </c>
      <c r="C1044" s="162"/>
      <c r="D1044" s="163"/>
      <c r="E1044" s="164"/>
      <c r="F1044" s="165"/>
      <c r="G1044" s="307"/>
      <c r="H1044" s="308"/>
      <c r="I1044" s="346">
        <f t="shared" si="989"/>
        <v>0</v>
      </c>
      <c r="J1044" s="309" t="str">
        <f t="shared" si="990"/>
        <v/>
      </c>
      <c r="K1044" s="164"/>
      <c r="L1044" s="342" t="str">
        <f t="shared" si="991"/>
        <v/>
      </c>
      <c r="M1044" s="309" t="str">
        <f t="shared" si="992"/>
        <v/>
      </c>
      <c r="N1044" s="309" t="str">
        <f t="shared" si="993"/>
        <v/>
      </c>
      <c r="O1044" s="309" t="str">
        <f t="shared" si="994"/>
        <v/>
      </c>
      <c r="P1044" s="164"/>
      <c r="Q1044" s="309" t="str">
        <f t="shared" si="995"/>
        <v/>
      </c>
      <c r="R1044" s="309" t="str">
        <f t="shared" si="996"/>
        <v/>
      </c>
      <c r="S1044" s="56"/>
      <c r="T1044" s="57"/>
      <c r="U1044" s="64" t="str">
        <f>IF($A1044="","",'Stammdaten Mitarbeitende'!L1044)</f>
        <v/>
      </c>
      <c r="V1044" s="63">
        <f t="shared" si="997"/>
        <v>0</v>
      </c>
      <c r="W1044" s="63" t="str">
        <f t="shared" si="998"/>
        <v/>
      </c>
      <c r="X1044" s="63" t="str">
        <f t="shared" si="999"/>
        <v/>
      </c>
      <c r="Y1044" s="65" t="str">
        <f t="shared" si="1000"/>
        <v/>
      </c>
      <c r="Z1044" s="65" t="str">
        <f t="shared" si="1001"/>
        <v/>
      </c>
      <c r="AA1044" s="19" t="str">
        <f t="shared" si="1002"/>
        <v/>
      </c>
      <c r="AB1044" s="19" t="str">
        <f t="shared" si="1003"/>
        <v/>
      </c>
      <c r="AC1044" s="19" t="str">
        <f t="shared" si="1004"/>
        <v/>
      </c>
      <c r="AD1044" s="19" t="str">
        <f t="shared" si="1005"/>
        <v/>
      </c>
      <c r="AE1044" s="19" t="str">
        <f t="shared" si="1006"/>
        <v/>
      </c>
      <c r="AF1044" s="19" t="str">
        <f t="shared" si="1007"/>
        <v/>
      </c>
      <c r="AG1044" s="19">
        <f t="shared" si="1008"/>
        <v>0</v>
      </c>
      <c r="AH1044" s="19" t="str">
        <f t="shared" si="1009"/>
        <v/>
      </c>
      <c r="AI1044" s="81">
        <f t="shared" si="1010"/>
        <v>0</v>
      </c>
      <c r="AJ1044" s="80">
        <f t="shared" si="1016"/>
        <v>0</v>
      </c>
      <c r="AK1044" s="19">
        <f t="shared" si="1011"/>
        <v>0</v>
      </c>
      <c r="AL1044" s="19">
        <f t="shared" si="1012"/>
        <v>0</v>
      </c>
      <c r="AM1044" s="64">
        <f>IF('Stammdaten Mitarbeitende'!N1044&gt;0,AC1044,0)</f>
        <v>0</v>
      </c>
      <c r="AN1044" s="74">
        <f>IF('Stammdaten Mitarbeitende'!N1044&gt;0,P1044,0)</f>
        <v>0</v>
      </c>
      <c r="AO1044" s="19">
        <f t="shared" si="1013"/>
        <v>0</v>
      </c>
      <c r="AP1044" s="19">
        <f t="shared" si="1014"/>
        <v>0</v>
      </c>
      <c r="AQ1044" s="97">
        <f t="shared" si="1015"/>
        <v>0</v>
      </c>
    </row>
    <row r="1045" spans="1:43" ht="17.25" hidden="1" customHeight="1" x14ac:dyDescent="0.2">
      <c r="A1045" s="347" t="str">
        <f>'Stammdaten Mitarbeitende'!AA1045</f>
        <v/>
      </c>
      <c r="B1045" s="348" t="str">
        <f t="shared" si="988"/>
        <v/>
      </c>
      <c r="C1045" s="162"/>
      <c r="D1045" s="163"/>
      <c r="E1045" s="164"/>
      <c r="F1045" s="165"/>
      <c r="G1045" s="307"/>
      <c r="H1045" s="308"/>
      <c r="I1045" s="346">
        <f t="shared" si="989"/>
        <v>0</v>
      </c>
      <c r="J1045" s="309" t="str">
        <f t="shared" si="990"/>
        <v/>
      </c>
      <c r="K1045" s="164"/>
      <c r="L1045" s="342" t="str">
        <f t="shared" si="991"/>
        <v/>
      </c>
      <c r="M1045" s="309" t="str">
        <f t="shared" si="992"/>
        <v/>
      </c>
      <c r="N1045" s="309" t="str">
        <f t="shared" si="993"/>
        <v/>
      </c>
      <c r="O1045" s="309" t="str">
        <f t="shared" si="994"/>
        <v/>
      </c>
      <c r="P1045" s="164"/>
      <c r="Q1045" s="309" t="str">
        <f t="shared" si="995"/>
        <v/>
      </c>
      <c r="R1045" s="309" t="str">
        <f t="shared" si="996"/>
        <v/>
      </c>
      <c r="S1045" s="56"/>
      <c r="T1045" s="57"/>
      <c r="U1045" s="64" t="str">
        <f>IF($A1045="","",'Stammdaten Mitarbeitende'!L1045)</f>
        <v/>
      </c>
      <c r="V1045" s="63">
        <f t="shared" si="997"/>
        <v>0</v>
      </c>
      <c r="W1045" s="63" t="str">
        <f t="shared" si="998"/>
        <v/>
      </c>
      <c r="X1045" s="63" t="str">
        <f t="shared" si="999"/>
        <v/>
      </c>
      <c r="Y1045" s="65" t="str">
        <f t="shared" si="1000"/>
        <v/>
      </c>
      <c r="Z1045" s="65" t="str">
        <f t="shared" si="1001"/>
        <v/>
      </c>
      <c r="AA1045" s="19" t="str">
        <f t="shared" si="1002"/>
        <v/>
      </c>
      <c r="AB1045" s="19" t="str">
        <f t="shared" si="1003"/>
        <v/>
      </c>
      <c r="AC1045" s="19" t="str">
        <f t="shared" si="1004"/>
        <v/>
      </c>
      <c r="AD1045" s="19" t="str">
        <f t="shared" si="1005"/>
        <v/>
      </c>
      <c r="AE1045" s="19" t="str">
        <f t="shared" si="1006"/>
        <v/>
      </c>
      <c r="AF1045" s="19" t="str">
        <f t="shared" si="1007"/>
        <v/>
      </c>
      <c r="AG1045" s="19">
        <f t="shared" si="1008"/>
        <v>0</v>
      </c>
      <c r="AH1045" s="19" t="str">
        <f t="shared" si="1009"/>
        <v/>
      </c>
      <c r="AI1045" s="81">
        <f t="shared" si="1010"/>
        <v>0</v>
      </c>
      <c r="AJ1045" s="80">
        <f t="shared" si="1016"/>
        <v>0</v>
      </c>
      <c r="AK1045" s="19">
        <f t="shared" si="1011"/>
        <v>0</v>
      </c>
      <c r="AL1045" s="19">
        <f t="shared" si="1012"/>
        <v>0</v>
      </c>
      <c r="AM1045" s="64">
        <f>IF('Stammdaten Mitarbeitende'!N1045&gt;0,AC1045,0)</f>
        <v>0</v>
      </c>
      <c r="AN1045" s="74">
        <f>IF('Stammdaten Mitarbeitende'!N1045&gt;0,P1045,0)</f>
        <v>0</v>
      </c>
      <c r="AO1045" s="19">
        <f t="shared" si="1013"/>
        <v>0</v>
      </c>
      <c r="AP1045" s="19">
        <f t="shared" si="1014"/>
        <v>0</v>
      </c>
      <c r="AQ1045" s="97">
        <f t="shared" si="1015"/>
        <v>0</v>
      </c>
    </row>
    <row r="1046" spans="1:43" ht="17.25" hidden="1" customHeight="1" x14ac:dyDescent="0.2">
      <c r="A1046" s="347" t="str">
        <f>'Stammdaten Mitarbeitende'!AA1046</f>
        <v/>
      </c>
      <c r="B1046" s="348" t="str">
        <f t="shared" si="988"/>
        <v/>
      </c>
      <c r="C1046" s="162"/>
      <c r="D1046" s="163"/>
      <c r="E1046" s="164"/>
      <c r="F1046" s="165"/>
      <c r="G1046" s="307"/>
      <c r="H1046" s="308"/>
      <c r="I1046" s="346">
        <f t="shared" si="989"/>
        <v>0</v>
      </c>
      <c r="J1046" s="309" t="str">
        <f t="shared" si="990"/>
        <v/>
      </c>
      <c r="K1046" s="164"/>
      <c r="L1046" s="342" t="str">
        <f t="shared" si="991"/>
        <v/>
      </c>
      <c r="M1046" s="309" t="str">
        <f t="shared" si="992"/>
        <v/>
      </c>
      <c r="N1046" s="309" t="str">
        <f t="shared" si="993"/>
        <v/>
      </c>
      <c r="O1046" s="309" t="str">
        <f t="shared" si="994"/>
        <v/>
      </c>
      <c r="P1046" s="164"/>
      <c r="Q1046" s="309" t="str">
        <f t="shared" si="995"/>
        <v/>
      </c>
      <c r="R1046" s="309" t="str">
        <f t="shared" si="996"/>
        <v/>
      </c>
      <c r="S1046" s="56"/>
      <c r="T1046" s="57"/>
      <c r="U1046" s="64" t="str">
        <f>IF($A1046="","",'Stammdaten Mitarbeitende'!L1046)</f>
        <v/>
      </c>
      <c r="V1046" s="63">
        <f t="shared" si="997"/>
        <v>0</v>
      </c>
      <c r="W1046" s="63" t="str">
        <f t="shared" si="998"/>
        <v/>
      </c>
      <c r="X1046" s="63" t="str">
        <f t="shared" si="999"/>
        <v/>
      </c>
      <c r="Y1046" s="65" t="str">
        <f t="shared" si="1000"/>
        <v/>
      </c>
      <c r="Z1046" s="65" t="str">
        <f t="shared" si="1001"/>
        <v/>
      </c>
      <c r="AA1046" s="19" t="str">
        <f t="shared" si="1002"/>
        <v/>
      </c>
      <c r="AB1046" s="19" t="str">
        <f t="shared" si="1003"/>
        <v/>
      </c>
      <c r="AC1046" s="19" t="str">
        <f t="shared" si="1004"/>
        <v/>
      </c>
      <c r="AD1046" s="19" t="str">
        <f t="shared" si="1005"/>
        <v/>
      </c>
      <c r="AE1046" s="19" t="str">
        <f t="shared" si="1006"/>
        <v/>
      </c>
      <c r="AF1046" s="19" t="str">
        <f t="shared" si="1007"/>
        <v/>
      </c>
      <c r="AG1046" s="19">
        <f t="shared" si="1008"/>
        <v>0</v>
      </c>
      <c r="AH1046" s="19" t="str">
        <f t="shared" si="1009"/>
        <v/>
      </c>
      <c r="AI1046" s="81">
        <f t="shared" si="1010"/>
        <v>0</v>
      </c>
      <c r="AJ1046" s="80">
        <f t="shared" si="1016"/>
        <v>0</v>
      </c>
      <c r="AK1046" s="19">
        <f t="shared" si="1011"/>
        <v>0</v>
      </c>
      <c r="AL1046" s="19">
        <f t="shared" si="1012"/>
        <v>0</v>
      </c>
      <c r="AM1046" s="64">
        <f>IF('Stammdaten Mitarbeitende'!N1046&gt;0,AC1046,0)</f>
        <v>0</v>
      </c>
      <c r="AN1046" s="74">
        <f>IF('Stammdaten Mitarbeitende'!N1046&gt;0,P1046,0)</f>
        <v>0</v>
      </c>
      <c r="AO1046" s="19">
        <f t="shared" si="1013"/>
        <v>0</v>
      </c>
      <c r="AP1046" s="19">
        <f t="shared" si="1014"/>
        <v>0</v>
      </c>
      <c r="AQ1046" s="97">
        <f t="shared" si="1015"/>
        <v>0</v>
      </c>
    </row>
    <row r="1047" spans="1:43" ht="17.25" hidden="1" customHeight="1" x14ac:dyDescent="0.2">
      <c r="A1047" s="347" t="str">
        <f>'Stammdaten Mitarbeitende'!AA1047</f>
        <v/>
      </c>
      <c r="B1047" s="348" t="str">
        <f t="shared" si="988"/>
        <v/>
      </c>
      <c r="C1047" s="162"/>
      <c r="D1047" s="163"/>
      <c r="E1047" s="164"/>
      <c r="F1047" s="165"/>
      <c r="G1047" s="307"/>
      <c r="H1047" s="308"/>
      <c r="I1047" s="346">
        <f t="shared" si="989"/>
        <v>0</v>
      </c>
      <c r="J1047" s="309" t="str">
        <f t="shared" si="990"/>
        <v/>
      </c>
      <c r="K1047" s="164"/>
      <c r="L1047" s="342" t="str">
        <f t="shared" si="991"/>
        <v/>
      </c>
      <c r="M1047" s="309" t="str">
        <f t="shared" si="992"/>
        <v/>
      </c>
      <c r="N1047" s="309" t="str">
        <f t="shared" si="993"/>
        <v/>
      </c>
      <c r="O1047" s="309" t="str">
        <f t="shared" si="994"/>
        <v/>
      </c>
      <c r="P1047" s="164"/>
      <c r="Q1047" s="309" t="str">
        <f t="shared" si="995"/>
        <v/>
      </c>
      <c r="R1047" s="309" t="str">
        <f t="shared" si="996"/>
        <v/>
      </c>
      <c r="S1047" s="56"/>
      <c r="T1047" s="57"/>
      <c r="U1047" s="64" t="str">
        <f>IF($A1047="","",'Stammdaten Mitarbeitende'!L1047)</f>
        <v/>
      </c>
      <c r="V1047" s="63">
        <f t="shared" si="997"/>
        <v>0</v>
      </c>
      <c r="W1047" s="63" t="str">
        <f t="shared" si="998"/>
        <v/>
      </c>
      <c r="X1047" s="63" t="str">
        <f t="shared" si="999"/>
        <v/>
      </c>
      <c r="Y1047" s="65" t="str">
        <f t="shared" si="1000"/>
        <v/>
      </c>
      <c r="Z1047" s="65" t="str">
        <f t="shared" si="1001"/>
        <v/>
      </c>
      <c r="AA1047" s="19" t="str">
        <f t="shared" si="1002"/>
        <v/>
      </c>
      <c r="AB1047" s="19" t="str">
        <f t="shared" si="1003"/>
        <v/>
      </c>
      <c r="AC1047" s="19" t="str">
        <f t="shared" si="1004"/>
        <v/>
      </c>
      <c r="AD1047" s="19" t="str">
        <f t="shared" si="1005"/>
        <v/>
      </c>
      <c r="AE1047" s="19" t="str">
        <f t="shared" si="1006"/>
        <v/>
      </c>
      <c r="AF1047" s="19" t="str">
        <f t="shared" si="1007"/>
        <v/>
      </c>
      <c r="AG1047" s="19">
        <f t="shared" si="1008"/>
        <v>0</v>
      </c>
      <c r="AH1047" s="19" t="str">
        <f t="shared" si="1009"/>
        <v/>
      </c>
      <c r="AI1047" s="81">
        <f t="shared" si="1010"/>
        <v>0</v>
      </c>
      <c r="AJ1047" s="80">
        <f t="shared" si="1016"/>
        <v>0</v>
      </c>
      <c r="AK1047" s="19">
        <f t="shared" si="1011"/>
        <v>0</v>
      </c>
      <c r="AL1047" s="19">
        <f t="shared" si="1012"/>
        <v>0</v>
      </c>
      <c r="AM1047" s="64">
        <f>IF('Stammdaten Mitarbeitende'!N1047&gt;0,AC1047,0)</f>
        <v>0</v>
      </c>
      <c r="AN1047" s="74">
        <f>IF('Stammdaten Mitarbeitende'!N1047&gt;0,P1047,0)</f>
        <v>0</v>
      </c>
      <c r="AO1047" s="19">
        <f t="shared" si="1013"/>
        <v>0</v>
      </c>
      <c r="AP1047" s="19">
        <f t="shared" si="1014"/>
        <v>0</v>
      </c>
      <c r="AQ1047" s="97">
        <f t="shared" si="1015"/>
        <v>0</v>
      </c>
    </row>
    <row r="1048" spans="1:43" ht="17.25" hidden="1" customHeight="1" x14ac:dyDescent="0.2">
      <c r="A1048" s="347" t="str">
        <f>'Stammdaten Mitarbeitende'!AA1048</f>
        <v/>
      </c>
      <c r="B1048" s="348" t="str">
        <f t="shared" si="988"/>
        <v/>
      </c>
      <c r="C1048" s="162"/>
      <c r="D1048" s="163"/>
      <c r="E1048" s="164"/>
      <c r="F1048" s="165"/>
      <c r="G1048" s="307"/>
      <c r="H1048" s="308"/>
      <c r="I1048" s="346">
        <f t="shared" si="989"/>
        <v>0</v>
      </c>
      <c r="J1048" s="309" t="str">
        <f t="shared" si="990"/>
        <v/>
      </c>
      <c r="K1048" s="164"/>
      <c r="L1048" s="342" t="str">
        <f t="shared" si="991"/>
        <v/>
      </c>
      <c r="M1048" s="309" t="str">
        <f t="shared" si="992"/>
        <v/>
      </c>
      <c r="N1048" s="309" t="str">
        <f t="shared" si="993"/>
        <v/>
      </c>
      <c r="O1048" s="309" t="str">
        <f t="shared" si="994"/>
        <v/>
      </c>
      <c r="P1048" s="164"/>
      <c r="Q1048" s="309" t="str">
        <f t="shared" si="995"/>
        <v/>
      </c>
      <c r="R1048" s="309" t="str">
        <f t="shared" si="996"/>
        <v/>
      </c>
      <c r="S1048" s="56"/>
      <c r="T1048" s="57"/>
      <c r="U1048" s="64" t="str">
        <f>IF($A1048="","",'Stammdaten Mitarbeitende'!L1048)</f>
        <v/>
      </c>
      <c r="V1048" s="63">
        <f t="shared" si="997"/>
        <v>0</v>
      </c>
      <c r="W1048" s="63" t="str">
        <f t="shared" si="998"/>
        <v/>
      </c>
      <c r="X1048" s="63" t="str">
        <f t="shared" si="999"/>
        <v/>
      </c>
      <c r="Y1048" s="65" t="str">
        <f t="shared" si="1000"/>
        <v/>
      </c>
      <c r="Z1048" s="65" t="str">
        <f t="shared" si="1001"/>
        <v/>
      </c>
      <c r="AA1048" s="19" t="str">
        <f t="shared" si="1002"/>
        <v/>
      </c>
      <c r="AB1048" s="19" t="str">
        <f t="shared" si="1003"/>
        <v/>
      </c>
      <c r="AC1048" s="19" t="str">
        <f t="shared" si="1004"/>
        <v/>
      </c>
      <c r="AD1048" s="19" t="str">
        <f t="shared" si="1005"/>
        <v/>
      </c>
      <c r="AE1048" s="19" t="str">
        <f t="shared" si="1006"/>
        <v/>
      </c>
      <c r="AF1048" s="19" t="str">
        <f t="shared" si="1007"/>
        <v/>
      </c>
      <c r="AG1048" s="19">
        <f t="shared" si="1008"/>
        <v>0</v>
      </c>
      <c r="AH1048" s="19" t="str">
        <f t="shared" si="1009"/>
        <v/>
      </c>
      <c r="AI1048" s="81">
        <f t="shared" si="1010"/>
        <v>0</v>
      </c>
      <c r="AJ1048" s="80">
        <f t="shared" si="1016"/>
        <v>0</v>
      </c>
      <c r="AK1048" s="19">
        <f t="shared" si="1011"/>
        <v>0</v>
      </c>
      <c r="AL1048" s="19">
        <f t="shared" si="1012"/>
        <v>0</v>
      </c>
      <c r="AM1048" s="64">
        <f>IF('Stammdaten Mitarbeitende'!N1048&gt;0,AC1048,0)</f>
        <v>0</v>
      </c>
      <c r="AN1048" s="74">
        <f>IF('Stammdaten Mitarbeitende'!N1048&gt;0,P1048,0)</f>
        <v>0</v>
      </c>
      <c r="AO1048" s="19">
        <f t="shared" si="1013"/>
        <v>0</v>
      </c>
      <c r="AP1048" s="19">
        <f t="shared" si="1014"/>
        <v>0</v>
      </c>
      <c r="AQ1048" s="97">
        <f t="shared" si="1015"/>
        <v>0</v>
      </c>
    </row>
    <row r="1049" spans="1:43" ht="17.25" hidden="1" customHeight="1" x14ac:dyDescent="0.2">
      <c r="A1049" s="347" t="str">
        <f>'Stammdaten Mitarbeitende'!AA1049</f>
        <v/>
      </c>
      <c r="B1049" s="348" t="str">
        <f t="shared" si="988"/>
        <v/>
      </c>
      <c r="C1049" s="162"/>
      <c r="D1049" s="163"/>
      <c r="E1049" s="164"/>
      <c r="F1049" s="165"/>
      <c r="G1049" s="307"/>
      <c r="H1049" s="308"/>
      <c r="I1049" s="346">
        <f t="shared" si="989"/>
        <v>0</v>
      </c>
      <c r="J1049" s="309" t="str">
        <f t="shared" si="990"/>
        <v/>
      </c>
      <c r="K1049" s="164"/>
      <c r="L1049" s="342" t="str">
        <f t="shared" si="991"/>
        <v/>
      </c>
      <c r="M1049" s="309" t="str">
        <f t="shared" si="992"/>
        <v/>
      </c>
      <c r="N1049" s="309" t="str">
        <f t="shared" si="993"/>
        <v/>
      </c>
      <c r="O1049" s="309" t="str">
        <f t="shared" si="994"/>
        <v/>
      </c>
      <c r="P1049" s="164"/>
      <c r="Q1049" s="309" t="str">
        <f t="shared" si="995"/>
        <v/>
      </c>
      <c r="R1049" s="309" t="str">
        <f t="shared" si="996"/>
        <v/>
      </c>
      <c r="S1049" s="56"/>
      <c r="T1049" s="57"/>
      <c r="U1049" s="64" t="str">
        <f>IF($A1049="","",'Stammdaten Mitarbeitende'!L1049)</f>
        <v/>
      </c>
      <c r="V1049" s="63">
        <f t="shared" si="997"/>
        <v>0</v>
      </c>
      <c r="W1049" s="63" t="str">
        <f t="shared" si="998"/>
        <v/>
      </c>
      <c r="X1049" s="63" t="str">
        <f t="shared" si="999"/>
        <v/>
      </c>
      <c r="Y1049" s="65" t="str">
        <f t="shared" si="1000"/>
        <v/>
      </c>
      <c r="Z1049" s="65" t="str">
        <f t="shared" si="1001"/>
        <v/>
      </c>
      <c r="AA1049" s="19" t="str">
        <f t="shared" si="1002"/>
        <v/>
      </c>
      <c r="AB1049" s="19" t="str">
        <f t="shared" si="1003"/>
        <v/>
      </c>
      <c r="AC1049" s="19" t="str">
        <f t="shared" si="1004"/>
        <v/>
      </c>
      <c r="AD1049" s="19" t="str">
        <f t="shared" si="1005"/>
        <v/>
      </c>
      <c r="AE1049" s="19" t="str">
        <f t="shared" si="1006"/>
        <v/>
      </c>
      <c r="AF1049" s="19" t="str">
        <f t="shared" si="1007"/>
        <v/>
      </c>
      <c r="AG1049" s="19">
        <f t="shared" si="1008"/>
        <v>0</v>
      </c>
      <c r="AH1049" s="19" t="str">
        <f t="shared" si="1009"/>
        <v/>
      </c>
      <c r="AI1049" s="81">
        <f t="shared" si="1010"/>
        <v>0</v>
      </c>
      <c r="AJ1049" s="80">
        <f t="shared" si="1016"/>
        <v>0</v>
      </c>
      <c r="AK1049" s="19">
        <f t="shared" si="1011"/>
        <v>0</v>
      </c>
      <c r="AL1049" s="19">
        <f t="shared" si="1012"/>
        <v>0</v>
      </c>
      <c r="AM1049" s="64">
        <f>IF('Stammdaten Mitarbeitende'!N1049&gt;0,AC1049,0)</f>
        <v>0</v>
      </c>
      <c r="AN1049" s="74">
        <f>IF('Stammdaten Mitarbeitende'!N1049&gt;0,P1049,0)</f>
        <v>0</v>
      </c>
      <c r="AO1049" s="19">
        <f t="shared" si="1013"/>
        <v>0</v>
      </c>
      <c r="AP1049" s="19">
        <f t="shared" si="1014"/>
        <v>0</v>
      </c>
      <c r="AQ1049" s="97">
        <f t="shared" si="1015"/>
        <v>0</v>
      </c>
    </row>
    <row r="1050" spans="1:43" hidden="1" x14ac:dyDescent="0.2">
      <c r="A1050" s="280" t="str">
        <f>Übersetzungstexte!A$296</f>
        <v>Seitentotal</v>
      </c>
      <c r="B1050" s="343"/>
      <c r="C1050" s="281"/>
      <c r="D1050" s="92">
        <f>SUM(D1029:D1049)</f>
        <v>0</v>
      </c>
      <c r="E1050" s="282"/>
      <c r="F1050" s="92">
        <f>SUM(F1029:F1049)</f>
        <v>0</v>
      </c>
      <c r="G1050" s="344"/>
      <c r="H1050" s="159"/>
      <c r="I1050" s="281"/>
      <c r="J1050" s="92">
        <f>SUM(J1029:J1049)</f>
        <v>0</v>
      </c>
      <c r="K1050" s="345"/>
      <c r="L1050" s="159"/>
      <c r="M1050" s="281"/>
      <c r="N1050" s="92">
        <f>SUM(N1029:N1049)</f>
        <v>0</v>
      </c>
      <c r="O1050" s="344"/>
      <c r="P1050" s="92">
        <f>SUM(P1029:P1049)</f>
        <v>0</v>
      </c>
      <c r="Q1050" s="281"/>
      <c r="R1050" s="92">
        <f>SUM(R1029:R1049)</f>
        <v>0</v>
      </c>
      <c r="S1050" s="56"/>
      <c r="T1050" s="56"/>
      <c r="U1050" s="56"/>
      <c r="V1050" s="56"/>
      <c r="W1050" s="56"/>
      <c r="X1050" s="56"/>
      <c r="Y1050" s="18"/>
      <c r="Z1050" s="18"/>
      <c r="AA1050" s="19"/>
      <c r="AB1050" s="19"/>
      <c r="AC1050" s="19"/>
      <c r="AD1050" s="19"/>
      <c r="AE1050" s="19"/>
      <c r="AI1050" s="79"/>
      <c r="AJ1050" s="79"/>
      <c r="AM1050" s="56"/>
    </row>
    <row r="1051" spans="1:43" hidden="1" x14ac:dyDescent="0.2">
      <c r="A1051" s="240" t="str">
        <f>'Stammdaten Betrieb &amp; Abteilung'!D$1</f>
        <v xml:space="preserve">  </v>
      </c>
      <c r="B1051" s="73"/>
      <c r="C1051" s="241"/>
      <c r="D1051" s="242"/>
      <c r="E1051" s="1"/>
      <c r="F1051" s="25"/>
      <c r="G1051" s="1"/>
      <c r="H1051" s="1"/>
      <c r="I1051" s="1"/>
      <c r="J1051" s="243"/>
      <c r="K1051" s="46"/>
      <c r="L1051" s="18"/>
      <c r="M1051" s="22" t="str">
        <f>Übersetzungstexte!A$239</f>
        <v>Betrieb / Betriebsabteilung</v>
      </c>
      <c r="N1051" s="49" t="str">
        <f>'Stammdaten Betrieb &amp; Abteilung'!D$13</f>
        <v xml:space="preserve"> </v>
      </c>
      <c r="O1051" s="1"/>
      <c r="P1051" s="49"/>
      <c r="AI1051" s="79"/>
      <c r="AJ1051" s="79"/>
      <c r="AM1051" s="64"/>
      <c r="AO1051" s="97"/>
    </row>
    <row r="1052" spans="1:43" hidden="1" x14ac:dyDescent="0.2">
      <c r="A1052" s="49" t="str">
        <f>'Stammdaten Betrieb &amp; Abteilung'!D$3</f>
        <v xml:space="preserve"> </v>
      </c>
      <c r="B1052" s="73"/>
      <c r="C1052" s="246"/>
      <c r="D1052" s="242"/>
      <c r="E1052" s="1"/>
      <c r="F1052" s="25"/>
      <c r="G1052" s="1"/>
      <c r="H1052" s="1"/>
      <c r="I1052" s="1"/>
      <c r="J1052" s="247"/>
      <c r="K1052" s="46"/>
      <c r="L1052" s="18"/>
      <c r="M1052" s="22" t="str">
        <f>Übersetzungstexte!A$240</f>
        <v>Abrechnungsperiode</v>
      </c>
      <c r="N1052" s="349" t="str">
        <f>'Stammdaten Betrieb &amp; Abteilung'!D$14</f>
        <v/>
      </c>
      <c r="O1052" s="350"/>
      <c r="P1052" s="350" t="e">
        <f>'Stammdaten Betrieb &amp; Abteilung'!D$12</f>
        <v>#VALUE!</v>
      </c>
      <c r="Q1052" s="351"/>
      <c r="R1052" s="352"/>
      <c r="AI1052" s="79"/>
      <c r="AJ1052" s="79"/>
      <c r="AM1052" s="64"/>
      <c r="AO1052" s="87"/>
      <c r="AP1052" s="87"/>
    </row>
    <row r="1053" spans="1:43" hidden="1" x14ac:dyDescent="0.2">
      <c r="A1053" s="49" t="str">
        <f>'Stammdaten Betrieb &amp; Abteilung'!D$4</f>
        <v xml:space="preserve"> </v>
      </c>
      <c r="B1053" s="73"/>
      <c r="C1053" s="1"/>
      <c r="D1053" s="242"/>
      <c r="E1053" s="1"/>
      <c r="F1053" s="25"/>
      <c r="G1053" s="1"/>
      <c r="H1053" s="1"/>
      <c r="I1053" s="1"/>
      <c r="J1053" s="247"/>
      <c r="K1053" s="46"/>
      <c r="L1053" s="18"/>
      <c r="M1053" s="22" t="str">
        <f>Übersetzungstexte!A$241</f>
        <v>Beginn / Ende der Kurzarbeit</v>
      </c>
      <c r="N1053" s="49" t="str">
        <f>'Stammdaten Betrieb &amp; Abteilung'!D$16</f>
        <v/>
      </c>
      <c r="O1053" s="1"/>
      <c r="P1053" s="49"/>
      <c r="Q1053" s="49"/>
      <c r="AI1053" s="79"/>
      <c r="AJ1053" s="79"/>
      <c r="AM1053" s="64"/>
      <c r="AO1053" s="87"/>
      <c r="AP1053" s="87"/>
    </row>
    <row r="1054" spans="1:43" hidden="1" x14ac:dyDescent="0.2">
      <c r="A1054" s="187"/>
      <c r="B1054" s="188"/>
      <c r="C1054" s="189"/>
      <c r="D1054" s="190"/>
      <c r="E1054" s="189"/>
      <c r="F1054" s="191"/>
      <c r="G1054" s="189"/>
      <c r="H1054" s="189"/>
      <c r="I1054" s="189"/>
      <c r="J1054" s="190"/>
      <c r="K1054" s="190"/>
      <c r="L1054" s="189"/>
      <c r="M1054" s="192"/>
      <c r="N1054" s="189"/>
      <c r="O1054" s="189"/>
      <c r="P1054" s="189"/>
      <c r="Q1054" s="189"/>
      <c r="R1054" s="189"/>
      <c r="AI1054" s="79"/>
      <c r="AJ1054" s="79"/>
      <c r="AM1054" s="64"/>
      <c r="AO1054" s="87"/>
      <c r="AP1054" s="87"/>
    </row>
    <row r="1055" spans="1:43" hidden="1" x14ac:dyDescent="0.2">
      <c r="A1055" s="311">
        <v>1</v>
      </c>
      <c r="B1055" s="312">
        <v>2</v>
      </c>
      <c r="C1055" s="312">
        <v>3</v>
      </c>
      <c r="D1055" s="312">
        <v>4</v>
      </c>
      <c r="E1055" s="312">
        <v>5</v>
      </c>
      <c r="F1055" s="312">
        <v>6</v>
      </c>
      <c r="G1055" s="313"/>
      <c r="H1055" s="314">
        <v>7</v>
      </c>
      <c r="I1055" s="315"/>
      <c r="J1055" s="312">
        <v>8</v>
      </c>
      <c r="K1055" s="312">
        <v>9</v>
      </c>
      <c r="L1055" s="312">
        <v>10</v>
      </c>
      <c r="M1055" s="312">
        <v>11</v>
      </c>
      <c r="N1055" s="312">
        <v>12</v>
      </c>
      <c r="O1055" s="312">
        <v>13</v>
      </c>
      <c r="P1055" s="312"/>
      <c r="Q1055" s="312">
        <v>14</v>
      </c>
      <c r="R1055" s="312">
        <v>15</v>
      </c>
      <c r="S1055" s="54"/>
      <c r="T1055" s="54"/>
      <c r="U1055" s="54"/>
      <c r="V1055" s="58" t="s">
        <v>717</v>
      </c>
      <c r="W1055" s="54" t="s">
        <v>759</v>
      </c>
      <c r="X1055" s="54"/>
      <c r="Y1055" s="59" t="s">
        <v>718</v>
      </c>
      <c r="Z1055" s="54" t="s">
        <v>719</v>
      </c>
      <c r="AA1055" s="59" t="s">
        <v>720</v>
      </c>
      <c r="AB1055" s="59" t="s">
        <v>721</v>
      </c>
      <c r="AC1055" s="59" t="s">
        <v>722</v>
      </c>
      <c r="AD1055" s="59" t="s">
        <v>723</v>
      </c>
      <c r="AE1055" s="59" t="s">
        <v>736</v>
      </c>
      <c r="AF1055" s="66" t="s">
        <v>732</v>
      </c>
      <c r="AG1055" s="66"/>
      <c r="AH1055" s="91" t="s">
        <v>737</v>
      </c>
      <c r="AI1055" s="66"/>
      <c r="AJ1055" s="66"/>
      <c r="AK1055" s="78"/>
      <c r="AL1055" s="78"/>
      <c r="AM1055" s="87" t="s">
        <v>60</v>
      </c>
      <c r="AN1055" s="87" t="s">
        <v>60</v>
      </c>
      <c r="AO1055" s="87"/>
      <c r="AP1055" s="87"/>
      <c r="AQ1055" s="381" t="s">
        <v>800</v>
      </c>
    </row>
    <row r="1056" spans="1:43" s="6" customFormat="1" hidden="1" x14ac:dyDescent="0.2">
      <c r="A1056" s="316" t="str">
        <f>Übersetzungstexte!A$242</f>
        <v/>
      </c>
      <c r="B1056" s="317" t="str">
        <f>Übersetzungstexte!A$245</f>
        <v>anrechen-</v>
      </c>
      <c r="C1056" s="317" t="str">
        <f>Übersetzungstexte!A$248</f>
        <v>Wöchentl.</v>
      </c>
      <c r="D1056" s="318" t="str">
        <f>Übersetzungstexte!A$251</f>
        <v>Sollstd. Abr.-</v>
      </c>
      <c r="E1056" s="310" t="str">
        <f>Übersetzungstexte!A$254</f>
        <v/>
      </c>
      <c r="F1056" s="318" t="str">
        <f>Übersetzungstexte!A$257</f>
        <v>Bezahlte/</v>
      </c>
      <c r="G1056" s="319"/>
      <c r="H1056" s="320" t="str">
        <f>Übersetzungstexte!A$263</f>
        <v>(nur für Gleitzeit)</v>
      </c>
      <c r="I1056" s="321"/>
      <c r="J1056" s="318" t="str">
        <f>Übersetzungstexte!A$269</f>
        <v>Ausfall-</v>
      </c>
      <c r="K1056" s="318" t="str">
        <f>Übersetzungstexte!A$272</f>
        <v>Saldo</v>
      </c>
      <c r="L1056" s="310" t="str">
        <f>Übersetzungstexte!A$275</f>
        <v>Saisonale</v>
      </c>
      <c r="M1056" s="322" t="str">
        <f>Übersetzungstexte!A$278</f>
        <v>Anrechen-</v>
      </c>
      <c r="N1056" s="310" t="str">
        <f>Übersetzungstexte!A$281</f>
        <v>Verdienst-</v>
      </c>
      <c r="O1056" s="310" t="str">
        <f>Übersetzungstexte!A$284</f>
        <v>Verdienst-</v>
      </c>
      <c r="P1056" s="317" t="str">
        <f>Übersetzungstexte!A$287</f>
        <v>Verdienst</v>
      </c>
      <c r="Q1056" s="310" t="str">
        <f>AE$4</f>
        <v xml:space="preserve">Abzug </v>
      </c>
      <c r="R1056" s="310" t="str">
        <f>Übersetzungstexte!A$293</f>
        <v/>
      </c>
      <c r="S1056" s="55"/>
      <c r="T1056" s="55"/>
      <c r="U1056" s="62" t="s">
        <v>680</v>
      </c>
      <c r="V1056" s="60" t="s">
        <v>709</v>
      </c>
      <c r="W1056" s="61" t="s">
        <v>691</v>
      </c>
      <c r="X1056" s="61" t="s">
        <v>554</v>
      </c>
      <c r="Y1056" s="59" t="s">
        <v>729</v>
      </c>
      <c r="Z1056" s="67" t="s">
        <v>671</v>
      </c>
      <c r="AA1056" s="59" t="s">
        <v>731</v>
      </c>
      <c r="AB1056" s="59" t="s">
        <v>694</v>
      </c>
      <c r="AC1056" s="59" t="s">
        <v>674</v>
      </c>
      <c r="AD1056" s="59" t="s">
        <v>674</v>
      </c>
      <c r="AE1056" s="59" t="s">
        <v>677</v>
      </c>
      <c r="AF1056" s="66" t="s">
        <v>677</v>
      </c>
      <c r="AG1056" s="66" t="s">
        <v>673</v>
      </c>
      <c r="AH1056" s="91"/>
      <c r="AI1056" s="66" t="s">
        <v>685</v>
      </c>
      <c r="AJ1056" s="66" t="s">
        <v>685</v>
      </c>
      <c r="AK1056" s="66" t="s">
        <v>764</v>
      </c>
      <c r="AL1056" s="66" t="s">
        <v>667</v>
      </c>
      <c r="AM1056" s="59" t="s">
        <v>674</v>
      </c>
      <c r="AN1056" s="66" t="s">
        <v>673</v>
      </c>
      <c r="AO1056" s="66" t="s">
        <v>764</v>
      </c>
      <c r="AP1056" s="95" t="s">
        <v>46</v>
      </c>
      <c r="AQ1056" s="382" t="s">
        <v>801</v>
      </c>
    </row>
    <row r="1057" spans="1:43" s="6" customFormat="1" hidden="1" x14ac:dyDescent="0.2">
      <c r="A1057" s="323" t="str">
        <f>Übersetzungstexte!A$243</f>
        <v/>
      </c>
      <c r="B1057" s="310" t="str">
        <f>Übersetzungstexte!A$246</f>
        <v>barer Std.-</v>
      </c>
      <c r="C1057" s="317" t="str">
        <f>Übersetzungstexte!A$249</f>
        <v>Arbeitszeit</v>
      </c>
      <c r="D1057" s="318" t="str">
        <f>Übersetzungstexte!A$252</f>
        <v>Periode Inkl.</v>
      </c>
      <c r="E1057" s="310" t="str">
        <f>Übersetzungstexte!A$255</f>
        <v/>
      </c>
      <c r="F1057" s="318" t="str">
        <f>Übersetzungstexte!A$258</f>
        <v>Unbezahlte</v>
      </c>
      <c r="G1057" s="324" t="str">
        <f>Übersetzungstexte!A$261</f>
        <v>Saldo Ende Per.</v>
      </c>
      <c r="H1057" s="325"/>
      <c r="I1057" s="326"/>
      <c r="J1057" s="318" t="str">
        <f>Übersetzungstexte!A$270</f>
        <v>stunden</v>
      </c>
      <c r="K1057" s="318" t="str">
        <f>Übersetzungstexte!A$273</f>
        <v>Mehrstd.</v>
      </c>
      <c r="L1057" s="310" t="str">
        <f>Übersetzungstexte!A$276</f>
        <v>Ausfall-</v>
      </c>
      <c r="M1057" s="322" t="str">
        <f>Übersetzungstexte!A$279</f>
        <v>bare Aus-</v>
      </c>
      <c r="N1057" s="310" t="str">
        <f>Übersetzungstexte!A$282</f>
        <v>ausfall</v>
      </c>
      <c r="O1057" s="310" t="str">
        <f>Übersetzungstexte!A$285</f>
        <v>ausfall</v>
      </c>
      <c r="P1057" s="317" t="str">
        <f>Übersetzungstexte!A$288</f>
        <v>Zwischen-</v>
      </c>
      <c r="Q1057" s="310" t="str">
        <f>Übersetzungstexte!A$291</f>
        <v>Karenztage</v>
      </c>
      <c r="R1057" s="310" t="str">
        <f>Übersetzungstexte!A$294</f>
        <v>Beantragte</v>
      </c>
      <c r="S1057" s="55"/>
      <c r="T1057" s="55"/>
      <c r="U1057" s="55" t="s">
        <v>682</v>
      </c>
      <c r="V1057" s="60" t="s">
        <v>710</v>
      </c>
      <c r="W1057" s="61" t="s">
        <v>692</v>
      </c>
      <c r="X1057" s="61"/>
      <c r="Y1057" s="59" t="s">
        <v>730</v>
      </c>
      <c r="Z1057" s="67" t="s">
        <v>691</v>
      </c>
      <c r="AA1057" s="59" t="s">
        <v>730</v>
      </c>
      <c r="AB1057" s="59" t="s">
        <v>51</v>
      </c>
      <c r="AC1057" s="59" t="s">
        <v>672</v>
      </c>
      <c r="AD1057" s="59" t="s">
        <v>672</v>
      </c>
      <c r="AE1057" s="59" t="s">
        <v>656</v>
      </c>
      <c r="AF1057" s="66" t="s">
        <v>707</v>
      </c>
      <c r="AG1057" s="66" t="s">
        <v>707</v>
      </c>
      <c r="AH1057" s="91" t="s">
        <v>678</v>
      </c>
      <c r="AI1057" s="66" t="s">
        <v>760</v>
      </c>
      <c r="AJ1057" s="66" t="s">
        <v>763</v>
      </c>
      <c r="AK1057" s="66" t="s">
        <v>760</v>
      </c>
      <c r="AL1057" s="66" t="s">
        <v>760</v>
      </c>
      <c r="AM1057" s="59" t="s">
        <v>672</v>
      </c>
      <c r="AN1057" s="66" t="s">
        <v>707</v>
      </c>
      <c r="AO1057" s="66" t="s">
        <v>45</v>
      </c>
      <c r="AP1057" s="95" t="s">
        <v>47</v>
      </c>
      <c r="AQ1057" s="383"/>
    </row>
    <row r="1058" spans="1:43" s="6" customFormat="1" hidden="1" x14ac:dyDescent="0.2">
      <c r="A1058" s="327" t="str">
        <f>Übersetzungstexte!A$244</f>
        <v>Name,Vorname</v>
      </c>
      <c r="B1058" s="328" t="str">
        <f>Übersetzungstexte!A$247</f>
        <v>Verdienst</v>
      </c>
      <c r="C1058" s="329" t="str">
        <f>Übersetzungstexte!A$250</f>
        <v>in der AP</v>
      </c>
      <c r="D1058" s="330" t="str">
        <f>Übersetzungstexte!A$253</f>
        <v>Vorholzeit</v>
      </c>
      <c r="E1058" s="328" t="str">
        <f>Übersetzungstexte!A$256</f>
        <v>Istzeit</v>
      </c>
      <c r="F1058" s="330" t="str">
        <f>Übersetzungstexte!A$259</f>
        <v>Absenzen</v>
      </c>
      <c r="G1058" s="331" t="str">
        <f>Übersetzungstexte!A$262</f>
        <v>vorherg.</v>
      </c>
      <c r="H1058" s="332" t="str">
        <f>Übersetzungstexte!A$265</f>
        <v>laufend</v>
      </c>
      <c r="I1058" s="328" t="str">
        <f>Übersetzungstexte!A$268</f>
        <v>Diff.</v>
      </c>
      <c r="J1058" s="330" t="str">
        <f>Übersetzungstexte!A$271</f>
        <v>total</v>
      </c>
      <c r="K1058" s="330" t="str">
        <f>Übersetzungstexte!A$274</f>
        <v>Vormonate</v>
      </c>
      <c r="L1058" s="328" t="str">
        <f>Übersetzungstexte!A$277</f>
        <v>stunden</v>
      </c>
      <c r="M1058" s="333" t="str">
        <f>Übersetzungstexte!A$280</f>
        <v>fall-Std.</v>
      </c>
      <c r="N1058" s="333" t="str">
        <f>Übersetzungstexte!A$283</f>
        <v>100%</v>
      </c>
      <c r="O1058" s="333" t="str">
        <f>Übersetzungstexte!A$286</f>
        <v>80%</v>
      </c>
      <c r="P1058" s="329" t="str">
        <f>Übersetzungstexte!A$289</f>
        <v>Beschäftigung</v>
      </c>
      <c r="Q1058" s="333" t="str">
        <f>Übersetzungstexte!A$292</f>
        <v>80%</v>
      </c>
      <c r="R1058" s="328" t="str">
        <f>Übersetzungstexte!A$295</f>
        <v>Vergütung</v>
      </c>
      <c r="S1058" s="55"/>
      <c r="T1058" s="55"/>
      <c r="U1058" s="55" t="s">
        <v>673</v>
      </c>
      <c r="V1058" s="61"/>
      <c r="W1058" s="61" t="s">
        <v>738</v>
      </c>
      <c r="X1058" s="61"/>
      <c r="Y1058" s="59" t="s">
        <v>697</v>
      </c>
      <c r="Z1058" s="67" t="s">
        <v>692</v>
      </c>
      <c r="AA1058" s="59" t="s">
        <v>698</v>
      </c>
      <c r="AB1058" s="59" t="s">
        <v>50</v>
      </c>
      <c r="AC1058" s="68" t="s">
        <v>675</v>
      </c>
      <c r="AD1058" s="68" t="s">
        <v>676</v>
      </c>
      <c r="AE1058" s="68" t="s">
        <v>676</v>
      </c>
      <c r="AF1058" s="66" t="s">
        <v>733</v>
      </c>
      <c r="AG1058" s="66" t="s">
        <v>733</v>
      </c>
      <c r="AH1058" s="96" t="s">
        <v>679</v>
      </c>
      <c r="AI1058" s="66" t="s">
        <v>749</v>
      </c>
      <c r="AJ1058" s="66" t="s">
        <v>749</v>
      </c>
      <c r="AK1058" s="66" t="s">
        <v>749</v>
      </c>
      <c r="AL1058" s="66" t="s">
        <v>749</v>
      </c>
      <c r="AM1058" s="68" t="s">
        <v>675</v>
      </c>
      <c r="AN1058" s="66" t="s">
        <v>733</v>
      </c>
      <c r="AO1058" s="66" t="s">
        <v>663</v>
      </c>
      <c r="AP1058" s="95" t="s">
        <v>48</v>
      </c>
      <c r="AQ1058" s="383"/>
    </row>
    <row r="1059" spans="1:43" ht="17.25" hidden="1" customHeight="1" x14ac:dyDescent="0.2">
      <c r="A1059" s="347" t="str">
        <f>'Stammdaten Mitarbeitende'!AA1059</f>
        <v/>
      </c>
      <c r="B1059" s="348" t="str">
        <f t="shared" ref="B1059:B1079" si="1017">U1059</f>
        <v/>
      </c>
      <c r="C1059" s="162"/>
      <c r="D1059" s="163"/>
      <c r="E1059" s="164"/>
      <c r="F1059" s="165"/>
      <c r="G1059" s="307"/>
      <c r="H1059" s="308"/>
      <c r="I1059" s="346">
        <f t="shared" ref="I1059:I1079" si="1018">V1059</f>
        <v>0</v>
      </c>
      <c r="J1059" s="309" t="str">
        <f t="shared" ref="J1059:J1079" si="1019">W1059</f>
        <v/>
      </c>
      <c r="K1059" s="164"/>
      <c r="L1059" s="342" t="str">
        <f t="shared" ref="L1059:L1079" si="1020">Z1059</f>
        <v/>
      </c>
      <c r="M1059" s="309" t="str">
        <f t="shared" ref="M1059:M1079" si="1021">AB1059</f>
        <v/>
      </c>
      <c r="N1059" s="309" t="str">
        <f t="shared" ref="N1059:N1079" si="1022">AC1059</f>
        <v/>
      </c>
      <c r="O1059" s="309" t="str">
        <f t="shared" ref="O1059:O1079" si="1023">AD1059</f>
        <v/>
      </c>
      <c r="P1059" s="164"/>
      <c r="Q1059" s="309" t="str">
        <f t="shared" ref="Q1059:Q1079" si="1024">AE1059</f>
        <v/>
      </c>
      <c r="R1059" s="309" t="str">
        <f t="shared" ref="R1059:R1079" si="1025">AH1059</f>
        <v/>
      </c>
      <c r="S1059" s="56"/>
      <c r="T1059" s="57"/>
      <c r="U1059" s="64" t="str">
        <f>IF($A1059="","",'Stammdaten Mitarbeitende'!L1059)</f>
        <v/>
      </c>
      <c r="V1059" s="63">
        <f t="shared" ref="V1059:V1079" si="1026">IF(AND(G1059="",H1059=""),0,G1059-H1059)</f>
        <v>0</v>
      </c>
      <c r="W1059" s="63" t="str">
        <f t="shared" ref="W1059:W1079" si="1027">IF(OR($A1059="",D1059="",E1059="",F1059="",V1059=""),"",D1059-(E1059+F1059+V1059))</f>
        <v/>
      </c>
      <c r="X1059" s="63" t="str">
        <f t="shared" ref="X1059:X1079" si="1028">IF(W1059="","",MAX(W1059,0))</f>
        <v/>
      </c>
      <c r="Y1059" s="65" t="str">
        <f t="shared" ref="Y1059:Y1079" si="1029">IF(J1059="","",Y$4)</f>
        <v/>
      </c>
      <c r="Z1059" s="65" t="str">
        <f t="shared" ref="Z1059:Z1079" si="1030">IF(J1059="","",J1059*Z$4)</f>
        <v/>
      </c>
      <c r="AA1059" s="19" t="str">
        <f t="shared" ref="AA1059:AA1079" si="1031">IF(Y1059="","",AA$4)</f>
        <v/>
      </c>
      <c r="AB1059" s="19" t="str">
        <f t="shared" ref="AB1059:AB1079" si="1032">IF(J1059="","",ROUND(J1059*AB$4 - MAX(K1059-L1059,0),2))</f>
        <v/>
      </c>
      <c r="AC1059" s="19" t="str">
        <f t="shared" ref="AC1059:AC1079" si="1033">IF(OR($A1059="",J1059="",B1059="",M1059&lt;0),"",MAX(ROUND(M1059*B1059*2,1)/2,0))</f>
        <v/>
      </c>
      <c r="AD1059" s="19" t="str">
        <f t="shared" ref="AD1059:AD1079" si="1034">IF(OR($A1059="",N1059=""),"",ROUND(N1059*8/5,1)/2)</f>
        <v/>
      </c>
      <c r="AE1059" s="19" t="str">
        <f t="shared" ref="AE1059:AE1079" si="1035">IF(OR($A1059="",B1059="",N1059=""),"",ROUND(AE$3*C1059*B1059*16/50,1)/2)</f>
        <v/>
      </c>
      <c r="AF1059" s="19" t="str">
        <f t="shared" ref="AF1059:AF1079" si="1036">IF(OR($A1059="",J1059="",N1059=""),"",MAX(O1059+P1059-N1059,0))</f>
        <v/>
      </c>
      <c r="AG1059" s="19">
        <f t="shared" ref="AG1059:AG1079" si="1037">P1059</f>
        <v>0</v>
      </c>
      <c r="AH1059" s="19" t="str">
        <f t="shared" ref="AH1059:AH1079" si="1038">IF(OR($A1059="",N1059=""),"",ROUND((MAX(O1059-Q1059-AF1059,0))*2,1)/2)</f>
        <v/>
      </c>
      <c r="AI1059" s="81">
        <f t="shared" ref="AI1059:AI1079" si="1039">IF(D1059="",0,1)</f>
        <v>0</v>
      </c>
      <c r="AJ1059" s="80">
        <f>IF(J1059="",0,IF(ROUND(J1059,2)&lt;=0,0,1))</f>
        <v>0</v>
      </c>
      <c r="AK1059" s="19">
        <f t="shared" ref="AK1059:AK1079" si="1040">IF(D1059="",0,D1059)</f>
        <v>0</v>
      </c>
      <c r="AL1059" s="19">
        <f t="shared" ref="AL1059:AL1079" si="1041">IF(D1059="",0,F1059)</f>
        <v>0</v>
      </c>
      <c r="AM1059" s="64">
        <f>IF('Stammdaten Mitarbeitende'!N1059&gt;0,AC1059,0)</f>
        <v>0</v>
      </c>
      <c r="AN1059" s="74">
        <f>IF('Stammdaten Mitarbeitende'!N1059&gt;0,P1059,0)</f>
        <v>0</v>
      </c>
      <c r="AO1059" s="19">
        <f t="shared" ref="AO1059:AO1079" si="1042">D1059</f>
        <v>0</v>
      </c>
      <c r="AP1059" s="19">
        <f t="shared" ref="AP1059:AP1079" si="1043">F1059</f>
        <v>0</v>
      </c>
      <c r="AQ1059" s="97">
        <f t="shared" ref="AQ1059:AQ1079" si="1044">IF(AM1059="",0,MAX(AM1059-AN1059,0))</f>
        <v>0</v>
      </c>
    </row>
    <row r="1060" spans="1:43" ht="17.25" hidden="1" customHeight="1" x14ac:dyDescent="0.2">
      <c r="A1060" s="347" t="str">
        <f>'Stammdaten Mitarbeitende'!AA1060</f>
        <v/>
      </c>
      <c r="B1060" s="348" t="str">
        <f t="shared" si="1017"/>
        <v/>
      </c>
      <c r="C1060" s="162"/>
      <c r="D1060" s="163"/>
      <c r="E1060" s="164"/>
      <c r="F1060" s="165"/>
      <c r="G1060" s="307"/>
      <c r="H1060" s="308"/>
      <c r="I1060" s="346">
        <f t="shared" si="1018"/>
        <v>0</v>
      </c>
      <c r="J1060" s="309" t="str">
        <f t="shared" si="1019"/>
        <v/>
      </c>
      <c r="K1060" s="164"/>
      <c r="L1060" s="342" t="str">
        <f t="shared" si="1020"/>
        <v/>
      </c>
      <c r="M1060" s="309" t="str">
        <f t="shared" si="1021"/>
        <v/>
      </c>
      <c r="N1060" s="309" t="str">
        <f t="shared" si="1022"/>
        <v/>
      </c>
      <c r="O1060" s="309" t="str">
        <f t="shared" si="1023"/>
        <v/>
      </c>
      <c r="P1060" s="164"/>
      <c r="Q1060" s="309" t="str">
        <f t="shared" si="1024"/>
        <v/>
      </c>
      <c r="R1060" s="309" t="str">
        <f t="shared" si="1025"/>
        <v/>
      </c>
      <c r="S1060" s="56"/>
      <c r="T1060" s="57"/>
      <c r="U1060" s="64" t="str">
        <f>IF($A1060="","",'Stammdaten Mitarbeitende'!L1060)</f>
        <v/>
      </c>
      <c r="V1060" s="63">
        <f t="shared" si="1026"/>
        <v>0</v>
      </c>
      <c r="W1060" s="63" t="str">
        <f t="shared" si="1027"/>
        <v/>
      </c>
      <c r="X1060" s="63" t="str">
        <f t="shared" si="1028"/>
        <v/>
      </c>
      <c r="Y1060" s="65" t="str">
        <f t="shared" si="1029"/>
        <v/>
      </c>
      <c r="Z1060" s="65" t="str">
        <f t="shared" si="1030"/>
        <v/>
      </c>
      <c r="AA1060" s="19" t="str">
        <f t="shared" si="1031"/>
        <v/>
      </c>
      <c r="AB1060" s="19" t="str">
        <f t="shared" si="1032"/>
        <v/>
      </c>
      <c r="AC1060" s="19" t="str">
        <f t="shared" si="1033"/>
        <v/>
      </c>
      <c r="AD1060" s="19" t="str">
        <f t="shared" si="1034"/>
        <v/>
      </c>
      <c r="AE1060" s="19" t="str">
        <f t="shared" si="1035"/>
        <v/>
      </c>
      <c r="AF1060" s="19" t="str">
        <f t="shared" si="1036"/>
        <v/>
      </c>
      <c r="AG1060" s="19">
        <f t="shared" si="1037"/>
        <v>0</v>
      </c>
      <c r="AH1060" s="19" t="str">
        <f t="shared" si="1038"/>
        <v/>
      </c>
      <c r="AI1060" s="81">
        <f t="shared" si="1039"/>
        <v>0</v>
      </c>
      <c r="AJ1060" s="80">
        <f t="shared" ref="AJ1060:AJ1079" si="1045">IF(J1060="",0,IF(ROUND(J1060,2)&lt;=0,0,1))</f>
        <v>0</v>
      </c>
      <c r="AK1060" s="19">
        <f t="shared" si="1040"/>
        <v>0</v>
      </c>
      <c r="AL1060" s="19">
        <f t="shared" si="1041"/>
        <v>0</v>
      </c>
      <c r="AM1060" s="64">
        <f>IF('Stammdaten Mitarbeitende'!N1060&gt;0,AC1060,0)</f>
        <v>0</v>
      </c>
      <c r="AN1060" s="74">
        <f>IF('Stammdaten Mitarbeitende'!N1060&gt;0,P1060,0)</f>
        <v>0</v>
      </c>
      <c r="AO1060" s="19">
        <f t="shared" si="1042"/>
        <v>0</v>
      </c>
      <c r="AP1060" s="19">
        <f t="shared" si="1043"/>
        <v>0</v>
      </c>
      <c r="AQ1060" s="97">
        <f t="shared" si="1044"/>
        <v>0</v>
      </c>
    </row>
    <row r="1061" spans="1:43" ht="17.25" hidden="1" customHeight="1" x14ac:dyDescent="0.2">
      <c r="A1061" s="347" t="str">
        <f>'Stammdaten Mitarbeitende'!AA1061</f>
        <v/>
      </c>
      <c r="B1061" s="348" t="str">
        <f t="shared" si="1017"/>
        <v/>
      </c>
      <c r="C1061" s="162"/>
      <c r="D1061" s="163"/>
      <c r="E1061" s="164"/>
      <c r="F1061" s="165"/>
      <c r="G1061" s="307"/>
      <c r="H1061" s="308"/>
      <c r="I1061" s="346">
        <f t="shared" si="1018"/>
        <v>0</v>
      </c>
      <c r="J1061" s="309" t="str">
        <f t="shared" si="1019"/>
        <v/>
      </c>
      <c r="K1061" s="164"/>
      <c r="L1061" s="342" t="str">
        <f t="shared" si="1020"/>
        <v/>
      </c>
      <c r="M1061" s="309" t="str">
        <f t="shared" si="1021"/>
        <v/>
      </c>
      <c r="N1061" s="309" t="str">
        <f t="shared" si="1022"/>
        <v/>
      </c>
      <c r="O1061" s="309" t="str">
        <f t="shared" si="1023"/>
        <v/>
      </c>
      <c r="P1061" s="164"/>
      <c r="Q1061" s="309" t="str">
        <f t="shared" si="1024"/>
        <v/>
      </c>
      <c r="R1061" s="309" t="str">
        <f t="shared" si="1025"/>
        <v/>
      </c>
      <c r="S1061" s="56"/>
      <c r="T1061" s="57"/>
      <c r="U1061" s="64" t="str">
        <f>IF($A1061="","",'Stammdaten Mitarbeitende'!L1061)</f>
        <v/>
      </c>
      <c r="V1061" s="63">
        <f t="shared" si="1026"/>
        <v>0</v>
      </c>
      <c r="W1061" s="63" t="str">
        <f t="shared" si="1027"/>
        <v/>
      </c>
      <c r="X1061" s="63" t="str">
        <f t="shared" si="1028"/>
        <v/>
      </c>
      <c r="Y1061" s="65" t="str">
        <f t="shared" si="1029"/>
        <v/>
      </c>
      <c r="Z1061" s="65" t="str">
        <f t="shared" si="1030"/>
        <v/>
      </c>
      <c r="AA1061" s="19" t="str">
        <f t="shared" si="1031"/>
        <v/>
      </c>
      <c r="AB1061" s="19" t="str">
        <f t="shared" si="1032"/>
        <v/>
      </c>
      <c r="AC1061" s="19" t="str">
        <f t="shared" si="1033"/>
        <v/>
      </c>
      <c r="AD1061" s="19" t="str">
        <f t="shared" si="1034"/>
        <v/>
      </c>
      <c r="AE1061" s="19" t="str">
        <f t="shared" si="1035"/>
        <v/>
      </c>
      <c r="AF1061" s="19" t="str">
        <f t="shared" si="1036"/>
        <v/>
      </c>
      <c r="AG1061" s="19">
        <f t="shared" si="1037"/>
        <v>0</v>
      </c>
      <c r="AH1061" s="19" t="str">
        <f t="shared" si="1038"/>
        <v/>
      </c>
      <c r="AI1061" s="81">
        <f t="shared" si="1039"/>
        <v>0</v>
      </c>
      <c r="AJ1061" s="80">
        <f t="shared" si="1045"/>
        <v>0</v>
      </c>
      <c r="AK1061" s="19">
        <f t="shared" si="1040"/>
        <v>0</v>
      </c>
      <c r="AL1061" s="19">
        <f t="shared" si="1041"/>
        <v>0</v>
      </c>
      <c r="AM1061" s="64">
        <f>IF('Stammdaten Mitarbeitende'!N1061&gt;0,AC1061,0)</f>
        <v>0</v>
      </c>
      <c r="AN1061" s="74">
        <f>IF('Stammdaten Mitarbeitende'!N1061&gt;0,P1061,0)</f>
        <v>0</v>
      </c>
      <c r="AO1061" s="19">
        <f t="shared" si="1042"/>
        <v>0</v>
      </c>
      <c r="AP1061" s="19">
        <f t="shared" si="1043"/>
        <v>0</v>
      </c>
      <c r="AQ1061" s="97">
        <f t="shared" si="1044"/>
        <v>0</v>
      </c>
    </row>
    <row r="1062" spans="1:43" ht="17.25" hidden="1" customHeight="1" x14ac:dyDescent="0.2">
      <c r="A1062" s="347" t="str">
        <f>'Stammdaten Mitarbeitende'!AA1062</f>
        <v/>
      </c>
      <c r="B1062" s="348" t="str">
        <f t="shared" si="1017"/>
        <v/>
      </c>
      <c r="C1062" s="162"/>
      <c r="D1062" s="163"/>
      <c r="E1062" s="164"/>
      <c r="F1062" s="165"/>
      <c r="G1062" s="307"/>
      <c r="H1062" s="308"/>
      <c r="I1062" s="346">
        <f t="shared" si="1018"/>
        <v>0</v>
      </c>
      <c r="J1062" s="309" t="str">
        <f t="shared" si="1019"/>
        <v/>
      </c>
      <c r="K1062" s="164"/>
      <c r="L1062" s="342" t="str">
        <f t="shared" si="1020"/>
        <v/>
      </c>
      <c r="M1062" s="309" t="str">
        <f t="shared" si="1021"/>
        <v/>
      </c>
      <c r="N1062" s="309" t="str">
        <f t="shared" si="1022"/>
        <v/>
      </c>
      <c r="O1062" s="309" t="str">
        <f t="shared" si="1023"/>
        <v/>
      </c>
      <c r="P1062" s="164"/>
      <c r="Q1062" s="309" t="str">
        <f t="shared" si="1024"/>
        <v/>
      </c>
      <c r="R1062" s="309" t="str">
        <f t="shared" si="1025"/>
        <v/>
      </c>
      <c r="S1062" s="56"/>
      <c r="T1062" s="57"/>
      <c r="U1062" s="64" t="str">
        <f>IF($A1062="","",'Stammdaten Mitarbeitende'!L1062)</f>
        <v/>
      </c>
      <c r="V1062" s="63">
        <f t="shared" si="1026"/>
        <v>0</v>
      </c>
      <c r="W1062" s="63" t="str">
        <f t="shared" si="1027"/>
        <v/>
      </c>
      <c r="X1062" s="63" t="str">
        <f t="shared" si="1028"/>
        <v/>
      </c>
      <c r="Y1062" s="65" t="str">
        <f t="shared" si="1029"/>
        <v/>
      </c>
      <c r="Z1062" s="65" t="str">
        <f t="shared" si="1030"/>
        <v/>
      </c>
      <c r="AA1062" s="19" t="str">
        <f t="shared" si="1031"/>
        <v/>
      </c>
      <c r="AB1062" s="19" t="str">
        <f t="shared" si="1032"/>
        <v/>
      </c>
      <c r="AC1062" s="19" t="str">
        <f t="shared" si="1033"/>
        <v/>
      </c>
      <c r="AD1062" s="19" t="str">
        <f t="shared" si="1034"/>
        <v/>
      </c>
      <c r="AE1062" s="19" t="str">
        <f t="shared" si="1035"/>
        <v/>
      </c>
      <c r="AF1062" s="19" t="str">
        <f t="shared" si="1036"/>
        <v/>
      </c>
      <c r="AG1062" s="19">
        <f t="shared" si="1037"/>
        <v>0</v>
      </c>
      <c r="AH1062" s="19" t="str">
        <f t="shared" si="1038"/>
        <v/>
      </c>
      <c r="AI1062" s="81">
        <f t="shared" si="1039"/>
        <v>0</v>
      </c>
      <c r="AJ1062" s="80">
        <f t="shared" si="1045"/>
        <v>0</v>
      </c>
      <c r="AK1062" s="19">
        <f t="shared" si="1040"/>
        <v>0</v>
      </c>
      <c r="AL1062" s="19">
        <f t="shared" si="1041"/>
        <v>0</v>
      </c>
      <c r="AM1062" s="64">
        <f>IF('Stammdaten Mitarbeitende'!N1062&gt;0,AC1062,0)</f>
        <v>0</v>
      </c>
      <c r="AN1062" s="74">
        <f>IF('Stammdaten Mitarbeitende'!N1062&gt;0,P1062,0)</f>
        <v>0</v>
      </c>
      <c r="AO1062" s="19">
        <f t="shared" si="1042"/>
        <v>0</v>
      </c>
      <c r="AP1062" s="19">
        <f t="shared" si="1043"/>
        <v>0</v>
      </c>
      <c r="AQ1062" s="97">
        <f t="shared" si="1044"/>
        <v>0</v>
      </c>
    </row>
    <row r="1063" spans="1:43" ht="17.25" hidden="1" customHeight="1" x14ac:dyDescent="0.2">
      <c r="A1063" s="347" t="str">
        <f>'Stammdaten Mitarbeitende'!AA1063</f>
        <v/>
      </c>
      <c r="B1063" s="348" t="str">
        <f t="shared" si="1017"/>
        <v/>
      </c>
      <c r="C1063" s="162"/>
      <c r="D1063" s="163"/>
      <c r="E1063" s="164"/>
      <c r="F1063" s="165"/>
      <c r="G1063" s="307"/>
      <c r="H1063" s="308"/>
      <c r="I1063" s="346">
        <f t="shared" si="1018"/>
        <v>0</v>
      </c>
      <c r="J1063" s="309" t="str">
        <f t="shared" si="1019"/>
        <v/>
      </c>
      <c r="K1063" s="164"/>
      <c r="L1063" s="342" t="str">
        <f t="shared" si="1020"/>
        <v/>
      </c>
      <c r="M1063" s="309" t="str">
        <f t="shared" si="1021"/>
        <v/>
      </c>
      <c r="N1063" s="309" t="str">
        <f t="shared" si="1022"/>
        <v/>
      </c>
      <c r="O1063" s="309" t="str">
        <f t="shared" si="1023"/>
        <v/>
      </c>
      <c r="P1063" s="164"/>
      <c r="Q1063" s="309" t="str">
        <f t="shared" si="1024"/>
        <v/>
      </c>
      <c r="R1063" s="309" t="str">
        <f t="shared" si="1025"/>
        <v/>
      </c>
      <c r="S1063" s="56"/>
      <c r="T1063" s="57"/>
      <c r="U1063" s="64" t="str">
        <f>IF($A1063="","",'Stammdaten Mitarbeitende'!L1063)</f>
        <v/>
      </c>
      <c r="V1063" s="63">
        <f t="shared" si="1026"/>
        <v>0</v>
      </c>
      <c r="W1063" s="63" t="str">
        <f t="shared" si="1027"/>
        <v/>
      </c>
      <c r="X1063" s="63" t="str">
        <f t="shared" si="1028"/>
        <v/>
      </c>
      <c r="Y1063" s="65" t="str">
        <f t="shared" si="1029"/>
        <v/>
      </c>
      <c r="Z1063" s="65" t="str">
        <f t="shared" si="1030"/>
        <v/>
      </c>
      <c r="AA1063" s="19" t="str">
        <f t="shared" si="1031"/>
        <v/>
      </c>
      <c r="AB1063" s="19" t="str">
        <f t="shared" si="1032"/>
        <v/>
      </c>
      <c r="AC1063" s="19" t="str">
        <f t="shared" si="1033"/>
        <v/>
      </c>
      <c r="AD1063" s="19" t="str">
        <f t="shared" si="1034"/>
        <v/>
      </c>
      <c r="AE1063" s="19" t="str">
        <f t="shared" si="1035"/>
        <v/>
      </c>
      <c r="AF1063" s="19" t="str">
        <f t="shared" si="1036"/>
        <v/>
      </c>
      <c r="AG1063" s="19">
        <f t="shared" si="1037"/>
        <v>0</v>
      </c>
      <c r="AH1063" s="19" t="str">
        <f t="shared" si="1038"/>
        <v/>
      </c>
      <c r="AI1063" s="81">
        <f t="shared" si="1039"/>
        <v>0</v>
      </c>
      <c r="AJ1063" s="80">
        <f t="shared" si="1045"/>
        <v>0</v>
      </c>
      <c r="AK1063" s="19">
        <f t="shared" si="1040"/>
        <v>0</v>
      </c>
      <c r="AL1063" s="19">
        <f t="shared" si="1041"/>
        <v>0</v>
      </c>
      <c r="AM1063" s="64">
        <f>IF('Stammdaten Mitarbeitende'!N1063&gt;0,AC1063,0)</f>
        <v>0</v>
      </c>
      <c r="AN1063" s="74">
        <f>IF('Stammdaten Mitarbeitende'!N1063&gt;0,P1063,0)</f>
        <v>0</v>
      </c>
      <c r="AO1063" s="19">
        <f t="shared" si="1042"/>
        <v>0</v>
      </c>
      <c r="AP1063" s="19">
        <f t="shared" si="1043"/>
        <v>0</v>
      </c>
      <c r="AQ1063" s="97">
        <f t="shared" si="1044"/>
        <v>0</v>
      </c>
    </row>
    <row r="1064" spans="1:43" ht="17.25" hidden="1" customHeight="1" x14ac:dyDescent="0.2">
      <c r="A1064" s="347" t="str">
        <f>'Stammdaten Mitarbeitende'!AA1064</f>
        <v/>
      </c>
      <c r="B1064" s="348" t="str">
        <f t="shared" si="1017"/>
        <v/>
      </c>
      <c r="C1064" s="162"/>
      <c r="D1064" s="163"/>
      <c r="E1064" s="164"/>
      <c r="F1064" s="165"/>
      <c r="G1064" s="307"/>
      <c r="H1064" s="308"/>
      <c r="I1064" s="346">
        <f t="shared" si="1018"/>
        <v>0</v>
      </c>
      <c r="J1064" s="309" t="str">
        <f t="shared" si="1019"/>
        <v/>
      </c>
      <c r="K1064" s="164"/>
      <c r="L1064" s="342" t="str">
        <f t="shared" si="1020"/>
        <v/>
      </c>
      <c r="M1064" s="309" t="str">
        <f t="shared" si="1021"/>
        <v/>
      </c>
      <c r="N1064" s="309" t="str">
        <f t="shared" si="1022"/>
        <v/>
      </c>
      <c r="O1064" s="309" t="str">
        <f t="shared" si="1023"/>
        <v/>
      </c>
      <c r="P1064" s="164"/>
      <c r="Q1064" s="309" t="str">
        <f t="shared" si="1024"/>
        <v/>
      </c>
      <c r="R1064" s="309" t="str">
        <f t="shared" si="1025"/>
        <v/>
      </c>
      <c r="S1064" s="56"/>
      <c r="T1064" s="57"/>
      <c r="U1064" s="64" t="str">
        <f>IF($A1064="","",'Stammdaten Mitarbeitende'!L1064)</f>
        <v/>
      </c>
      <c r="V1064" s="63">
        <f t="shared" si="1026"/>
        <v>0</v>
      </c>
      <c r="W1064" s="63" t="str">
        <f t="shared" si="1027"/>
        <v/>
      </c>
      <c r="X1064" s="63" t="str">
        <f t="shared" si="1028"/>
        <v/>
      </c>
      <c r="Y1064" s="65" t="str">
        <f t="shared" si="1029"/>
        <v/>
      </c>
      <c r="Z1064" s="65" t="str">
        <f t="shared" si="1030"/>
        <v/>
      </c>
      <c r="AA1064" s="19" t="str">
        <f t="shared" si="1031"/>
        <v/>
      </c>
      <c r="AB1064" s="19" t="str">
        <f t="shared" si="1032"/>
        <v/>
      </c>
      <c r="AC1064" s="19" t="str">
        <f t="shared" si="1033"/>
        <v/>
      </c>
      <c r="AD1064" s="19" t="str">
        <f t="shared" si="1034"/>
        <v/>
      </c>
      <c r="AE1064" s="19" t="str">
        <f t="shared" si="1035"/>
        <v/>
      </c>
      <c r="AF1064" s="19" t="str">
        <f t="shared" si="1036"/>
        <v/>
      </c>
      <c r="AG1064" s="19">
        <f t="shared" si="1037"/>
        <v>0</v>
      </c>
      <c r="AH1064" s="19" t="str">
        <f t="shared" si="1038"/>
        <v/>
      </c>
      <c r="AI1064" s="81">
        <f t="shared" si="1039"/>
        <v>0</v>
      </c>
      <c r="AJ1064" s="80">
        <f t="shared" si="1045"/>
        <v>0</v>
      </c>
      <c r="AK1064" s="19">
        <f t="shared" si="1040"/>
        <v>0</v>
      </c>
      <c r="AL1064" s="19">
        <f t="shared" si="1041"/>
        <v>0</v>
      </c>
      <c r="AM1064" s="64">
        <f>IF('Stammdaten Mitarbeitende'!N1064&gt;0,AC1064,0)</f>
        <v>0</v>
      </c>
      <c r="AN1064" s="74">
        <f>IF('Stammdaten Mitarbeitende'!N1064&gt;0,P1064,0)</f>
        <v>0</v>
      </c>
      <c r="AO1064" s="19">
        <f t="shared" si="1042"/>
        <v>0</v>
      </c>
      <c r="AP1064" s="19">
        <f t="shared" si="1043"/>
        <v>0</v>
      </c>
      <c r="AQ1064" s="97">
        <f t="shared" si="1044"/>
        <v>0</v>
      </c>
    </row>
    <row r="1065" spans="1:43" ht="17.25" hidden="1" customHeight="1" x14ac:dyDescent="0.2">
      <c r="A1065" s="347" t="str">
        <f>'Stammdaten Mitarbeitende'!AA1065</f>
        <v/>
      </c>
      <c r="B1065" s="348" t="str">
        <f t="shared" si="1017"/>
        <v/>
      </c>
      <c r="C1065" s="162"/>
      <c r="D1065" s="163"/>
      <c r="E1065" s="164"/>
      <c r="F1065" s="165"/>
      <c r="G1065" s="307"/>
      <c r="H1065" s="308"/>
      <c r="I1065" s="346">
        <f t="shared" si="1018"/>
        <v>0</v>
      </c>
      <c r="J1065" s="309" t="str">
        <f t="shared" si="1019"/>
        <v/>
      </c>
      <c r="K1065" s="164"/>
      <c r="L1065" s="342" t="str">
        <f t="shared" si="1020"/>
        <v/>
      </c>
      <c r="M1065" s="309" t="str">
        <f t="shared" si="1021"/>
        <v/>
      </c>
      <c r="N1065" s="309" t="str">
        <f t="shared" si="1022"/>
        <v/>
      </c>
      <c r="O1065" s="309" t="str">
        <f t="shared" si="1023"/>
        <v/>
      </c>
      <c r="P1065" s="164"/>
      <c r="Q1065" s="309" t="str">
        <f t="shared" si="1024"/>
        <v/>
      </c>
      <c r="R1065" s="309" t="str">
        <f t="shared" si="1025"/>
        <v/>
      </c>
      <c r="S1065" s="56"/>
      <c r="T1065" s="57"/>
      <c r="U1065" s="64" t="str">
        <f>IF($A1065="","",'Stammdaten Mitarbeitende'!L1065)</f>
        <v/>
      </c>
      <c r="V1065" s="63">
        <f t="shared" si="1026"/>
        <v>0</v>
      </c>
      <c r="W1065" s="63" t="str">
        <f t="shared" si="1027"/>
        <v/>
      </c>
      <c r="X1065" s="63" t="str">
        <f t="shared" si="1028"/>
        <v/>
      </c>
      <c r="Y1065" s="65" t="str">
        <f t="shared" si="1029"/>
        <v/>
      </c>
      <c r="Z1065" s="65" t="str">
        <f t="shared" si="1030"/>
        <v/>
      </c>
      <c r="AA1065" s="19" t="str">
        <f t="shared" si="1031"/>
        <v/>
      </c>
      <c r="AB1065" s="19" t="str">
        <f t="shared" si="1032"/>
        <v/>
      </c>
      <c r="AC1065" s="19" t="str">
        <f t="shared" si="1033"/>
        <v/>
      </c>
      <c r="AD1065" s="19" t="str">
        <f t="shared" si="1034"/>
        <v/>
      </c>
      <c r="AE1065" s="19" t="str">
        <f t="shared" si="1035"/>
        <v/>
      </c>
      <c r="AF1065" s="19" t="str">
        <f t="shared" si="1036"/>
        <v/>
      </c>
      <c r="AG1065" s="19">
        <f t="shared" si="1037"/>
        <v>0</v>
      </c>
      <c r="AH1065" s="19" t="str">
        <f t="shared" si="1038"/>
        <v/>
      </c>
      <c r="AI1065" s="81">
        <f t="shared" si="1039"/>
        <v>0</v>
      </c>
      <c r="AJ1065" s="80">
        <f t="shared" si="1045"/>
        <v>0</v>
      </c>
      <c r="AK1065" s="19">
        <f t="shared" si="1040"/>
        <v>0</v>
      </c>
      <c r="AL1065" s="19">
        <f t="shared" si="1041"/>
        <v>0</v>
      </c>
      <c r="AM1065" s="64">
        <f>IF('Stammdaten Mitarbeitende'!N1065&gt;0,AC1065,0)</f>
        <v>0</v>
      </c>
      <c r="AN1065" s="74">
        <f>IF('Stammdaten Mitarbeitende'!N1065&gt;0,P1065,0)</f>
        <v>0</v>
      </c>
      <c r="AO1065" s="19">
        <f t="shared" si="1042"/>
        <v>0</v>
      </c>
      <c r="AP1065" s="19">
        <f t="shared" si="1043"/>
        <v>0</v>
      </c>
      <c r="AQ1065" s="97">
        <f t="shared" si="1044"/>
        <v>0</v>
      </c>
    </row>
    <row r="1066" spans="1:43" ht="17.25" hidden="1" customHeight="1" x14ac:dyDescent="0.2">
      <c r="A1066" s="347" t="str">
        <f>'Stammdaten Mitarbeitende'!AA1066</f>
        <v/>
      </c>
      <c r="B1066" s="348" t="str">
        <f t="shared" si="1017"/>
        <v/>
      </c>
      <c r="C1066" s="162"/>
      <c r="D1066" s="163"/>
      <c r="E1066" s="164"/>
      <c r="F1066" s="165"/>
      <c r="G1066" s="307"/>
      <c r="H1066" s="308"/>
      <c r="I1066" s="346">
        <f t="shared" si="1018"/>
        <v>0</v>
      </c>
      <c r="J1066" s="309" t="str">
        <f t="shared" si="1019"/>
        <v/>
      </c>
      <c r="K1066" s="164"/>
      <c r="L1066" s="342" t="str">
        <f t="shared" si="1020"/>
        <v/>
      </c>
      <c r="M1066" s="309" t="str">
        <f t="shared" si="1021"/>
        <v/>
      </c>
      <c r="N1066" s="309" t="str">
        <f t="shared" si="1022"/>
        <v/>
      </c>
      <c r="O1066" s="309" t="str">
        <f t="shared" si="1023"/>
        <v/>
      </c>
      <c r="P1066" s="164"/>
      <c r="Q1066" s="309" t="str">
        <f t="shared" si="1024"/>
        <v/>
      </c>
      <c r="R1066" s="309" t="str">
        <f t="shared" si="1025"/>
        <v/>
      </c>
      <c r="S1066" s="56"/>
      <c r="T1066" s="57"/>
      <c r="U1066" s="64" t="str">
        <f>IF($A1066="","",'Stammdaten Mitarbeitende'!L1066)</f>
        <v/>
      </c>
      <c r="V1066" s="63">
        <f t="shared" si="1026"/>
        <v>0</v>
      </c>
      <c r="W1066" s="63" t="str">
        <f t="shared" si="1027"/>
        <v/>
      </c>
      <c r="X1066" s="63" t="str">
        <f t="shared" si="1028"/>
        <v/>
      </c>
      <c r="Y1066" s="65" t="str">
        <f t="shared" si="1029"/>
        <v/>
      </c>
      <c r="Z1066" s="65" t="str">
        <f t="shared" si="1030"/>
        <v/>
      </c>
      <c r="AA1066" s="19" t="str">
        <f t="shared" si="1031"/>
        <v/>
      </c>
      <c r="AB1066" s="19" t="str">
        <f t="shared" si="1032"/>
        <v/>
      </c>
      <c r="AC1066" s="19" t="str">
        <f t="shared" si="1033"/>
        <v/>
      </c>
      <c r="AD1066" s="19" t="str">
        <f t="shared" si="1034"/>
        <v/>
      </c>
      <c r="AE1066" s="19" t="str">
        <f t="shared" si="1035"/>
        <v/>
      </c>
      <c r="AF1066" s="19" t="str">
        <f t="shared" si="1036"/>
        <v/>
      </c>
      <c r="AG1066" s="19">
        <f t="shared" si="1037"/>
        <v>0</v>
      </c>
      <c r="AH1066" s="19" t="str">
        <f t="shared" si="1038"/>
        <v/>
      </c>
      <c r="AI1066" s="81">
        <f t="shared" si="1039"/>
        <v>0</v>
      </c>
      <c r="AJ1066" s="80">
        <f t="shared" si="1045"/>
        <v>0</v>
      </c>
      <c r="AK1066" s="19">
        <f t="shared" si="1040"/>
        <v>0</v>
      </c>
      <c r="AL1066" s="19">
        <f t="shared" si="1041"/>
        <v>0</v>
      </c>
      <c r="AM1066" s="64">
        <f>IF('Stammdaten Mitarbeitende'!N1066&gt;0,AC1066,0)</f>
        <v>0</v>
      </c>
      <c r="AN1066" s="74">
        <f>IF('Stammdaten Mitarbeitende'!N1066&gt;0,P1066,0)</f>
        <v>0</v>
      </c>
      <c r="AO1066" s="19">
        <f t="shared" si="1042"/>
        <v>0</v>
      </c>
      <c r="AP1066" s="19">
        <f t="shared" si="1043"/>
        <v>0</v>
      </c>
      <c r="AQ1066" s="97">
        <f t="shared" si="1044"/>
        <v>0</v>
      </c>
    </row>
    <row r="1067" spans="1:43" ht="17.25" hidden="1" customHeight="1" x14ac:dyDescent="0.2">
      <c r="A1067" s="347" t="str">
        <f>'Stammdaten Mitarbeitende'!AA1067</f>
        <v/>
      </c>
      <c r="B1067" s="348" t="str">
        <f t="shared" si="1017"/>
        <v/>
      </c>
      <c r="C1067" s="162"/>
      <c r="D1067" s="163"/>
      <c r="E1067" s="164"/>
      <c r="F1067" s="165"/>
      <c r="G1067" s="307"/>
      <c r="H1067" s="308"/>
      <c r="I1067" s="346">
        <f t="shared" si="1018"/>
        <v>0</v>
      </c>
      <c r="J1067" s="309" t="str">
        <f t="shared" si="1019"/>
        <v/>
      </c>
      <c r="K1067" s="164"/>
      <c r="L1067" s="342" t="str">
        <f t="shared" si="1020"/>
        <v/>
      </c>
      <c r="M1067" s="309" t="str">
        <f t="shared" si="1021"/>
        <v/>
      </c>
      <c r="N1067" s="309" t="str">
        <f t="shared" si="1022"/>
        <v/>
      </c>
      <c r="O1067" s="309" t="str">
        <f t="shared" si="1023"/>
        <v/>
      </c>
      <c r="P1067" s="164"/>
      <c r="Q1067" s="309" t="str">
        <f t="shared" si="1024"/>
        <v/>
      </c>
      <c r="R1067" s="309" t="str">
        <f t="shared" si="1025"/>
        <v/>
      </c>
      <c r="S1067" s="56"/>
      <c r="T1067" s="57"/>
      <c r="U1067" s="64" t="str">
        <f>IF($A1067="","",'Stammdaten Mitarbeitende'!L1067)</f>
        <v/>
      </c>
      <c r="V1067" s="63">
        <f t="shared" si="1026"/>
        <v>0</v>
      </c>
      <c r="W1067" s="63" t="str">
        <f t="shared" si="1027"/>
        <v/>
      </c>
      <c r="X1067" s="63" t="str">
        <f t="shared" si="1028"/>
        <v/>
      </c>
      <c r="Y1067" s="65" t="str">
        <f t="shared" si="1029"/>
        <v/>
      </c>
      <c r="Z1067" s="65" t="str">
        <f t="shared" si="1030"/>
        <v/>
      </c>
      <c r="AA1067" s="19" t="str">
        <f t="shared" si="1031"/>
        <v/>
      </c>
      <c r="AB1067" s="19" t="str">
        <f t="shared" si="1032"/>
        <v/>
      </c>
      <c r="AC1067" s="19" t="str">
        <f t="shared" si="1033"/>
        <v/>
      </c>
      <c r="AD1067" s="19" t="str">
        <f t="shared" si="1034"/>
        <v/>
      </c>
      <c r="AE1067" s="19" t="str">
        <f t="shared" si="1035"/>
        <v/>
      </c>
      <c r="AF1067" s="19" t="str">
        <f t="shared" si="1036"/>
        <v/>
      </c>
      <c r="AG1067" s="19">
        <f t="shared" si="1037"/>
        <v>0</v>
      </c>
      <c r="AH1067" s="19" t="str">
        <f t="shared" si="1038"/>
        <v/>
      </c>
      <c r="AI1067" s="81">
        <f t="shared" si="1039"/>
        <v>0</v>
      </c>
      <c r="AJ1067" s="80">
        <f t="shared" si="1045"/>
        <v>0</v>
      </c>
      <c r="AK1067" s="19">
        <f t="shared" si="1040"/>
        <v>0</v>
      </c>
      <c r="AL1067" s="19">
        <f t="shared" si="1041"/>
        <v>0</v>
      </c>
      <c r="AM1067" s="64">
        <f>IF('Stammdaten Mitarbeitende'!N1067&gt;0,AC1067,0)</f>
        <v>0</v>
      </c>
      <c r="AN1067" s="74">
        <f>IF('Stammdaten Mitarbeitende'!N1067&gt;0,P1067,0)</f>
        <v>0</v>
      </c>
      <c r="AO1067" s="19">
        <f t="shared" si="1042"/>
        <v>0</v>
      </c>
      <c r="AP1067" s="19">
        <f t="shared" si="1043"/>
        <v>0</v>
      </c>
      <c r="AQ1067" s="97">
        <f t="shared" si="1044"/>
        <v>0</v>
      </c>
    </row>
    <row r="1068" spans="1:43" ht="17.25" hidden="1" customHeight="1" x14ac:dyDescent="0.2">
      <c r="A1068" s="347" t="str">
        <f>'Stammdaten Mitarbeitende'!AA1068</f>
        <v/>
      </c>
      <c r="B1068" s="348" t="str">
        <f t="shared" si="1017"/>
        <v/>
      </c>
      <c r="C1068" s="162"/>
      <c r="D1068" s="163"/>
      <c r="E1068" s="164"/>
      <c r="F1068" s="165"/>
      <c r="G1068" s="307"/>
      <c r="H1068" s="308"/>
      <c r="I1068" s="346">
        <f t="shared" si="1018"/>
        <v>0</v>
      </c>
      <c r="J1068" s="309" t="str">
        <f t="shared" si="1019"/>
        <v/>
      </c>
      <c r="K1068" s="164"/>
      <c r="L1068" s="342" t="str">
        <f t="shared" si="1020"/>
        <v/>
      </c>
      <c r="M1068" s="309" t="str">
        <f t="shared" si="1021"/>
        <v/>
      </c>
      <c r="N1068" s="309" t="str">
        <f t="shared" si="1022"/>
        <v/>
      </c>
      <c r="O1068" s="309" t="str">
        <f t="shared" si="1023"/>
        <v/>
      </c>
      <c r="P1068" s="164"/>
      <c r="Q1068" s="309" t="str">
        <f t="shared" si="1024"/>
        <v/>
      </c>
      <c r="R1068" s="309" t="str">
        <f t="shared" si="1025"/>
        <v/>
      </c>
      <c r="S1068" s="56"/>
      <c r="T1068" s="57"/>
      <c r="U1068" s="64" t="str">
        <f>IF($A1068="","",'Stammdaten Mitarbeitende'!L1068)</f>
        <v/>
      </c>
      <c r="V1068" s="63">
        <f t="shared" si="1026"/>
        <v>0</v>
      </c>
      <c r="W1068" s="63" t="str">
        <f t="shared" si="1027"/>
        <v/>
      </c>
      <c r="X1068" s="63" t="str">
        <f t="shared" si="1028"/>
        <v/>
      </c>
      <c r="Y1068" s="65" t="str">
        <f t="shared" si="1029"/>
        <v/>
      </c>
      <c r="Z1068" s="65" t="str">
        <f t="shared" si="1030"/>
        <v/>
      </c>
      <c r="AA1068" s="19" t="str">
        <f t="shared" si="1031"/>
        <v/>
      </c>
      <c r="AB1068" s="19" t="str">
        <f t="shared" si="1032"/>
        <v/>
      </c>
      <c r="AC1068" s="19" t="str">
        <f t="shared" si="1033"/>
        <v/>
      </c>
      <c r="AD1068" s="19" t="str">
        <f t="shared" si="1034"/>
        <v/>
      </c>
      <c r="AE1068" s="19" t="str">
        <f t="shared" si="1035"/>
        <v/>
      </c>
      <c r="AF1068" s="19" t="str">
        <f t="shared" si="1036"/>
        <v/>
      </c>
      <c r="AG1068" s="19">
        <f t="shared" si="1037"/>
        <v>0</v>
      </c>
      <c r="AH1068" s="19" t="str">
        <f t="shared" si="1038"/>
        <v/>
      </c>
      <c r="AI1068" s="81">
        <f t="shared" si="1039"/>
        <v>0</v>
      </c>
      <c r="AJ1068" s="80">
        <f t="shared" si="1045"/>
        <v>0</v>
      </c>
      <c r="AK1068" s="19">
        <f t="shared" si="1040"/>
        <v>0</v>
      </c>
      <c r="AL1068" s="19">
        <f t="shared" si="1041"/>
        <v>0</v>
      </c>
      <c r="AM1068" s="64">
        <f>IF('Stammdaten Mitarbeitende'!N1068&gt;0,AC1068,0)</f>
        <v>0</v>
      </c>
      <c r="AN1068" s="74">
        <f>IF('Stammdaten Mitarbeitende'!N1068&gt;0,P1068,0)</f>
        <v>0</v>
      </c>
      <c r="AO1068" s="19">
        <f t="shared" si="1042"/>
        <v>0</v>
      </c>
      <c r="AP1068" s="19">
        <f t="shared" si="1043"/>
        <v>0</v>
      </c>
      <c r="AQ1068" s="97">
        <f t="shared" si="1044"/>
        <v>0</v>
      </c>
    </row>
    <row r="1069" spans="1:43" ht="17.25" hidden="1" customHeight="1" x14ac:dyDescent="0.2">
      <c r="A1069" s="347" t="str">
        <f>'Stammdaten Mitarbeitende'!AA1069</f>
        <v/>
      </c>
      <c r="B1069" s="348" t="str">
        <f t="shared" si="1017"/>
        <v/>
      </c>
      <c r="C1069" s="162"/>
      <c r="D1069" s="163"/>
      <c r="E1069" s="164"/>
      <c r="F1069" s="165"/>
      <c r="G1069" s="307"/>
      <c r="H1069" s="308"/>
      <c r="I1069" s="346">
        <f t="shared" si="1018"/>
        <v>0</v>
      </c>
      <c r="J1069" s="309" t="str">
        <f t="shared" si="1019"/>
        <v/>
      </c>
      <c r="K1069" s="164"/>
      <c r="L1069" s="342" t="str">
        <f t="shared" si="1020"/>
        <v/>
      </c>
      <c r="M1069" s="309" t="str">
        <f t="shared" si="1021"/>
        <v/>
      </c>
      <c r="N1069" s="309" t="str">
        <f t="shared" si="1022"/>
        <v/>
      </c>
      <c r="O1069" s="309" t="str">
        <f t="shared" si="1023"/>
        <v/>
      </c>
      <c r="P1069" s="164"/>
      <c r="Q1069" s="309" t="str">
        <f t="shared" si="1024"/>
        <v/>
      </c>
      <c r="R1069" s="309" t="str">
        <f t="shared" si="1025"/>
        <v/>
      </c>
      <c r="S1069" s="56"/>
      <c r="T1069" s="57"/>
      <c r="U1069" s="64" t="str">
        <f>IF($A1069="","",'Stammdaten Mitarbeitende'!L1069)</f>
        <v/>
      </c>
      <c r="V1069" s="63">
        <f t="shared" si="1026"/>
        <v>0</v>
      </c>
      <c r="W1069" s="63" t="str">
        <f t="shared" si="1027"/>
        <v/>
      </c>
      <c r="X1069" s="63" t="str">
        <f t="shared" si="1028"/>
        <v/>
      </c>
      <c r="Y1069" s="65" t="str">
        <f t="shared" si="1029"/>
        <v/>
      </c>
      <c r="Z1069" s="65" t="str">
        <f t="shared" si="1030"/>
        <v/>
      </c>
      <c r="AA1069" s="19" t="str">
        <f t="shared" si="1031"/>
        <v/>
      </c>
      <c r="AB1069" s="19" t="str">
        <f t="shared" si="1032"/>
        <v/>
      </c>
      <c r="AC1069" s="19" t="str">
        <f t="shared" si="1033"/>
        <v/>
      </c>
      <c r="AD1069" s="19" t="str">
        <f t="shared" si="1034"/>
        <v/>
      </c>
      <c r="AE1069" s="19" t="str">
        <f t="shared" si="1035"/>
        <v/>
      </c>
      <c r="AF1069" s="19" t="str">
        <f t="shared" si="1036"/>
        <v/>
      </c>
      <c r="AG1069" s="19">
        <f t="shared" si="1037"/>
        <v>0</v>
      </c>
      <c r="AH1069" s="19" t="str">
        <f t="shared" si="1038"/>
        <v/>
      </c>
      <c r="AI1069" s="81">
        <f t="shared" si="1039"/>
        <v>0</v>
      </c>
      <c r="AJ1069" s="80">
        <f t="shared" si="1045"/>
        <v>0</v>
      </c>
      <c r="AK1069" s="19">
        <f t="shared" si="1040"/>
        <v>0</v>
      </c>
      <c r="AL1069" s="19">
        <f t="shared" si="1041"/>
        <v>0</v>
      </c>
      <c r="AM1069" s="64">
        <f>IF('Stammdaten Mitarbeitende'!N1069&gt;0,AC1069,0)</f>
        <v>0</v>
      </c>
      <c r="AN1069" s="74">
        <f>IF('Stammdaten Mitarbeitende'!N1069&gt;0,P1069,0)</f>
        <v>0</v>
      </c>
      <c r="AO1069" s="19">
        <f t="shared" si="1042"/>
        <v>0</v>
      </c>
      <c r="AP1069" s="19">
        <f t="shared" si="1043"/>
        <v>0</v>
      </c>
      <c r="AQ1069" s="97">
        <f t="shared" si="1044"/>
        <v>0</v>
      </c>
    </row>
    <row r="1070" spans="1:43" ht="17.25" hidden="1" customHeight="1" x14ac:dyDescent="0.2">
      <c r="A1070" s="347" t="str">
        <f>'Stammdaten Mitarbeitende'!AA1070</f>
        <v/>
      </c>
      <c r="B1070" s="348" t="str">
        <f t="shared" si="1017"/>
        <v/>
      </c>
      <c r="C1070" s="162"/>
      <c r="D1070" s="163"/>
      <c r="E1070" s="164"/>
      <c r="F1070" s="165"/>
      <c r="G1070" s="307"/>
      <c r="H1070" s="308"/>
      <c r="I1070" s="346">
        <f t="shared" si="1018"/>
        <v>0</v>
      </c>
      <c r="J1070" s="309" t="str">
        <f t="shared" si="1019"/>
        <v/>
      </c>
      <c r="K1070" s="164"/>
      <c r="L1070" s="342" t="str">
        <f t="shared" si="1020"/>
        <v/>
      </c>
      <c r="M1070" s="309" t="str">
        <f t="shared" si="1021"/>
        <v/>
      </c>
      <c r="N1070" s="309" t="str">
        <f t="shared" si="1022"/>
        <v/>
      </c>
      <c r="O1070" s="309" t="str">
        <f t="shared" si="1023"/>
        <v/>
      </c>
      <c r="P1070" s="164"/>
      <c r="Q1070" s="309" t="str">
        <f t="shared" si="1024"/>
        <v/>
      </c>
      <c r="R1070" s="309" t="str">
        <f t="shared" si="1025"/>
        <v/>
      </c>
      <c r="S1070" s="56"/>
      <c r="T1070" s="57"/>
      <c r="U1070" s="64" t="str">
        <f>IF($A1070="","",'Stammdaten Mitarbeitende'!L1070)</f>
        <v/>
      </c>
      <c r="V1070" s="63">
        <f t="shared" si="1026"/>
        <v>0</v>
      </c>
      <c r="W1070" s="63" t="str">
        <f t="shared" si="1027"/>
        <v/>
      </c>
      <c r="X1070" s="63" t="str">
        <f t="shared" si="1028"/>
        <v/>
      </c>
      <c r="Y1070" s="65" t="str">
        <f t="shared" si="1029"/>
        <v/>
      </c>
      <c r="Z1070" s="65" t="str">
        <f t="shared" si="1030"/>
        <v/>
      </c>
      <c r="AA1070" s="19" t="str">
        <f t="shared" si="1031"/>
        <v/>
      </c>
      <c r="AB1070" s="19" t="str">
        <f t="shared" si="1032"/>
        <v/>
      </c>
      <c r="AC1070" s="19" t="str">
        <f t="shared" si="1033"/>
        <v/>
      </c>
      <c r="AD1070" s="19" t="str">
        <f t="shared" si="1034"/>
        <v/>
      </c>
      <c r="AE1070" s="19" t="str">
        <f t="shared" si="1035"/>
        <v/>
      </c>
      <c r="AF1070" s="19" t="str">
        <f t="shared" si="1036"/>
        <v/>
      </c>
      <c r="AG1070" s="19">
        <f t="shared" si="1037"/>
        <v>0</v>
      </c>
      <c r="AH1070" s="19" t="str">
        <f t="shared" si="1038"/>
        <v/>
      </c>
      <c r="AI1070" s="81">
        <f t="shared" si="1039"/>
        <v>0</v>
      </c>
      <c r="AJ1070" s="80">
        <f t="shared" si="1045"/>
        <v>0</v>
      </c>
      <c r="AK1070" s="19">
        <f t="shared" si="1040"/>
        <v>0</v>
      </c>
      <c r="AL1070" s="19">
        <f t="shared" si="1041"/>
        <v>0</v>
      </c>
      <c r="AM1070" s="64">
        <f>IF('Stammdaten Mitarbeitende'!N1070&gt;0,AC1070,0)</f>
        <v>0</v>
      </c>
      <c r="AN1070" s="74">
        <f>IF('Stammdaten Mitarbeitende'!N1070&gt;0,P1070,0)</f>
        <v>0</v>
      </c>
      <c r="AO1070" s="19">
        <f t="shared" si="1042"/>
        <v>0</v>
      </c>
      <c r="AP1070" s="19">
        <f t="shared" si="1043"/>
        <v>0</v>
      </c>
      <c r="AQ1070" s="97">
        <f t="shared" si="1044"/>
        <v>0</v>
      </c>
    </row>
    <row r="1071" spans="1:43" ht="17.25" hidden="1" customHeight="1" x14ac:dyDescent="0.2">
      <c r="A1071" s="347" t="str">
        <f>'Stammdaten Mitarbeitende'!AA1071</f>
        <v/>
      </c>
      <c r="B1071" s="348" t="str">
        <f t="shared" si="1017"/>
        <v/>
      </c>
      <c r="C1071" s="162"/>
      <c r="D1071" s="163"/>
      <c r="E1071" s="164"/>
      <c r="F1071" s="165"/>
      <c r="G1071" s="307"/>
      <c r="H1071" s="308"/>
      <c r="I1071" s="346">
        <f t="shared" si="1018"/>
        <v>0</v>
      </c>
      <c r="J1071" s="309" t="str">
        <f t="shared" si="1019"/>
        <v/>
      </c>
      <c r="K1071" s="164"/>
      <c r="L1071" s="342" t="str">
        <f t="shared" si="1020"/>
        <v/>
      </c>
      <c r="M1071" s="309" t="str">
        <f t="shared" si="1021"/>
        <v/>
      </c>
      <c r="N1071" s="309" t="str">
        <f t="shared" si="1022"/>
        <v/>
      </c>
      <c r="O1071" s="309" t="str">
        <f t="shared" si="1023"/>
        <v/>
      </c>
      <c r="P1071" s="164"/>
      <c r="Q1071" s="309" t="str">
        <f t="shared" si="1024"/>
        <v/>
      </c>
      <c r="R1071" s="309" t="str">
        <f t="shared" si="1025"/>
        <v/>
      </c>
      <c r="S1071" s="56"/>
      <c r="T1071" s="57"/>
      <c r="U1071" s="64" t="str">
        <f>IF($A1071="","",'Stammdaten Mitarbeitende'!L1071)</f>
        <v/>
      </c>
      <c r="V1071" s="63">
        <f t="shared" si="1026"/>
        <v>0</v>
      </c>
      <c r="W1071" s="63" t="str">
        <f t="shared" si="1027"/>
        <v/>
      </c>
      <c r="X1071" s="63" t="str">
        <f t="shared" si="1028"/>
        <v/>
      </c>
      <c r="Y1071" s="65" t="str">
        <f t="shared" si="1029"/>
        <v/>
      </c>
      <c r="Z1071" s="65" t="str">
        <f t="shared" si="1030"/>
        <v/>
      </c>
      <c r="AA1071" s="19" t="str">
        <f t="shared" si="1031"/>
        <v/>
      </c>
      <c r="AB1071" s="19" t="str">
        <f t="shared" si="1032"/>
        <v/>
      </c>
      <c r="AC1071" s="19" t="str">
        <f t="shared" si="1033"/>
        <v/>
      </c>
      <c r="AD1071" s="19" t="str">
        <f t="shared" si="1034"/>
        <v/>
      </c>
      <c r="AE1071" s="19" t="str">
        <f t="shared" si="1035"/>
        <v/>
      </c>
      <c r="AF1071" s="19" t="str">
        <f t="shared" si="1036"/>
        <v/>
      </c>
      <c r="AG1071" s="19">
        <f t="shared" si="1037"/>
        <v>0</v>
      </c>
      <c r="AH1071" s="19" t="str">
        <f t="shared" si="1038"/>
        <v/>
      </c>
      <c r="AI1071" s="81">
        <f t="shared" si="1039"/>
        <v>0</v>
      </c>
      <c r="AJ1071" s="80">
        <f t="shared" si="1045"/>
        <v>0</v>
      </c>
      <c r="AK1071" s="19">
        <f t="shared" si="1040"/>
        <v>0</v>
      </c>
      <c r="AL1071" s="19">
        <f t="shared" si="1041"/>
        <v>0</v>
      </c>
      <c r="AM1071" s="64">
        <f>IF('Stammdaten Mitarbeitende'!N1071&gt;0,AC1071,0)</f>
        <v>0</v>
      </c>
      <c r="AN1071" s="74">
        <f>IF('Stammdaten Mitarbeitende'!N1071&gt;0,P1071,0)</f>
        <v>0</v>
      </c>
      <c r="AO1071" s="19">
        <f t="shared" si="1042"/>
        <v>0</v>
      </c>
      <c r="AP1071" s="19">
        <f t="shared" si="1043"/>
        <v>0</v>
      </c>
      <c r="AQ1071" s="97">
        <f t="shared" si="1044"/>
        <v>0</v>
      </c>
    </row>
    <row r="1072" spans="1:43" ht="17.25" hidden="1" customHeight="1" x14ac:dyDescent="0.2">
      <c r="A1072" s="347" t="str">
        <f>'Stammdaten Mitarbeitende'!AA1072</f>
        <v/>
      </c>
      <c r="B1072" s="348" t="str">
        <f t="shared" si="1017"/>
        <v/>
      </c>
      <c r="C1072" s="162"/>
      <c r="D1072" s="163"/>
      <c r="E1072" s="164"/>
      <c r="F1072" s="165"/>
      <c r="G1072" s="307"/>
      <c r="H1072" s="308"/>
      <c r="I1072" s="346">
        <f t="shared" si="1018"/>
        <v>0</v>
      </c>
      <c r="J1072" s="309" t="str">
        <f t="shared" si="1019"/>
        <v/>
      </c>
      <c r="K1072" s="164"/>
      <c r="L1072" s="342" t="str">
        <f t="shared" si="1020"/>
        <v/>
      </c>
      <c r="M1072" s="309" t="str">
        <f t="shared" si="1021"/>
        <v/>
      </c>
      <c r="N1072" s="309" t="str">
        <f t="shared" si="1022"/>
        <v/>
      </c>
      <c r="O1072" s="309" t="str">
        <f t="shared" si="1023"/>
        <v/>
      </c>
      <c r="P1072" s="164"/>
      <c r="Q1072" s="309" t="str">
        <f t="shared" si="1024"/>
        <v/>
      </c>
      <c r="R1072" s="309" t="str">
        <f t="shared" si="1025"/>
        <v/>
      </c>
      <c r="S1072" s="56"/>
      <c r="T1072" s="57"/>
      <c r="U1072" s="64" t="str">
        <f>IF($A1072="","",'Stammdaten Mitarbeitende'!L1072)</f>
        <v/>
      </c>
      <c r="V1072" s="63">
        <f t="shared" si="1026"/>
        <v>0</v>
      </c>
      <c r="W1072" s="63" t="str">
        <f t="shared" si="1027"/>
        <v/>
      </c>
      <c r="X1072" s="63" t="str">
        <f t="shared" si="1028"/>
        <v/>
      </c>
      <c r="Y1072" s="65" t="str">
        <f t="shared" si="1029"/>
        <v/>
      </c>
      <c r="Z1072" s="65" t="str">
        <f t="shared" si="1030"/>
        <v/>
      </c>
      <c r="AA1072" s="19" t="str">
        <f t="shared" si="1031"/>
        <v/>
      </c>
      <c r="AB1072" s="19" t="str">
        <f t="shared" si="1032"/>
        <v/>
      </c>
      <c r="AC1072" s="19" t="str">
        <f t="shared" si="1033"/>
        <v/>
      </c>
      <c r="AD1072" s="19" t="str">
        <f t="shared" si="1034"/>
        <v/>
      </c>
      <c r="AE1072" s="19" t="str">
        <f t="shared" si="1035"/>
        <v/>
      </c>
      <c r="AF1072" s="19" t="str">
        <f t="shared" si="1036"/>
        <v/>
      </c>
      <c r="AG1072" s="19">
        <f t="shared" si="1037"/>
        <v>0</v>
      </c>
      <c r="AH1072" s="19" t="str">
        <f t="shared" si="1038"/>
        <v/>
      </c>
      <c r="AI1072" s="81">
        <f t="shared" si="1039"/>
        <v>0</v>
      </c>
      <c r="AJ1072" s="80">
        <f t="shared" si="1045"/>
        <v>0</v>
      </c>
      <c r="AK1072" s="19">
        <f t="shared" si="1040"/>
        <v>0</v>
      </c>
      <c r="AL1072" s="19">
        <f t="shared" si="1041"/>
        <v>0</v>
      </c>
      <c r="AM1072" s="64">
        <f>IF('Stammdaten Mitarbeitende'!N1072&gt;0,AC1072,0)</f>
        <v>0</v>
      </c>
      <c r="AN1072" s="74">
        <f>IF('Stammdaten Mitarbeitende'!N1072&gt;0,P1072,0)</f>
        <v>0</v>
      </c>
      <c r="AO1072" s="19">
        <f t="shared" si="1042"/>
        <v>0</v>
      </c>
      <c r="AP1072" s="19">
        <f t="shared" si="1043"/>
        <v>0</v>
      </c>
      <c r="AQ1072" s="97">
        <f t="shared" si="1044"/>
        <v>0</v>
      </c>
    </row>
    <row r="1073" spans="1:43" ht="17.25" hidden="1" customHeight="1" x14ac:dyDescent="0.2">
      <c r="A1073" s="347" t="str">
        <f>'Stammdaten Mitarbeitende'!AA1073</f>
        <v/>
      </c>
      <c r="B1073" s="348" t="str">
        <f t="shared" si="1017"/>
        <v/>
      </c>
      <c r="C1073" s="162"/>
      <c r="D1073" s="163"/>
      <c r="E1073" s="164"/>
      <c r="F1073" s="165"/>
      <c r="G1073" s="307"/>
      <c r="H1073" s="308"/>
      <c r="I1073" s="346">
        <f t="shared" si="1018"/>
        <v>0</v>
      </c>
      <c r="J1073" s="309" t="str">
        <f t="shared" si="1019"/>
        <v/>
      </c>
      <c r="K1073" s="164"/>
      <c r="L1073" s="342" t="str">
        <f t="shared" si="1020"/>
        <v/>
      </c>
      <c r="M1073" s="309" t="str">
        <f t="shared" si="1021"/>
        <v/>
      </c>
      <c r="N1073" s="309" t="str">
        <f t="shared" si="1022"/>
        <v/>
      </c>
      <c r="O1073" s="309" t="str">
        <f t="shared" si="1023"/>
        <v/>
      </c>
      <c r="P1073" s="164"/>
      <c r="Q1073" s="309" t="str">
        <f t="shared" si="1024"/>
        <v/>
      </c>
      <c r="R1073" s="309" t="str">
        <f t="shared" si="1025"/>
        <v/>
      </c>
      <c r="S1073" s="56"/>
      <c r="T1073" s="57"/>
      <c r="U1073" s="64" t="str">
        <f>IF($A1073="","",'Stammdaten Mitarbeitende'!L1073)</f>
        <v/>
      </c>
      <c r="V1073" s="63">
        <f t="shared" si="1026"/>
        <v>0</v>
      </c>
      <c r="W1073" s="63" t="str">
        <f t="shared" si="1027"/>
        <v/>
      </c>
      <c r="X1073" s="63" t="str">
        <f t="shared" si="1028"/>
        <v/>
      </c>
      <c r="Y1073" s="65" t="str">
        <f t="shared" si="1029"/>
        <v/>
      </c>
      <c r="Z1073" s="65" t="str">
        <f t="shared" si="1030"/>
        <v/>
      </c>
      <c r="AA1073" s="19" t="str">
        <f t="shared" si="1031"/>
        <v/>
      </c>
      <c r="AB1073" s="19" t="str">
        <f t="shared" si="1032"/>
        <v/>
      </c>
      <c r="AC1073" s="19" t="str">
        <f t="shared" si="1033"/>
        <v/>
      </c>
      <c r="AD1073" s="19" t="str">
        <f t="shared" si="1034"/>
        <v/>
      </c>
      <c r="AE1073" s="19" t="str">
        <f t="shared" si="1035"/>
        <v/>
      </c>
      <c r="AF1073" s="19" t="str">
        <f t="shared" si="1036"/>
        <v/>
      </c>
      <c r="AG1073" s="19">
        <f t="shared" si="1037"/>
        <v>0</v>
      </c>
      <c r="AH1073" s="19" t="str">
        <f t="shared" si="1038"/>
        <v/>
      </c>
      <c r="AI1073" s="81">
        <f t="shared" si="1039"/>
        <v>0</v>
      </c>
      <c r="AJ1073" s="80">
        <f t="shared" si="1045"/>
        <v>0</v>
      </c>
      <c r="AK1073" s="19">
        <f t="shared" si="1040"/>
        <v>0</v>
      </c>
      <c r="AL1073" s="19">
        <f t="shared" si="1041"/>
        <v>0</v>
      </c>
      <c r="AM1073" s="64">
        <f>IF('Stammdaten Mitarbeitende'!N1073&gt;0,AC1073,0)</f>
        <v>0</v>
      </c>
      <c r="AN1073" s="74">
        <f>IF('Stammdaten Mitarbeitende'!N1073&gt;0,P1073,0)</f>
        <v>0</v>
      </c>
      <c r="AO1073" s="19">
        <f t="shared" si="1042"/>
        <v>0</v>
      </c>
      <c r="AP1073" s="19">
        <f t="shared" si="1043"/>
        <v>0</v>
      </c>
      <c r="AQ1073" s="97">
        <f t="shared" si="1044"/>
        <v>0</v>
      </c>
    </row>
    <row r="1074" spans="1:43" ht="17.25" hidden="1" customHeight="1" x14ac:dyDescent="0.2">
      <c r="A1074" s="347" t="str">
        <f>'Stammdaten Mitarbeitende'!AA1074</f>
        <v/>
      </c>
      <c r="B1074" s="348" t="str">
        <f t="shared" si="1017"/>
        <v/>
      </c>
      <c r="C1074" s="162"/>
      <c r="D1074" s="163"/>
      <c r="E1074" s="164"/>
      <c r="F1074" s="165"/>
      <c r="G1074" s="307"/>
      <c r="H1074" s="308"/>
      <c r="I1074" s="346">
        <f t="shared" si="1018"/>
        <v>0</v>
      </c>
      <c r="J1074" s="309" t="str">
        <f t="shared" si="1019"/>
        <v/>
      </c>
      <c r="K1074" s="164"/>
      <c r="L1074" s="342" t="str">
        <f t="shared" si="1020"/>
        <v/>
      </c>
      <c r="M1074" s="309" t="str">
        <f t="shared" si="1021"/>
        <v/>
      </c>
      <c r="N1074" s="309" t="str">
        <f t="shared" si="1022"/>
        <v/>
      </c>
      <c r="O1074" s="309" t="str">
        <f t="shared" si="1023"/>
        <v/>
      </c>
      <c r="P1074" s="164"/>
      <c r="Q1074" s="309" t="str">
        <f t="shared" si="1024"/>
        <v/>
      </c>
      <c r="R1074" s="309" t="str">
        <f t="shared" si="1025"/>
        <v/>
      </c>
      <c r="S1074" s="56"/>
      <c r="T1074" s="57"/>
      <c r="U1074" s="64" t="str">
        <f>IF($A1074="","",'Stammdaten Mitarbeitende'!L1074)</f>
        <v/>
      </c>
      <c r="V1074" s="63">
        <f t="shared" si="1026"/>
        <v>0</v>
      </c>
      <c r="W1074" s="63" t="str">
        <f t="shared" si="1027"/>
        <v/>
      </c>
      <c r="X1074" s="63" t="str">
        <f t="shared" si="1028"/>
        <v/>
      </c>
      <c r="Y1074" s="65" t="str">
        <f t="shared" si="1029"/>
        <v/>
      </c>
      <c r="Z1074" s="65" t="str">
        <f t="shared" si="1030"/>
        <v/>
      </c>
      <c r="AA1074" s="19" t="str">
        <f t="shared" si="1031"/>
        <v/>
      </c>
      <c r="AB1074" s="19" t="str">
        <f t="shared" si="1032"/>
        <v/>
      </c>
      <c r="AC1074" s="19" t="str">
        <f t="shared" si="1033"/>
        <v/>
      </c>
      <c r="AD1074" s="19" t="str">
        <f t="shared" si="1034"/>
        <v/>
      </c>
      <c r="AE1074" s="19" t="str">
        <f t="shared" si="1035"/>
        <v/>
      </c>
      <c r="AF1074" s="19" t="str">
        <f t="shared" si="1036"/>
        <v/>
      </c>
      <c r="AG1074" s="19">
        <f t="shared" si="1037"/>
        <v>0</v>
      </c>
      <c r="AH1074" s="19" t="str">
        <f t="shared" si="1038"/>
        <v/>
      </c>
      <c r="AI1074" s="81">
        <f t="shared" si="1039"/>
        <v>0</v>
      </c>
      <c r="AJ1074" s="80">
        <f t="shared" si="1045"/>
        <v>0</v>
      </c>
      <c r="AK1074" s="19">
        <f t="shared" si="1040"/>
        <v>0</v>
      </c>
      <c r="AL1074" s="19">
        <f t="shared" si="1041"/>
        <v>0</v>
      </c>
      <c r="AM1074" s="64">
        <f>IF('Stammdaten Mitarbeitende'!N1074&gt;0,AC1074,0)</f>
        <v>0</v>
      </c>
      <c r="AN1074" s="74">
        <f>IF('Stammdaten Mitarbeitende'!N1074&gt;0,P1074,0)</f>
        <v>0</v>
      </c>
      <c r="AO1074" s="19">
        <f t="shared" si="1042"/>
        <v>0</v>
      </c>
      <c r="AP1074" s="19">
        <f t="shared" si="1043"/>
        <v>0</v>
      </c>
      <c r="AQ1074" s="97">
        <f t="shared" si="1044"/>
        <v>0</v>
      </c>
    </row>
    <row r="1075" spans="1:43" ht="17.25" hidden="1" customHeight="1" x14ac:dyDescent="0.2">
      <c r="A1075" s="347" t="str">
        <f>'Stammdaten Mitarbeitende'!AA1075</f>
        <v/>
      </c>
      <c r="B1075" s="348" t="str">
        <f t="shared" si="1017"/>
        <v/>
      </c>
      <c r="C1075" s="162"/>
      <c r="D1075" s="163"/>
      <c r="E1075" s="164"/>
      <c r="F1075" s="165"/>
      <c r="G1075" s="307"/>
      <c r="H1075" s="308"/>
      <c r="I1075" s="346">
        <f t="shared" si="1018"/>
        <v>0</v>
      </c>
      <c r="J1075" s="309" t="str">
        <f t="shared" si="1019"/>
        <v/>
      </c>
      <c r="K1075" s="164"/>
      <c r="L1075" s="342" t="str">
        <f t="shared" si="1020"/>
        <v/>
      </c>
      <c r="M1075" s="309" t="str">
        <f t="shared" si="1021"/>
        <v/>
      </c>
      <c r="N1075" s="309" t="str">
        <f t="shared" si="1022"/>
        <v/>
      </c>
      <c r="O1075" s="309" t="str">
        <f t="shared" si="1023"/>
        <v/>
      </c>
      <c r="P1075" s="164"/>
      <c r="Q1075" s="309" t="str">
        <f t="shared" si="1024"/>
        <v/>
      </c>
      <c r="R1075" s="309" t="str">
        <f t="shared" si="1025"/>
        <v/>
      </c>
      <c r="S1075" s="56"/>
      <c r="T1075" s="57"/>
      <c r="U1075" s="64" t="str">
        <f>IF($A1075="","",'Stammdaten Mitarbeitende'!L1075)</f>
        <v/>
      </c>
      <c r="V1075" s="63">
        <f t="shared" si="1026"/>
        <v>0</v>
      </c>
      <c r="W1075" s="63" t="str">
        <f t="shared" si="1027"/>
        <v/>
      </c>
      <c r="X1075" s="63" t="str">
        <f t="shared" si="1028"/>
        <v/>
      </c>
      <c r="Y1075" s="65" t="str">
        <f t="shared" si="1029"/>
        <v/>
      </c>
      <c r="Z1075" s="65" t="str">
        <f t="shared" si="1030"/>
        <v/>
      </c>
      <c r="AA1075" s="19" t="str">
        <f t="shared" si="1031"/>
        <v/>
      </c>
      <c r="AB1075" s="19" t="str">
        <f t="shared" si="1032"/>
        <v/>
      </c>
      <c r="AC1075" s="19" t="str">
        <f t="shared" si="1033"/>
        <v/>
      </c>
      <c r="AD1075" s="19" t="str">
        <f t="shared" si="1034"/>
        <v/>
      </c>
      <c r="AE1075" s="19" t="str">
        <f t="shared" si="1035"/>
        <v/>
      </c>
      <c r="AF1075" s="19" t="str">
        <f t="shared" si="1036"/>
        <v/>
      </c>
      <c r="AG1075" s="19">
        <f t="shared" si="1037"/>
        <v>0</v>
      </c>
      <c r="AH1075" s="19" t="str">
        <f t="shared" si="1038"/>
        <v/>
      </c>
      <c r="AI1075" s="81">
        <f t="shared" si="1039"/>
        <v>0</v>
      </c>
      <c r="AJ1075" s="80">
        <f t="shared" si="1045"/>
        <v>0</v>
      </c>
      <c r="AK1075" s="19">
        <f t="shared" si="1040"/>
        <v>0</v>
      </c>
      <c r="AL1075" s="19">
        <f t="shared" si="1041"/>
        <v>0</v>
      </c>
      <c r="AM1075" s="64">
        <f>IF('Stammdaten Mitarbeitende'!N1075&gt;0,AC1075,0)</f>
        <v>0</v>
      </c>
      <c r="AN1075" s="74">
        <f>IF('Stammdaten Mitarbeitende'!N1075&gt;0,P1075,0)</f>
        <v>0</v>
      </c>
      <c r="AO1075" s="19">
        <f t="shared" si="1042"/>
        <v>0</v>
      </c>
      <c r="AP1075" s="19">
        <f t="shared" si="1043"/>
        <v>0</v>
      </c>
      <c r="AQ1075" s="97">
        <f t="shared" si="1044"/>
        <v>0</v>
      </c>
    </row>
    <row r="1076" spans="1:43" ht="17.25" hidden="1" customHeight="1" x14ac:dyDescent="0.2">
      <c r="A1076" s="347" t="str">
        <f>'Stammdaten Mitarbeitende'!AA1076</f>
        <v/>
      </c>
      <c r="B1076" s="348" t="str">
        <f t="shared" si="1017"/>
        <v/>
      </c>
      <c r="C1076" s="162"/>
      <c r="D1076" s="163"/>
      <c r="E1076" s="164"/>
      <c r="F1076" s="165"/>
      <c r="G1076" s="307"/>
      <c r="H1076" s="308"/>
      <c r="I1076" s="346">
        <f t="shared" si="1018"/>
        <v>0</v>
      </c>
      <c r="J1076" s="309" t="str">
        <f t="shared" si="1019"/>
        <v/>
      </c>
      <c r="K1076" s="164"/>
      <c r="L1076" s="342" t="str">
        <f t="shared" si="1020"/>
        <v/>
      </c>
      <c r="M1076" s="309" t="str">
        <f t="shared" si="1021"/>
        <v/>
      </c>
      <c r="N1076" s="309" t="str">
        <f t="shared" si="1022"/>
        <v/>
      </c>
      <c r="O1076" s="309" t="str">
        <f t="shared" si="1023"/>
        <v/>
      </c>
      <c r="P1076" s="164"/>
      <c r="Q1076" s="309" t="str">
        <f t="shared" si="1024"/>
        <v/>
      </c>
      <c r="R1076" s="309" t="str">
        <f t="shared" si="1025"/>
        <v/>
      </c>
      <c r="S1076" s="56"/>
      <c r="T1076" s="57"/>
      <c r="U1076" s="64" t="str">
        <f>IF($A1076="","",'Stammdaten Mitarbeitende'!L1076)</f>
        <v/>
      </c>
      <c r="V1076" s="63">
        <f t="shared" si="1026"/>
        <v>0</v>
      </c>
      <c r="W1076" s="63" t="str">
        <f t="shared" si="1027"/>
        <v/>
      </c>
      <c r="X1076" s="63" t="str">
        <f t="shared" si="1028"/>
        <v/>
      </c>
      <c r="Y1076" s="65" t="str">
        <f t="shared" si="1029"/>
        <v/>
      </c>
      <c r="Z1076" s="65" t="str">
        <f t="shared" si="1030"/>
        <v/>
      </c>
      <c r="AA1076" s="19" t="str">
        <f t="shared" si="1031"/>
        <v/>
      </c>
      <c r="AB1076" s="19" t="str">
        <f t="shared" si="1032"/>
        <v/>
      </c>
      <c r="AC1076" s="19" t="str">
        <f t="shared" si="1033"/>
        <v/>
      </c>
      <c r="AD1076" s="19" t="str">
        <f t="shared" si="1034"/>
        <v/>
      </c>
      <c r="AE1076" s="19" t="str">
        <f t="shared" si="1035"/>
        <v/>
      </c>
      <c r="AF1076" s="19" t="str">
        <f t="shared" si="1036"/>
        <v/>
      </c>
      <c r="AG1076" s="19">
        <f t="shared" si="1037"/>
        <v>0</v>
      </c>
      <c r="AH1076" s="19" t="str">
        <f t="shared" si="1038"/>
        <v/>
      </c>
      <c r="AI1076" s="81">
        <f t="shared" si="1039"/>
        <v>0</v>
      </c>
      <c r="AJ1076" s="80">
        <f t="shared" si="1045"/>
        <v>0</v>
      </c>
      <c r="AK1076" s="19">
        <f t="shared" si="1040"/>
        <v>0</v>
      </c>
      <c r="AL1076" s="19">
        <f t="shared" si="1041"/>
        <v>0</v>
      </c>
      <c r="AM1076" s="64">
        <f>IF('Stammdaten Mitarbeitende'!N1076&gt;0,AC1076,0)</f>
        <v>0</v>
      </c>
      <c r="AN1076" s="74">
        <f>IF('Stammdaten Mitarbeitende'!N1076&gt;0,P1076,0)</f>
        <v>0</v>
      </c>
      <c r="AO1076" s="19">
        <f t="shared" si="1042"/>
        <v>0</v>
      </c>
      <c r="AP1076" s="19">
        <f t="shared" si="1043"/>
        <v>0</v>
      </c>
      <c r="AQ1076" s="97">
        <f t="shared" si="1044"/>
        <v>0</v>
      </c>
    </row>
    <row r="1077" spans="1:43" ht="17.25" hidden="1" customHeight="1" x14ac:dyDescent="0.2">
      <c r="A1077" s="347" t="str">
        <f>'Stammdaten Mitarbeitende'!AA1077</f>
        <v/>
      </c>
      <c r="B1077" s="348" t="str">
        <f t="shared" si="1017"/>
        <v/>
      </c>
      <c r="C1077" s="162"/>
      <c r="D1077" s="163"/>
      <c r="E1077" s="164"/>
      <c r="F1077" s="165"/>
      <c r="G1077" s="307"/>
      <c r="H1077" s="308"/>
      <c r="I1077" s="346">
        <f t="shared" si="1018"/>
        <v>0</v>
      </c>
      <c r="J1077" s="309" t="str">
        <f t="shared" si="1019"/>
        <v/>
      </c>
      <c r="K1077" s="164"/>
      <c r="L1077" s="342" t="str">
        <f t="shared" si="1020"/>
        <v/>
      </c>
      <c r="M1077" s="309" t="str">
        <f t="shared" si="1021"/>
        <v/>
      </c>
      <c r="N1077" s="309" t="str">
        <f t="shared" si="1022"/>
        <v/>
      </c>
      <c r="O1077" s="309" t="str">
        <f t="shared" si="1023"/>
        <v/>
      </c>
      <c r="P1077" s="164"/>
      <c r="Q1077" s="309" t="str">
        <f t="shared" si="1024"/>
        <v/>
      </c>
      <c r="R1077" s="309" t="str">
        <f t="shared" si="1025"/>
        <v/>
      </c>
      <c r="S1077" s="56"/>
      <c r="T1077" s="57"/>
      <c r="U1077" s="64" t="str">
        <f>IF($A1077="","",'Stammdaten Mitarbeitende'!L1077)</f>
        <v/>
      </c>
      <c r="V1077" s="63">
        <f t="shared" si="1026"/>
        <v>0</v>
      </c>
      <c r="W1077" s="63" t="str">
        <f t="shared" si="1027"/>
        <v/>
      </c>
      <c r="X1077" s="63" t="str">
        <f t="shared" si="1028"/>
        <v/>
      </c>
      <c r="Y1077" s="65" t="str">
        <f t="shared" si="1029"/>
        <v/>
      </c>
      <c r="Z1077" s="65" t="str">
        <f t="shared" si="1030"/>
        <v/>
      </c>
      <c r="AA1077" s="19" t="str">
        <f t="shared" si="1031"/>
        <v/>
      </c>
      <c r="AB1077" s="19" t="str">
        <f t="shared" si="1032"/>
        <v/>
      </c>
      <c r="AC1077" s="19" t="str">
        <f t="shared" si="1033"/>
        <v/>
      </c>
      <c r="AD1077" s="19" t="str">
        <f t="shared" si="1034"/>
        <v/>
      </c>
      <c r="AE1077" s="19" t="str">
        <f t="shared" si="1035"/>
        <v/>
      </c>
      <c r="AF1077" s="19" t="str">
        <f t="shared" si="1036"/>
        <v/>
      </c>
      <c r="AG1077" s="19">
        <f t="shared" si="1037"/>
        <v>0</v>
      </c>
      <c r="AH1077" s="19" t="str">
        <f t="shared" si="1038"/>
        <v/>
      </c>
      <c r="AI1077" s="81">
        <f t="shared" si="1039"/>
        <v>0</v>
      </c>
      <c r="AJ1077" s="80">
        <f t="shared" si="1045"/>
        <v>0</v>
      </c>
      <c r="AK1077" s="19">
        <f t="shared" si="1040"/>
        <v>0</v>
      </c>
      <c r="AL1077" s="19">
        <f t="shared" si="1041"/>
        <v>0</v>
      </c>
      <c r="AM1077" s="64">
        <f>IF('Stammdaten Mitarbeitende'!N1077&gt;0,AC1077,0)</f>
        <v>0</v>
      </c>
      <c r="AN1077" s="74">
        <f>IF('Stammdaten Mitarbeitende'!N1077&gt;0,P1077,0)</f>
        <v>0</v>
      </c>
      <c r="AO1077" s="19">
        <f t="shared" si="1042"/>
        <v>0</v>
      </c>
      <c r="AP1077" s="19">
        <f t="shared" si="1043"/>
        <v>0</v>
      </c>
      <c r="AQ1077" s="97">
        <f t="shared" si="1044"/>
        <v>0</v>
      </c>
    </row>
    <row r="1078" spans="1:43" ht="17.25" hidden="1" customHeight="1" x14ac:dyDescent="0.2">
      <c r="A1078" s="347" t="str">
        <f>'Stammdaten Mitarbeitende'!AA1078</f>
        <v/>
      </c>
      <c r="B1078" s="348" t="str">
        <f t="shared" si="1017"/>
        <v/>
      </c>
      <c r="C1078" s="162"/>
      <c r="D1078" s="163"/>
      <c r="E1078" s="164"/>
      <c r="F1078" s="165"/>
      <c r="G1078" s="307"/>
      <c r="H1078" s="308"/>
      <c r="I1078" s="346">
        <f t="shared" si="1018"/>
        <v>0</v>
      </c>
      <c r="J1078" s="309" t="str">
        <f t="shared" si="1019"/>
        <v/>
      </c>
      <c r="K1078" s="164"/>
      <c r="L1078" s="342" t="str">
        <f t="shared" si="1020"/>
        <v/>
      </c>
      <c r="M1078" s="309" t="str">
        <f t="shared" si="1021"/>
        <v/>
      </c>
      <c r="N1078" s="309" t="str">
        <f t="shared" si="1022"/>
        <v/>
      </c>
      <c r="O1078" s="309" t="str">
        <f t="shared" si="1023"/>
        <v/>
      </c>
      <c r="P1078" s="164"/>
      <c r="Q1078" s="309" t="str">
        <f t="shared" si="1024"/>
        <v/>
      </c>
      <c r="R1078" s="309" t="str">
        <f t="shared" si="1025"/>
        <v/>
      </c>
      <c r="S1078" s="56"/>
      <c r="T1078" s="57"/>
      <c r="U1078" s="64" t="str">
        <f>IF($A1078="","",'Stammdaten Mitarbeitende'!L1078)</f>
        <v/>
      </c>
      <c r="V1078" s="63">
        <f t="shared" si="1026"/>
        <v>0</v>
      </c>
      <c r="W1078" s="63" t="str">
        <f t="shared" si="1027"/>
        <v/>
      </c>
      <c r="X1078" s="63" t="str">
        <f t="shared" si="1028"/>
        <v/>
      </c>
      <c r="Y1078" s="65" t="str">
        <f t="shared" si="1029"/>
        <v/>
      </c>
      <c r="Z1078" s="65" t="str">
        <f t="shared" si="1030"/>
        <v/>
      </c>
      <c r="AA1078" s="19" t="str">
        <f t="shared" si="1031"/>
        <v/>
      </c>
      <c r="AB1078" s="19" t="str">
        <f t="shared" si="1032"/>
        <v/>
      </c>
      <c r="AC1078" s="19" t="str">
        <f t="shared" si="1033"/>
        <v/>
      </c>
      <c r="AD1078" s="19" t="str">
        <f t="shared" si="1034"/>
        <v/>
      </c>
      <c r="AE1078" s="19" t="str">
        <f t="shared" si="1035"/>
        <v/>
      </c>
      <c r="AF1078" s="19" t="str">
        <f t="shared" si="1036"/>
        <v/>
      </c>
      <c r="AG1078" s="19">
        <f t="shared" si="1037"/>
        <v>0</v>
      </c>
      <c r="AH1078" s="19" t="str">
        <f t="shared" si="1038"/>
        <v/>
      </c>
      <c r="AI1078" s="81">
        <f t="shared" si="1039"/>
        <v>0</v>
      </c>
      <c r="AJ1078" s="80">
        <f t="shared" si="1045"/>
        <v>0</v>
      </c>
      <c r="AK1078" s="19">
        <f t="shared" si="1040"/>
        <v>0</v>
      </c>
      <c r="AL1078" s="19">
        <f t="shared" si="1041"/>
        <v>0</v>
      </c>
      <c r="AM1078" s="64">
        <f>IF('Stammdaten Mitarbeitende'!N1078&gt;0,AC1078,0)</f>
        <v>0</v>
      </c>
      <c r="AN1078" s="74">
        <f>IF('Stammdaten Mitarbeitende'!N1078&gt;0,P1078,0)</f>
        <v>0</v>
      </c>
      <c r="AO1078" s="19">
        <f t="shared" si="1042"/>
        <v>0</v>
      </c>
      <c r="AP1078" s="19">
        <f t="shared" si="1043"/>
        <v>0</v>
      </c>
      <c r="AQ1078" s="97">
        <f t="shared" si="1044"/>
        <v>0</v>
      </c>
    </row>
    <row r="1079" spans="1:43" ht="17.25" hidden="1" customHeight="1" x14ac:dyDescent="0.2">
      <c r="A1079" s="347" t="str">
        <f>'Stammdaten Mitarbeitende'!AA1079</f>
        <v/>
      </c>
      <c r="B1079" s="348" t="str">
        <f t="shared" si="1017"/>
        <v/>
      </c>
      <c r="C1079" s="162"/>
      <c r="D1079" s="163"/>
      <c r="E1079" s="164"/>
      <c r="F1079" s="165"/>
      <c r="G1079" s="307"/>
      <c r="H1079" s="308"/>
      <c r="I1079" s="346">
        <f t="shared" si="1018"/>
        <v>0</v>
      </c>
      <c r="J1079" s="309" t="str">
        <f t="shared" si="1019"/>
        <v/>
      </c>
      <c r="K1079" s="164"/>
      <c r="L1079" s="342" t="str">
        <f t="shared" si="1020"/>
        <v/>
      </c>
      <c r="M1079" s="309" t="str">
        <f t="shared" si="1021"/>
        <v/>
      </c>
      <c r="N1079" s="309" t="str">
        <f t="shared" si="1022"/>
        <v/>
      </c>
      <c r="O1079" s="309" t="str">
        <f t="shared" si="1023"/>
        <v/>
      </c>
      <c r="P1079" s="164"/>
      <c r="Q1079" s="309" t="str">
        <f t="shared" si="1024"/>
        <v/>
      </c>
      <c r="R1079" s="309" t="str">
        <f t="shared" si="1025"/>
        <v/>
      </c>
      <c r="S1079" s="56"/>
      <c r="T1079" s="57"/>
      <c r="U1079" s="64" t="str">
        <f>IF($A1079="","",'Stammdaten Mitarbeitende'!L1079)</f>
        <v/>
      </c>
      <c r="V1079" s="63">
        <f t="shared" si="1026"/>
        <v>0</v>
      </c>
      <c r="W1079" s="63" t="str">
        <f t="shared" si="1027"/>
        <v/>
      </c>
      <c r="X1079" s="63" t="str">
        <f t="shared" si="1028"/>
        <v/>
      </c>
      <c r="Y1079" s="65" t="str">
        <f t="shared" si="1029"/>
        <v/>
      </c>
      <c r="Z1079" s="65" t="str">
        <f t="shared" si="1030"/>
        <v/>
      </c>
      <c r="AA1079" s="19" t="str">
        <f t="shared" si="1031"/>
        <v/>
      </c>
      <c r="AB1079" s="19" t="str">
        <f t="shared" si="1032"/>
        <v/>
      </c>
      <c r="AC1079" s="19" t="str">
        <f t="shared" si="1033"/>
        <v/>
      </c>
      <c r="AD1079" s="19" t="str">
        <f t="shared" si="1034"/>
        <v/>
      </c>
      <c r="AE1079" s="19" t="str">
        <f t="shared" si="1035"/>
        <v/>
      </c>
      <c r="AF1079" s="19" t="str">
        <f t="shared" si="1036"/>
        <v/>
      </c>
      <c r="AG1079" s="19">
        <f t="shared" si="1037"/>
        <v>0</v>
      </c>
      <c r="AH1079" s="19" t="str">
        <f t="shared" si="1038"/>
        <v/>
      </c>
      <c r="AI1079" s="81">
        <f t="shared" si="1039"/>
        <v>0</v>
      </c>
      <c r="AJ1079" s="80">
        <f t="shared" si="1045"/>
        <v>0</v>
      </c>
      <c r="AK1079" s="19">
        <f t="shared" si="1040"/>
        <v>0</v>
      </c>
      <c r="AL1079" s="19">
        <f t="shared" si="1041"/>
        <v>0</v>
      </c>
      <c r="AM1079" s="64">
        <f>IF('Stammdaten Mitarbeitende'!N1079&gt;0,AC1079,0)</f>
        <v>0</v>
      </c>
      <c r="AN1079" s="74">
        <f>IF('Stammdaten Mitarbeitende'!N1079&gt;0,P1079,0)</f>
        <v>0</v>
      </c>
      <c r="AO1079" s="19">
        <f t="shared" si="1042"/>
        <v>0</v>
      </c>
      <c r="AP1079" s="19">
        <f t="shared" si="1043"/>
        <v>0</v>
      </c>
      <c r="AQ1079" s="97">
        <f t="shared" si="1044"/>
        <v>0</v>
      </c>
    </row>
    <row r="1080" spans="1:43" hidden="1" x14ac:dyDescent="0.2">
      <c r="A1080" s="280" t="str">
        <f>Übersetzungstexte!A$296</f>
        <v>Seitentotal</v>
      </c>
      <c r="B1080" s="343"/>
      <c r="C1080" s="281"/>
      <c r="D1080" s="92">
        <f>SUM(D1059:D1079)</f>
        <v>0</v>
      </c>
      <c r="E1080" s="282"/>
      <c r="F1080" s="92">
        <f>SUM(F1059:F1079)</f>
        <v>0</v>
      </c>
      <c r="G1080" s="344"/>
      <c r="H1080" s="159"/>
      <c r="I1080" s="281"/>
      <c r="J1080" s="92">
        <f>SUM(J1059:J1079)</f>
        <v>0</v>
      </c>
      <c r="K1080" s="345"/>
      <c r="L1080" s="159"/>
      <c r="M1080" s="281"/>
      <c r="N1080" s="92">
        <f>SUM(N1059:N1079)</f>
        <v>0</v>
      </c>
      <c r="O1080" s="344"/>
      <c r="P1080" s="92">
        <f>SUM(P1059:P1079)</f>
        <v>0</v>
      </c>
      <c r="Q1080" s="281"/>
      <c r="R1080" s="92">
        <f>SUM(R1059:R1079)</f>
        <v>0</v>
      </c>
      <c r="S1080" s="56"/>
      <c r="T1080" s="56"/>
      <c r="U1080" s="56"/>
      <c r="V1080" s="56"/>
      <c r="W1080" s="56"/>
      <c r="X1080" s="56"/>
      <c r="Y1080" s="18"/>
      <c r="Z1080" s="18"/>
      <c r="AA1080" s="19"/>
      <c r="AB1080" s="19"/>
      <c r="AC1080" s="19"/>
      <c r="AD1080" s="19"/>
      <c r="AE1080" s="19"/>
      <c r="AI1080" s="79"/>
      <c r="AJ1080" s="79"/>
      <c r="AM1080" s="56"/>
    </row>
    <row r="1081" spans="1:43" hidden="1" x14ac:dyDescent="0.2">
      <c r="A1081" s="240" t="str">
        <f>'Stammdaten Betrieb &amp; Abteilung'!D$1</f>
        <v xml:space="preserve">  </v>
      </c>
      <c r="B1081" s="73"/>
      <c r="C1081" s="241"/>
      <c r="D1081" s="242"/>
      <c r="E1081" s="1"/>
      <c r="F1081" s="25"/>
      <c r="G1081" s="1"/>
      <c r="H1081" s="1"/>
      <c r="I1081" s="1"/>
      <c r="J1081" s="243"/>
      <c r="K1081" s="46"/>
      <c r="L1081" s="18"/>
      <c r="M1081" s="22" t="str">
        <f>Übersetzungstexte!A$239</f>
        <v>Betrieb / Betriebsabteilung</v>
      </c>
      <c r="N1081" s="49" t="str">
        <f>'Stammdaten Betrieb &amp; Abteilung'!D$13</f>
        <v xml:space="preserve"> </v>
      </c>
      <c r="O1081" s="1"/>
      <c r="P1081" s="49"/>
      <c r="AI1081" s="79"/>
      <c r="AJ1081" s="79"/>
      <c r="AM1081" s="64"/>
      <c r="AO1081" s="97"/>
    </row>
    <row r="1082" spans="1:43" hidden="1" x14ac:dyDescent="0.2">
      <c r="A1082" s="49" t="str">
        <f>'Stammdaten Betrieb &amp; Abteilung'!D$3</f>
        <v xml:space="preserve"> </v>
      </c>
      <c r="B1082" s="73"/>
      <c r="C1082" s="246"/>
      <c r="D1082" s="242"/>
      <c r="E1082" s="1"/>
      <c r="F1082" s="25"/>
      <c r="G1082" s="1"/>
      <c r="H1082" s="1"/>
      <c r="I1082" s="1"/>
      <c r="J1082" s="247"/>
      <c r="K1082" s="46"/>
      <c r="L1082" s="18"/>
      <c r="M1082" s="22" t="str">
        <f>Übersetzungstexte!A$240</f>
        <v>Abrechnungsperiode</v>
      </c>
      <c r="N1082" s="349" t="str">
        <f>'Stammdaten Betrieb &amp; Abteilung'!D$14</f>
        <v/>
      </c>
      <c r="O1082" s="350"/>
      <c r="P1082" s="350" t="e">
        <f>'Stammdaten Betrieb &amp; Abteilung'!D$12</f>
        <v>#VALUE!</v>
      </c>
      <c r="Q1082" s="351"/>
      <c r="R1082" s="352"/>
      <c r="AI1082" s="79"/>
      <c r="AJ1082" s="79"/>
      <c r="AM1082" s="64"/>
      <c r="AO1082" s="87"/>
      <c r="AP1082" s="87"/>
    </row>
    <row r="1083" spans="1:43" hidden="1" x14ac:dyDescent="0.2">
      <c r="A1083" s="49" t="str">
        <f>'Stammdaten Betrieb &amp; Abteilung'!D$4</f>
        <v xml:space="preserve"> </v>
      </c>
      <c r="B1083" s="73"/>
      <c r="C1083" s="1"/>
      <c r="D1083" s="242"/>
      <c r="E1083" s="1"/>
      <c r="F1083" s="25"/>
      <c r="G1083" s="1"/>
      <c r="H1083" s="1"/>
      <c r="I1083" s="1"/>
      <c r="J1083" s="247"/>
      <c r="K1083" s="46"/>
      <c r="L1083" s="18"/>
      <c r="M1083" s="22" t="str">
        <f>Übersetzungstexte!A$241</f>
        <v>Beginn / Ende der Kurzarbeit</v>
      </c>
      <c r="N1083" s="49" t="str">
        <f>'Stammdaten Betrieb &amp; Abteilung'!D$16</f>
        <v/>
      </c>
      <c r="O1083" s="1"/>
      <c r="P1083" s="49"/>
      <c r="Q1083" s="49"/>
      <c r="AI1083" s="79"/>
      <c r="AJ1083" s="79"/>
      <c r="AM1083" s="64"/>
      <c r="AO1083" s="87"/>
      <c r="AP1083" s="87"/>
    </row>
    <row r="1084" spans="1:43" hidden="1" x14ac:dyDescent="0.2">
      <c r="A1084" s="187"/>
      <c r="B1084" s="188"/>
      <c r="C1084" s="189"/>
      <c r="D1084" s="190"/>
      <c r="E1084" s="189"/>
      <c r="F1084" s="191"/>
      <c r="G1084" s="189"/>
      <c r="H1084" s="189"/>
      <c r="I1084" s="189"/>
      <c r="J1084" s="190"/>
      <c r="K1084" s="190"/>
      <c r="L1084" s="189"/>
      <c r="M1084" s="192"/>
      <c r="N1084" s="189"/>
      <c r="O1084" s="189"/>
      <c r="P1084" s="189"/>
      <c r="Q1084" s="189"/>
      <c r="R1084" s="189"/>
      <c r="AI1084" s="79"/>
      <c r="AJ1084" s="79"/>
      <c r="AM1084" s="64"/>
      <c r="AO1084" s="87"/>
      <c r="AP1084" s="87"/>
    </row>
    <row r="1085" spans="1:43" hidden="1" x14ac:dyDescent="0.2">
      <c r="A1085" s="311">
        <v>1</v>
      </c>
      <c r="B1085" s="312">
        <v>2</v>
      </c>
      <c r="C1085" s="312">
        <v>3</v>
      </c>
      <c r="D1085" s="312">
        <v>4</v>
      </c>
      <c r="E1085" s="312">
        <v>5</v>
      </c>
      <c r="F1085" s="312">
        <v>6</v>
      </c>
      <c r="G1085" s="313"/>
      <c r="H1085" s="314">
        <v>7</v>
      </c>
      <c r="I1085" s="315"/>
      <c r="J1085" s="312">
        <v>8</v>
      </c>
      <c r="K1085" s="312">
        <v>9</v>
      </c>
      <c r="L1085" s="312">
        <v>10</v>
      </c>
      <c r="M1085" s="312">
        <v>11</v>
      </c>
      <c r="N1085" s="312">
        <v>12</v>
      </c>
      <c r="O1085" s="312">
        <v>13</v>
      </c>
      <c r="P1085" s="312"/>
      <c r="Q1085" s="312">
        <v>14</v>
      </c>
      <c r="R1085" s="312">
        <v>15</v>
      </c>
      <c r="S1085" s="54"/>
      <c r="T1085" s="54"/>
      <c r="U1085" s="54"/>
      <c r="V1085" s="58" t="s">
        <v>717</v>
      </c>
      <c r="W1085" s="54" t="s">
        <v>759</v>
      </c>
      <c r="X1085" s="54"/>
      <c r="Y1085" s="59" t="s">
        <v>718</v>
      </c>
      <c r="Z1085" s="54" t="s">
        <v>719</v>
      </c>
      <c r="AA1085" s="59" t="s">
        <v>720</v>
      </c>
      <c r="AB1085" s="59" t="s">
        <v>721</v>
      </c>
      <c r="AC1085" s="59" t="s">
        <v>722</v>
      </c>
      <c r="AD1085" s="59" t="s">
        <v>723</v>
      </c>
      <c r="AE1085" s="59" t="s">
        <v>736</v>
      </c>
      <c r="AF1085" s="66" t="s">
        <v>732</v>
      </c>
      <c r="AG1085" s="66"/>
      <c r="AH1085" s="91" t="s">
        <v>737</v>
      </c>
      <c r="AI1085" s="66"/>
      <c r="AJ1085" s="66"/>
      <c r="AK1085" s="78"/>
      <c r="AL1085" s="78"/>
      <c r="AM1085" s="87" t="s">
        <v>60</v>
      </c>
      <c r="AN1085" s="87" t="s">
        <v>60</v>
      </c>
      <c r="AO1085" s="87"/>
      <c r="AP1085" s="87"/>
      <c r="AQ1085" s="381" t="s">
        <v>800</v>
      </c>
    </row>
    <row r="1086" spans="1:43" s="6" customFormat="1" hidden="1" x14ac:dyDescent="0.2">
      <c r="A1086" s="316" t="str">
        <f>Übersetzungstexte!A$242</f>
        <v/>
      </c>
      <c r="B1086" s="317" t="str">
        <f>Übersetzungstexte!A$245</f>
        <v>anrechen-</v>
      </c>
      <c r="C1086" s="317" t="str">
        <f>Übersetzungstexte!A$248</f>
        <v>Wöchentl.</v>
      </c>
      <c r="D1086" s="318" t="str">
        <f>Übersetzungstexte!A$251</f>
        <v>Sollstd. Abr.-</v>
      </c>
      <c r="E1086" s="310" t="str">
        <f>Übersetzungstexte!A$254</f>
        <v/>
      </c>
      <c r="F1086" s="318" t="str">
        <f>Übersetzungstexte!A$257</f>
        <v>Bezahlte/</v>
      </c>
      <c r="G1086" s="319"/>
      <c r="H1086" s="320" t="str">
        <f>Übersetzungstexte!A$263</f>
        <v>(nur für Gleitzeit)</v>
      </c>
      <c r="I1086" s="321"/>
      <c r="J1086" s="318" t="str">
        <f>Übersetzungstexte!A$269</f>
        <v>Ausfall-</v>
      </c>
      <c r="K1086" s="318" t="str">
        <f>Übersetzungstexte!A$272</f>
        <v>Saldo</v>
      </c>
      <c r="L1086" s="310" t="str">
        <f>Übersetzungstexte!A$275</f>
        <v>Saisonale</v>
      </c>
      <c r="M1086" s="322" t="str">
        <f>Übersetzungstexte!A$278</f>
        <v>Anrechen-</v>
      </c>
      <c r="N1086" s="310" t="str">
        <f>Übersetzungstexte!A$281</f>
        <v>Verdienst-</v>
      </c>
      <c r="O1086" s="310" t="str">
        <f>Übersetzungstexte!A$284</f>
        <v>Verdienst-</v>
      </c>
      <c r="P1086" s="317" t="str">
        <f>Übersetzungstexte!A$287</f>
        <v>Verdienst</v>
      </c>
      <c r="Q1086" s="310" t="str">
        <f>AE$4</f>
        <v xml:space="preserve">Abzug </v>
      </c>
      <c r="R1086" s="310" t="str">
        <f>Übersetzungstexte!A$293</f>
        <v/>
      </c>
      <c r="S1086" s="55"/>
      <c r="T1086" s="55"/>
      <c r="U1086" s="62" t="s">
        <v>680</v>
      </c>
      <c r="V1086" s="60" t="s">
        <v>709</v>
      </c>
      <c r="W1086" s="61" t="s">
        <v>691</v>
      </c>
      <c r="X1086" s="61" t="s">
        <v>554</v>
      </c>
      <c r="Y1086" s="59" t="s">
        <v>729</v>
      </c>
      <c r="Z1086" s="67" t="s">
        <v>671</v>
      </c>
      <c r="AA1086" s="59" t="s">
        <v>731</v>
      </c>
      <c r="AB1086" s="59" t="s">
        <v>694</v>
      </c>
      <c r="AC1086" s="59" t="s">
        <v>674</v>
      </c>
      <c r="AD1086" s="59" t="s">
        <v>674</v>
      </c>
      <c r="AE1086" s="59" t="s">
        <v>677</v>
      </c>
      <c r="AF1086" s="66" t="s">
        <v>677</v>
      </c>
      <c r="AG1086" s="66" t="s">
        <v>673</v>
      </c>
      <c r="AH1086" s="91"/>
      <c r="AI1086" s="66" t="s">
        <v>685</v>
      </c>
      <c r="AJ1086" s="66" t="s">
        <v>685</v>
      </c>
      <c r="AK1086" s="66" t="s">
        <v>764</v>
      </c>
      <c r="AL1086" s="66" t="s">
        <v>667</v>
      </c>
      <c r="AM1086" s="59" t="s">
        <v>674</v>
      </c>
      <c r="AN1086" s="66" t="s">
        <v>673</v>
      </c>
      <c r="AO1086" s="66" t="s">
        <v>764</v>
      </c>
      <c r="AP1086" s="95" t="s">
        <v>46</v>
      </c>
      <c r="AQ1086" s="382" t="s">
        <v>801</v>
      </c>
    </row>
    <row r="1087" spans="1:43" s="6" customFormat="1" hidden="1" x14ac:dyDescent="0.2">
      <c r="A1087" s="323" t="str">
        <f>Übersetzungstexte!A$243</f>
        <v/>
      </c>
      <c r="B1087" s="310" t="str">
        <f>Übersetzungstexte!A$246</f>
        <v>barer Std.-</v>
      </c>
      <c r="C1087" s="317" t="str">
        <f>Übersetzungstexte!A$249</f>
        <v>Arbeitszeit</v>
      </c>
      <c r="D1087" s="318" t="str">
        <f>Übersetzungstexte!A$252</f>
        <v>Periode Inkl.</v>
      </c>
      <c r="E1087" s="310" t="str">
        <f>Übersetzungstexte!A$255</f>
        <v/>
      </c>
      <c r="F1087" s="318" t="str">
        <f>Übersetzungstexte!A$258</f>
        <v>Unbezahlte</v>
      </c>
      <c r="G1087" s="324" t="str">
        <f>Übersetzungstexte!A$261</f>
        <v>Saldo Ende Per.</v>
      </c>
      <c r="H1087" s="325"/>
      <c r="I1087" s="326"/>
      <c r="J1087" s="318" t="str">
        <f>Übersetzungstexte!A$270</f>
        <v>stunden</v>
      </c>
      <c r="K1087" s="318" t="str">
        <f>Übersetzungstexte!A$273</f>
        <v>Mehrstd.</v>
      </c>
      <c r="L1087" s="310" t="str">
        <f>Übersetzungstexte!A$276</f>
        <v>Ausfall-</v>
      </c>
      <c r="M1087" s="322" t="str">
        <f>Übersetzungstexte!A$279</f>
        <v>bare Aus-</v>
      </c>
      <c r="N1087" s="310" t="str">
        <f>Übersetzungstexte!A$282</f>
        <v>ausfall</v>
      </c>
      <c r="O1087" s="310" t="str">
        <f>Übersetzungstexte!A$285</f>
        <v>ausfall</v>
      </c>
      <c r="P1087" s="317" t="str">
        <f>Übersetzungstexte!A$288</f>
        <v>Zwischen-</v>
      </c>
      <c r="Q1087" s="310" t="str">
        <f>Übersetzungstexte!A$291</f>
        <v>Karenztage</v>
      </c>
      <c r="R1087" s="310" t="str">
        <f>Übersetzungstexte!A$294</f>
        <v>Beantragte</v>
      </c>
      <c r="S1087" s="55"/>
      <c r="T1087" s="55"/>
      <c r="U1087" s="55" t="s">
        <v>682</v>
      </c>
      <c r="V1087" s="60" t="s">
        <v>710</v>
      </c>
      <c r="W1087" s="61" t="s">
        <v>692</v>
      </c>
      <c r="X1087" s="61"/>
      <c r="Y1087" s="59" t="s">
        <v>730</v>
      </c>
      <c r="Z1087" s="67" t="s">
        <v>691</v>
      </c>
      <c r="AA1087" s="59" t="s">
        <v>730</v>
      </c>
      <c r="AB1087" s="59" t="s">
        <v>51</v>
      </c>
      <c r="AC1087" s="59" t="s">
        <v>672</v>
      </c>
      <c r="AD1087" s="59" t="s">
        <v>672</v>
      </c>
      <c r="AE1087" s="59" t="s">
        <v>656</v>
      </c>
      <c r="AF1087" s="66" t="s">
        <v>707</v>
      </c>
      <c r="AG1087" s="66" t="s">
        <v>707</v>
      </c>
      <c r="AH1087" s="91" t="s">
        <v>678</v>
      </c>
      <c r="AI1087" s="66" t="s">
        <v>760</v>
      </c>
      <c r="AJ1087" s="66" t="s">
        <v>763</v>
      </c>
      <c r="AK1087" s="66" t="s">
        <v>760</v>
      </c>
      <c r="AL1087" s="66" t="s">
        <v>760</v>
      </c>
      <c r="AM1087" s="59" t="s">
        <v>672</v>
      </c>
      <c r="AN1087" s="66" t="s">
        <v>707</v>
      </c>
      <c r="AO1087" s="66" t="s">
        <v>45</v>
      </c>
      <c r="AP1087" s="95" t="s">
        <v>47</v>
      </c>
      <c r="AQ1087" s="383"/>
    </row>
    <row r="1088" spans="1:43" s="6" customFormat="1" hidden="1" x14ac:dyDescent="0.2">
      <c r="A1088" s="327" t="str">
        <f>Übersetzungstexte!A$244</f>
        <v>Name,Vorname</v>
      </c>
      <c r="B1088" s="328" t="str">
        <f>Übersetzungstexte!A$247</f>
        <v>Verdienst</v>
      </c>
      <c r="C1088" s="329" t="str">
        <f>Übersetzungstexte!A$250</f>
        <v>in der AP</v>
      </c>
      <c r="D1088" s="330" t="str">
        <f>Übersetzungstexte!A$253</f>
        <v>Vorholzeit</v>
      </c>
      <c r="E1088" s="328" t="str">
        <f>Übersetzungstexte!A$256</f>
        <v>Istzeit</v>
      </c>
      <c r="F1088" s="330" t="str">
        <f>Übersetzungstexte!A$259</f>
        <v>Absenzen</v>
      </c>
      <c r="G1088" s="331" t="str">
        <f>Übersetzungstexte!A$262</f>
        <v>vorherg.</v>
      </c>
      <c r="H1088" s="332" t="str">
        <f>Übersetzungstexte!A$265</f>
        <v>laufend</v>
      </c>
      <c r="I1088" s="328" t="str">
        <f>Übersetzungstexte!A$268</f>
        <v>Diff.</v>
      </c>
      <c r="J1088" s="330" t="str">
        <f>Übersetzungstexte!A$271</f>
        <v>total</v>
      </c>
      <c r="K1088" s="330" t="str">
        <f>Übersetzungstexte!A$274</f>
        <v>Vormonate</v>
      </c>
      <c r="L1088" s="328" t="str">
        <f>Übersetzungstexte!A$277</f>
        <v>stunden</v>
      </c>
      <c r="M1088" s="333" t="str">
        <f>Übersetzungstexte!A$280</f>
        <v>fall-Std.</v>
      </c>
      <c r="N1088" s="333" t="str">
        <f>Übersetzungstexte!A$283</f>
        <v>100%</v>
      </c>
      <c r="O1088" s="333" t="str">
        <f>Übersetzungstexte!A$286</f>
        <v>80%</v>
      </c>
      <c r="P1088" s="329" t="str">
        <f>Übersetzungstexte!A$289</f>
        <v>Beschäftigung</v>
      </c>
      <c r="Q1088" s="333" t="str">
        <f>Übersetzungstexte!A$292</f>
        <v>80%</v>
      </c>
      <c r="R1088" s="328" t="str">
        <f>Übersetzungstexte!A$295</f>
        <v>Vergütung</v>
      </c>
      <c r="S1088" s="55"/>
      <c r="T1088" s="55"/>
      <c r="U1088" s="55" t="s">
        <v>673</v>
      </c>
      <c r="V1088" s="61"/>
      <c r="W1088" s="61" t="s">
        <v>738</v>
      </c>
      <c r="X1088" s="61"/>
      <c r="Y1088" s="59" t="s">
        <v>697</v>
      </c>
      <c r="Z1088" s="67" t="s">
        <v>692</v>
      </c>
      <c r="AA1088" s="59" t="s">
        <v>698</v>
      </c>
      <c r="AB1088" s="59" t="s">
        <v>50</v>
      </c>
      <c r="AC1088" s="68" t="s">
        <v>675</v>
      </c>
      <c r="AD1088" s="68" t="s">
        <v>676</v>
      </c>
      <c r="AE1088" s="68" t="s">
        <v>676</v>
      </c>
      <c r="AF1088" s="66" t="s">
        <v>733</v>
      </c>
      <c r="AG1088" s="66" t="s">
        <v>733</v>
      </c>
      <c r="AH1088" s="96" t="s">
        <v>679</v>
      </c>
      <c r="AI1088" s="66" t="s">
        <v>749</v>
      </c>
      <c r="AJ1088" s="66" t="s">
        <v>749</v>
      </c>
      <c r="AK1088" s="66" t="s">
        <v>749</v>
      </c>
      <c r="AL1088" s="66" t="s">
        <v>749</v>
      </c>
      <c r="AM1088" s="68" t="s">
        <v>675</v>
      </c>
      <c r="AN1088" s="66" t="s">
        <v>733</v>
      </c>
      <c r="AO1088" s="66" t="s">
        <v>663</v>
      </c>
      <c r="AP1088" s="95" t="s">
        <v>48</v>
      </c>
      <c r="AQ1088" s="383"/>
    </row>
    <row r="1089" spans="1:43" ht="17.25" hidden="1" customHeight="1" x14ac:dyDescent="0.2">
      <c r="A1089" s="347" t="str">
        <f>'Stammdaten Mitarbeitende'!AA1089</f>
        <v/>
      </c>
      <c r="B1089" s="348" t="str">
        <f t="shared" ref="B1089:B1109" si="1046">U1089</f>
        <v/>
      </c>
      <c r="C1089" s="162"/>
      <c r="D1089" s="163"/>
      <c r="E1089" s="164"/>
      <c r="F1089" s="165"/>
      <c r="G1089" s="307"/>
      <c r="H1089" s="308"/>
      <c r="I1089" s="346">
        <f t="shared" ref="I1089:I1109" si="1047">V1089</f>
        <v>0</v>
      </c>
      <c r="J1089" s="309" t="str">
        <f t="shared" ref="J1089:J1109" si="1048">W1089</f>
        <v/>
      </c>
      <c r="K1089" s="164"/>
      <c r="L1089" s="342" t="str">
        <f t="shared" ref="L1089:L1109" si="1049">Z1089</f>
        <v/>
      </c>
      <c r="M1089" s="309" t="str">
        <f t="shared" ref="M1089:M1109" si="1050">AB1089</f>
        <v/>
      </c>
      <c r="N1089" s="309" t="str">
        <f t="shared" ref="N1089:N1109" si="1051">AC1089</f>
        <v/>
      </c>
      <c r="O1089" s="309" t="str">
        <f t="shared" ref="O1089:O1109" si="1052">AD1089</f>
        <v/>
      </c>
      <c r="P1089" s="164"/>
      <c r="Q1089" s="309" t="str">
        <f t="shared" ref="Q1089:Q1109" si="1053">AE1089</f>
        <v/>
      </c>
      <c r="R1089" s="309" t="str">
        <f t="shared" ref="R1089:R1109" si="1054">AH1089</f>
        <v/>
      </c>
      <c r="S1089" s="56"/>
      <c r="T1089" s="57"/>
      <c r="U1089" s="64" t="str">
        <f>IF($A1089="","",'Stammdaten Mitarbeitende'!L1089)</f>
        <v/>
      </c>
      <c r="V1089" s="63">
        <f t="shared" ref="V1089:V1109" si="1055">IF(AND(G1089="",H1089=""),0,G1089-H1089)</f>
        <v>0</v>
      </c>
      <c r="W1089" s="63" t="str">
        <f t="shared" ref="W1089:W1109" si="1056">IF(OR($A1089="",D1089="",E1089="",F1089="",V1089=""),"",D1089-(E1089+F1089+V1089))</f>
        <v/>
      </c>
      <c r="X1089" s="63" t="str">
        <f t="shared" ref="X1089:X1109" si="1057">IF(W1089="","",MAX(W1089,0))</f>
        <v/>
      </c>
      <c r="Y1089" s="65" t="str">
        <f t="shared" ref="Y1089:Y1109" si="1058">IF(J1089="","",Y$4)</f>
        <v/>
      </c>
      <c r="Z1089" s="65" t="str">
        <f t="shared" ref="Z1089:Z1109" si="1059">IF(J1089="","",J1089*Z$4)</f>
        <v/>
      </c>
      <c r="AA1089" s="19" t="str">
        <f t="shared" ref="AA1089:AA1109" si="1060">IF(Y1089="","",AA$4)</f>
        <v/>
      </c>
      <c r="AB1089" s="19" t="str">
        <f t="shared" ref="AB1089:AB1109" si="1061">IF(J1089="","",ROUND(J1089*AB$4 - MAX(K1089-L1089,0),2))</f>
        <v/>
      </c>
      <c r="AC1089" s="19" t="str">
        <f t="shared" ref="AC1089:AC1109" si="1062">IF(OR($A1089="",J1089="",B1089="",M1089&lt;0),"",MAX(ROUND(M1089*B1089*2,1)/2,0))</f>
        <v/>
      </c>
      <c r="AD1089" s="19" t="str">
        <f t="shared" ref="AD1089:AD1109" si="1063">IF(OR($A1089="",N1089=""),"",ROUND(N1089*8/5,1)/2)</f>
        <v/>
      </c>
      <c r="AE1089" s="19" t="str">
        <f t="shared" ref="AE1089:AE1109" si="1064">IF(OR($A1089="",B1089="",N1089=""),"",ROUND(AE$3*C1089*B1089*16/50,1)/2)</f>
        <v/>
      </c>
      <c r="AF1089" s="19" t="str">
        <f t="shared" ref="AF1089:AF1109" si="1065">IF(OR($A1089="",J1089="",N1089=""),"",MAX(O1089+P1089-N1089,0))</f>
        <v/>
      </c>
      <c r="AG1089" s="19">
        <f t="shared" ref="AG1089:AG1109" si="1066">P1089</f>
        <v>0</v>
      </c>
      <c r="AH1089" s="19" t="str">
        <f t="shared" ref="AH1089:AH1109" si="1067">IF(OR($A1089="",N1089=""),"",ROUND((MAX(O1089-Q1089-AF1089,0))*2,1)/2)</f>
        <v/>
      </c>
      <c r="AI1089" s="81">
        <f t="shared" ref="AI1089:AI1109" si="1068">IF(D1089="",0,1)</f>
        <v>0</v>
      </c>
      <c r="AJ1089" s="80">
        <f>IF(J1089="",0,IF(ROUND(J1089,2)&lt;=0,0,1))</f>
        <v>0</v>
      </c>
      <c r="AK1089" s="19">
        <f t="shared" ref="AK1089:AK1109" si="1069">IF(D1089="",0,D1089)</f>
        <v>0</v>
      </c>
      <c r="AL1089" s="19">
        <f t="shared" ref="AL1089:AL1109" si="1070">IF(D1089="",0,F1089)</f>
        <v>0</v>
      </c>
      <c r="AM1089" s="64">
        <f>IF('Stammdaten Mitarbeitende'!N1089&gt;0,AC1089,0)</f>
        <v>0</v>
      </c>
      <c r="AN1089" s="74">
        <f>IF('Stammdaten Mitarbeitende'!N1089&gt;0,P1089,0)</f>
        <v>0</v>
      </c>
      <c r="AO1089" s="19">
        <f t="shared" ref="AO1089:AO1109" si="1071">D1089</f>
        <v>0</v>
      </c>
      <c r="AP1089" s="19">
        <f t="shared" ref="AP1089:AP1109" si="1072">F1089</f>
        <v>0</v>
      </c>
      <c r="AQ1089" s="97">
        <f t="shared" ref="AQ1089:AQ1109" si="1073">IF(AM1089="",0,MAX(AM1089-AN1089,0))</f>
        <v>0</v>
      </c>
    </row>
    <row r="1090" spans="1:43" ht="17.25" hidden="1" customHeight="1" x14ac:dyDescent="0.2">
      <c r="A1090" s="347" t="str">
        <f>'Stammdaten Mitarbeitende'!AA1090</f>
        <v/>
      </c>
      <c r="B1090" s="348" t="str">
        <f t="shared" si="1046"/>
        <v/>
      </c>
      <c r="C1090" s="162"/>
      <c r="D1090" s="163"/>
      <c r="E1090" s="164"/>
      <c r="F1090" s="165"/>
      <c r="G1090" s="307"/>
      <c r="H1090" s="308"/>
      <c r="I1090" s="346">
        <f t="shared" si="1047"/>
        <v>0</v>
      </c>
      <c r="J1090" s="309" t="str">
        <f t="shared" si="1048"/>
        <v/>
      </c>
      <c r="K1090" s="164"/>
      <c r="L1090" s="342" t="str">
        <f t="shared" si="1049"/>
        <v/>
      </c>
      <c r="M1090" s="309" t="str">
        <f t="shared" si="1050"/>
        <v/>
      </c>
      <c r="N1090" s="309" t="str">
        <f t="shared" si="1051"/>
        <v/>
      </c>
      <c r="O1090" s="309" t="str">
        <f t="shared" si="1052"/>
        <v/>
      </c>
      <c r="P1090" s="164"/>
      <c r="Q1090" s="309" t="str">
        <f t="shared" si="1053"/>
        <v/>
      </c>
      <c r="R1090" s="309" t="str">
        <f t="shared" si="1054"/>
        <v/>
      </c>
      <c r="S1090" s="56"/>
      <c r="T1090" s="57"/>
      <c r="U1090" s="64" t="str">
        <f>IF($A1090="","",'Stammdaten Mitarbeitende'!L1090)</f>
        <v/>
      </c>
      <c r="V1090" s="63">
        <f t="shared" si="1055"/>
        <v>0</v>
      </c>
      <c r="W1090" s="63" t="str">
        <f t="shared" si="1056"/>
        <v/>
      </c>
      <c r="X1090" s="63" t="str">
        <f t="shared" si="1057"/>
        <v/>
      </c>
      <c r="Y1090" s="65" t="str">
        <f t="shared" si="1058"/>
        <v/>
      </c>
      <c r="Z1090" s="65" t="str">
        <f t="shared" si="1059"/>
        <v/>
      </c>
      <c r="AA1090" s="19" t="str">
        <f t="shared" si="1060"/>
        <v/>
      </c>
      <c r="AB1090" s="19" t="str">
        <f t="shared" si="1061"/>
        <v/>
      </c>
      <c r="AC1090" s="19" t="str">
        <f t="shared" si="1062"/>
        <v/>
      </c>
      <c r="AD1090" s="19" t="str">
        <f t="shared" si="1063"/>
        <v/>
      </c>
      <c r="AE1090" s="19" t="str">
        <f t="shared" si="1064"/>
        <v/>
      </c>
      <c r="AF1090" s="19" t="str">
        <f t="shared" si="1065"/>
        <v/>
      </c>
      <c r="AG1090" s="19">
        <f t="shared" si="1066"/>
        <v>0</v>
      </c>
      <c r="AH1090" s="19" t="str">
        <f t="shared" si="1067"/>
        <v/>
      </c>
      <c r="AI1090" s="81">
        <f t="shared" si="1068"/>
        <v>0</v>
      </c>
      <c r="AJ1090" s="80">
        <f t="shared" ref="AJ1090:AJ1109" si="1074">IF(J1090="",0,IF(ROUND(J1090,2)&lt;=0,0,1))</f>
        <v>0</v>
      </c>
      <c r="AK1090" s="19">
        <f t="shared" si="1069"/>
        <v>0</v>
      </c>
      <c r="AL1090" s="19">
        <f t="shared" si="1070"/>
        <v>0</v>
      </c>
      <c r="AM1090" s="64">
        <f>IF('Stammdaten Mitarbeitende'!N1090&gt;0,AC1090,0)</f>
        <v>0</v>
      </c>
      <c r="AN1090" s="74">
        <f>IF('Stammdaten Mitarbeitende'!N1090&gt;0,P1090,0)</f>
        <v>0</v>
      </c>
      <c r="AO1090" s="19">
        <f t="shared" si="1071"/>
        <v>0</v>
      </c>
      <c r="AP1090" s="19">
        <f t="shared" si="1072"/>
        <v>0</v>
      </c>
      <c r="AQ1090" s="97">
        <f t="shared" si="1073"/>
        <v>0</v>
      </c>
    </row>
    <row r="1091" spans="1:43" ht="17.25" hidden="1" customHeight="1" x14ac:dyDescent="0.2">
      <c r="A1091" s="347" t="str">
        <f>'Stammdaten Mitarbeitende'!AA1091</f>
        <v/>
      </c>
      <c r="B1091" s="348" t="str">
        <f t="shared" si="1046"/>
        <v/>
      </c>
      <c r="C1091" s="162"/>
      <c r="D1091" s="163"/>
      <c r="E1091" s="164"/>
      <c r="F1091" s="165"/>
      <c r="G1091" s="307"/>
      <c r="H1091" s="308"/>
      <c r="I1091" s="346">
        <f t="shared" si="1047"/>
        <v>0</v>
      </c>
      <c r="J1091" s="309" t="str">
        <f t="shared" si="1048"/>
        <v/>
      </c>
      <c r="K1091" s="164"/>
      <c r="L1091" s="342" t="str">
        <f t="shared" si="1049"/>
        <v/>
      </c>
      <c r="M1091" s="309" t="str">
        <f t="shared" si="1050"/>
        <v/>
      </c>
      <c r="N1091" s="309" t="str">
        <f t="shared" si="1051"/>
        <v/>
      </c>
      <c r="O1091" s="309" t="str">
        <f t="shared" si="1052"/>
        <v/>
      </c>
      <c r="P1091" s="164"/>
      <c r="Q1091" s="309" t="str">
        <f t="shared" si="1053"/>
        <v/>
      </c>
      <c r="R1091" s="309" t="str">
        <f t="shared" si="1054"/>
        <v/>
      </c>
      <c r="S1091" s="56"/>
      <c r="T1091" s="57"/>
      <c r="U1091" s="64" t="str">
        <f>IF($A1091="","",'Stammdaten Mitarbeitende'!L1091)</f>
        <v/>
      </c>
      <c r="V1091" s="63">
        <f t="shared" si="1055"/>
        <v>0</v>
      </c>
      <c r="W1091" s="63" t="str">
        <f t="shared" si="1056"/>
        <v/>
      </c>
      <c r="X1091" s="63" t="str">
        <f t="shared" si="1057"/>
        <v/>
      </c>
      <c r="Y1091" s="65" t="str">
        <f t="shared" si="1058"/>
        <v/>
      </c>
      <c r="Z1091" s="65" t="str">
        <f t="shared" si="1059"/>
        <v/>
      </c>
      <c r="AA1091" s="19" t="str">
        <f t="shared" si="1060"/>
        <v/>
      </c>
      <c r="AB1091" s="19" t="str">
        <f t="shared" si="1061"/>
        <v/>
      </c>
      <c r="AC1091" s="19" t="str">
        <f t="shared" si="1062"/>
        <v/>
      </c>
      <c r="AD1091" s="19" t="str">
        <f t="shared" si="1063"/>
        <v/>
      </c>
      <c r="AE1091" s="19" t="str">
        <f t="shared" si="1064"/>
        <v/>
      </c>
      <c r="AF1091" s="19" t="str">
        <f t="shared" si="1065"/>
        <v/>
      </c>
      <c r="AG1091" s="19">
        <f t="shared" si="1066"/>
        <v>0</v>
      </c>
      <c r="AH1091" s="19" t="str">
        <f t="shared" si="1067"/>
        <v/>
      </c>
      <c r="AI1091" s="81">
        <f t="shared" si="1068"/>
        <v>0</v>
      </c>
      <c r="AJ1091" s="80">
        <f t="shared" si="1074"/>
        <v>0</v>
      </c>
      <c r="AK1091" s="19">
        <f t="shared" si="1069"/>
        <v>0</v>
      </c>
      <c r="AL1091" s="19">
        <f t="shared" si="1070"/>
        <v>0</v>
      </c>
      <c r="AM1091" s="64">
        <f>IF('Stammdaten Mitarbeitende'!N1091&gt;0,AC1091,0)</f>
        <v>0</v>
      </c>
      <c r="AN1091" s="74">
        <f>IF('Stammdaten Mitarbeitende'!N1091&gt;0,P1091,0)</f>
        <v>0</v>
      </c>
      <c r="AO1091" s="19">
        <f t="shared" si="1071"/>
        <v>0</v>
      </c>
      <c r="AP1091" s="19">
        <f t="shared" si="1072"/>
        <v>0</v>
      </c>
      <c r="AQ1091" s="97">
        <f t="shared" si="1073"/>
        <v>0</v>
      </c>
    </row>
    <row r="1092" spans="1:43" ht="17.25" hidden="1" customHeight="1" x14ac:dyDescent="0.2">
      <c r="A1092" s="347" t="str">
        <f>'Stammdaten Mitarbeitende'!AA1092</f>
        <v/>
      </c>
      <c r="B1092" s="348" t="str">
        <f t="shared" si="1046"/>
        <v/>
      </c>
      <c r="C1092" s="162"/>
      <c r="D1092" s="163"/>
      <c r="E1092" s="164"/>
      <c r="F1092" s="165"/>
      <c r="G1092" s="307"/>
      <c r="H1092" s="308"/>
      <c r="I1092" s="346">
        <f t="shared" si="1047"/>
        <v>0</v>
      </c>
      <c r="J1092" s="309" t="str">
        <f t="shared" si="1048"/>
        <v/>
      </c>
      <c r="K1092" s="164"/>
      <c r="L1092" s="342" t="str">
        <f t="shared" si="1049"/>
        <v/>
      </c>
      <c r="M1092" s="309" t="str">
        <f t="shared" si="1050"/>
        <v/>
      </c>
      <c r="N1092" s="309" t="str">
        <f t="shared" si="1051"/>
        <v/>
      </c>
      <c r="O1092" s="309" t="str">
        <f t="shared" si="1052"/>
        <v/>
      </c>
      <c r="P1092" s="164"/>
      <c r="Q1092" s="309" t="str">
        <f t="shared" si="1053"/>
        <v/>
      </c>
      <c r="R1092" s="309" t="str">
        <f t="shared" si="1054"/>
        <v/>
      </c>
      <c r="S1092" s="56"/>
      <c r="T1092" s="57"/>
      <c r="U1092" s="64" t="str">
        <f>IF($A1092="","",'Stammdaten Mitarbeitende'!L1092)</f>
        <v/>
      </c>
      <c r="V1092" s="63">
        <f t="shared" si="1055"/>
        <v>0</v>
      </c>
      <c r="W1092" s="63" t="str">
        <f t="shared" si="1056"/>
        <v/>
      </c>
      <c r="X1092" s="63" t="str">
        <f t="shared" si="1057"/>
        <v/>
      </c>
      <c r="Y1092" s="65" t="str">
        <f t="shared" si="1058"/>
        <v/>
      </c>
      <c r="Z1092" s="65" t="str">
        <f t="shared" si="1059"/>
        <v/>
      </c>
      <c r="AA1092" s="19" t="str">
        <f t="shared" si="1060"/>
        <v/>
      </c>
      <c r="AB1092" s="19" t="str">
        <f t="shared" si="1061"/>
        <v/>
      </c>
      <c r="AC1092" s="19" t="str">
        <f t="shared" si="1062"/>
        <v/>
      </c>
      <c r="AD1092" s="19" t="str">
        <f t="shared" si="1063"/>
        <v/>
      </c>
      <c r="AE1092" s="19" t="str">
        <f t="shared" si="1064"/>
        <v/>
      </c>
      <c r="AF1092" s="19" t="str">
        <f t="shared" si="1065"/>
        <v/>
      </c>
      <c r="AG1092" s="19">
        <f t="shared" si="1066"/>
        <v>0</v>
      </c>
      <c r="AH1092" s="19" t="str">
        <f t="shared" si="1067"/>
        <v/>
      </c>
      <c r="AI1092" s="81">
        <f t="shared" si="1068"/>
        <v>0</v>
      </c>
      <c r="AJ1092" s="80">
        <f t="shared" si="1074"/>
        <v>0</v>
      </c>
      <c r="AK1092" s="19">
        <f t="shared" si="1069"/>
        <v>0</v>
      </c>
      <c r="AL1092" s="19">
        <f t="shared" si="1070"/>
        <v>0</v>
      </c>
      <c r="AM1092" s="64">
        <f>IF('Stammdaten Mitarbeitende'!N1092&gt;0,AC1092,0)</f>
        <v>0</v>
      </c>
      <c r="AN1092" s="74">
        <f>IF('Stammdaten Mitarbeitende'!N1092&gt;0,P1092,0)</f>
        <v>0</v>
      </c>
      <c r="AO1092" s="19">
        <f t="shared" si="1071"/>
        <v>0</v>
      </c>
      <c r="AP1092" s="19">
        <f t="shared" si="1072"/>
        <v>0</v>
      </c>
      <c r="AQ1092" s="97">
        <f t="shared" si="1073"/>
        <v>0</v>
      </c>
    </row>
    <row r="1093" spans="1:43" ht="17.25" hidden="1" customHeight="1" x14ac:dyDescent="0.2">
      <c r="A1093" s="347" t="str">
        <f>'Stammdaten Mitarbeitende'!AA1093</f>
        <v/>
      </c>
      <c r="B1093" s="348" t="str">
        <f t="shared" si="1046"/>
        <v/>
      </c>
      <c r="C1093" s="162"/>
      <c r="D1093" s="163"/>
      <c r="E1093" s="164"/>
      <c r="F1093" s="165"/>
      <c r="G1093" s="307"/>
      <c r="H1093" s="308"/>
      <c r="I1093" s="346">
        <f t="shared" si="1047"/>
        <v>0</v>
      </c>
      <c r="J1093" s="309" t="str">
        <f t="shared" si="1048"/>
        <v/>
      </c>
      <c r="K1093" s="164"/>
      <c r="L1093" s="342" t="str">
        <f t="shared" si="1049"/>
        <v/>
      </c>
      <c r="M1093" s="309" t="str">
        <f t="shared" si="1050"/>
        <v/>
      </c>
      <c r="N1093" s="309" t="str">
        <f t="shared" si="1051"/>
        <v/>
      </c>
      <c r="O1093" s="309" t="str">
        <f t="shared" si="1052"/>
        <v/>
      </c>
      <c r="P1093" s="164"/>
      <c r="Q1093" s="309" t="str">
        <f t="shared" si="1053"/>
        <v/>
      </c>
      <c r="R1093" s="309" t="str">
        <f t="shared" si="1054"/>
        <v/>
      </c>
      <c r="S1093" s="56"/>
      <c r="T1093" s="57"/>
      <c r="U1093" s="64" t="str">
        <f>IF($A1093="","",'Stammdaten Mitarbeitende'!L1093)</f>
        <v/>
      </c>
      <c r="V1093" s="63">
        <f t="shared" si="1055"/>
        <v>0</v>
      </c>
      <c r="W1093" s="63" t="str">
        <f t="shared" si="1056"/>
        <v/>
      </c>
      <c r="X1093" s="63" t="str">
        <f t="shared" si="1057"/>
        <v/>
      </c>
      <c r="Y1093" s="65" t="str">
        <f t="shared" si="1058"/>
        <v/>
      </c>
      <c r="Z1093" s="65" t="str">
        <f t="shared" si="1059"/>
        <v/>
      </c>
      <c r="AA1093" s="19" t="str">
        <f t="shared" si="1060"/>
        <v/>
      </c>
      <c r="AB1093" s="19" t="str">
        <f t="shared" si="1061"/>
        <v/>
      </c>
      <c r="AC1093" s="19" t="str">
        <f t="shared" si="1062"/>
        <v/>
      </c>
      <c r="AD1093" s="19" t="str">
        <f t="shared" si="1063"/>
        <v/>
      </c>
      <c r="AE1093" s="19" t="str">
        <f t="shared" si="1064"/>
        <v/>
      </c>
      <c r="AF1093" s="19" t="str">
        <f t="shared" si="1065"/>
        <v/>
      </c>
      <c r="AG1093" s="19">
        <f t="shared" si="1066"/>
        <v>0</v>
      </c>
      <c r="AH1093" s="19" t="str">
        <f t="shared" si="1067"/>
        <v/>
      </c>
      <c r="AI1093" s="81">
        <f t="shared" si="1068"/>
        <v>0</v>
      </c>
      <c r="AJ1093" s="80">
        <f t="shared" si="1074"/>
        <v>0</v>
      </c>
      <c r="AK1093" s="19">
        <f t="shared" si="1069"/>
        <v>0</v>
      </c>
      <c r="AL1093" s="19">
        <f t="shared" si="1070"/>
        <v>0</v>
      </c>
      <c r="AM1093" s="64">
        <f>IF('Stammdaten Mitarbeitende'!N1093&gt;0,AC1093,0)</f>
        <v>0</v>
      </c>
      <c r="AN1093" s="74">
        <f>IF('Stammdaten Mitarbeitende'!N1093&gt;0,P1093,0)</f>
        <v>0</v>
      </c>
      <c r="AO1093" s="19">
        <f t="shared" si="1071"/>
        <v>0</v>
      </c>
      <c r="AP1093" s="19">
        <f t="shared" si="1072"/>
        <v>0</v>
      </c>
      <c r="AQ1093" s="97">
        <f t="shared" si="1073"/>
        <v>0</v>
      </c>
    </row>
    <row r="1094" spans="1:43" ht="17.25" hidden="1" customHeight="1" x14ac:dyDescent="0.2">
      <c r="A1094" s="347" t="str">
        <f>'Stammdaten Mitarbeitende'!AA1094</f>
        <v/>
      </c>
      <c r="B1094" s="348" t="str">
        <f t="shared" si="1046"/>
        <v/>
      </c>
      <c r="C1094" s="162"/>
      <c r="D1094" s="163"/>
      <c r="E1094" s="164"/>
      <c r="F1094" s="165"/>
      <c r="G1094" s="307"/>
      <c r="H1094" s="308"/>
      <c r="I1094" s="346">
        <f t="shared" si="1047"/>
        <v>0</v>
      </c>
      <c r="J1094" s="309" t="str">
        <f t="shared" si="1048"/>
        <v/>
      </c>
      <c r="K1094" s="164"/>
      <c r="L1094" s="342" t="str">
        <f t="shared" si="1049"/>
        <v/>
      </c>
      <c r="M1094" s="309" t="str">
        <f t="shared" si="1050"/>
        <v/>
      </c>
      <c r="N1094" s="309" t="str">
        <f t="shared" si="1051"/>
        <v/>
      </c>
      <c r="O1094" s="309" t="str">
        <f t="shared" si="1052"/>
        <v/>
      </c>
      <c r="P1094" s="164"/>
      <c r="Q1094" s="309" t="str">
        <f t="shared" si="1053"/>
        <v/>
      </c>
      <c r="R1094" s="309" t="str">
        <f t="shared" si="1054"/>
        <v/>
      </c>
      <c r="S1094" s="56"/>
      <c r="T1094" s="57"/>
      <c r="U1094" s="64" t="str">
        <f>IF($A1094="","",'Stammdaten Mitarbeitende'!L1094)</f>
        <v/>
      </c>
      <c r="V1094" s="63">
        <f t="shared" si="1055"/>
        <v>0</v>
      </c>
      <c r="W1094" s="63" t="str">
        <f t="shared" si="1056"/>
        <v/>
      </c>
      <c r="X1094" s="63" t="str">
        <f t="shared" si="1057"/>
        <v/>
      </c>
      <c r="Y1094" s="65" t="str">
        <f t="shared" si="1058"/>
        <v/>
      </c>
      <c r="Z1094" s="65" t="str">
        <f t="shared" si="1059"/>
        <v/>
      </c>
      <c r="AA1094" s="19" t="str">
        <f t="shared" si="1060"/>
        <v/>
      </c>
      <c r="AB1094" s="19" t="str">
        <f t="shared" si="1061"/>
        <v/>
      </c>
      <c r="AC1094" s="19" t="str">
        <f t="shared" si="1062"/>
        <v/>
      </c>
      <c r="AD1094" s="19" t="str">
        <f t="shared" si="1063"/>
        <v/>
      </c>
      <c r="AE1094" s="19" t="str">
        <f t="shared" si="1064"/>
        <v/>
      </c>
      <c r="AF1094" s="19" t="str">
        <f t="shared" si="1065"/>
        <v/>
      </c>
      <c r="AG1094" s="19">
        <f t="shared" si="1066"/>
        <v>0</v>
      </c>
      <c r="AH1094" s="19" t="str">
        <f t="shared" si="1067"/>
        <v/>
      </c>
      <c r="AI1094" s="81">
        <f t="shared" si="1068"/>
        <v>0</v>
      </c>
      <c r="AJ1094" s="80">
        <f t="shared" si="1074"/>
        <v>0</v>
      </c>
      <c r="AK1094" s="19">
        <f t="shared" si="1069"/>
        <v>0</v>
      </c>
      <c r="AL1094" s="19">
        <f t="shared" si="1070"/>
        <v>0</v>
      </c>
      <c r="AM1094" s="64">
        <f>IF('Stammdaten Mitarbeitende'!N1094&gt;0,AC1094,0)</f>
        <v>0</v>
      </c>
      <c r="AN1094" s="74">
        <f>IF('Stammdaten Mitarbeitende'!N1094&gt;0,P1094,0)</f>
        <v>0</v>
      </c>
      <c r="AO1094" s="19">
        <f t="shared" si="1071"/>
        <v>0</v>
      </c>
      <c r="AP1094" s="19">
        <f t="shared" si="1072"/>
        <v>0</v>
      </c>
      <c r="AQ1094" s="97">
        <f t="shared" si="1073"/>
        <v>0</v>
      </c>
    </row>
    <row r="1095" spans="1:43" ht="17.25" hidden="1" customHeight="1" x14ac:dyDescent="0.2">
      <c r="A1095" s="347" t="str">
        <f>'Stammdaten Mitarbeitende'!AA1095</f>
        <v/>
      </c>
      <c r="B1095" s="348" t="str">
        <f t="shared" si="1046"/>
        <v/>
      </c>
      <c r="C1095" s="162"/>
      <c r="D1095" s="163"/>
      <c r="E1095" s="164"/>
      <c r="F1095" s="165"/>
      <c r="G1095" s="307"/>
      <c r="H1095" s="308"/>
      <c r="I1095" s="346">
        <f t="shared" si="1047"/>
        <v>0</v>
      </c>
      <c r="J1095" s="309" t="str">
        <f t="shared" si="1048"/>
        <v/>
      </c>
      <c r="K1095" s="164"/>
      <c r="L1095" s="342" t="str">
        <f t="shared" si="1049"/>
        <v/>
      </c>
      <c r="M1095" s="309" t="str">
        <f t="shared" si="1050"/>
        <v/>
      </c>
      <c r="N1095" s="309" t="str">
        <f t="shared" si="1051"/>
        <v/>
      </c>
      <c r="O1095" s="309" t="str">
        <f t="shared" si="1052"/>
        <v/>
      </c>
      <c r="P1095" s="164"/>
      <c r="Q1095" s="309" t="str">
        <f t="shared" si="1053"/>
        <v/>
      </c>
      <c r="R1095" s="309" t="str">
        <f t="shared" si="1054"/>
        <v/>
      </c>
      <c r="S1095" s="56"/>
      <c r="T1095" s="57"/>
      <c r="U1095" s="64" t="str">
        <f>IF($A1095="","",'Stammdaten Mitarbeitende'!L1095)</f>
        <v/>
      </c>
      <c r="V1095" s="63">
        <f t="shared" si="1055"/>
        <v>0</v>
      </c>
      <c r="W1095" s="63" t="str">
        <f t="shared" si="1056"/>
        <v/>
      </c>
      <c r="X1095" s="63" t="str">
        <f t="shared" si="1057"/>
        <v/>
      </c>
      <c r="Y1095" s="65" t="str">
        <f t="shared" si="1058"/>
        <v/>
      </c>
      <c r="Z1095" s="65" t="str">
        <f t="shared" si="1059"/>
        <v/>
      </c>
      <c r="AA1095" s="19" t="str">
        <f t="shared" si="1060"/>
        <v/>
      </c>
      <c r="AB1095" s="19" t="str">
        <f t="shared" si="1061"/>
        <v/>
      </c>
      <c r="AC1095" s="19" t="str">
        <f t="shared" si="1062"/>
        <v/>
      </c>
      <c r="AD1095" s="19" t="str">
        <f t="shared" si="1063"/>
        <v/>
      </c>
      <c r="AE1095" s="19" t="str">
        <f t="shared" si="1064"/>
        <v/>
      </c>
      <c r="AF1095" s="19" t="str">
        <f t="shared" si="1065"/>
        <v/>
      </c>
      <c r="AG1095" s="19">
        <f t="shared" si="1066"/>
        <v>0</v>
      </c>
      <c r="AH1095" s="19" t="str">
        <f t="shared" si="1067"/>
        <v/>
      </c>
      <c r="AI1095" s="81">
        <f t="shared" si="1068"/>
        <v>0</v>
      </c>
      <c r="AJ1095" s="80">
        <f t="shared" si="1074"/>
        <v>0</v>
      </c>
      <c r="AK1095" s="19">
        <f t="shared" si="1069"/>
        <v>0</v>
      </c>
      <c r="AL1095" s="19">
        <f t="shared" si="1070"/>
        <v>0</v>
      </c>
      <c r="AM1095" s="64">
        <f>IF('Stammdaten Mitarbeitende'!N1095&gt;0,AC1095,0)</f>
        <v>0</v>
      </c>
      <c r="AN1095" s="74">
        <f>IF('Stammdaten Mitarbeitende'!N1095&gt;0,P1095,0)</f>
        <v>0</v>
      </c>
      <c r="AO1095" s="19">
        <f t="shared" si="1071"/>
        <v>0</v>
      </c>
      <c r="AP1095" s="19">
        <f t="shared" si="1072"/>
        <v>0</v>
      </c>
      <c r="AQ1095" s="97">
        <f t="shared" si="1073"/>
        <v>0</v>
      </c>
    </row>
    <row r="1096" spans="1:43" ht="17.25" hidden="1" customHeight="1" x14ac:dyDescent="0.2">
      <c r="A1096" s="347" t="str">
        <f>'Stammdaten Mitarbeitende'!AA1096</f>
        <v/>
      </c>
      <c r="B1096" s="348" t="str">
        <f t="shared" si="1046"/>
        <v/>
      </c>
      <c r="C1096" s="162"/>
      <c r="D1096" s="163"/>
      <c r="E1096" s="164"/>
      <c r="F1096" s="165"/>
      <c r="G1096" s="307"/>
      <c r="H1096" s="308"/>
      <c r="I1096" s="346">
        <f t="shared" si="1047"/>
        <v>0</v>
      </c>
      <c r="J1096" s="309" t="str">
        <f t="shared" si="1048"/>
        <v/>
      </c>
      <c r="K1096" s="164"/>
      <c r="L1096" s="342" t="str">
        <f t="shared" si="1049"/>
        <v/>
      </c>
      <c r="M1096" s="309" t="str">
        <f t="shared" si="1050"/>
        <v/>
      </c>
      <c r="N1096" s="309" t="str">
        <f t="shared" si="1051"/>
        <v/>
      </c>
      <c r="O1096" s="309" t="str">
        <f t="shared" si="1052"/>
        <v/>
      </c>
      <c r="P1096" s="164"/>
      <c r="Q1096" s="309" t="str">
        <f t="shared" si="1053"/>
        <v/>
      </c>
      <c r="R1096" s="309" t="str">
        <f t="shared" si="1054"/>
        <v/>
      </c>
      <c r="S1096" s="56"/>
      <c r="T1096" s="57"/>
      <c r="U1096" s="64" t="str">
        <f>IF($A1096="","",'Stammdaten Mitarbeitende'!L1096)</f>
        <v/>
      </c>
      <c r="V1096" s="63">
        <f t="shared" si="1055"/>
        <v>0</v>
      </c>
      <c r="W1096" s="63" t="str">
        <f t="shared" si="1056"/>
        <v/>
      </c>
      <c r="X1096" s="63" t="str">
        <f t="shared" si="1057"/>
        <v/>
      </c>
      <c r="Y1096" s="65" t="str">
        <f t="shared" si="1058"/>
        <v/>
      </c>
      <c r="Z1096" s="65" t="str">
        <f t="shared" si="1059"/>
        <v/>
      </c>
      <c r="AA1096" s="19" t="str">
        <f t="shared" si="1060"/>
        <v/>
      </c>
      <c r="AB1096" s="19" t="str">
        <f t="shared" si="1061"/>
        <v/>
      </c>
      <c r="AC1096" s="19" t="str">
        <f t="shared" si="1062"/>
        <v/>
      </c>
      <c r="AD1096" s="19" t="str">
        <f t="shared" si="1063"/>
        <v/>
      </c>
      <c r="AE1096" s="19" t="str">
        <f t="shared" si="1064"/>
        <v/>
      </c>
      <c r="AF1096" s="19" t="str">
        <f t="shared" si="1065"/>
        <v/>
      </c>
      <c r="AG1096" s="19">
        <f t="shared" si="1066"/>
        <v>0</v>
      </c>
      <c r="AH1096" s="19" t="str">
        <f t="shared" si="1067"/>
        <v/>
      </c>
      <c r="AI1096" s="81">
        <f t="shared" si="1068"/>
        <v>0</v>
      </c>
      <c r="AJ1096" s="80">
        <f t="shared" si="1074"/>
        <v>0</v>
      </c>
      <c r="AK1096" s="19">
        <f t="shared" si="1069"/>
        <v>0</v>
      </c>
      <c r="AL1096" s="19">
        <f t="shared" si="1070"/>
        <v>0</v>
      </c>
      <c r="AM1096" s="64">
        <f>IF('Stammdaten Mitarbeitende'!N1096&gt;0,AC1096,0)</f>
        <v>0</v>
      </c>
      <c r="AN1096" s="74">
        <f>IF('Stammdaten Mitarbeitende'!N1096&gt;0,P1096,0)</f>
        <v>0</v>
      </c>
      <c r="AO1096" s="19">
        <f t="shared" si="1071"/>
        <v>0</v>
      </c>
      <c r="AP1096" s="19">
        <f t="shared" si="1072"/>
        <v>0</v>
      </c>
      <c r="AQ1096" s="97">
        <f t="shared" si="1073"/>
        <v>0</v>
      </c>
    </row>
    <row r="1097" spans="1:43" ht="17.25" hidden="1" customHeight="1" x14ac:dyDescent="0.2">
      <c r="A1097" s="347" t="str">
        <f>'Stammdaten Mitarbeitende'!AA1097</f>
        <v/>
      </c>
      <c r="B1097" s="348" t="str">
        <f t="shared" si="1046"/>
        <v/>
      </c>
      <c r="C1097" s="162"/>
      <c r="D1097" s="163"/>
      <c r="E1097" s="164"/>
      <c r="F1097" s="165"/>
      <c r="G1097" s="307"/>
      <c r="H1097" s="308"/>
      <c r="I1097" s="346">
        <f t="shared" si="1047"/>
        <v>0</v>
      </c>
      <c r="J1097" s="309" t="str">
        <f t="shared" si="1048"/>
        <v/>
      </c>
      <c r="K1097" s="164"/>
      <c r="L1097" s="342" t="str">
        <f t="shared" si="1049"/>
        <v/>
      </c>
      <c r="M1097" s="309" t="str">
        <f t="shared" si="1050"/>
        <v/>
      </c>
      <c r="N1097" s="309" t="str">
        <f t="shared" si="1051"/>
        <v/>
      </c>
      <c r="O1097" s="309" t="str">
        <f t="shared" si="1052"/>
        <v/>
      </c>
      <c r="P1097" s="164"/>
      <c r="Q1097" s="309" t="str">
        <f t="shared" si="1053"/>
        <v/>
      </c>
      <c r="R1097" s="309" t="str">
        <f t="shared" si="1054"/>
        <v/>
      </c>
      <c r="S1097" s="56"/>
      <c r="T1097" s="57"/>
      <c r="U1097" s="64" t="str">
        <f>IF($A1097="","",'Stammdaten Mitarbeitende'!L1097)</f>
        <v/>
      </c>
      <c r="V1097" s="63">
        <f t="shared" si="1055"/>
        <v>0</v>
      </c>
      <c r="W1097" s="63" t="str">
        <f t="shared" si="1056"/>
        <v/>
      </c>
      <c r="X1097" s="63" t="str">
        <f t="shared" si="1057"/>
        <v/>
      </c>
      <c r="Y1097" s="65" t="str">
        <f t="shared" si="1058"/>
        <v/>
      </c>
      <c r="Z1097" s="65" t="str">
        <f t="shared" si="1059"/>
        <v/>
      </c>
      <c r="AA1097" s="19" t="str">
        <f t="shared" si="1060"/>
        <v/>
      </c>
      <c r="AB1097" s="19" t="str">
        <f t="shared" si="1061"/>
        <v/>
      </c>
      <c r="AC1097" s="19" t="str">
        <f t="shared" si="1062"/>
        <v/>
      </c>
      <c r="AD1097" s="19" t="str">
        <f t="shared" si="1063"/>
        <v/>
      </c>
      <c r="AE1097" s="19" t="str">
        <f t="shared" si="1064"/>
        <v/>
      </c>
      <c r="AF1097" s="19" t="str">
        <f t="shared" si="1065"/>
        <v/>
      </c>
      <c r="AG1097" s="19">
        <f t="shared" si="1066"/>
        <v>0</v>
      </c>
      <c r="AH1097" s="19" t="str">
        <f t="shared" si="1067"/>
        <v/>
      </c>
      <c r="AI1097" s="81">
        <f t="shared" si="1068"/>
        <v>0</v>
      </c>
      <c r="AJ1097" s="80">
        <f t="shared" si="1074"/>
        <v>0</v>
      </c>
      <c r="AK1097" s="19">
        <f t="shared" si="1069"/>
        <v>0</v>
      </c>
      <c r="AL1097" s="19">
        <f t="shared" si="1070"/>
        <v>0</v>
      </c>
      <c r="AM1097" s="64">
        <f>IF('Stammdaten Mitarbeitende'!N1097&gt;0,AC1097,0)</f>
        <v>0</v>
      </c>
      <c r="AN1097" s="74">
        <f>IF('Stammdaten Mitarbeitende'!N1097&gt;0,P1097,0)</f>
        <v>0</v>
      </c>
      <c r="AO1097" s="19">
        <f t="shared" si="1071"/>
        <v>0</v>
      </c>
      <c r="AP1097" s="19">
        <f t="shared" si="1072"/>
        <v>0</v>
      </c>
      <c r="AQ1097" s="97">
        <f t="shared" si="1073"/>
        <v>0</v>
      </c>
    </row>
    <row r="1098" spans="1:43" ht="17.25" hidden="1" customHeight="1" x14ac:dyDescent="0.2">
      <c r="A1098" s="347" t="str">
        <f>'Stammdaten Mitarbeitende'!AA1098</f>
        <v/>
      </c>
      <c r="B1098" s="348" t="str">
        <f t="shared" si="1046"/>
        <v/>
      </c>
      <c r="C1098" s="162"/>
      <c r="D1098" s="163"/>
      <c r="E1098" s="164"/>
      <c r="F1098" s="165"/>
      <c r="G1098" s="307"/>
      <c r="H1098" s="308"/>
      <c r="I1098" s="346">
        <f t="shared" si="1047"/>
        <v>0</v>
      </c>
      <c r="J1098" s="309" t="str">
        <f t="shared" si="1048"/>
        <v/>
      </c>
      <c r="K1098" s="164"/>
      <c r="L1098" s="342" t="str">
        <f t="shared" si="1049"/>
        <v/>
      </c>
      <c r="M1098" s="309" t="str">
        <f t="shared" si="1050"/>
        <v/>
      </c>
      <c r="N1098" s="309" t="str">
        <f t="shared" si="1051"/>
        <v/>
      </c>
      <c r="O1098" s="309" t="str">
        <f t="shared" si="1052"/>
        <v/>
      </c>
      <c r="P1098" s="164"/>
      <c r="Q1098" s="309" t="str">
        <f t="shared" si="1053"/>
        <v/>
      </c>
      <c r="R1098" s="309" t="str">
        <f t="shared" si="1054"/>
        <v/>
      </c>
      <c r="S1098" s="56"/>
      <c r="T1098" s="57"/>
      <c r="U1098" s="64" t="str">
        <f>IF($A1098="","",'Stammdaten Mitarbeitende'!L1098)</f>
        <v/>
      </c>
      <c r="V1098" s="63">
        <f t="shared" si="1055"/>
        <v>0</v>
      </c>
      <c r="W1098" s="63" t="str">
        <f t="shared" si="1056"/>
        <v/>
      </c>
      <c r="X1098" s="63" t="str">
        <f t="shared" si="1057"/>
        <v/>
      </c>
      <c r="Y1098" s="65" t="str">
        <f t="shared" si="1058"/>
        <v/>
      </c>
      <c r="Z1098" s="65" t="str">
        <f t="shared" si="1059"/>
        <v/>
      </c>
      <c r="AA1098" s="19" t="str">
        <f t="shared" si="1060"/>
        <v/>
      </c>
      <c r="AB1098" s="19" t="str">
        <f t="shared" si="1061"/>
        <v/>
      </c>
      <c r="AC1098" s="19" t="str">
        <f t="shared" si="1062"/>
        <v/>
      </c>
      <c r="AD1098" s="19" t="str">
        <f t="shared" si="1063"/>
        <v/>
      </c>
      <c r="AE1098" s="19" t="str">
        <f t="shared" si="1064"/>
        <v/>
      </c>
      <c r="AF1098" s="19" t="str">
        <f t="shared" si="1065"/>
        <v/>
      </c>
      <c r="AG1098" s="19">
        <f t="shared" si="1066"/>
        <v>0</v>
      </c>
      <c r="AH1098" s="19" t="str">
        <f t="shared" si="1067"/>
        <v/>
      </c>
      <c r="AI1098" s="81">
        <f t="shared" si="1068"/>
        <v>0</v>
      </c>
      <c r="AJ1098" s="80">
        <f t="shared" si="1074"/>
        <v>0</v>
      </c>
      <c r="AK1098" s="19">
        <f t="shared" si="1069"/>
        <v>0</v>
      </c>
      <c r="AL1098" s="19">
        <f t="shared" si="1070"/>
        <v>0</v>
      </c>
      <c r="AM1098" s="64">
        <f>IF('Stammdaten Mitarbeitende'!N1098&gt;0,AC1098,0)</f>
        <v>0</v>
      </c>
      <c r="AN1098" s="74">
        <f>IF('Stammdaten Mitarbeitende'!N1098&gt;0,P1098,0)</f>
        <v>0</v>
      </c>
      <c r="AO1098" s="19">
        <f t="shared" si="1071"/>
        <v>0</v>
      </c>
      <c r="AP1098" s="19">
        <f t="shared" si="1072"/>
        <v>0</v>
      </c>
      <c r="AQ1098" s="97">
        <f t="shared" si="1073"/>
        <v>0</v>
      </c>
    </row>
    <row r="1099" spans="1:43" ht="17.25" hidden="1" customHeight="1" x14ac:dyDescent="0.2">
      <c r="A1099" s="347" t="str">
        <f>'Stammdaten Mitarbeitende'!AA1099</f>
        <v/>
      </c>
      <c r="B1099" s="348" t="str">
        <f t="shared" si="1046"/>
        <v/>
      </c>
      <c r="C1099" s="162"/>
      <c r="D1099" s="163"/>
      <c r="E1099" s="164"/>
      <c r="F1099" s="165"/>
      <c r="G1099" s="307"/>
      <c r="H1099" s="308"/>
      <c r="I1099" s="346">
        <f t="shared" si="1047"/>
        <v>0</v>
      </c>
      <c r="J1099" s="309" t="str">
        <f t="shared" si="1048"/>
        <v/>
      </c>
      <c r="K1099" s="164"/>
      <c r="L1099" s="342" t="str">
        <f t="shared" si="1049"/>
        <v/>
      </c>
      <c r="M1099" s="309" t="str">
        <f t="shared" si="1050"/>
        <v/>
      </c>
      <c r="N1099" s="309" t="str">
        <f t="shared" si="1051"/>
        <v/>
      </c>
      <c r="O1099" s="309" t="str">
        <f t="shared" si="1052"/>
        <v/>
      </c>
      <c r="P1099" s="164"/>
      <c r="Q1099" s="309" t="str">
        <f t="shared" si="1053"/>
        <v/>
      </c>
      <c r="R1099" s="309" t="str">
        <f t="shared" si="1054"/>
        <v/>
      </c>
      <c r="S1099" s="56"/>
      <c r="T1099" s="57"/>
      <c r="U1099" s="64" t="str">
        <f>IF($A1099="","",'Stammdaten Mitarbeitende'!L1099)</f>
        <v/>
      </c>
      <c r="V1099" s="63">
        <f t="shared" si="1055"/>
        <v>0</v>
      </c>
      <c r="W1099" s="63" t="str">
        <f t="shared" si="1056"/>
        <v/>
      </c>
      <c r="X1099" s="63" t="str">
        <f t="shared" si="1057"/>
        <v/>
      </c>
      <c r="Y1099" s="65" t="str">
        <f t="shared" si="1058"/>
        <v/>
      </c>
      <c r="Z1099" s="65" t="str">
        <f t="shared" si="1059"/>
        <v/>
      </c>
      <c r="AA1099" s="19" t="str">
        <f t="shared" si="1060"/>
        <v/>
      </c>
      <c r="AB1099" s="19" t="str">
        <f t="shared" si="1061"/>
        <v/>
      </c>
      <c r="AC1099" s="19" t="str">
        <f t="shared" si="1062"/>
        <v/>
      </c>
      <c r="AD1099" s="19" t="str">
        <f t="shared" si="1063"/>
        <v/>
      </c>
      <c r="AE1099" s="19" t="str">
        <f t="shared" si="1064"/>
        <v/>
      </c>
      <c r="AF1099" s="19" t="str">
        <f t="shared" si="1065"/>
        <v/>
      </c>
      <c r="AG1099" s="19">
        <f t="shared" si="1066"/>
        <v>0</v>
      </c>
      <c r="AH1099" s="19" t="str">
        <f t="shared" si="1067"/>
        <v/>
      </c>
      <c r="AI1099" s="81">
        <f t="shared" si="1068"/>
        <v>0</v>
      </c>
      <c r="AJ1099" s="80">
        <f t="shared" si="1074"/>
        <v>0</v>
      </c>
      <c r="AK1099" s="19">
        <f t="shared" si="1069"/>
        <v>0</v>
      </c>
      <c r="AL1099" s="19">
        <f t="shared" si="1070"/>
        <v>0</v>
      </c>
      <c r="AM1099" s="64">
        <f>IF('Stammdaten Mitarbeitende'!N1099&gt;0,AC1099,0)</f>
        <v>0</v>
      </c>
      <c r="AN1099" s="74">
        <f>IF('Stammdaten Mitarbeitende'!N1099&gt;0,P1099,0)</f>
        <v>0</v>
      </c>
      <c r="AO1099" s="19">
        <f t="shared" si="1071"/>
        <v>0</v>
      </c>
      <c r="AP1099" s="19">
        <f t="shared" si="1072"/>
        <v>0</v>
      </c>
      <c r="AQ1099" s="97">
        <f t="shared" si="1073"/>
        <v>0</v>
      </c>
    </row>
    <row r="1100" spans="1:43" ht="17.25" hidden="1" customHeight="1" x14ac:dyDescent="0.2">
      <c r="A1100" s="347" t="str">
        <f>'Stammdaten Mitarbeitende'!AA1100</f>
        <v/>
      </c>
      <c r="B1100" s="348" t="str">
        <f t="shared" si="1046"/>
        <v/>
      </c>
      <c r="C1100" s="162"/>
      <c r="D1100" s="163"/>
      <c r="E1100" s="164"/>
      <c r="F1100" s="165"/>
      <c r="G1100" s="307"/>
      <c r="H1100" s="308"/>
      <c r="I1100" s="346">
        <f t="shared" si="1047"/>
        <v>0</v>
      </c>
      <c r="J1100" s="309" t="str">
        <f t="shared" si="1048"/>
        <v/>
      </c>
      <c r="K1100" s="164"/>
      <c r="L1100" s="342" t="str">
        <f t="shared" si="1049"/>
        <v/>
      </c>
      <c r="M1100" s="309" t="str">
        <f t="shared" si="1050"/>
        <v/>
      </c>
      <c r="N1100" s="309" t="str">
        <f t="shared" si="1051"/>
        <v/>
      </c>
      <c r="O1100" s="309" t="str">
        <f t="shared" si="1052"/>
        <v/>
      </c>
      <c r="P1100" s="164"/>
      <c r="Q1100" s="309" t="str">
        <f t="shared" si="1053"/>
        <v/>
      </c>
      <c r="R1100" s="309" t="str">
        <f t="shared" si="1054"/>
        <v/>
      </c>
      <c r="S1100" s="56"/>
      <c r="T1100" s="57"/>
      <c r="U1100" s="64" t="str">
        <f>IF($A1100="","",'Stammdaten Mitarbeitende'!L1100)</f>
        <v/>
      </c>
      <c r="V1100" s="63">
        <f t="shared" si="1055"/>
        <v>0</v>
      </c>
      <c r="W1100" s="63" t="str">
        <f t="shared" si="1056"/>
        <v/>
      </c>
      <c r="X1100" s="63" t="str">
        <f t="shared" si="1057"/>
        <v/>
      </c>
      <c r="Y1100" s="65" t="str">
        <f t="shared" si="1058"/>
        <v/>
      </c>
      <c r="Z1100" s="65" t="str">
        <f t="shared" si="1059"/>
        <v/>
      </c>
      <c r="AA1100" s="19" t="str">
        <f t="shared" si="1060"/>
        <v/>
      </c>
      <c r="AB1100" s="19" t="str">
        <f t="shared" si="1061"/>
        <v/>
      </c>
      <c r="AC1100" s="19" t="str">
        <f t="shared" si="1062"/>
        <v/>
      </c>
      <c r="AD1100" s="19" t="str">
        <f t="shared" si="1063"/>
        <v/>
      </c>
      <c r="AE1100" s="19" t="str">
        <f t="shared" si="1064"/>
        <v/>
      </c>
      <c r="AF1100" s="19" t="str">
        <f t="shared" si="1065"/>
        <v/>
      </c>
      <c r="AG1100" s="19">
        <f t="shared" si="1066"/>
        <v>0</v>
      </c>
      <c r="AH1100" s="19" t="str">
        <f t="shared" si="1067"/>
        <v/>
      </c>
      <c r="AI1100" s="81">
        <f t="shared" si="1068"/>
        <v>0</v>
      </c>
      <c r="AJ1100" s="80">
        <f t="shared" si="1074"/>
        <v>0</v>
      </c>
      <c r="AK1100" s="19">
        <f t="shared" si="1069"/>
        <v>0</v>
      </c>
      <c r="AL1100" s="19">
        <f t="shared" si="1070"/>
        <v>0</v>
      </c>
      <c r="AM1100" s="64">
        <f>IF('Stammdaten Mitarbeitende'!N1100&gt;0,AC1100,0)</f>
        <v>0</v>
      </c>
      <c r="AN1100" s="74">
        <f>IF('Stammdaten Mitarbeitende'!N1100&gt;0,P1100,0)</f>
        <v>0</v>
      </c>
      <c r="AO1100" s="19">
        <f t="shared" si="1071"/>
        <v>0</v>
      </c>
      <c r="AP1100" s="19">
        <f t="shared" si="1072"/>
        <v>0</v>
      </c>
      <c r="AQ1100" s="97">
        <f t="shared" si="1073"/>
        <v>0</v>
      </c>
    </row>
    <row r="1101" spans="1:43" ht="17.25" hidden="1" customHeight="1" x14ac:dyDescent="0.2">
      <c r="A1101" s="347" t="str">
        <f>'Stammdaten Mitarbeitende'!AA1101</f>
        <v/>
      </c>
      <c r="B1101" s="348" t="str">
        <f t="shared" si="1046"/>
        <v/>
      </c>
      <c r="C1101" s="162"/>
      <c r="D1101" s="163"/>
      <c r="E1101" s="164"/>
      <c r="F1101" s="165"/>
      <c r="G1101" s="307"/>
      <c r="H1101" s="308"/>
      <c r="I1101" s="346">
        <f t="shared" si="1047"/>
        <v>0</v>
      </c>
      <c r="J1101" s="309" t="str">
        <f t="shared" si="1048"/>
        <v/>
      </c>
      <c r="K1101" s="164"/>
      <c r="L1101" s="342" t="str">
        <f t="shared" si="1049"/>
        <v/>
      </c>
      <c r="M1101" s="309" t="str">
        <f t="shared" si="1050"/>
        <v/>
      </c>
      <c r="N1101" s="309" t="str">
        <f t="shared" si="1051"/>
        <v/>
      </c>
      <c r="O1101" s="309" t="str">
        <f t="shared" si="1052"/>
        <v/>
      </c>
      <c r="P1101" s="164"/>
      <c r="Q1101" s="309" t="str">
        <f t="shared" si="1053"/>
        <v/>
      </c>
      <c r="R1101" s="309" t="str">
        <f t="shared" si="1054"/>
        <v/>
      </c>
      <c r="S1101" s="56"/>
      <c r="T1101" s="57"/>
      <c r="U1101" s="64" t="str">
        <f>IF($A1101="","",'Stammdaten Mitarbeitende'!L1101)</f>
        <v/>
      </c>
      <c r="V1101" s="63">
        <f t="shared" si="1055"/>
        <v>0</v>
      </c>
      <c r="W1101" s="63" t="str">
        <f t="shared" si="1056"/>
        <v/>
      </c>
      <c r="X1101" s="63" t="str">
        <f t="shared" si="1057"/>
        <v/>
      </c>
      <c r="Y1101" s="65" t="str">
        <f t="shared" si="1058"/>
        <v/>
      </c>
      <c r="Z1101" s="65" t="str">
        <f t="shared" si="1059"/>
        <v/>
      </c>
      <c r="AA1101" s="19" t="str">
        <f t="shared" si="1060"/>
        <v/>
      </c>
      <c r="AB1101" s="19" t="str">
        <f t="shared" si="1061"/>
        <v/>
      </c>
      <c r="AC1101" s="19" t="str">
        <f t="shared" si="1062"/>
        <v/>
      </c>
      <c r="AD1101" s="19" t="str">
        <f t="shared" si="1063"/>
        <v/>
      </c>
      <c r="AE1101" s="19" t="str">
        <f t="shared" si="1064"/>
        <v/>
      </c>
      <c r="AF1101" s="19" t="str">
        <f t="shared" si="1065"/>
        <v/>
      </c>
      <c r="AG1101" s="19">
        <f t="shared" si="1066"/>
        <v>0</v>
      </c>
      <c r="AH1101" s="19" t="str">
        <f t="shared" si="1067"/>
        <v/>
      </c>
      <c r="AI1101" s="81">
        <f t="shared" si="1068"/>
        <v>0</v>
      </c>
      <c r="AJ1101" s="80">
        <f t="shared" si="1074"/>
        <v>0</v>
      </c>
      <c r="AK1101" s="19">
        <f t="shared" si="1069"/>
        <v>0</v>
      </c>
      <c r="AL1101" s="19">
        <f t="shared" si="1070"/>
        <v>0</v>
      </c>
      <c r="AM1101" s="64">
        <f>IF('Stammdaten Mitarbeitende'!N1101&gt;0,AC1101,0)</f>
        <v>0</v>
      </c>
      <c r="AN1101" s="74">
        <f>IF('Stammdaten Mitarbeitende'!N1101&gt;0,P1101,0)</f>
        <v>0</v>
      </c>
      <c r="AO1101" s="19">
        <f t="shared" si="1071"/>
        <v>0</v>
      </c>
      <c r="AP1101" s="19">
        <f t="shared" si="1072"/>
        <v>0</v>
      </c>
      <c r="AQ1101" s="97">
        <f t="shared" si="1073"/>
        <v>0</v>
      </c>
    </row>
    <row r="1102" spans="1:43" ht="17.25" hidden="1" customHeight="1" x14ac:dyDescent="0.2">
      <c r="A1102" s="347" t="str">
        <f>'Stammdaten Mitarbeitende'!AA1102</f>
        <v/>
      </c>
      <c r="B1102" s="348" t="str">
        <f t="shared" si="1046"/>
        <v/>
      </c>
      <c r="C1102" s="162"/>
      <c r="D1102" s="163"/>
      <c r="E1102" s="164"/>
      <c r="F1102" s="165"/>
      <c r="G1102" s="307"/>
      <c r="H1102" s="308"/>
      <c r="I1102" s="346">
        <f t="shared" si="1047"/>
        <v>0</v>
      </c>
      <c r="J1102" s="309" t="str">
        <f t="shared" si="1048"/>
        <v/>
      </c>
      <c r="K1102" s="164"/>
      <c r="L1102" s="342" t="str">
        <f t="shared" si="1049"/>
        <v/>
      </c>
      <c r="M1102" s="309" t="str">
        <f t="shared" si="1050"/>
        <v/>
      </c>
      <c r="N1102" s="309" t="str">
        <f t="shared" si="1051"/>
        <v/>
      </c>
      <c r="O1102" s="309" t="str">
        <f t="shared" si="1052"/>
        <v/>
      </c>
      <c r="P1102" s="164"/>
      <c r="Q1102" s="309" t="str">
        <f t="shared" si="1053"/>
        <v/>
      </c>
      <c r="R1102" s="309" t="str">
        <f t="shared" si="1054"/>
        <v/>
      </c>
      <c r="S1102" s="56"/>
      <c r="T1102" s="57"/>
      <c r="U1102" s="64" t="str">
        <f>IF($A1102="","",'Stammdaten Mitarbeitende'!L1102)</f>
        <v/>
      </c>
      <c r="V1102" s="63">
        <f t="shared" si="1055"/>
        <v>0</v>
      </c>
      <c r="W1102" s="63" t="str">
        <f t="shared" si="1056"/>
        <v/>
      </c>
      <c r="X1102" s="63" t="str">
        <f t="shared" si="1057"/>
        <v/>
      </c>
      <c r="Y1102" s="65" t="str">
        <f t="shared" si="1058"/>
        <v/>
      </c>
      <c r="Z1102" s="65" t="str">
        <f t="shared" si="1059"/>
        <v/>
      </c>
      <c r="AA1102" s="19" t="str">
        <f t="shared" si="1060"/>
        <v/>
      </c>
      <c r="AB1102" s="19" t="str">
        <f t="shared" si="1061"/>
        <v/>
      </c>
      <c r="AC1102" s="19" t="str">
        <f t="shared" si="1062"/>
        <v/>
      </c>
      <c r="AD1102" s="19" t="str">
        <f t="shared" si="1063"/>
        <v/>
      </c>
      <c r="AE1102" s="19" t="str">
        <f t="shared" si="1064"/>
        <v/>
      </c>
      <c r="AF1102" s="19" t="str">
        <f t="shared" si="1065"/>
        <v/>
      </c>
      <c r="AG1102" s="19">
        <f t="shared" si="1066"/>
        <v>0</v>
      </c>
      <c r="AH1102" s="19" t="str">
        <f t="shared" si="1067"/>
        <v/>
      </c>
      <c r="AI1102" s="81">
        <f t="shared" si="1068"/>
        <v>0</v>
      </c>
      <c r="AJ1102" s="80">
        <f t="shared" si="1074"/>
        <v>0</v>
      </c>
      <c r="AK1102" s="19">
        <f t="shared" si="1069"/>
        <v>0</v>
      </c>
      <c r="AL1102" s="19">
        <f t="shared" si="1070"/>
        <v>0</v>
      </c>
      <c r="AM1102" s="64">
        <f>IF('Stammdaten Mitarbeitende'!N1102&gt;0,AC1102,0)</f>
        <v>0</v>
      </c>
      <c r="AN1102" s="74">
        <f>IF('Stammdaten Mitarbeitende'!N1102&gt;0,P1102,0)</f>
        <v>0</v>
      </c>
      <c r="AO1102" s="19">
        <f t="shared" si="1071"/>
        <v>0</v>
      </c>
      <c r="AP1102" s="19">
        <f t="shared" si="1072"/>
        <v>0</v>
      </c>
      <c r="AQ1102" s="97">
        <f t="shared" si="1073"/>
        <v>0</v>
      </c>
    </row>
    <row r="1103" spans="1:43" ht="17.25" hidden="1" customHeight="1" x14ac:dyDescent="0.2">
      <c r="A1103" s="347" t="str">
        <f>'Stammdaten Mitarbeitende'!AA1103</f>
        <v/>
      </c>
      <c r="B1103" s="348" t="str">
        <f t="shared" si="1046"/>
        <v/>
      </c>
      <c r="C1103" s="162"/>
      <c r="D1103" s="163"/>
      <c r="E1103" s="164"/>
      <c r="F1103" s="165"/>
      <c r="G1103" s="307"/>
      <c r="H1103" s="308"/>
      <c r="I1103" s="346">
        <f t="shared" si="1047"/>
        <v>0</v>
      </c>
      <c r="J1103" s="309" t="str">
        <f t="shared" si="1048"/>
        <v/>
      </c>
      <c r="K1103" s="164"/>
      <c r="L1103" s="342" t="str">
        <f t="shared" si="1049"/>
        <v/>
      </c>
      <c r="M1103" s="309" t="str">
        <f t="shared" si="1050"/>
        <v/>
      </c>
      <c r="N1103" s="309" t="str">
        <f t="shared" si="1051"/>
        <v/>
      </c>
      <c r="O1103" s="309" t="str">
        <f t="shared" si="1052"/>
        <v/>
      </c>
      <c r="P1103" s="164"/>
      <c r="Q1103" s="309" t="str">
        <f t="shared" si="1053"/>
        <v/>
      </c>
      <c r="R1103" s="309" t="str">
        <f t="shared" si="1054"/>
        <v/>
      </c>
      <c r="S1103" s="56"/>
      <c r="T1103" s="57"/>
      <c r="U1103" s="64" t="str">
        <f>IF($A1103="","",'Stammdaten Mitarbeitende'!L1103)</f>
        <v/>
      </c>
      <c r="V1103" s="63">
        <f t="shared" si="1055"/>
        <v>0</v>
      </c>
      <c r="W1103" s="63" t="str">
        <f t="shared" si="1056"/>
        <v/>
      </c>
      <c r="X1103" s="63" t="str">
        <f t="shared" si="1057"/>
        <v/>
      </c>
      <c r="Y1103" s="65" t="str">
        <f t="shared" si="1058"/>
        <v/>
      </c>
      <c r="Z1103" s="65" t="str">
        <f t="shared" si="1059"/>
        <v/>
      </c>
      <c r="AA1103" s="19" t="str">
        <f t="shared" si="1060"/>
        <v/>
      </c>
      <c r="AB1103" s="19" t="str">
        <f t="shared" si="1061"/>
        <v/>
      </c>
      <c r="AC1103" s="19" t="str">
        <f t="shared" si="1062"/>
        <v/>
      </c>
      <c r="AD1103" s="19" t="str">
        <f t="shared" si="1063"/>
        <v/>
      </c>
      <c r="AE1103" s="19" t="str">
        <f t="shared" si="1064"/>
        <v/>
      </c>
      <c r="AF1103" s="19" t="str">
        <f t="shared" si="1065"/>
        <v/>
      </c>
      <c r="AG1103" s="19">
        <f t="shared" si="1066"/>
        <v>0</v>
      </c>
      <c r="AH1103" s="19" t="str">
        <f t="shared" si="1067"/>
        <v/>
      </c>
      <c r="AI1103" s="81">
        <f t="shared" si="1068"/>
        <v>0</v>
      </c>
      <c r="AJ1103" s="80">
        <f t="shared" si="1074"/>
        <v>0</v>
      </c>
      <c r="AK1103" s="19">
        <f t="shared" si="1069"/>
        <v>0</v>
      </c>
      <c r="AL1103" s="19">
        <f t="shared" si="1070"/>
        <v>0</v>
      </c>
      <c r="AM1103" s="64">
        <f>IF('Stammdaten Mitarbeitende'!N1103&gt;0,AC1103,0)</f>
        <v>0</v>
      </c>
      <c r="AN1103" s="74">
        <f>IF('Stammdaten Mitarbeitende'!N1103&gt;0,P1103,0)</f>
        <v>0</v>
      </c>
      <c r="AO1103" s="19">
        <f t="shared" si="1071"/>
        <v>0</v>
      </c>
      <c r="AP1103" s="19">
        <f t="shared" si="1072"/>
        <v>0</v>
      </c>
      <c r="AQ1103" s="97">
        <f t="shared" si="1073"/>
        <v>0</v>
      </c>
    </row>
    <row r="1104" spans="1:43" ht="17.25" hidden="1" customHeight="1" x14ac:dyDescent="0.2">
      <c r="A1104" s="347" t="str">
        <f>'Stammdaten Mitarbeitende'!AA1104</f>
        <v/>
      </c>
      <c r="B1104" s="348" t="str">
        <f t="shared" si="1046"/>
        <v/>
      </c>
      <c r="C1104" s="162"/>
      <c r="D1104" s="163"/>
      <c r="E1104" s="164"/>
      <c r="F1104" s="165"/>
      <c r="G1104" s="307"/>
      <c r="H1104" s="308"/>
      <c r="I1104" s="346">
        <f t="shared" si="1047"/>
        <v>0</v>
      </c>
      <c r="J1104" s="309" t="str">
        <f t="shared" si="1048"/>
        <v/>
      </c>
      <c r="K1104" s="164"/>
      <c r="L1104" s="342" t="str">
        <f t="shared" si="1049"/>
        <v/>
      </c>
      <c r="M1104" s="309" t="str">
        <f t="shared" si="1050"/>
        <v/>
      </c>
      <c r="N1104" s="309" t="str">
        <f t="shared" si="1051"/>
        <v/>
      </c>
      <c r="O1104" s="309" t="str">
        <f t="shared" si="1052"/>
        <v/>
      </c>
      <c r="P1104" s="164"/>
      <c r="Q1104" s="309" t="str">
        <f t="shared" si="1053"/>
        <v/>
      </c>
      <c r="R1104" s="309" t="str">
        <f t="shared" si="1054"/>
        <v/>
      </c>
      <c r="S1104" s="56"/>
      <c r="T1104" s="57"/>
      <c r="U1104" s="64" t="str">
        <f>IF($A1104="","",'Stammdaten Mitarbeitende'!L1104)</f>
        <v/>
      </c>
      <c r="V1104" s="63">
        <f t="shared" si="1055"/>
        <v>0</v>
      </c>
      <c r="W1104" s="63" t="str">
        <f t="shared" si="1056"/>
        <v/>
      </c>
      <c r="X1104" s="63" t="str">
        <f t="shared" si="1057"/>
        <v/>
      </c>
      <c r="Y1104" s="65" t="str">
        <f t="shared" si="1058"/>
        <v/>
      </c>
      <c r="Z1104" s="65" t="str">
        <f t="shared" si="1059"/>
        <v/>
      </c>
      <c r="AA1104" s="19" t="str">
        <f t="shared" si="1060"/>
        <v/>
      </c>
      <c r="AB1104" s="19" t="str">
        <f t="shared" si="1061"/>
        <v/>
      </c>
      <c r="AC1104" s="19" t="str">
        <f t="shared" si="1062"/>
        <v/>
      </c>
      <c r="AD1104" s="19" t="str">
        <f t="shared" si="1063"/>
        <v/>
      </c>
      <c r="AE1104" s="19" t="str">
        <f t="shared" si="1064"/>
        <v/>
      </c>
      <c r="AF1104" s="19" t="str">
        <f t="shared" si="1065"/>
        <v/>
      </c>
      <c r="AG1104" s="19">
        <f t="shared" si="1066"/>
        <v>0</v>
      </c>
      <c r="AH1104" s="19" t="str">
        <f t="shared" si="1067"/>
        <v/>
      </c>
      <c r="AI1104" s="81">
        <f t="shared" si="1068"/>
        <v>0</v>
      </c>
      <c r="AJ1104" s="80">
        <f t="shared" si="1074"/>
        <v>0</v>
      </c>
      <c r="AK1104" s="19">
        <f t="shared" si="1069"/>
        <v>0</v>
      </c>
      <c r="AL1104" s="19">
        <f t="shared" si="1070"/>
        <v>0</v>
      </c>
      <c r="AM1104" s="64">
        <f>IF('Stammdaten Mitarbeitende'!N1104&gt;0,AC1104,0)</f>
        <v>0</v>
      </c>
      <c r="AN1104" s="74">
        <f>IF('Stammdaten Mitarbeitende'!N1104&gt;0,P1104,0)</f>
        <v>0</v>
      </c>
      <c r="AO1104" s="19">
        <f t="shared" si="1071"/>
        <v>0</v>
      </c>
      <c r="AP1104" s="19">
        <f t="shared" si="1072"/>
        <v>0</v>
      </c>
      <c r="AQ1104" s="97">
        <f t="shared" si="1073"/>
        <v>0</v>
      </c>
    </row>
    <row r="1105" spans="1:43" ht="17.25" hidden="1" customHeight="1" x14ac:dyDescent="0.2">
      <c r="A1105" s="347" t="str">
        <f>'Stammdaten Mitarbeitende'!AA1105</f>
        <v/>
      </c>
      <c r="B1105" s="348" t="str">
        <f t="shared" si="1046"/>
        <v/>
      </c>
      <c r="C1105" s="162"/>
      <c r="D1105" s="163"/>
      <c r="E1105" s="164"/>
      <c r="F1105" s="165"/>
      <c r="G1105" s="307"/>
      <c r="H1105" s="308"/>
      <c r="I1105" s="346">
        <f t="shared" si="1047"/>
        <v>0</v>
      </c>
      <c r="J1105" s="309" t="str">
        <f t="shared" si="1048"/>
        <v/>
      </c>
      <c r="K1105" s="164"/>
      <c r="L1105" s="342" t="str">
        <f t="shared" si="1049"/>
        <v/>
      </c>
      <c r="M1105" s="309" t="str">
        <f t="shared" si="1050"/>
        <v/>
      </c>
      <c r="N1105" s="309" t="str">
        <f t="shared" si="1051"/>
        <v/>
      </c>
      <c r="O1105" s="309" t="str">
        <f t="shared" si="1052"/>
        <v/>
      </c>
      <c r="P1105" s="164"/>
      <c r="Q1105" s="309" t="str">
        <f t="shared" si="1053"/>
        <v/>
      </c>
      <c r="R1105" s="309" t="str">
        <f t="shared" si="1054"/>
        <v/>
      </c>
      <c r="S1105" s="56"/>
      <c r="T1105" s="57"/>
      <c r="U1105" s="64" t="str">
        <f>IF($A1105="","",'Stammdaten Mitarbeitende'!L1105)</f>
        <v/>
      </c>
      <c r="V1105" s="63">
        <f t="shared" si="1055"/>
        <v>0</v>
      </c>
      <c r="W1105" s="63" t="str">
        <f t="shared" si="1056"/>
        <v/>
      </c>
      <c r="X1105" s="63" t="str">
        <f t="shared" si="1057"/>
        <v/>
      </c>
      <c r="Y1105" s="65" t="str">
        <f t="shared" si="1058"/>
        <v/>
      </c>
      <c r="Z1105" s="65" t="str">
        <f t="shared" si="1059"/>
        <v/>
      </c>
      <c r="AA1105" s="19" t="str">
        <f t="shared" si="1060"/>
        <v/>
      </c>
      <c r="AB1105" s="19" t="str">
        <f t="shared" si="1061"/>
        <v/>
      </c>
      <c r="AC1105" s="19" t="str">
        <f t="shared" si="1062"/>
        <v/>
      </c>
      <c r="AD1105" s="19" t="str">
        <f t="shared" si="1063"/>
        <v/>
      </c>
      <c r="AE1105" s="19" t="str">
        <f t="shared" si="1064"/>
        <v/>
      </c>
      <c r="AF1105" s="19" t="str">
        <f t="shared" si="1065"/>
        <v/>
      </c>
      <c r="AG1105" s="19">
        <f t="shared" si="1066"/>
        <v>0</v>
      </c>
      <c r="AH1105" s="19" t="str">
        <f t="shared" si="1067"/>
        <v/>
      </c>
      <c r="AI1105" s="81">
        <f t="shared" si="1068"/>
        <v>0</v>
      </c>
      <c r="AJ1105" s="80">
        <f t="shared" si="1074"/>
        <v>0</v>
      </c>
      <c r="AK1105" s="19">
        <f t="shared" si="1069"/>
        <v>0</v>
      </c>
      <c r="AL1105" s="19">
        <f t="shared" si="1070"/>
        <v>0</v>
      </c>
      <c r="AM1105" s="64">
        <f>IF('Stammdaten Mitarbeitende'!N1105&gt;0,AC1105,0)</f>
        <v>0</v>
      </c>
      <c r="AN1105" s="74">
        <f>IF('Stammdaten Mitarbeitende'!N1105&gt;0,P1105,0)</f>
        <v>0</v>
      </c>
      <c r="AO1105" s="19">
        <f t="shared" si="1071"/>
        <v>0</v>
      </c>
      <c r="AP1105" s="19">
        <f t="shared" si="1072"/>
        <v>0</v>
      </c>
      <c r="AQ1105" s="97">
        <f t="shared" si="1073"/>
        <v>0</v>
      </c>
    </row>
    <row r="1106" spans="1:43" ht="17.25" hidden="1" customHeight="1" x14ac:dyDescent="0.2">
      <c r="A1106" s="347" t="str">
        <f>'Stammdaten Mitarbeitende'!AA1106</f>
        <v/>
      </c>
      <c r="B1106" s="348" t="str">
        <f t="shared" si="1046"/>
        <v/>
      </c>
      <c r="C1106" s="162"/>
      <c r="D1106" s="163"/>
      <c r="E1106" s="164"/>
      <c r="F1106" s="165"/>
      <c r="G1106" s="307"/>
      <c r="H1106" s="308"/>
      <c r="I1106" s="346">
        <f t="shared" si="1047"/>
        <v>0</v>
      </c>
      <c r="J1106" s="309" t="str">
        <f t="shared" si="1048"/>
        <v/>
      </c>
      <c r="K1106" s="164"/>
      <c r="L1106" s="342" t="str">
        <f t="shared" si="1049"/>
        <v/>
      </c>
      <c r="M1106" s="309" t="str">
        <f t="shared" si="1050"/>
        <v/>
      </c>
      <c r="N1106" s="309" t="str">
        <f t="shared" si="1051"/>
        <v/>
      </c>
      <c r="O1106" s="309" t="str">
        <f t="shared" si="1052"/>
        <v/>
      </c>
      <c r="P1106" s="164"/>
      <c r="Q1106" s="309" t="str">
        <f t="shared" si="1053"/>
        <v/>
      </c>
      <c r="R1106" s="309" t="str">
        <f t="shared" si="1054"/>
        <v/>
      </c>
      <c r="S1106" s="56"/>
      <c r="T1106" s="57"/>
      <c r="U1106" s="64" t="str">
        <f>IF($A1106="","",'Stammdaten Mitarbeitende'!L1106)</f>
        <v/>
      </c>
      <c r="V1106" s="63">
        <f t="shared" si="1055"/>
        <v>0</v>
      </c>
      <c r="W1106" s="63" t="str">
        <f t="shared" si="1056"/>
        <v/>
      </c>
      <c r="X1106" s="63" t="str">
        <f t="shared" si="1057"/>
        <v/>
      </c>
      <c r="Y1106" s="65" t="str">
        <f t="shared" si="1058"/>
        <v/>
      </c>
      <c r="Z1106" s="65" t="str">
        <f t="shared" si="1059"/>
        <v/>
      </c>
      <c r="AA1106" s="19" t="str">
        <f t="shared" si="1060"/>
        <v/>
      </c>
      <c r="AB1106" s="19" t="str">
        <f t="shared" si="1061"/>
        <v/>
      </c>
      <c r="AC1106" s="19" t="str">
        <f t="shared" si="1062"/>
        <v/>
      </c>
      <c r="AD1106" s="19" t="str">
        <f t="shared" si="1063"/>
        <v/>
      </c>
      <c r="AE1106" s="19" t="str">
        <f t="shared" si="1064"/>
        <v/>
      </c>
      <c r="AF1106" s="19" t="str">
        <f t="shared" si="1065"/>
        <v/>
      </c>
      <c r="AG1106" s="19">
        <f t="shared" si="1066"/>
        <v>0</v>
      </c>
      <c r="AH1106" s="19" t="str">
        <f t="shared" si="1067"/>
        <v/>
      </c>
      <c r="AI1106" s="81">
        <f t="shared" si="1068"/>
        <v>0</v>
      </c>
      <c r="AJ1106" s="80">
        <f t="shared" si="1074"/>
        <v>0</v>
      </c>
      <c r="AK1106" s="19">
        <f t="shared" si="1069"/>
        <v>0</v>
      </c>
      <c r="AL1106" s="19">
        <f t="shared" si="1070"/>
        <v>0</v>
      </c>
      <c r="AM1106" s="64">
        <f>IF('Stammdaten Mitarbeitende'!N1106&gt;0,AC1106,0)</f>
        <v>0</v>
      </c>
      <c r="AN1106" s="74">
        <f>IF('Stammdaten Mitarbeitende'!N1106&gt;0,P1106,0)</f>
        <v>0</v>
      </c>
      <c r="AO1106" s="19">
        <f t="shared" si="1071"/>
        <v>0</v>
      </c>
      <c r="AP1106" s="19">
        <f t="shared" si="1072"/>
        <v>0</v>
      </c>
      <c r="AQ1106" s="97">
        <f t="shared" si="1073"/>
        <v>0</v>
      </c>
    </row>
    <row r="1107" spans="1:43" ht="17.25" hidden="1" customHeight="1" x14ac:dyDescent="0.2">
      <c r="A1107" s="347" t="str">
        <f>'Stammdaten Mitarbeitende'!AA1107</f>
        <v/>
      </c>
      <c r="B1107" s="348" t="str">
        <f t="shared" si="1046"/>
        <v/>
      </c>
      <c r="C1107" s="162"/>
      <c r="D1107" s="163"/>
      <c r="E1107" s="164"/>
      <c r="F1107" s="165"/>
      <c r="G1107" s="307"/>
      <c r="H1107" s="308"/>
      <c r="I1107" s="346">
        <f t="shared" si="1047"/>
        <v>0</v>
      </c>
      <c r="J1107" s="309" t="str">
        <f t="shared" si="1048"/>
        <v/>
      </c>
      <c r="K1107" s="164"/>
      <c r="L1107" s="342" t="str">
        <f t="shared" si="1049"/>
        <v/>
      </c>
      <c r="M1107" s="309" t="str">
        <f t="shared" si="1050"/>
        <v/>
      </c>
      <c r="N1107" s="309" t="str">
        <f t="shared" si="1051"/>
        <v/>
      </c>
      <c r="O1107" s="309" t="str">
        <f t="shared" si="1052"/>
        <v/>
      </c>
      <c r="P1107" s="164"/>
      <c r="Q1107" s="309" t="str">
        <f t="shared" si="1053"/>
        <v/>
      </c>
      <c r="R1107" s="309" t="str">
        <f t="shared" si="1054"/>
        <v/>
      </c>
      <c r="S1107" s="56"/>
      <c r="T1107" s="57"/>
      <c r="U1107" s="64" t="str">
        <f>IF($A1107="","",'Stammdaten Mitarbeitende'!L1107)</f>
        <v/>
      </c>
      <c r="V1107" s="63">
        <f t="shared" si="1055"/>
        <v>0</v>
      </c>
      <c r="W1107" s="63" t="str">
        <f t="shared" si="1056"/>
        <v/>
      </c>
      <c r="X1107" s="63" t="str">
        <f t="shared" si="1057"/>
        <v/>
      </c>
      <c r="Y1107" s="65" t="str">
        <f t="shared" si="1058"/>
        <v/>
      </c>
      <c r="Z1107" s="65" t="str">
        <f t="shared" si="1059"/>
        <v/>
      </c>
      <c r="AA1107" s="19" t="str">
        <f t="shared" si="1060"/>
        <v/>
      </c>
      <c r="AB1107" s="19" t="str">
        <f t="shared" si="1061"/>
        <v/>
      </c>
      <c r="AC1107" s="19" t="str">
        <f t="shared" si="1062"/>
        <v/>
      </c>
      <c r="AD1107" s="19" t="str">
        <f t="shared" si="1063"/>
        <v/>
      </c>
      <c r="AE1107" s="19" t="str">
        <f t="shared" si="1064"/>
        <v/>
      </c>
      <c r="AF1107" s="19" t="str">
        <f t="shared" si="1065"/>
        <v/>
      </c>
      <c r="AG1107" s="19">
        <f t="shared" si="1066"/>
        <v>0</v>
      </c>
      <c r="AH1107" s="19" t="str">
        <f t="shared" si="1067"/>
        <v/>
      </c>
      <c r="AI1107" s="81">
        <f t="shared" si="1068"/>
        <v>0</v>
      </c>
      <c r="AJ1107" s="80">
        <f t="shared" si="1074"/>
        <v>0</v>
      </c>
      <c r="AK1107" s="19">
        <f t="shared" si="1069"/>
        <v>0</v>
      </c>
      <c r="AL1107" s="19">
        <f t="shared" si="1070"/>
        <v>0</v>
      </c>
      <c r="AM1107" s="64">
        <f>IF('Stammdaten Mitarbeitende'!N1107&gt;0,AC1107,0)</f>
        <v>0</v>
      </c>
      <c r="AN1107" s="74">
        <f>IF('Stammdaten Mitarbeitende'!N1107&gt;0,P1107,0)</f>
        <v>0</v>
      </c>
      <c r="AO1107" s="19">
        <f t="shared" si="1071"/>
        <v>0</v>
      </c>
      <c r="AP1107" s="19">
        <f t="shared" si="1072"/>
        <v>0</v>
      </c>
      <c r="AQ1107" s="97">
        <f t="shared" si="1073"/>
        <v>0</v>
      </c>
    </row>
    <row r="1108" spans="1:43" ht="17.25" hidden="1" customHeight="1" x14ac:dyDescent="0.2">
      <c r="A1108" s="347" t="str">
        <f>'Stammdaten Mitarbeitende'!AA1108</f>
        <v/>
      </c>
      <c r="B1108" s="348" t="str">
        <f t="shared" si="1046"/>
        <v/>
      </c>
      <c r="C1108" s="162"/>
      <c r="D1108" s="163"/>
      <c r="E1108" s="164"/>
      <c r="F1108" s="165"/>
      <c r="G1108" s="307"/>
      <c r="H1108" s="308"/>
      <c r="I1108" s="346">
        <f t="shared" si="1047"/>
        <v>0</v>
      </c>
      <c r="J1108" s="309" t="str">
        <f t="shared" si="1048"/>
        <v/>
      </c>
      <c r="K1108" s="164"/>
      <c r="L1108" s="342" t="str">
        <f t="shared" si="1049"/>
        <v/>
      </c>
      <c r="M1108" s="309" t="str">
        <f t="shared" si="1050"/>
        <v/>
      </c>
      <c r="N1108" s="309" t="str">
        <f t="shared" si="1051"/>
        <v/>
      </c>
      <c r="O1108" s="309" t="str">
        <f t="shared" si="1052"/>
        <v/>
      </c>
      <c r="P1108" s="164"/>
      <c r="Q1108" s="309" t="str">
        <f t="shared" si="1053"/>
        <v/>
      </c>
      <c r="R1108" s="309" t="str">
        <f t="shared" si="1054"/>
        <v/>
      </c>
      <c r="S1108" s="56"/>
      <c r="T1108" s="57"/>
      <c r="U1108" s="64" t="str">
        <f>IF($A1108="","",'Stammdaten Mitarbeitende'!L1108)</f>
        <v/>
      </c>
      <c r="V1108" s="63">
        <f t="shared" si="1055"/>
        <v>0</v>
      </c>
      <c r="W1108" s="63" t="str">
        <f t="shared" si="1056"/>
        <v/>
      </c>
      <c r="X1108" s="63" t="str">
        <f t="shared" si="1057"/>
        <v/>
      </c>
      <c r="Y1108" s="65" t="str">
        <f t="shared" si="1058"/>
        <v/>
      </c>
      <c r="Z1108" s="65" t="str">
        <f t="shared" si="1059"/>
        <v/>
      </c>
      <c r="AA1108" s="19" t="str">
        <f t="shared" si="1060"/>
        <v/>
      </c>
      <c r="AB1108" s="19" t="str">
        <f t="shared" si="1061"/>
        <v/>
      </c>
      <c r="AC1108" s="19" t="str">
        <f t="shared" si="1062"/>
        <v/>
      </c>
      <c r="AD1108" s="19" t="str">
        <f t="shared" si="1063"/>
        <v/>
      </c>
      <c r="AE1108" s="19" t="str">
        <f t="shared" si="1064"/>
        <v/>
      </c>
      <c r="AF1108" s="19" t="str">
        <f t="shared" si="1065"/>
        <v/>
      </c>
      <c r="AG1108" s="19">
        <f t="shared" si="1066"/>
        <v>0</v>
      </c>
      <c r="AH1108" s="19" t="str">
        <f t="shared" si="1067"/>
        <v/>
      </c>
      <c r="AI1108" s="81">
        <f t="shared" si="1068"/>
        <v>0</v>
      </c>
      <c r="AJ1108" s="80">
        <f t="shared" si="1074"/>
        <v>0</v>
      </c>
      <c r="AK1108" s="19">
        <f t="shared" si="1069"/>
        <v>0</v>
      </c>
      <c r="AL1108" s="19">
        <f t="shared" si="1070"/>
        <v>0</v>
      </c>
      <c r="AM1108" s="64">
        <f>IF('Stammdaten Mitarbeitende'!N1108&gt;0,AC1108,0)</f>
        <v>0</v>
      </c>
      <c r="AN1108" s="74">
        <f>IF('Stammdaten Mitarbeitende'!N1108&gt;0,P1108,0)</f>
        <v>0</v>
      </c>
      <c r="AO1108" s="19">
        <f t="shared" si="1071"/>
        <v>0</v>
      </c>
      <c r="AP1108" s="19">
        <f t="shared" si="1072"/>
        <v>0</v>
      </c>
      <c r="AQ1108" s="97">
        <f t="shared" si="1073"/>
        <v>0</v>
      </c>
    </row>
    <row r="1109" spans="1:43" ht="17.25" hidden="1" customHeight="1" x14ac:dyDescent="0.2">
      <c r="A1109" s="347" t="str">
        <f>'Stammdaten Mitarbeitende'!AA1109</f>
        <v/>
      </c>
      <c r="B1109" s="348" t="str">
        <f t="shared" si="1046"/>
        <v/>
      </c>
      <c r="C1109" s="162"/>
      <c r="D1109" s="163"/>
      <c r="E1109" s="164"/>
      <c r="F1109" s="165"/>
      <c r="G1109" s="307"/>
      <c r="H1109" s="308"/>
      <c r="I1109" s="346">
        <f t="shared" si="1047"/>
        <v>0</v>
      </c>
      <c r="J1109" s="309" t="str">
        <f t="shared" si="1048"/>
        <v/>
      </c>
      <c r="K1109" s="164"/>
      <c r="L1109" s="342" t="str">
        <f t="shared" si="1049"/>
        <v/>
      </c>
      <c r="M1109" s="309" t="str">
        <f t="shared" si="1050"/>
        <v/>
      </c>
      <c r="N1109" s="309" t="str">
        <f t="shared" si="1051"/>
        <v/>
      </c>
      <c r="O1109" s="309" t="str">
        <f t="shared" si="1052"/>
        <v/>
      </c>
      <c r="P1109" s="164"/>
      <c r="Q1109" s="309" t="str">
        <f t="shared" si="1053"/>
        <v/>
      </c>
      <c r="R1109" s="309" t="str">
        <f t="shared" si="1054"/>
        <v/>
      </c>
      <c r="S1109" s="56"/>
      <c r="T1109" s="57"/>
      <c r="U1109" s="64" t="str">
        <f>IF($A1109="","",'Stammdaten Mitarbeitende'!L1109)</f>
        <v/>
      </c>
      <c r="V1109" s="63">
        <f t="shared" si="1055"/>
        <v>0</v>
      </c>
      <c r="W1109" s="63" t="str">
        <f t="shared" si="1056"/>
        <v/>
      </c>
      <c r="X1109" s="63" t="str">
        <f t="shared" si="1057"/>
        <v/>
      </c>
      <c r="Y1109" s="65" t="str">
        <f t="shared" si="1058"/>
        <v/>
      </c>
      <c r="Z1109" s="65" t="str">
        <f t="shared" si="1059"/>
        <v/>
      </c>
      <c r="AA1109" s="19" t="str">
        <f t="shared" si="1060"/>
        <v/>
      </c>
      <c r="AB1109" s="19" t="str">
        <f t="shared" si="1061"/>
        <v/>
      </c>
      <c r="AC1109" s="19" t="str">
        <f t="shared" si="1062"/>
        <v/>
      </c>
      <c r="AD1109" s="19" t="str">
        <f t="shared" si="1063"/>
        <v/>
      </c>
      <c r="AE1109" s="19" t="str">
        <f t="shared" si="1064"/>
        <v/>
      </c>
      <c r="AF1109" s="19" t="str">
        <f t="shared" si="1065"/>
        <v/>
      </c>
      <c r="AG1109" s="19">
        <f t="shared" si="1066"/>
        <v>0</v>
      </c>
      <c r="AH1109" s="19" t="str">
        <f t="shared" si="1067"/>
        <v/>
      </c>
      <c r="AI1109" s="81">
        <f t="shared" si="1068"/>
        <v>0</v>
      </c>
      <c r="AJ1109" s="80">
        <f t="shared" si="1074"/>
        <v>0</v>
      </c>
      <c r="AK1109" s="19">
        <f t="shared" si="1069"/>
        <v>0</v>
      </c>
      <c r="AL1109" s="19">
        <f t="shared" si="1070"/>
        <v>0</v>
      </c>
      <c r="AM1109" s="64">
        <f>IF('Stammdaten Mitarbeitende'!N1109&gt;0,AC1109,0)</f>
        <v>0</v>
      </c>
      <c r="AN1109" s="74">
        <f>IF('Stammdaten Mitarbeitende'!N1109&gt;0,P1109,0)</f>
        <v>0</v>
      </c>
      <c r="AO1109" s="19">
        <f t="shared" si="1071"/>
        <v>0</v>
      </c>
      <c r="AP1109" s="19">
        <f t="shared" si="1072"/>
        <v>0</v>
      </c>
      <c r="AQ1109" s="97">
        <f t="shared" si="1073"/>
        <v>0</v>
      </c>
    </row>
    <row r="1110" spans="1:43" hidden="1" x14ac:dyDescent="0.2">
      <c r="A1110" s="280" t="str">
        <f>Übersetzungstexte!A$296</f>
        <v>Seitentotal</v>
      </c>
      <c r="B1110" s="343"/>
      <c r="C1110" s="281"/>
      <c r="D1110" s="92">
        <f>SUM(D1089:D1109)</f>
        <v>0</v>
      </c>
      <c r="E1110" s="282"/>
      <c r="F1110" s="92">
        <f>SUM(F1089:F1109)</f>
        <v>0</v>
      </c>
      <c r="G1110" s="344"/>
      <c r="H1110" s="159"/>
      <c r="I1110" s="281"/>
      <c r="J1110" s="92">
        <f>SUM(J1089:J1109)</f>
        <v>0</v>
      </c>
      <c r="K1110" s="345"/>
      <c r="L1110" s="159"/>
      <c r="M1110" s="281"/>
      <c r="N1110" s="92">
        <f>SUM(N1089:N1109)</f>
        <v>0</v>
      </c>
      <c r="O1110" s="344"/>
      <c r="P1110" s="92">
        <f>SUM(P1089:P1109)</f>
        <v>0</v>
      </c>
      <c r="Q1110" s="281"/>
      <c r="R1110" s="92">
        <f>SUM(R1089:R1109)</f>
        <v>0</v>
      </c>
      <c r="S1110" s="56"/>
      <c r="T1110" s="56"/>
      <c r="U1110" s="56"/>
      <c r="V1110" s="56"/>
      <c r="W1110" s="56"/>
      <c r="X1110" s="56"/>
      <c r="Y1110" s="18"/>
      <c r="Z1110" s="18"/>
      <c r="AA1110" s="19"/>
      <c r="AB1110" s="19"/>
      <c r="AC1110" s="19"/>
      <c r="AD1110" s="19"/>
      <c r="AE1110" s="19"/>
      <c r="AI1110" s="79"/>
      <c r="AJ1110" s="79"/>
      <c r="AM1110" s="56"/>
    </row>
    <row r="1111" spans="1:43" hidden="1" x14ac:dyDescent="0.2">
      <c r="A1111" s="240" t="str">
        <f>'Stammdaten Betrieb &amp; Abteilung'!D$1</f>
        <v xml:space="preserve">  </v>
      </c>
      <c r="B1111" s="73"/>
      <c r="C1111" s="241"/>
      <c r="D1111" s="242"/>
      <c r="E1111" s="1"/>
      <c r="F1111" s="25"/>
      <c r="G1111" s="1"/>
      <c r="H1111" s="1"/>
      <c r="I1111" s="1"/>
      <c r="J1111" s="243"/>
      <c r="K1111" s="46"/>
      <c r="L1111" s="18"/>
      <c r="M1111" s="22" t="str">
        <f>Übersetzungstexte!A$239</f>
        <v>Betrieb / Betriebsabteilung</v>
      </c>
      <c r="N1111" s="49" t="str">
        <f>'Stammdaten Betrieb &amp; Abteilung'!D$13</f>
        <v xml:space="preserve"> </v>
      </c>
      <c r="O1111" s="1"/>
      <c r="P1111" s="49"/>
      <c r="AI1111" s="79"/>
      <c r="AJ1111" s="79"/>
      <c r="AM1111" s="64"/>
      <c r="AO1111" s="97"/>
    </row>
    <row r="1112" spans="1:43" hidden="1" x14ac:dyDescent="0.2">
      <c r="A1112" s="49" t="str">
        <f>'Stammdaten Betrieb &amp; Abteilung'!D$3</f>
        <v xml:space="preserve"> </v>
      </c>
      <c r="B1112" s="73"/>
      <c r="C1112" s="246"/>
      <c r="D1112" s="242"/>
      <c r="E1112" s="1"/>
      <c r="F1112" s="25"/>
      <c r="G1112" s="1"/>
      <c r="H1112" s="1"/>
      <c r="I1112" s="1"/>
      <c r="J1112" s="247"/>
      <c r="K1112" s="46"/>
      <c r="L1112" s="18"/>
      <c r="M1112" s="22" t="str">
        <f>Übersetzungstexte!A$240</f>
        <v>Abrechnungsperiode</v>
      </c>
      <c r="N1112" s="349" t="str">
        <f>'Stammdaten Betrieb &amp; Abteilung'!D$14</f>
        <v/>
      </c>
      <c r="O1112" s="350"/>
      <c r="P1112" s="350" t="e">
        <f>'Stammdaten Betrieb &amp; Abteilung'!D$12</f>
        <v>#VALUE!</v>
      </c>
      <c r="Q1112" s="351"/>
      <c r="R1112" s="352"/>
      <c r="AI1112" s="79"/>
      <c r="AJ1112" s="79"/>
      <c r="AM1112" s="64"/>
      <c r="AO1112" s="87"/>
      <c r="AP1112" s="87"/>
    </row>
    <row r="1113" spans="1:43" hidden="1" x14ac:dyDescent="0.2">
      <c r="A1113" s="49" t="str">
        <f>'Stammdaten Betrieb &amp; Abteilung'!D$4</f>
        <v xml:space="preserve"> </v>
      </c>
      <c r="B1113" s="73"/>
      <c r="C1113" s="1"/>
      <c r="D1113" s="242"/>
      <c r="E1113" s="1"/>
      <c r="F1113" s="25"/>
      <c r="G1113" s="1"/>
      <c r="H1113" s="1"/>
      <c r="I1113" s="1"/>
      <c r="J1113" s="247"/>
      <c r="K1113" s="46"/>
      <c r="L1113" s="18"/>
      <c r="M1113" s="22" t="str">
        <f>Übersetzungstexte!A$241</f>
        <v>Beginn / Ende der Kurzarbeit</v>
      </c>
      <c r="N1113" s="49" t="str">
        <f>'Stammdaten Betrieb &amp; Abteilung'!D$16</f>
        <v/>
      </c>
      <c r="O1113" s="1"/>
      <c r="P1113" s="49"/>
      <c r="Q1113" s="49"/>
      <c r="AI1113" s="79"/>
      <c r="AJ1113" s="79"/>
      <c r="AM1113" s="64"/>
      <c r="AO1113" s="87"/>
      <c r="AP1113" s="87"/>
    </row>
    <row r="1114" spans="1:43" hidden="1" x14ac:dyDescent="0.2">
      <c r="A1114" s="187"/>
      <c r="B1114" s="188"/>
      <c r="C1114" s="189"/>
      <c r="D1114" s="190"/>
      <c r="E1114" s="189"/>
      <c r="F1114" s="191"/>
      <c r="G1114" s="189"/>
      <c r="H1114" s="189"/>
      <c r="I1114" s="189"/>
      <c r="J1114" s="190"/>
      <c r="K1114" s="190"/>
      <c r="L1114" s="189"/>
      <c r="M1114" s="192"/>
      <c r="N1114" s="189"/>
      <c r="O1114" s="189"/>
      <c r="P1114" s="189"/>
      <c r="Q1114" s="189"/>
      <c r="R1114" s="189"/>
      <c r="AI1114" s="79"/>
      <c r="AJ1114" s="79"/>
      <c r="AM1114" s="64"/>
      <c r="AO1114" s="87"/>
      <c r="AP1114" s="87"/>
    </row>
    <row r="1115" spans="1:43" hidden="1" x14ac:dyDescent="0.2">
      <c r="A1115" s="311">
        <v>1</v>
      </c>
      <c r="B1115" s="312">
        <v>2</v>
      </c>
      <c r="C1115" s="312">
        <v>3</v>
      </c>
      <c r="D1115" s="312">
        <v>4</v>
      </c>
      <c r="E1115" s="312">
        <v>5</v>
      </c>
      <c r="F1115" s="312">
        <v>6</v>
      </c>
      <c r="G1115" s="313"/>
      <c r="H1115" s="314">
        <v>7</v>
      </c>
      <c r="I1115" s="315"/>
      <c r="J1115" s="312">
        <v>8</v>
      </c>
      <c r="K1115" s="312">
        <v>9</v>
      </c>
      <c r="L1115" s="312">
        <v>10</v>
      </c>
      <c r="M1115" s="312">
        <v>11</v>
      </c>
      <c r="N1115" s="312">
        <v>12</v>
      </c>
      <c r="O1115" s="312">
        <v>13</v>
      </c>
      <c r="P1115" s="312"/>
      <c r="Q1115" s="312">
        <v>14</v>
      </c>
      <c r="R1115" s="312">
        <v>15</v>
      </c>
      <c r="S1115" s="54"/>
      <c r="T1115" s="54"/>
      <c r="U1115" s="54"/>
      <c r="V1115" s="58" t="s">
        <v>717</v>
      </c>
      <c r="W1115" s="54" t="s">
        <v>759</v>
      </c>
      <c r="X1115" s="54"/>
      <c r="Y1115" s="59" t="s">
        <v>718</v>
      </c>
      <c r="Z1115" s="54" t="s">
        <v>719</v>
      </c>
      <c r="AA1115" s="59" t="s">
        <v>720</v>
      </c>
      <c r="AB1115" s="59" t="s">
        <v>721</v>
      </c>
      <c r="AC1115" s="59" t="s">
        <v>722</v>
      </c>
      <c r="AD1115" s="59" t="s">
        <v>723</v>
      </c>
      <c r="AE1115" s="59" t="s">
        <v>736</v>
      </c>
      <c r="AF1115" s="66" t="s">
        <v>732</v>
      </c>
      <c r="AG1115" s="66"/>
      <c r="AH1115" s="91" t="s">
        <v>737</v>
      </c>
      <c r="AI1115" s="66"/>
      <c r="AJ1115" s="66"/>
      <c r="AK1115" s="78"/>
      <c r="AL1115" s="78"/>
      <c r="AM1115" s="87" t="s">
        <v>60</v>
      </c>
      <c r="AN1115" s="87" t="s">
        <v>60</v>
      </c>
      <c r="AO1115" s="87"/>
      <c r="AP1115" s="87"/>
      <c r="AQ1115" s="381" t="s">
        <v>800</v>
      </c>
    </row>
    <row r="1116" spans="1:43" s="6" customFormat="1" hidden="1" x14ac:dyDescent="0.2">
      <c r="A1116" s="316" t="str">
        <f>Übersetzungstexte!A$242</f>
        <v/>
      </c>
      <c r="B1116" s="317" t="str">
        <f>Übersetzungstexte!A$245</f>
        <v>anrechen-</v>
      </c>
      <c r="C1116" s="317" t="str">
        <f>Übersetzungstexte!A$248</f>
        <v>Wöchentl.</v>
      </c>
      <c r="D1116" s="318" t="str">
        <f>Übersetzungstexte!A$251</f>
        <v>Sollstd. Abr.-</v>
      </c>
      <c r="E1116" s="310" t="str">
        <f>Übersetzungstexte!A$254</f>
        <v/>
      </c>
      <c r="F1116" s="318" t="str">
        <f>Übersetzungstexte!A$257</f>
        <v>Bezahlte/</v>
      </c>
      <c r="G1116" s="319"/>
      <c r="H1116" s="320" t="str">
        <f>Übersetzungstexte!A$263</f>
        <v>(nur für Gleitzeit)</v>
      </c>
      <c r="I1116" s="321"/>
      <c r="J1116" s="318" t="str">
        <f>Übersetzungstexte!A$269</f>
        <v>Ausfall-</v>
      </c>
      <c r="K1116" s="318" t="str">
        <f>Übersetzungstexte!A$272</f>
        <v>Saldo</v>
      </c>
      <c r="L1116" s="310" t="str">
        <f>Übersetzungstexte!A$275</f>
        <v>Saisonale</v>
      </c>
      <c r="M1116" s="322" t="str">
        <f>Übersetzungstexte!A$278</f>
        <v>Anrechen-</v>
      </c>
      <c r="N1116" s="310" t="str">
        <f>Übersetzungstexte!A$281</f>
        <v>Verdienst-</v>
      </c>
      <c r="O1116" s="310" t="str">
        <f>Übersetzungstexte!A$284</f>
        <v>Verdienst-</v>
      </c>
      <c r="P1116" s="317" t="str">
        <f>Übersetzungstexte!A$287</f>
        <v>Verdienst</v>
      </c>
      <c r="Q1116" s="310" t="str">
        <f>AE$4</f>
        <v xml:space="preserve">Abzug </v>
      </c>
      <c r="R1116" s="310" t="str">
        <f>Übersetzungstexte!A$293</f>
        <v/>
      </c>
      <c r="S1116" s="55"/>
      <c r="T1116" s="55"/>
      <c r="U1116" s="62" t="s">
        <v>680</v>
      </c>
      <c r="V1116" s="60" t="s">
        <v>709</v>
      </c>
      <c r="W1116" s="61" t="s">
        <v>691</v>
      </c>
      <c r="X1116" s="61" t="s">
        <v>554</v>
      </c>
      <c r="Y1116" s="59" t="s">
        <v>729</v>
      </c>
      <c r="Z1116" s="67" t="s">
        <v>671</v>
      </c>
      <c r="AA1116" s="59" t="s">
        <v>731</v>
      </c>
      <c r="AB1116" s="59" t="s">
        <v>694</v>
      </c>
      <c r="AC1116" s="59" t="s">
        <v>674</v>
      </c>
      <c r="AD1116" s="59" t="s">
        <v>674</v>
      </c>
      <c r="AE1116" s="59" t="s">
        <v>677</v>
      </c>
      <c r="AF1116" s="66" t="s">
        <v>677</v>
      </c>
      <c r="AG1116" s="66" t="s">
        <v>673</v>
      </c>
      <c r="AH1116" s="91"/>
      <c r="AI1116" s="66" t="s">
        <v>685</v>
      </c>
      <c r="AJ1116" s="66" t="s">
        <v>685</v>
      </c>
      <c r="AK1116" s="66" t="s">
        <v>764</v>
      </c>
      <c r="AL1116" s="66" t="s">
        <v>667</v>
      </c>
      <c r="AM1116" s="59" t="s">
        <v>674</v>
      </c>
      <c r="AN1116" s="66" t="s">
        <v>673</v>
      </c>
      <c r="AO1116" s="66" t="s">
        <v>764</v>
      </c>
      <c r="AP1116" s="95" t="s">
        <v>46</v>
      </c>
      <c r="AQ1116" s="382" t="s">
        <v>801</v>
      </c>
    </row>
    <row r="1117" spans="1:43" s="6" customFormat="1" hidden="1" x14ac:dyDescent="0.2">
      <c r="A1117" s="323" t="str">
        <f>Übersetzungstexte!A$243</f>
        <v/>
      </c>
      <c r="B1117" s="310" t="str">
        <f>Übersetzungstexte!A$246</f>
        <v>barer Std.-</v>
      </c>
      <c r="C1117" s="317" t="str">
        <f>Übersetzungstexte!A$249</f>
        <v>Arbeitszeit</v>
      </c>
      <c r="D1117" s="318" t="str">
        <f>Übersetzungstexte!A$252</f>
        <v>Periode Inkl.</v>
      </c>
      <c r="E1117" s="310" t="str">
        <f>Übersetzungstexte!A$255</f>
        <v/>
      </c>
      <c r="F1117" s="318" t="str">
        <f>Übersetzungstexte!A$258</f>
        <v>Unbezahlte</v>
      </c>
      <c r="G1117" s="324" t="str">
        <f>Übersetzungstexte!A$261</f>
        <v>Saldo Ende Per.</v>
      </c>
      <c r="H1117" s="325"/>
      <c r="I1117" s="326"/>
      <c r="J1117" s="318" t="str">
        <f>Übersetzungstexte!A$270</f>
        <v>stunden</v>
      </c>
      <c r="K1117" s="318" t="str">
        <f>Übersetzungstexte!A$273</f>
        <v>Mehrstd.</v>
      </c>
      <c r="L1117" s="310" t="str">
        <f>Übersetzungstexte!A$276</f>
        <v>Ausfall-</v>
      </c>
      <c r="M1117" s="322" t="str">
        <f>Übersetzungstexte!A$279</f>
        <v>bare Aus-</v>
      </c>
      <c r="N1117" s="310" t="str">
        <f>Übersetzungstexte!A$282</f>
        <v>ausfall</v>
      </c>
      <c r="O1117" s="310" t="str">
        <f>Übersetzungstexte!A$285</f>
        <v>ausfall</v>
      </c>
      <c r="P1117" s="317" t="str">
        <f>Übersetzungstexte!A$288</f>
        <v>Zwischen-</v>
      </c>
      <c r="Q1117" s="310" t="str">
        <f>Übersetzungstexte!A$291</f>
        <v>Karenztage</v>
      </c>
      <c r="R1117" s="310" t="str">
        <f>Übersetzungstexte!A$294</f>
        <v>Beantragte</v>
      </c>
      <c r="S1117" s="55"/>
      <c r="T1117" s="55"/>
      <c r="U1117" s="55" t="s">
        <v>682</v>
      </c>
      <c r="V1117" s="60" t="s">
        <v>710</v>
      </c>
      <c r="W1117" s="61" t="s">
        <v>692</v>
      </c>
      <c r="X1117" s="61"/>
      <c r="Y1117" s="59" t="s">
        <v>730</v>
      </c>
      <c r="Z1117" s="67" t="s">
        <v>691</v>
      </c>
      <c r="AA1117" s="59" t="s">
        <v>730</v>
      </c>
      <c r="AB1117" s="59" t="s">
        <v>51</v>
      </c>
      <c r="AC1117" s="59" t="s">
        <v>672</v>
      </c>
      <c r="AD1117" s="59" t="s">
        <v>672</v>
      </c>
      <c r="AE1117" s="59" t="s">
        <v>656</v>
      </c>
      <c r="AF1117" s="66" t="s">
        <v>707</v>
      </c>
      <c r="AG1117" s="66" t="s">
        <v>707</v>
      </c>
      <c r="AH1117" s="91" t="s">
        <v>678</v>
      </c>
      <c r="AI1117" s="66" t="s">
        <v>760</v>
      </c>
      <c r="AJ1117" s="66" t="s">
        <v>763</v>
      </c>
      <c r="AK1117" s="66" t="s">
        <v>760</v>
      </c>
      <c r="AL1117" s="66" t="s">
        <v>760</v>
      </c>
      <c r="AM1117" s="59" t="s">
        <v>672</v>
      </c>
      <c r="AN1117" s="66" t="s">
        <v>707</v>
      </c>
      <c r="AO1117" s="66" t="s">
        <v>45</v>
      </c>
      <c r="AP1117" s="95" t="s">
        <v>47</v>
      </c>
      <c r="AQ1117" s="383"/>
    </row>
    <row r="1118" spans="1:43" s="6" customFormat="1" hidden="1" x14ac:dyDescent="0.2">
      <c r="A1118" s="327" t="str">
        <f>Übersetzungstexte!A$244</f>
        <v>Name,Vorname</v>
      </c>
      <c r="B1118" s="328" t="str">
        <f>Übersetzungstexte!A$247</f>
        <v>Verdienst</v>
      </c>
      <c r="C1118" s="329" t="str">
        <f>Übersetzungstexte!A$250</f>
        <v>in der AP</v>
      </c>
      <c r="D1118" s="330" t="str">
        <f>Übersetzungstexte!A$253</f>
        <v>Vorholzeit</v>
      </c>
      <c r="E1118" s="328" t="str">
        <f>Übersetzungstexte!A$256</f>
        <v>Istzeit</v>
      </c>
      <c r="F1118" s="330" t="str">
        <f>Übersetzungstexte!A$259</f>
        <v>Absenzen</v>
      </c>
      <c r="G1118" s="331" t="str">
        <f>Übersetzungstexte!A$262</f>
        <v>vorherg.</v>
      </c>
      <c r="H1118" s="332" t="str">
        <f>Übersetzungstexte!A$265</f>
        <v>laufend</v>
      </c>
      <c r="I1118" s="328" t="str">
        <f>Übersetzungstexte!A$268</f>
        <v>Diff.</v>
      </c>
      <c r="J1118" s="330" t="str">
        <f>Übersetzungstexte!A$271</f>
        <v>total</v>
      </c>
      <c r="K1118" s="330" t="str">
        <f>Übersetzungstexte!A$274</f>
        <v>Vormonate</v>
      </c>
      <c r="L1118" s="328" t="str">
        <f>Übersetzungstexte!A$277</f>
        <v>stunden</v>
      </c>
      <c r="M1118" s="333" t="str">
        <f>Übersetzungstexte!A$280</f>
        <v>fall-Std.</v>
      </c>
      <c r="N1118" s="333" t="str">
        <f>Übersetzungstexte!A$283</f>
        <v>100%</v>
      </c>
      <c r="O1118" s="333" t="str">
        <f>Übersetzungstexte!A$286</f>
        <v>80%</v>
      </c>
      <c r="P1118" s="329" t="str">
        <f>Übersetzungstexte!A$289</f>
        <v>Beschäftigung</v>
      </c>
      <c r="Q1118" s="333" t="str">
        <f>Übersetzungstexte!A$292</f>
        <v>80%</v>
      </c>
      <c r="R1118" s="328" t="str">
        <f>Übersetzungstexte!A$295</f>
        <v>Vergütung</v>
      </c>
      <c r="S1118" s="55"/>
      <c r="T1118" s="55"/>
      <c r="U1118" s="55" t="s">
        <v>673</v>
      </c>
      <c r="V1118" s="61"/>
      <c r="W1118" s="61" t="s">
        <v>738</v>
      </c>
      <c r="X1118" s="61"/>
      <c r="Y1118" s="59" t="s">
        <v>697</v>
      </c>
      <c r="Z1118" s="67" t="s">
        <v>692</v>
      </c>
      <c r="AA1118" s="59" t="s">
        <v>698</v>
      </c>
      <c r="AB1118" s="59" t="s">
        <v>50</v>
      </c>
      <c r="AC1118" s="68" t="s">
        <v>675</v>
      </c>
      <c r="AD1118" s="68" t="s">
        <v>676</v>
      </c>
      <c r="AE1118" s="68" t="s">
        <v>676</v>
      </c>
      <c r="AF1118" s="66" t="s">
        <v>733</v>
      </c>
      <c r="AG1118" s="66" t="s">
        <v>733</v>
      </c>
      <c r="AH1118" s="96" t="s">
        <v>679</v>
      </c>
      <c r="AI1118" s="66" t="s">
        <v>749</v>
      </c>
      <c r="AJ1118" s="66" t="s">
        <v>749</v>
      </c>
      <c r="AK1118" s="66" t="s">
        <v>749</v>
      </c>
      <c r="AL1118" s="66" t="s">
        <v>749</v>
      </c>
      <c r="AM1118" s="68" t="s">
        <v>675</v>
      </c>
      <c r="AN1118" s="66" t="s">
        <v>733</v>
      </c>
      <c r="AO1118" s="66" t="s">
        <v>663</v>
      </c>
      <c r="AP1118" s="95" t="s">
        <v>48</v>
      </c>
      <c r="AQ1118" s="383"/>
    </row>
    <row r="1119" spans="1:43" ht="17.25" hidden="1" customHeight="1" x14ac:dyDescent="0.2">
      <c r="A1119" s="347" t="str">
        <f>'Stammdaten Mitarbeitende'!AA1119</f>
        <v/>
      </c>
      <c r="B1119" s="348" t="str">
        <f t="shared" ref="B1119:B1139" si="1075">U1119</f>
        <v/>
      </c>
      <c r="C1119" s="162"/>
      <c r="D1119" s="163"/>
      <c r="E1119" s="164"/>
      <c r="F1119" s="165"/>
      <c r="G1119" s="307"/>
      <c r="H1119" s="308"/>
      <c r="I1119" s="346">
        <f t="shared" ref="I1119:I1139" si="1076">V1119</f>
        <v>0</v>
      </c>
      <c r="J1119" s="309" t="str">
        <f t="shared" ref="J1119:J1139" si="1077">W1119</f>
        <v/>
      </c>
      <c r="K1119" s="164"/>
      <c r="L1119" s="342" t="str">
        <f t="shared" ref="L1119:L1139" si="1078">Z1119</f>
        <v/>
      </c>
      <c r="M1119" s="309" t="str">
        <f t="shared" ref="M1119:M1139" si="1079">AB1119</f>
        <v/>
      </c>
      <c r="N1119" s="309" t="str">
        <f t="shared" ref="N1119:N1139" si="1080">AC1119</f>
        <v/>
      </c>
      <c r="O1119" s="309" t="str">
        <f t="shared" ref="O1119:O1139" si="1081">AD1119</f>
        <v/>
      </c>
      <c r="P1119" s="164"/>
      <c r="Q1119" s="309" t="str">
        <f t="shared" ref="Q1119:Q1139" si="1082">AE1119</f>
        <v/>
      </c>
      <c r="R1119" s="309" t="str">
        <f t="shared" ref="R1119:R1139" si="1083">AH1119</f>
        <v/>
      </c>
      <c r="S1119" s="56"/>
      <c r="T1119" s="57"/>
      <c r="U1119" s="64" t="str">
        <f>IF($A1119="","",'Stammdaten Mitarbeitende'!L1119)</f>
        <v/>
      </c>
      <c r="V1119" s="63">
        <f t="shared" ref="V1119:V1139" si="1084">IF(AND(G1119="",H1119=""),0,G1119-H1119)</f>
        <v>0</v>
      </c>
      <c r="W1119" s="63" t="str">
        <f t="shared" ref="W1119:W1139" si="1085">IF(OR($A1119="",D1119="",E1119="",F1119="",V1119=""),"",D1119-(E1119+F1119+V1119))</f>
        <v/>
      </c>
      <c r="X1119" s="63" t="str">
        <f t="shared" ref="X1119:X1139" si="1086">IF(W1119="","",MAX(W1119,0))</f>
        <v/>
      </c>
      <c r="Y1119" s="65" t="str">
        <f t="shared" ref="Y1119:Y1139" si="1087">IF(J1119="","",Y$4)</f>
        <v/>
      </c>
      <c r="Z1119" s="65" t="str">
        <f t="shared" ref="Z1119:Z1139" si="1088">IF(J1119="","",J1119*Z$4)</f>
        <v/>
      </c>
      <c r="AA1119" s="19" t="str">
        <f t="shared" ref="AA1119:AA1139" si="1089">IF(Y1119="","",AA$4)</f>
        <v/>
      </c>
      <c r="AB1119" s="19" t="str">
        <f t="shared" ref="AB1119:AB1139" si="1090">IF(J1119="","",ROUND(J1119*AB$4 - MAX(K1119-L1119,0),2))</f>
        <v/>
      </c>
      <c r="AC1119" s="19" t="str">
        <f t="shared" ref="AC1119:AC1139" si="1091">IF(OR($A1119="",J1119="",B1119="",M1119&lt;0),"",MAX(ROUND(M1119*B1119*2,1)/2,0))</f>
        <v/>
      </c>
      <c r="AD1119" s="19" t="str">
        <f t="shared" ref="AD1119:AD1139" si="1092">IF(OR($A1119="",N1119=""),"",ROUND(N1119*8/5,1)/2)</f>
        <v/>
      </c>
      <c r="AE1119" s="19" t="str">
        <f t="shared" ref="AE1119:AE1139" si="1093">IF(OR($A1119="",B1119="",N1119=""),"",ROUND(AE$3*C1119*B1119*16/50,1)/2)</f>
        <v/>
      </c>
      <c r="AF1119" s="19" t="str">
        <f t="shared" ref="AF1119:AF1139" si="1094">IF(OR($A1119="",J1119="",N1119=""),"",MAX(O1119+P1119-N1119,0))</f>
        <v/>
      </c>
      <c r="AG1119" s="19">
        <f t="shared" ref="AG1119:AG1139" si="1095">P1119</f>
        <v>0</v>
      </c>
      <c r="AH1119" s="19" t="str">
        <f t="shared" ref="AH1119:AH1139" si="1096">IF(OR($A1119="",N1119=""),"",ROUND((MAX(O1119-Q1119-AF1119,0))*2,1)/2)</f>
        <v/>
      </c>
      <c r="AI1119" s="81">
        <f t="shared" ref="AI1119:AI1139" si="1097">IF(D1119="",0,1)</f>
        <v>0</v>
      </c>
      <c r="AJ1119" s="80">
        <f>IF(J1119="",0,IF(ROUND(J1119,2)&lt;=0,0,1))</f>
        <v>0</v>
      </c>
      <c r="AK1119" s="19">
        <f t="shared" ref="AK1119:AK1139" si="1098">IF(D1119="",0,D1119)</f>
        <v>0</v>
      </c>
      <c r="AL1119" s="19">
        <f t="shared" ref="AL1119:AL1139" si="1099">IF(D1119="",0,F1119)</f>
        <v>0</v>
      </c>
      <c r="AM1119" s="64">
        <f>IF('Stammdaten Mitarbeitende'!N1119&gt;0,AC1119,0)</f>
        <v>0</v>
      </c>
      <c r="AN1119" s="74">
        <f>IF('Stammdaten Mitarbeitende'!N1119&gt;0,P1119,0)</f>
        <v>0</v>
      </c>
      <c r="AO1119" s="19">
        <f t="shared" ref="AO1119:AO1139" si="1100">D1119</f>
        <v>0</v>
      </c>
      <c r="AP1119" s="19">
        <f t="shared" ref="AP1119:AP1139" si="1101">F1119</f>
        <v>0</v>
      </c>
      <c r="AQ1119" s="97">
        <f t="shared" ref="AQ1119:AQ1139" si="1102">IF(AM1119="",0,MAX(AM1119-AN1119,0))</f>
        <v>0</v>
      </c>
    </row>
    <row r="1120" spans="1:43" ht="17.25" hidden="1" customHeight="1" x14ac:dyDescent="0.2">
      <c r="A1120" s="347" t="str">
        <f>'Stammdaten Mitarbeitende'!AA1120</f>
        <v/>
      </c>
      <c r="B1120" s="348" t="str">
        <f t="shared" si="1075"/>
        <v/>
      </c>
      <c r="C1120" s="162"/>
      <c r="D1120" s="163"/>
      <c r="E1120" s="164"/>
      <c r="F1120" s="165"/>
      <c r="G1120" s="307"/>
      <c r="H1120" s="308"/>
      <c r="I1120" s="346">
        <f t="shared" si="1076"/>
        <v>0</v>
      </c>
      <c r="J1120" s="309" t="str">
        <f t="shared" si="1077"/>
        <v/>
      </c>
      <c r="K1120" s="164"/>
      <c r="L1120" s="342" t="str">
        <f t="shared" si="1078"/>
        <v/>
      </c>
      <c r="M1120" s="309" t="str">
        <f t="shared" si="1079"/>
        <v/>
      </c>
      <c r="N1120" s="309" t="str">
        <f t="shared" si="1080"/>
        <v/>
      </c>
      <c r="O1120" s="309" t="str">
        <f t="shared" si="1081"/>
        <v/>
      </c>
      <c r="P1120" s="164"/>
      <c r="Q1120" s="309" t="str">
        <f t="shared" si="1082"/>
        <v/>
      </c>
      <c r="R1120" s="309" t="str">
        <f t="shared" si="1083"/>
        <v/>
      </c>
      <c r="S1120" s="56"/>
      <c r="T1120" s="57"/>
      <c r="U1120" s="64" t="str">
        <f>IF($A1120="","",'Stammdaten Mitarbeitende'!L1120)</f>
        <v/>
      </c>
      <c r="V1120" s="63">
        <f t="shared" si="1084"/>
        <v>0</v>
      </c>
      <c r="W1120" s="63" t="str">
        <f t="shared" si="1085"/>
        <v/>
      </c>
      <c r="X1120" s="63" t="str">
        <f t="shared" si="1086"/>
        <v/>
      </c>
      <c r="Y1120" s="65" t="str">
        <f t="shared" si="1087"/>
        <v/>
      </c>
      <c r="Z1120" s="65" t="str">
        <f t="shared" si="1088"/>
        <v/>
      </c>
      <c r="AA1120" s="19" t="str">
        <f t="shared" si="1089"/>
        <v/>
      </c>
      <c r="AB1120" s="19" t="str">
        <f t="shared" si="1090"/>
        <v/>
      </c>
      <c r="AC1120" s="19" t="str">
        <f t="shared" si="1091"/>
        <v/>
      </c>
      <c r="AD1120" s="19" t="str">
        <f t="shared" si="1092"/>
        <v/>
      </c>
      <c r="AE1120" s="19" t="str">
        <f t="shared" si="1093"/>
        <v/>
      </c>
      <c r="AF1120" s="19" t="str">
        <f t="shared" si="1094"/>
        <v/>
      </c>
      <c r="AG1120" s="19">
        <f t="shared" si="1095"/>
        <v>0</v>
      </c>
      <c r="AH1120" s="19" t="str">
        <f t="shared" si="1096"/>
        <v/>
      </c>
      <c r="AI1120" s="81">
        <f t="shared" si="1097"/>
        <v>0</v>
      </c>
      <c r="AJ1120" s="80">
        <f t="shared" ref="AJ1120:AJ1139" si="1103">IF(J1120="",0,IF(ROUND(J1120,2)&lt;=0,0,1))</f>
        <v>0</v>
      </c>
      <c r="AK1120" s="19">
        <f t="shared" si="1098"/>
        <v>0</v>
      </c>
      <c r="AL1120" s="19">
        <f t="shared" si="1099"/>
        <v>0</v>
      </c>
      <c r="AM1120" s="64">
        <f>IF('Stammdaten Mitarbeitende'!N1120&gt;0,AC1120,0)</f>
        <v>0</v>
      </c>
      <c r="AN1120" s="74">
        <f>IF('Stammdaten Mitarbeitende'!N1120&gt;0,P1120,0)</f>
        <v>0</v>
      </c>
      <c r="AO1120" s="19">
        <f t="shared" si="1100"/>
        <v>0</v>
      </c>
      <c r="AP1120" s="19">
        <f t="shared" si="1101"/>
        <v>0</v>
      </c>
      <c r="AQ1120" s="97">
        <f t="shared" si="1102"/>
        <v>0</v>
      </c>
    </row>
    <row r="1121" spans="1:43" ht="17.25" hidden="1" customHeight="1" x14ac:dyDescent="0.2">
      <c r="A1121" s="347" t="str">
        <f>'Stammdaten Mitarbeitende'!AA1121</f>
        <v/>
      </c>
      <c r="B1121" s="348" t="str">
        <f t="shared" si="1075"/>
        <v/>
      </c>
      <c r="C1121" s="162"/>
      <c r="D1121" s="163"/>
      <c r="E1121" s="164"/>
      <c r="F1121" s="165"/>
      <c r="G1121" s="307"/>
      <c r="H1121" s="308"/>
      <c r="I1121" s="346">
        <f t="shared" si="1076"/>
        <v>0</v>
      </c>
      <c r="J1121" s="309" t="str">
        <f t="shared" si="1077"/>
        <v/>
      </c>
      <c r="K1121" s="164"/>
      <c r="L1121" s="342" t="str">
        <f t="shared" si="1078"/>
        <v/>
      </c>
      <c r="M1121" s="309" t="str">
        <f t="shared" si="1079"/>
        <v/>
      </c>
      <c r="N1121" s="309" t="str">
        <f t="shared" si="1080"/>
        <v/>
      </c>
      <c r="O1121" s="309" t="str">
        <f t="shared" si="1081"/>
        <v/>
      </c>
      <c r="P1121" s="164"/>
      <c r="Q1121" s="309" t="str">
        <f t="shared" si="1082"/>
        <v/>
      </c>
      <c r="R1121" s="309" t="str">
        <f t="shared" si="1083"/>
        <v/>
      </c>
      <c r="S1121" s="56"/>
      <c r="T1121" s="57"/>
      <c r="U1121" s="64" t="str">
        <f>IF($A1121="","",'Stammdaten Mitarbeitende'!L1121)</f>
        <v/>
      </c>
      <c r="V1121" s="63">
        <f t="shared" si="1084"/>
        <v>0</v>
      </c>
      <c r="W1121" s="63" t="str">
        <f t="shared" si="1085"/>
        <v/>
      </c>
      <c r="X1121" s="63" t="str">
        <f t="shared" si="1086"/>
        <v/>
      </c>
      <c r="Y1121" s="65" t="str">
        <f t="shared" si="1087"/>
        <v/>
      </c>
      <c r="Z1121" s="65" t="str">
        <f t="shared" si="1088"/>
        <v/>
      </c>
      <c r="AA1121" s="19" t="str">
        <f t="shared" si="1089"/>
        <v/>
      </c>
      <c r="AB1121" s="19" t="str">
        <f t="shared" si="1090"/>
        <v/>
      </c>
      <c r="AC1121" s="19" t="str">
        <f t="shared" si="1091"/>
        <v/>
      </c>
      <c r="AD1121" s="19" t="str">
        <f t="shared" si="1092"/>
        <v/>
      </c>
      <c r="AE1121" s="19" t="str">
        <f t="shared" si="1093"/>
        <v/>
      </c>
      <c r="AF1121" s="19" t="str">
        <f t="shared" si="1094"/>
        <v/>
      </c>
      <c r="AG1121" s="19">
        <f t="shared" si="1095"/>
        <v>0</v>
      </c>
      <c r="AH1121" s="19" t="str">
        <f t="shared" si="1096"/>
        <v/>
      </c>
      <c r="AI1121" s="81">
        <f t="shared" si="1097"/>
        <v>0</v>
      </c>
      <c r="AJ1121" s="80">
        <f t="shared" si="1103"/>
        <v>0</v>
      </c>
      <c r="AK1121" s="19">
        <f t="shared" si="1098"/>
        <v>0</v>
      </c>
      <c r="AL1121" s="19">
        <f t="shared" si="1099"/>
        <v>0</v>
      </c>
      <c r="AM1121" s="64">
        <f>IF('Stammdaten Mitarbeitende'!N1121&gt;0,AC1121,0)</f>
        <v>0</v>
      </c>
      <c r="AN1121" s="74">
        <f>IF('Stammdaten Mitarbeitende'!N1121&gt;0,P1121,0)</f>
        <v>0</v>
      </c>
      <c r="AO1121" s="19">
        <f t="shared" si="1100"/>
        <v>0</v>
      </c>
      <c r="AP1121" s="19">
        <f t="shared" si="1101"/>
        <v>0</v>
      </c>
      <c r="AQ1121" s="97">
        <f t="shared" si="1102"/>
        <v>0</v>
      </c>
    </row>
    <row r="1122" spans="1:43" ht="17.25" hidden="1" customHeight="1" x14ac:dyDescent="0.2">
      <c r="A1122" s="347" t="str">
        <f>'Stammdaten Mitarbeitende'!AA1122</f>
        <v/>
      </c>
      <c r="B1122" s="348" t="str">
        <f t="shared" si="1075"/>
        <v/>
      </c>
      <c r="C1122" s="162"/>
      <c r="D1122" s="163"/>
      <c r="E1122" s="164"/>
      <c r="F1122" s="165"/>
      <c r="G1122" s="307"/>
      <c r="H1122" s="308"/>
      <c r="I1122" s="346">
        <f t="shared" si="1076"/>
        <v>0</v>
      </c>
      <c r="J1122" s="309" t="str">
        <f t="shared" si="1077"/>
        <v/>
      </c>
      <c r="K1122" s="164"/>
      <c r="L1122" s="342" t="str">
        <f t="shared" si="1078"/>
        <v/>
      </c>
      <c r="M1122" s="309" t="str">
        <f t="shared" si="1079"/>
        <v/>
      </c>
      <c r="N1122" s="309" t="str">
        <f t="shared" si="1080"/>
        <v/>
      </c>
      <c r="O1122" s="309" t="str">
        <f t="shared" si="1081"/>
        <v/>
      </c>
      <c r="P1122" s="164"/>
      <c r="Q1122" s="309" t="str">
        <f t="shared" si="1082"/>
        <v/>
      </c>
      <c r="R1122" s="309" t="str">
        <f t="shared" si="1083"/>
        <v/>
      </c>
      <c r="S1122" s="56"/>
      <c r="T1122" s="57"/>
      <c r="U1122" s="64" t="str">
        <f>IF($A1122="","",'Stammdaten Mitarbeitende'!L1122)</f>
        <v/>
      </c>
      <c r="V1122" s="63">
        <f t="shared" si="1084"/>
        <v>0</v>
      </c>
      <c r="W1122" s="63" t="str">
        <f t="shared" si="1085"/>
        <v/>
      </c>
      <c r="X1122" s="63" t="str">
        <f t="shared" si="1086"/>
        <v/>
      </c>
      <c r="Y1122" s="65" t="str">
        <f t="shared" si="1087"/>
        <v/>
      </c>
      <c r="Z1122" s="65" t="str">
        <f t="shared" si="1088"/>
        <v/>
      </c>
      <c r="AA1122" s="19" t="str">
        <f t="shared" si="1089"/>
        <v/>
      </c>
      <c r="AB1122" s="19" t="str">
        <f t="shared" si="1090"/>
        <v/>
      </c>
      <c r="AC1122" s="19" t="str">
        <f t="shared" si="1091"/>
        <v/>
      </c>
      <c r="AD1122" s="19" t="str">
        <f t="shared" si="1092"/>
        <v/>
      </c>
      <c r="AE1122" s="19" t="str">
        <f t="shared" si="1093"/>
        <v/>
      </c>
      <c r="AF1122" s="19" t="str">
        <f t="shared" si="1094"/>
        <v/>
      </c>
      <c r="AG1122" s="19">
        <f t="shared" si="1095"/>
        <v>0</v>
      </c>
      <c r="AH1122" s="19" t="str">
        <f t="shared" si="1096"/>
        <v/>
      </c>
      <c r="AI1122" s="81">
        <f t="shared" si="1097"/>
        <v>0</v>
      </c>
      <c r="AJ1122" s="80">
        <f t="shared" si="1103"/>
        <v>0</v>
      </c>
      <c r="AK1122" s="19">
        <f t="shared" si="1098"/>
        <v>0</v>
      </c>
      <c r="AL1122" s="19">
        <f t="shared" si="1099"/>
        <v>0</v>
      </c>
      <c r="AM1122" s="64">
        <f>IF('Stammdaten Mitarbeitende'!N1122&gt;0,AC1122,0)</f>
        <v>0</v>
      </c>
      <c r="AN1122" s="74">
        <f>IF('Stammdaten Mitarbeitende'!N1122&gt;0,P1122,0)</f>
        <v>0</v>
      </c>
      <c r="AO1122" s="19">
        <f t="shared" si="1100"/>
        <v>0</v>
      </c>
      <c r="AP1122" s="19">
        <f t="shared" si="1101"/>
        <v>0</v>
      </c>
      <c r="AQ1122" s="97">
        <f t="shared" si="1102"/>
        <v>0</v>
      </c>
    </row>
    <row r="1123" spans="1:43" ht="17.25" hidden="1" customHeight="1" x14ac:dyDescent="0.2">
      <c r="A1123" s="347" t="str">
        <f>'Stammdaten Mitarbeitende'!AA1123</f>
        <v/>
      </c>
      <c r="B1123" s="348" t="str">
        <f t="shared" si="1075"/>
        <v/>
      </c>
      <c r="C1123" s="162"/>
      <c r="D1123" s="163"/>
      <c r="E1123" s="164"/>
      <c r="F1123" s="165"/>
      <c r="G1123" s="307"/>
      <c r="H1123" s="308"/>
      <c r="I1123" s="346">
        <f t="shared" si="1076"/>
        <v>0</v>
      </c>
      <c r="J1123" s="309" t="str">
        <f t="shared" si="1077"/>
        <v/>
      </c>
      <c r="K1123" s="164"/>
      <c r="L1123" s="342" t="str">
        <f t="shared" si="1078"/>
        <v/>
      </c>
      <c r="M1123" s="309" t="str">
        <f t="shared" si="1079"/>
        <v/>
      </c>
      <c r="N1123" s="309" t="str">
        <f t="shared" si="1080"/>
        <v/>
      </c>
      <c r="O1123" s="309" t="str">
        <f t="shared" si="1081"/>
        <v/>
      </c>
      <c r="P1123" s="164"/>
      <c r="Q1123" s="309" t="str">
        <f t="shared" si="1082"/>
        <v/>
      </c>
      <c r="R1123" s="309" t="str">
        <f t="shared" si="1083"/>
        <v/>
      </c>
      <c r="S1123" s="56"/>
      <c r="T1123" s="57"/>
      <c r="U1123" s="64" t="str">
        <f>IF($A1123="","",'Stammdaten Mitarbeitende'!L1123)</f>
        <v/>
      </c>
      <c r="V1123" s="63">
        <f t="shared" si="1084"/>
        <v>0</v>
      </c>
      <c r="W1123" s="63" t="str">
        <f t="shared" si="1085"/>
        <v/>
      </c>
      <c r="X1123" s="63" t="str">
        <f t="shared" si="1086"/>
        <v/>
      </c>
      <c r="Y1123" s="65" t="str">
        <f t="shared" si="1087"/>
        <v/>
      </c>
      <c r="Z1123" s="65" t="str">
        <f t="shared" si="1088"/>
        <v/>
      </c>
      <c r="AA1123" s="19" t="str">
        <f t="shared" si="1089"/>
        <v/>
      </c>
      <c r="AB1123" s="19" t="str">
        <f t="shared" si="1090"/>
        <v/>
      </c>
      <c r="AC1123" s="19" t="str">
        <f t="shared" si="1091"/>
        <v/>
      </c>
      <c r="AD1123" s="19" t="str">
        <f t="shared" si="1092"/>
        <v/>
      </c>
      <c r="AE1123" s="19" t="str">
        <f t="shared" si="1093"/>
        <v/>
      </c>
      <c r="AF1123" s="19" t="str">
        <f t="shared" si="1094"/>
        <v/>
      </c>
      <c r="AG1123" s="19">
        <f t="shared" si="1095"/>
        <v>0</v>
      </c>
      <c r="AH1123" s="19" t="str">
        <f t="shared" si="1096"/>
        <v/>
      </c>
      <c r="AI1123" s="81">
        <f t="shared" si="1097"/>
        <v>0</v>
      </c>
      <c r="AJ1123" s="80">
        <f t="shared" si="1103"/>
        <v>0</v>
      </c>
      <c r="AK1123" s="19">
        <f t="shared" si="1098"/>
        <v>0</v>
      </c>
      <c r="AL1123" s="19">
        <f t="shared" si="1099"/>
        <v>0</v>
      </c>
      <c r="AM1123" s="64">
        <f>IF('Stammdaten Mitarbeitende'!N1123&gt;0,AC1123,0)</f>
        <v>0</v>
      </c>
      <c r="AN1123" s="74">
        <f>IF('Stammdaten Mitarbeitende'!N1123&gt;0,P1123,0)</f>
        <v>0</v>
      </c>
      <c r="AO1123" s="19">
        <f t="shared" si="1100"/>
        <v>0</v>
      </c>
      <c r="AP1123" s="19">
        <f t="shared" si="1101"/>
        <v>0</v>
      </c>
      <c r="AQ1123" s="97">
        <f t="shared" si="1102"/>
        <v>0</v>
      </c>
    </row>
    <row r="1124" spans="1:43" ht="17.25" hidden="1" customHeight="1" x14ac:dyDescent="0.2">
      <c r="A1124" s="347" t="str">
        <f>'Stammdaten Mitarbeitende'!AA1124</f>
        <v/>
      </c>
      <c r="B1124" s="348" t="str">
        <f t="shared" si="1075"/>
        <v/>
      </c>
      <c r="C1124" s="162"/>
      <c r="D1124" s="163"/>
      <c r="E1124" s="164"/>
      <c r="F1124" s="165"/>
      <c r="G1124" s="307"/>
      <c r="H1124" s="308"/>
      <c r="I1124" s="346">
        <f t="shared" si="1076"/>
        <v>0</v>
      </c>
      <c r="J1124" s="309" t="str">
        <f t="shared" si="1077"/>
        <v/>
      </c>
      <c r="K1124" s="164"/>
      <c r="L1124" s="342" t="str">
        <f t="shared" si="1078"/>
        <v/>
      </c>
      <c r="M1124" s="309" t="str">
        <f t="shared" si="1079"/>
        <v/>
      </c>
      <c r="N1124" s="309" t="str">
        <f t="shared" si="1080"/>
        <v/>
      </c>
      <c r="O1124" s="309" t="str">
        <f t="shared" si="1081"/>
        <v/>
      </c>
      <c r="P1124" s="164"/>
      <c r="Q1124" s="309" t="str">
        <f t="shared" si="1082"/>
        <v/>
      </c>
      <c r="R1124" s="309" t="str">
        <f t="shared" si="1083"/>
        <v/>
      </c>
      <c r="S1124" s="56"/>
      <c r="T1124" s="57"/>
      <c r="U1124" s="64" t="str">
        <f>IF($A1124="","",'Stammdaten Mitarbeitende'!L1124)</f>
        <v/>
      </c>
      <c r="V1124" s="63">
        <f t="shared" si="1084"/>
        <v>0</v>
      </c>
      <c r="W1124" s="63" t="str">
        <f t="shared" si="1085"/>
        <v/>
      </c>
      <c r="X1124" s="63" t="str">
        <f t="shared" si="1086"/>
        <v/>
      </c>
      <c r="Y1124" s="65" t="str">
        <f t="shared" si="1087"/>
        <v/>
      </c>
      <c r="Z1124" s="65" t="str">
        <f t="shared" si="1088"/>
        <v/>
      </c>
      <c r="AA1124" s="19" t="str">
        <f t="shared" si="1089"/>
        <v/>
      </c>
      <c r="AB1124" s="19" t="str">
        <f t="shared" si="1090"/>
        <v/>
      </c>
      <c r="AC1124" s="19" t="str">
        <f t="shared" si="1091"/>
        <v/>
      </c>
      <c r="AD1124" s="19" t="str">
        <f t="shared" si="1092"/>
        <v/>
      </c>
      <c r="AE1124" s="19" t="str">
        <f t="shared" si="1093"/>
        <v/>
      </c>
      <c r="AF1124" s="19" t="str">
        <f t="shared" si="1094"/>
        <v/>
      </c>
      <c r="AG1124" s="19">
        <f t="shared" si="1095"/>
        <v>0</v>
      </c>
      <c r="AH1124" s="19" t="str">
        <f t="shared" si="1096"/>
        <v/>
      </c>
      <c r="AI1124" s="81">
        <f t="shared" si="1097"/>
        <v>0</v>
      </c>
      <c r="AJ1124" s="80">
        <f t="shared" si="1103"/>
        <v>0</v>
      </c>
      <c r="AK1124" s="19">
        <f t="shared" si="1098"/>
        <v>0</v>
      </c>
      <c r="AL1124" s="19">
        <f t="shared" si="1099"/>
        <v>0</v>
      </c>
      <c r="AM1124" s="64">
        <f>IF('Stammdaten Mitarbeitende'!N1124&gt;0,AC1124,0)</f>
        <v>0</v>
      </c>
      <c r="AN1124" s="74">
        <f>IF('Stammdaten Mitarbeitende'!N1124&gt;0,P1124,0)</f>
        <v>0</v>
      </c>
      <c r="AO1124" s="19">
        <f t="shared" si="1100"/>
        <v>0</v>
      </c>
      <c r="AP1124" s="19">
        <f t="shared" si="1101"/>
        <v>0</v>
      </c>
      <c r="AQ1124" s="97">
        <f t="shared" si="1102"/>
        <v>0</v>
      </c>
    </row>
    <row r="1125" spans="1:43" ht="17.25" hidden="1" customHeight="1" x14ac:dyDescent="0.2">
      <c r="A1125" s="347" t="str">
        <f>'Stammdaten Mitarbeitende'!AA1125</f>
        <v/>
      </c>
      <c r="B1125" s="348" t="str">
        <f t="shared" si="1075"/>
        <v/>
      </c>
      <c r="C1125" s="162"/>
      <c r="D1125" s="163"/>
      <c r="E1125" s="164"/>
      <c r="F1125" s="165"/>
      <c r="G1125" s="307"/>
      <c r="H1125" s="308"/>
      <c r="I1125" s="346">
        <f t="shared" si="1076"/>
        <v>0</v>
      </c>
      <c r="J1125" s="309" t="str">
        <f t="shared" si="1077"/>
        <v/>
      </c>
      <c r="K1125" s="164"/>
      <c r="L1125" s="342" t="str">
        <f t="shared" si="1078"/>
        <v/>
      </c>
      <c r="M1125" s="309" t="str">
        <f t="shared" si="1079"/>
        <v/>
      </c>
      <c r="N1125" s="309" t="str">
        <f t="shared" si="1080"/>
        <v/>
      </c>
      <c r="O1125" s="309" t="str">
        <f t="shared" si="1081"/>
        <v/>
      </c>
      <c r="P1125" s="164"/>
      <c r="Q1125" s="309" t="str">
        <f t="shared" si="1082"/>
        <v/>
      </c>
      <c r="R1125" s="309" t="str">
        <f t="shared" si="1083"/>
        <v/>
      </c>
      <c r="S1125" s="56"/>
      <c r="T1125" s="57"/>
      <c r="U1125" s="64" t="str">
        <f>IF($A1125="","",'Stammdaten Mitarbeitende'!L1125)</f>
        <v/>
      </c>
      <c r="V1125" s="63">
        <f t="shared" si="1084"/>
        <v>0</v>
      </c>
      <c r="W1125" s="63" t="str">
        <f t="shared" si="1085"/>
        <v/>
      </c>
      <c r="X1125" s="63" t="str">
        <f t="shared" si="1086"/>
        <v/>
      </c>
      <c r="Y1125" s="65" t="str">
        <f t="shared" si="1087"/>
        <v/>
      </c>
      <c r="Z1125" s="65" t="str">
        <f t="shared" si="1088"/>
        <v/>
      </c>
      <c r="AA1125" s="19" t="str">
        <f t="shared" si="1089"/>
        <v/>
      </c>
      <c r="AB1125" s="19" t="str">
        <f t="shared" si="1090"/>
        <v/>
      </c>
      <c r="AC1125" s="19" t="str">
        <f t="shared" si="1091"/>
        <v/>
      </c>
      <c r="AD1125" s="19" t="str">
        <f t="shared" si="1092"/>
        <v/>
      </c>
      <c r="AE1125" s="19" t="str">
        <f t="shared" si="1093"/>
        <v/>
      </c>
      <c r="AF1125" s="19" t="str">
        <f t="shared" si="1094"/>
        <v/>
      </c>
      <c r="AG1125" s="19">
        <f t="shared" si="1095"/>
        <v>0</v>
      </c>
      <c r="AH1125" s="19" t="str">
        <f t="shared" si="1096"/>
        <v/>
      </c>
      <c r="AI1125" s="81">
        <f t="shared" si="1097"/>
        <v>0</v>
      </c>
      <c r="AJ1125" s="80">
        <f t="shared" si="1103"/>
        <v>0</v>
      </c>
      <c r="AK1125" s="19">
        <f t="shared" si="1098"/>
        <v>0</v>
      </c>
      <c r="AL1125" s="19">
        <f t="shared" si="1099"/>
        <v>0</v>
      </c>
      <c r="AM1125" s="64">
        <f>IF('Stammdaten Mitarbeitende'!N1125&gt;0,AC1125,0)</f>
        <v>0</v>
      </c>
      <c r="AN1125" s="74">
        <f>IF('Stammdaten Mitarbeitende'!N1125&gt;0,P1125,0)</f>
        <v>0</v>
      </c>
      <c r="AO1125" s="19">
        <f t="shared" si="1100"/>
        <v>0</v>
      </c>
      <c r="AP1125" s="19">
        <f t="shared" si="1101"/>
        <v>0</v>
      </c>
      <c r="AQ1125" s="97">
        <f t="shared" si="1102"/>
        <v>0</v>
      </c>
    </row>
    <row r="1126" spans="1:43" ht="17.25" hidden="1" customHeight="1" x14ac:dyDescent="0.2">
      <c r="A1126" s="347" t="str">
        <f>'Stammdaten Mitarbeitende'!AA1126</f>
        <v/>
      </c>
      <c r="B1126" s="348" t="str">
        <f t="shared" si="1075"/>
        <v/>
      </c>
      <c r="C1126" s="162"/>
      <c r="D1126" s="163"/>
      <c r="E1126" s="164"/>
      <c r="F1126" s="165"/>
      <c r="G1126" s="307"/>
      <c r="H1126" s="308"/>
      <c r="I1126" s="346">
        <f t="shared" si="1076"/>
        <v>0</v>
      </c>
      <c r="J1126" s="309" t="str">
        <f t="shared" si="1077"/>
        <v/>
      </c>
      <c r="K1126" s="164"/>
      <c r="L1126" s="342" t="str">
        <f t="shared" si="1078"/>
        <v/>
      </c>
      <c r="M1126" s="309" t="str">
        <f t="shared" si="1079"/>
        <v/>
      </c>
      <c r="N1126" s="309" t="str">
        <f t="shared" si="1080"/>
        <v/>
      </c>
      <c r="O1126" s="309" t="str">
        <f t="shared" si="1081"/>
        <v/>
      </c>
      <c r="P1126" s="164"/>
      <c r="Q1126" s="309" t="str">
        <f t="shared" si="1082"/>
        <v/>
      </c>
      <c r="R1126" s="309" t="str">
        <f t="shared" si="1083"/>
        <v/>
      </c>
      <c r="S1126" s="56"/>
      <c r="T1126" s="57"/>
      <c r="U1126" s="64" t="str">
        <f>IF($A1126="","",'Stammdaten Mitarbeitende'!L1126)</f>
        <v/>
      </c>
      <c r="V1126" s="63">
        <f t="shared" si="1084"/>
        <v>0</v>
      </c>
      <c r="W1126" s="63" t="str">
        <f t="shared" si="1085"/>
        <v/>
      </c>
      <c r="X1126" s="63" t="str">
        <f t="shared" si="1086"/>
        <v/>
      </c>
      <c r="Y1126" s="65" t="str">
        <f t="shared" si="1087"/>
        <v/>
      </c>
      <c r="Z1126" s="65" t="str">
        <f t="shared" si="1088"/>
        <v/>
      </c>
      <c r="AA1126" s="19" t="str">
        <f t="shared" si="1089"/>
        <v/>
      </c>
      <c r="AB1126" s="19" t="str">
        <f t="shared" si="1090"/>
        <v/>
      </c>
      <c r="AC1126" s="19" t="str">
        <f t="shared" si="1091"/>
        <v/>
      </c>
      <c r="AD1126" s="19" t="str">
        <f t="shared" si="1092"/>
        <v/>
      </c>
      <c r="AE1126" s="19" t="str">
        <f t="shared" si="1093"/>
        <v/>
      </c>
      <c r="AF1126" s="19" t="str">
        <f t="shared" si="1094"/>
        <v/>
      </c>
      <c r="AG1126" s="19">
        <f t="shared" si="1095"/>
        <v>0</v>
      </c>
      <c r="AH1126" s="19" t="str">
        <f t="shared" si="1096"/>
        <v/>
      </c>
      <c r="AI1126" s="81">
        <f t="shared" si="1097"/>
        <v>0</v>
      </c>
      <c r="AJ1126" s="80">
        <f t="shared" si="1103"/>
        <v>0</v>
      </c>
      <c r="AK1126" s="19">
        <f t="shared" si="1098"/>
        <v>0</v>
      </c>
      <c r="AL1126" s="19">
        <f t="shared" si="1099"/>
        <v>0</v>
      </c>
      <c r="AM1126" s="64">
        <f>IF('Stammdaten Mitarbeitende'!N1126&gt;0,AC1126,0)</f>
        <v>0</v>
      </c>
      <c r="AN1126" s="74">
        <f>IF('Stammdaten Mitarbeitende'!N1126&gt;0,P1126,0)</f>
        <v>0</v>
      </c>
      <c r="AO1126" s="19">
        <f t="shared" si="1100"/>
        <v>0</v>
      </c>
      <c r="AP1126" s="19">
        <f t="shared" si="1101"/>
        <v>0</v>
      </c>
      <c r="AQ1126" s="97">
        <f t="shared" si="1102"/>
        <v>0</v>
      </c>
    </row>
    <row r="1127" spans="1:43" ht="17.25" hidden="1" customHeight="1" x14ac:dyDescent="0.2">
      <c r="A1127" s="347" t="str">
        <f>'Stammdaten Mitarbeitende'!AA1127</f>
        <v/>
      </c>
      <c r="B1127" s="348" t="str">
        <f t="shared" si="1075"/>
        <v/>
      </c>
      <c r="C1127" s="162"/>
      <c r="D1127" s="163"/>
      <c r="E1127" s="164"/>
      <c r="F1127" s="165"/>
      <c r="G1127" s="307"/>
      <c r="H1127" s="308"/>
      <c r="I1127" s="346">
        <f t="shared" si="1076"/>
        <v>0</v>
      </c>
      <c r="J1127" s="309" t="str">
        <f t="shared" si="1077"/>
        <v/>
      </c>
      <c r="K1127" s="164"/>
      <c r="L1127" s="342" t="str">
        <f t="shared" si="1078"/>
        <v/>
      </c>
      <c r="M1127" s="309" t="str">
        <f t="shared" si="1079"/>
        <v/>
      </c>
      <c r="N1127" s="309" t="str">
        <f t="shared" si="1080"/>
        <v/>
      </c>
      <c r="O1127" s="309" t="str">
        <f t="shared" si="1081"/>
        <v/>
      </c>
      <c r="P1127" s="164"/>
      <c r="Q1127" s="309" t="str">
        <f t="shared" si="1082"/>
        <v/>
      </c>
      <c r="R1127" s="309" t="str">
        <f t="shared" si="1083"/>
        <v/>
      </c>
      <c r="S1127" s="56"/>
      <c r="T1127" s="57"/>
      <c r="U1127" s="64" t="str">
        <f>IF($A1127="","",'Stammdaten Mitarbeitende'!L1127)</f>
        <v/>
      </c>
      <c r="V1127" s="63">
        <f t="shared" si="1084"/>
        <v>0</v>
      </c>
      <c r="W1127" s="63" t="str">
        <f t="shared" si="1085"/>
        <v/>
      </c>
      <c r="X1127" s="63" t="str">
        <f t="shared" si="1086"/>
        <v/>
      </c>
      <c r="Y1127" s="65" t="str">
        <f t="shared" si="1087"/>
        <v/>
      </c>
      <c r="Z1127" s="65" t="str">
        <f t="shared" si="1088"/>
        <v/>
      </c>
      <c r="AA1127" s="19" t="str">
        <f t="shared" si="1089"/>
        <v/>
      </c>
      <c r="AB1127" s="19" t="str">
        <f t="shared" si="1090"/>
        <v/>
      </c>
      <c r="AC1127" s="19" t="str">
        <f t="shared" si="1091"/>
        <v/>
      </c>
      <c r="AD1127" s="19" t="str">
        <f t="shared" si="1092"/>
        <v/>
      </c>
      <c r="AE1127" s="19" t="str">
        <f t="shared" si="1093"/>
        <v/>
      </c>
      <c r="AF1127" s="19" t="str">
        <f t="shared" si="1094"/>
        <v/>
      </c>
      <c r="AG1127" s="19">
        <f t="shared" si="1095"/>
        <v>0</v>
      </c>
      <c r="AH1127" s="19" t="str">
        <f t="shared" si="1096"/>
        <v/>
      </c>
      <c r="AI1127" s="81">
        <f t="shared" si="1097"/>
        <v>0</v>
      </c>
      <c r="AJ1127" s="80">
        <f t="shared" si="1103"/>
        <v>0</v>
      </c>
      <c r="AK1127" s="19">
        <f t="shared" si="1098"/>
        <v>0</v>
      </c>
      <c r="AL1127" s="19">
        <f t="shared" si="1099"/>
        <v>0</v>
      </c>
      <c r="AM1127" s="64">
        <f>IF('Stammdaten Mitarbeitende'!N1127&gt;0,AC1127,0)</f>
        <v>0</v>
      </c>
      <c r="AN1127" s="74">
        <f>IF('Stammdaten Mitarbeitende'!N1127&gt;0,P1127,0)</f>
        <v>0</v>
      </c>
      <c r="AO1127" s="19">
        <f t="shared" si="1100"/>
        <v>0</v>
      </c>
      <c r="AP1127" s="19">
        <f t="shared" si="1101"/>
        <v>0</v>
      </c>
      <c r="AQ1127" s="97">
        <f t="shared" si="1102"/>
        <v>0</v>
      </c>
    </row>
    <row r="1128" spans="1:43" ht="17.25" hidden="1" customHeight="1" x14ac:dyDescent="0.2">
      <c r="A1128" s="347" t="str">
        <f>'Stammdaten Mitarbeitende'!AA1128</f>
        <v/>
      </c>
      <c r="B1128" s="348" t="str">
        <f t="shared" si="1075"/>
        <v/>
      </c>
      <c r="C1128" s="162"/>
      <c r="D1128" s="163"/>
      <c r="E1128" s="164"/>
      <c r="F1128" s="165"/>
      <c r="G1128" s="307"/>
      <c r="H1128" s="308"/>
      <c r="I1128" s="346">
        <f t="shared" si="1076"/>
        <v>0</v>
      </c>
      <c r="J1128" s="309" t="str">
        <f t="shared" si="1077"/>
        <v/>
      </c>
      <c r="K1128" s="164"/>
      <c r="L1128" s="342" t="str">
        <f t="shared" si="1078"/>
        <v/>
      </c>
      <c r="M1128" s="309" t="str">
        <f t="shared" si="1079"/>
        <v/>
      </c>
      <c r="N1128" s="309" t="str">
        <f t="shared" si="1080"/>
        <v/>
      </c>
      <c r="O1128" s="309" t="str">
        <f t="shared" si="1081"/>
        <v/>
      </c>
      <c r="P1128" s="164"/>
      <c r="Q1128" s="309" t="str">
        <f t="shared" si="1082"/>
        <v/>
      </c>
      <c r="R1128" s="309" t="str">
        <f t="shared" si="1083"/>
        <v/>
      </c>
      <c r="S1128" s="56"/>
      <c r="T1128" s="57"/>
      <c r="U1128" s="64" t="str">
        <f>IF($A1128="","",'Stammdaten Mitarbeitende'!L1128)</f>
        <v/>
      </c>
      <c r="V1128" s="63">
        <f t="shared" si="1084"/>
        <v>0</v>
      </c>
      <c r="W1128" s="63" t="str">
        <f t="shared" si="1085"/>
        <v/>
      </c>
      <c r="X1128" s="63" t="str">
        <f t="shared" si="1086"/>
        <v/>
      </c>
      <c r="Y1128" s="65" t="str">
        <f t="shared" si="1087"/>
        <v/>
      </c>
      <c r="Z1128" s="65" t="str">
        <f t="shared" si="1088"/>
        <v/>
      </c>
      <c r="AA1128" s="19" t="str">
        <f t="shared" si="1089"/>
        <v/>
      </c>
      <c r="AB1128" s="19" t="str">
        <f t="shared" si="1090"/>
        <v/>
      </c>
      <c r="AC1128" s="19" t="str">
        <f t="shared" si="1091"/>
        <v/>
      </c>
      <c r="AD1128" s="19" t="str">
        <f t="shared" si="1092"/>
        <v/>
      </c>
      <c r="AE1128" s="19" t="str">
        <f t="shared" si="1093"/>
        <v/>
      </c>
      <c r="AF1128" s="19" t="str">
        <f t="shared" si="1094"/>
        <v/>
      </c>
      <c r="AG1128" s="19">
        <f t="shared" si="1095"/>
        <v>0</v>
      </c>
      <c r="AH1128" s="19" t="str">
        <f t="shared" si="1096"/>
        <v/>
      </c>
      <c r="AI1128" s="81">
        <f t="shared" si="1097"/>
        <v>0</v>
      </c>
      <c r="AJ1128" s="80">
        <f t="shared" si="1103"/>
        <v>0</v>
      </c>
      <c r="AK1128" s="19">
        <f t="shared" si="1098"/>
        <v>0</v>
      </c>
      <c r="AL1128" s="19">
        <f t="shared" si="1099"/>
        <v>0</v>
      </c>
      <c r="AM1128" s="64">
        <f>IF('Stammdaten Mitarbeitende'!N1128&gt;0,AC1128,0)</f>
        <v>0</v>
      </c>
      <c r="AN1128" s="74">
        <f>IF('Stammdaten Mitarbeitende'!N1128&gt;0,P1128,0)</f>
        <v>0</v>
      </c>
      <c r="AO1128" s="19">
        <f t="shared" si="1100"/>
        <v>0</v>
      </c>
      <c r="AP1128" s="19">
        <f t="shared" si="1101"/>
        <v>0</v>
      </c>
      <c r="AQ1128" s="97">
        <f t="shared" si="1102"/>
        <v>0</v>
      </c>
    </row>
    <row r="1129" spans="1:43" ht="17.25" hidden="1" customHeight="1" x14ac:dyDescent="0.2">
      <c r="A1129" s="347" t="str">
        <f>'Stammdaten Mitarbeitende'!AA1129</f>
        <v/>
      </c>
      <c r="B1129" s="348" t="str">
        <f t="shared" si="1075"/>
        <v/>
      </c>
      <c r="C1129" s="162"/>
      <c r="D1129" s="163"/>
      <c r="E1129" s="164"/>
      <c r="F1129" s="165"/>
      <c r="G1129" s="307"/>
      <c r="H1129" s="308"/>
      <c r="I1129" s="346">
        <f t="shared" si="1076"/>
        <v>0</v>
      </c>
      <c r="J1129" s="309" t="str">
        <f t="shared" si="1077"/>
        <v/>
      </c>
      <c r="K1129" s="164"/>
      <c r="L1129" s="342" t="str">
        <f t="shared" si="1078"/>
        <v/>
      </c>
      <c r="M1129" s="309" t="str">
        <f t="shared" si="1079"/>
        <v/>
      </c>
      <c r="N1129" s="309" t="str">
        <f t="shared" si="1080"/>
        <v/>
      </c>
      <c r="O1129" s="309" t="str">
        <f t="shared" si="1081"/>
        <v/>
      </c>
      <c r="P1129" s="164"/>
      <c r="Q1129" s="309" t="str">
        <f t="shared" si="1082"/>
        <v/>
      </c>
      <c r="R1129" s="309" t="str">
        <f t="shared" si="1083"/>
        <v/>
      </c>
      <c r="S1129" s="56"/>
      <c r="T1129" s="57"/>
      <c r="U1129" s="64" t="str">
        <f>IF($A1129="","",'Stammdaten Mitarbeitende'!L1129)</f>
        <v/>
      </c>
      <c r="V1129" s="63">
        <f t="shared" si="1084"/>
        <v>0</v>
      </c>
      <c r="W1129" s="63" t="str">
        <f t="shared" si="1085"/>
        <v/>
      </c>
      <c r="X1129" s="63" t="str">
        <f t="shared" si="1086"/>
        <v/>
      </c>
      <c r="Y1129" s="65" t="str">
        <f t="shared" si="1087"/>
        <v/>
      </c>
      <c r="Z1129" s="65" t="str">
        <f t="shared" si="1088"/>
        <v/>
      </c>
      <c r="AA1129" s="19" t="str">
        <f t="shared" si="1089"/>
        <v/>
      </c>
      <c r="AB1129" s="19" t="str">
        <f t="shared" si="1090"/>
        <v/>
      </c>
      <c r="AC1129" s="19" t="str">
        <f t="shared" si="1091"/>
        <v/>
      </c>
      <c r="AD1129" s="19" t="str">
        <f t="shared" si="1092"/>
        <v/>
      </c>
      <c r="AE1129" s="19" t="str">
        <f t="shared" si="1093"/>
        <v/>
      </c>
      <c r="AF1129" s="19" t="str">
        <f t="shared" si="1094"/>
        <v/>
      </c>
      <c r="AG1129" s="19">
        <f t="shared" si="1095"/>
        <v>0</v>
      </c>
      <c r="AH1129" s="19" t="str">
        <f t="shared" si="1096"/>
        <v/>
      </c>
      <c r="AI1129" s="81">
        <f t="shared" si="1097"/>
        <v>0</v>
      </c>
      <c r="AJ1129" s="80">
        <f t="shared" si="1103"/>
        <v>0</v>
      </c>
      <c r="AK1129" s="19">
        <f t="shared" si="1098"/>
        <v>0</v>
      </c>
      <c r="AL1129" s="19">
        <f t="shared" si="1099"/>
        <v>0</v>
      </c>
      <c r="AM1129" s="64">
        <f>IF('Stammdaten Mitarbeitende'!N1129&gt;0,AC1129,0)</f>
        <v>0</v>
      </c>
      <c r="AN1129" s="74">
        <f>IF('Stammdaten Mitarbeitende'!N1129&gt;0,P1129,0)</f>
        <v>0</v>
      </c>
      <c r="AO1129" s="19">
        <f t="shared" si="1100"/>
        <v>0</v>
      </c>
      <c r="AP1129" s="19">
        <f t="shared" si="1101"/>
        <v>0</v>
      </c>
      <c r="AQ1129" s="97">
        <f t="shared" si="1102"/>
        <v>0</v>
      </c>
    </row>
    <row r="1130" spans="1:43" ht="17.25" hidden="1" customHeight="1" x14ac:dyDescent="0.2">
      <c r="A1130" s="347" t="str">
        <f>'Stammdaten Mitarbeitende'!AA1130</f>
        <v/>
      </c>
      <c r="B1130" s="348" t="str">
        <f t="shared" si="1075"/>
        <v/>
      </c>
      <c r="C1130" s="162"/>
      <c r="D1130" s="163"/>
      <c r="E1130" s="164"/>
      <c r="F1130" s="165"/>
      <c r="G1130" s="307"/>
      <c r="H1130" s="308"/>
      <c r="I1130" s="346">
        <f t="shared" si="1076"/>
        <v>0</v>
      </c>
      <c r="J1130" s="309" t="str">
        <f t="shared" si="1077"/>
        <v/>
      </c>
      <c r="K1130" s="164"/>
      <c r="L1130" s="342" t="str">
        <f t="shared" si="1078"/>
        <v/>
      </c>
      <c r="M1130" s="309" t="str">
        <f t="shared" si="1079"/>
        <v/>
      </c>
      <c r="N1130" s="309" t="str">
        <f t="shared" si="1080"/>
        <v/>
      </c>
      <c r="O1130" s="309" t="str">
        <f t="shared" si="1081"/>
        <v/>
      </c>
      <c r="P1130" s="164"/>
      <c r="Q1130" s="309" t="str">
        <f t="shared" si="1082"/>
        <v/>
      </c>
      <c r="R1130" s="309" t="str">
        <f t="shared" si="1083"/>
        <v/>
      </c>
      <c r="S1130" s="56"/>
      <c r="T1130" s="57"/>
      <c r="U1130" s="64" t="str">
        <f>IF($A1130="","",'Stammdaten Mitarbeitende'!L1130)</f>
        <v/>
      </c>
      <c r="V1130" s="63">
        <f t="shared" si="1084"/>
        <v>0</v>
      </c>
      <c r="W1130" s="63" t="str">
        <f t="shared" si="1085"/>
        <v/>
      </c>
      <c r="X1130" s="63" t="str">
        <f t="shared" si="1086"/>
        <v/>
      </c>
      <c r="Y1130" s="65" t="str">
        <f t="shared" si="1087"/>
        <v/>
      </c>
      <c r="Z1130" s="65" t="str">
        <f t="shared" si="1088"/>
        <v/>
      </c>
      <c r="AA1130" s="19" t="str">
        <f t="shared" si="1089"/>
        <v/>
      </c>
      <c r="AB1130" s="19" t="str">
        <f t="shared" si="1090"/>
        <v/>
      </c>
      <c r="AC1130" s="19" t="str">
        <f t="shared" si="1091"/>
        <v/>
      </c>
      <c r="AD1130" s="19" t="str">
        <f t="shared" si="1092"/>
        <v/>
      </c>
      <c r="AE1130" s="19" t="str">
        <f t="shared" si="1093"/>
        <v/>
      </c>
      <c r="AF1130" s="19" t="str">
        <f t="shared" si="1094"/>
        <v/>
      </c>
      <c r="AG1130" s="19">
        <f t="shared" si="1095"/>
        <v>0</v>
      </c>
      <c r="AH1130" s="19" t="str">
        <f t="shared" si="1096"/>
        <v/>
      </c>
      <c r="AI1130" s="81">
        <f t="shared" si="1097"/>
        <v>0</v>
      </c>
      <c r="AJ1130" s="80">
        <f t="shared" si="1103"/>
        <v>0</v>
      </c>
      <c r="AK1130" s="19">
        <f t="shared" si="1098"/>
        <v>0</v>
      </c>
      <c r="AL1130" s="19">
        <f t="shared" si="1099"/>
        <v>0</v>
      </c>
      <c r="AM1130" s="64">
        <f>IF('Stammdaten Mitarbeitende'!N1130&gt;0,AC1130,0)</f>
        <v>0</v>
      </c>
      <c r="AN1130" s="74">
        <f>IF('Stammdaten Mitarbeitende'!N1130&gt;0,P1130,0)</f>
        <v>0</v>
      </c>
      <c r="AO1130" s="19">
        <f t="shared" si="1100"/>
        <v>0</v>
      </c>
      <c r="AP1130" s="19">
        <f t="shared" si="1101"/>
        <v>0</v>
      </c>
      <c r="AQ1130" s="97">
        <f t="shared" si="1102"/>
        <v>0</v>
      </c>
    </row>
    <row r="1131" spans="1:43" ht="17.25" hidden="1" customHeight="1" x14ac:dyDescent="0.2">
      <c r="A1131" s="347" t="str">
        <f>'Stammdaten Mitarbeitende'!AA1131</f>
        <v/>
      </c>
      <c r="B1131" s="348" t="str">
        <f t="shared" si="1075"/>
        <v/>
      </c>
      <c r="C1131" s="162"/>
      <c r="D1131" s="163"/>
      <c r="E1131" s="164"/>
      <c r="F1131" s="165"/>
      <c r="G1131" s="307"/>
      <c r="H1131" s="308"/>
      <c r="I1131" s="346">
        <f t="shared" si="1076"/>
        <v>0</v>
      </c>
      <c r="J1131" s="309" t="str">
        <f t="shared" si="1077"/>
        <v/>
      </c>
      <c r="K1131" s="164"/>
      <c r="L1131" s="342" t="str">
        <f t="shared" si="1078"/>
        <v/>
      </c>
      <c r="M1131" s="309" t="str">
        <f t="shared" si="1079"/>
        <v/>
      </c>
      <c r="N1131" s="309" t="str">
        <f t="shared" si="1080"/>
        <v/>
      </c>
      <c r="O1131" s="309" t="str">
        <f t="shared" si="1081"/>
        <v/>
      </c>
      <c r="P1131" s="164"/>
      <c r="Q1131" s="309" t="str">
        <f t="shared" si="1082"/>
        <v/>
      </c>
      <c r="R1131" s="309" t="str">
        <f t="shared" si="1083"/>
        <v/>
      </c>
      <c r="S1131" s="56"/>
      <c r="T1131" s="57"/>
      <c r="U1131" s="64" t="str">
        <f>IF($A1131="","",'Stammdaten Mitarbeitende'!L1131)</f>
        <v/>
      </c>
      <c r="V1131" s="63">
        <f t="shared" si="1084"/>
        <v>0</v>
      </c>
      <c r="W1131" s="63" t="str">
        <f t="shared" si="1085"/>
        <v/>
      </c>
      <c r="X1131" s="63" t="str">
        <f t="shared" si="1086"/>
        <v/>
      </c>
      <c r="Y1131" s="65" t="str">
        <f t="shared" si="1087"/>
        <v/>
      </c>
      <c r="Z1131" s="65" t="str">
        <f t="shared" si="1088"/>
        <v/>
      </c>
      <c r="AA1131" s="19" t="str">
        <f t="shared" si="1089"/>
        <v/>
      </c>
      <c r="AB1131" s="19" t="str">
        <f t="shared" si="1090"/>
        <v/>
      </c>
      <c r="AC1131" s="19" t="str">
        <f t="shared" si="1091"/>
        <v/>
      </c>
      <c r="AD1131" s="19" t="str">
        <f t="shared" si="1092"/>
        <v/>
      </c>
      <c r="AE1131" s="19" t="str">
        <f t="shared" si="1093"/>
        <v/>
      </c>
      <c r="AF1131" s="19" t="str">
        <f t="shared" si="1094"/>
        <v/>
      </c>
      <c r="AG1131" s="19">
        <f t="shared" si="1095"/>
        <v>0</v>
      </c>
      <c r="AH1131" s="19" t="str">
        <f t="shared" si="1096"/>
        <v/>
      </c>
      <c r="AI1131" s="81">
        <f t="shared" si="1097"/>
        <v>0</v>
      </c>
      <c r="AJ1131" s="80">
        <f t="shared" si="1103"/>
        <v>0</v>
      </c>
      <c r="AK1131" s="19">
        <f t="shared" si="1098"/>
        <v>0</v>
      </c>
      <c r="AL1131" s="19">
        <f t="shared" si="1099"/>
        <v>0</v>
      </c>
      <c r="AM1131" s="64">
        <f>IF('Stammdaten Mitarbeitende'!N1131&gt;0,AC1131,0)</f>
        <v>0</v>
      </c>
      <c r="AN1131" s="74">
        <f>IF('Stammdaten Mitarbeitende'!N1131&gt;0,P1131,0)</f>
        <v>0</v>
      </c>
      <c r="AO1131" s="19">
        <f t="shared" si="1100"/>
        <v>0</v>
      </c>
      <c r="AP1131" s="19">
        <f t="shared" si="1101"/>
        <v>0</v>
      </c>
      <c r="AQ1131" s="97">
        <f t="shared" si="1102"/>
        <v>0</v>
      </c>
    </row>
    <row r="1132" spans="1:43" ht="17.25" hidden="1" customHeight="1" x14ac:dyDescent="0.2">
      <c r="A1132" s="347" t="str">
        <f>'Stammdaten Mitarbeitende'!AA1132</f>
        <v/>
      </c>
      <c r="B1132" s="348" t="str">
        <f t="shared" si="1075"/>
        <v/>
      </c>
      <c r="C1132" s="162"/>
      <c r="D1132" s="163"/>
      <c r="E1132" s="164"/>
      <c r="F1132" s="165"/>
      <c r="G1132" s="307"/>
      <c r="H1132" s="308"/>
      <c r="I1132" s="346">
        <f t="shared" si="1076"/>
        <v>0</v>
      </c>
      <c r="J1132" s="309" t="str">
        <f t="shared" si="1077"/>
        <v/>
      </c>
      <c r="K1132" s="164"/>
      <c r="L1132" s="342" t="str">
        <f t="shared" si="1078"/>
        <v/>
      </c>
      <c r="M1132" s="309" t="str">
        <f t="shared" si="1079"/>
        <v/>
      </c>
      <c r="N1132" s="309" t="str">
        <f t="shared" si="1080"/>
        <v/>
      </c>
      <c r="O1132" s="309" t="str">
        <f t="shared" si="1081"/>
        <v/>
      </c>
      <c r="P1132" s="164"/>
      <c r="Q1132" s="309" t="str">
        <f t="shared" si="1082"/>
        <v/>
      </c>
      <c r="R1132" s="309" t="str">
        <f t="shared" si="1083"/>
        <v/>
      </c>
      <c r="S1132" s="56"/>
      <c r="T1132" s="57"/>
      <c r="U1132" s="64" t="str">
        <f>IF($A1132="","",'Stammdaten Mitarbeitende'!L1132)</f>
        <v/>
      </c>
      <c r="V1132" s="63">
        <f t="shared" si="1084"/>
        <v>0</v>
      </c>
      <c r="W1132" s="63" t="str">
        <f t="shared" si="1085"/>
        <v/>
      </c>
      <c r="X1132" s="63" t="str">
        <f t="shared" si="1086"/>
        <v/>
      </c>
      <c r="Y1132" s="65" t="str">
        <f t="shared" si="1087"/>
        <v/>
      </c>
      <c r="Z1132" s="65" t="str">
        <f t="shared" si="1088"/>
        <v/>
      </c>
      <c r="AA1132" s="19" t="str">
        <f t="shared" si="1089"/>
        <v/>
      </c>
      <c r="AB1132" s="19" t="str">
        <f t="shared" si="1090"/>
        <v/>
      </c>
      <c r="AC1132" s="19" t="str">
        <f t="shared" si="1091"/>
        <v/>
      </c>
      <c r="AD1132" s="19" t="str">
        <f t="shared" si="1092"/>
        <v/>
      </c>
      <c r="AE1132" s="19" t="str">
        <f t="shared" si="1093"/>
        <v/>
      </c>
      <c r="AF1132" s="19" t="str">
        <f t="shared" si="1094"/>
        <v/>
      </c>
      <c r="AG1132" s="19">
        <f t="shared" si="1095"/>
        <v>0</v>
      </c>
      <c r="AH1132" s="19" t="str">
        <f t="shared" si="1096"/>
        <v/>
      </c>
      <c r="AI1132" s="81">
        <f t="shared" si="1097"/>
        <v>0</v>
      </c>
      <c r="AJ1132" s="80">
        <f t="shared" si="1103"/>
        <v>0</v>
      </c>
      <c r="AK1132" s="19">
        <f t="shared" si="1098"/>
        <v>0</v>
      </c>
      <c r="AL1132" s="19">
        <f t="shared" si="1099"/>
        <v>0</v>
      </c>
      <c r="AM1132" s="64">
        <f>IF('Stammdaten Mitarbeitende'!N1132&gt;0,AC1132,0)</f>
        <v>0</v>
      </c>
      <c r="AN1132" s="74">
        <f>IF('Stammdaten Mitarbeitende'!N1132&gt;0,P1132,0)</f>
        <v>0</v>
      </c>
      <c r="AO1132" s="19">
        <f t="shared" si="1100"/>
        <v>0</v>
      </c>
      <c r="AP1132" s="19">
        <f t="shared" si="1101"/>
        <v>0</v>
      </c>
      <c r="AQ1132" s="97">
        <f t="shared" si="1102"/>
        <v>0</v>
      </c>
    </row>
    <row r="1133" spans="1:43" ht="17.25" hidden="1" customHeight="1" x14ac:dyDescent="0.2">
      <c r="A1133" s="347" t="str">
        <f>'Stammdaten Mitarbeitende'!AA1133</f>
        <v/>
      </c>
      <c r="B1133" s="348" t="str">
        <f t="shared" si="1075"/>
        <v/>
      </c>
      <c r="C1133" s="162"/>
      <c r="D1133" s="163"/>
      <c r="E1133" s="164"/>
      <c r="F1133" s="165"/>
      <c r="G1133" s="307"/>
      <c r="H1133" s="308"/>
      <c r="I1133" s="346">
        <f t="shared" si="1076"/>
        <v>0</v>
      </c>
      <c r="J1133" s="309" t="str">
        <f t="shared" si="1077"/>
        <v/>
      </c>
      <c r="K1133" s="164"/>
      <c r="L1133" s="342" t="str">
        <f t="shared" si="1078"/>
        <v/>
      </c>
      <c r="M1133" s="309" t="str">
        <f t="shared" si="1079"/>
        <v/>
      </c>
      <c r="N1133" s="309" t="str">
        <f t="shared" si="1080"/>
        <v/>
      </c>
      <c r="O1133" s="309" t="str">
        <f t="shared" si="1081"/>
        <v/>
      </c>
      <c r="P1133" s="164"/>
      <c r="Q1133" s="309" t="str">
        <f t="shared" si="1082"/>
        <v/>
      </c>
      <c r="R1133" s="309" t="str">
        <f t="shared" si="1083"/>
        <v/>
      </c>
      <c r="S1133" s="56"/>
      <c r="T1133" s="57"/>
      <c r="U1133" s="64" t="str">
        <f>IF($A1133="","",'Stammdaten Mitarbeitende'!L1133)</f>
        <v/>
      </c>
      <c r="V1133" s="63">
        <f t="shared" si="1084"/>
        <v>0</v>
      </c>
      <c r="W1133" s="63" t="str">
        <f t="shared" si="1085"/>
        <v/>
      </c>
      <c r="X1133" s="63" t="str">
        <f t="shared" si="1086"/>
        <v/>
      </c>
      <c r="Y1133" s="65" t="str">
        <f t="shared" si="1087"/>
        <v/>
      </c>
      <c r="Z1133" s="65" t="str">
        <f t="shared" si="1088"/>
        <v/>
      </c>
      <c r="AA1133" s="19" t="str">
        <f t="shared" si="1089"/>
        <v/>
      </c>
      <c r="AB1133" s="19" t="str">
        <f t="shared" si="1090"/>
        <v/>
      </c>
      <c r="AC1133" s="19" t="str">
        <f t="shared" si="1091"/>
        <v/>
      </c>
      <c r="AD1133" s="19" t="str">
        <f t="shared" si="1092"/>
        <v/>
      </c>
      <c r="AE1133" s="19" t="str">
        <f t="shared" si="1093"/>
        <v/>
      </c>
      <c r="AF1133" s="19" t="str">
        <f t="shared" si="1094"/>
        <v/>
      </c>
      <c r="AG1133" s="19">
        <f t="shared" si="1095"/>
        <v>0</v>
      </c>
      <c r="AH1133" s="19" t="str">
        <f t="shared" si="1096"/>
        <v/>
      </c>
      <c r="AI1133" s="81">
        <f t="shared" si="1097"/>
        <v>0</v>
      </c>
      <c r="AJ1133" s="80">
        <f t="shared" si="1103"/>
        <v>0</v>
      </c>
      <c r="AK1133" s="19">
        <f t="shared" si="1098"/>
        <v>0</v>
      </c>
      <c r="AL1133" s="19">
        <f t="shared" si="1099"/>
        <v>0</v>
      </c>
      <c r="AM1133" s="64">
        <f>IF('Stammdaten Mitarbeitende'!N1133&gt;0,AC1133,0)</f>
        <v>0</v>
      </c>
      <c r="AN1133" s="74">
        <f>IF('Stammdaten Mitarbeitende'!N1133&gt;0,P1133,0)</f>
        <v>0</v>
      </c>
      <c r="AO1133" s="19">
        <f t="shared" si="1100"/>
        <v>0</v>
      </c>
      <c r="AP1133" s="19">
        <f t="shared" si="1101"/>
        <v>0</v>
      </c>
      <c r="AQ1133" s="97">
        <f t="shared" si="1102"/>
        <v>0</v>
      </c>
    </row>
    <row r="1134" spans="1:43" ht="17.25" hidden="1" customHeight="1" x14ac:dyDescent="0.2">
      <c r="A1134" s="347" t="str">
        <f>'Stammdaten Mitarbeitende'!AA1134</f>
        <v/>
      </c>
      <c r="B1134" s="348" t="str">
        <f t="shared" si="1075"/>
        <v/>
      </c>
      <c r="C1134" s="162"/>
      <c r="D1134" s="163"/>
      <c r="E1134" s="164"/>
      <c r="F1134" s="165"/>
      <c r="G1134" s="307"/>
      <c r="H1134" s="308"/>
      <c r="I1134" s="346">
        <f t="shared" si="1076"/>
        <v>0</v>
      </c>
      <c r="J1134" s="309" t="str">
        <f t="shared" si="1077"/>
        <v/>
      </c>
      <c r="K1134" s="164"/>
      <c r="L1134" s="342" t="str">
        <f t="shared" si="1078"/>
        <v/>
      </c>
      <c r="M1134" s="309" t="str">
        <f t="shared" si="1079"/>
        <v/>
      </c>
      <c r="N1134" s="309" t="str">
        <f t="shared" si="1080"/>
        <v/>
      </c>
      <c r="O1134" s="309" t="str">
        <f t="shared" si="1081"/>
        <v/>
      </c>
      <c r="P1134" s="164"/>
      <c r="Q1134" s="309" t="str">
        <f t="shared" si="1082"/>
        <v/>
      </c>
      <c r="R1134" s="309" t="str">
        <f t="shared" si="1083"/>
        <v/>
      </c>
      <c r="S1134" s="56"/>
      <c r="T1134" s="57"/>
      <c r="U1134" s="64" t="str">
        <f>IF($A1134="","",'Stammdaten Mitarbeitende'!L1134)</f>
        <v/>
      </c>
      <c r="V1134" s="63">
        <f t="shared" si="1084"/>
        <v>0</v>
      </c>
      <c r="W1134" s="63" t="str">
        <f t="shared" si="1085"/>
        <v/>
      </c>
      <c r="X1134" s="63" t="str">
        <f t="shared" si="1086"/>
        <v/>
      </c>
      <c r="Y1134" s="65" t="str">
        <f t="shared" si="1087"/>
        <v/>
      </c>
      <c r="Z1134" s="65" t="str">
        <f t="shared" si="1088"/>
        <v/>
      </c>
      <c r="AA1134" s="19" t="str">
        <f t="shared" si="1089"/>
        <v/>
      </c>
      <c r="AB1134" s="19" t="str">
        <f t="shared" si="1090"/>
        <v/>
      </c>
      <c r="AC1134" s="19" t="str">
        <f t="shared" si="1091"/>
        <v/>
      </c>
      <c r="AD1134" s="19" t="str">
        <f t="shared" si="1092"/>
        <v/>
      </c>
      <c r="AE1134" s="19" t="str">
        <f t="shared" si="1093"/>
        <v/>
      </c>
      <c r="AF1134" s="19" t="str">
        <f t="shared" si="1094"/>
        <v/>
      </c>
      <c r="AG1134" s="19">
        <f t="shared" si="1095"/>
        <v>0</v>
      </c>
      <c r="AH1134" s="19" t="str">
        <f t="shared" si="1096"/>
        <v/>
      </c>
      <c r="AI1134" s="81">
        <f t="shared" si="1097"/>
        <v>0</v>
      </c>
      <c r="AJ1134" s="80">
        <f t="shared" si="1103"/>
        <v>0</v>
      </c>
      <c r="AK1134" s="19">
        <f t="shared" si="1098"/>
        <v>0</v>
      </c>
      <c r="AL1134" s="19">
        <f t="shared" si="1099"/>
        <v>0</v>
      </c>
      <c r="AM1134" s="64">
        <f>IF('Stammdaten Mitarbeitende'!N1134&gt;0,AC1134,0)</f>
        <v>0</v>
      </c>
      <c r="AN1134" s="74">
        <f>IF('Stammdaten Mitarbeitende'!N1134&gt;0,P1134,0)</f>
        <v>0</v>
      </c>
      <c r="AO1134" s="19">
        <f t="shared" si="1100"/>
        <v>0</v>
      </c>
      <c r="AP1134" s="19">
        <f t="shared" si="1101"/>
        <v>0</v>
      </c>
      <c r="AQ1134" s="97">
        <f t="shared" si="1102"/>
        <v>0</v>
      </c>
    </row>
    <row r="1135" spans="1:43" ht="17.25" hidden="1" customHeight="1" x14ac:dyDescent="0.2">
      <c r="A1135" s="347" t="str">
        <f>'Stammdaten Mitarbeitende'!AA1135</f>
        <v/>
      </c>
      <c r="B1135" s="348" t="str">
        <f t="shared" si="1075"/>
        <v/>
      </c>
      <c r="C1135" s="162"/>
      <c r="D1135" s="163"/>
      <c r="E1135" s="164"/>
      <c r="F1135" s="165"/>
      <c r="G1135" s="307"/>
      <c r="H1135" s="308"/>
      <c r="I1135" s="346">
        <f t="shared" si="1076"/>
        <v>0</v>
      </c>
      <c r="J1135" s="309" t="str">
        <f t="shared" si="1077"/>
        <v/>
      </c>
      <c r="K1135" s="164"/>
      <c r="L1135" s="342" t="str">
        <f t="shared" si="1078"/>
        <v/>
      </c>
      <c r="M1135" s="309" t="str">
        <f t="shared" si="1079"/>
        <v/>
      </c>
      <c r="N1135" s="309" t="str">
        <f t="shared" si="1080"/>
        <v/>
      </c>
      <c r="O1135" s="309" t="str">
        <f t="shared" si="1081"/>
        <v/>
      </c>
      <c r="P1135" s="164"/>
      <c r="Q1135" s="309" t="str">
        <f t="shared" si="1082"/>
        <v/>
      </c>
      <c r="R1135" s="309" t="str">
        <f t="shared" si="1083"/>
        <v/>
      </c>
      <c r="S1135" s="56"/>
      <c r="T1135" s="57"/>
      <c r="U1135" s="64" t="str">
        <f>IF($A1135="","",'Stammdaten Mitarbeitende'!L1135)</f>
        <v/>
      </c>
      <c r="V1135" s="63">
        <f t="shared" si="1084"/>
        <v>0</v>
      </c>
      <c r="W1135" s="63" t="str">
        <f t="shared" si="1085"/>
        <v/>
      </c>
      <c r="X1135" s="63" t="str">
        <f t="shared" si="1086"/>
        <v/>
      </c>
      <c r="Y1135" s="65" t="str">
        <f t="shared" si="1087"/>
        <v/>
      </c>
      <c r="Z1135" s="65" t="str">
        <f t="shared" si="1088"/>
        <v/>
      </c>
      <c r="AA1135" s="19" t="str">
        <f t="shared" si="1089"/>
        <v/>
      </c>
      <c r="AB1135" s="19" t="str">
        <f t="shared" si="1090"/>
        <v/>
      </c>
      <c r="AC1135" s="19" t="str">
        <f t="shared" si="1091"/>
        <v/>
      </c>
      <c r="AD1135" s="19" t="str">
        <f t="shared" si="1092"/>
        <v/>
      </c>
      <c r="AE1135" s="19" t="str">
        <f t="shared" si="1093"/>
        <v/>
      </c>
      <c r="AF1135" s="19" t="str">
        <f t="shared" si="1094"/>
        <v/>
      </c>
      <c r="AG1135" s="19">
        <f t="shared" si="1095"/>
        <v>0</v>
      </c>
      <c r="AH1135" s="19" t="str">
        <f t="shared" si="1096"/>
        <v/>
      </c>
      <c r="AI1135" s="81">
        <f t="shared" si="1097"/>
        <v>0</v>
      </c>
      <c r="AJ1135" s="80">
        <f t="shared" si="1103"/>
        <v>0</v>
      </c>
      <c r="AK1135" s="19">
        <f t="shared" si="1098"/>
        <v>0</v>
      </c>
      <c r="AL1135" s="19">
        <f t="shared" si="1099"/>
        <v>0</v>
      </c>
      <c r="AM1135" s="64">
        <f>IF('Stammdaten Mitarbeitende'!N1135&gt;0,AC1135,0)</f>
        <v>0</v>
      </c>
      <c r="AN1135" s="74">
        <f>IF('Stammdaten Mitarbeitende'!N1135&gt;0,P1135,0)</f>
        <v>0</v>
      </c>
      <c r="AO1135" s="19">
        <f t="shared" si="1100"/>
        <v>0</v>
      </c>
      <c r="AP1135" s="19">
        <f t="shared" si="1101"/>
        <v>0</v>
      </c>
      <c r="AQ1135" s="97">
        <f t="shared" si="1102"/>
        <v>0</v>
      </c>
    </row>
    <row r="1136" spans="1:43" ht="17.25" hidden="1" customHeight="1" x14ac:dyDescent="0.2">
      <c r="A1136" s="347" t="str">
        <f>'Stammdaten Mitarbeitende'!AA1136</f>
        <v/>
      </c>
      <c r="B1136" s="348" t="str">
        <f t="shared" si="1075"/>
        <v/>
      </c>
      <c r="C1136" s="162"/>
      <c r="D1136" s="163"/>
      <c r="E1136" s="164"/>
      <c r="F1136" s="165"/>
      <c r="G1136" s="307"/>
      <c r="H1136" s="308"/>
      <c r="I1136" s="346">
        <f t="shared" si="1076"/>
        <v>0</v>
      </c>
      <c r="J1136" s="309" t="str">
        <f t="shared" si="1077"/>
        <v/>
      </c>
      <c r="K1136" s="164"/>
      <c r="L1136" s="342" t="str">
        <f t="shared" si="1078"/>
        <v/>
      </c>
      <c r="M1136" s="309" t="str">
        <f t="shared" si="1079"/>
        <v/>
      </c>
      <c r="N1136" s="309" t="str">
        <f t="shared" si="1080"/>
        <v/>
      </c>
      <c r="O1136" s="309" t="str">
        <f t="shared" si="1081"/>
        <v/>
      </c>
      <c r="P1136" s="164"/>
      <c r="Q1136" s="309" t="str">
        <f t="shared" si="1082"/>
        <v/>
      </c>
      <c r="R1136" s="309" t="str">
        <f t="shared" si="1083"/>
        <v/>
      </c>
      <c r="S1136" s="56"/>
      <c r="T1136" s="57"/>
      <c r="U1136" s="64" t="str">
        <f>IF($A1136="","",'Stammdaten Mitarbeitende'!L1136)</f>
        <v/>
      </c>
      <c r="V1136" s="63">
        <f t="shared" si="1084"/>
        <v>0</v>
      </c>
      <c r="W1136" s="63" t="str">
        <f t="shared" si="1085"/>
        <v/>
      </c>
      <c r="X1136" s="63" t="str">
        <f t="shared" si="1086"/>
        <v/>
      </c>
      <c r="Y1136" s="65" t="str">
        <f t="shared" si="1087"/>
        <v/>
      </c>
      <c r="Z1136" s="65" t="str">
        <f t="shared" si="1088"/>
        <v/>
      </c>
      <c r="AA1136" s="19" t="str">
        <f t="shared" si="1089"/>
        <v/>
      </c>
      <c r="AB1136" s="19" t="str">
        <f t="shared" si="1090"/>
        <v/>
      </c>
      <c r="AC1136" s="19" t="str">
        <f t="shared" si="1091"/>
        <v/>
      </c>
      <c r="AD1136" s="19" t="str">
        <f t="shared" si="1092"/>
        <v/>
      </c>
      <c r="AE1136" s="19" t="str">
        <f t="shared" si="1093"/>
        <v/>
      </c>
      <c r="AF1136" s="19" t="str">
        <f t="shared" si="1094"/>
        <v/>
      </c>
      <c r="AG1136" s="19">
        <f t="shared" si="1095"/>
        <v>0</v>
      </c>
      <c r="AH1136" s="19" t="str">
        <f t="shared" si="1096"/>
        <v/>
      </c>
      <c r="AI1136" s="81">
        <f t="shared" si="1097"/>
        <v>0</v>
      </c>
      <c r="AJ1136" s="80">
        <f t="shared" si="1103"/>
        <v>0</v>
      </c>
      <c r="AK1136" s="19">
        <f t="shared" si="1098"/>
        <v>0</v>
      </c>
      <c r="AL1136" s="19">
        <f t="shared" si="1099"/>
        <v>0</v>
      </c>
      <c r="AM1136" s="64">
        <f>IF('Stammdaten Mitarbeitende'!N1136&gt;0,AC1136,0)</f>
        <v>0</v>
      </c>
      <c r="AN1136" s="74">
        <f>IF('Stammdaten Mitarbeitende'!N1136&gt;0,P1136,0)</f>
        <v>0</v>
      </c>
      <c r="AO1136" s="19">
        <f t="shared" si="1100"/>
        <v>0</v>
      </c>
      <c r="AP1136" s="19">
        <f t="shared" si="1101"/>
        <v>0</v>
      </c>
      <c r="AQ1136" s="97">
        <f t="shared" si="1102"/>
        <v>0</v>
      </c>
    </row>
    <row r="1137" spans="1:43" ht="17.25" hidden="1" customHeight="1" x14ac:dyDescent="0.2">
      <c r="A1137" s="347" t="str">
        <f>'Stammdaten Mitarbeitende'!AA1137</f>
        <v/>
      </c>
      <c r="B1137" s="348" t="str">
        <f t="shared" si="1075"/>
        <v/>
      </c>
      <c r="C1137" s="162"/>
      <c r="D1137" s="163"/>
      <c r="E1137" s="164"/>
      <c r="F1137" s="165"/>
      <c r="G1137" s="307"/>
      <c r="H1137" s="308"/>
      <c r="I1137" s="346">
        <f t="shared" si="1076"/>
        <v>0</v>
      </c>
      <c r="J1137" s="309" t="str">
        <f t="shared" si="1077"/>
        <v/>
      </c>
      <c r="K1137" s="164"/>
      <c r="L1137" s="342" t="str">
        <f t="shared" si="1078"/>
        <v/>
      </c>
      <c r="M1137" s="309" t="str">
        <f t="shared" si="1079"/>
        <v/>
      </c>
      <c r="N1137" s="309" t="str">
        <f t="shared" si="1080"/>
        <v/>
      </c>
      <c r="O1137" s="309" t="str">
        <f t="shared" si="1081"/>
        <v/>
      </c>
      <c r="P1137" s="164"/>
      <c r="Q1137" s="309" t="str">
        <f t="shared" si="1082"/>
        <v/>
      </c>
      <c r="R1137" s="309" t="str">
        <f t="shared" si="1083"/>
        <v/>
      </c>
      <c r="S1137" s="56"/>
      <c r="T1137" s="57"/>
      <c r="U1137" s="64" t="str">
        <f>IF($A1137="","",'Stammdaten Mitarbeitende'!L1137)</f>
        <v/>
      </c>
      <c r="V1137" s="63">
        <f t="shared" si="1084"/>
        <v>0</v>
      </c>
      <c r="W1137" s="63" t="str">
        <f t="shared" si="1085"/>
        <v/>
      </c>
      <c r="X1137" s="63" t="str">
        <f t="shared" si="1086"/>
        <v/>
      </c>
      <c r="Y1137" s="65" t="str">
        <f t="shared" si="1087"/>
        <v/>
      </c>
      <c r="Z1137" s="65" t="str">
        <f t="shared" si="1088"/>
        <v/>
      </c>
      <c r="AA1137" s="19" t="str">
        <f t="shared" si="1089"/>
        <v/>
      </c>
      <c r="AB1137" s="19" t="str">
        <f t="shared" si="1090"/>
        <v/>
      </c>
      <c r="AC1137" s="19" t="str">
        <f t="shared" si="1091"/>
        <v/>
      </c>
      <c r="AD1137" s="19" t="str">
        <f t="shared" si="1092"/>
        <v/>
      </c>
      <c r="AE1137" s="19" t="str">
        <f t="shared" si="1093"/>
        <v/>
      </c>
      <c r="AF1137" s="19" t="str">
        <f t="shared" si="1094"/>
        <v/>
      </c>
      <c r="AG1137" s="19">
        <f t="shared" si="1095"/>
        <v>0</v>
      </c>
      <c r="AH1137" s="19" t="str">
        <f t="shared" si="1096"/>
        <v/>
      </c>
      <c r="AI1137" s="81">
        <f t="shared" si="1097"/>
        <v>0</v>
      </c>
      <c r="AJ1137" s="80">
        <f t="shared" si="1103"/>
        <v>0</v>
      </c>
      <c r="AK1137" s="19">
        <f t="shared" si="1098"/>
        <v>0</v>
      </c>
      <c r="AL1137" s="19">
        <f t="shared" si="1099"/>
        <v>0</v>
      </c>
      <c r="AM1137" s="64">
        <f>IF('Stammdaten Mitarbeitende'!N1137&gt;0,AC1137,0)</f>
        <v>0</v>
      </c>
      <c r="AN1137" s="74">
        <f>IF('Stammdaten Mitarbeitende'!N1137&gt;0,P1137,0)</f>
        <v>0</v>
      </c>
      <c r="AO1137" s="19">
        <f t="shared" si="1100"/>
        <v>0</v>
      </c>
      <c r="AP1137" s="19">
        <f t="shared" si="1101"/>
        <v>0</v>
      </c>
      <c r="AQ1137" s="97">
        <f t="shared" si="1102"/>
        <v>0</v>
      </c>
    </row>
    <row r="1138" spans="1:43" ht="17.25" hidden="1" customHeight="1" x14ac:dyDescent="0.2">
      <c r="A1138" s="347" t="str">
        <f>'Stammdaten Mitarbeitende'!AA1138</f>
        <v/>
      </c>
      <c r="B1138" s="348" t="str">
        <f t="shared" si="1075"/>
        <v/>
      </c>
      <c r="C1138" s="162"/>
      <c r="D1138" s="163"/>
      <c r="E1138" s="164"/>
      <c r="F1138" s="165"/>
      <c r="G1138" s="307"/>
      <c r="H1138" s="308"/>
      <c r="I1138" s="346">
        <f t="shared" si="1076"/>
        <v>0</v>
      </c>
      <c r="J1138" s="309" t="str">
        <f t="shared" si="1077"/>
        <v/>
      </c>
      <c r="K1138" s="164"/>
      <c r="L1138" s="342" t="str">
        <f t="shared" si="1078"/>
        <v/>
      </c>
      <c r="M1138" s="309" t="str">
        <f t="shared" si="1079"/>
        <v/>
      </c>
      <c r="N1138" s="309" t="str">
        <f t="shared" si="1080"/>
        <v/>
      </c>
      <c r="O1138" s="309" t="str">
        <f t="shared" si="1081"/>
        <v/>
      </c>
      <c r="P1138" s="164"/>
      <c r="Q1138" s="309" t="str">
        <f t="shared" si="1082"/>
        <v/>
      </c>
      <c r="R1138" s="309" t="str">
        <f t="shared" si="1083"/>
        <v/>
      </c>
      <c r="S1138" s="56"/>
      <c r="T1138" s="57"/>
      <c r="U1138" s="64" t="str">
        <f>IF($A1138="","",'Stammdaten Mitarbeitende'!L1138)</f>
        <v/>
      </c>
      <c r="V1138" s="63">
        <f t="shared" si="1084"/>
        <v>0</v>
      </c>
      <c r="W1138" s="63" t="str">
        <f t="shared" si="1085"/>
        <v/>
      </c>
      <c r="X1138" s="63" t="str">
        <f t="shared" si="1086"/>
        <v/>
      </c>
      <c r="Y1138" s="65" t="str">
        <f t="shared" si="1087"/>
        <v/>
      </c>
      <c r="Z1138" s="65" t="str">
        <f t="shared" si="1088"/>
        <v/>
      </c>
      <c r="AA1138" s="19" t="str">
        <f t="shared" si="1089"/>
        <v/>
      </c>
      <c r="AB1138" s="19" t="str">
        <f t="shared" si="1090"/>
        <v/>
      </c>
      <c r="AC1138" s="19" t="str">
        <f t="shared" si="1091"/>
        <v/>
      </c>
      <c r="AD1138" s="19" t="str">
        <f t="shared" si="1092"/>
        <v/>
      </c>
      <c r="AE1138" s="19" t="str">
        <f t="shared" si="1093"/>
        <v/>
      </c>
      <c r="AF1138" s="19" t="str">
        <f t="shared" si="1094"/>
        <v/>
      </c>
      <c r="AG1138" s="19">
        <f t="shared" si="1095"/>
        <v>0</v>
      </c>
      <c r="AH1138" s="19" t="str">
        <f t="shared" si="1096"/>
        <v/>
      </c>
      <c r="AI1138" s="81">
        <f t="shared" si="1097"/>
        <v>0</v>
      </c>
      <c r="AJ1138" s="80">
        <f t="shared" si="1103"/>
        <v>0</v>
      </c>
      <c r="AK1138" s="19">
        <f t="shared" si="1098"/>
        <v>0</v>
      </c>
      <c r="AL1138" s="19">
        <f t="shared" si="1099"/>
        <v>0</v>
      </c>
      <c r="AM1138" s="64">
        <f>IF('Stammdaten Mitarbeitende'!N1138&gt;0,AC1138,0)</f>
        <v>0</v>
      </c>
      <c r="AN1138" s="74">
        <f>IF('Stammdaten Mitarbeitende'!N1138&gt;0,P1138,0)</f>
        <v>0</v>
      </c>
      <c r="AO1138" s="19">
        <f t="shared" si="1100"/>
        <v>0</v>
      </c>
      <c r="AP1138" s="19">
        <f t="shared" si="1101"/>
        <v>0</v>
      </c>
      <c r="AQ1138" s="97">
        <f t="shared" si="1102"/>
        <v>0</v>
      </c>
    </row>
    <row r="1139" spans="1:43" ht="17.25" hidden="1" customHeight="1" x14ac:dyDescent="0.2">
      <c r="A1139" s="347" t="str">
        <f>'Stammdaten Mitarbeitende'!AA1139</f>
        <v/>
      </c>
      <c r="B1139" s="348" t="str">
        <f t="shared" si="1075"/>
        <v/>
      </c>
      <c r="C1139" s="162"/>
      <c r="D1139" s="163"/>
      <c r="E1139" s="164"/>
      <c r="F1139" s="165"/>
      <c r="G1139" s="307"/>
      <c r="H1139" s="308"/>
      <c r="I1139" s="346">
        <f t="shared" si="1076"/>
        <v>0</v>
      </c>
      <c r="J1139" s="309" t="str">
        <f t="shared" si="1077"/>
        <v/>
      </c>
      <c r="K1139" s="164"/>
      <c r="L1139" s="342" t="str">
        <f t="shared" si="1078"/>
        <v/>
      </c>
      <c r="M1139" s="309" t="str">
        <f t="shared" si="1079"/>
        <v/>
      </c>
      <c r="N1139" s="309" t="str">
        <f t="shared" si="1080"/>
        <v/>
      </c>
      <c r="O1139" s="309" t="str">
        <f t="shared" si="1081"/>
        <v/>
      </c>
      <c r="P1139" s="164"/>
      <c r="Q1139" s="309" t="str">
        <f t="shared" si="1082"/>
        <v/>
      </c>
      <c r="R1139" s="309" t="str">
        <f t="shared" si="1083"/>
        <v/>
      </c>
      <c r="S1139" s="56"/>
      <c r="T1139" s="57"/>
      <c r="U1139" s="64" t="str">
        <f>IF($A1139="","",'Stammdaten Mitarbeitende'!L1139)</f>
        <v/>
      </c>
      <c r="V1139" s="63">
        <f t="shared" si="1084"/>
        <v>0</v>
      </c>
      <c r="W1139" s="63" t="str">
        <f t="shared" si="1085"/>
        <v/>
      </c>
      <c r="X1139" s="63" t="str">
        <f t="shared" si="1086"/>
        <v/>
      </c>
      <c r="Y1139" s="65" t="str">
        <f t="shared" si="1087"/>
        <v/>
      </c>
      <c r="Z1139" s="65" t="str">
        <f t="shared" si="1088"/>
        <v/>
      </c>
      <c r="AA1139" s="19" t="str">
        <f t="shared" si="1089"/>
        <v/>
      </c>
      <c r="AB1139" s="19" t="str">
        <f t="shared" si="1090"/>
        <v/>
      </c>
      <c r="AC1139" s="19" t="str">
        <f t="shared" si="1091"/>
        <v/>
      </c>
      <c r="AD1139" s="19" t="str">
        <f t="shared" si="1092"/>
        <v/>
      </c>
      <c r="AE1139" s="19" t="str">
        <f t="shared" si="1093"/>
        <v/>
      </c>
      <c r="AF1139" s="19" t="str">
        <f t="shared" si="1094"/>
        <v/>
      </c>
      <c r="AG1139" s="19">
        <f t="shared" si="1095"/>
        <v>0</v>
      </c>
      <c r="AH1139" s="19" t="str">
        <f t="shared" si="1096"/>
        <v/>
      </c>
      <c r="AI1139" s="81">
        <f t="shared" si="1097"/>
        <v>0</v>
      </c>
      <c r="AJ1139" s="80">
        <f t="shared" si="1103"/>
        <v>0</v>
      </c>
      <c r="AK1139" s="19">
        <f t="shared" si="1098"/>
        <v>0</v>
      </c>
      <c r="AL1139" s="19">
        <f t="shared" si="1099"/>
        <v>0</v>
      </c>
      <c r="AM1139" s="64">
        <f>IF('Stammdaten Mitarbeitende'!N1139&gt;0,AC1139,0)</f>
        <v>0</v>
      </c>
      <c r="AN1139" s="74">
        <f>IF('Stammdaten Mitarbeitende'!N1139&gt;0,P1139,0)</f>
        <v>0</v>
      </c>
      <c r="AO1139" s="19">
        <f t="shared" si="1100"/>
        <v>0</v>
      </c>
      <c r="AP1139" s="19">
        <f t="shared" si="1101"/>
        <v>0</v>
      </c>
      <c r="AQ1139" s="97">
        <f t="shared" si="1102"/>
        <v>0</v>
      </c>
    </row>
    <row r="1140" spans="1:43" hidden="1" x14ac:dyDescent="0.2">
      <c r="A1140" s="280" t="str">
        <f>Übersetzungstexte!A$296</f>
        <v>Seitentotal</v>
      </c>
      <c r="B1140" s="343"/>
      <c r="C1140" s="281"/>
      <c r="D1140" s="92">
        <f>SUM(D1119:D1139)</f>
        <v>0</v>
      </c>
      <c r="E1140" s="282"/>
      <c r="F1140" s="92">
        <f>SUM(F1119:F1139)</f>
        <v>0</v>
      </c>
      <c r="G1140" s="344"/>
      <c r="H1140" s="159"/>
      <c r="I1140" s="281"/>
      <c r="J1140" s="92">
        <f>SUM(J1119:J1139)</f>
        <v>0</v>
      </c>
      <c r="K1140" s="345"/>
      <c r="L1140" s="159"/>
      <c r="M1140" s="281"/>
      <c r="N1140" s="92">
        <f>SUM(N1119:N1139)</f>
        <v>0</v>
      </c>
      <c r="O1140" s="344"/>
      <c r="P1140" s="92">
        <f>SUM(P1119:P1139)</f>
        <v>0</v>
      </c>
      <c r="Q1140" s="281"/>
      <c r="R1140" s="92">
        <f>SUM(R1119:R1139)</f>
        <v>0</v>
      </c>
      <c r="S1140" s="56"/>
      <c r="T1140" s="56"/>
      <c r="U1140" s="56"/>
      <c r="V1140" s="56"/>
      <c r="W1140" s="56"/>
      <c r="X1140" s="56"/>
      <c r="Y1140" s="18"/>
      <c r="Z1140" s="18"/>
      <c r="AA1140" s="19"/>
      <c r="AB1140" s="19"/>
      <c r="AC1140" s="19"/>
      <c r="AD1140" s="19"/>
      <c r="AE1140" s="19"/>
      <c r="AI1140" s="79"/>
      <c r="AJ1140" s="79"/>
      <c r="AM1140" s="56"/>
    </row>
    <row r="1141" spans="1:43" hidden="1" x14ac:dyDescent="0.2">
      <c r="A1141" s="240" t="str">
        <f>'Stammdaten Betrieb &amp; Abteilung'!D$1</f>
        <v xml:space="preserve">  </v>
      </c>
      <c r="B1141" s="73"/>
      <c r="C1141" s="241"/>
      <c r="D1141" s="242"/>
      <c r="E1141" s="1"/>
      <c r="F1141" s="25"/>
      <c r="G1141" s="1"/>
      <c r="H1141" s="1"/>
      <c r="I1141" s="1"/>
      <c r="J1141" s="243"/>
      <c r="K1141" s="46"/>
      <c r="L1141" s="18"/>
      <c r="M1141" s="22" t="str">
        <f>Übersetzungstexte!A$239</f>
        <v>Betrieb / Betriebsabteilung</v>
      </c>
      <c r="N1141" s="49" t="str">
        <f>'Stammdaten Betrieb &amp; Abteilung'!D$13</f>
        <v xml:space="preserve"> </v>
      </c>
      <c r="O1141" s="1"/>
      <c r="P1141" s="49"/>
      <c r="AI1141" s="79"/>
      <c r="AJ1141" s="79"/>
      <c r="AM1141" s="64"/>
      <c r="AO1141" s="97"/>
    </row>
    <row r="1142" spans="1:43" hidden="1" x14ac:dyDescent="0.2">
      <c r="A1142" s="49" t="str">
        <f>'Stammdaten Betrieb &amp; Abteilung'!D$3</f>
        <v xml:space="preserve"> </v>
      </c>
      <c r="B1142" s="73"/>
      <c r="C1142" s="246"/>
      <c r="D1142" s="242"/>
      <c r="E1142" s="1"/>
      <c r="F1142" s="25"/>
      <c r="G1142" s="1"/>
      <c r="H1142" s="1"/>
      <c r="I1142" s="1"/>
      <c r="J1142" s="247"/>
      <c r="K1142" s="46"/>
      <c r="L1142" s="18"/>
      <c r="M1142" s="22" t="str">
        <f>Übersetzungstexte!A$240</f>
        <v>Abrechnungsperiode</v>
      </c>
      <c r="N1142" s="349" t="str">
        <f>'Stammdaten Betrieb &amp; Abteilung'!D$14</f>
        <v/>
      </c>
      <c r="O1142" s="350"/>
      <c r="P1142" s="350" t="e">
        <f>'Stammdaten Betrieb &amp; Abteilung'!D$12</f>
        <v>#VALUE!</v>
      </c>
      <c r="Q1142" s="351"/>
      <c r="R1142" s="352"/>
      <c r="AI1142" s="79"/>
      <c r="AJ1142" s="79"/>
      <c r="AM1142" s="64"/>
      <c r="AO1142" s="87"/>
      <c r="AP1142" s="87"/>
    </row>
    <row r="1143" spans="1:43" hidden="1" x14ac:dyDescent="0.2">
      <c r="A1143" s="49" t="str">
        <f>'Stammdaten Betrieb &amp; Abteilung'!D$4</f>
        <v xml:space="preserve"> </v>
      </c>
      <c r="B1143" s="73"/>
      <c r="C1143" s="1"/>
      <c r="D1143" s="242"/>
      <c r="E1143" s="1"/>
      <c r="F1143" s="25"/>
      <c r="G1143" s="1"/>
      <c r="H1143" s="1"/>
      <c r="I1143" s="1"/>
      <c r="J1143" s="247"/>
      <c r="K1143" s="46"/>
      <c r="L1143" s="18"/>
      <c r="M1143" s="22" t="str">
        <f>Übersetzungstexte!A$241</f>
        <v>Beginn / Ende der Kurzarbeit</v>
      </c>
      <c r="N1143" s="49" t="str">
        <f>'Stammdaten Betrieb &amp; Abteilung'!D$16</f>
        <v/>
      </c>
      <c r="O1143" s="1"/>
      <c r="P1143" s="49"/>
      <c r="Q1143" s="49"/>
      <c r="AI1143" s="79"/>
      <c r="AJ1143" s="79"/>
      <c r="AM1143" s="64"/>
      <c r="AO1143" s="87"/>
      <c r="AP1143" s="87"/>
    </row>
    <row r="1144" spans="1:43" hidden="1" x14ac:dyDescent="0.2">
      <c r="A1144" s="187"/>
      <c r="B1144" s="188"/>
      <c r="C1144" s="189"/>
      <c r="D1144" s="190"/>
      <c r="E1144" s="189"/>
      <c r="F1144" s="191"/>
      <c r="G1144" s="189"/>
      <c r="H1144" s="189"/>
      <c r="I1144" s="189"/>
      <c r="J1144" s="190"/>
      <c r="K1144" s="190"/>
      <c r="L1144" s="189"/>
      <c r="M1144" s="192"/>
      <c r="N1144" s="189"/>
      <c r="O1144" s="189"/>
      <c r="P1144" s="189"/>
      <c r="Q1144" s="189"/>
      <c r="R1144" s="189"/>
      <c r="AI1144" s="79"/>
      <c r="AJ1144" s="79"/>
      <c r="AM1144" s="64"/>
      <c r="AO1144" s="87"/>
      <c r="AP1144" s="87"/>
    </row>
    <row r="1145" spans="1:43" hidden="1" x14ac:dyDescent="0.2">
      <c r="A1145" s="311">
        <v>1</v>
      </c>
      <c r="B1145" s="312">
        <v>2</v>
      </c>
      <c r="C1145" s="312">
        <v>3</v>
      </c>
      <c r="D1145" s="312">
        <v>4</v>
      </c>
      <c r="E1145" s="312">
        <v>5</v>
      </c>
      <c r="F1145" s="312">
        <v>6</v>
      </c>
      <c r="G1145" s="313"/>
      <c r="H1145" s="314">
        <v>7</v>
      </c>
      <c r="I1145" s="315"/>
      <c r="J1145" s="312">
        <v>8</v>
      </c>
      <c r="K1145" s="312">
        <v>9</v>
      </c>
      <c r="L1145" s="312">
        <v>10</v>
      </c>
      <c r="M1145" s="312">
        <v>11</v>
      </c>
      <c r="N1145" s="312">
        <v>12</v>
      </c>
      <c r="O1145" s="312">
        <v>13</v>
      </c>
      <c r="P1145" s="312"/>
      <c r="Q1145" s="312">
        <v>14</v>
      </c>
      <c r="R1145" s="312">
        <v>15</v>
      </c>
      <c r="S1145" s="54"/>
      <c r="T1145" s="54"/>
      <c r="U1145" s="54"/>
      <c r="V1145" s="58" t="s">
        <v>717</v>
      </c>
      <c r="W1145" s="54" t="s">
        <v>759</v>
      </c>
      <c r="X1145" s="54"/>
      <c r="Y1145" s="59" t="s">
        <v>718</v>
      </c>
      <c r="Z1145" s="54" t="s">
        <v>719</v>
      </c>
      <c r="AA1145" s="59" t="s">
        <v>720</v>
      </c>
      <c r="AB1145" s="59" t="s">
        <v>721</v>
      </c>
      <c r="AC1145" s="59" t="s">
        <v>722</v>
      </c>
      <c r="AD1145" s="59" t="s">
        <v>723</v>
      </c>
      <c r="AE1145" s="59" t="s">
        <v>736</v>
      </c>
      <c r="AF1145" s="66" t="s">
        <v>732</v>
      </c>
      <c r="AG1145" s="66"/>
      <c r="AH1145" s="91" t="s">
        <v>737</v>
      </c>
      <c r="AI1145" s="66"/>
      <c r="AJ1145" s="66"/>
      <c r="AK1145" s="78"/>
      <c r="AL1145" s="78"/>
      <c r="AM1145" s="87" t="s">
        <v>60</v>
      </c>
      <c r="AN1145" s="87" t="s">
        <v>60</v>
      </c>
      <c r="AO1145" s="87"/>
      <c r="AP1145" s="87"/>
      <c r="AQ1145" s="381" t="s">
        <v>800</v>
      </c>
    </row>
    <row r="1146" spans="1:43" s="6" customFormat="1" hidden="1" x14ac:dyDescent="0.2">
      <c r="A1146" s="316" t="str">
        <f>Übersetzungstexte!A$242</f>
        <v/>
      </c>
      <c r="B1146" s="317" t="str">
        <f>Übersetzungstexte!A$245</f>
        <v>anrechen-</v>
      </c>
      <c r="C1146" s="317" t="str">
        <f>Übersetzungstexte!A$248</f>
        <v>Wöchentl.</v>
      </c>
      <c r="D1146" s="318" t="str">
        <f>Übersetzungstexte!A$251</f>
        <v>Sollstd. Abr.-</v>
      </c>
      <c r="E1146" s="310" t="str">
        <f>Übersetzungstexte!A$254</f>
        <v/>
      </c>
      <c r="F1146" s="318" t="str">
        <f>Übersetzungstexte!A$257</f>
        <v>Bezahlte/</v>
      </c>
      <c r="G1146" s="319"/>
      <c r="H1146" s="320" t="str">
        <f>Übersetzungstexte!A$263</f>
        <v>(nur für Gleitzeit)</v>
      </c>
      <c r="I1146" s="321"/>
      <c r="J1146" s="318" t="str">
        <f>Übersetzungstexte!A$269</f>
        <v>Ausfall-</v>
      </c>
      <c r="K1146" s="318" t="str">
        <f>Übersetzungstexte!A$272</f>
        <v>Saldo</v>
      </c>
      <c r="L1146" s="310" t="str">
        <f>Übersetzungstexte!A$275</f>
        <v>Saisonale</v>
      </c>
      <c r="M1146" s="322" t="str">
        <f>Übersetzungstexte!A$278</f>
        <v>Anrechen-</v>
      </c>
      <c r="N1146" s="310" t="str">
        <f>Übersetzungstexte!A$281</f>
        <v>Verdienst-</v>
      </c>
      <c r="O1146" s="310" t="str">
        <f>Übersetzungstexte!A$284</f>
        <v>Verdienst-</v>
      </c>
      <c r="P1146" s="317" t="str">
        <f>Übersetzungstexte!A$287</f>
        <v>Verdienst</v>
      </c>
      <c r="Q1146" s="310" t="str">
        <f>AE$4</f>
        <v xml:space="preserve">Abzug </v>
      </c>
      <c r="R1146" s="310" t="str">
        <f>Übersetzungstexte!A$293</f>
        <v/>
      </c>
      <c r="S1146" s="55"/>
      <c r="T1146" s="55"/>
      <c r="U1146" s="62" t="s">
        <v>680</v>
      </c>
      <c r="V1146" s="60" t="s">
        <v>709</v>
      </c>
      <c r="W1146" s="61" t="s">
        <v>691</v>
      </c>
      <c r="X1146" s="61" t="s">
        <v>554</v>
      </c>
      <c r="Y1146" s="59" t="s">
        <v>729</v>
      </c>
      <c r="Z1146" s="67" t="s">
        <v>671</v>
      </c>
      <c r="AA1146" s="59" t="s">
        <v>731</v>
      </c>
      <c r="AB1146" s="59" t="s">
        <v>694</v>
      </c>
      <c r="AC1146" s="59" t="s">
        <v>674</v>
      </c>
      <c r="AD1146" s="59" t="s">
        <v>674</v>
      </c>
      <c r="AE1146" s="59" t="s">
        <v>677</v>
      </c>
      <c r="AF1146" s="66" t="s">
        <v>677</v>
      </c>
      <c r="AG1146" s="66" t="s">
        <v>673</v>
      </c>
      <c r="AH1146" s="91"/>
      <c r="AI1146" s="66" t="s">
        <v>685</v>
      </c>
      <c r="AJ1146" s="66" t="s">
        <v>685</v>
      </c>
      <c r="AK1146" s="66" t="s">
        <v>764</v>
      </c>
      <c r="AL1146" s="66" t="s">
        <v>667</v>
      </c>
      <c r="AM1146" s="59" t="s">
        <v>674</v>
      </c>
      <c r="AN1146" s="66" t="s">
        <v>673</v>
      </c>
      <c r="AO1146" s="66" t="s">
        <v>764</v>
      </c>
      <c r="AP1146" s="95" t="s">
        <v>46</v>
      </c>
      <c r="AQ1146" s="382" t="s">
        <v>801</v>
      </c>
    </row>
    <row r="1147" spans="1:43" s="6" customFormat="1" hidden="1" x14ac:dyDescent="0.2">
      <c r="A1147" s="323" t="str">
        <f>Übersetzungstexte!A$243</f>
        <v/>
      </c>
      <c r="B1147" s="310" t="str">
        <f>Übersetzungstexte!A$246</f>
        <v>barer Std.-</v>
      </c>
      <c r="C1147" s="317" t="str">
        <f>Übersetzungstexte!A$249</f>
        <v>Arbeitszeit</v>
      </c>
      <c r="D1147" s="318" t="str">
        <f>Übersetzungstexte!A$252</f>
        <v>Periode Inkl.</v>
      </c>
      <c r="E1147" s="310" t="str">
        <f>Übersetzungstexte!A$255</f>
        <v/>
      </c>
      <c r="F1147" s="318" t="str">
        <f>Übersetzungstexte!A$258</f>
        <v>Unbezahlte</v>
      </c>
      <c r="G1147" s="324" t="str">
        <f>Übersetzungstexte!A$261</f>
        <v>Saldo Ende Per.</v>
      </c>
      <c r="H1147" s="325"/>
      <c r="I1147" s="326"/>
      <c r="J1147" s="318" t="str">
        <f>Übersetzungstexte!A$270</f>
        <v>stunden</v>
      </c>
      <c r="K1147" s="318" t="str">
        <f>Übersetzungstexte!A$273</f>
        <v>Mehrstd.</v>
      </c>
      <c r="L1147" s="310" t="str">
        <f>Übersetzungstexte!A$276</f>
        <v>Ausfall-</v>
      </c>
      <c r="M1147" s="322" t="str">
        <f>Übersetzungstexte!A$279</f>
        <v>bare Aus-</v>
      </c>
      <c r="N1147" s="310" t="str">
        <f>Übersetzungstexte!A$282</f>
        <v>ausfall</v>
      </c>
      <c r="O1147" s="310" t="str">
        <f>Übersetzungstexte!A$285</f>
        <v>ausfall</v>
      </c>
      <c r="P1147" s="317" t="str">
        <f>Übersetzungstexte!A$288</f>
        <v>Zwischen-</v>
      </c>
      <c r="Q1147" s="310" t="str">
        <f>Übersetzungstexte!A$291</f>
        <v>Karenztage</v>
      </c>
      <c r="R1147" s="310" t="str">
        <f>Übersetzungstexte!A$294</f>
        <v>Beantragte</v>
      </c>
      <c r="S1147" s="55"/>
      <c r="T1147" s="55"/>
      <c r="U1147" s="55" t="s">
        <v>682</v>
      </c>
      <c r="V1147" s="60" t="s">
        <v>710</v>
      </c>
      <c r="W1147" s="61" t="s">
        <v>692</v>
      </c>
      <c r="X1147" s="61"/>
      <c r="Y1147" s="59" t="s">
        <v>730</v>
      </c>
      <c r="Z1147" s="67" t="s">
        <v>691</v>
      </c>
      <c r="AA1147" s="59" t="s">
        <v>730</v>
      </c>
      <c r="AB1147" s="59" t="s">
        <v>51</v>
      </c>
      <c r="AC1147" s="59" t="s">
        <v>672</v>
      </c>
      <c r="AD1147" s="59" t="s">
        <v>672</v>
      </c>
      <c r="AE1147" s="59" t="s">
        <v>656</v>
      </c>
      <c r="AF1147" s="66" t="s">
        <v>707</v>
      </c>
      <c r="AG1147" s="66" t="s">
        <v>707</v>
      </c>
      <c r="AH1147" s="91" t="s">
        <v>678</v>
      </c>
      <c r="AI1147" s="66" t="s">
        <v>760</v>
      </c>
      <c r="AJ1147" s="66" t="s">
        <v>763</v>
      </c>
      <c r="AK1147" s="66" t="s">
        <v>760</v>
      </c>
      <c r="AL1147" s="66" t="s">
        <v>760</v>
      </c>
      <c r="AM1147" s="59" t="s">
        <v>672</v>
      </c>
      <c r="AN1147" s="66" t="s">
        <v>707</v>
      </c>
      <c r="AO1147" s="66" t="s">
        <v>45</v>
      </c>
      <c r="AP1147" s="95" t="s">
        <v>47</v>
      </c>
      <c r="AQ1147" s="383"/>
    </row>
    <row r="1148" spans="1:43" s="6" customFormat="1" hidden="1" x14ac:dyDescent="0.2">
      <c r="A1148" s="327" t="str">
        <f>Übersetzungstexte!A$244</f>
        <v>Name,Vorname</v>
      </c>
      <c r="B1148" s="328" t="str">
        <f>Übersetzungstexte!A$247</f>
        <v>Verdienst</v>
      </c>
      <c r="C1148" s="329" t="str">
        <f>Übersetzungstexte!A$250</f>
        <v>in der AP</v>
      </c>
      <c r="D1148" s="330" t="str">
        <f>Übersetzungstexte!A$253</f>
        <v>Vorholzeit</v>
      </c>
      <c r="E1148" s="328" t="str">
        <f>Übersetzungstexte!A$256</f>
        <v>Istzeit</v>
      </c>
      <c r="F1148" s="330" t="str">
        <f>Übersetzungstexte!A$259</f>
        <v>Absenzen</v>
      </c>
      <c r="G1148" s="331" t="str">
        <f>Übersetzungstexte!A$262</f>
        <v>vorherg.</v>
      </c>
      <c r="H1148" s="332" t="str">
        <f>Übersetzungstexte!A$265</f>
        <v>laufend</v>
      </c>
      <c r="I1148" s="328" t="str">
        <f>Übersetzungstexte!A$268</f>
        <v>Diff.</v>
      </c>
      <c r="J1148" s="330" t="str">
        <f>Übersetzungstexte!A$271</f>
        <v>total</v>
      </c>
      <c r="K1148" s="330" t="str">
        <f>Übersetzungstexte!A$274</f>
        <v>Vormonate</v>
      </c>
      <c r="L1148" s="328" t="str">
        <f>Übersetzungstexte!A$277</f>
        <v>stunden</v>
      </c>
      <c r="M1148" s="333" t="str">
        <f>Übersetzungstexte!A$280</f>
        <v>fall-Std.</v>
      </c>
      <c r="N1148" s="333" t="str">
        <f>Übersetzungstexte!A$283</f>
        <v>100%</v>
      </c>
      <c r="O1148" s="333" t="str">
        <f>Übersetzungstexte!A$286</f>
        <v>80%</v>
      </c>
      <c r="P1148" s="329" t="str">
        <f>Übersetzungstexte!A$289</f>
        <v>Beschäftigung</v>
      </c>
      <c r="Q1148" s="333" t="str">
        <f>Übersetzungstexte!A$292</f>
        <v>80%</v>
      </c>
      <c r="R1148" s="328" t="str">
        <f>Übersetzungstexte!A$295</f>
        <v>Vergütung</v>
      </c>
      <c r="S1148" s="55"/>
      <c r="T1148" s="55"/>
      <c r="U1148" s="55" t="s">
        <v>673</v>
      </c>
      <c r="V1148" s="61"/>
      <c r="W1148" s="61" t="s">
        <v>738</v>
      </c>
      <c r="X1148" s="61"/>
      <c r="Y1148" s="59" t="s">
        <v>697</v>
      </c>
      <c r="Z1148" s="67" t="s">
        <v>692</v>
      </c>
      <c r="AA1148" s="59" t="s">
        <v>698</v>
      </c>
      <c r="AB1148" s="59" t="s">
        <v>50</v>
      </c>
      <c r="AC1148" s="68" t="s">
        <v>675</v>
      </c>
      <c r="AD1148" s="68" t="s">
        <v>676</v>
      </c>
      <c r="AE1148" s="68" t="s">
        <v>676</v>
      </c>
      <c r="AF1148" s="66" t="s">
        <v>733</v>
      </c>
      <c r="AG1148" s="66" t="s">
        <v>733</v>
      </c>
      <c r="AH1148" s="96" t="s">
        <v>679</v>
      </c>
      <c r="AI1148" s="66" t="s">
        <v>749</v>
      </c>
      <c r="AJ1148" s="66" t="s">
        <v>749</v>
      </c>
      <c r="AK1148" s="66" t="s">
        <v>749</v>
      </c>
      <c r="AL1148" s="66" t="s">
        <v>749</v>
      </c>
      <c r="AM1148" s="68" t="s">
        <v>675</v>
      </c>
      <c r="AN1148" s="66" t="s">
        <v>733</v>
      </c>
      <c r="AO1148" s="66" t="s">
        <v>663</v>
      </c>
      <c r="AP1148" s="95" t="s">
        <v>48</v>
      </c>
      <c r="AQ1148" s="383"/>
    </row>
    <row r="1149" spans="1:43" ht="17.25" hidden="1" customHeight="1" x14ac:dyDescent="0.2">
      <c r="A1149" s="347" t="str">
        <f>'Stammdaten Mitarbeitende'!AA1149</f>
        <v/>
      </c>
      <c r="B1149" s="348" t="str">
        <f t="shared" ref="B1149:B1169" si="1104">U1149</f>
        <v/>
      </c>
      <c r="C1149" s="162"/>
      <c r="D1149" s="163"/>
      <c r="E1149" s="164"/>
      <c r="F1149" s="165"/>
      <c r="G1149" s="307"/>
      <c r="H1149" s="308"/>
      <c r="I1149" s="346">
        <f t="shared" ref="I1149:I1169" si="1105">V1149</f>
        <v>0</v>
      </c>
      <c r="J1149" s="309" t="str">
        <f t="shared" ref="J1149:J1169" si="1106">W1149</f>
        <v/>
      </c>
      <c r="K1149" s="164"/>
      <c r="L1149" s="342" t="str">
        <f t="shared" ref="L1149:L1169" si="1107">Z1149</f>
        <v/>
      </c>
      <c r="M1149" s="309" t="str">
        <f t="shared" ref="M1149:M1169" si="1108">AB1149</f>
        <v/>
      </c>
      <c r="N1149" s="309" t="str">
        <f t="shared" ref="N1149:N1169" si="1109">AC1149</f>
        <v/>
      </c>
      <c r="O1149" s="309" t="str">
        <f t="shared" ref="O1149:O1169" si="1110">AD1149</f>
        <v/>
      </c>
      <c r="P1149" s="164"/>
      <c r="Q1149" s="309" t="str">
        <f t="shared" ref="Q1149:Q1169" si="1111">AE1149</f>
        <v/>
      </c>
      <c r="R1149" s="309" t="str">
        <f t="shared" ref="R1149:R1169" si="1112">AH1149</f>
        <v/>
      </c>
      <c r="S1149" s="56"/>
      <c r="T1149" s="57"/>
      <c r="U1149" s="64" t="str">
        <f>IF($A1149="","",'Stammdaten Mitarbeitende'!L1149)</f>
        <v/>
      </c>
      <c r="V1149" s="63">
        <f t="shared" ref="V1149:V1169" si="1113">IF(AND(G1149="",H1149=""),0,G1149-H1149)</f>
        <v>0</v>
      </c>
      <c r="W1149" s="63" t="str">
        <f t="shared" ref="W1149:W1169" si="1114">IF(OR($A1149="",D1149="",E1149="",F1149="",V1149=""),"",D1149-(E1149+F1149+V1149))</f>
        <v/>
      </c>
      <c r="X1149" s="63" t="str">
        <f t="shared" ref="X1149:X1169" si="1115">IF(W1149="","",MAX(W1149,0))</f>
        <v/>
      </c>
      <c r="Y1149" s="65" t="str">
        <f t="shared" ref="Y1149:Y1169" si="1116">IF(J1149="","",Y$4)</f>
        <v/>
      </c>
      <c r="Z1149" s="65" t="str">
        <f t="shared" ref="Z1149:Z1169" si="1117">IF(J1149="","",J1149*Z$4)</f>
        <v/>
      </c>
      <c r="AA1149" s="19" t="str">
        <f t="shared" ref="AA1149:AA1169" si="1118">IF(Y1149="","",AA$4)</f>
        <v/>
      </c>
      <c r="AB1149" s="19" t="str">
        <f t="shared" ref="AB1149:AB1169" si="1119">IF(J1149="","",ROUND(J1149*AB$4 - MAX(K1149-L1149,0),2))</f>
        <v/>
      </c>
      <c r="AC1149" s="19" t="str">
        <f t="shared" ref="AC1149:AC1169" si="1120">IF(OR($A1149="",J1149="",B1149="",M1149&lt;0),"",MAX(ROUND(M1149*B1149*2,1)/2,0))</f>
        <v/>
      </c>
      <c r="AD1149" s="19" t="str">
        <f t="shared" ref="AD1149:AD1169" si="1121">IF(OR($A1149="",N1149=""),"",ROUND(N1149*8/5,1)/2)</f>
        <v/>
      </c>
      <c r="AE1149" s="19" t="str">
        <f t="shared" ref="AE1149:AE1169" si="1122">IF(OR($A1149="",B1149="",N1149=""),"",ROUND(AE$3*C1149*B1149*16/50,1)/2)</f>
        <v/>
      </c>
      <c r="AF1149" s="19" t="str">
        <f t="shared" ref="AF1149:AF1169" si="1123">IF(OR($A1149="",J1149="",N1149=""),"",MAX(O1149+P1149-N1149,0))</f>
        <v/>
      </c>
      <c r="AG1149" s="19">
        <f t="shared" ref="AG1149:AG1169" si="1124">P1149</f>
        <v>0</v>
      </c>
      <c r="AH1149" s="19" t="str">
        <f t="shared" ref="AH1149:AH1169" si="1125">IF(OR($A1149="",N1149=""),"",ROUND((MAX(O1149-Q1149-AF1149,0))*2,1)/2)</f>
        <v/>
      </c>
      <c r="AI1149" s="81">
        <f t="shared" ref="AI1149:AI1169" si="1126">IF(D1149="",0,1)</f>
        <v>0</v>
      </c>
      <c r="AJ1149" s="80">
        <f>IF(J1149="",0,IF(ROUND(J1149,2)&lt;=0,0,1))</f>
        <v>0</v>
      </c>
      <c r="AK1149" s="19">
        <f t="shared" ref="AK1149:AK1169" si="1127">IF(D1149="",0,D1149)</f>
        <v>0</v>
      </c>
      <c r="AL1149" s="19">
        <f t="shared" ref="AL1149:AL1169" si="1128">IF(D1149="",0,F1149)</f>
        <v>0</v>
      </c>
      <c r="AM1149" s="64">
        <f>IF('Stammdaten Mitarbeitende'!N1149&gt;0,AC1149,0)</f>
        <v>0</v>
      </c>
      <c r="AN1149" s="74">
        <f>IF('Stammdaten Mitarbeitende'!N1149&gt;0,P1149,0)</f>
        <v>0</v>
      </c>
      <c r="AO1149" s="19">
        <f t="shared" ref="AO1149:AO1169" si="1129">D1149</f>
        <v>0</v>
      </c>
      <c r="AP1149" s="19">
        <f t="shared" ref="AP1149:AP1169" si="1130">F1149</f>
        <v>0</v>
      </c>
      <c r="AQ1149" s="97">
        <f t="shared" ref="AQ1149:AQ1169" si="1131">IF(AM1149="",0,MAX(AM1149-AN1149,0))</f>
        <v>0</v>
      </c>
    </row>
    <row r="1150" spans="1:43" ht="17.25" hidden="1" customHeight="1" x14ac:dyDescent="0.2">
      <c r="A1150" s="347" t="str">
        <f>'Stammdaten Mitarbeitende'!AA1150</f>
        <v/>
      </c>
      <c r="B1150" s="348" t="str">
        <f t="shared" si="1104"/>
        <v/>
      </c>
      <c r="C1150" s="162"/>
      <c r="D1150" s="163"/>
      <c r="E1150" s="164"/>
      <c r="F1150" s="165"/>
      <c r="G1150" s="307"/>
      <c r="H1150" s="308"/>
      <c r="I1150" s="346">
        <f t="shared" si="1105"/>
        <v>0</v>
      </c>
      <c r="J1150" s="309" t="str">
        <f t="shared" si="1106"/>
        <v/>
      </c>
      <c r="K1150" s="164"/>
      <c r="L1150" s="342" t="str">
        <f t="shared" si="1107"/>
        <v/>
      </c>
      <c r="M1150" s="309" t="str">
        <f t="shared" si="1108"/>
        <v/>
      </c>
      <c r="N1150" s="309" t="str">
        <f t="shared" si="1109"/>
        <v/>
      </c>
      <c r="O1150" s="309" t="str">
        <f t="shared" si="1110"/>
        <v/>
      </c>
      <c r="P1150" s="164"/>
      <c r="Q1150" s="309" t="str">
        <f t="shared" si="1111"/>
        <v/>
      </c>
      <c r="R1150" s="309" t="str">
        <f t="shared" si="1112"/>
        <v/>
      </c>
      <c r="S1150" s="56"/>
      <c r="T1150" s="57"/>
      <c r="U1150" s="64" t="str">
        <f>IF($A1150="","",'Stammdaten Mitarbeitende'!L1150)</f>
        <v/>
      </c>
      <c r="V1150" s="63">
        <f t="shared" si="1113"/>
        <v>0</v>
      </c>
      <c r="W1150" s="63" t="str">
        <f t="shared" si="1114"/>
        <v/>
      </c>
      <c r="X1150" s="63" t="str">
        <f t="shared" si="1115"/>
        <v/>
      </c>
      <c r="Y1150" s="65" t="str">
        <f t="shared" si="1116"/>
        <v/>
      </c>
      <c r="Z1150" s="65" t="str">
        <f t="shared" si="1117"/>
        <v/>
      </c>
      <c r="AA1150" s="19" t="str">
        <f t="shared" si="1118"/>
        <v/>
      </c>
      <c r="AB1150" s="19" t="str">
        <f t="shared" si="1119"/>
        <v/>
      </c>
      <c r="AC1150" s="19" t="str">
        <f t="shared" si="1120"/>
        <v/>
      </c>
      <c r="AD1150" s="19" t="str">
        <f t="shared" si="1121"/>
        <v/>
      </c>
      <c r="AE1150" s="19" t="str">
        <f t="shared" si="1122"/>
        <v/>
      </c>
      <c r="AF1150" s="19" t="str">
        <f t="shared" si="1123"/>
        <v/>
      </c>
      <c r="AG1150" s="19">
        <f t="shared" si="1124"/>
        <v>0</v>
      </c>
      <c r="AH1150" s="19" t="str">
        <f t="shared" si="1125"/>
        <v/>
      </c>
      <c r="AI1150" s="81">
        <f t="shared" si="1126"/>
        <v>0</v>
      </c>
      <c r="AJ1150" s="80">
        <f t="shared" ref="AJ1150:AJ1169" si="1132">IF(J1150="",0,IF(ROUND(J1150,2)&lt;=0,0,1))</f>
        <v>0</v>
      </c>
      <c r="AK1150" s="19">
        <f t="shared" si="1127"/>
        <v>0</v>
      </c>
      <c r="AL1150" s="19">
        <f t="shared" si="1128"/>
        <v>0</v>
      </c>
      <c r="AM1150" s="64">
        <f>IF('Stammdaten Mitarbeitende'!N1150&gt;0,AC1150,0)</f>
        <v>0</v>
      </c>
      <c r="AN1150" s="74">
        <f>IF('Stammdaten Mitarbeitende'!N1150&gt;0,P1150,0)</f>
        <v>0</v>
      </c>
      <c r="AO1150" s="19">
        <f t="shared" si="1129"/>
        <v>0</v>
      </c>
      <c r="AP1150" s="19">
        <f t="shared" si="1130"/>
        <v>0</v>
      </c>
      <c r="AQ1150" s="97">
        <f t="shared" si="1131"/>
        <v>0</v>
      </c>
    </row>
    <row r="1151" spans="1:43" ht="17.25" hidden="1" customHeight="1" x14ac:dyDescent="0.2">
      <c r="A1151" s="347" t="str">
        <f>'Stammdaten Mitarbeitende'!AA1151</f>
        <v/>
      </c>
      <c r="B1151" s="348" t="str">
        <f t="shared" si="1104"/>
        <v/>
      </c>
      <c r="C1151" s="162"/>
      <c r="D1151" s="163"/>
      <c r="E1151" s="164"/>
      <c r="F1151" s="165"/>
      <c r="G1151" s="307"/>
      <c r="H1151" s="308"/>
      <c r="I1151" s="346">
        <f t="shared" si="1105"/>
        <v>0</v>
      </c>
      <c r="J1151" s="309" t="str">
        <f t="shared" si="1106"/>
        <v/>
      </c>
      <c r="K1151" s="164"/>
      <c r="L1151" s="342" t="str">
        <f t="shared" si="1107"/>
        <v/>
      </c>
      <c r="M1151" s="309" t="str">
        <f t="shared" si="1108"/>
        <v/>
      </c>
      <c r="N1151" s="309" t="str">
        <f t="shared" si="1109"/>
        <v/>
      </c>
      <c r="O1151" s="309" t="str">
        <f t="shared" si="1110"/>
        <v/>
      </c>
      <c r="P1151" s="164"/>
      <c r="Q1151" s="309" t="str">
        <f t="shared" si="1111"/>
        <v/>
      </c>
      <c r="R1151" s="309" t="str">
        <f t="shared" si="1112"/>
        <v/>
      </c>
      <c r="S1151" s="56"/>
      <c r="T1151" s="57"/>
      <c r="U1151" s="64" t="str">
        <f>IF($A1151="","",'Stammdaten Mitarbeitende'!L1151)</f>
        <v/>
      </c>
      <c r="V1151" s="63">
        <f t="shared" si="1113"/>
        <v>0</v>
      </c>
      <c r="W1151" s="63" t="str">
        <f t="shared" si="1114"/>
        <v/>
      </c>
      <c r="X1151" s="63" t="str">
        <f t="shared" si="1115"/>
        <v/>
      </c>
      <c r="Y1151" s="65" t="str">
        <f t="shared" si="1116"/>
        <v/>
      </c>
      <c r="Z1151" s="65" t="str">
        <f t="shared" si="1117"/>
        <v/>
      </c>
      <c r="AA1151" s="19" t="str">
        <f t="shared" si="1118"/>
        <v/>
      </c>
      <c r="AB1151" s="19" t="str">
        <f t="shared" si="1119"/>
        <v/>
      </c>
      <c r="AC1151" s="19" t="str">
        <f t="shared" si="1120"/>
        <v/>
      </c>
      <c r="AD1151" s="19" t="str">
        <f t="shared" si="1121"/>
        <v/>
      </c>
      <c r="AE1151" s="19" t="str">
        <f t="shared" si="1122"/>
        <v/>
      </c>
      <c r="AF1151" s="19" t="str">
        <f t="shared" si="1123"/>
        <v/>
      </c>
      <c r="AG1151" s="19">
        <f t="shared" si="1124"/>
        <v>0</v>
      </c>
      <c r="AH1151" s="19" t="str">
        <f t="shared" si="1125"/>
        <v/>
      </c>
      <c r="AI1151" s="81">
        <f t="shared" si="1126"/>
        <v>0</v>
      </c>
      <c r="AJ1151" s="80">
        <f t="shared" si="1132"/>
        <v>0</v>
      </c>
      <c r="AK1151" s="19">
        <f t="shared" si="1127"/>
        <v>0</v>
      </c>
      <c r="AL1151" s="19">
        <f t="shared" si="1128"/>
        <v>0</v>
      </c>
      <c r="AM1151" s="64">
        <f>IF('Stammdaten Mitarbeitende'!N1151&gt;0,AC1151,0)</f>
        <v>0</v>
      </c>
      <c r="AN1151" s="74">
        <f>IF('Stammdaten Mitarbeitende'!N1151&gt;0,P1151,0)</f>
        <v>0</v>
      </c>
      <c r="AO1151" s="19">
        <f t="shared" si="1129"/>
        <v>0</v>
      </c>
      <c r="AP1151" s="19">
        <f t="shared" si="1130"/>
        <v>0</v>
      </c>
      <c r="AQ1151" s="97">
        <f t="shared" si="1131"/>
        <v>0</v>
      </c>
    </row>
    <row r="1152" spans="1:43" ht="17.25" hidden="1" customHeight="1" x14ac:dyDescent="0.2">
      <c r="A1152" s="347" t="str">
        <f>'Stammdaten Mitarbeitende'!AA1152</f>
        <v/>
      </c>
      <c r="B1152" s="348" t="str">
        <f t="shared" si="1104"/>
        <v/>
      </c>
      <c r="C1152" s="162"/>
      <c r="D1152" s="163"/>
      <c r="E1152" s="164"/>
      <c r="F1152" s="165"/>
      <c r="G1152" s="307"/>
      <c r="H1152" s="308"/>
      <c r="I1152" s="346">
        <f t="shared" si="1105"/>
        <v>0</v>
      </c>
      <c r="J1152" s="309" t="str">
        <f t="shared" si="1106"/>
        <v/>
      </c>
      <c r="K1152" s="164"/>
      <c r="L1152" s="342" t="str">
        <f t="shared" si="1107"/>
        <v/>
      </c>
      <c r="M1152" s="309" t="str">
        <f t="shared" si="1108"/>
        <v/>
      </c>
      <c r="N1152" s="309" t="str">
        <f t="shared" si="1109"/>
        <v/>
      </c>
      <c r="O1152" s="309" t="str">
        <f t="shared" si="1110"/>
        <v/>
      </c>
      <c r="P1152" s="164"/>
      <c r="Q1152" s="309" t="str">
        <f t="shared" si="1111"/>
        <v/>
      </c>
      <c r="R1152" s="309" t="str">
        <f t="shared" si="1112"/>
        <v/>
      </c>
      <c r="S1152" s="56"/>
      <c r="T1152" s="57"/>
      <c r="U1152" s="64" t="str">
        <f>IF($A1152="","",'Stammdaten Mitarbeitende'!L1152)</f>
        <v/>
      </c>
      <c r="V1152" s="63">
        <f t="shared" si="1113"/>
        <v>0</v>
      </c>
      <c r="W1152" s="63" t="str">
        <f t="shared" si="1114"/>
        <v/>
      </c>
      <c r="X1152" s="63" t="str">
        <f t="shared" si="1115"/>
        <v/>
      </c>
      <c r="Y1152" s="65" t="str">
        <f t="shared" si="1116"/>
        <v/>
      </c>
      <c r="Z1152" s="65" t="str">
        <f t="shared" si="1117"/>
        <v/>
      </c>
      <c r="AA1152" s="19" t="str">
        <f t="shared" si="1118"/>
        <v/>
      </c>
      <c r="AB1152" s="19" t="str">
        <f t="shared" si="1119"/>
        <v/>
      </c>
      <c r="AC1152" s="19" t="str">
        <f t="shared" si="1120"/>
        <v/>
      </c>
      <c r="AD1152" s="19" t="str">
        <f t="shared" si="1121"/>
        <v/>
      </c>
      <c r="AE1152" s="19" t="str">
        <f t="shared" si="1122"/>
        <v/>
      </c>
      <c r="AF1152" s="19" t="str">
        <f t="shared" si="1123"/>
        <v/>
      </c>
      <c r="AG1152" s="19">
        <f t="shared" si="1124"/>
        <v>0</v>
      </c>
      <c r="AH1152" s="19" t="str">
        <f t="shared" si="1125"/>
        <v/>
      </c>
      <c r="AI1152" s="81">
        <f t="shared" si="1126"/>
        <v>0</v>
      </c>
      <c r="AJ1152" s="80">
        <f t="shared" si="1132"/>
        <v>0</v>
      </c>
      <c r="AK1152" s="19">
        <f t="shared" si="1127"/>
        <v>0</v>
      </c>
      <c r="AL1152" s="19">
        <f t="shared" si="1128"/>
        <v>0</v>
      </c>
      <c r="AM1152" s="64">
        <f>IF('Stammdaten Mitarbeitende'!N1152&gt;0,AC1152,0)</f>
        <v>0</v>
      </c>
      <c r="AN1152" s="74">
        <f>IF('Stammdaten Mitarbeitende'!N1152&gt;0,P1152,0)</f>
        <v>0</v>
      </c>
      <c r="AO1152" s="19">
        <f t="shared" si="1129"/>
        <v>0</v>
      </c>
      <c r="AP1152" s="19">
        <f t="shared" si="1130"/>
        <v>0</v>
      </c>
      <c r="AQ1152" s="97">
        <f t="shared" si="1131"/>
        <v>0</v>
      </c>
    </row>
    <row r="1153" spans="1:43" ht="17.25" hidden="1" customHeight="1" x14ac:dyDescent="0.2">
      <c r="A1153" s="347" t="str">
        <f>'Stammdaten Mitarbeitende'!AA1153</f>
        <v/>
      </c>
      <c r="B1153" s="348" t="str">
        <f t="shared" si="1104"/>
        <v/>
      </c>
      <c r="C1153" s="162"/>
      <c r="D1153" s="163"/>
      <c r="E1153" s="164"/>
      <c r="F1153" s="165"/>
      <c r="G1153" s="307"/>
      <c r="H1153" s="308"/>
      <c r="I1153" s="346">
        <f t="shared" si="1105"/>
        <v>0</v>
      </c>
      <c r="J1153" s="309" t="str">
        <f t="shared" si="1106"/>
        <v/>
      </c>
      <c r="K1153" s="164"/>
      <c r="L1153" s="342" t="str">
        <f t="shared" si="1107"/>
        <v/>
      </c>
      <c r="M1153" s="309" t="str">
        <f t="shared" si="1108"/>
        <v/>
      </c>
      <c r="N1153" s="309" t="str">
        <f t="shared" si="1109"/>
        <v/>
      </c>
      <c r="O1153" s="309" t="str">
        <f t="shared" si="1110"/>
        <v/>
      </c>
      <c r="P1153" s="164"/>
      <c r="Q1153" s="309" t="str">
        <f t="shared" si="1111"/>
        <v/>
      </c>
      <c r="R1153" s="309" t="str">
        <f t="shared" si="1112"/>
        <v/>
      </c>
      <c r="S1153" s="56"/>
      <c r="T1153" s="57"/>
      <c r="U1153" s="64" t="str">
        <f>IF($A1153="","",'Stammdaten Mitarbeitende'!L1153)</f>
        <v/>
      </c>
      <c r="V1153" s="63">
        <f t="shared" si="1113"/>
        <v>0</v>
      </c>
      <c r="W1153" s="63" t="str">
        <f t="shared" si="1114"/>
        <v/>
      </c>
      <c r="X1153" s="63" t="str">
        <f t="shared" si="1115"/>
        <v/>
      </c>
      <c r="Y1153" s="65" t="str">
        <f t="shared" si="1116"/>
        <v/>
      </c>
      <c r="Z1153" s="65" t="str">
        <f t="shared" si="1117"/>
        <v/>
      </c>
      <c r="AA1153" s="19" t="str">
        <f t="shared" si="1118"/>
        <v/>
      </c>
      <c r="AB1153" s="19" t="str">
        <f t="shared" si="1119"/>
        <v/>
      </c>
      <c r="AC1153" s="19" t="str">
        <f t="shared" si="1120"/>
        <v/>
      </c>
      <c r="AD1153" s="19" t="str">
        <f t="shared" si="1121"/>
        <v/>
      </c>
      <c r="AE1153" s="19" t="str">
        <f t="shared" si="1122"/>
        <v/>
      </c>
      <c r="AF1153" s="19" t="str">
        <f t="shared" si="1123"/>
        <v/>
      </c>
      <c r="AG1153" s="19">
        <f t="shared" si="1124"/>
        <v>0</v>
      </c>
      <c r="AH1153" s="19" t="str">
        <f t="shared" si="1125"/>
        <v/>
      </c>
      <c r="AI1153" s="81">
        <f t="shared" si="1126"/>
        <v>0</v>
      </c>
      <c r="AJ1153" s="80">
        <f t="shared" si="1132"/>
        <v>0</v>
      </c>
      <c r="AK1153" s="19">
        <f t="shared" si="1127"/>
        <v>0</v>
      </c>
      <c r="AL1153" s="19">
        <f t="shared" si="1128"/>
        <v>0</v>
      </c>
      <c r="AM1153" s="64">
        <f>IF('Stammdaten Mitarbeitende'!N1153&gt;0,AC1153,0)</f>
        <v>0</v>
      </c>
      <c r="AN1153" s="74">
        <f>IF('Stammdaten Mitarbeitende'!N1153&gt;0,P1153,0)</f>
        <v>0</v>
      </c>
      <c r="AO1153" s="19">
        <f t="shared" si="1129"/>
        <v>0</v>
      </c>
      <c r="AP1153" s="19">
        <f t="shared" si="1130"/>
        <v>0</v>
      </c>
      <c r="AQ1153" s="97">
        <f t="shared" si="1131"/>
        <v>0</v>
      </c>
    </row>
    <row r="1154" spans="1:43" ht="17.25" hidden="1" customHeight="1" x14ac:dyDescent="0.2">
      <c r="A1154" s="347" t="str">
        <f>'Stammdaten Mitarbeitende'!AA1154</f>
        <v/>
      </c>
      <c r="B1154" s="348" t="str">
        <f t="shared" si="1104"/>
        <v/>
      </c>
      <c r="C1154" s="162"/>
      <c r="D1154" s="163"/>
      <c r="E1154" s="164"/>
      <c r="F1154" s="165"/>
      <c r="G1154" s="307"/>
      <c r="H1154" s="308"/>
      <c r="I1154" s="346">
        <f t="shared" si="1105"/>
        <v>0</v>
      </c>
      <c r="J1154" s="309" t="str">
        <f t="shared" si="1106"/>
        <v/>
      </c>
      <c r="K1154" s="164"/>
      <c r="L1154" s="342" t="str">
        <f t="shared" si="1107"/>
        <v/>
      </c>
      <c r="M1154" s="309" t="str">
        <f t="shared" si="1108"/>
        <v/>
      </c>
      <c r="N1154" s="309" t="str">
        <f t="shared" si="1109"/>
        <v/>
      </c>
      <c r="O1154" s="309" t="str">
        <f t="shared" si="1110"/>
        <v/>
      </c>
      <c r="P1154" s="164"/>
      <c r="Q1154" s="309" t="str">
        <f t="shared" si="1111"/>
        <v/>
      </c>
      <c r="R1154" s="309" t="str">
        <f t="shared" si="1112"/>
        <v/>
      </c>
      <c r="S1154" s="56"/>
      <c r="T1154" s="57"/>
      <c r="U1154" s="64" t="str">
        <f>IF($A1154="","",'Stammdaten Mitarbeitende'!L1154)</f>
        <v/>
      </c>
      <c r="V1154" s="63">
        <f t="shared" si="1113"/>
        <v>0</v>
      </c>
      <c r="W1154" s="63" t="str">
        <f t="shared" si="1114"/>
        <v/>
      </c>
      <c r="X1154" s="63" t="str">
        <f t="shared" si="1115"/>
        <v/>
      </c>
      <c r="Y1154" s="65" t="str">
        <f t="shared" si="1116"/>
        <v/>
      </c>
      <c r="Z1154" s="65" t="str">
        <f t="shared" si="1117"/>
        <v/>
      </c>
      <c r="AA1154" s="19" t="str">
        <f t="shared" si="1118"/>
        <v/>
      </c>
      <c r="AB1154" s="19" t="str">
        <f t="shared" si="1119"/>
        <v/>
      </c>
      <c r="AC1154" s="19" t="str">
        <f t="shared" si="1120"/>
        <v/>
      </c>
      <c r="AD1154" s="19" t="str">
        <f t="shared" si="1121"/>
        <v/>
      </c>
      <c r="AE1154" s="19" t="str">
        <f t="shared" si="1122"/>
        <v/>
      </c>
      <c r="AF1154" s="19" t="str">
        <f t="shared" si="1123"/>
        <v/>
      </c>
      <c r="AG1154" s="19">
        <f t="shared" si="1124"/>
        <v>0</v>
      </c>
      <c r="AH1154" s="19" t="str">
        <f t="shared" si="1125"/>
        <v/>
      </c>
      <c r="AI1154" s="81">
        <f t="shared" si="1126"/>
        <v>0</v>
      </c>
      <c r="AJ1154" s="80">
        <f t="shared" si="1132"/>
        <v>0</v>
      </c>
      <c r="AK1154" s="19">
        <f t="shared" si="1127"/>
        <v>0</v>
      </c>
      <c r="AL1154" s="19">
        <f t="shared" si="1128"/>
        <v>0</v>
      </c>
      <c r="AM1154" s="64">
        <f>IF('Stammdaten Mitarbeitende'!N1154&gt;0,AC1154,0)</f>
        <v>0</v>
      </c>
      <c r="AN1154" s="74">
        <f>IF('Stammdaten Mitarbeitende'!N1154&gt;0,P1154,0)</f>
        <v>0</v>
      </c>
      <c r="AO1154" s="19">
        <f t="shared" si="1129"/>
        <v>0</v>
      </c>
      <c r="AP1154" s="19">
        <f t="shared" si="1130"/>
        <v>0</v>
      </c>
      <c r="AQ1154" s="97">
        <f t="shared" si="1131"/>
        <v>0</v>
      </c>
    </row>
    <row r="1155" spans="1:43" ht="17.25" hidden="1" customHeight="1" x14ac:dyDescent="0.2">
      <c r="A1155" s="347" t="str">
        <f>'Stammdaten Mitarbeitende'!AA1155</f>
        <v/>
      </c>
      <c r="B1155" s="348" t="str">
        <f t="shared" si="1104"/>
        <v/>
      </c>
      <c r="C1155" s="162"/>
      <c r="D1155" s="163"/>
      <c r="E1155" s="164"/>
      <c r="F1155" s="165"/>
      <c r="G1155" s="307"/>
      <c r="H1155" s="308"/>
      <c r="I1155" s="346">
        <f t="shared" si="1105"/>
        <v>0</v>
      </c>
      <c r="J1155" s="309" t="str">
        <f t="shared" si="1106"/>
        <v/>
      </c>
      <c r="K1155" s="164"/>
      <c r="L1155" s="342" t="str">
        <f t="shared" si="1107"/>
        <v/>
      </c>
      <c r="M1155" s="309" t="str">
        <f t="shared" si="1108"/>
        <v/>
      </c>
      <c r="N1155" s="309" t="str">
        <f t="shared" si="1109"/>
        <v/>
      </c>
      <c r="O1155" s="309" t="str">
        <f t="shared" si="1110"/>
        <v/>
      </c>
      <c r="P1155" s="164"/>
      <c r="Q1155" s="309" t="str">
        <f t="shared" si="1111"/>
        <v/>
      </c>
      <c r="R1155" s="309" t="str">
        <f t="shared" si="1112"/>
        <v/>
      </c>
      <c r="S1155" s="56"/>
      <c r="T1155" s="57"/>
      <c r="U1155" s="64" t="str">
        <f>IF($A1155="","",'Stammdaten Mitarbeitende'!L1155)</f>
        <v/>
      </c>
      <c r="V1155" s="63">
        <f t="shared" si="1113"/>
        <v>0</v>
      </c>
      <c r="W1155" s="63" t="str">
        <f t="shared" si="1114"/>
        <v/>
      </c>
      <c r="X1155" s="63" t="str">
        <f t="shared" si="1115"/>
        <v/>
      </c>
      <c r="Y1155" s="65" t="str">
        <f t="shared" si="1116"/>
        <v/>
      </c>
      <c r="Z1155" s="65" t="str">
        <f t="shared" si="1117"/>
        <v/>
      </c>
      <c r="AA1155" s="19" t="str">
        <f t="shared" si="1118"/>
        <v/>
      </c>
      <c r="AB1155" s="19" t="str">
        <f t="shared" si="1119"/>
        <v/>
      </c>
      <c r="AC1155" s="19" t="str">
        <f t="shared" si="1120"/>
        <v/>
      </c>
      <c r="AD1155" s="19" t="str">
        <f t="shared" si="1121"/>
        <v/>
      </c>
      <c r="AE1155" s="19" t="str">
        <f t="shared" si="1122"/>
        <v/>
      </c>
      <c r="AF1155" s="19" t="str">
        <f t="shared" si="1123"/>
        <v/>
      </c>
      <c r="AG1155" s="19">
        <f t="shared" si="1124"/>
        <v>0</v>
      </c>
      <c r="AH1155" s="19" t="str">
        <f t="shared" si="1125"/>
        <v/>
      </c>
      <c r="AI1155" s="81">
        <f t="shared" si="1126"/>
        <v>0</v>
      </c>
      <c r="AJ1155" s="80">
        <f t="shared" si="1132"/>
        <v>0</v>
      </c>
      <c r="AK1155" s="19">
        <f t="shared" si="1127"/>
        <v>0</v>
      </c>
      <c r="AL1155" s="19">
        <f t="shared" si="1128"/>
        <v>0</v>
      </c>
      <c r="AM1155" s="64">
        <f>IF('Stammdaten Mitarbeitende'!N1155&gt;0,AC1155,0)</f>
        <v>0</v>
      </c>
      <c r="AN1155" s="74">
        <f>IF('Stammdaten Mitarbeitende'!N1155&gt;0,P1155,0)</f>
        <v>0</v>
      </c>
      <c r="AO1155" s="19">
        <f t="shared" si="1129"/>
        <v>0</v>
      </c>
      <c r="AP1155" s="19">
        <f t="shared" si="1130"/>
        <v>0</v>
      </c>
      <c r="AQ1155" s="97">
        <f t="shared" si="1131"/>
        <v>0</v>
      </c>
    </row>
    <row r="1156" spans="1:43" ht="17.25" hidden="1" customHeight="1" x14ac:dyDescent="0.2">
      <c r="A1156" s="347" t="str">
        <f>'Stammdaten Mitarbeitende'!AA1156</f>
        <v/>
      </c>
      <c r="B1156" s="348" t="str">
        <f t="shared" si="1104"/>
        <v/>
      </c>
      <c r="C1156" s="162"/>
      <c r="D1156" s="163"/>
      <c r="E1156" s="164"/>
      <c r="F1156" s="165"/>
      <c r="G1156" s="307"/>
      <c r="H1156" s="308"/>
      <c r="I1156" s="346">
        <f t="shared" si="1105"/>
        <v>0</v>
      </c>
      <c r="J1156" s="309" t="str">
        <f t="shared" si="1106"/>
        <v/>
      </c>
      <c r="K1156" s="164"/>
      <c r="L1156" s="342" t="str">
        <f t="shared" si="1107"/>
        <v/>
      </c>
      <c r="M1156" s="309" t="str">
        <f t="shared" si="1108"/>
        <v/>
      </c>
      <c r="N1156" s="309" t="str">
        <f t="shared" si="1109"/>
        <v/>
      </c>
      <c r="O1156" s="309" t="str">
        <f t="shared" si="1110"/>
        <v/>
      </c>
      <c r="P1156" s="164"/>
      <c r="Q1156" s="309" t="str">
        <f t="shared" si="1111"/>
        <v/>
      </c>
      <c r="R1156" s="309" t="str">
        <f t="shared" si="1112"/>
        <v/>
      </c>
      <c r="S1156" s="56"/>
      <c r="T1156" s="57"/>
      <c r="U1156" s="64" t="str">
        <f>IF($A1156="","",'Stammdaten Mitarbeitende'!L1156)</f>
        <v/>
      </c>
      <c r="V1156" s="63">
        <f t="shared" si="1113"/>
        <v>0</v>
      </c>
      <c r="W1156" s="63" t="str">
        <f t="shared" si="1114"/>
        <v/>
      </c>
      <c r="X1156" s="63" t="str">
        <f t="shared" si="1115"/>
        <v/>
      </c>
      <c r="Y1156" s="65" t="str">
        <f t="shared" si="1116"/>
        <v/>
      </c>
      <c r="Z1156" s="65" t="str">
        <f t="shared" si="1117"/>
        <v/>
      </c>
      <c r="AA1156" s="19" t="str">
        <f t="shared" si="1118"/>
        <v/>
      </c>
      <c r="AB1156" s="19" t="str">
        <f t="shared" si="1119"/>
        <v/>
      </c>
      <c r="AC1156" s="19" t="str">
        <f t="shared" si="1120"/>
        <v/>
      </c>
      <c r="AD1156" s="19" t="str">
        <f t="shared" si="1121"/>
        <v/>
      </c>
      <c r="AE1156" s="19" t="str">
        <f t="shared" si="1122"/>
        <v/>
      </c>
      <c r="AF1156" s="19" t="str">
        <f t="shared" si="1123"/>
        <v/>
      </c>
      <c r="AG1156" s="19">
        <f t="shared" si="1124"/>
        <v>0</v>
      </c>
      <c r="AH1156" s="19" t="str">
        <f t="shared" si="1125"/>
        <v/>
      </c>
      <c r="AI1156" s="81">
        <f t="shared" si="1126"/>
        <v>0</v>
      </c>
      <c r="AJ1156" s="80">
        <f t="shared" si="1132"/>
        <v>0</v>
      </c>
      <c r="AK1156" s="19">
        <f t="shared" si="1127"/>
        <v>0</v>
      </c>
      <c r="AL1156" s="19">
        <f t="shared" si="1128"/>
        <v>0</v>
      </c>
      <c r="AM1156" s="64">
        <f>IF('Stammdaten Mitarbeitende'!N1156&gt;0,AC1156,0)</f>
        <v>0</v>
      </c>
      <c r="AN1156" s="74">
        <f>IF('Stammdaten Mitarbeitende'!N1156&gt;0,P1156,0)</f>
        <v>0</v>
      </c>
      <c r="AO1156" s="19">
        <f t="shared" si="1129"/>
        <v>0</v>
      </c>
      <c r="AP1156" s="19">
        <f t="shared" si="1130"/>
        <v>0</v>
      </c>
      <c r="AQ1156" s="97">
        <f t="shared" si="1131"/>
        <v>0</v>
      </c>
    </row>
    <row r="1157" spans="1:43" ht="17.25" hidden="1" customHeight="1" x14ac:dyDescent="0.2">
      <c r="A1157" s="347" t="str">
        <f>'Stammdaten Mitarbeitende'!AA1157</f>
        <v/>
      </c>
      <c r="B1157" s="348" t="str">
        <f t="shared" si="1104"/>
        <v/>
      </c>
      <c r="C1157" s="162"/>
      <c r="D1157" s="163"/>
      <c r="E1157" s="164"/>
      <c r="F1157" s="165"/>
      <c r="G1157" s="307"/>
      <c r="H1157" s="308"/>
      <c r="I1157" s="346">
        <f t="shared" si="1105"/>
        <v>0</v>
      </c>
      <c r="J1157" s="309" t="str">
        <f t="shared" si="1106"/>
        <v/>
      </c>
      <c r="K1157" s="164"/>
      <c r="L1157" s="342" t="str">
        <f t="shared" si="1107"/>
        <v/>
      </c>
      <c r="M1157" s="309" t="str">
        <f t="shared" si="1108"/>
        <v/>
      </c>
      <c r="N1157" s="309" t="str">
        <f t="shared" si="1109"/>
        <v/>
      </c>
      <c r="O1157" s="309" t="str">
        <f t="shared" si="1110"/>
        <v/>
      </c>
      <c r="P1157" s="164"/>
      <c r="Q1157" s="309" t="str">
        <f t="shared" si="1111"/>
        <v/>
      </c>
      <c r="R1157" s="309" t="str">
        <f t="shared" si="1112"/>
        <v/>
      </c>
      <c r="S1157" s="56"/>
      <c r="T1157" s="57"/>
      <c r="U1157" s="64" t="str">
        <f>IF($A1157="","",'Stammdaten Mitarbeitende'!L1157)</f>
        <v/>
      </c>
      <c r="V1157" s="63">
        <f t="shared" si="1113"/>
        <v>0</v>
      </c>
      <c r="W1157" s="63" t="str">
        <f t="shared" si="1114"/>
        <v/>
      </c>
      <c r="X1157" s="63" t="str">
        <f t="shared" si="1115"/>
        <v/>
      </c>
      <c r="Y1157" s="65" t="str">
        <f t="shared" si="1116"/>
        <v/>
      </c>
      <c r="Z1157" s="65" t="str">
        <f t="shared" si="1117"/>
        <v/>
      </c>
      <c r="AA1157" s="19" t="str">
        <f t="shared" si="1118"/>
        <v/>
      </c>
      <c r="AB1157" s="19" t="str">
        <f t="shared" si="1119"/>
        <v/>
      </c>
      <c r="AC1157" s="19" t="str">
        <f t="shared" si="1120"/>
        <v/>
      </c>
      <c r="AD1157" s="19" t="str">
        <f t="shared" si="1121"/>
        <v/>
      </c>
      <c r="AE1157" s="19" t="str">
        <f t="shared" si="1122"/>
        <v/>
      </c>
      <c r="AF1157" s="19" t="str">
        <f t="shared" si="1123"/>
        <v/>
      </c>
      <c r="AG1157" s="19">
        <f t="shared" si="1124"/>
        <v>0</v>
      </c>
      <c r="AH1157" s="19" t="str">
        <f t="shared" si="1125"/>
        <v/>
      </c>
      <c r="AI1157" s="81">
        <f t="shared" si="1126"/>
        <v>0</v>
      </c>
      <c r="AJ1157" s="80">
        <f t="shared" si="1132"/>
        <v>0</v>
      </c>
      <c r="AK1157" s="19">
        <f t="shared" si="1127"/>
        <v>0</v>
      </c>
      <c r="AL1157" s="19">
        <f t="shared" si="1128"/>
        <v>0</v>
      </c>
      <c r="AM1157" s="64">
        <f>IF('Stammdaten Mitarbeitende'!N1157&gt;0,AC1157,0)</f>
        <v>0</v>
      </c>
      <c r="AN1157" s="74">
        <f>IF('Stammdaten Mitarbeitende'!N1157&gt;0,P1157,0)</f>
        <v>0</v>
      </c>
      <c r="AO1157" s="19">
        <f t="shared" si="1129"/>
        <v>0</v>
      </c>
      <c r="AP1157" s="19">
        <f t="shared" si="1130"/>
        <v>0</v>
      </c>
      <c r="AQ1157" s="97">
        <f t="shared" si="1131"/>
        <v>0</v>
      </c>
    </row>
    <row r="1158" spans="1:43" ht="17.25" hidden="1" customHeight="1" x14ac:dyDescent="0.2">
      <c r="A1158" s="347" t="str">
        <f>'Stammdaten Mitarbeitende'!AA1158</f>
        <v/>
      </c>
      <c r="B1158" s="348" t="str">
        <f t="shared" si="1104"/>
        <v/>
      </c>
      <c r="C1158" s="162"/>
      <c r="D1158" s="163"/>
      <c r="E1158" s="164"/>
      <c r="F1158" s="165"/>
      <c r="G1158" s="307"/>
      <c r="H1158" s="308"/>
      <c r="I1158" s="346">
        <f t="shared" si="1105"/>
        <v>0</v>
      </c>
      <c r="J1158" s="309" t="str">
        <f t="shared" si="1106"/>
        <v/>
      </c>
      <c r="K1158" s="164"/>
      <c r="L1158" s="342" t="str">
        <f t="shared" si="1107"/>
        <v/>
      </c>
      <c r="M1158" s="309" t="str">
        <f t="shared" si="1108"/>
        <v/>
      </c>
      <c r="N1158" s="309" t="str">
        <f t="shared" si="1109"/>
        <v/>
      </c>
      <c r="O1158" s="309" t="str">
        <f t="shared" si="1110"/>
        <v/>
      </c>
      <c r="P1158" s="164"/>
      <c r="Q1158" s="309" t="str">
        <f t="shared" si="1111"/>
        <v/>
      </c>
      <c r="R1158" s="309" t="str">
        <f t="shared" si="1112"/>
        <v/>
      </c>
      <c r="S1158" s="56"/>
      <c r="T1158" s="57"/>
      <c r="U1158" s="64" t="str">
        <f>IF($A1158="","",'Stammdaten Mitarbeitende'!L1158)</f>
        <v/>
      </c>
      <c r="V1158" s="63">
        <f t="shared" si="1113"/>
        <v>0</v>
      </c>
      <c r="W1158" s="63" t="str">
        <f t="shared" si="1114"/>
        <v/>
      </c>
      <c r="X1158" s="63" t="str">
        <f t="shared" si="1115"/>
        <v/>
      </c>
      <c r="Y1158" s="65" t="str">
        <f t="shared" si="1116"/>
        <v/>
      </c>
      <c r="Z1158" s="65" t="str">
        <f t="shared" si="1117"/>
        <v/>
      </c>
      <c r="AA1158" s="19" t="str">
        <f t="shared" si="1118"/>
        <v/>
      </c>
      <c r="AB1158" s="19" t="str">
        <f t="shared" si="1119"/>
        <v/>
      </c>
      <c r="AC1158" s="19" t="str">
        <f t="shared" si="1120"/>
        <v/>
      </c>
      <c r="AD1158" s="19" t="str">
        <f t="shared" si="1121"/>
        <v/>
      </c>
      <c r="AE1158" s="19" t="str">
        <f t="shared" si="1122"/>
        <v/>
      </c>
      <c r="AF1158" s="19" t="str">
        <f t="shared" si="1123"/>
        <v/>
      </c>
      <c r="AG1158" s="19">
        <f t="shared" si="1124"/>
        <v>0</v>
      </c>
      <c r="AH1158" s="19" t="str">
        <f t="shared" si="1125"/>
        <v/>
      </c>
      <c r="AI1158" s="81">
        <f t="shared" si="1126"/>
        <v>0</v>
      </c>
      <c r="AJ1158" s="80">
        <f t="shared" si="1132"/>
        <v>0</v>
      </c>
      <c r="AK1158" s="19">
        <f t="shared" si="1127"/>
        <v>0</v>
      </c>
      <c r="AL1158" s="19">
        <f t="shared" si="1128"/>
        <v>0</v>
      </c>
      <c r="AM1158" s="64">
        <f>IF('Stammdaten Mitarbeitende'!N1158&gt;0,AC1158,0)</f>
        <v>0</v>
      </c>
      <c r="AN1158" s="74">
        <f>IF('Stammdaten Mitarbeitende'!N1158&gt;0,P1158,0)</f>
        <v>0</v>
      </c>
      <c r="AO1158" s="19">
        <f t="shared" si="1129"/>
        <v>0</v>
      </c>
      <c r="AP1158" s="19">
        <f t="shared" si="1130"/>
        <v>0</v>
      </c>
      <c r="AQ1158" s="97">
        <f t="shared" si="1131"/>
        <v>0</v>
      </c>
    </row>
    <row r="1159" spans="1:43" ht="17.25" hidden="1" customHeight="1" x14ac:dyDescent="0.2">
      <c r="A1159" s="347" t="str">
        <f>'Stammdaten Mitarbeitende'!AA1159</f>
        <v/>
      </c>
      <c r="B1159" s="348" t="str">
        <f t="shared" si="1104"/>
        <v/>
      </c>
      <c r="C1159" s="162"/>
      <c r="D1159" s="163"/>
      <c r="E1159" s="164"/>
      <c r="F1159" s="165"/>
      <c r="G1159" s="307"/>
      <c r="H1159" s="308"/>
      <c r="I1159" s="346">
        <f t="shared" si="1105"/>
        <v>0</v>
      </c>
      <c r="J1159" s="309" t="str">
        <f t="shared" si="1106"/>
        <v/>
      </c>
      <c r="K1159" s="164"/>
      <c r="L1159" s="342" t="str">
        <f t="shared" si="1107"/>
        <v/>
      </c>
      <c r="M1159" s="309" t="str">
        <f t="shared" si="1108"/>
        <v/>
      </c>
      <c r="N1159" s="309" t="str">
        <f t="shared" si="1109"/>
        <v/>
      </c>
      <c r="O1159" s="309" t="str">
        <f t="shared" si="1110"/>
        <v/>
      </c>
      <c r="P1159" s="164"/>
      <c r="Q1159" s="309" t="str">
        <f t="shared" si="1111"/>
        <v/>
      </c>
      <c r="R1159" s="309" t="str">
        <f t="shared" si="1112"/>
        <v/>
      </c>
      <c r="S1159" s="56"/>
      <c r="T1159" s="57"/>
      <c r="U1159" s="64" t="str">
        <f>IF($A1159="","",'Stammdaten Mitarbeitende'!L1159)</f>
        <v/>
      </c>
      <c r="V1159" s="63">
        <f t="shared" si="1113"/>
        <v>0</v>
      </c>
      <c r="W1159" s="63" t="str">
        <f t="shared" si="1114"/>
        <v/>
      </c>
      <c r="X1159" s="63" t="str">
        <f t="shared" si="1115"/>
        <v/>
      </c>
      <c r="Y1159" s="65" t="str">
        <f t="shared" si="1116"/>
        <v/>
      </c>
      <c r="Z1159" s="65" t="str">
        <f t="shared" si="1117"/>
        <v/>
      </c>
      <c r="AA1159" s="19" t="str">
        <f t="shared" si="1118"/>
        <v/>
      </c>
      <c r="AB1159" s="19" t="str">
        <f t="shared" si="1119"/>
        <v/>
      </c>
      <c r="AC1159" s="19" t="str">
        <f t="shared" si="1120"/>
        <v/>
      </c>
      <c r="AD1159" s="19" t="str">
        <f t="shared" si="1121"/>
        <v/>
      </c>
      <c r="AE1159" s="19" t="str">
        <f t="shared" si="1122"/>
        <v/>
      </c>
      <c r="AF1159" s="19" t="str">
        <f t="shared" si="1123"/>
        <v/>
      </c>
      <c r="AG1159" s="19">
        <f t="shared" si="1124"/>
        <v>0</v>
      </c>
      <c r="AH1159" s="19" t="str">
        <f t="shared" si="1125"/>
        <v/>
      </c>
      <c r="AI1159" s="81">
        <f t="shared" si="1126"/>
        <v>0</v>
      </c>
      <c r="AJ1159" s="80">
        <f t="shared" si="1132"/>
        <v>0</v>
      </c>
      <c r="AK1159" s="19">
        <f t="shared" si="1127"/>
        <v>0</v>
      </c>
      <c r="AL1159" s="19">
        <f t="shared" si="1128"/>
        <v>0</v>
      </c>
      <c r="AM1159" s="64">
        <f>IF('Stammdaten Mitarbeitende'!N1159&gt;0,AC1159,0)</f>
        <v>0</v>
      </c>
      <c r="AN1159" s="74">
        <f>IF('Stammdaten Mitarbeitende'!N1159&gt;0,P1159,0)</f>
        <v>0</v>
      </c>
      <c r="AO1159" s="19">
        <f t="shared" si="1129"/>
        <v>0</v>
      </c>
      <c r="AP1159" s="19">
        <f t="shared" si="1130"/>
        <v>0</v>
      </c>
      <c r="AQ1159" s="97">
        <f t="shared" si="1131"/>
        <v>0</v>
      </c>
    </row>
    <row r="1160" spans="1:43" ht="17.25" hidden="1" customHeight="1" x14ac:dyDescent="0.2">
      <c r="A1160" s="347" t="str">
        <f>'Stammdaten Mitarbeitende'!AA1160</f>
        <v/>
      </c>
      <c r="B1160" s="348" t="str">
        <f t="shared" si="1104"/>
        <v/>
      </c>
      <c r="C1160" s="162"/>
      <c r="D1160" s="163"/>
      <c r="E1160" s="164"/>
      <c r="F1160" s="165"/>
      <c r="G1160" s="307"/>
      <c r="H1160" s="308"/>
      <c r="I1160" s="346">
        <f t="shared" si="1105"/>
        <v>0</v>
      </c>
      <c r="J1160" s="309" t="str">
        <f t="shared" si="1106"/>
        <v/>
      </c>
      <c r="K1160" s="164"/>
      <c r="L1160" s="342" t="str">
        <f t="shared" si="1107"/>
        <v/>
      </c>
      <c r="M1160" s="309" t="str">
        <f t="shared" si="1108"/>
        <v/>
      </c>
      <c r="N1160" s="309" t="str">
        <f t="shared" si="1109"/>
        <v/>
      </c>
      <c r="O1160" s="309" t="str">
        <f t="shared" si="1110"/>
        <v/>
      </c>
      <c r="P1160" s="164"/>
      <c r="Q1160" s="309" t="str">
        <f t="shared" si="1111"/>
        <v/>
      </c>
      <c r="R1160" s="309" t="str">
        <f t="shared" si="1112"/>
        <v/>
      </c>
      <c r="S1160" s="56"/>
      <c r="T1160" s="57"/>
      <c r="U1160" s="64" t="str">
        <f>IF($A1160="","",'Stammdaten Mitarbeitende'!L1160)</f>
        <v/>
      </c>
      <c r="V1160" s="63">
        <f t="shared" si="1113"/>
        <v>0</v>
      </c>
      <c r="W1160" s="63" t="str">
        <f t="shared" si="1114"/>
        <v/>
      </c>
      <c r="X1160" s="63" t="str">
        <f t="shared" si="1115"/>
        <v/>
      </c>
      <c r="Y1160" s="65" t="str">
        <f t="shared" si="1116"/>
        <v/>
      </c>
      <c r="Z1160" s="65" t="str">
        <f t="shared" si="1117"/>
        <v/>
      </c>
      <c r="AA1160" s="19" t="str">
        <f t="shared" si="1118"/>
        <v/>
      </c>
      <c r="AB1160" s="19" t="str">
        <f t="shared" si="1119"/>
        <v/>
      </c>
      <c r="AC1160" s="19" t="str">
        <f t="shared" si="1120"/>
        <v/>
      </c>
      <c r="AD1160" s="19" t="str">
        <f t="shared" si="1121"/>
        <v/>
      </c>
      <c r="AE1160" s="19" t="str">
        <f t="shared" si="1122"/>
        <v/>
      </c>
      <c r="AF1160" s="19" t="str">
        <f t="shared" si="1123"/>
        <v/>
      </c>
      <c r="AG1160" s="19">
        <f t="shared" si="1124"/>
        <v>0</v>
      </c>
      <c r="AH1160" s="19" t="str">
        <f t="shared" si="1125"/>
        <v/>
      </c>
      <c r="AI1160" s="81">
        <f t="shared" si="1126"/>
        <v>0</v>
      </c>
      <c r="AJ1160" s="80">
        <f t="shared" si="1132"/>
        <v>0</v>
      </c>
      <c r="AK1160" s="19">
        <f t="shared" si="1127"/>
        <v>0</v>
      </c>
      <c r="AL1160" s="19">
        <f t="shared" si="1128"/>
        <v>0</v>
      </c>
      <c r="AM1160" s="64">
        <f>IF('Stammdaten Mitarbeitende'!N1160&gt;0,AC1160,0)</f>
        <v>0</v>
      </c>
      <c r="AN1160" s="74">
        <f>IF('Stammdaten Mitarbeitende'!N1160&gt;0,P1160,0)</f>
        <v>0</v>
      </c>
      <c r="AO1160" s="19">
        <f t="shared" si="1129"/>
        <v>0</v>
      </c>
      <c r="AP1160" s="19">
        <f t="shared" si="1130"/>
        <v>0</v>
      </c>
      <c r="AQ1160" s="97">
        <f t="shared" si="1131"/>
        <v>0</v>
      </c>
    </row>
    <row r="1161" spans="1:43" ht="17.25" hidden="1" customHeight="1" x14ac:dyDescent="0.2">
      <c r="A1161" s="347" t="str">
        <f>'Stammdaten Mitarbeitende'!AA1161</f>
        <v/>
      </c>
      <c r="B1161" s="348" t="str">
        <f t="shared" si="1104"/>
        <v/>
      </c>
      <c r="C1161" s="162"/>
      <c r="D1161" s="163"/>
      <c r="E1161" s="164"/>
      <c r="F1161" s="165"/>
      <c r="G1161" s="307"/>
      <c r="H1161" s="308"/>
      <c r="I1161" s="346">
        <f t="shared" si="1105"/>
        <v>0</v>
      </c>
      <c r="J1161" s="309" t="str">
        <f t="shared" si="1106"/>
        <v/>
      </c>
      <c r="K1161" s="164"/>
      <c r="L1161" s="342" t="str">
        <f t="shared" si="1107"/>
        <v/>
      </c>
      <c r="M1161" s="309" t="str">
        <f t="shared" si="1108"/>
        <v/>
      </c>
      <c r="N1161" s="309" t="str">
        <f t="shared" si="1109"/>
        <v/>
      </c>
      <c r="O1161" s="309" t="str">
        <f t="shared" si="1110"/>
        <v/>
      </c>
      <c r="P1161" s="164"/>
      <c r="Q1161" s="309" t="str">
        <f t="shared" si="1111"/>
        <v/>
      </c>
      <c r="R1161" s="309" t="str">
        <f t="shared" si="1112"/>
        <v/>
      </c>
      <c r="S1161" s="56"/>
      <c r="T1161" s="57"/>
      <c r="U1161" s="64" t="str">
        <f>IF($A1161="","",'Stammdaten Mitarbeitende'!L1161)</f>
        <v/>
      </c>
      <c r="V1161" s="63">
        <f t="shared" si="1113"/>
        <v>0</v>
      </c>
      <c r="W1161" s="63" t="str">
        <f t="shared" si="1114"/>
        <v/>
      </c>
      <c r="X1161" s="63" t="str">
        <f t="shared" si="1115"/>
        <v/>
      </c>
      <c r="Y1161" s="65" t="str">
        <f t="shared" si="1116"/>
        <v/>
      </c>
      <c r="Z1161" s="65" t="str">
        <f t="shared" si="1117"/>
        <v/>
      </c>
      <c r="AA1161" s="19" t="str">
        <f t="shared" si="1118"/>
        <v/>
      </c>
      <c r="AB1161" s="19" t="str">
        <f t="shared" si="1119"/>
        <v/>
      </c>
      <c r="AC1161" s="19" t="str">
        <f t="shared" si="1120"/>
        <v/>
      </c>
      <c r="AD1161" s="19" t="str">
        <f t="shared" si="1121"/>
        <v/>
      </c>
      <c r="AE1161" s="19" t="str">
        <f t="shared" si="1122"/>
        <v/>
      </c>
      <c r="AF1161" s="19" t="str">
        <f t="shared" si="1123"/>
        <v/>
      </c>
      <c r="AG1161" s="19">
        <f t="shared" si="1124"/>
        <v>0</v>
      </c>
      <c r="AH1161" s="19" t="str">
        <f t="shared" si="1125"/>
        <v/>
      </c>
      <c r="AI1161" s="81">
        <f t="shared" si="1126"/>
        <v>0</v>
      </c>
      <c r="AJ1161" s="80">
        <f t="shared" si="1132"/>
        <v>0</v>
      </c>
      <c r="AK1161" s="19">
        <f t="shared" si="1127"/>
        <v>0</v>
      </c>
      <c r="AL1161" s="19">
        <f t="shared" si="1128"/>
        <v>0</v>
      </c>
      <c r="AM1161" s="64">
        <f>IF('Stammdaten Mitarbeitende'!N1161&gt;0,AC1161,0)</f>
        <v>0</v>
      </c>
      <c r="AN1161" s="74">
        <f>IF('Stammdaten Mitarbeitende'!N1161&gt;0,P1161,0)</f>
        <v>0</v>
      </c>
      <c r="AO1161" s="19">
        <f t="shared" si="1129"/>
        <v>0</v>
      </c>
      <c r="AP1161" s="19">
        <f t="shared" si="1130"/>
        <v>0</v>
      </c>
      <c r="AQ1161" s="97">
        <f t="shared" si="1131"/>
        <v>0</v>
      </c>
    </row>
    <row r="1162" spans="1:43" ht="17.25" hidden="1" customHeight="1" x14ac:dyDescent="0.2">
      <c r="A1162" s="347" t="str">
        <f>'Stammdaten Mitarbeitende'!AA1162</f>
        <v/>
      </c>
      <c r="B1162" s="348" t="str">
        <f t="shared" si="1104"/>
        <v/>
      </c>
      <c r="C1162" s="162"/>
      <c r="D1162" s="163"/>
      <c r="E1162" s="164"/>
      <c r="F1162" s="165"/>
      <c r="G1162" s="307"/>
      <c r="H1162" s="308"/>
      <c r="I1162" s="346">
        <f t="shared" si="1105"/>
        <v>0</v>
      </c>
      <c r="J1162" s="309" t="str">
        <f t="shared" si="1106"/>
        <v/>
      </c>
      <c r="K1162" s="164"/>
      <c r="L1162" s="342" t="str">
        <f t="shared" si="1107"/>
        <v/>
      </c>
      <c r="M1162" s="309" t="str">
        <f t="shared" si="1108"/>
        <v/>
      </c>
      <c r="N1162" s="309" t="str">
        <f t="shared" si="1109"/>
        <v/>
      </c>
      <c r="O1162" s="309" t="str">
        <f t="shared" si="1110"/>
        <v/>
      </c>
      <c r="P1162" s="164"/>
      <c r="Q1162" s="309" t="str">
        <f t="shared" si="1111"/>
        <v/>
      </c>
      <c r="R1162" s="309" t="str">
        <f t="shared" si="1112"/>
        <v/>
      </c>
      <c r="S1162" s="56"/>
      <c r="T1162" s="57"/>
      <c r="U1162" s="64" t="str">
        <f>IF($A1162="","",'Stammdaten Mitarbeitende'!L1162)</f>
        <v/>
      </c>
      <c r="V1162" s="63">
        <f t="shared" si="1113"/>
        <v>0</v>
      </c>
      <c r="W1162" s="63" t="str">
        <f t="shared" si="1114"/>
        <v/>
      </c>
      <c r="X1162" s="63" t="str">
        <f t="shared" si="1115"/>
        <v/>
      </c>
      <c r="Y1162" s="65" t="str">
        <f t="shared" si="1116"/>
        <v/>
      </c>
      <c r="Z1162" s="65" t="str">
        <f t="shared" si="1117"/>
        <v/>
      </c>
      <c r="AA1162" s="19" t="str">
        <f t="shared" si="1118"/>
        <v/>
      </c>
      <c r="AB1162" s="19" t="str">
        <f t="shared" si="1119"/>
        <v/>
      </c>
      <c r="AC1162" s="19" t="str">
        <f t="shared" si="1120"/>
        <v/>
      </c>
      <c r="AD1162" s="19" t="str">
        <f t="shared" si="1121"/>
        <v/>
      </c>
      <c r="AE1162" s="19" t="str">
        <f t="shared" si="1122"/>
        <v/>
      </c>
      <c r="AF1162" s="19" t="str">
        <f t="shared" si="1123"/>
        <v/>
      </c>
      <c r="AG1162" s="19">
        <f t="shared" si="1124"/>
        <v>0</v>
      </c>
      <c r="AH1162" s="19" t="str">
        <f t="shared" si="1125"/>
        <v/>
      </c>
      <c r="AI1162" s="81">
        <f t="shared" si="1126"/>
        <v>0</v>
      </c>
      <c r="AJ1162" s="80">
        <f t="shared" si="1132"/>
        <v>0</v>
      </c>
      <c r="AK1162" s="19">
        <f t="shared" si="1127"/>
        <v>0</v>
      </c>
      <c r="AL1162" s="19">
        <f t="shared" si="1128"/>
        <v>0</v>
      </c>
      <c r="AM1162" s="64">
        <f>IF('Stammdaten Mitarbeitende'!N1162&gt;0,AC1162,0)</f>
        <v>0</v>
      </c>
      <c r="AN1162" s="74">
        <f>IF('Stammdaten Mitarbeitende'!N1162&gt;0,P1162,0)</f>
        <v>0</v>
      </c>
      <c r="AO1162" s="19">
        <f t="shared" si="1129"/>
        <v>0</v>
      </c>
      <c r="AP1162" s="19">
        <f t="shared" si="1130"/>
        <v>0</v>
      </c>
      <c r="AQ1162" s="97">
        <f t="shared" si="1131"/>
        <v>0</v>
      </c>
    </row>
    <row r="1163" spans="1:43" ht="17.25" hidden="1" customHeight="1" x14ac:dyDescent="0.2">
      <c r="A1163" s="347" t="str">
        <f>'Stammdaten Mitarbeitende'!AA1163</f>
        <v/>
      </c>
      <c r="B1163" s="348" t="str">
        <f t="shared" si="1104"/>
        <v/>
      </c>
      <c r="C1163" s="162"/>
      <c r="D1163" s="163"/>
      <c r="E1163" s="164"/>
      <c r="F1163" s="165"/>
      <c r="G1163" s="307"/>
      <c r="H1163" s="308"/>
      <c r="I1163" s="346">
        <f t="shared" si="1105"/>
        <v>0</v>
      </c>
      <c r="J1163" s="309" t="str">
        <f t="shared" si="1106"/>
        <v/>
      </c>
      <c r="K1163" s="164"/>
      <c r="L1163" s="342" t="str">
        <f t="shared" si="1107"/>
        <v/>
      </c>
      <c r="M1163" s="309" t="str">
        <f t="shared" si="1108"/>
        <v/>
      </c>
      <c r="N1163" s="309" t="str">
        <f t="shared" si="1109"/>
        <v/>
      </c>
      <c r="O1163" s="309" t="str">
        <f t="shared" si="1110"/>
        <v/>
      </c>
      <c r="P1163" s="164"/>
      <c r="Q1163" s="309" t="str">
        <f t="shared" si="1111"/>
        <v/>
      </c>
      <c r="R1163" s="309" t="str">
        <f t="shared" si="1112"/>
        <v/>
      </c>
      <c r="S1163" s="56"/>
      <c r="T1163" s="57"/>
      <c r="U1163" s="64" t="str">
        <f>IF($A1163="","",'Stammdaten Mitarbeitende'!L1163)</f>
        <v/>
      </c>
      <c r="V1163" s="63">
        <f t="shared" si="1113"/>
        <v>0</v>
      </c>
      <c r="W1163" s="63" t="str">
        <f t="shared" si="1114"/>
        <v/>
      </c>
      <c r="X1163" s="63" t="str">
        <f t="shared" si="1115"/>
        <v/>
      </c>
      <c r="Y1163" s="65" t="str">
        <f t="shared" si="1116"/>
        <v/>
      </c>
      <c r="Z1163" s="65" t="str">
        <f t="shared" si="1117"/>
        <v/>
      </c>
      <c r="AA1163" s="19" t="str">
        <f t="shared" si="1118"/>
        <v/>
      </c>
      <c r="AB1163" s="19" t="str">
        <f t="shared" si="1119"/>
        <v/>
      </c>
      <c r="AC1163" s="19" t="str">
        <f t="shared" si="1120"/>
        <v/>
      </c>
      <c r="AD1163" s="19" t="str">
        <f t="shared" si="1121"/>
        <v/>
      </c>
      <c r="AE1163" s="19" t="str">
        <f t="shared" si="1122"/>
        <v/>
      </c>
      <c r="AF1163" s="19" t="str">
        <f t="shared" si="1123"/>
        <v/>
      </c>
      <c r="AG1163" s="19">
        <f t="shared" si="1124"/>
        <v>0</v>
      </c>
      <c r="AH1163" s="19" t="str">
        <f t="shared" si="1125"/>
        <v/>
      </c>
      <c r="AI1163" s="81">
        <f t="shared" si="1126"/>
        <v>0</v>
      </c>
      <c r="AJ1163" s="80">
        <f t="shared" si="1132"/>
        <v>0</v>
      </c>
      <c r="AK1163" s="19">
        <f t="shared" si="1127"/>
        <v>0</v>
      </c>
      <c r="AL1163" s="19">
        <f t="shared" si="1128"/>
        <v>0</v>
      </c>
      <c r="AM1163" s="64">
        <f>IF('Stammdaten Mitarbeitende'!N1163&gt;0,AC1163,0)</f>
        <v>0</v>
      </c>
      <c r="AN1163" s="74">
        <f>IF('Stammdaten Mitarbeitende'!N1163&gt;0,P1163,0)</f>
        <v>0</v>
      </c>
      <c r="AO1163" s="19">
        <f t="shared" si="1129"/>
        <v>0</v>
      </c>
      <c r="AP1163" s="19">
        <f t="shared" si="1130"/>
        <v>0</v>
      </c>
      <c r="AQ1163" s="97">
        <f t="shared" si="1131"/>
        <v>0</v>
      </c>
    </row>
    <row r="1164" spans="1:43" ht="17.25" hidden="1" customHeight="1" x14ac:dyDescent="0.2">
      <c r="A1164" s="347" t="str">
        <f>'Stammdaten Mitarbeitende'!AA1164</f>
        <v/>
      </c>
      <c r="B1164" s="348" t="str">
        <f t="shared" si="1104"/>
        <v/>
      </c>
      <c r="C1164" s="162"/>
      <c r="D1164" s="163"/>
      <c r="E1164" s="164"/>
      <c r="F1164" s="165"/>
      <c r="G1164" s="307"/>
      <c r="H1164" s="308"/>
      <c r="I1164" s="346">
        <f t="shared" si="1105"/>
        <v>0</v>
      </c>
      <c r="J1164" s="309" t="str">
        <f t="shared" si="1106"/>
        <v/>
      </c>
      <c r="K1164" s="164"/>
      <c r="L1164" s="342" t="str">
        <f t="shared" si="1107"/>
        <v/>
      </c>
      <c r="M1164" s="309" t="str">
        <f t="shared" si="1108"/>
        <v/>
      </c>
      <c r="N1164" s="309" t="str">
        <f t="shared" si="1109"/>
        <v/>
      </c>
      <c r="O1164" s="309" t="str">
        <f t="shared" si="1110"/>
        <v/>
      </c>
      <c r="P1164" s="164"/>
      <c r="Q1164" s="309" t="str">
        <f t="shared" si="1111"/>
        <v/>
      </c>
      <c r="R1164" s="309" t="str">
        <f t="shared" si="1112"/>
        <v/>
      </c>
      <c r="S1164" s="56"/>
      <c r="T1164" s="57"/>
      <c r="U1164" s="64" t="str">
        <f>IF($A1164="","",'Stammdaten Mitarbeitende'!L1164)</f>
        <v/>
      </c>
      <c r="V1164" s="63">
        <f t="shared" si="1113"/>
        <v>0</v>
      </c>
      <c r="W1164" s="63" t="str">
        <f t="shared" si="1114"/>
        <v/>
      </c>
      <c r="X1164" s="63" t="str">
        <f t="shared" si="1115"/>
        <v/>
      </c>
      <c r="Y1164" s="65" t="str">
        <f t="shared" si="1116"/>
        <v/>
      </c>
      <c r="Z1164" s="65" t="str">
        <f t="shared" si="1117"/>
        <v/>
      </c>
      <c r="AA1164" s="19" t="str">
        <f t="shared" si="1118"/>
        <v/>
      </c>
      <c r="AB1164" s="19" t="str">
        <f t="shared" si="1119"/>
        <v/>
      </c>
      <c r="AC1164" s="19" t="str">
        <f t="shared" si="1120"/>
        <v/>
      </c>
      <c r="AD1164" s="19" t="str">
        <f t="shared" si="1121"/>
        <v/>
      </c>
      <c r="AE1164" s="19" t="str">
        <f t="shared" si="1122"/>
        <v/>
      </c>
      <c r="AF1164" s="19" t="str">
        <f t="shared" si="1123"/>
        <v/>
      </c>
      <c r="AG1164" s="19">
        <f t="shared" si="1124"/>
        <v>0</v>
      </c>
      <c r="AH1164" s="19" t="str">
        <f t="shared" si="1125"/>
        <v/>
      </c>
      <c r="AI1164" s="81">
        <f t="shared" si="1126"/>
        <v>0</v>
      </c>
      <c r="AJ1164" s="80">
        <f t="shared" si="1132"/>
        <v>0</v>
      </c>
      <c r="AK1164" s="19">
        <f t="shared" si="1127"/>
        <v>0</v>
      </c>
      <c r="AL1164" s="19">
        <f t="shared" si="1128"/>
        <v>0</v>
      </c>
      <c r="AM1164" s="64">
        <f>IF('Stammdaten Mitarbeitende'!N1164&gt;0,AC1164,0)</f>
        <v>0</v>
      </c>
      <c r="AN1164" s="74">
        <f>IF('Stammdaten Mitarbeitende'!N1164&gt;0,P1164,0)</f>
        <v>0</v>
      </c>
      <c r="AO1164" s="19">
        <f t="shared" si="1129"/>
        <v>0</v>
      </c>
      <c r="AP1164" s="19">
        <f t="shared" si="1130"/>
        <v>0</v>
      </c>
      <c r="AQ1164" s="97">
        <f t="shared" si="1131"/>
        <v>0</v>
      </c>
    </row>
    <row r="1165" spans="1:43" ht="17.25" hidden="1" customHeight="1" x14ac:dyDescent="0.2">
      <c r="A1165" s="347" t="str">
        <f>'Stammdaten Mitarbeitende'!AA1165</f>
        <v/>
      </c>
      <c r="B1165" s="348" t="str">
        <f t="shared" si="1104"/>
        <v/>
      </c>
      <c r="C1165" s="162"/>
      <c r="D1165" s="163"/>
      <c r="E1165" s="164"/>
      <c r="F1165" s="165"/>
      <c r="G1165" s="307"/>
      <c r="H1165" s="308"/>
      <c r="I1165" s="346">
        <f t="shared" si="1105"/>
        <v>0</v>
      </c>
      <c r="J1165" s="309" t="str">
        <f t="shared" si="1106"/>
        <v/>
      </c>
      <c r="K1165" s="164"/>
      <c r="L1165" s="342" t="str">
        <f t="shared" si="1107"/>
        <v/>
      </c>
      <c r="M1165" s="309" t="str">
        <f t="shared" si="1108"/>
        <v/>
      </c>
      <c r="N1165" s="309" t="str">
        <f t="shared" si="1109"/>
        <v/>
      </c>
      <c r="O1165" s="309" t="str">
        <f t="shared" si="1110"/>
        <v/>
      </c>
      <c r="P1165" s="164"/>
      <c r="Q1165" s="309" t="str">
        <f t="shared" si="1111"/>
        <v/>
      </c>
      <c r="R1165" s="309" t="str">
        <f t="shared" si="1112"/>
        <v/>
      </c>
      <c r="S1165" s="56"/>
      <c r="T1165" s="57"/>
      <c r="U1165" s="64" t="str">
        <f>IF($A1165="","",'Stammdaten Mitarbeitende'!L1165)</f>
        <v/>
      </c>
      <c r="V1165" s="63">
        <f t="shared" si="1113"/>
        <v>0</v>
      </c>
      <c r="W1165" s="63" t="str">
        <f t="shared" si="1114"/>
        <v/>
      </c>
      <c r="X1165" s="63" t="str">
        <f t="shared" si="1115"/>
        <v/>
      </c>
      <c r="Y1165" s="65" t="str">
        <f t="shared" si="1116"/>
        <v/>
      </c>
      <c r="Z1165" s="65" t="str">
        <f t="shared" si="1117"/>
        <v/>
      </c>
      <c r="AA1165" s="19" t="str">
        <f t="shared" si="1118"/>
        <v/>
      </c>
      <c r="AB1165" s="19" t="str">
        <f t="shared" si="1119"/>
        <v/>
      </c>
      <c r="AC1165" s="19" t="str">
        <f t="shared" si="1120"/>
        <v/>
      </c>
      <c r="AD1165" s="19" t="str">
        <f t="shared" si="1121"/>
        <v/>
      </c>
      <c r="AE1165" s="19" t="str">
        <f t="shared" si="1122"/>
        <v/>
      </c>
      <c r="AF1165" s="19" t="str">
        <f t="shared" si="1123"/>
        <v/>
      </c>
      <c r="AG1165" s="19">
        <f t="shared" si="1124"/>
        <v>0</v>
      </c>
      <c r="AH1165" s="19" t="str">
        <f t="shared" si="1125"/>
        <v/>
      </c>
      <c r="AI1165" s="81">
        <f t="shared" si="1126"/>
        <v>0</v>
      </c>
      <c r="AJ1165" s="80">
        <f t="shared" si="1132"/>
        <v>0</v>
      </c>
      <c r="AK1165" s="19">
        <f t="shared" si="1127"/>
        <v>0</v>
      </c>
      <c r="AL1165" s="19">
        <f t="shared" si="1128"/>
        <v>0</v>
      </c>
      <c r="AM1165" s="64">
        <f>IF('Stammdaten Mitarbeitende'!N1165&gt;0,AC1165,0)</f>
        <v>0</v>
      </c>
      <c r="AN1165" s="74">
        <f>IF('Stammdaten Mitarbeitende'!N1165&gt;0,P1165,0)</f>
        <v>0</v>
      </c>
      <c r="AO1165" s="19">
        <f t="shared" si="1129"/>
        <v>0</v>
      </c>
      <c r="AP1165" s="19">
        <f t="shared" si="1130"/>
        <v>0</v>
      </c>
      <c r="AQ1165" s="97">
        <f t="shared" si="1131"/>
        <v>0</v>
      </c>
    </row>
    <row r="1166" spans="1:43" ht="17.25" hidden="1" customHeight="1" x14ac:dyDescent="0.2">
      <c r="A1166" s="347" t="str">
        <f>'Stammdaten Mitarbeitende'!AA1166</f>
        <v/>
      </c>
      <c r="B1166" s="348" t="str">
        <f t="shared" si="1104"/>
        <v/>
      </c>
      <c r="C1166" s="162"/>
      <c r="D1166" s="163"/>
      <c r="E1166" s="164"/>
      <c r="F1166" s="165"/>
      <c r="G1166" s="307"/>
      <c r="H1166" s="308"/>
      <c r="I1166" s="346">
        <f t="shared" si="1105"/>
        <v>0</v>
      </c>
      <c r="J1166" s="309" t="str">
        <f t="shared" si="1106"/>
        <v/>
      </c>
      <c r="K1166" s="164"/>
      <c r="L1166" s="342" t="str">
        <f t="shared" si="1107"/>
        <v/>
      </c>
      <c r="M1166" s="309" t="str">
        <f t="shared" si="1108"/>
        <v/>
      </c>
      <c r="N1166" s="309" t="str">
        <f t="shared" si="1109"/>
        <v/>
      </c>
      <c r="O1166" s="309" t="str">
        <f t="shared" si="1110"/>
        <v/>
      </c>
      <c r="P1166" s="164"/>
      <c r="Q1166" s="309" t="str">
        <f t="shared" si="1111"/>
        <v/>
      </c>
      <c r="R1166" s="309" t="str">
        <f t="shared" si="1112"/>
        <v/>
      </c>
      <c r="S1166" s="56"/>
      <c r="T1166" s="57"/>
      <c r="U1166" s="64" t="str">
        <f>IF($A1166="","",'Stammdaten Mitarbeitende'!L1166)</f>
        <v/>
      </c>
      <c r="V1166" s="63">
        <f t="shared" si="1113"/>
        <v>0</v>
      </c>
      <c r="W1166" s="63" t="str">
        <f t="shared" si="1114"/>
        <v/>
      </c>
      <c r="X1166" s="63" t="str">
        <f t="shared" si="1115"/>
        <v/>
      </c>
      <c r="Y1166" s="65" t="str">
        <f t="shared" si="1116"/>
        <v/>
      </c>
      <c r="Z1166" s="65" t="str">
        <f t="shared" si="1117"/>
        <v/>
      </c>
      <c r="AA1166" s="19" t="str">
        <f t="shared" si="1118"/>
        <v/>
      </c>
      <c r="AB1166" s="19" t="str">
        <f t="shared" si="1119"/>
        <v/>
      </c>
      <c r="AC1166" s="19" t="str">
        <f t="shared" si="1120"/>
        <v/>
      </c>
      <c r="AD1166" s="19" t="str">
        <f t="shared" si="1121"/>
        <v/>
      </c>
      <c r="AE1166" s="19" t="str">
        <f t="shared" si="1122"/>
        <v/>
      </c>
      <c r="AF1166" s="19" t="str">
        <f t="shared" si="1123"/>
        <v/>
      </c>
      <c r="AG1166" s="19">
        <f t="shared" si="1124"/>
        <v>0</v>
      </c>
      <c r="AH1166" s="19" t="str">
        <f t="shared" si="1125"/>
        <v/>
      </c>
      <c r="AI1166" s="81">
        <f t="shared" si="1126"/>
        <v>0</v>
      </c>
      <c r="AJ1166" s="80">
        <f t="shared" si="1132"/>
        <v>0</v>
      </c>
      <c r="AK1166" s="19">
        <f t="shared" si="1127"/>
        <v>0</v>
      </c>
      <c r="AL1166" s="19">
        <f t="shared" si="1128"/>
        <v>0</v>
      </c>
      <c r="AM1166" s="64">
        <f>IF('Stammdaten Mitarbeitende'!N1166&gt;0,AC1166,0)</f>
        <v>0</v>
      </c>
      <c r="AN1166" s="74">
        <f>IF('Stammdaten Mitarbeitende'!N1166&gt;0,P1166,0)</f>
        <v>0</v>
      </c>
      <c r="AO1166" s="19">
        <f t="shared" si="1129"/>
        <v>0</v>
      </c>
      <c r="AP1166" s="19">
        <f t="shared" si="1130"/>
        <v>0</v>
      </c>
      <c r="AQ1166" s="97">
        <f t="shared" si="1131"/>
        <v>0</v>
      </c>
    </row>
    <row r="1167" spans="1:43" ht="17.25" hidden="1" customHeight="1" x14ac:dyDescent="0.2">
      <c r="A1167" s="347" t="str">
        <f>'Stammdaten Mitarbeitende'!AA1167</f>
        <v/>
      </c>
      <c r="B1167" s="348" t="str">
        <f t="shared" si="1104"/>
        <v/>
      </c>
      <c r="C1167" s="162"/>
      <c r="D1167" s="163"/>
      <c r="E1167" s="164"/>
      <c r="F1167" s="165"/>
      <c r="G1167" s="307"/>
      <c r="H1167" s="308"/>
      <c r="I1167" s="346">
        <f t="shared" si="1105"/>
        <v>0</v>
      </c>
      <c r="J1167" s="309" t="str">
        <f t="shared" si="1106"/>
        <v/>
      </c>
      <c r="K1167" s="164"/>
      <c r="L1167" s="342" t="str">
        <f t="shared" si="1107"/>
        <v/>
      </c>
      <c r="M1167" s="309" t="str">
        <f t="shared" si="1108"/>
        <v/>
      </c>
      <c r="N1167" s="309" t="str">
        <f t="shared" si="1109"/>
        <v/>
      </c>
      <c r="O1167" s="309" t="str">
        <f t="shared" si="1110"/>
        <v/>
      </c>
      <c r="P1167" s="164"/>
      <c r="Q1167" s="309" t="str">
        <f t="shared" si="1111"/>
        <v/>
      </c>
      <c r="R1167" s="309" t="str">
        <f t="shared" si="1112"/>
        <v/>
      </c>
      <c r="S1167" s="56"/>
      <c r="T1167" s="57"/>
      <c r="U1167" s="64" t="str">
        <f>IF($A1167="","",'Stammdaten Mitarbeitende'!L1167)</f>
        <v/>
      </c>
      <c r="V1167" s="63">
        <f t="shared" si="1113"/>
        <v>0</v>
      </c>
      <c r="W1167" s="63" t="str">
        <f t="shared" si="1114"/>
        <v/>
      </c>
      <c r="X1167" s="63" t="str">
        <f t="shared" si="1115"/>
        <v/>
      </c>
      <c r="Y1167" s="65" t="str">
        <f t="shared" si="1116"/>
        <v/>
      </c>
      <c r="Z1167" s="65" t="str">
        <f t="shared" si="1117"/>
        <v/>
      </c>
      <c r="AA1167" s="19" t="str">
        <f t="shared" si="1118"/>
        <v/>
      </c>
      <c r="AB1167" s="19" t="str">
        <f t="shared" si="1119"/>
        <v/>
      </c>
      <c r="AC1167" s="19" t="str">
        <f t="shared" si="1120"/>
        <v/>
      </c>
      <c r="AD1167" s="19" t="str">
        <f t="shared" si="1121"/>
        <v/>
      </c>
      <c r="AE1167" s="19" t="str">
        <f t="shared" si="1122"/>
        <v/>
      </c>
      <c r="AF1167" s="19" t="str">
        <f t="shared" si="1123"/>
        <v/>
      </c>
      <c r="AG1167" s="19">
        <f t="shared" si="1124"/>
        <v>0</v>
      </c>
      <c r="AH1167" s="19" t="str">
        <f t="shared" si="1125"/>
        <v/>
      </c>
      <c r="AI1167" s="81">
        <f t="shared" si="1126"/>
        <v>0</v>
      </c>
      <c r="AJ1167" s="80">
        <f t="shared" si="1132"/>
        <v>0</v>
      </c>
      <c r="AK1167" s="19">
        <f t="shared" si="1127"/>
        <v>0</v>
      </c>
      <c r="AL1167" s="19">
        <f t="shared" si="1128"/>
        <v>0</v>
      </c>
      <c r="AM1167" s="64">
        <f>IF('Stammdaten Mitarbeitende'!N1167&gt;0,AC1167,0)</f>
        <v>0</v>
      </c>
      <c r="AN1167" s="74">
        <f>IF('Stammdaten Mitarbeitende'!N1167&gt;0,P1167,0)</f>
        <v>0</v>
      </c>
      <c r="AO1167" s="19">
        <f t="shared" si="1129"/>
        <v>0</v>
      </c>
      <c r="AP1167" s="19">
        <f t="shared" si="1130"/>
        <v>0</v>
      </c>
      <c r="AQ1167" s="97">
        <f t="shared" si="1131"/>
        <v>0</v>
      </c>
    </row>
    <row r="1168" spans="1:43" ht="17.25" hidden="1" customHeight="1" x14ac:dyDescent="0.2">
      <c r="A1168" s="347" t="str">
        <f>'Stammdaten Mitarbeitende'!AA1168</f>
        <v/>
      </c>
      <c r="B1168" s="348" t="str">
        <f t="shared" si="1104"/>
        <v/>
      </c>
      <c r="C1168" s="162"/>
      <c r="D1168" s="163"/>
      <c r="E1168" s="164"/>
      <c r="F1168" s="165"/>
      <c r="G1168" s="307"/>
      <c r="H1168" s="308"/>
      <c r="I1168" s="346">
        <f t="shared" si="1105"/>
        <v>0</v>
      </c>
      <c r="J1168" s="309" t="str">
        <f t="shared" si="1106"/>
        <v/>
      </c>
      <c r="K1168" s="164"/>
      <c r="L1168" s="342" t="str">
        <f t="shared" si="1107"/>
        <v/>
      </c>
      <c r="M1168" s="309" t="str">
        <f t="shared" si="1108"/>
        <v/>
      </c>
      <c r="N1168" s="309" t="str">
        <f t="shared" si="1109"/>
        <v/>
      </c>
      <c r="O1168" s="309" t="str">
        <f t="shared" si="1110"/>
        <v/>
      </c>
      <c r="P1168" s="164"/>
      <c r="Q1168" s="309" t="str">
        <f t="shared" si="1111"/>
        <v/>
      </c>
      <c r="R1168" s="309" t="str">
        <f t="shared" si="1112"/>
        <v/>
      </c>
      <c r="S1168" s="56"/>
      <c r="T1168" s="57"/>
      <c r="U1168" s="64" t="str">
        <f>IF($A1168="","",'Stammdaten Mitarbeitende'!L1168)</f>
        <v/>
      </c>
      <c r="V1168" s="63">
        <f t="shared" si="1113"/>
        <v>0</v>
      </c>
      <c r="W1168" s="63" t="str">
        <f t="shared" si="1114"/>
        <v/>
      </c>
      <c r="X1168" s="63" t="str">
        <f t="shared" si="1115"/>
        <v/>
      </c>
      <c r="Y1168" s="65" t="str">
        <f t="shared" si="1116"/>
        <v/>
      </c>
      <c r="Z1168" s="65" t="str">
        <f t="shared" si="1117"/>
        <v/>
      </c>
      <c r="AA1168" s="19" t="str">
        <f t="shared" si="1118"/>
        <v/>
      </c>
      <c r="AB1168" s="19" t="str">
        <f t="shared" si="1119"/>
        <v/>
      </c>
      <c r="AC1168" s="19" t="str">
        <f t="shared" si="1120"/>
        <v/>
      </c>
      <c r="AD1168" s="19" t="str">
        <f t="shared" si="1121"/>
        <v/>
      </c>
      <c r="AE1168" s="19" t="str">
        <f t="shared" si="1122"/>
        <v/>
      </c>
      <c r="AF1168" s="19" t="str">
        <f t="shared" si="1123"/>
        <v/>
      </c>
      <c r="AG1168" s="19">
        <f t="shared" si="1124"/>
        <v>0</v>
      </c>
      <c r="AH1168" s="19" t="str">
        <f t="shared" si="1125"/>
        <v/>
      </c>
      <c r="AI1168" s="81">
        <f t="shared" si="1126"/>
        <v>0</v>
      </c>
      <c r="AJ1168" s="80">
        <f t="shared" si="1132"/>
        <v>0</v>
      </c>
      <c r="AK1168" s="19">
        <f t="shared" si="1127"/>
        <v>0</v>
      </c>
      <c r="AL1168" s="19">
        <f t="shared" si="1128"/>
        <v>0</v>
      </c>
      <c r="AM1168" s="64">
        <f>IF('Stammdaten Mitarbeitende'!N1168&gt;0,AC1168,0)</f>
        <v>0</v>
      </c>
      <c r="AN1168" s="74">
        <f>IF('Stammdaten Mitarbeitende'!N1168&gt;0,P1168,0)</f>
        <v>0</v>
      </c>
      <c r="AO1168" s="19">
        <f t="shared" si="1129"/>
        <v>0</v>
      </c>
      <c r="AP1168" s="19">
        <f t="shared" si="1130"/>
        <v>0</v>
      </c>
      <c r="AQ1168" s="97">
        <f t="shared" si="1131"/>
        <v>0</v>
      </c>
    </row>
    <row r="1169" spans="1:43" ht="17.25" hidden="1" customHeight="1" x14ac:dyDescent="0.2">
      <c r="A1169" s="347" t="str">
        <f>'Stammdaten Mitarbeitende'!AA1169</f>
        <v/>
      </c>
      <c r="B1169" s="348" t="str">
        <f t="shared" si="1104"/>
        <v/>
      </c>
      <c r="C1169" s="162"/>
      <c r="D1169" s="163"/>
      <c r="E1169" s="164"/>
      <c r="F1169" s="165"/>
      <c r="G1169" s="307"/>
      <c r="H1169" s="308"/>
      <c r="I1169" s="346">
        <f t="shared" si="1105"/>
        <v>0</v>
      </c>
      <c r="J1169" s="309" t="str">
        <f t="shared" si="1106"/>
        <v/>
      </c>
      <c r="K1169" s="164"/>
      <c r="L1169" s="342" t="str">
        <f t="shared" si="1107"/>
        <v/>
      </c>
      <c r="M1169" s="309" t="str">
        <f t="shared" si="1108"/>
        <v/>
      </c>
      <c r="N1169" s="309" t="str">
        <f t="shared" si="1109"/>
        <v/>
      </c>
      <c r="O1169" s="309" t="str">
        <f t="shared" si="1110"/>
        <v/>
      </c>
      <c r="P1169" s="164"/>
      <c r="Q1169" s="309" t="str">
        <f t="shared" si="1111"/>
        <v/>
      </c>
      <c r="R1169" s="309" t="str">
        <f t="shared" si="1112"/>
        <v/>
      </c>
      <c r="S1169" s="56"/>
      <c r="T1169" s="57"/>
      <c r="U1169" s="64" t="str">
        <f>IF($A1169="","",'Stammdaten Mitarbeitende'!L1169)</f>
        <v/>
      </c>
      <c r="V1169" s="63">
        <f t="shared" si="1113"/>
        <v>0</v>
      </c>
      <c r="W1169" s="63" t="str">
        <f t="shared" si="1114"/>
        <v/>
      </c>
      <c r="X1169" s="63" t="str">
        <f t="shared" si="1115"/>
        <v/>
      </c>
      <c r="Y1169" s="65" t="str">
        <f t="shared" si="1116"/>
        <v/>
      </c>
      <c r="Z1169" s="65" t="str">
        <f t="shared" si="1117"/>
        <v/>
      </c>
      <c r="AA1169" s="19" t="str">
        <f t="shared" si="1118"/>
        <v/>
      </c>
      <c r="AB1169" s="19" t="str">
        <f t="shared" si="1119"/>
        <v/>
      </c>
      <c r="AC1169" s="19" t="str">
        <f t="shared" si="1120"/>
        <v/>
      </c>
      <c r="AD1169" s="19" t="str">
        <f t="shared" si="1121"/>
        <v/>
      </c>
      <c r="AE1169" s="19" t="str">
        <f t="shared" si="1122"/>
        <v/>
      </c>
      <c r="AF1169" s="19" t="str">
        <f t="shared" si="1123"/>
        <v/>
      </c>
      <c r="AG1169" s="19">
        <f t="shared" si="1124"/>
        <v>0</v>
      </c>
      <c r="AH1169" s="19" t="str">
        <f t="shared" si="1125"/>
        <v/>
      </c>
      <c r="AI1169" s="81">
        <f t="shared" si="1126"/>
        <v>0</v>
      </c>
      <c r="AJ1169" s="80">
        <f t="shared" si="1132"/>
        <v>0</v>
      </c>
      <c r="AK1169" s="19">
        <f t="shared" si="1127"/>
        <v>0</v>
      </c>
      <c r="AL1169" s="19">
        <f t="shared" si="1128"/>
        <v>0</v>
      </c>
      <c r="AM1169" s="64">
        <f>IF('Stammdaten Mitarbeitende'!N1169&gt;0,AC1169,0)</f>
        <v>0</v>
      </c>
      <c r="AN1169" s="74">
        <f>IF('Stammdaten Mitarbeitende'!N1169&gt;0,P1169,0)</f>
        <v>0</v>
      </c>
      <c r="AO1169" s="19">
        <f t="shared" si="1129"/>
        <v>0</v>
      </c>
      <c r="AP1169" s="19">
        <f t="shared" si="1130"/>
        <v>0</v>
      </c>
      <c r="AQ1169" s="97">
        <f t="shared" si="1131"/>
        <v>0</v>
      </c>
    </row>
    <row r="1170" spans="1:43" hidden="1" x14ac:dyDescent="0.2">
      <c r="A1170" s="280" t="str">
        <f>Übersetzungstexte!A$296</f>
        <v>Seitentotal</v>
      </c>
      <c r="B1170" s="343"/>
      <c r="C1170" s="281"/>
      <c r="D1170" s="92">
        <f>SUM(D1149:D1169)</f>
        <v>0</v>
      </c>
      <c r="E1170" s="282"/>
      <c r="F1170" s="92">
        <f>SUM(F1149:F1169)</f>
        <v>0</v>
      </c>
      <c r="G1170" s="344"/>
      <c r="H1170" s="159"/>
      <c r="I1170" s="281"/>
      <c r="J1170" s="92">
        <f>SUM(J1149:J1169)</f>
        <v>0</v>
      </c>
      <c r="K1170" s="345"/>
      <c r="L1170" s="159"/>
      <c r="M1170" s="281"/>
      <c r="N1170" s="92">
        <f>SUM(N1149:N1169)</f>
        <v>0</v>
      </c>
      <c r="O1170" s="344"/>
      <c r="P1170" s="92">
        <f>SUM(P1149:P1169)</f>
        <v>0</v>
      </c>
      <c r="Q1170" s="281"/>
      <c r="R1170" s="92">
        <f>SUM(R1149:R1169)</f>
        <v>0</v>
      </c>
      <c r="S1170" s="56"/>
      <c r="T1170" s="56"/>
      <c r="U1170" s="56"/>
      <c r="V1170" s="56"/>
      <c r="W1170" s="56"/>
      <c r="X1170" s="56"/>
      <c r="Y1170" s="18"/>
      <c r="Z1170" s="18"/>
      <c r="AA1170" s="19"/>
      <c r="AB1170" s="19"/>
      <c r="AC1170" s="19"/>
      <c r="AD1170" s="19"/>
      <c r="AE1170" s="19"/>
      <c r="AI1170" s="79"/>
      <c r="AJ1170" s="79"/>
      <c r="AM1170" s="56"/>
    </row>
    <row r="1171" spans="1:43" hidden="1" x14ac:dyDescent="0.2">
      <c r="A1171" s="240" t="str">
        <f>'Stammdaten Betrieb &amp; Abteilung'!D$1</f>
        <v xml:space="preserve">  </v>
      </c>
      <c r="B1171" s="73"/>
      <c r="C1171" s="241"/>
      <c r="D1171" s="242"/>
      <c r="E1171" s="1"/>
      <c r="F1171" s="25"/>
      <c r="G1171" s="1"/>
      <c r="H1171" s="1"/>
      <c r="I1171" s="1"/>
      <c r="J1171" s="243"/>
      <c r="K1171" s="46"/>
      <c r="L1171" s="18"/>
      <c r="M1171" s="22" t="str">
        <f>Übersetzungstexte!A$239</f>
        <v>Betrieb / Betriebsabteilung</v>
      </c>
      <c r="N1171" s="49" t="str">
        <f>'Stammdaten Betrieb &amp; Abteilung'!D$13</f>
        <v xml:space="preserve"> </v>
      </c>
      <c r="O1171" s="1"/>
      <c r="P1171" s="49"/>
      <c r="AI1171" s="79"/>
      <c r="AJ1171" s="79"/>
      <c r="AM1171" s="64"/>
      <c r="AO1171" s="97"/>
    </row>
    <row r="1172" spans="1:43" hidden="1" x14ac:dyDescent="0.2">
      <c r="A1172" s="49" t="str">
        <f>'Stammdaten Betrieb &amp; Abteilung'!D$3</f>
        <v xml:space="preserve"> </v>
      </c>
      <c r="B1172" s="73"/>
      <c r="C1172" s="246"/>
      <c r="D1172" s="242"/>
      <c r="E1172" s="1"/>
      <c r="F1172" s="25"/>
      <c r="G1172" s="1"/>
      <c r="H1172" s="1"/>
      <c r="I1172" s="1"/>
      <c r="J1172" s="247"/>
      <c r="K1172" s="46"/>
      <c r="L1172" s="18"/>
      <c r="M1172" s="22" t="str">
        <f>Übersetzungstexte!A$240</f>
        <v>Abrechnungsperiode</v>
      </c>
      <c r="N1172" s="349" t="str">
        <f>'Stammdaten Betrieb &amp; Abteilung'!D$14</f>
        <v/>
      </c>
      <c r="O1172" s="350"/>
      <c r="P1172" s="350" t="e">
        <f>'Stammdaten Betrieb &amp; Abteilung'!D$12</f>
        <v>#VALUE!</v>
      </c>
      <c r="Q1172" s="351"/>
      <c r="R1172" s="352"/>
      <c r="AI1172" s="79"/>
      <c r="AJ1172" s="79"/>
      <c r="AM1172" s="64"/>
      <c r="AO1172" s="87"/>
      <c r="AP1172" s="87"/>
    </row>
    <row r="1173" spans="1:43" hidden="1" x14ac:dyDescent="0.2">
      <c r="A1173" s="49" t="str">
        <f>'Stammdaten Betrieb &amp; Abteilung'!D$4</f>
        <v xml:space="preserve"> </v>
      </c>
      <c r="B1173" s="73"/>
      <c r="C1173" s="1"/>
      <c r="D1173" s="242"/>
      <c r="E1173" s="1"/>
      <c r="F1173" s="25"/>
      <c r="G1173" s="1"/>
      <c r="H1173" s="1"/>
      <c r="I1173" s="1"/>
      <c r="J1173" s="247"/>
      <c r="K1173" s="46"/>
      <c r="L1173" s="18"/>
      <c r="M1173" s="22" t="str">
        <f>Übersetzungstexte!A$241</f>
        <v>Beginn / Ende der Kurzarbeit</v>
      </c>
      <c r="N1173" s="49" t="str">
        <f>'Stammdaten Betrieb &amp; Abteilung'!D$16</f>
        <v/>
      </c>
      <c r="O1173" s="1"/>
      <c r="P1173" s="49"/>
      <c r="Q1173" s="49"/>
      <c r="AI1173" s="79"/>
      <c r="AJ1173" s="79"/>
      <c r="AM1173" s="64"/>
      <c r="AO1173" s="87"/>
      <c r="AP1173" s="87"/>
    </row>
    <row r="1174" spans="1:43" hidden="1" x14ac:dyDescent="0.2">
      <c r="A1174" s="187"/>
      <c r="B1174" s="188"/>
      <c r="C1174" s="189"/>
      <c r="D1174" s="190"/>
      <c r="E1174" s="189"/>
      <c r="F1174" s="191"/>
      <c r="G1174" s="189"/>
      <c r="H1174" s="189"/>
      <c r="I1174" s="189"/>
      <c r="J1174" s="190"/>
      <c r="K1174" s="190"/>
      <c r="L1174" s="189"/>
      <c r="M1174" s="192"/>
      <c r="N1174" s="189"/>
      <c r="O1174" s="189"/>
      <c r="P1174" s="189"/>
      <c r="Q1174" s="189"/>
      <c r="R1174" s="189"/>
      <c r="AI1174" s="79"/>
      <c r="AJ1174" s="79"/>
      <c r="AM1174" s="64"/>
      <c r="AO1174" s="87"/>
      <c r="AP1174" s="87"/>
    </row>
    <row r="1175" spans="1:43" hidden="1" x14ac:dyDescent="0.2">
      <c r="A1175" s="311">
        <v>1</v>
      </c>
      <c r="B1175" s="312">
        <v>2</v>
      </c>
      <c r="C1175" s="312">
        <v>3</v>
      </c>
      <c r="D1175" s="312">
        <v>4</v>
      </c>
      <c r="E1175" s="312">
        <v>5</v>
      </c>
      <c r="F1175" s="312">
        <v>6</v>
      </c>
      <c r="G1175" s="313"/>
      <c r="H1175" s="314">
        <v>7</v>
      </c>
      <c r="I1175" s="315"/>
      <c r="J1175" s="312">
        <v>8</v>
      </c>
      <c r="K1175" s="312">
        <v>9</v>
      </c>
      <c r="L1175" s="312">
        <v>10</v>
      </c>
      <c r="M1175" s="312">
        <v>11</v>
      </c>
      <c r="N1175" s="312">
        <v>12</v>
      </c>
      <c r="O1175" s="312">
        <v>13</v>
      </c>
      <c r="P1175" s="312"/>
      <c r="Q1175" s="312">
        <v>14</v>
      </c>
      <c r="R1175" s="312">
        <v>15</v>
      </c>
      <c r="S1175" s="54"/>
      <c r="T1175" s="54"/>
      <c r="U1175" s="54"/>
      <c r="V1175" s="58" t="s">
        <v>717</v>
      </c>
      <c r="W1175" s="54" t="s">
        <v>759</v>
      </c>
      <c r="X1175" s="54"/>
      <c r="Y1175" s="59" t="s">
        <v>718</v>
      </c>
      <c r="Z1175" s="54" t="s">
        <v>719</v>
      </c>
      <c r="AA1175" s="59" t="s">
        <v>720</v>
      </c>
      <c r="AB1175" s="59" t="s">
        <v>721</v>
      </c>
      <c r="AC1175" s="59" t="s">
        <v>722</v>
      </c>
      <c r="AD1175" s="59" t="s">
        <v>723</v>
      </c>
      <c r="AE1175" s="59" t="s">
        <v>736</v>
      </c>
      <c r="AF1175" s="66" t="s">
        <v>732</v>
      </c>
      <c r="AG1175" s="66"/>
      <c r="AH1175" s="91" t="s">
        <v>737</v>
      </c>
      <c r="AI1175" s="66"/>
      <c r="AJ1175" s="66"/>
      <c r="AK1175" s="78"/>
      <c r="AL1175" s="78"/>
      <c r="AM1175" s="87" t="s">
        <v>60</v>
      </c>
      <c r="AN1175" s="87" t="s">
        <v>60</v>
      </c>
      <c r="AO1175" s="87"/>
      <c r="AP1175" s="87"/>
      <c r="AQ1175" s="381" t="s">
        <v>800</v>
      </c>
    </row>
    <row r="1176" spans="1:43" s="6" customFormat="1" hidden="1" x14ac:dyDescent="0.2">
      <c r="A1176" s="316" t="str">
        <f>Übersetzungstexte!A$242</f>
        <v/>
      </c>
      <c r="B1176" s="317" t="str">
        <f>Übersetzungstexte!A$245</f>
        <v>anrechen-</v>
      </c>
      <c r="C1176" s="317" t="str">
        <f>Übersetzungstexte!A$248</f>
        <v>Wöchentl.</v>
      </c>
      <c r="D1176" s="318" t="str">
        <f>Übersetzungstexte!A$251</f>
        <v>Sollstd. Abr.-</v>
      </c>
      <c r="E1176" s="310" t="str">
        <f>Übersetzungstexte!A$254</f>
        <v/>
      </c>
      <c r="F1176" s="318" t="str">
        <f>Übersetzungstexte!A$257</f>
        <v>Bezahlte/</v>
      </c>
      <c r="G1176" s="319"/>
      <c r="H1176" s="320" t="str">
        <f>Übersetzungstexte!A$263</f>
        <v>(nur für Gleitzeit)</v>
      </c>
      <c r="I1176" s="321"/>
      <c r="J1176" s="318" t="str">
        <f>Übersetzungstexte!A$269</f>
        <v>Ausfall-</v>
      </c>
      <c r="K1176" s="318" t="str">
        <f>Übersetzungstexte!A$272</f>
        <v>Saldo</v>
      </c>
      <c r="L1176" s="310" t="str">
        <f>Übersetzungstexte!A$275</f>
        <v>Saisonale</v>
      </c>
      <c r="M1176" s="322" t="str">
        <f>Übersetzungstexte!A$278</f>
        <v>Anrechen-</v>
      </c>
      <c r="N1176" s="310" t="str">
        <f>Übersetzungstexte!A$281</f>
        <v>Verdienst-</v>
      </c>
      <c r="O1176" s="310" t="str">
        <f>Übersetzungstexte!A$284</f>
        <v>Verdienst-</v>
      </c>
      <c r="P1176" s="317" t="str">
        <f>Übersetzungstexte!A$287</f>
        <v>Verdienst</v>
      </c>
      <c r="Q1176" s="310" t="str">
        <f>AE$4</f>
        <v xml:space="preserve">Abzug </v>
      </c>
      <c r="R1176" s="310" t="str">
        <f>Übersetzungstexte!A$293</f>
        <v/>
      </c>
      <c r="S1176" s="55"/>
      <c r="T1176" s="55"/>
      <c r="U1176" s="62" t="s">
        <v>680</v>
      </c>
      <c r="V1176" s="60" t="s">
        <v>709</v>
      </c>
      <c r="W1176" s="61" t="s">
        <v>691</v>
      </c>
      <c r="X1176" s="61" t="s">
        <v>554</v>
      </c>
      <c r="Y1176" s="59" t="s">
        <v>729</v>
      </c>
      <c r="Z1176" s="67" t="s">
        <v>671</v>
      </c>
      <c r="AA1176" s="59" t="s">
        <v>731</v>
      </c>
      <c r="AB1176" s="59" t="s">
        <v>694</v>
      </c>
      <c r="AC1176" s="59" t="s">
        <v>674</v>
      </c>
      <c r="AD1176" s="59" t="s">
        <v>674</v>
      </c>
      <c r="AE1176" s="59" t="s">
        <v>677</v>
      </c>
      <c r="AF1176" s="66" t="s">
        <v>677</v>
      </c>
      <c r="AG1176" s="66" t="s">
        <v>673</v>
      </c>
      <c r="AH1176" s="91"/>
      <c r="AI1176" s="66" t="s">
        <v>685</v>
      </c>
      <c r="AJ1176" s="66" t="s">
        <v>685</v>
      </c>
      <c r="AK1176" s="66" t="s">
        <v>764</v>
      </c>
      <c r="AL1176" s="66" t="s">
        <v>667</v>
      </c>
      <c r="AM1176" s="59" t="s">
        <v>674</v>
      </c>
      <c r="AN1176" s="66" t="s">
        <v>673</v>
      </c>
      <c r="AO1176" s="66" t="s">
        <v>764</v>
      </c>
      <c r="AP1176" s="95" t="s">
        <v>46</v>
      </c>
      <c r="AQ1176" s="382" t="s">
        <v>801</v>
      </c>
    </row>
    <row r="1177" spans="1:43" s="6" customFormat="1" hidden="1" x14ac:dyDescent="0.2">
      <c r="A1177" s="323" t="str">
        <f>Übersetzungstexte!A$243</f>
        <v/>
      </c>
      <c r="B1177" s="310" t="str">
        <f>Übersetzungstexte!A$246</f>
        <v>barer Std.-</v>
      </c>
      <c r="C1177" s="317" t="str">
        <f>Übersetzungstexte!A$249</f>
        <v>Arbeitszeit</v>
      </c>
      <c r="D1177" s="318" t="str">
        <f>Übersetzungstexte!A$252</f>
        <v>Periode Inkl.</v>
      </c>
      <c r="E1177" s="310" t="str">
        <f>Übersetzungstexte!A$255</f>
        <v/>
      </c>
      <c r="F1177" s="318" t="str">
        <f>Übersetzungstexte!A$258</f>
        <v>Unbezahlte</v>
      </c>
      <c r="G1177" s="324" t="str">
        <f>Übersetzungstexte!A$261</f>
        <v>Saldo Ende Per.</v>
      </c>
      <c r="H1177" s="325"/>
      <c r="I1177" s="326"/>
      <c r="J1177" s="318" t="str">
        <f>Übersetzungstexte!A$270</f>
        <v>stunden</v>
      </c>
      <c r="K1177" s="318" t="str">
        <f>Übersetzungstexte!A$273</f>
        <v>Mehrstd.</v>
      </c>
      <c r="L1177" s="310" t="str">
        <f>Übersetzungstexte!A$276</f>
        <v>Ausfall-</v>
      </c>
      <c r="M1177" s="322" t="str">
        <f>Übersetzungstexte!A$279</f>
        <v>bare Aus-</v>
      </c>
      <c r="N1177" s="310" t="str">
        <f>Übersetzungstexte!A$282</f>
        <v>ausfall</v>
      </c>
      <c r="O1177" s="310" t="str">
        <f>Übersetzungstexte!A$285</f>
        <v>ausfall</v>
      </c>
      <c r="P1177" s="317" t="str">
        <f>Übersetzungstexte!A$288</f>
        <v>Zwischen-</v>
      </c>
      <c r="Q1177" s="310" t="str">
        <f>Übersetzungstexte!A$291</f>
        <v>Karenztage</v>
      </c>
      <c r="R1177" s="310" t="str">
        <f>Übersetzungstexte!A$294</f>
        <v>Beantragte</v>
      </c>
      <c r="S1177" s="55"/>
      <c r="T1177" s="55"/>
      <c r="U1177" s="55" t="s">
        <v>682</v>
      </c>
      <c r="V1177" s="60" t="s">
        <v>710</v>
      </c>
      <c r="W1177" s="61" t="s">
        <v>692</v>
      </c>
      <c r="X1177" s="61"/>
      <c r="Y1177" s="59" t="s">
        <v>730</v>
      </c>
      <c r="Z1177" s="67" t="s">
        <v>691</v>
      </c>
      <c r="AA1177" s="59" t="s">
        <v>730</v>
      </c>
      <c r="AB1177" s="59" t="s">
        <v>51</v>
      </c>
      <c r="AC1177" s="59" t="s">
        <v>672</v>
      </c>
      <c r="AD1177" s="59" t="s">
        <v>672</v>
      </c>
      <c r="AE1177" s="59" t="s">
        <v>656</v>
      </c>
      <c r="AF1177" s="66" t="s">
        <v>707</v>
      </c>
      <c r="AG1177" s="66" t="s">
        <v>707</v>
      </c>
      <c r="AH1177" s="91" t="s">
        <v>678</v>
      </c>
      <c r="AI1177" s="66" t="s">
        <v>760</v>
      </c>
      <c r="AJ1177" s="66" t="s">
        <v>763</v>
      </c>
      <c r="AK1177" s="66" t="s">
        <v>760</v>
      </c>
      <c r="AL1177" s="66" t="s">
        <v>760</v>
      </c>
      <c r="AM1177" s="59" t="s">
        <v>672</v>
      </c>
      <c r="AN1177" s="66" t="s">
        <v>707</v>
      </c>
      <c r="AO1177" s="66" t="s">
        <v>45</v>
      </c>
      <c r="AP1177" s="95" t="s">
        <v>47</v>
      </c>
      <c r="AQ1177" s="383"/>
    </row>
    <row r="1178" spans="1:43" s="6" customFormat="1" hidden="1" x14ac:dyDescent="0.2">
      <c r="A1178" s="327" t="str">
        <f>Übersetzungstexte!A$244</f>
        <v>Name,Vorname</v>
      </c>
      <c r="B1178" s="328" t="str">
        <f>Übersetzungstexte!A$247</f>
        <v>Verdienst</v>
      </c>
      <c r="C1178" s="329" t="str">
        <f>Übersetzungstexte!A$250</f>
        <v>in der AP</v>
      </c>
      <c r="D1178" s="330" t="str">
        <f>Übersetzungstexte!A$253</f>
        <v>Vorholzeit</v>
      </c>
      <c r="E1178" s="328" t="str">
        <f>Übersetzungstexte!A$256</f>
        <v>Istzeit</v>
      </c>
      <c r="F1178" s="330" t="str">
        <f>Übersetzungstexte!A$259</f>
        <v>Absenzen</v>
      </c>
      <c r="G1178" s="331" t="str">
        <f>Übersetzungstexte!A$262</f>
        <v>vorherg.</v>
      </c>
      <c r="H1178" s="332" t="str">
        <f>Übersetzungstexte!A$265</f>
        <v>laufend</v>
      </c>
      <c r="I1178" s="328" t="str">
        <f>Übersetzungstexte!A$268</f>
        <v>Diff.</v>
      </c>
      <c r="J1178" s="330" t="str">
        <f>Übersetzungstexte!A$271</f>
        <v>total</v>
      </c>
      <c r="K1178" s="330" t="str">
        <f>Übersetzungstexte!A$274</f>
        <v>Vormonate</v>
      </c>
      <c r="L1178" s="328" t="str">
        <f>Übersetzungstexte!A$277</f>
        <v>stunden</v>
      </c>
      <c r="M1178" s="333" t="str">
        <f>Übersetzungstexte!A$280</f>
        <v>fall-Std.</v>
      </c>
      <c r="N1178" s="333" t="str">
        <f>Übersetzungstexte!A$283</f>
        <v>100%</v>
      </c>
      <c r="O1178" s="333" t="str">
        <f>Übersetzungstexte!A$286</f>
        <v>80%</v>
      </c>
      <c r="P1178" s="329" t="str">
        <f>Übersetzungstexte!A$289</f>
        <v>Beschäftigung</v>
      </c>
      <c r="Q1178" s="333" t="str">
        <f>Übersetzungstexte!A$292</f>
        <v>80%</v>
      </c>
      <c r="R1178" s="328" t="str">
        <f>Übersetzungstexte!A$295</f>
        <v>Vergütung</v>
      </c>
      <c r="S1178" s="55"/>
      <c r="T1178" s="55"/>
      <c r="U1178" s="55" t="s">
        <v>673</v>
      </c>
      <c r="V1178" s="61"/>
      <c r="W1178" s="61" t="s">
        <v>738</v>
      </c>
      <c r="X1178" s="61"/>
      <c r="Y1178" s="59" t="s">
        <v>697</v>
      </c>
      <c r="Z1178" s="67" t="s">
        <v>692</v>
      </c>
      <c r="AA1178" s="59" t="s">
        <v>698</v>
      </c>
      <c r="AB1178" s="59" t="s">
        <v>50</v>
      </c>
      <c r="AC1178" s="68" t="s">
        <v>675</v>
      </c>
      <c r="AD1178" s="68" t="s">
        <v>676</v>
      </c>
      <c r="AE1178" s="68" t="s">
        <v>676</v>
      </c>
      <c r="AF1178" s="66" t="s">
        <v>733</v>
      </c>
      <c r="AG1178" s="66" t="s">
        <v>733</v>
      </c>
      <c r="AH1178" s="96" t="s">
        <v>679</v>
      </c>
      <c r="AI1178" s="66" t="s">
        <v>749</v>
      </c>
      <c r="AJ1178" s="66" t="s">
        <v>749</v>
      </c>
      <c r="AK1178" s="66" t="s">
        <v>749</v>
      </c>
      <c r="AL1178" s="66" t="s">
        <v>749</v>
      </c>
      <c r="AM1178" s="68" t="s">
        <v>675</v>
      </c>
      <c r="AN1178" s="66" t="s">
        <v>733</v>
      </c>
      <c r="AO1178" s="66" t="s">
        <v>663</v>
      </c>
      <c r="AP1178" s="95" t="s">
        <v>48</v>
      </c>
      <c r="AQ1178" s="383"/>
    </row>
    <row r="1179" spans="1:43" ht="17.25" hidden="1" customHeight="1" x14ac:dyDescent="0.2">
      <c r="A1179" s="347" t="str">
        <f>'Stammdaten Mitarbeitende'!AA1179</f>
        <v/>
      </c>
      <c r="B1179" s="348" t="str">
        <f t="shared" ref="B1179:B1199" si="1133">U1179</f>
        <v/>
      </c>
      <c r="C1179" s="162"/>
      <c r="D1179" s="163"/>
      <c r="E1179" s="164"/>
      <c r="F1179" s="165"/>
      <c r="G1179" s="307"/>
      <c r="H1179" s="308"/>
      <c r="I1179" s="346">
        <f t="shared" ref="I1179:I1199" si="1134">V1179</f>
        <v>0</v>
      </c>
      <c r="J1179" s="309" t="str">
        <f t="shared" ref="J1179:J1199" si="1135">W1179</f>
        <v/>
      </c>
      <c r="K1179" s="164"/>
      <c r="L1179" s="342" t="str">
        <f t="shared" ref="L1179:L1199" si="1136">Z1179</f>
        <v/>
      </c>
      <c r="M1179" s="309" t="str">
        <f t="shared" ref="M1179:M1199" si="1137">AB1179</f>
        <v/>
      </c>
      <c r="N1179" s="309" t="str">
        <f t="shared" ref="N1179:N1199" si="1138">AC1179</f>
        <v/>
      </c>
      <c r="O1179" s="309" t="str">
        <f t="shared" ref="O1179:O1199" si="1139">AD1179</f>
        <v/>
      </c>
      <c r="P1179" s="164"/>
      <c r="Q1179" s="309" t="str">
        <f t="shared" ref="Q1179:Q1199" si="1140">AE1179</f>
        <v/>
      </c>
      <c r="R1179" s="309" t="str">
        <f t="shared" ref="R1179:R1199" si="1141">AH1179</f>
        <v/>
      </c>
      <c r="S1179" s="56"/>
      <c r="T1179" s="57"/>
      <c r="U1179" s="64" t="str">
        <f>IF($A1179="","",'Stammdaten Mitarbeitende'!L1179)</f>
        <v/>
      </c>
      <c r="V1179" s="63">
        <f t="shared" ref="V1179:V1199" si="1142">IF(AND(G1179="",H1179=""),0,G1179-H1179)</f>
        <v>0</v>
      </c>
      <c r="W1179" s="63" t="str">
        <f t="shared" ref="W1179:W1199" si="1143">IF(OR($A1179="",D1179="",E1179="",F1179="",V1179=""),"",D1179-(E1179+F1179+V1179))</f>
        <v/>
      </c>
      <c r="X1179" s="63" t="str">
        <f t="shared" ref="X1179:X1199" si="1144">IF(W1179="","",MAX(W1179,0))</f>
        <v/>
      </c>
      <c r="Y1179" s="65" t="str">
        <f t="shared" ref="Y1179:Y1199" si="1145">IF(J1179="","",Y$4)</f>
        <v/>
      </c>
      <c r="Z1179" s="65" t="str">
        <f t="shared" ref="Z1179:Z1199" si="1146">IF(J1179="","",J1179*Z$4)</f>
        <v/>
      </c>
      <c r="AA1179" s="19" t="str">
        <f t="shared" ref="AA1179:AA1199" si="1147">IF(Y1179="","",AA$4)</f>
        <v/>
      </c>
      <c r="AB1179" s="19" t="str">
        <f t="shared" ref="AB1179:AB1199" si="1148">IF(J1179="","",ROUND(J1179*AB$4 - MAX(K1179-L1179,0),2))</f>
        <v/>
      </c>
      <c r="AC1179" s="19" t="str">
        <f t="shared" ref="AC1179:AC1199" si="1149">IF(OR($A1179="",J1179="",B1179="",M1179&lt;0),"",MAX(ROUND(M1179*B1179*2,1)/2,0))</f>
        <v/>
      </c>
      <c r="AD1179" s="19" t="str">
        <f t="shared" ref="AD1179:AD1199" si="1150">IF(OR($A1179="",N1179=""),"",ROUND(N1179*8/5,1)/2)</f>
        <v/>
      </c>
      <c r="AE1179" s="19" t="str">
        <f t="shared" ref="AE1179:AE1199" si="1151">IF(OR($A1179="",B1179="",N1179=""),"",ROUND(AE$3*C1179*B1179*16/50,1)/2)</f>
        <v/>
      </c>
      <c r="AF1179" s="19" t="str">
        <f t="shared" ref="AF1179:AF1199" si="1152">IF(OR($A1179="",J1179="",N1179=""),"",MAX(O1179+P1179-N1179,0))</f>
        <v/>
      </c>
      <c r="AG1179" s="19">
        <f t="shared" ref="AG1179:AG1199" si="1153">P1179</f>
        <v>0</v>
      </c>
      <c r="AH1179" s="19" t="str">
        <f t="shared" ref="AH1179:AH1199" si="1154">IF(OR($A1179="",N1179=""),"",ROUND((MAX(O1179-Q1179-AF1179,0))*2,1)/2)</f>
        <v/>
      </c>
      <c r="AI1179" s="81">
        <f t="shared" ref="AI1179:AI1199" si="1155">IF(D1179="",0,1)</f>
        <v>0</v>
      </c>
      <c r="AJ1179" s="80">
        <f>IF(J1179="",0,IF(ROUND(J1179,2)&lt;=0,0,1))</f>
        <v>0</v>
      </c>
      <c r="AK1179" s="19">
        <f t="shared" ref="AK1179:AK1199" si="1156">IF(D1179="",0,D1179)</f>
        <v>0</v>
      </c>
      <c r="AL1179" s="19">
        <f t="shared" ref="AL1179:AL1199" si="1157">IF(D1179="",0,F1179)</f>
        <v>0</v>
      </c>
      <c r="AM1179" s="64">
        <f>IF('Stammdaten Mitarbeitende'!N1179&gt;0,AC1179,0)</f>
        <v>0</v>
      </c>
      <c r="AN1179" s="74">
        <f>IF('Stammdaten Mitarbeitende'!N1179&gt;0,P1179,0)</f>
        <v>0</v>
      </c>
      <c r="AO1179" s="19">
        <f t="shared" ref="AO1179:AO1199" si="1158">D1179</f>
        <v>0</v>
      </c>
      <c r="AP1179" s="19">
        <f t="shared" ref="AP1179:AP1199" si="1159">F1179</f>
        <v>0</v>
      </c>
      <c r="AQ1179" s="97">
        <f t="shared" ref="AQ1179:AQ1199" si="1160">IF(AM1179="",0,MAX(AM1179-AN1179,0))</f>
        <v>0</v>
      </c>
    </row>
    <row r="1180" spans="1:43" ht="17.25" hidden="1" customHeight="1" x14ac:dyDescent="0.2">
      <c r="A1180" s="347" t="str">
        <f>'Stammdaten Mitarbeitende'!AA1180</f>
        <v/>
      </c>
      <c r="B1180" s="348" t="str">
        <f t="shared" si="1133"/>
        <v/>
      </c>
      <c r="C1180" s="162"/>
      <c r="D1180" s="163"/>
      <c r="E1180" s="164"/>
      <c r="F1180" s="165"/>
      <c r="G1180" s="307"/>
      <c r="H1180" s="308"/>
      <c r="I1180" s="346">
        <f t="shared" si="1134"/>
        <v>0</v>
      </c>
      <c r="J1180" s="309" t="str">
        <f t="shared" si="1135"/>
        <v/>
      </c>
      <c r="K1180" s="164"/>
      <c r="L1180" s="342" t="str">
        <f t="shared" si="1136"/>
        <v/>
      </c>
      <c r="M1180" s="309" t="str">
        <f t="shared" si="1137"/>
        <v/>
      </c>
      <c r="N1180" s="309" t="str">
        <f t="shared" si="1138"/>
        <v/>
      </c>
      <c r="O1180" s="309" t="str">
        <f t="shared" si="1139"/>
        <v/>
      </c>
      <c r="P1180" s="164"/>
      <c r="Q1180" s="309" t="str">
        <f t="shared" si="1140"/>
        <v/>
      </c>
      <c r="R1180" s="309" t="str">
        <f t="shared" si="1141"/>
        <v/>
      </c>
      <c r="S1180" s="56"/>
      <c r="T1180" s="57"/>
      <c r="U1180" s="64" t="str">
        <f>IF($A1180="","",'Stammdaten Mitarbeitende'!L1180)</f>
        <v/>
      </c>
      <c r="V1180" s="63">
        <f t="shared" si="1142"/>
        <v>0</v>
      </c>
      <c r="W1180" s="63" t="str">
        <f t="shared" si="1143"/>
        <v/>
      </c>
      <c r="X1180" s="63" t="str">
        <f t="shared" si="1144"/>
        <v/>
      </c>
      <c r="Y1180" s="65" t="str">
        <f t="shared" si="1145"/>
        <v/>
      </c>
      <c r="Z1180" s="65" t="str">
        <f t="shared" si="1146"/>
        <v/>
      </c>
      <c r="AA1180" s="19" t="str">
        <f t="shared" si="1147"/>
        <v/>
      </c>
      <c r="AB1180" s="19" t="str">
        <f t="shared" si="1148"/>
        <v/>
      </c>
      <c r="AC1180" s="19" t="str">
        <f t="shared" si="1149"/>
        <v/>
      </c>
      <c r="AD1180" s="19" t="str">
        <f t="shared" si="1150"/>
        <v/>
      </c>
      <c r="AE1180" s="19" t="str">
        <f t="shared" si="1151"/>
        <v/>
      </c>
      <c r="AF1180" s="19" t="str">
        <f t="shared" si="1152"/>
        <v/>
      </c>
      <c r="AG1180" s="19">
        <f t="shared" si="1153"/>
        <v>0</v>
      </c>
      <c r="AH1180" s="19" t="str">
        <f t="shared" si="1154"/>
        <v/>
      </c>
      <c r="AI1180" s="81">
        <f t="shared" si="1155"/>
        <v>0</v>
      </c>
      <c r="AJ1180" s="80">
        <f t="shared" ref="AJ1180:AJ1199" si="1161">IF(J1180="",0,IF(ROUND(J1180,2)&lt;=0,0,1))</f>
        <v>0</v>
      </c>
      <c r="AK1180" s="19">
        <f t="shared" si="1156"/>
        <v>0</v>
      </c>
      <c r="AL1180" s="19">
        <f t="shared" si="1157"/>
        <v>0</v>
      </c>
      <c r="AM1180" s="64">
        <f>IF('Stammdaten Mitarbeitende'!N1180&gt;0,AC1180,0)</f>
        <v>0</v>
      </c>
      <c r="AN1180" s="74">
        <f>IF('Stammdaten Mitarbeitende'!N1180&gt;0,P1180,0)</f>
        <v>0</v>
      </c>
      <c r="AO1180" s="19">
        <f t="shared" si="1158"/>
        <v>0</v>
      </c>
      <c r="AP1180" s="19">
        <f t="shared" si="1159"/>
        <v>0</v>
      </c>
      <c r="AQ1180" s="97">
        <f t="shared" si="1160"/>
        <v>0</v>
      </c>
    </row>
    <row r="1181" spans="1:43" ht="17.25" hidden="1" customHeight="1" x14ac:dyDescent="0.2">
      <c r="A1181" s="347" t="str">
        <f>'Stammdaten Mitarbeitende'!AA1181</f>
        <v/>
      </c>
      <c r="B1181" s="348" t="str">
        <f t="shared" si="1133"/>
        <v/>
      </c>
      <c r="C1181" s="162"/>
      <c r="D1181" s="163"/>
      <c r="E1181" s="164"/>
      <c r="F1181" s="165"/>
      <c r="G1181" s="307"/>
      <c r="H1181" s="308"/>
      <c r="I1181" s="346">
        <f t="shared" si="1134"/>
        <v>0</v>
      </c>
      <c r="J1181" s="309" t="str">
        <f t="shared" si="1135"/>
        <v/>
      </c>
      <c r="K1181" s="164"/>
      <c r="L1181" s="342" t="str">
        <f t="shared" si="1136"/>
        <v/>
      </c>
      <c r="M1181" s="309" t="str">
        <f t="shared" si="1137"/>
        <v/>
      </c>
      <c r="N1181" s="309" t="str">
        <f t="shared" si="1138"/>
        <v/>
      </c>
      <c r="O1181" s="309" t="str">
        <f t="shared" si="1139"/>
        <v/>
      </c>
      <c r="P1181" s="164"/>
      <c r="Q1181" s="309" t="str">
        <f t="shared" si="1140"/>
        <v/>
      </c>
      <c r="R1181" s="309" t="str">
        <f t="shared" si="1141"/>
        <v/>
      </c>
      <c r="S1181" s="56"/>
      <c r="T1181" s="57"/>
      <c r="U1181" s="64" t="str">
        <f>IF($A1181="","",'Stammdaten Mitarbeitende'!L1181)</f>
        <v/>
      </c>
      <c r="V1181" s="63">
        <f t="shared" si="1142"/>
        <v>0</v>
      </c>
      <c r="W1181" s="63" t="str">
        <f t="shared" si="1143"/>
        <v/>
      </c>
      <c r="X1181" s="63" t="str">
        <f t="shared" si="1144"/>
        <v/>
      </c>
      <c r="Y1181" s="65" t="str">
        <f t="shared" si="1145"/>
        <v/>
      </c>
      <c r="Z1181" s="65" t="str">
        <f t="shared" si="1146"/>
        <v/>
      </c>
      <c r="AA1181" s="19" t="str">
        <f t="shared" si="1147"/>
        <v/>
      </c>
      <c r="AB1181" s="19" t="str">
        <f t="shared" si="1148"/>
        <v/>
      </c>
      <c r="AC1181" s="19" t="str">
        <f t="shared" si="1149"/>
        <v/>
      </c>
      <c r="AD1181" s="19" t="str">
        <f t="shared" si="1150"/>
        <v/>
      </c>
      <c r="AE1181" s="19" t="str">
        <f t="shared" si="1151"/>
        <v/>
      </c>
      <c r="AF1181" s="19" t="str">
        <f t="shared" si="1152"/>
        <v/>
      </c>
      <c r="AG1181" s="19">
        <f t="shared" si="1153"/>
        <v>0</v>
      </c>
      <c r="AH1181" s="19" t="str">
        <f t="shared" si="1154"/>
        <v/>
      </c>
      <c r="AI1181" s="81">
        <f t="shared" si="1155"/>
        <v>0</v>
      </c>
      <c r="AJ1181" s="80">
        <f t="shared" si="1161"/>
        <v>0</v>
      </c>
      <c r="AK1181" s="19">
        <f t="shared" si="1156"/>
        <v>0</v>
      </c>
      <c r="AL1181" s="19">
        <f t="shared" si="1157"/>
        <v>0</v>
      </c>
      <c r="AM1181" s="64">
        <f>IF('Stammdaten Mitarbeitende'!N1181&gt;0,AC1181,0)</f>
        <v>0</v>
      </c>
      <c r="AN1181" s="74">
        <f>IF('Stammdaten Mitarbeitende'!N1181&gt;0,P1181,0)</f>
        <v>0</v>
      </c>
      <c r="AO1181" s="19">
        <f t="shared" si="1158"/>
        <v>0</v>
      </c>
      <c r="AP1181" s="19">
        <f t="shared" si="1159"/>
        <v>0</v>
      </c>
      <c r="AQ1181" s="97">
        <f t="shared" si="1160"/>
        <v>0</v>
      </c>
    </row>
    <row r="1182" spans="1:43" ht="17.25" hidden="1" customHeight="1" x14ac:dyDescent="0.2">
      <c r="A1182" s="347" t="str">
        <f>'Stammdaten Mitarbeitende'!AA1182</f>
        <v/>
      </c>
      <c r="B1182" s="348" t="str">
        <f t="shared" si="1133"/>
        <v/>
      </c>
      <c r="C1182" s="162"/>
      <c r="D1182" s="163"/>
      <c r="E1182" s="164"/>
      <c r="F1182" s="165"/>
      <c r="G1182" s="307"/>
      <c r="H1182" s="308"/>
      <c r="I1182" s="346">
        <f t="shared" si="1134"/>
        <v>0</v>
      </c>
      <c r="J1182" s="309" t="str">
        <f t="shared" si="1135"/>
        <v/>
      </c>
      <c r="K1182" s="164"/>
      <c r="L1182" s="342" t="str">
        <f t="shared" si="1136"/>
        <v/>
      </c>
      <c r="M1182" s="309" t="str">
        <f t="shared" si="1137"/>
        <v/>
      </c>
      <c r="N1182" s="309" t="str">
        <f t="shared" si="1138"/>
        <v/>
      </c>
      <c r="O1182" s="309" t="str">
        <f t="shared" si="1139"/>
        <v/>
      </c>
      <c r="P1182" s="164"/>
      <c r="Q1182" s="309" t="str">
        <f t="shared" si="1140"/>
        <v/>
      </c>
      <c r="R1182" s="309" t="str">
        <f t="shared" si="1141"/>
        <v/>
      </c>
      <c r="S1182" s="56"/>
      <c r="T1182" s="57"/>
      <c r="U1182" s="64" t="str">
        <f>IF($A1182="","",'Stammdaten Mitarbeitende'!L1182)</f>
        <v/>
      </c>
      <c r="V1182" s="63">
        <f t="shared" si="1142"/>
        <v>0</v>
      </c>
      <c r="W1182" s="63" t="str">
        <f t="shared" si="1143"/>
        <v/>
      </c>
      <c r="X1182" s="63" t="str">
        <f t="shared" si="1144"/>
        <v/>
      </c>
      <c r="Y1182" s="65" t="str">
        <f t="shared" si="1145"/>
        <v/>
      </c>
      <c r="Z1182" s="65" t="str">
        <f t="shared" si="1146"/>
        <v/>
      </c>
      <c r="AA1182" s="19" t="str">
        <f t="shared" si="1147"/>
        <v/>
      </c>
      <c r="AB1182" s="19" t="str">
        <f t="shared" si="1148"/>
        <v/>
      </c>
      <c r="AC1182" s="19" t="str">
        <f t="shared" si="1149"/>
        <v/>
      </c>
      <c r="AD1182" s="19" t="str">
        <f t="shared" si="1150"/>
        <v/>
      </c>
      <c r="AE1182" s="19" t="str">
        <f t="shared" si="1151"/>
        <v/>
      </c>
      <c r="AF1182" s="19" t="str">
        <f t="shared" si="1152"/>
        <v/>
      </c>
      <c r="AG1182" s="19">
        <f t="shared" si="1153"/>
        <v>0</v>
      </c>
      <c r="AH1182" s="19" t="str">
        <f t="shared" si="1154"/>
        <v/>
      </c>
      <c r="AI1182" s="81">
        <f t="shared" si="1155"/>
        <v>0</v>
      </c>
      <c r="AJ1182" s="80">
        <f t="shared" si="1161"/>
        <v>0</v>
      </c>
      <c r="AK1182" s="19">
        <f t="shared" si="1156"/>
        <v>0</v>
      </c>
      <c r="AL1182" s="19">
        <f t="shared" si="1157"/>
        <v>0</v>
      </c>
      <c r="AM1182" s="64">
        <f>IF('Stammdaten Mitarbeitende'!N1182&gt;0,AC1182,0)</f>
        <v>0</v>
      </c>
      <c r="AN1182" s="74">
        <f>IF('Stammdaten Mitarbeitende'!N1182&gt;0,P1182,0)</f>
        <v>0</v>
      </c>
      <c r="AO1182" s="19">
        <f t="shared" si="1158"/>
        <v>0</v>
      </c>
      <c r="AP1182" s="19">
        <f t="shared" si="1159"/>
        <v>0</v>
      </c>
      <c r="AQ1182" s="97">
        <f t="shared" si="1160"/>
        <v>0</v>
      </c>
    </row>
    <row r="1183" spans="1:43" ht="17.25" hidden="1" customHeight="1" x14ac:dyDescent="0.2">
      <c r="A1183" s="347" t="str">
        <f>'Stammdaten Mitarbeitende'!AA1183</f>
        <v/>
      </c>
      <c r="B1183" s="348" t="str">
        <f t="shared" si="1133"/>
        <v/>
      </c>
      <c r="C1183" s="162"/>
      <c r="D1183" s="163"/>
      <c r="E1183" s="164"/>
      <c r="F1183" s="165"/>
      <c r="G1183" s="307"/>
      <c r="H1183" s="308"/>
      <c r="I1183" s="346">
        <f t="shared" si="1134"/>
        <v>0</v>
      </c>
      <c r="J1183" s="309" t="str">
        <f t="shared" si="1135"/>
        <v/>
      </c>
      <c r="K1183" s="164"/>
      <c r="L1183" s="342" t="str">
        <f t="shared" si="1136"/>
        <v/>
      </c>
      <c r="M1183" s="309" t="str">
        <f t="shared" si="1137"/>
        <v/>
      </c>
      <c r="N1183" s="309" t="str">
        <f t="shared" si="1138"/>
        <v/>
      </c>
      <c r="O1183" s="309" t="str">
        <f t="shared" si="1139"/>
        <v/>
      </c>
      <c r="P1183" s="164"/>
      <c r="Q1183" s="309" t="str">
        <f t="shared" si="1140"/>
        <v/>
      </c>
      <c r="R1183" s="309" t="str">
        <f t="shared" si="1141"/>
        <v/>
      </c>
      <c r="S1183" s="56"/>
      <c r="T1183" s="57"/>
      <c r="U1183" s="64" t="str">
        <f>IF($A1183="","",'Stammdaten Mitarbeitende'!L1183)</f>
        <v/>
      </c>
      <c r="V1183" s="63">
        <f t="shared" si="1142"/>
        <v>0</v>
      </c>
      <c r="W1183" s="63" t="str">
        <f t="shared" si="1143"/>
        <v/>
      </c>
      <c r="X1183" s="63" t="str">
        <f t="shared" si="1144"/>
        <v/>
      </c>
      <c r="Y1183" s="65" t="str">
        <f t="shared" si="1145"/>
        <v/>
      </c>
      <c r="Z1183" s="65" t="str">
        <f t="shared" si="1146"/>
        <v/>
      </c>
      <c r="AA1183" s="19" t="str">
        <f t="shared" si="1147"/>
        <v/>
      </c>
      <c r="AB1183" s="19" t="str">
        <f t="shared" si="1148"/>
        <v/>
      </c>
      <c r="AC1183" s="19" t="str">
        <f t="shared" si="1149"/>
        <v/>
      </c>
      <c r="AD1183" s="19" t="str">
        <f t="shared" si="1150"/>
        <v/>
      </c>
      <c r="AE1183" s="19" t="str">
        <f t="shared" si="1151"/>
        <v/>
      </c>
      <c r="AF1183" s="19" t="str">
        <f t="shared" si="1152"/>
        <v/>
      </c>
      <c r="AG1183" s="19">
        <f t="shared" si="1153"/>
        <v>0</v>
      </c>
      <c r="AH1183" s="19" t="str">
        <f t="shared" si="1154"/>
        <v/>
      </c>
      <c r="AI1183" s="81">
        <f t="shared" si="1155"/>
        <v>0</v>
      </c>
      <c r="AJ1183" s="80">
        <f t="shared" si="1161"/>
        <v>0</v>
      </c>
      <c r="AK1183" s="19">
        <f t="shared" si="1156"/>
        <v>0</v>
      </c>
      <c r="AL1183" s="19">
        <f t="shared" si="1157"/>
        <v>0</v>
      </c>
      <c r="AM1183" s="64">
        <f>IF('Stammdaten Mitarbeitende'!N1183&gt;0,AC1183,0)</f>
        <v>0</v>
      </c>
      <c r="AN1183" s="74">
        <f>IF('Stammdaten Mitarbeitende'!N1183&gt;0,P1183,0)</f>
        <v>0</v>
      </c>
      <c r="AO1183" s="19">
        <f t="shared" si="1158"/>
        <v>0</v>
      </c>
      <c r="AP1183" s="19">
        <f t="shared" si="1159"/>
        <v>0</v>
      </c>
      <c r="AQ1183" s="97">
        <f t="shared" si="1160"/>
        <v>0</v>
      </c>
    </row>
    <row r="1184" spans="1:43" ht="17.25" hidden="1" customHeight="1" x14ac:dyDescent="0.2">
      <c r="A1184" s="347" t="str">
        <f>'Stammdaten Mitarbeitende'!AA1184</f>
        <v/>
      </c>
      <c r="B1184" s="348" t="str">
        <f t="shared" si="1133"/>
        <v/>
      </c>
      <c r="C1184" s="162"/>
      <c r="D1184" s="163"/>
      <c r="E1184" s="164"/>
      <c r="F1184" s="165"/>
      <c r="G1184" s="307"/>
      <c r="H1184" s="308"/>
      <c r="I1184" s="346">
        <f t="shared" si="1134"/>
        <v>0</v>
      </c>
      <c r="J1184" s="309" t="str">
        <f t="shared" si="1135"/>
        <v/>
      </c>
      <c r="K1184" s="164"/>
      <c r="L1184" s="342" t="str">
        <f t="shared" si="1136"/>
        <v/>
      </c>
      <c r="M1184" s="309" t="str">
        <f t="shared" si="1137"/>
        <v/>
      </c>
      <c r="N1184" s="309" t="str">
        <f t="shared" si="1138"/>
        <v/>
      </c>
      <c r="O1184" s="309" t="str">
        <f t="shared" si="1139"/>
        <v/>
      </c>
      <c r="P1184" s="164"/>
      <c r="Q1184" s="309" t="str">
        <f t="shared" si="1140"/>
        <v/>
      </c>
      <c r="R1184" s="309" t="str">
        <f t="shared" si="1141"/>
        <v/>
      </c>
      <c r="S1184" s="56"/>
      <c r="T1184" s="57"/>
      <c r="U1184" s="64" t="str">
        <f>IF($A1184="","",'Stammdaten Mitarbeitende'!L1184)</f>
        <v/>
      </c>
      <c r="V1184" s="63">
        <f t="shared" si="1142"/>
        <v>0</v>
      </c>
      <c r="W1184" s="63" t="str">
        <f t="shared" si="1143"/>
        <v/>
      </c>
      <c r="X1184" s="63" t="str">
        <f t="shared" si="1144"/>
        <v/>
      </c>
      <c r="Y1184" s="65" t="str">
        <f t="shared" si="1145"/>
        <v/>
      </c>
      <c r="Z1184" s="65" t="str">
        <f t="shared" si="1146"/>
        <v/>
      </c>
      <c r="AA1184" s="19" t="str">
        <f t="shared" si="1147"/>
        <v/>
      </c>
      <c r="AB1184" s="19" t="str">
        <f t="shared" si="1148"/>
        <v/>
      </c>
      <c r="AC1184" s="19" t="str">
        <f t="shared" si="1149"/>
        <v/>
      </c>
      <c r="AD1184" s="19" t="str">
        <f t="shared" si="1150"/>
        <v/>
      </c>
      <c r="AE1184" s="19" t="str">
        <f t="shared" si="1151"/>
        <v/>
      </c>
      <c r="AF1184" s="19" t="str">
        <f t="shared" si="1152"/>
        <v/>
      </c>
      <c r="AG1184" s="19">
        <f t="shared" si="1153"/>
        <v>0</v>
      </c>
      <c r="AH1184" s="19" t="str">
        <f t="shared" si="1154"/>
        <v/>
      </c>
      <c r="AI1184" s="81">
        <f t="shared" si="1155"/>
        <v>0</v>
      </c>
      <c r="AJ1184" s="80">
        <f t="shared" si="1161"/>
        <v>0</v>
      </c>
      <c r="AK1184" s="19">
        <f t="shared" si="1156"/>
        <v>0</v>
      </c>
      <c r="AL1184" s="19">
        <f t="shared" si="1157"/>
        <v>0</v>
      </c>
      <c r="AM1184" s="64">
        <f>IF('Stammdaten Mitarbeitende'!N1184&gt;0,AC1184,0)</f>
        <v>0</v>
      </c>
      <c r="AN1184" s="74">
        <f>IF('Stammdaten Mitarbeitende'!N1184&gt;0,P1184,0)</f>
        <v>0</v>
      </c>
      <c r="AO1184" s="19">
        <f t="shared" si="1158"/>
        <v>0</v>
      </c>
      <c r="AP1184" s="19">
        <f t="shared" si="1159"/>
        <v>0</v>
      </c>
      <c r="AQ1184" s="97">
        <f t="shared" si="1160"/>
        <v>0</v>
      </c>
    </row>
    <row r="1185" spans="1:43" ht="17.25" hidden="1" customHeight="1" x14ac:dyDescent="0.2">
      <c r="A1185" s="347" t="str">
        <f>'Stammdaten Mitarbeitende'!AA1185</f>
        <v/>
      </c>
      <c r="B1185" s="348" t="str">
        <f t="shared" si="1133"/>
        <v/>
      </c>
      <c r="C1185" s="162"/>
      <c r="D1185" s="163"/>
      <c r="E1185" s="164"/>
      <c r="F1185" s="165"/>
      <c r="G1185" s="307"/>
      <c r="H1185" s="308"/>
      <c r="I1185" s="346">
        <f t="shared" si="1134"/>
        <v>0</v>
      </c>
      <c r="J1185" s="309" t="str">
        <f t="shared" si="1135"/>
        <v/>
      </c>
      <c r="K1185" s="164"/>
      <c r="L1185" s="342" t="str">
        <f t="shared" si="1136"/>
        <v/>
      </c>
      <c r="M1185" s="309" t="str">
        <f t="shared" si="1137"/>
        <v/>
      </c>
      <c r="N1185" s="309" t="str">
        <f t="shared" si="1138"/>
        <v/>
      </c>
      <c r="O1185" s="309" t="str">
        <f t="shared" si="1139"/>
        <v/>
      </c>
      <c r="P1185" s="164"/>
      <c r="Q1185" s="309" t="str">
        <f t="shared" si="1140"/>
        <v/>
      </c>
      <c r="R1185" s="309" t="str">
        <f t="shared" si="1141"/>
        <v/>
      </c>
      <c r="S1185" s="56"/>
      <c r="T1185" s="57"/>
      <c r="U1185" s="64" t="str">
        <f>IF($A1185="","",'Stammdaten Mitarbeitende'!L1185)</f>
        <v/>
      </c>
      <c r="V1185" s="63">
        <f t="shared" si="1142"/>
        <v>0</v>
      </c>
      <c r="W1185" s="63" t="str">
        <f t="shared" si="1143"/>
        <v/>
      </c>
      <c r="X1185" s="63" t="str">
        <f t="shared" si="1144"/>
        <v/>
      </c>
      <c r="Y1185" s="65" t="str">
        <f t="shared" si="1145"/>
        <v/>
      </c>
      <c r="Z1185" s="65" t="str">
        <f t="shared" si="1146"/>
        <v/>
      </c>
      <c r="AA1185" s="19" t="str">
        <f t="shared" si="1147"/>
        <v/>
      </c>
      <c r="AB1185" s="19" t="str">
        <f t="shared" si="1148"/>
        <v/>
      </c>
      <c r="AC1185" s="19" t="str">
        <f t="shared" si="1149"/>
        <v/>
      </c>
      <c r="AD1185" s="19" t="str">
        <f t="shared" si="1150"/>
        <v/>
      </c>
      <c r="AE1185" s="19" t="str">
        <f t="shared" si="1151"/>
        <v/>
      </c>
      <c r="AF1185" s="19" t="str">
        <f t="shared" si="1152"/>
        <v/>
      </c>
      <c r="AG1185" s="19">
        <f t="shared" si="1153"/>
        <v>0</v>
      </c>
      <c r="AH1185" s="19" t="str">
        <f t="shared" si="1154"/>
        <v/>
      </c>
      <c r="AI1185" s="81">
        <f t="shared" si="1155"/>
        <v>0</v>
      </c>
      <c r="AJ1185" s="80">
        <f t="shared" si="1161"/>
        <v>0</v>
      </c>
      <c r="AK1185" s="19">
        <f t="shared" si="1156"/>
        <v>0</v>
      </c>
      <c r="AL1185" s="19">
        <f t="shared" si="1157"/>
        <v>0</v>
      </c>
      <c r="AM1185" s="64">
        <f>IF('Stammdaten Mitarbeitende'!N1185&gt;0,AC1185,0)</f>
        <v>0</v>
      </c>
      <c r="AN1185" s="74">
        <f>IF('Stammdaten Mitarbeitende'!N1185&gt;0,P1185,0)</f>
        <v>0</v>
      </c>
      <c r="AO1185" s="19">
        <f t="shared" si="1158"/>
        <v>0</v>
      </c>
      <c r="AP1185" s="19">
        <f t="shared" si="1159"/>
        <v>0</v>
      </c>
      <c r="AQ1185" s="97">
        <f t="shared" si="1160"/>
        <v>0</v>
      </c>
    </row>
    <row r="1186" spans="1:43" ht="17.25" hidden="1" customHeight="1" x14ac:dyDescent="0.2">
      <c r="A1186" s="347" t="str">
        <f>'Stammdaten Mitarbeitende'!AA1186</f>
        <v/>
      </c>
      <c r="B1186" s="348" t="str">
        <f t="shared" si="1133"/>
        <v/>
      </c>
      <c r="C1186" s="162"/>
      <c r="D1186" s="163"/>
      <c r="E1186" s="164"/>
      <c r="F1186" s="165"/>
      <c r="G1186" s="307"/>
      <c r="H1186" s="308"/>
      <c r="I1186" s="346">
        <f t="shared" si="1134"/>
        <v>0</v>
      </c>
      <c r="J1186" s="309" t="str">
        <f t="shared" si="1135"/>
        <v/>
      </c>
      <c r="K1186" s="164"/>
      <c r="L1186" s="342" t="str">
        <f t="shared" si="1136"/>
        <v/>
      </c>
      <c r="M1186" s="309" t="str">
        <f t="shared" si="1137"/>
        <v/>
      </c>
      <c r="N1186" s="309" t="str">
        <f t="shared" si="1138"/>
        <v/>
      </c>
      <c r="O1186" s="309" t="str">
        <f t="shared" si="1139"/>
        <v/>
      </c>
      <c r="P1186" s="164"/>
      <c r="Q1186" s="309" t="str">
        <f t="shared" si="1140"/>
        <v/>
      </c>
      <c r="R1186" s="309" t="str">
        <f t="shared" si="1141"/>
        <v/>
      </c>
      <c r="S1186" s="56"/>
      <c r="T1186" s="57"/>
      <c r="U1186" s="64" t="str">
        <f>IF($A1186="","",'Stammdaten Mitarbeitende'!L1186)</f>
        <v/>
      </c>
      <c r="V1186" s="63">
        <f t="shared" si="1142"/>
        <v>0</v>
      </c>
      <c r="W1186" s="63" t="str">
        <f t="shared" si="1143"/>
        <v/>
      </c>
      <c r="X1186" s="63" t="str">
        <f t="shared" si="1144"/>
        <v/>
      </c>
      <c r="Y1186" s="65" t="str">
        <f t="shared" si="1145"/>
        <v/>
      </c>
      <c r="Z1186" s="65" t="str">
        <f t="shared" si="1146"/>
        <v/>
      </c>
      <c r="AA1186" s="19" t="str">
        <f t="shared" si="1147"/>
        <v/>
      </c>
      <c r="AB1186" s="19" t="str">
        <f t="shared" si="1148"/>
        <v/>
      </c>
      <c r="AC1186" s="19" t="str">
        <f t="shared" si="1149"/>
        <v/>
      </c>
      <c r="AD1186" s="19" t="str">
        <f t="shared" si="1150"/>
        <v/>
      </c>
      <c r="AE1186" s="19" t="str">
        <f t="shared" si="1151"/>
        <v/>
      </c>
      <c r="AF1186" s="19" t="str">
        <f t="shared" si="1152"/>
        <v/>
      </c>
      <c r="AG1186" s="19">
        <f t="shared" si="1153"/>
        <v>0</v>
      </c>
      <c r="AH1186" s="19" t="str">
        <f t="shared" si="1154"/>
        <v/>
      </c>
      <c r="AI1186" s="81">
        <f t="shared" si="1155"/>
        <v>0</v>
      </c>
      <c r="AJ1186" s="80">
        <f t="shared" si="1161"/>
        <v>0</v>
      </c>
      <c r="AK1186" s="19">
        <f t="shared" si="1156"/>
        <v>0</v>
      </c>
      <c r="AL1186" s="19">
        <f t="shared" si="1157"/>
        <v>0</v>
      </c>
      <c r="AM1186" s="64">
        <f>IF('Stammdaten Mitarbeitende'!N1186&gt;0,AC1186,0)</f>
        <v>0</v>
      </c>
      <c r="AN1186" s="74">
        <f>IF('Stammdaten Mitarbeitende'!N1186&gt;0,P1186,0)</f>
        <v>0</v>
      </c>
      <c r="AO1186" s="19">
        <f t="shared" si="1158"/>
        <v>0</v>
      </c>
      <c r="AP1186" s="19">
        <f t="shared" si="1159"/>
        <v>0</v>
      </c>
      <c r="AQ1186" s="97">
        <f t="shared" si="1160"/>
        <v>0</v>
      </c>
    </row>
    <row r="1187" spans="1:43" ht="17.25" hidden="1" customHeight="1" x14ac:dyDescent="0.2">
      <c r="A1187" s="347" t="str">
        <f>'Stammdaten Mitarbeitende'!AA1187</f>
        <v/>
      </c>
      <c r="B1187" s="348" t="str">
        <f t="shared" si="1133"/>
        <v/>
      </c>
      <c r="C1187" s="162"/>
      <c r="D1187" s="163"/>
      <c r="E1187" s="164"/>
      <c r="F1187" s="165"/>
      <c r="G1187" s="307"/>
      <c r="H1187" s="308"/>
      <c r="I1187" s="346">
        <f t="shared" si="1134"/>
        <v>0</v>
      </c>
      <c r="J1187" s="309" t="str">
        <f t="shared" si="1135"/>
        <v/>
      </c>
      <c r="K1187" s="164"/>
      <c r="L1187" s="342" t="str">
        <f t="shared" si="1136"/>
        <v/>
      </c>
      <c r="M1187" s="309" t="str">
        <f t="shared" si="1137"/>
        <v/>
      </c>
      <c r="N1187" s="309" t="str">
        <f t="shared" si="1138"/>
        <v/>
      </c>
      <c r="O1187" s="309" t="str">
        <f t="shared" si="1139"/>
        <v/>
      </c>
      <c r="P1187" s="164"/>
      <c r="Q1187" s="309" t="str">
        <f t="shared" si="1140"/>
        <v/>
      </c>
      <c r="R1187" s="309" t="str">
        <f t="shared" si="1141"/>
        <v/>
      </c>
      <c r="S1187" s="56"/>
      <c r="T1187" s="57"/>
      <c r="U1187" s="64" t="str">
        <f>IF($A1187="","",'Stammdaten Mitarbeitende'!L1187)</f>
        <v/>
      </c>
      <c r="V1187" s="63">
        <f t="shared" si="1142"/>
        <v>0</v>
      </c>
      <c r="W1187" s="63" t="str">
        <f t="shared" si="1143"/>
        <v/>
      </c>
      <c r="X1187" s="63" t="str">
        <f t="shared" si="1144"/>
        <v/>
      </c>
      <c r="Y1187" s="65" t="str">
        <f t="shared" si="1145"/>
        <v/>
      </c>
      <c r="Z1187" s="65" t="str">
        <f t="shared" si="1146"/>
        <v/>
      </c>
      <c r="AA1187" s="19" t="str">
        <f t="shared" si="1147"/>
        <v/>
      </c>
      <c r="AB1187" s="19" t="str">
        <f t="shared" si="1148"/>
        <v/>
      </c>
      <c r="AC1187" s="19" t="str">
        <f t="shared" si="1149"/>
        <v/>
      </c>
      <c r="AD1187" s="19" t="str">
        <f t="shared" si="1150"/>
        <v/>
      </c>
      <c r="AE1187" s="19" t="str">
        <f t="shared" si="1151"/>
        <v/>
      </c>
      <c r="AF1187" s="19" t="str">
        <f t="shared" si="1152"/>
        <v/>
      </c>
      <c r="AG1187" s="19">
        <f t="shared" si="1153"/>
        <v>0</v>
      </c>
      <c r="AH1187" s="19" t="str">
        <f t="shared" si="1154"/>
        <v/>
      </c>
      <c r="AI1187" s="81">
        <f t="shared" si="1155"/>
        <v>0</v>
      </c>
      <c r="AJ1187" s="80">
        <f t="shared" si="1161"/>
        <v>0</v>
      </c>
      <c r="AK1187" s="19">
        <f t="shared" si="1156"/>
        <v>0</v>
      </c>
      <c r="AL1187" s="19">
        <f t="shared" si="1157"/>
        <v>0</v>
      </c>
      <c r="AM1187" s="64">
        <f>IF('Stammdaten Mitarbeitende'!N1187&gt;0,AC1187,0)</f>
        <v>0</v>
      </c>
      <c r="AN1187" s="74">
        <f>IF('Stammdaten Mitarbeitende'!N1187&gt;0,P1187,0)</f>
        <v>0</v>
      </c>
      <c r="AO1187" s="19">
        <f t="shared" si="1158"/>
        <v>0</v>
      </c>
      <c r="AP1187" s="19">
        <f t="shared" si="1159"/>
        <v>0</v>
      </c>
      <c r="AQ1187" s="97">
        <f t="shared" si="1160"/>
        <v>0</v>
      </c>
    </row>
    <row r="1188" spans="1:43" ht="17.25" hidden="1" customHeight="1" x14ac:dyDescent="0.2">
      <c r="A1188" s="347" t="str">
        <f>'Stammdaten Mitarbeitende'!AA1188</f>
        <v/>
      </c>
      <c r="B1188" s="348" t="str">
        <f t="shared" si="1133"/>
        <v/>
      </c>
      <c r="C1188" s="162"/>
      <c r="D1188" s="163"/>
      <c r="E1188" s="164"/>
      <c r="F1188" s="165"/>
      <c r="G1188" s="307"/>
      <c r="H1188" s="308"/>
      <c r="I1188" s="346">
        <f t="shared" si="1134"/>
        <v>0</v>
      </c>
      <c r="J1188" s="309" t="str">
        <f t="shared" si="1135"/>
        <v/>
      </c>
      <c r="K1188" s="164"/>
      <c r="L1188" s="342" t="str">
        <f t="shared" si="1136"/>
        <v/>
      </c>
      <c r="M1188" s="309" t="str">
        <f t="shared" si="1137"/>
        <v/>
      </c>
      <c r="N1188" s="309" t="str">
        <f t="shared" si="1138"/>
        <v/>
      </c>
      <c r="O1188" s="309" t="str">
        <f t="shared" si="1139"/>
        <v/>
      </c>
      <c r="P1188" s="164"/>
      <c r="Q1188" s="309" t="str">
        <f t="shared" si="1140"/>
        <v/>
      </c>
      <c r="R1188" s="309" t="str">
        <f t="shared" si="1141"/>
        <v/>
      </c>
      <c r="S1188" s="56"/>
      <c r="T1188" s="57"/>
      <c r="U1188" s="64" t="str">
        <f>IF($A1188="","",'Stammdaten Mitarbeitende'!L1188)</f>
        <v/>
      </c>
      <c r="V1188" s="63">
        <f t="shared" si="1142"/>
        <v>0</v>
      </c>
      <c r="W1188" s="63" t="str">
        <f t="shared" si="1143"/>
        <v/>
      </c>
      <c r="X1188" s="63" t="str">
        <f t="shared" si="1144"/>
        <v/>
      </c>
      <c r="Y1188" s="65" t="str">
        <f t="shared" si="1145"/>
        <v/>
      </c>
      <c r="Z1188" s="65" t="str">
        <f t="shared" si="1146"/>
        <v/>
      </c>
      <c r="AA1188" s="19" t="str">
        <f t="shared" si="1147"/>
        <v/>
      </c>
      <c r="AB1188" s="19" t="str">
        <f t="shared" si="1148"/>
        <v/>
      </c>
      <c r="AC1188" s="19" t="str">
        <f t="shared" si="1149"/>
        <v/>
      </c>
      <c r="AD1188" s="19" t="str">
        <f t="shared" si="1150"/>
        <v/>
      </c>
      <c r="AE1188" s="19" t="str">
        <f t="shared" si="1151"/>
        <v/>
      </c>
      <c r="AF1188" s="19" t="str">
        <f t="shared" si="1152"/>
        <v/>
      </c>
      <c r="AG1188" s="19">
        <f t="shared" si="1153"/>
        <v>0</v>
      </c>
      <c r="AH1188" s="19" t="str">
        <f t="shared" si="1154"/>
        <v/>
      </c>
      <c r="AI1188" s="81">
        <f t="shared" si="1155"/>
        <v>0</v>
      </c>
      <c r="AJ1188" s="80">
        <f t="shared" si="1161"/>
        <v>0</v>
      </c>
      <c r="AK1188" s="19">
        <f t="shared" si="1156"/>
        <v>0</v>
      </c>
      <c r="AL1188" s="19">
        <f t="shared" si="1157"/>
        <v>0</v>
      </c>
      <c r="AM1188" s="64">
        <f>IF('Stammdaten Mitarbeitende'!N1188&gt;0,AC1188,0)</f>
        <v>0</v>
      </c>
      <c r="AN1188" s="74">
        <f>IF('Stammdaten Mitarbeitende'!N1188&gt;0,P1188,0)</f>
        <v>0</v>
      </c>
      <c r="AO1188" s="19">
        <f t="shared" si="1158"/>
        <v>0</v>
      </c>
      <c r="AP1188" s="19">
        <f t="shared" si="1159"/>
        <v>0</v>
      </c>
      <c r="AQ1188" s="97">
        <f t="shared" si="1160"/>
        <v>0</v>
      </c>
    </row>
    <row r="1189" spans="1:43" ht="17.25" hidden="1" customHeight="1" x14ac:dyDescent="0.2">
      <c r="A1189" s="347" t="str">
        <f>'Stammdaten Mitarbeitende'!AA1189</f>
        <v/>
      </c>
      <c r="B1189" s="348" t="str">
        <f t="shared" si="1133"/>
        <v/>
      </c>
      <c r="C1189" s="162"/>
      <c r="D1189" s="163"/>
      <c r="E1189" s="164"/>
      <c r="F1189" s="165"/>
      <c r="G1189" s="307"/>
      <c r="H1189" s="308"/>
      <c r="I1189" s="346">
        <f t="shared" si="1134"/>
        <v>0</v>
      </c>
      <c r="J1189" s="309" t="str">
        <f t="shared" si="1135"/>
        <v/>
      </c>
      <c r="K1189" s="164"/>
      <c r="L1189" s="342" t="str">
        <f t="shared" si="1136"/>
        <v/>
      </c>
      <c r="M1189" s="309" t="str">
        <f t="shared" si="1137"/>
        <v/>
      </c>
      <c r="N1189" s="309" t="str">
        <f t="shared" si="1138"/>
        <v/>
      </c>
      <c r="O1189" s="309" t="str">
        <f t="shared" si="1139"/>
        <v/>
      </c>
      <c r="P1189" s="164"/>
      <c r="Q1189" s="309" t="str">
        <f t="shared" si="1140"/>
        <v/>
      </c>
      <c r="R1189" s="309" t="str">
        <f t="shared" si="1141"/>
        <v/>
      </c>
      <c r="S1189" s="56"/>
      <c r="T1189" s="57"/>
      <c r="U1189" s="64" t="str">
        <f>IF($A1189="","",'Stammdaten Mitarbeitende'!L1189)</f>
        <v/>
      </c>
      <c r="V1189" s="63">
        <f t="shared" si="1142"/>
        <v>0</v>
      </c>
      <c r="W1189" s="63" t="str">
        <f t="shared" si="1143"/>
        <v/>
      </c>
      <c r="X1189" s="63" t="str">
        <f t="shared" si="1144"/>
        <v/>
      </c>
      <c r="Y1189" s="65" t="str">
        <f t="shared" si="1145"/>
        <v/>
      </c>
      <c r="Z1189" s="65" t="str">
        <f t="shared" si="1146"/>
        <v/>
      </c>
      <c r="AA1189" s="19" t="str">
        <f t="shared" si="1147"/>
        <v/>
      </c>
      <c r="AB1189" s="19" t="str">
        <f t="shared" si="1148"/>
        <v/>
      </c>
      <c r="AC1189" s="19" t="str">
        <f t="shared" si="1149"/>
        <v/>
      </c>
      <c r="AD1189" s="19" t="str">
        <f t="shared" si="1150"/>
        <v/>
      </c>
      <c r="AE1189" s="19" t="str">
        <f t="shared" si="1151"/>
        <v/>
      </c>
      <c r="AF1189" s="19" t="str">
        <f t="shared" si="1152"/>
        <v/>
      </c>
      <c r="AG1189" s="19">
        <f t="shared" si="1153"/>
        <v>0</v>
      </c>
      <c r="AH1189" s="19" t="str">
        <f t="shared" si="1154"/>
        <v/>
      </c>
      <c r="AI1189" s="81">
        <f t="shared" si="1155"/>
        <v>0</v>
      </c>
      <c r="AJ1189" s="80">
        <f t="shared" si="1161"/>
        <v>0</v>
      </c>
      <c r="AK1189" s="19">
        <f t="shared" si="1156"/>
        <v>0</v>
      </c>
      <c r="AL1189" s="19">
        <f t="shared" si="1157"/>
        <v>0</v>
      </c>
      <c r="AM1189" s="64">
        <f>IF('Stammdaten Mitarbeitende'!N1189&gt;0,AC1189,0)</f>
        <v>0</v>
      </c>
      <c r="AN1189" s="74">
        <f>IF('Stammdaten Mitarbeitende'!N1189&gt;0,P1189,0)</f>
        <v>0</v>
      </c>
      <c r="AO1189" s="19">
        <f t="shared" si="1158"/>
        <v>0</v>
      </c>
      <c r="AP1189" s="19">
        <f t="shared" si="1159"/>
        <v>0</v>
      </c>
      <c r="AQ1189" s="97">
        <f t="shared" si="1160"/>
        <v>0</v>
      </c>
    </row>
    <row r="1190" spans="1:43" ht="17.25" hidden="1" customHeight="1" x14ac:dyDescent="0.2">
      <c r="A1190" s="347" t="str">
        <f>'Stammdaten Mitarbeitende'!AA1190</f>
        <v/>
      </c>
      <c r="B1190" s="348" t="str">
        <f t="shared" si="1133"/>
        <v/>
      </c>
      <c r="C1190" s="162"/>
      <c r="D1190" s="163"/>
      <c r="E1190" s="164"/>
      <c r="F1190" s="165"/>
      <c r="G1190" s="307"/>
      <c r="H1190" s="308"/>
      <c r="I1190" s="346">
        <f t="shared" si="1134"/>
        <v>0</v>
      </c>
      <c r="J1190" s="309" t="str">
        <f t="shared" si="1135"/>
        <v/>
      </c>
      <c r="K1190" s="164"/>
      <c r="L1190" s="342" t="str">
        <f t="shared" si="1136"/>
        <v/>
      </c>
      <c r="M1190" s="309" t="str">
        <f t="shared" si="1137"/>
        <v/>
      </c>
      <c r="N1190" s="309" t="str">
        <f t="shared" si="1138"/>
        <v/>
      </c>
      <c r="O1190" s="309" t="str">
        <f t="shared" si="1139"/>
        <v/>
      </c>
      <c r="P1190" s="164"/>
      <c r="Q1190" s="309" t="str">
        <f t="shared" si="1140"/>
        <v/>
      </c>
      <c r="R1190" s="309" t="str">
        <f t="shared" si="1141"/>
        <v/>
      </c>
      <c r="S1190" s="56"/>
      <c r="T1190" s="57"/>
      <c r="U1190" s="64" t="str">
        <f>IF($A1190="","",'Stammdaten Mitarbeitende'!L1190)</f>
        <v/>
      </c>
      <c r="V1190" s="63">
        <f t="shared" si="1142"/>
        <v>0</v>
      </c>
      <c r="W1190" s="63" t="str">
        <f t="shared" si="1143"/>
        <v/>
      </c>
      <c r="X1190" s="63" t="str">
        <f t="shared" si="1144"/>
        <v/>
      </c>
      <c r="Y1190" s="65" t="str">
        <f t="shared" si="1145"/>
        <v/>
      </c>
      <c r="Z1190" s="65" t="str">
        <f t="shared" si="1146"/>
        <v/>
      </c>
      <c r="AA1190" s="19" t="str">
        <f t="shared" si="1147"/>
        <v/>
      </c>
      <c r="AB1190" s="19" t="str">
        <f t="shared" si="1148"/>
        <v/>
      </c>
      <c r="AC1190" s="19" t="str">
        <f t="shared" si="1149"/>
        <v/>
      </c>
      <c r="AD1190" s="19" t="str">
        <f t="shared" si="1150"/>
        <v/>
      </c>
      <c r="AE1190" s="19" t="str">
        <f t="shared" si="1151"/>
        <v/>
      </c>
      <c r="AF1190" s="19" t="str">
        <f t="shared" si="1152"/>
        <v/>
      </c>
      <c r="AG1190" s="19">
        <f t="shared" si="1153"/>
        <v>0</v>
      </c>
      <c r="AH1190" s="19" t="str">
        <f t="shared" si="1154"/>
        <v/>
      </c>
      <c r="AI1190" s="81">
        <f t="shared" si="1155"/>
        <v>0</v>
      </c>
      <c r="AJ1190" s="80">
        <f t="shared" si="1161"/>
        <v>0</v>
      </c>
      <c r="AK1190" s="19">
        <f t="shared" si="1156"/>
        <v>0</v>
      </c>
      <c r="AL1190" s="19">
        <f t="shared" si="1157"/>
        <v>0</v>
      </c>
      <c r="AM1190" s="64">
        <f>IF('Stammdaten Mitarbeitende'!N1190&gt;0,AC1190,0)</f>
        <v>0</v>
      </c>
      <c r="AN1190" s="74">
        <f>IF('Stammdaten Mitarbeitende'!N1190&gt;0,P1190,0)</f>
        <v>0</v>
      </c>
      <c r="AO1190" s="19">
        <f t="shared" si="1158"/>
        <v>0</v>
      </c>
      <c r="AP1190" s="19">
        <f t="shared" si="1159"/>
        <v>0</v>
      </c>
      <c r="AQ1190" s="97">
        <f t="shared" si="1160"/>
        <v>0</v>
      </c>
    </row>
    <row r="1191" spans="1:43" ht="17.25" hidden="1" customHeight="1" x14ac:dyDescent="0.2">
      <c r="A1191" s="347" t="str">
        <f>'Stammdaten Mitarbeitende'!AA1191</f>
        <v/>
      </c>
      <c r="B1191" s="348" t="str">
        <f t="shared" si="1133"/>
        <v/>
      </c>
      <c r="C1191" s="162"/>
      <c r="D1191" s="163"/>
      <c r="E1191" s="164"/>
      <c r="F1191" s="165"/>
      <c r="G1191" s="307"/>
      <c r="H1191" s="308"/>
      <c r="I1191" s="346">
        <f t="shared" si="1134"/>
        <v>0</v>
      </c>
      <c r="J1191" s="309" t="str">
        <f t="shared" si="1135"/>
        <v/>
      </c>
      <c r="K1191" s="164"/>
      <c r="L1191" s="342" t="str">
        <f t="shared" si="1136"/>
        <v/>
      </c>
      <c r="M1191" s="309" t="str">
        <f t="shared" si="1137"/>
        <v/>
      </c>
      <c r="N1191" s="309" t="str">
        <f t="shared" si="1138"/>
        <v/>
      </c>
      <c r="O1191" s="309" t="str">
        <f t="shared" si="1139"/>
        <v/>
      </c>
      <c r="P1191" s="164"/>
      <c r="Q1191" s="309" t="str">
        <f t="shared" si="1140"/>
        <v/>
      </c>
      <c r="R1191" s="309" t="str">
        <f t="shared" si="1141"/>
        <v/>
      </c>
      <c r="S1191" s="56"/>
      <c r="T1191" s="57"/>
      <c r="U1191" s="64" t="str">
        <f>IF($A1191="","",'Stammdaten Mitarbeitende'!L1191)</f>
        <v/>
      </c>
      <c r="V1191" s="63">
        <f t="shared" si="1142"/>
        <v>0</v>
      </c>
      <c r="W1191" s="63" t="str">
        <f t="shared" si="1143"/>
        <v/>
      </c>
      <c r="X1191" s="63" t="str">
        <f t="shared" si="1144"/>
        <v/>
      </c>
      <c r="Y1191" s="65" t="str">
        <f t="shared" si="1145"/>
        <v/>
      </c>
      <c r="Z1191" s="65" t="str">
        <f t="shared" si="1146"/>
        <v/>
      </c>
      <c r="AA1191" s="19" t="str">
        <f t="shared" si="1147"/>
        <v/>
      </c>
      <c r="AB1191" s="19" t="str">
        <f t="shared" si="1148"/>
        <v/>
      </c>
      <c r="AC1191" s="19" t="str">
        <f t="shared" si="1149"/>
        <v/>
      </c>
      <c r="AD1191" s="19" t="str">
        <f t="shared" si="1150"/>
        <v/>
      </c>
      <c r="AE1191" s="19" t="str">
        <f t="shared" si="1151"/>
        <v/>
      </c>
      <c r="AF1191" s="19" t="str">
        <f t="shared" si="1152"/>
        <v/>
      </c>
      <c r="AG1191" s="19">
        <f t="shared" si="1153"/>
        <v>0</v>
      </c>
      <c r="AH1191" s="19" t="str">
        <f t="shared" si="1154"/>
        <v/>
      </c>
      <c r="AI1191" s="81">
        <f t="shared" si="1155"/>
        <v>0</v>
      </c>
      <c r="AJ1191" s="80">
        <f t="shared" si="1161"/>
        <v>0</v>
      </c>
      <c r="AK1191" s="19">
        <f t="shared" si="1156"/>
        <v>0</v>
      </c>
      <c r="AL1191" s="19">
        <f t="shared" si="1157"/>
        <v>0</v>
      </c>
      <c r="AM1191" s="64">
        <f>IF('Stammdaten Mitarbeitende'!N1191&gt;0,AC1191,0)</f>
        <v>0</v>
      </c>
      <c r="AN1191" s="74">
        <f>IF('Stammdaten Mitarbeitende'!N1191&gt;0,P1191,0)</f>
        <v>0</v>
      </c>
      <c r="AO1191" s="19">
        <f t="shared" si="1158"/>
        <v>0</v>
      </c>
      <c r="AP1191" s="19">
        <f t="shared" si="1159"/>
        <v>0</v>
      </c>
      <c r="AQ1191" s="97">
        <f t="shared" si="1160"/>
        <v>0</v>
      </c>
    </row>
    <row r="1192" spans="1:43" ht="17.25" hidden="1" customHeight="1" x14ac:dyDescent="0.2">
      <c r="A1192" s="347" t="str">
        <f>'Stammdaten Mitarbeitende'!AA1192</f>
        <v/>
      </c>
      <c r="B1192" s="348" t="str">
        <f t="shared" si="1133"/>
        <v/>
      </c>
      <c r="C1192" s="162"/>
      <c r="D1192" s="163"/>
      <c r="E1192" s="164"/>
      <c r="F1192" s="165"/>
      <c r="G1192" s="307"/>
      <c r="H1192" s="308"/>
      <c r="I1192" s="346">
        <f t="shared" si="1134"/>
        <v>0</v>
      </c>
      <c r="J1192" s="309" t="str">
        <f t="shared" si="1135"/>
        <v/>
      </c>
      <c r="K1192" s="164"/>
      <c r="L1192" s="342" t="str">
        <f t="shared" si="1136"/>
        <v/>
      </c>
      <c r="M1192" s="309" t="str">
        <f t="shared" si="1137"/>
        <v/>
      </c>
      <c r="N1192" s="309" t="str">
        <f t="shared" si="1138"/>
        <v/>
      </c>
      <c r="O1192" s="309" t="str">
        <f t="shared" si="1139"/>
        <v/>
      </c>
      <c r="P1192" s="164"/>
      <c r="Q1192" s="309" t="str">
        <f t="shared" si="1140"/>
        <v/>
      </c>
      <c r="R1192" s="309" t="str">
        <f t="shared" si="1141"/>
        <v/>
      </c>
      <c r="S1192" s="56"/>
      <c r="T1192" s="57"/>
      <c r="U1192" s="64" t="str">
        <f>IF($A1192="","",'Stammdaten Mitarbeitende'!L1192)</f>
        <v/>
      </c>
      <c r="V1192" s="63">
        <f t="shared" si="1142"/>
        <v>0</v>
      </c>
      <c r="W1192" s="63" t="str">
        <f t="shared" si="1143"/>
        <v/>
      </c>
      <c r="X1192" s="63" t="str">
        <f t="shared" si="1144"/>
        <v/>
      </c>
      <c r="Y1192" s="65" t="str">
        <f t="shared" si="1145"/>
        <v/>
      </c>
      <c r="Z1192" s="65" t="str">
        <f t="shared" si="1146"/>
        <v/>
      </c>
      <c r="AA1192" s="19" t="str">
        <f t="shared" si="1147"/>
        <v/>
      </c>
      <c r="AB1192" s="19" t="str">
        <f t="shared" si="1148"/>
        <v/>
      </c>
      <c r="AC1192" s="19" t="str">
        <f t="shared" si="1149"/>
        <v/>
      </c>
      <c r="AD1192" s="19" t="str">
        <f t="shared" si="1150"/>
        <v/>
      </c>
      <c r="AE1192" s="19" t="str">
        <f t="shared" si="1151"/>
        <v/>
      </c>
      <c r="AF1192" s="19" t="str">
        <f t="shared" si="1152"/>
        <v/>
      </c>
      <c r="AG1192" s="19">
        <f t="shared" si="1153"/>
        <v>0</v>
      </c>
      <c r="AH1192" s="19" t="str">
        <f t="shared" si="1154"/>
        <v/>
      </c>
      <c r="AI1192" s="81">
        <f t="shared" si="1155"/>
        <v>0</v>
      </c>
      <c r="AJ1192" s="80">
        <f t="shared" si="1161"/>
        <v>0</v>
      </c>
      <c r="AK1192" s="19">
        <f t="shared" si="1156"/>
        <v>0</v>
      </c>
      <c r="AL1192" s="19">
        <f t="shared" si="1157"/>
        <v>0</v>
      </c>
      <c r="AM1192" s="64">
        <f>IF('Stammdaten Mitarbeitende'!N1192&gt;0,AC1192,0)</f>
        <v>0</v>
      </c>
      <c r="AN1192" s="74">
        <f>IF('Stammdaten Mitarbeitende'!N1192&gt;0,P1192,0)</f>
        <v>0</v>
      </c>
      <c r="AO1192" s="19">
        <f t="shared" si="1158"/>
        <v>0</v>
      </c>
      <c r="AP1192" s="19">
        <f t="shared" si="1159"/>
        <v>0</v>
      </c>
      <c r="AQ1192" s="97">
        <f t="shared" si="1160"/>
        <v>0</v>
      </c>
    </row>
    <row r="1193" spans="1:43" ht="17.25" hidden="1" customHeight="1" x14ac:dyDescent="0.2">
      <c r="A1193" s="347" t="str">
        <f>'Stammdaten Mitarbeitende'!AA1193</f>
        <v/>
      </c>
      <c r="B1193" s="348" t="str">
        <f t="shared" si="1133"/>
        <v/>
      </c>
      <c r="C1193" s="162"/>
      <c r="D1193" s="163"/>
      <c r="E1193" s="164"/>
      <c r="F1193" s="165"/>
      <c r="G1193" s="307"/>
      <c r="H1193" s="308"/>
      <c r="I1193" s="346">
        <f t="shared" si="1134"/>
        <v>0</v>
      </c>
      <c r="J1193" s="309" t="str">
        <f t="shared" si="1135"/>
        <v/>
      </c>
      <c r="K1193" s="164"/>
      <c r="L1193" s="342" t="str">
        <f t="shared" si="1136"/>
        <v/>
      </c>
      <c r="M1193" s="309" t="str">
        <f t="shared" si="1137"/>
        <v/>
      </c>
      <c r="N1193" s="309" t="str">
        <f t="shared" si="1138"/>
        <v/>
      </c>
      <c r="O1193" s="309" t="str">
        <f t="shared" si="1139"/>
        <v/>
      </c>
      <c r="P1193" s="164"/>
      <c r="Q1193" s="309" t="str">
        <f t="shared" si="1140"/>
        <v/>
      </c>
      <c r="R1193" s="309" t="str">
        <f t="shared" si="1141"/>
        <v/>
      </c>
      <c r="S1193" s="56"/>
      <c r="T1193" s="57"/>
      <c r="U1193" s="64" t="str">
        <f>IF($A1193="","",'Stammdaten Mitarbeitende'!L1193)</f>
        <v/>
      </c>
      <c r="V1193" s="63">
        <f t="shared" si="1142"/>
        <v>0</v>
      </c>
      <c r="W1193" s="63" t="str">
        <f t="shared" si="1143"/>
        <v/>
      </c>
      <c r="X1193" s="63" t="str">
        <f t="shared" si="1144"/>
        <v/>
      </c>
      <c r="Y1193" s="65" t="str">
        <f t="shared" si="1145"/>
        <v/>
      </c>
      <c r="Z1193" s="65" t="str">
        <f t="shared" si="1146"/>
        <v/>
      </c>
      <c r="AA1193" s="19" t="str">
        <f t="shared" si="1147"/>
        <v/>
      </c>
      <c r="AB1193" s="19" t="str">
        <f t="shared" si="1148"/>
        <v/>
      </c>
      <c r="AC1193" s="19" t="str">
        <f t="shared" si="1149"/>
        <v/>
      </c>
      <c r="AD1193" s="19" t="str">
        <f t="shared" si="1150"/>
        <v/>
      </c>
      <c r="AE1193" s="19" t="str">
        <f t="shared" si="1151"/>
        <v/>
      </c>
      <c r="AF1193" s="19" t="str">
        <f t="shared" si="1152"/>
        <v/>
      </c>
      <c r="AG1193" s="19">
        <f t="shared" si="1153"/>
        <v>0</v>
      </c>
      <c r="AH1193" s="19" t="str">
        <f t="shared" si="1154"/>
        <v/>
      </c>
      <c r="AI1193" s="81">
        <f t="shared" si="1155"/>
        <v>0</v>
      </c>
      <c r="AJ1193" s="80">
        <f t="shared" si="1161"/>
        <v>0</v>
      </c>
      <c r="AK1193" s="19">
        <f t="shared" si="1156"/>
        <v>0</v>
      </c>
      <c r="AL1193" s="19">
        <f t="shared" si="1157"/>
        <v>0</v>
      </c>
      <c r="AM1193" s="64">
        <f>IF('Stammdaten Mitarbeitende'!N1193&gt;0,AC1193,0)</f>
        <v>0</v>
      </c>
      <c r="AN1193" s="74">
        <f>IF('Stammdaten Mitarbeitende'!N1193&gt;0,P1193,0)</f>
        <v>0</v>
      </c>
      <c r="AO1193" s="19">
        <f t="shared" si="1158"/>
        <v>0</v>
      </c>
      <c r="AP1193" s="19">
        <f t="shared" si="1159"/>
        <v>0</v>
      </c>
      <c r="AQ1193" s="97">
        <f t="shared" si="1160"/>
        <v>0</v>
      </c>
    </row>
    <row r="1194" spans="1:43" ht="17.25" hidden="1" customHeight="1" x14ac:dyDescent="0.2">
      <c r="A1194" s="347" t="str">
        <f>'Stammdaten Mitarbeitende'!AA1194</f>
        <v/>
      </c>
      <c r="B1194" s="348" t="str">
        <f t="shared" si="1133"/>
        <v/>
      </c>
      <c r="C1194" s="162"/>
      <c r="D1194" s="163"/>
      <c r="E1194" s="164"/>
      <c r="F1194" s="165"/>
      <c r="G1194" s="307"/>
      <c r="H1194" s="308"/>
      <c r="I1194" s="346">
        <f t="shared" si="1134"/>
        <v>0</v>
      </c>
      <c r="J1194" s="309" t="str">
        <f t="shared" si="1135"/>
        <v/>
      </c>
      <c r="K1194" s="164"/>
      <c r="L1194" s="342" t="str">
        <f t="shared" si="1136"/>
        <v/>
      </c>
      <c r="M1194" s="309" t="str">
        <f t="shared" si="1137"/>
        <v/>
      </c>
      <c r="N1194" s="309" t="str">
        <f t="shared" si="1138"/>
        <v/>
      </c>
      <c r="O1194" s="309" t="str">
        <f t="shared" si="1139"/>
        <v/>
      </c>
      <c r="P1194" s="164"/>
      <c r="Q1194" s="309" t="str">
        <f t="shared" si="1140"/>
        <v/>
      </c>
      <c r="R1194" s="309" t="str">
        <f t="shared" si="1141"/>
        <v/>
      </c>
      <c r="S1194" s="56"/>
      <c r="T1194" s="57"/>
      <c r="U1194" s="64" t="str">
        <f>IF($A1194="","",'Stammdaten Mitarbeitende'!L1194)</f>
        <v/>
      </c>
      <c r="V1194" s="63">
        <f t="shared" si="1142"/>
        <v>0</v>
      </c>
      <c r="W1194" s="63" t="str">
        <f t="shared" si="1143"/>
        <v/>
      </c>
      <c r="X1194" s="63" t="str">
        <f t="shared" si="1144"/>
        <v/>
      </c>
      <c r="Y1194" s="65" t="str">
        <f t="shared" si="1145"/>
        <v/>
      </c>
      <c r="Z1194" s="65" t="str">
        <f t="shared" si="1146"/>
        <v/>
      </c>
      <c r="AA1194" s="19" t="str">
        <f t="shared" si="1147"/>
        <v/>
      </c>
      <c r="AB1194" s="19" t="str">
        <f t="shared" si="1148"/>
        <v/>
      </c>
      <c r="AC1194" s="19" t="str">
        <f t="shared" si="1149"/>
        <v/>
      </c>
      <c r="AD1194" s="19" t="str">
        <f t="shared" si="1150"/>
        <v/>
      </c>
      <c r="AE1194" s="19" t="str">
        <f t="shared" si="1151"/>
        <v/>
      </c>
      <c r="AF1194" s="19" t="str">
        <f t="shared" si="1152"/>
        <v/>
      </c>
      <c r="AG1194" s="19">
        <f t="shared" si="1153"/>
        <v>0</v>
      </c>
      <c r="AH1194" s="19" t="str">
        <f t="shared" si="1154"/>
        <v/>
      </c>
      <c r="AI1194" s="81">
        <f t="shared" si="1155"/>
        <v>0</v>
      </c>
      <c r="AJ1194" s="80">
        <f t="shared" si="1161"/>
        <v>0</v>
      </c>
      <c r="AK1194" s="19">
        <f t="shared" si="1156"/>
        <v>0</v>
      </c>
      <c r="AL1194" s="19">
        <f t="shared" si="1157"/>
        <v>0</v>
      </c>
      <c r="AM1194" s="64">
        <f>IF('Stammdaten Mitarbeitende'!N1194&gt;0,AC1194,0)</f>
        <v>0</v>
      </c>
      <c r="AN1194" s="74">
        <f>IF('Stammdaten Mitarbeitende'!N1194&gt;0,P1194,0)</f>
        <v>0</v>
      </c>
      <c r="AO1194" s="19">
        <f t="shared" si="1158"/>
        <v>0</v>
      </c>
      <c r="AP1194" s="19">
        <f t="shared" si="1159"/>
        <v>0</v>
      </c>
      <c r="AQ1194" s="97">
        <f t="shared" si="1160"/>
        <v>0</v>
      </c>
    </row>
    <row r="1195" spans="1:43" ht="17.25" hidden="1" customHeight="1" x14ac:dyDescent="0.2">
      <c r="A1195" s="347" t="str">
        <f>'Stammdaten Mitarbeitende'!AA1195</f>
        <v/>
      </c>
      <c r="B1195" s="348" t="str">
        <f t="shared" si="1133"/>
        <v/>
      </c>
      <c r="C1195" s="162"/>
      <c r="D1195" s="163"/>
      <c r="E1195" s="164"/>
      <c r="F1195" s="165"/>
      <c r="G1195" s="307"/>
      <c r="H1195" s="308"/>
      <c r="I1195" s="346">
        <f t="shared" si="1134"/>
        <v>0</v>
      </c>
      <c r="J1195" s="309" t="str">
        <f t="shared" si="1135"/>
        <v/>
      </c>
      <c r="K1195" s="164"/>
      <c r="L1195" s="342" t="str">
        <f t="shared" si="1136"/>
        <v/>
      </c>
      <c r="M1195" s="309" t="str">
        <f t="shared" si="1137"/>
        <v/>
      </c>
      <c r="N1195" s="309" t="str">
        <f t="shared" si="1138"/>
        <v/>
      </c>
      <c r="O1195" s="309" t="str">
        <f t="shared" si="1139"/>
        <v/>
      </c>
      <c r="P1195" s="164"/>
      <c r="Q1195" s="309" t="str">
        <f t="shared" si="1140"/>
        <v/>
      </c>
      <c r="R1195" s="309" t="str">
        <f t="shared" si="1141"/>
        <v/>
      </c>
      <c r="S1195" s="56"/>
      <c r="T1195" s="57"/>
      <c r="U1195" s="64" t="str">
        <f>IF($A1195="","",'Stammdaten Mitarbeitende'!L1195)</f>
        <v/>
      </c>
      <c r="V1195" s="63">
        <f t="shared" si="1142"/>
        <v>0</v>
      </c>
      <c r="W1195" s="63" t="str">
        <f t="shared" si="1143"/>
        <v/>
      </c>
      <c r="X1195" s="63" t="str">
        <f t="shared" si="1144"/>
        <v/>
      </c>
      <c r="Y1195" s="65" t="str">
        <f t="shared" si="1145"/>
        <v/>
      </c>
      <c r="Z1195" s="65" t="str">
        <f t="shared" si="1146"/>
        <v/>
      </c>
      <c r="AA1195" s="19" t="str">
        <f t="shared" si="1147"/>
        <v/>
      </c>
      <c r="AB1195" s="19" t="str">
        <f t="shared" si="1148"/>
        <v/>
      </c>
      <c r="AC1195" s="19" t="str">
        <f t="shared" si="1149"/>
        <v/>
      </c>
      <c r="AD1195" s="19" t="str">
        <f t="shared" si="1150"/>
        <v/>
      </c>
      <c r="AE1195" s="19" t="str">
        <f t="shared" si="1151"/>
        <v/>
      </c>
      <c r="AF1195" s="19" t="str">
        <f t="shared" si="1152"/>
        <v/>
      </c>
      <c r="AG1195" s="19">
        <f t="shared" si="1153"/>
        <v>0</v>
      </c>
      <c r="AH1195" s="19" t="str">
        <f t="shared" si="1154"/>
        <v/>
      </c>
      <c r="AI1195" s="81">
        <f t="shared" si="1155"/>
        <v>0</v>
      </c>
      <c r="AJ1195" s="80">
        <f t="shared" si="1161"/>
        <v>0</v>
      </c>
      <c r="AK1195" s="19">
        <f t="shared" si="1156"/>
        <v>0</v>
      </c>
      <c r="AL1195" s="19">
        <f t="shared" si="1157"/>
        <v>0</v>
      </c>
      <c r="AM1195" s="64">
        <f>IF('Stammdaten Mitarbeitende'!N1195&gt;0,AC1195,0)</f>
        <v>0</v>
      </c>
      <c r="AN1195" s="74">
        <f>IF('Stammdaten Mitarbeitende'!N1195&gt;0,P1195,0)</f>
        <v>0</v>
      </c>
      <c r="AO1195" s="19">
        <f t="shared" si="1158"/>
        <v>0</v>
      </c>
      <c r="AP1195" s="19">
        <f t="shared" si="1159"/>
        <v>0</v>
      </c>
      <c r="AQ1195" s="97">
        <f t="shared" si="1160"/>
        <v>0</v>
      </c>
    </row>
    <row r="1196" spans="1:43" ht="17.25" hidden="1" customHeight="1" x14ac:dyDescent="0.2">
      <c r="A1196" s="347" t="str">
        <f>'Stammdaten Mitarbeitende'!AA1196</f>
        <v/>
      </c>
      <c r="B1196" s="348" t="str">
        <f t="shared" si="1133"/>
        <v/>
      </c>
      <c r="C1196" s="162"/>
      <c r="D1196" s="163"/>
      <c r="E1196" s="164"/>
      <c r="F1196" s="165"/>
      <c r="G1196" s="307"/>
      <c r="H1196" s="308"/>
      <c r="I1196" s="346">
        <f t="shared" si="1134"/>
        <v>0</v>
      </c>
      <c r="J1196" s="309" t="str">
        <f t="shared" si="1135"/>
        <v/>
      </c>
      <c r="K1196" s="164"/>
      <c r="L1196" s="342" t="str">
        <f t="shared" si="1136"/>
        <v/>
      </c>
      <c r="M1196" s="309" t="str">
        <f t="shared" si="1137"/>
        <v/>
      </c>
      <c r="N1196" s="309" t="str">
        <f t="shared" si="1138"/>
        <v/>
      </c>
      <c r="O1196" s="309" t="str">
        <f t="shared" si="1139"/>
        <v/>
      </c>
      <c r="P1196" s="164"/>
      <c r="Q1196" s="309" t="str">
        <f t="shared" si="1140"/>
        <v/>
      </c>
      <c r="R1196" s="309" t="str">
        <f t="shared" si="1141"/>
        <v/>
      </c>
      <c r="S1196" s="56"/>
      <c r="T1196" s="57"/>
      <c r="U1196" s="64" t="str">
        <f>IF($A1196="","",'Stammdaten Mitarbeitende'!L1196)</f>
        <v/>
      </c>
      <c r="V1196" s="63">
        <f t="shared" si="1142"/>
        <v>0</v>
      </c>
      <c r="W1196" s="63" t="str">
        <f t="shared" si="1143"/>
        <v/>
      </c>
      <c r="X1196" s="63" t="str">
        <f t="shared" si="1144"/>
        <v/>
      </c>
      <c r="Y1196" s="65" t="str">
        <f t="shared" si="1145"/>
        <v/>
      </c>
      <c r="Z1196" s="65" t="str">
        <f t="shared" si="1146"/>
        <v/>
      </c>
      <c r="AA1196" s="19" t="str">
        <f t="shared" si="1147"/>
        <v/>
      </c>
      <c r="AB1196" s="19" t="str">
        <f t="shared" si="1148"/>
        <v/>
      </c>
      <c r="AC1196" s="19" t="str">
        <f t="shared" si="1149"/>
        <v/>
      </c>
      <c r="AD1196" s="19" t="str">
        <f t="shared" si="1150"/>
        <v/>
      </c>
      <c r="AE1196" s="19" t="str">
        <f t="shared" si="1151"/>
        <v/>
      </c>
      <c r="AF1196" s="19" t="str">
        <f t="shared" si="1152"/>
        <v/>
      </c>
      <c r="AG1196" s="19">
        <f t="shared" si="1153"/>
        <v>0</v>
      </c>
      <c r="AH1196" s="19" t="str">
        <f t="shared" si="1154"/>
        <v/>
      </c>
      <c r="AI1196" s="81">
        <f t="shared" si="1155"/>
        <v>0</v>
      </c>
      <c r="AJ1196" s="80">
        <f t="shared" si="1161"/>
        <v>0</v>
      </c>
      <c r="AK1196" s="19">
        <f t="shared" si="1156"/>
        <v>0</v>
      </c>
      <c r="AL1196" s="19">
        <f t="shared" si="1157"/>
        <v>0</v>
      </c>
      <c r="AM1196" s="64">
        <f>IF('Stammdaten Mitarbeitende'!N1196&gt;0,AC1196,0)</f>
        <v>0</v>
      </c>
      <c r="AN1196" s="74">
        <f>IF('Stammdaten Mitarbeitende'!N1196&gt;0,P1196,0)</f>
        <v>0</v>
      </c>
      <c r="AO1196" s="19">
        <f t="shared" si="1158"/>
        <v>0</v>
      </c>
      <c r="AP1196" s="19">
        <f t="shared" si="1159"/>
        <v>0</v>
      </c>
      <c r="AQ1196" s="97">
        <f t="shared" si="1160"/>
        <v>0</v>
      </c>
    </row>
    <row r="1197" spans="1:43" ht="17.25" hidden="1" customHeight="1" x14ac:dyDescent="0.2">
      <c r="A1197" s="347" t="str">
        <f>'Stammdaten Mitarbeitende'!AA1197</f>
        <v/>
      </c>
      <c r="B1197" s="348" t="str">
        <f t="shared" si="1133"/>
        <v/>
      </c>
      <c r="C1197" s="162"/>
      <c r="D1197" s="163"/>
      <c r="E1197" s="164"/>
      <c r="F1197" s="165"/>
      <c r="G1197" s="307"/>
      <c r="H1197" s="308"/>
      <c r="I1197" s="346">
        <f t="shared" si="1134"/>
        <v>0</v>
      </c>
      <c r="J1197" s="309" t="str">
        <f t="shared" si="1135"/>
        <v/>
      </c>
      <c r="K1197" s="164"/>
      <c r="L1197" s="342" t="str">
        <f t="shared" si="1136"/>
        <v/>
      </c>
      <c r="M1197" s="309" t="str">
        <f t="shared" si="1137"/>
        <v/>
      </c>
      <c r="N1197" s="309" t="str">
        <f t="shared" si="1138"/>
        <v/>
      </c>
      <c r="O1197" s="309" t="str">
        <f t="shared" si="1139"/>
        <v/>
      </c>
      <c r="P1197" s="164"/>
      <c r="Q1197" s="309" t="str">
        <f t="shared" si="1140"/>
        <v/>
      </c>
      <c r="R1197" s="309" t="str">
        <f t="shared" si="1141"/>
        <v/>
      </c>
      <c r="S1197" s="56"/>
      <c r="T1197" s="57"/>
      <c r="U1197" s="64" t="str">
        <f>IF($A1197="","",'Stammdaten Mitarbeitende'!L1197)</f>
        <v/>
      </c>
      <c r="V1197" s="63">
        <f t="shared" si="1142"/>
        <v>0</v>
      </c>
      <c r="W1197" s="63" t="str">
        <f t="shared" si="1143"/>
        <v/>
      </c>
      <c r="X1197" s="63" t="str">
        <f t="shared" si="1144"/>
        <v/>
      </c>
      <c r="Y1197" s="65" t="str">
        <f t="shared" si="1145"/>
        <v/>
      </c>
      <c r="Z1197" s="65" t="str">
        <f t="shared" si="1146"/>
        <v/>
      </c>
      <c r="AA1197" s="19" t="str">
        <f t="shared" si="1147"/>
        <v/>
      </c>
      <c r="AB1197" s="19" t="str">
        <f t="shared" si="1148"/>
        <v/>
      </c>
      <c r="AC1197" s="19" t="str">
        <f t="shared" si="1149"/>
        <v/>
      </c>
      <c r="AD1197" s="19" t="str">
        <f t="shared" si="1150"/>
        <v/>
      </c>
      <c r="AE1197" s="19" t="str">
        <f t="shared" si="1151"/>
        <v/>
      </c>
      <c r="AF1197" s="19" t="str">
        <f t="shared" si="1152"/>
        <v/>
      </c>
      <c r="AG1197" s="19">
        <f t="shared" si="1153"/>
        <v>0</v>
      </c>
      <c r="AH1197" s="19" t="str">
        <f t="shared" si="1154"/>
        <v/>
      </c>
      <c r="AI1197" s="81">
        <f t="shared" si="1155"/>
        <v>0</v>
      </c>
      <c r="AJ1197" s="80">
        <f t="shared" si="1161"/>
        <v>0</v>
      </c>
      <c r="AK1197" s="19">
        <f t="shared" si="1156"/>
        <v>0</v>
      </c>
      <c r="AL1197" s="19">
        <f t="shared" si="1157"/>
        <v>0</v>
      </c>
      <c r="AM1197" s="64">
        <f>IF('Stammdaten Mitarbeitende'!N1197&gt;0,AC1197,0)</f>
        <v>0</v>
      </c>
      <c r="AN1197" s="74">
        <f>IF('Stammdaten Mitarbeitende'!N1197&gt;0,P1197,0)</f>
        <v>0</v>
      </c>
      <c r="AO1197" s="19">
        <f t="shared" si="1158"/>
        <v>0</v>
      </c>
      <c r="AP1197" s="19">
        <f t="shared" si="1159"/>
        <v>0</v>
      </c>
      <c r="AQ1197" s="97">
        <f t="shared" si="1160"/>
        <v>0</v>
      </c>
    </row>
    <row r="1198" spans="1:43" ht="17.25" hidden="1" customHeight="1" x14ac:dyDescent="0.2">
      <c r="A1198" s="347" t="str">
        <f>'Stammdaten Mitarbeitende'!AA1198</f>
        <v/>
      </c>
      <c r="B1198" s="348" t="str">
        <f t="shared" si="1133"/>
        <v/>
      </c>
      <c r="C1198" s="162"/>
      <c r="D1198" s="163"/>
      <c r="E1198" s="164"/>
      <c r="F1198" s="165"/>
      <c r="G1198" s="307"/>
      <c r="H1198" s="308"/>
      <c r="I1198" s="346">
        <f t="shared" si="1134"/>
        <v>0</v>
      </c>
      <c r="J1198" s="309" t="str">
        <f t="shared" si="1135"/>
        <v/>
      </c>
      <c r="K1198" s="164"/>
      <c r="L1198" s="342" t="str">
        <f t="shared" si="1136"/>
        <v/>
      </c>
      <c r="M1198" s="309" t="str">
        <f t="shared" si="1137"/>
        <v/>
      </c>
      <c r="N1198" s="309" t="str">
        <f t="shared" si="1138"/>
        <v/>
      </c>
      <c r="O1198" s="309" t="str">
        <f t="shared" si="1139"/>
        <v/>
      </c>
      <c r="P1198" s="164"/>
      <c r="Q1198" s="309" t="str">
        <f t="shared" si="1140"/>
        <v/>
      </c>
      <c r="R1198" s="309" t="str">
        <f t="shared" si="1141"/>
        <v/>
      </c>
      <c r="S1198" s="56"/>
      <c r="T1198" s="57"/>
      <c r="U1198" s="64" t="str">
        <f>IF($A1198="","",'Stammdaten Mitarbeitende'!L1198)</f>
        <v/>
      </c>
      <c r="V1198" s="63">
        <f t="shared" si="1142"/>
        <v>0</v>
      </c>
      <c r="W1198" s="63" t="str">
        <f t="shared" si="1143"/>
        <v/>
      </c>
      <c r="X1198" s="63" t="str">
        <f t="shared" si="1144"/>
        <v/>
      </c>
      <c r="Y1198" s="65" t="str">
        <f t="shared" si="1145"/>
        <v/>
      </c>
      <c r="Z1198" s="65" t="str">
        <f t="shared" si="1146"/>
        <v/>
      </c>
      <c r="AA1198" s="19" t="str">
        <f t="shared" si="1147"/>
        <v/>
      </c>
      <c r="AB1198" s="19" t="str">
        <f t="shared" si="1148"/>
        <v/>
      </c>
      <c r="AC1198" s="19" t="str">
        <f t="shared" si="1149"/>
        <v/>
      </c>
      <c r="AD1198" s="19" t="str">
        <f t="shared" si="1150"/>
        <v/>
      </c>
      <c r="AE1198" s="19" t="str">
        <f t="shared" si="1151"/>
        <v/>
      </c>
      <c r="AF1198" s="19" t="str">
        <f t="shared" si="1152"/>
        <v/>
      </c>
      <c r="AG1198" s="19">
        <f t="shared" si="1153"/>
        <v>0</v>
      </c>
      <c r="AH1198" s="19" t="str">
        <f t="shared" si="1154"/>
        <v/>
      </c>
      <c r="AI1198" s="81">
        <f t="shared" si="1155"/>
        <v>0</v>
      </c>
      <c r="AJ1198" s="80">
        <f t="shared" si="1161"/>
        <v>0</v>
      </c>
      <c r="AK1198" s="19">
        <f t="shared" si="1156"/>
        <v>0</v>
      </c>
      <c r="AL1198" s="19">
        <f t="shared" si="1157"/>
        <v>0</v>
      </c>
      <c r="AM1198" s="64">
        <f>IF('Stammdaten Mitarbeitende'!N1198&gt;0,AC1198,0)</f>
        <v>0</v>
      </c>
      <c r="AN1198" s="74">
        <f>IF('Stammdaten Mitarbeitende'!N1198&gt;0,P1198,0)</f>
        <v>0</v>
      </c>
      <c r="AO1198" s="19">
        <f t="shared" si="1158"/>
        <v>0</v>
      </c>
      <c r="AP1198" s="19">
        <f t="shared" si="1159"/>
        <v>0</v>
      </c>
      <c r="AQ1198" s="97">
        <f t="shared" si="1160"/>
        <v>0</v>
      </c>
    </row>
    <row r="1199" spans="1:43" ht="17.25" hidden="1" customHeight="1" x14ac:dyDescent="0.2">
      <c r="A1199" s="347" t="str">
        <f>'Stammdaten Mitarbeitende'!AA1199</f>
        <v/>
      </c>
      <c r="B1199" s="348" t="str">
        <f t="shared" si="1133"/>
        <v/>
      </c>
      <c r="C1199" s="162"/>
      <c r="D1199" s="163"/>
      <c r="E1199" s="164"/>
      <c r="F1199" s="165"/>
      <c r="G1199" s="307"/>
      <c r="H1199" s="308"/>
      <c r="I1199" s="346">
        <f t="shared" si="1134"/>
        <v>0</v>
      </c>
      <c r="J1199" s="309" t="str">
        <f t="shared" si="1135"/>
        <v/>
      </c>
      <c r="K1199" s="164"/>
      <c r="L1199" s="342" t="str">
        <f t="shared" si="1136"/>
        <v/>
      </c>
      <c r="M1199" s="309" t="str">
        <f t="shared" si="1137"/>
        <v/>
      </c>
      <c r="N1199" s="309" t="str">
        <f t="shared" si="1138"/>
        <v/>
      </c>
      <c r="O1199" s="309" t="str">
        <f t="shared" si="1139"/>
        <v/>
      </c>
      <c r="P1199" s="164"/>
      <c r="Q1199" s="309" t="str">
        <f t="shared" si="1140"/>
        <v/>
      </c>
      <c r="R1199" s="309" t="str">
        <f t="shared" si="1141"/>
        <v/>
      </c>
      <c r="S1199" s="56"/>
      <c r="T1199" s="57"/>
      <c r="U1199" s="64" t="str">
        <f>IF($A1199="","",'Stammdaten Mitarbeitende'!L1199)</f>
        <v/>
      </c>
      <c r="V1199" s="63">
        <f t="shared" si="1142"/>
        <v>0</v>
      </c>
      <c r="W1199" s="63" t="str">
        <f t="shared" si="1143"/>
        <v/>
      </c>
      <c r="X1199" s="63" t="str">
        <f t="shared" si="1144"/>
        <v/>
      </c>
      <c r="Y1199" s="65" t="str">
        <f t="shared" si="1145"/>
        <v/>
      </c>
      <c r="Z1199" s="65" t="str">
        <f t="shared" si="1146"/>
        <v/>
      </c>
      <c r="AA1199" s="19" t="str">
        <f t="shared" si="1147"/>
        <v/>
      </c>
      <c r="AB1199" s="19" t="str">
        <f t="shared" si="1148"/>
        <v/>
      </c>
      <c r="AC1199" s="19" t="str">
        <f t="shared" si="1149"/>
        <v/>
      </c>
      <c r="AD1199" s="19" t="str">
        <f t="shared" si="1150"/>
        <v/>
      </c>
      <c r="AE1199" s="19" t="str">
        <f t="shared" si="1151"/>
        <v/>
      </c>
      <c r="AF1199" s="19" t="str">
        <f t="shared" si="1152"/>
        <v/>
      </c>
      <c r="AG1199" s="19">
        <f t="shared" si="1153"/>
        <v>0</v>
      </c>
      <c r="AH1199" s="19" t="str">
        <f t="shared" si="1154"/>
        <v/>
      </c>
      <c r="AI1199" s="81">
        <f t="shared" si="1155"/>
        <v>0</v>
      </c>
      <c r="AJ1199" s="80">
        <f t="shared" si="1161"/>
        <v>0</v>
      </c>
      <c r="AK1199" s="19">
        <f t="shared" si="1156"/>
        <v>0</v>
      </c>
      <c r="AL1199" s="19">
        <f t="shared" si="1157"/>
        <v>0</v>
      </c>
      <c r="AM1199" s="64">
        <f>IF('Stammdaten Mitarbeitende'!N1199&gt;0,AC1199,0)</f>
        <v>0</v>
      </c>
      <c r="AN1199" s="74">
        <f>IF('Stammdaten Mitarbeitende'!N1199&gt;0,P1199,0)</f>
        <v>0</v>
      </c>
      <c r="AO1199" s="19">
        <f t="shared" si="1158"/>
        <v>0</v>
      </c>
      <c r="AP1199" s="19">
        <f t="shared" si="1159"/>
        <v>0</v>
      </c>
      <c r="AQ1199" s="97">
        <f t="shared" si="1160"/>
        <v>0</v>
      </c>
    </row>
    <row r="1200" spans="1:43" hidden="1" x14ac:dyDescent="0.2">
      <c r="A1200" s="280" t="str">
        <f>Übersetzungstexte!A$296</f>
        <v>Seitentotal</v>
      </c>
      <c r="B1200" s="343"/>
      <c r="C1200" s="281"/>
      <c r="D1200" s="92">
        <f>SUM(D1179:D1199)</f>
        <v>0</v>
      </c>
      <c r="E1200" s="282"/>
      <c r="F1200" s="92">
        <f>SUM(F1179:F1199)</f>
        <v>0</v>
      </c>
      <c r="G1200" s="344"/>
      <c r="H1200" s="159"/>
      <c r="I1200" s="281"/>
      <c r="J1200" s="92">
        <f>SUM(J1179:J1199)</f>
        <v>0</v>
      </c>
      <c r="K1200" s="345"/>
      <c r="L1200" s="159"/>
      <c r="M1200" s="281"/>
      <c r="N1200" s="92">
        <f>SUM(N1179:N1199)</f>
        <v>0</v>
      </c>
      <c r="O1200" s="344"/>
      <c r="P1200" s="92">
        <f>SUM(P1179:P1199)</f>
        <v>0</v>
      </c>
      <c r="Q1200" s="281"/>
      <c r="R1200" s="92">
        <f>SUM(R1179:R1199)</f>
        <v>0</v>
      </c>
      <c r="S1200" s="56"/>
      <c r="T1200" s="56"/>
      <c r="U1200" s="56"/>
      <c r="V1200" s="56"/>
      <c r="W1200" s="56"/>
      <c r="X1200" s="56"/>
      <c r="Y1200" s="18"/>
      <c r="Z1200" s="18"/>
      <c r="AA1200" s="19"/>
      <c r="AB1200" s="19"/>
      <c r="AC1200" s="19"/>
      <c r="AD1200" s="19"/>
      <c r="AE1200" s="19"/>
      <c r="AI1200" s="79"/>
      <c r="AJ1200" s="79"/>
      <c r="AM1200" s="56"/>
    </row>
    <row r="1201" spans="1:43" hidden="1" x14ac:dyDescent="0.2">
      <c r="A1201" s="240" t="str">
        <f>'Stammdaten Betrieb &amp; Abteilung'!D$1</f>
        <v xml:space="preserve">  </v>
      </c>
      <c r="B1201" s="73"/>
      <c r="C1201" s="241"/>
      <c r="D1201" s="242"/>
      <c r="E1201" s="1"/>
      <c r="F1201" s="25"/>
      <c r="G1201" s="1"/>
      <c r="H1201" s="1"/>
      <c r="I1201" s="1"/>
      <c r="J1201" s="243"/>
      <c r="K1201" s="46"/>
      <c r="L1201" s="18"/>
      <c r="M1201" s="22" t="str">
        <f>Übersetzungstexte!A$239</f>
        <v>Betrieb / Betriebsabteilung</v>
      </c>
      <c r="N1201" s="49" t="str">
        <f>'Stammdaten Betrieb &amp; Abteilung'!D$13</f>
        <v xml:space="preserve"> </v>
      </c>
      <c r="O1201" s="1"/>
      <c r="P1201" s="49"/>
      <c r="AI1201" s="79"/>
      <c r="AJ1201" s="79"/>
      <c r="AM1201" s="64"/>
      <c r="AO1201" s="97"/>
    </row>
    <row r="1202" spans="1:43" hidden="1" x14ac:dyDescent="0.2">
      <c r="A1202" s="49" t="str">
        <f>'Stammdaten Betrieb &amp; Abteilung'!D$3</f>
        <v xml:space="preserve"> </v>
      </c>
      <c r="B1202" s="73"/>
      <c r="C1202" s="246"/>
      <c r="D1202" s="242"/>
      <c r="E1202" s="1"/>
      <c r="F1202" s="25"/>
      <c r="G1202" s="1"/>
      <c r="H1202" s="1"/>
      <c r="I1202" s="1"/>
      <c r="J1202" s="247"/>
      <c r="K1202" s="46"/>
      <c r="L1202" s="18"/>
      <c r="M1202" s="22" t="str">
        <f>Übersetzungstexte!A$240</f>
        <v>Abrechnungsperiode</v>
      </c>
      <c r="N1202" s="349" t="str">
        <f>'Stammdaten Betrieb &amp; Abteilung'!D$14</f>
        <v/>
      </c>
      <c r="O1202" s="350"/>
      <c r="P1202" s="350" t="e">
        <f>'Stammdaten Betrieb &amp; Abteilung'!D$12</f>
        <v>#VALUE!</v>
      </c>
      <c r="Q1202" s="351"/>
      <c r="R1202" s="352"/>
      <c r="AI1202" s="79"/>
      <c r="AJ1202" s="79"/>
      <c r="AM1202" s="64"/>
      <c r="AO1202" s="87"/>
      <c r="AP1202" s="87"/>
    </row>
    <row r="1203" spans="1:43" hidden="1" x14ac:dyDescent="0.2">
      <c r="A1203" s="49" t="str">
        <f>'Stammdaten Betrieb &amp; Abteilung'!D$4</f>
        <v xml:space="preserve"> </v>
      </c>
      <c r="B1203" s="73"/>
      <c r="C1203" s="1"/>
      <c r="D1203" s="242"/>
      <c r="E1203" s="1"/>
      <c r="F1203" s="25"/>
      <c r="G1203" s="1"/>
      <c r="H1203" s="1"/>
      <c r="I1203" s="1"/>
      <c r="J1203" s="247"/>
      <c r="K1203" s="46"/>
      <c r="L1203" s="18"/>
      <c r="M1203" s="22" t="str">
        <f>Übersetzungstexte!A$241</f>
        <v>Beginn / Ende der Kurzarbeit</v>
      </c>
      <c r="N1203" s="49" t="str">
        <f>'Stammdaten Betrieb &amp; Abteilung'!D$16</f>
        <v/>
      </c>
      <c r="O1203" s="1"/>
      <c r="P1203" s="49"/>
      <c r="Q1203" s="49"/>
      <c r="AI1203" s="79"/>
      <c r="AJ1203" s="79"/>
      <c r="AM1203" s="64"/>
      <c r="AO1203" s="87"/>
      <c r="AP1203" s="87"/>
    </row>
    <row r="1204" spans="1:43" hidden="1" x14ac:dyDescent="0.2">
      <c r="A1204" s="187"/>
      <c r="B1204" s="188"/>
      <c r="C1204" s="189"/>
      <c r="D1204" s="190"/>
      <c r="E1204" s="189"/>
      <c r="F1204" s="191"/>
      <c r="G1204" s="189"/>
      <c r="H1204" s="189"/>
      <c r="I1204" s="189"/>
      <c r="J1204" s="190"/>
      <c r="K1204" s="190"/>
      <c r="L1204" s="189"/>
      <c r="M1204" s="192"/>
      <c r="N1204" s="189"/>
      <c r="O1204" s="189"/>
      <c r="P1204" s="189"/>
      <c r="Q1204" s="189"/>
      <c r="R1204" s="189"/>
      <c r="AI1204" s="79"/>
      <c r="AJ1204" s="79"/>
      <c r="AM1204" s="64"/>
      <c r="AO1204" s="87"/>
      <c r="AP1204" s="87"/>
    </row>
    <row r="1205" spans="1:43" hidden="1" x14ac:dyDescent="0.2">
      <c r="A1205" s="311">
        <v>1</v>
      </c>
      <c r="B1205" s="312">
        <v>2</v>
      </c>
      <c r="C1205" s="312">
        <v>3</v>
      </c>
      <c r="D1205" s="312">
        <v>4</v>
      </c>
      <c r="E1205" s="312">
        <v>5</v>
      </c>
      <c r="F1205" s="312">
        <v>6</v>
      </c>
      <c r="G1205" s="313"/>
      <c r="H1205" s="314">
        <v>7</v>
      </c>
      <c r="I1205" s="315"/>
      <c r="J1205" s="312">
        <v>8</v>
      </c>
      <c r="K1205" s="312">
        <v>9</v>
      </c>
      <c r="L1205" s="312">
        <v>10</v>
      </c>
      <c r="M1205" s="312">
        <v>11</v>
      </c>
      <c r="N1205" s="312">
        <v>12</v>
      </c>
      <c r="O1205" s="312">
        <v>13</v>
      </c>
      <c r="P1205" s="312"/>
      <c r="Q1205" s="312">
        <v>14</v>
      </c>
      <c r="R1205" s="312">
        <v>15</v>
      </c>
      <c r="S1205" s="54"/>
      <c r="T1205" s="54"/>
      <c r="U1205" s="54"/>
      <c r="V1205" s="58" t="s">
        <v>717</v>
      </c>
      <c r="W1205" s="54" t="s">
        <v>759</v>
      </c>
      <c r="X1205" s="54"/>
      <c r="Y1205" s="59" t="s">
        <v>718</v>
      </c>
      <c r="Z1205" s="54" t="s">
        <v>719</v>
      </c>
      <c r="AA1205" s="59" t="s">
        <v>720</v>
      </c>
      <c r="AB1205" s="59" t="s">
        <v>721</v>
      </c>
      <c r="AC1205" s="59" t="s">
        <v>722</v>
      </c>
      <c r="AD1205" s="59" t="s">
        <v>723</v>
      </c>
      <c r="AE1205" s="59" t="s">
        <v>736</v>
      </c>
      <c r="AF1205" s="66" t="s">
        <v>732</v>
      </c>
      <c r="AG1205" s="66"/>
      <c r="AH1205" s="91" t="s">
        <v>737</v>
      </c>
      <c r="AI1205" s="66"/>
      <c r="AJ1205" s="66"/>
      <c r="AK1205" s="78"/>
      <c r="AL1205" s="78"/>
      <c r="AM1205" s="87" t="s">
        <v>60</v>
      </c>
      <c r="AN1205" s="87" t="s">
        <v>60</v>
      </c>
      <c r="AO1205" s="87"/>
      <c r="AP1205" s="87"/>
      <c r="AQ1205" s="381" t="s">
        <v>800</v>
      </c>
    </row>
    <row r="1206" spans="1:43" s="6" customFormat="1" hidden="1" x14ac:dyDescent="0.2">
      <c r="A1206" s="316" t="str">
        <f>Übersetzungstexte!A$242</f>
        <v/>
      </c>
      <c r="B1206" s="317" t="str">
        <f>Übersetzungstexte!A$245</f>
        <v>anrechen-</v>
      </c>
      <c r="C1206" s="317" t="str">
        <f>Übersetzungstexte!A$248</f>
        <v>Wöchentl.</v>
      </c>
      <c r="D1206" s="318" t="str">
        <f>Übersetzungstexte!A$251</f>
        <v>Sollstd. Abr.-</v>
      </c>
      <c r="E1206" s="310" t="str">
        <f>Übersetzungstexte!A$254</f>
        <v/>
      </c>
      <c r="F1206" s="318" t="str">
        <f>Übersetzungstexte!A$257</f>
        <v>Bezahlte/</v>
      </c>
      <c r="G1206" s="319"/>
      <c r="H1206" s="320" t="str">
        <f>Übersetzungstexte!A$263</f>
        <v>(nur für Gleitzeit)</v>
      </c>
      <c r="I1206" s="321"/>
      <c r="J1206" s="318" t="str">
        <f>Übersetzungstexte!A$269</f>
        <v>Ausfall-</v>
      </c>
      <c r="K1206" s="318" t="str">
        <f>Übersetzungstexte!A$272</f>
        <v>Saldo</v>
      </c>
      <c r="L1206" s="310" t="str">
        <f>Übersetzungstexte!A$275</f>
        <v>Saisonale</v>
      </c>
      <c r="M1206" s="322" t="str">
        <f>Übersetzungstexte!A$278</f>
        <v>Anrechen-</v>
      </c>
      <c r="N1206" s="310" t="str">
        <f>Übersetzungstexte!A$281</f>
        <v>Verdienst-</v>
      </c>
      <c r="O1206" s="310" t="str">
        <f>Übersetzungstexte!A$284</f>
        <v>Verdienst-</v>
      </c>
      <c r="P1206" s="317" t="str">
        <f>Übersetzungstexte!A$287</f>
        <v>Verdienst</v>
      </c>
      <c r="Q1206" s="310" t="str">
        <f>AE$4</f>
        <v xml:space="preserve">Abzug </v>
      </c>
      <c r="R1206" s="310" t="str">
        <f>Übersetzungstexte!A$293</f>
        <v/>
      </c>
      <c r="S1206" s="55"/>
      <c r="T1206" s="55"/>
      <c r="U1206" s="62" t="s">
        <v>680</v>
      </c>
      <c r="V1206" s="60" t="s">
        <v>709</v>
      </c>
      <c r="W1206" s="61" t="s">
        <v>691</v>
      </c>
      <c r="X1206" s="61" t="s">
        <v>554</v>
      </c>
      <c r="Y1206" s="59" t="s">
        <v>729</v>
      </c>
      <c r="Z1206" s="67" t="s">
        <v>671</v>
      </c>
      <c r="AA1206" s="59" t="s">
        <v>731</v>
      </c>
      <c r="AB1206" s="59" t="s">
        <v>694</v>
      </c>
      <c r="AC1206" s="59" t="s">
        <v>674</v>
      </c>
      <c r="AD1206" s="59" t="s">
        <v>674</v>
      </c>
      <c r="AE1206" s="59" t="s">
        <v>677</v>
      </c>
      <c r="AF1206" s="66" t="s">
        <v>677</v>
      </c>
      <c r="AG1206" s="66" t="s">
        <v>673</v>
      </c>
      <c r="AH1206" s="91"/>
      <c r="AI1206" s="66" t="s">
        <v>685</v>
      </c>
      <c r="AJ1206" s="66" t="s">
        <v>685</v>
      </c>
      <c r="AK1206" s="66" t="s">
        <v>764</v>
      </c>
      <c r="AL1206" s="66" t="s">
        <v>667</v>
      </c>
      <c r="AM1206" s="59" t="s">
        <v>674</v>
      </c>
      <c r="AN1206" s="66" t="s">
        <v>673</v>
      </c>
      <c r="AO1206" s="66" t="s">
        <v>764</v>
      </c>
      <c r="AP1206" s="95" t="s">
        <v>46</v>
      </c>
      <c r="AQ1206" s="382" t="s">
        <v>801</v>
      </c>
    </row>
    <row r="1207" spans="1:43" s="6" customFormat="1" hidden="1" x14ac:dyDescent="0.2">
      <c r="A1207" s="323" t="str">
        <f>Übersetzungstexte!A$243</f>
        <v/>
      </c>
      <c r="B1207" s="310" t="str">
        <f>Übersetzungstexte!A$246</f>
        <v>barer Std.-</v>
      </c>
      <c r="C1207" s="317" t="str">
        <f>Übersetzungstexte!A$249</f>
        <v>Arbeitszeit</v>
      </c>
      <c r="D1207" s="318" t="str">
        <f>Übersetzungstexte!A$252</f>
        <v>Periode Inkl.</v>
      </c>
      <c r="E1207" s="310" t="str">
        <f>Übersetzungstexte!A$255</f>
        <v/>
      </c>
      <c r="F1207" s="318" t="str">
        <f>Übersetzungstexte!A$258</f>
        <v>Unbezahlte</v>
      </c>
      <c r="G1207" s="324" t="str">
        <f>Übersetzungstexte!A$261</f>
        <v>Saldo Ende Per.</v>
      </c>
      <c r="H1207" s="325"/>
      <c r="I1207" s="326"/>
      <c r="J1207" s="318" t="str">
        <f>Übersetzungstexte!A$270</f>
        <v>stunden</v>
      </c>
      <c r="K1207" s="318" t="str">
        <f>Übersetzungstexte!A$273</f>
        <v>Mehrstd.</v>
      </c>
      <c r="L1207" s="310" t="str">
        <f>Übersetzungstexte!A$276</f>
        <v>Ausfall-</v>
      </c>
      <c r="M1207" s="322" t="str">
        <f>Übersetzungstexte!A$279</f>
        <v>bare Aus-</v>
      </c>
      <c r="N1207" s="310" t="str">
        <f>Übersetzungstexte!A$282</f>
        <v>ausfall</v>
      </c>
      <c r="O1207" s="310" t="str">
        <f>Übersetzungstexte!A$285</f>
        <v>ausfall</v>
      </c>
      <c r="P1207" s="317" t="str">
        <f>Übersetzungstexte!A$288</f>
        <v>Zwischen-</v>
      </c>
      <c r="Q1207" s="310" t="str">
        <f>Übersetzungstexte!A$291</f>
        <v>Karenztage</v>
      </c>
      <c r="R1207" s="310" t="str">
        <f>Übersetzungstexte!A$294</f>
        <v>Beantragte</v>
      </c>
      <c r="S1207" s="55"/>
      <c r="T1207" s="55"/>
      <c r="U1207" s="55" t="s">
        <v>682</v>
      </c>
      <c r="V1207" s="60" t="s">
        <v>710</v>
      </c>
      <c r="W1207" s="61" t="s">
        <v>692</v>
      </c>
      <c r="X1207" s="61"/>
      <c r="Y1207" s="59" t="s">
        <v>730</v>
      </c>
      <c r="Z1207" s="67" t="s">
        <v>691</v>
      </c>
      <c r="AA1207" s="59" t="s">
        <v>730</v>
      </c>
      <c r="AB1207" s="59" t="s">
        <v>51</v>
      </c>
      <c r="AC1207" s="59" t="s">
        <v>672</v>
      </c>
      <c r="AD1207" s="59" t="s">
        <v>672</v>
      </c>
      <c r="AE1207" s="59" t="s">
        <v>656</v>
      </c>
      <c r="AF1207" s="66" t="s">
        <v>707</v>
      </c>
      <c r="AG1207" s="66" t="s">
        <v>707</v>
      </c>
      <c r="AH1207" s="91" t="s">
        <v>678</v>
      </c>
      <c r="AI1207" s="66" t="s">
        <v>760</v>
      </c>
      <c r="AJ1207" s="66" t="s">
        <v>763</v>
      </c>
      <c r="AK1207" s="66" t="s">
        <v>760</v>
      </c>
      <c r="AL1207" s="66" t="s">
        <v>760</v>
      </c>
      <c r="AM1207" s="59" t="s">
        <v>672</v>
      </c>
      <c r="AN1207" s="66" t="s">
        <v>707</v>
      </c>
      <c r="AO1207" s="66" t="s">
        <v>45</v>
      </c>
      <c r="AP1207" s="95" t="s">
        <v>47</v>
      </c>
      <c r="AQ1207" s="383"/>
    </row>
    <row r="1208" spans="1:43" s="6" customFormat="1" hidden="1" x14ac:dyDescent="0.2">
      <c r="A1208" s="327" t="str">
        <f>Übersetzungstexte!A$244</f>
        <v>Name,Vorname</v>
      </c>
      <c r="B1208" s="328" t="str">
        <f>Übersetzungstexte!A$247</f>
        <v>Verdienst</v>
      </c>
      <c r="C1208" s="329" t="str">
        <f>Übersetzungstexte!A$250</f>
        <v>in der AP</v>
      </c>
      <c r="D1208" s="330" t="str">
        <f>Übersetzungstexte!A$253</f>
        <v>Vorholzeit</v>
      </c>
      <c r="E1208" s="328" t="str">
        <f>Übersetzungstexte!A$256</f>
        <v>Istzeit</v>
      </c>
      <c r="F1208" s="330" t="str">
        <f>Übersetzungstexte!A$259</f>
        <v>Absenzen</v>
      </c>
      <c r="G1208" s="331" t="str">
        <f>Übersetzungstexte!A$262</f>
        <v>vorherg.</v>
      </c>
      <c r="H1208" s="332" t="str">
        <f>Übersetzungstexte!A$265</f>
        <v>laufend</v>
      </c>
      <c r="I1208" s="328" t="str">
        <f>Übersetzungstexte!A$268</f>
        <v>Diff.</v>
      </c>
      <c r="J1208" s="330" t="str">
        <f>Übersetzungstexte!A$271</f>
        <v>total</v>
      </c>
      <c r="K1208" s="330" t="str">
        <f>Übersetzungstexte!A$274</f>
        <v>Vormonate</v>
      </c>
      <c r="L1208" s="328" t="str">
        <f>Übersetzungstexte!A$277</f>
        <v>stunden</v>
      </c>
      <c r="M1208" s="333" t="str">
        <f>Übersetzungstexte!A$280</f>
        <v>fall-Std.</v>
      </c>
      <c r="N1208" s="333" t="str">
        <f>Übersetzungstexte!A$283</f>
        <v>100%</v>
      </c>
      <c r="O1208" s="333" t="str">
        <f>Übersetzungstexte!A$286</f>
        <v>80%</v>
      </c>
      <c r="P1208" s="329" t="str">
        <f>Übersetzungstexte!A$289</f>
        <v>Beschäftigung</v>
      </c>
      <c r="Q1208" s="333" t="str">
        <f>Übersetzungstexte!A$292</f>
        <v>80%</v>
      </c>
      <c r="R1208" s="328" t="str">
        <f>Übersetzungstexte!A$295</f>
        <v>Vergütung</v>
      </c>
      <c r="S1208" s="55"/>
      <c r="T1208" s="55"/>
      <c r="U1208" s="55" t="s">
        <v>673</v>
      </c>
      <c r="V1208" s="61"/>
      <c r="W1208" s="61" t="s">
        <v>738</v>
      </c>
      <c r="X1208" s="61"/>
      <c r="Y1208" s="59" t="s">
        <v>697</v>
      </c>
      <c r="Z1208" s="67" t="s">
        <v>692</v>
      </c>
      <c r="AA1208" s="59" t="s">
        <v>698</v>
      </c>
      <c r="AB1208" s="59" t="s">
        <v>50</v>
      </c>
      <c r="AC1208" s="68" t="s">
        <v>675</v>
      </c>
      <c r="AD1208" s="68" t="s">
        <v>676</v>
      </c>
      <c r="AE1208" s="68" t="s">
        <v>676</v>
      </c>
      <c r="AF1208" s="66" t="s">
        <v>733</v>
      </c>
      <c r="AG1208" s="66" t="s">
        <v>733</v>
      </c>
      <c r="AH1208" s="96" t="s">
        <v>679</v>
      </c>
      <c r="AI1208" s="66" t="s">
        <v>749</v>
      </c>
      <c r="AJ1208" s="66" t="s">
        <v>749</v>
      </c>
      <c r="AK1208" s="66" t="s">
        <v>749</v>
      </c>
      <c r="AL1208" s="66" t="s">
        <v>749</v>
      </c>
      <c r="AM1208" s="68" t="s">
        <v>675</v>
      </c>
      <c r="AN1208" s="66" t="s">
        <v>733</v>
      </c>
      <c r="AO1208" s="66" t="s">
        <v>663</v>
      </c>
      <c r="AP1208" s="95" t="s">
        <v>48</v>
      </c>
      <c r="AQ1208" s="383"/>
    </row>
    <row r="1209" spans="1:43" ht="17.25" hidden="1" customHeight="1" x14ac:dyDescent="0.2">
      <c r="A1209" s="347" t="str">
        <f>'Stammdaten Mitarbeitende'!AA1209</f>
        <v/>
      </c>
      <c r="B1209" s="348" t="str">
        <f t="shared" ref="B1209:B1229" si="1162">U1209</f>
        <v/>
      </c>
      <c r="C1209" s="162"/>
      <c r="D1209" s="163"/>
      <c r="E1209" s="164"/>
      <c r="F1209" s="165"/>
      <c r="G1209" s="307"/>
      <c r="H1209" s="308"/>
      <c r="I1209" s="346">
        <f t="shared" ref="I1209:I1229" si="1163">V1209</f>
        <v>0</v>
      </c>
      <c r="J1209" s="309" t="str">
        <f t="shared" ref="J1209:J1229" si="1164">W1209</f>
        <v/>
      </c>
      <c r="K1209" s="164"/>
      <c r="L1209" s="342" t="str">
        <f t="shared" ref="L1209:L1229" si="1165">Z1209</f>
        <v/>
      </c>
      <c r="M1209" s="309" t="str">
        <f t="shared" ref="M1209:M1229" si="1166">AB1209</f>
        <v/>
      </c>
      <c r="N1209" s="309" t="str">
        <f t="shared" ref="N1209:N1229" si="1167">AC1209</f>
        <v/>
      </c>
      <c r="O1209" s="309" t="str">
        <f t="shared" ref="O1209:O1229" si="1168">AD1209</f>
        <v/>
      </c>
      <c r="P1209" s="164"/>
      <c r="Q1209" s="309" t="str">
        <f t="shared" ref="Q1209:Q1229" si="1169">AE1209</f>
        <v/>
      </c>
      <c r="R1209" s="309" t="str">
        <f t="shared" ref="R1209:R1229" si="1170">AH1209</f>
        <v/>
      </c>
      <c r="S1209" s="56"/>
      <c r="T1209" s="57"/>
      <c r="U1209" s="64" t="str">
        <f>IF($A1209="","",'Stammdaten Mitarbeitende'!L1209)</f>
        <v/>
      </c>
      <c r="V1209" s="63">
        <f t="shared" ref="V1209:V1229" si="1171">IF(AND(G1209="",H1209=""),0,G1209-H1209)</f>
        <v>0</v>
      </c>
      <c r="W1209" s="63" t="str">
        <f t="shared" ref="W1209:W1229" si="1172">IF(OR($A1209="",D1209="",E1209="",F1209="",V1209=""),"",D1209-(E1209+F1209+V1209))</f>
        <v/>
      </c>
      <c r="X1209" s="63" t="str">
        <f t="shared" ref="X1209:X1229" si="1173">IF(W1209="","",MAX(W1209,0))</f>
        <v/>
      </c>
      <c r="Y1209" s="65" t="str">
        <f t="shared" ref="Y1209:Y1229" si="1174">IF(J1209="","",Y$4)</f>
        <v/>
      </c>
      <c r="Z1209" s="65" t="str">
        <f t="shared" ref="Z1209:Z1229" si="1175">IF(J1209="","",J1209*Z$4)</f>
        <v/>
      </c>
      <c r="AA1209" s="19" t="str">
        <f t="shared" ref="AA1209:AA1229" si="1176">IF(Y1209="","",AA$4)</f>
        <v/>
      </c>
      <c r="AB1209" s="19" t="str">
        <f t="shared" ref="AB1209:AB1229" si="1177">IF(J1209="","",ROUND(J1209*AB$4 - MAX(K1209-L1209,0),2))</f>
        <v/>
      </c>
      <c r="AC1209" s="19" t="str">
        <f t="shared" ref="AC1209:AC1229" si="1178">IF(OR($A1209="",J1209="",B1209="",M1209&lt;0),"",MAX(ROUND(M1209*B1209*2,1)/2,0))</f>
        <v/>
      </c>
      <c r="AD1209" s="19" t="str">
        <f t="shared" ref="AD1209:AD1229" si="1179">IF(OR($A1209="",N1209=""),"",ROUND(N1209*8/5,1)/2)</f>
        <v/>
      </c>
      <c r="AE1209" s="19" t="str">
        <f t="shared" ref="AE1209:AE1229" si="1180">IF(OR($A1209="",B1209="",N1209=""),"",ROUND(AE$3*C1209*B1209*16/50,1)/2)</f>
        <v/>
      </c>
      <c r="AF1209" s="19" t="str">
        <f t="shared" ref="AF1209:AF1229" si="1181">IF(OR($A1209="",J1209="",N1209=""),"",MAX(O1209+P1209-N1209,0))</f>
        <v/>
      </c>
      <c r="AG1209" s="19">
        <f t="shared" ref="AG1209:AG1229" si="1182">P1209</f>
        <v>0</v>
      </c>
      <c r="AH1209" s="19" t="str">
        <f t="shared" ref="AH1209:AH1229" si="1183">IF(OR($A1209="",N1209=""),"",ROUND((MAX(O1209-Q1209-AF1209,0))*2,1)/2)</f>
        <v/>
      </c>
      <c r="AI1209" s="81">
        <f t="shared" ref="AI1209:AI1229" si="1184">IF(D1209="",0,1)</f>
        <v>0</v>
      </c>
      <c r="AJ1209" s="80">
        <f>IF(J1209="",0,IF(ROUND(J1209,2)&lt;=0,0,1))</f>
        <v>0</v>
      </c>
      <c r="AK1209" s="19">
        <f t="shared" ref="AK1209:AK1229" si="1185">IF(D1209="",0,D1209)</f>
        <v>0</v>
      </c>
      <c r="AL1209" s="19">
        <f t="shared" ref="AL1209:AL1229" si="1186">IF(D1209="",0,F1209)</f>
        <v>0</v>
      </c>
      <c r="AM1209" s="64">
        <f>IF('Stammdaten Mitarbeitende'!N1209&gt;0,AC1209,0)</f>
        <v>0</v>
      </c>
      <c r="AN1209" s="74">
        <f>IF('Stammdaten Mitarbeitende'!N1209&gt;0,P1209,0)</f>
        <v>0</v>
      </c>
      <c r="AO1209" s="19">
        <f t="shared" ref="AO1209:AO1229" si="1187">D1209</f>
        <v>0</v>
      </c>
      <c r="AP1209" s="19">
        <f t="shared" ref="AP1209:AP1229" si="1188">F1209</f>
        <v>0</v>
      </c>
      <c r="AQ1209" s="97">
        <f t="shared" ref="AQ1209:AQ1229" si="1189">IF(AM1209="",0,MAX(AM1209-AN1209,0))</f>
        <v>0</v>
      </c>
    </row>
    <row r="1210" spans="1:43" ht="17.25" hidden="1" customHeight="1" x14ac:dyDescent="0.2">
      <c r="A1210" s="347" t="str">
        <f>'Stammdaten Mitarbeitende'!AA1210</f>
        <v/>
      </c>
      <c r="B1210" s="348" t="str">
        <f t="shared" si="1162"/>
        <v/>
      </c>
      <c r="C1210" s="162"/>
      <c r="D1210" s="163"/>
      <c r="E1210" s="164"/>
      <c r="F1210" s="165"/>
      <c r="G1210" s="307"/>
      <c r="H1210" s="308"/>
      <c r="I1210" s="346">
        <f t="shared" si="1163"/>
        <v>0</v>
      </c>
      <c r="J1210" s="309" t="str">
        <f t="shared" si="1164"/>
        <v/>
      </c>
      <c r="K1210" s="164"/>
      <c r="L1210" s="342" t="str">
        <f t="shared" si="1165"/>
        <v/>
      </c>
      <c r="M1210" s="309" t="str">
        <f t="shared" si="1166"/>
        <v/>
      </c>
      <c r="N1210" s="309" t="str">
        <f t="shared" si="1167"/>
        <v/>
      </c>
      <c r="O1210" s="309" t="str">
        <f t="shared" si="1168"/>
        <v/>
      </c>
      <c r="P1210" s="164"/>
      <c r="Q1210" s="309" t="str">
        <f t="shared" si="1169"/>
        <v/>
      </c>
      <c r="R1210" s="309" t="str">
        <f t="shared" si="1170"/>
        <v/>
      </c>
      <c r="S1210" s="56"/>
      <c r="T1210" s="57"/>
      <c r="U1210" s="64" t="str">
        <f>IF($A1210="","",'Stammdaten Mitarbeitende'!L1210)</f>
        <v/>
      </c>
      <c r="V1210" s="63">
        <f t="shared" si="1171"/>
        <v>0</v>
      </c>
      <c r="W1210" s="63" t="str">
        <f t="shared" si="1172"/>
        <v/>
      </c>
      <c r="X1210" s="63" t="str">
        <f t="shared" si="1173"/>
        <v/>
      </c>
      <c r="Y1210" s="65" t="str">
        <f t="shared" si="1174"/>
        <v/>
      </c>
      <c r="Z1210" s="65" t="str">
        <f t="shared" si="1175"/>
        <v/>
      </c>
      <c r="AA1210" s="19" t="str">
        <f t="shared" si="1176"/>
        <v/>
      </c>
      <c r="AB1210" s="19" t="str">
        <f t="shared" si="1177"/>
        <v/>
      </c>
      <c r="AC1210" s="19" t="str">
        <f t="shared" si="1178"/>
        <v/>
      </c>
      <c r="AD1210" s="19" t="str">
        <f t="shared" si="1179"/>
        <v/>
      </c>
      <c r="AE1210" s="19" t="str">
        <f t="shared" si="1180"/>
        <v/>
      </c>
      <c r="AF1210" s="19" t="str">
        <f t="shared" si="1181"/>
        <v/>
      </c>
      <c r="AG1210" s="19">
        <f t="shared" si="1182"/>
        <v>0</v>
      </c>
      <c r="AH1210" s="19" t="str">
        <f t="shared" si="1183"/>
        <v/>
      </c>
      <c r="AI1210" s="81">
        <f t="shared" si="1184"/>
        <v>0</v>
      </c>
      <c r="AJ1210" s="80">
        <f t="shared" ref="AJ1210:AJ1229" si="1190">IF(J1210="",0,IF(ROUND(J1210,2)&lt;=0,0,1))</f>
        <v>0</v>
      </c>
      <c r="AK1210" s="19">
        <f t="shared" si="1185"/>
        <v>0</v>
      </c>
      <c r="AL1210" s="19">
        <f t="shared" si="1186"/>
        <v>0</v>
      </c>
      <c r="AM1210" s="64">
        <f>IF('Stammdaten Mitarbeitende'!N1210&gt;0,AC1210,0)</f>
        <v>0</v>
      </c>
      <c r="AN1210" s="74">
        <f>IF('Stammdaten Mitarbeitende'!N1210&gt;0,P1210,0)</f>
        <v>0</v>
      </c>
      <c r="AO1210" s="19">
        <f t="shared" si="1187"/>
        <v>0</v>
      </c>
      <c r="AP1210" s="19">
        <f t="shared" si="1188"/>
        <v>0</v>
      </c>
      <c r="AQ1210" s="97">
        <f t="shared" si="1189"/>
        <v>0</v>
      </c>
    </row>
    <row r="1211" spans="1:43" ht="17.25" hidden="1" customHeight="1" x14ac:dyDescent="0.2">
      <c r="A1211" s="347" t="str">
        <f>'Stammdaten Mitarbeitende'!AA1211</f>
        <v/>
      </c>
      <c r="B1211" s="348" t="str">
        <f t="shared" si="1162"/>
        <v/>
      </c>
      <c r="C1211" s="162"/>
      <c r="D1211" s="163"/>
      <c r="E1211" s="164"/>
      <c r="F1211" s="165"/>
      <c r="G1211" s="307"/>
      <c r="H1211" s="308"/>
      <c r="I1211" s="346">
        <f t="shared" si="1163"/>
        <v>0</v>
      </c>
      <c r="J1211" s="309" t="str">
        <f t="shared" si="1164"/>
        <v/>
      </c>
      <c r="K1211" s="164"/>
      <c r="L1211" s="342" t="str">
        <f t="shared" si="1165"/>
        <v/>
      </c>
      <c r="M1211" s="309" t="str">
        <f t="shared" si="1166"/>
        <v/>
      </c>
      <c r="N1211" s="309" t="str">
        <f t="shared" si="1167"/>
        <v/>
      </c>
      <c r="O1211" s="309" t="str">
        <f t="shared" si="1168"/>
        <v/>
      </c>
      <c r="P1211" s="164"/>
      <c r="Q1211" s="309" t="str">
        <f t="shared" si="1169"/>
        <v/>
      </c>
      <c r="R1211" s="309" t="str">
        <f t="shared" si="1170"/>
        <v/>
      </c>
      <c r="S1211" s="56"/>
      <c r="T1211" s="57"/>
      <c r="U1211" s="64" t="str">
        <f>IF($A1211="","",'Stammdaten Mitarbeitende'!L1211)</f>
        <v/>
      </c>
      <c r="V1211" s="63">
        <f t="shared" si="1171"/>
        <v>0</v>
      </c>
      <c r="W1211" s="63" t="str">
        <f t="shared" si="1172"/>
        <v/>
      </c>
      <c r="X1211" s="63" t="str">
        <f t="shared" si="1173"/>
        <v/>
      </c>
      <c r="Y1211" s="65" t="str">
        <f t="shared" si="1174"/>
        <v/>
      </c>
      <c r="Z1211" s="65" t="str">
        <f t="shared" si="1175"/>
        <v/>
      </c>
      <c r="AA1211" s="19" t="str">
        <f t="shared" si="1176"/>
        <v/>
      </c>
      <c r="AB1211" s="19" t="str">
        <f t="shared" si="1177"/>
        <v/>
      </c>
      <c r="AC1211" s="19" t="str">
        <f t="shared" si="1178"/>
        <v/>
      </c>
      <c r="AD1211" s="19" t="str">
        <f t="shared" si="1179"/>
        <v/>
      </c>
      <c r="AE1211" s="19" t="str">
        <f t="shared" si="1180"/>
        <v/>
      </c>
      <c r="AF1211" s="19" t="str">
        <f t="shared" si="1181"/>
        <v/>
      </c>
      <c r="AG1211" s="19">
        <f t="shared" si="1182"/>
        <v>0</v>
      </c>
      <c r="AH1211" s="19" t="str">
        <f t="shared" si="1183"/>
        <v/>
      </c>
      <c r="AI1211" s="81">
        <f t="shared" si="1184"/>
        <v>0</v>
      </c>
      <c r="AJ1211" s="80">
        <f t="shared" si="1190"/>
        <v>0</v>
      </c>
      <c r="AK1211" s="19">
        <f t="shared" si="1185"/>
        <v>0</v>
      </c>
      <c r="AL1211" s="19">
        <f t="shared" si="1186"/>
        <v>0</v>
      </c>
      <c r="AM1211" s="64">
        <f>IF('Stammdaten Mitarbeitende'!N1211&gt;0,AC1211,0)</f>
        <v>0</v>
      </c>
      <c r="AN1211" s="74">
        <f>IF('Stammdaten Mitarbeitende'!N1211&gt;0,P1211,0)</f>
        <v>0</v>
      </c>
      <c r="AO1211" s="19">
        <f t="shared" si="1187"/>
        <v>0</v>
      </c>
      <c r="AP1211" s="19">
        <f t="shared" si="1188"/>
        <v>0</v>
      </c>
      <c r="AQ1211" s="97">
        <f t="shared" si="1189"/>
        <v>0</v>
      </c>
    </row>
    <row r="1212" spans="1:43" ht="17.25" hidden="1" customHeight="1" x14ac:dyDescent="0.2">
      <c r="A1212" s="347" t="str">
        <f>'Stammdaten Mitarbeitende'!AA1212</f>
        <v/>
      </c>
      <c r="B1212" s="348" t="str">
        <f t="shared" si="1162"/>
        <v/>
      </c>
      <c r="C1212" s="162"/>
      <c r="D1212" s="163"/>
      <c r="E1212" s="164"/>
      <c r="F1212" s="165"/>
      <c r="G1212" s="307"/>
      <c r="H1212" s="308"/>
      <c r="I1212" s="346">
        <f t="shared" si="1163"/>
        <v>0</v>
      </c>
      <c r="J1212" s="309" t="str">
        <f t="shared" si="1164"/>
        <v/>
      </c>
      <c r="K1212" s="164"/>
      <c r="L1212" s="342" t="str">
        <f t="shared" si="1165"/>
        <v/>
      </c>
      <c r="M1212" s="309" t="str">
        <f t="shared" si="1166"/>
        <v/>
      </c>
      <c r="N1212" s="309" t="str">
        <f t="shared" si="1167"/>
        <v/>
      </c>
      <c r="O1212" s="309" t="str">
        <f t="shared" si="1168"/>
        <v/>
      </c>
      <c r="P1212" s="164"/>
      <c r="Q1212" s="309" t="str">
        <f t="shared" si="1169"/>
        <v/>
      </c>
      <c r="R1212" s="309" t="str">
        <f t="shared" si="1170"/>
        <v/>
      </c>
      <c r="S1212" s="56"/>
      <c r="T1212" s="57"/>
      <c r="U1212" s="64" t="str">
        <f>IF($A1212="","",'Stammdaten Mitarbeitende'!L1212)</f>
        <v/>
      </c>
      <c r="V1212" s="63">
        <f t="shared" si="1171"/>
        <v>0</v>
      </c>
      <c r="W1212" s="63" t="str">
        <f t="shared" si="1172"/>
        <v/>
      </c>
      <c r="X1212" s="63" t="str">
        <f t="shared" si="1173"/>
        <v/>
      </c>
      <c r="Y1212" s="65" t="str">
        <f t="shared" si="1174"/>
        <v/>
      </c>
      <c r="Z1212" s="65" t="str">
        <f t="shared" si="1175"/>
        <v/>
      </c>
      <c r="AA1212" s="19" t="str">
        <f t="shared" si="1176"/>
        <v/>
      </c>
      <c r="AB1212" s="19" t="str">
        <f t="shared" si="1177"/>
        <v/>
      </c>
      <c r="AC1212" s="19" t="str">
        <f t="shared" si="1178"/>
        <v/>
      </c>
      <c r="AD1212" s="19" t="str">
        <f t="shared" si="1179"/>
        <v/>
      </c>
      <c r="AE1212" s="19" t="str">
        <f t="shared" si="1180"/>
        <v/>
      </c>
      <c r="AF1212" s="19" t="str">
        <f t="shared" si="1181"/>
        <v/>
      </c>
      <c r="AG1212" s="19">
        <f t="shared" si="1182"/>
        <v>0</v>
      </c>
      <c r="AH1212" s="19" t="str">
        <f t="shared" si="1183"/>
        <v/>
      </c>
      <c r="AI1212" s="81">
        <f t="shared" si="1184"/>
        <v>0</v>
      </c>
      <c r="AJ1212" s="80">
        <f t="shared" si="1190"/>
        <v>0</v>
      </c>
      <c r="AK1212" s="19">
        <f t="shared" si="1185"/>
        <v>0</v>
      </c>
      <c r="AL1212" s="19">
        <f t="shared" si="1186"/>
        <v>0</v>
      </c>
      <c r="AM1212" s="64">
        <f>IF('Stammdaten Mitarbeitende'!N1212&gt;0,AC1212,0)</f>
        <v>0</v>
      </c>
      <c r="AN1212" s="74">
        <f>IF('Stammdaten Mitarbeitende'!N1212&gt;0,P1212,0)</f>
        <v>0</v>
      </c>
      <c r="AO1212" s="19">
        <f t="shared" si="1187"/>
        <v>0</v>
      </c>
      <c r="AP1212" s="19">
        <f t="shared" si="1188"/>
        <v>0</v>
      </c>
      <c r="AQ1212" s="97">
        <f t="shared" si="1189"/>
        <v>0</v>
      </c>
    </row>
    <row r="1213" spans="1:43" ht="17.25" hidden="1" customHeight="1" x14ac:dyDescent="0.2">
      <c r="A1213" s="347" t="str">
        <f>'Stammdaten Mitarbeitende'!AA1213</f>
        <v/>
      </c>
      <c r="B1213" s="348" t="str">
        <f t="shared" si="1162"/>
        <v/>
      </c>
      <c r="C1213" s="162"/>
      <c r="D1213" s="163"/>
      <c r="E1213" s="164"/>
      <c r="F1213" s="165"/>
      <c r="G1213" s="307"/>
      <c r="H1213" s="308"/>
      <c r="I1213" s="346">
        <f t="shared" si="1163"/>
        <v>0</v>
      </c>
      <c r="J1213" s="309" t="str">
        <f t="shared" si="1164"/>
        <v/>
      </c>
      <c r="K1213" s="164"/>
      <c r="L1213" s="342" t="str">
        <f t="shared" si="1165"/>
        <v/>
      </c>
      <c r="M1213" s="309" t="str">
        <f t="shared" si="1166"/>
        <v/>
      </c>
      <c r="N1213" s="309" t="str">
        <f t="shared" si="1167"/>
        <v/>
      </c>
      <c r="O1213" s="309" t="str">
        <f t="shared" si="1168"/>
        <v/>
      </c>
      <c r="P1213" s="164"/>
      <c r="Q1213" s="309" t="str">
        <f t="shared" si="1169"/>
        <v/>
      </c>
      <c r="R1213" s="309" t="str">
        <f t="shared" si="1170"/>
        <v/>
      </c>
      <c r="S1213" s="56"/>
      <c r="T1213" s="57"/>
      <c r="U1213" s="64" t="str">
        <f>IF($A1213="","",'Stammdaten Mitarbeitende'!L1213)</f>
        <v/>
      </c>
      <c r="V1213" s="63">
        <f t="shared" si="1171"/>
        <v>0</v>
      </c>
      <c r="W1213" s="63" t="str">
        <f t="shared" si="1172"/>
        <v/>
      </c>
      <c r="X1213" s="63" t="str">
        <f t="shared" si="1173"/>
        <v/>
      </c>
      <c r="Y1213" s="65" t="str">
        <f t="shared" si="1174"/>
        <v/>
      </c>
      <c r="Z1213" s="65" t="str">
        <f t="shared" si="1175"/>
        <v/>
      </c>
      <c r="AA1213" s="19" t="str">
        <f t="shared" si="1176"/>
        <v/>
      </c>
      <c r="AB1213" s="19" t="str">
        <f t="shared" si="1177"/>
        <v/>
      </c>
      <c r="AC1213" s="19" t="str">
        <f t="shared" si="1178"/>
        <v/>
      </c>
      <c r="AD1213" s="19" t="str">
        <f t="shared" si="1179"/>
        <v/>
      </c>
      <c r="AE1213" s="19" t="str">
        <f t="shared" si="1180"/>
        <v/>
      </c>
      <c r="AF1213" s="19" t="str">
        <f t="shared" si="1181"/>
        <v/>
      </c>
      <c r="AG1213" s="19">
        <f t="shared" si="1182"/>
        <v>0</v>
      </c>
      <c r="AH1213" s="19" t="str">
        <f t="shared" si="1183"/>
        <v/>
      </c>
      <c r="AI1213" s="81">
        <f t="shared" si="1184"/>
        <v>0</v>
      </c>
      <c r="AJ1213" s="80">
        <f t="shared" si="1190"/>
        <v>0</v>
      </c>
      <c r="AK1213" s="19">
        <f t="shared" si="1185"/>
        <v>0</v>
      </c>
      <c r="AL1213" s="19">
        <f t="shared" si="1186"/>
        <v>0</v>
      </c>
      <c r="AM1213" s="64">
        <f>IF('Stammdaten Mitarbeitende'!N1213&gt;0,AC1213,0)</f>
        <v>0</v>
      </c>
      <c r="AN1213" s="74">
        <f>IF('Stammdaten Mitarbeitende'!N1213&gt;0,P1213,0)</f>
        <v>0</v>
      </c>
      <c r="AO1213" s="19">
        <f t="shared" si="1187"/>
        <v>0</v>
      </c>
      <c r="AP1213" s="19">
        <f t="shared" si="1188"/>
        <v>0</v>
      </c>
      <c r="AQ1213" s="97">
        <f t="shared" si="1189"/>
        <v>0</v>
      </c>
    </row>
    <row r="1214" spans="1:43" ht="17.25" hidden="1" customHeight="1" x14ac:dyDescent="0.2">
      <c r="A1214" s="347" t="str">
        <f>'Stammdaten Mitarbeitende'!AA1214</f>
        <v/>
      </c>
      <c r="B1214" s="348" t="str">
        <f t="shared" si="1162"/>
        <v/>
      </c>
      <c r="C1214" s="162"/>
      <c r="D1214" s="163"/>
      <c r="E1214" s="164"/>
      <c r="F1214" s="165"/>
      <c r="G1214" s="307"/>
      <c r="H1214" s="308"/>
      <c r="I1214" s="346">
        <f t="shared" si="1163"/>
        <v>0</v>
      </c>
      <c r="J1214" s="309" t="str">
        <f t="shared" si="1164"/>
        <v/>
      </c>
      <c r="K1214" s="164"/>
      <c r="L1214" s="342" t="str">
        <f t="shared" si="1165"/>
        <v/>
      </c>
      <c r="M1214" s="309" t="str">
        <f t="shared" si="1166"/>
        <v/>
      </c>
      <c r="N1214" s="309" t="str">
        <f t="shared" si="1167"/>
        <v/>
      </c>
      <c r="O1214" s="309" t="str">
        <f t="shared" si="1168"/>
        <v/>
      </c>
      <c r="P1214" s="164"/>
      <c r="Q1214" s="309" t="str">
        <f t="shared" si="1169"/>
        <v/>
      </c>
      <c r="R1214" s="309" t="str">
        <f t="shared" si="1170"/>
        <v/>
      </c>
      <c r="S1214" s="56"/>
      <c r="T1214" s="57"/>
      <c r="U1214" s="64" t="str">
        <f>IF($A1214="","",'Stammdaten Mitarbeitende'!L1214)</f>
        <v/>
      </c>
      <c r="V1214" s="63">
        <f t="shared" si="1171"/>
        <v>0</v>
      </c>
      <c r="W1214" s="63" t="str">
        <f t="shared" si="1172"/>
        <v/>
      </c>
      <c r="X1214" s="63" t="str">
        <f t="shared" si="1173"/>
        <v/>
      </c>
      <c r="Y1214" s="65" t="str">
        <f t="shared" si="1174"/>
        <v/>
      </c>
      <c r="Z1214" s="65" t="str">
        <f t="shared" si="1175"/>
        <v/>
      </c>
      <c r="AA1214" s="19" t="str">
        <f t="shared" si="1176"/>
        <v/>
      </c>
      <c r="AB1214" s="19" t="str">
        <f t="shared" si="1177"/>
        <v/>
      </c>
      <c r="AC1214" s="19" t="str">
        <f t="shared" si="1178"/>
        <v/>
      </c>
      <c r="AD1214" s="19" t="str">
        <f t="shared" si="1179"/>
        <v/>
      </c>
      <c r="AE1214" s="19" t="str">
        <f t="shared" si="1180"/>
        <v/>
      </c>
      <c r="AF1214" s="19" t="str">
        <f t="shared" si="1181"/>
        <v/>
      </c>
      <c r="AG1214" s="19">
        <f t="shared" si="1182"/>
        <v>0</v>
      </c>
      <c r="AH1214" s="19" t="str">
        <f t="shared" si="1183"/>
        <v/>
      </c>
      <c r="AI1214" s="81">
        <f t="shared" si="1184"/>
        <v>0</v>
      </c>
      <c r="AJ1214" s="80">
        <f t="shared" si="1190"/>
        <v>0</v>
      </c>
      <c r="AK1214" s="19">
        <f t="shared" si="1185"/>
        <v>0</v>
      </c>
      <c r="AL1214" s="19">
        <f t="shared" si="1186"/>
        <v>0</v>
      </c>
      <c r="AM1214" s="64">
        <f>IF('Stammdaten Mitarbeitende'!N1214&gt;0,AC1214,0)</f>
        <v>0</v>
      </c>
      <c r="AN1214" s="74">
        <f>IF('Stammdaten Mitarbeitende'!N1214&gt;0,P1214,0)</f>
        <v>0</v>
      </c>
      <c r="AO1214" s="19">
        <f t="shared" si="1187"/>
        <v>0</v>
      </c>
      <c r="AP1214" s="19">
        <f t="shared" si="1188"/>
        <v>0</v>
      </c>
      <c r="AQ1214" s="97">
        <f t="shared" si="1189"/>
        <v>0</v>
      </c>
    </row>
    <row r="1215" spans="1:43" ht="17.25" hidden="1" customHeight="1" x14ac:dyDescent="0.2">
      <c r="A1215" s="347" t="str">
        <f>'Stammdaten Mitarbeitende'!AA1215</f>
        <v/>
      </c>
      <c r="B1215" s="348" t="str">
        <f t="shared" si="1162"/>
        <v/>
      </c>
      <c r="C1215" s="162"/>
      <c r="D1215" s="163"/>
      <c r="E1215" s="164"/>
      <c r="F1215" s="165"/>
      <c r="G1215" s="307"/>
      <c r="H1215" s="308"/>
      <c r="I1215" s="346">
        <f t="shared" si="1163"/>
        <v>0</v>
      </c>
      <c r="J1215" s="309" t="str">
        <f t="shared" si="1164"/>
        <v/>
      </c>
      <c r="K1215" s="164"/>
      <c r="L1215" s="342" t="str">
        <f t="shared" si="1165"/>
        <v/>
      </c>
      <c r="M1215" s="309" t="str">
        <f t="shared" si="1166"/>
        <v/>
      </c>
      <c r="N1215" s="309" t="str">
        <f t="shared" si="1167"/>
        <v/>
      </c>
      <c r="O1215" s="309" t="str">
        <f t="shared" si="1168"/>
        <v/>
      </c>
      <c r="P1215" s="164"/>
      <c r="Q1215" s="309" t="str">
        <f t="shared" si="1169"/>
        <v/>
      </c>
      <c r="R1215" s="309" t="str">
        <f t="shared" si="1170"/>
        <v/>
      </c>
      <c r="S1215" s="56"/>
      <c r="T1215" s="57"/>
      <c r="U1215" s="64" t="str">
        <f>IF($A1215="","",'Stammdaten Mitarbeitende'!L1215)</f>
        <v/>
      </c>
      <c r="V1215" s="63">
        <f t="shared" si="1171"/>
        <v>0</v>
      </c>
      <c r="W1215" s="63" t="str">
        <f t="shared" si="1172"/>
        <v/>
      </c>
      <c r="X1215" s="63" t="str">
        <f t="shared" si="1173"/>
        <v/>
      </c>
      <c r="Y1215" s="65" t="str">
        <f t="shared" si="1174"/>
        <v/>
      </c>
      <c r="Z1215" s="65" t="str">
        <f t="shared" si="1175"/>
        <v/>
      </c>
      <c r="AA1215" s="19" t="str">
        <f t="shared" si="1176"/>
        <v/>
      </c>
      <c r="AB1215" s="19" t="str">
        <f t="shared" si="1177"/>
        <v/>
      </c>
      <c r="AC1215" s="19" t="str">
        <f t="shared" si="1178"/>
        <v/>
      </c>
      <c r="AD1215" s="19" t="str">
        <f t="shared" si="1179"/>
        <v/>
      </c>
      <c r="AE1215" s="19" t="str">
        <f t="shared" si="1180"/>
        <v/>
      </c>
      <c r="AF1215" s="19" t="str">
        <f t="shared" si="1181"/>
        <v/>
      </c>
      <c r="AG1215" s="19">
        <f t="shared" si="1182"/>
        <v>0</v>
      </c>
      <c r="AH1215" s="19" t="str">
        <f t="shared" si="1183"/>
        <v/>
      </c>
      <c r="AI1215" s="81">
        <f t="shared" si="1184"/>
        <v>0</v>
      </c>
      <c r="AJ1215" s="80">
        <f t="shared" si="1190"/>
        <v>0</v>
      </c>
      <c r="AK1215" s="19">
        <f t="shared" si="1185"/>
        <v>0</v>
      </c>
      <c r="AL1215" s="19">
        <f t="shared" si="1186"/>
        <v>0</v>
      </c>
      <c r="AM1215" s="64">
        <f>IF('Stammdaten Mitarbeitende'!N1215&gt;0,AC1215,0)</f>
        <v>0</v>
      </c>
      <c r="AN1215" s="74">
        <f>IF('Stammdaten Mitarbeitende'!N1215&gt;0,P1215,0)</f>
        <v>0</v>
      </c>
      <c r="AO1215" s="19">
        <f t="shared" si="1187"/>
        <v>0</v>
      </c>
      <c r="AP1215" s="19">
        <f t="shared" si="1188"/>
        <v>0</v>
      </c>
      <c r="AQ1215" s="97">
        <f t="shared" si="1189"/>
        <v>0</v>
      </c>
    </row>
    <row r="1216" spans="1:43" ht="17.25" hidden="1" customHeight="1" x14ac:dyDescent="0.2">
      <c r="A1216" s="347" t="str">
        <f>'Stammdaten Mitarbeitende'!AA1216</f>
        <v/>
      </c>
      <c r="B1216" s="348" t="str">
        <f t="shared" si="1162"/>
        <v/>
      </c>
      <c r="C1216" s="162"/>
      <c r="D1216" s="163"/>
      <c r="E1216" s="164"/>
      <c r="F1216" s="165"/>
      <c r="G1216" s="307"/>
      <c r="H1216" s="308"/>
      <c r="I1216" s="346">
        <f t="shared" si="1163"/>
        <v>0</v>
      </c>
      <c r="J1216" s="309" t="str">
        <f t="shared" si="1164"/>
        <v/>
      </c>
      <c r="K1216" s="164"/>
      <c r="L1216" s="342" t="str">
        <f t="shared" si="1165"/>
        <v/>
      </c>
      <c r="M1216" s="309" t="str">
        <f t="shared" si="1166"/>
        <v/>
      </c>
      <c r="N1216" s="309" t="str">
        <f t="shared" si="1167"/>
        <v/>
      </c>
      <c r="O1216" s="309" t="str">
        <f t="shared" si="1168"/>
        <v/>
      </c>
      <c r="P1216" s="164"/>
      <c r="Q1216" s="309" t="str">
        <f t="shared" si="1169"/>
        <v/>
      </c>
      <c r="R1216" s="309" t="str">
        <f t="shared" si="1170"/>
        <v/>
      </c>
      <c r="S1216" s="56"/>
      <c r="T1216" s="57"/>
      <c r="U1216" s="64" t="str">
        <f>IF($A1216="","",'Stammdaten Mitarbeitende'!L1216)</f>
        <v/>
      </c>
      <c r="V1216" s="63">
        <f t="shared" si="1171"/>
        <v>0</v>
      </c>
      <c r="W1216" s="63" t="str">
        <f t="shared" si="1172"/>
        <v/>
      </c>
      <c r="X1216" s="63" t="str">
        <f t="shared" si="1173"/>
        <v/>
      </c>
      <c r="Y1216" s="65" t="str">
        <f t="shared" si="1174"/>
        <v/>
      </c>
      <c r="Z1216" s="65" t="str">
        <f t="shared" si="1175"/>
        <v/>
      </c>
      <c r="AA1216" s="19" t="str">
        <f t="shared" si="1176"/>
        <v/>
      </c>
      <c r="AB1216" s="19" t="str">
        <f t="shared" si="1177"/>
        <v/>
      </c>
      <c r="AC1216" s="19" t="str">
        <f t="shared" si="1178"/>
        <v/>
      </c>
      <c r="AD1216" s="19" t="str">
        <f t="shared" si="1179"/>
        <v/>
      </c>
      <c r="AE1216" s="19" t="str">
        <f t="shared" si="1180"/>
        <v/>
      </c>
      <c r="AF1216" s="19" t="str">
        <f t="shared" si="1181"/>
        <v/>
      </c>
      <c r="AG1216" s="19">
        <f t="shared" si="1182"/>
        <v>0</v>
      </c>
      <c r="AH1216" s="19" t="str">
        <f t="shared" si="1183"/>
        <v/>
      </c>
      <c r="AI1216" s="81">
        <f t="shared" si="1184"/>
        <v>0</v>
      </c>
      <c r="AJ1216" s="80">
        <f t="shared" si="1190"/>
        <v>0</v>
      </c>
      <c r="AK1216" s="19">
        <f t="shared" si="1185"/>
        <v>0</v>
      </c>
      <c r="AL1216" s="19">
        <f t="shared" si="1186"/>
        <v>0</v>
      </c>
      <c r="AM1216" s="64">
        <f>IF('Stammdaten Mitarbeitende'!N1216&gt;0,AC1216,0)</f>
        <v>0</v>
      </c>
      <c r="AN1216" s="74">
        <f>IF('Stammdaten Mitarbeitende'!N1216&gt;0,P1216,0)</f>
        <v>0</v>
      </c>
      <c r="AO1216" s="19">
        <f t="shared" si="1187"/>
        <v>0</v>
      </c>
      <c r="AP1216" s="19">
        <f t="shared" si="1188"/>
        <v>0</v>
      </c>
      <c r="AQ1216" s="97">
        <f t="shared" si="1189"/>
        <v>0</v>
      </c>
    </row>
    <row r="1217" spans="1:43" ht="17.25" hidden="1" customHeight="1" x14ac:dyDescent="0.2">
      <c r="A1217" s="347" t="str">
        <f>'Stammdaten Mitarbeitende'!AA1217</f>
        <v/>
      </c>
      <c r="B1217" s="348" t="str">
        <f t="shared" si="1162"/>
        <v/>
      </c>
      <c r="C1217" s="162"/>
      <c r="D1217" s="163"/>
      <c r="E1217" s="164"/>
      <c r="F1217" s="165"/>
      <c r="G1217" s="307"/>
      <c r="H1217" s="308"/>
      <c r="I1217" s="346">
        <f t="shared" si="1163"/>
        <v>0</v>
      </c>
      <c r="J1217" s="309" t="str">
        <f t="shared" si="1164"/>
        <v/>
      </c>
      <c r="K1217" s="164"/>
      <c r="L1217" s="342" t="str">
        <f t="shared" si="1165"/>
        <v/>
      </c>
      <c r="M1217" s="309" t="str">
        <f t="shared" si="1166"/>
        <v/>
      </c>
      <c r="N1217" s="309" t="str">
        <f t="shared" si="1167"/>
        <v/>
      </c>
      <c r="O1217" s="309" t="str">
        <f t="shared" si="1168"/>
        <v/>
      </c>
      <c r="P1217" s="164"/>
      <c r="Q1217" s="309" t="str">
        <f t="shared" si="1169"/>
        <v/>
      </c>
      <c r="R1217" s="309" t="str">
        <f t="shared" si="1170"/>
        <v/>
      </c>
      <c r="S1217" s="56"/>
      <c r="T1217" s="57"/>
      <c r="U1217" s="64" t="str">
        <f>IF($A1217="","",'Stammdaten Mitarbeitende'!L1217)</f>
        <v/>
      </c>
      <c r="V1217" s="63">
        <f t="shared" si="1171"/>
        <v>0</v>
      </c>
      <c r="W1217" s="63" t="str">
        <f t="shared" si="1172"/>
        <v/>
      </c>
      <c r="X1217" s="63" t="str">
        <f t="shared" si="1173"/>
        <v/>
      </c>
      <c r="Y1217" s="65" t="str">
        <f t="shared" si="1174"/>
        <v/>
      </c>
      <c r="Z1217" s="65" t="str">
        <f t="shared" si="1175"/>
        <v/>
      </c>
      <c r="AA1217" s="19" t="str">
        <f t="shared" si="1176"/>
        <v/>
      </c>
      <c r="AB1217" s="19" t="str">
        <f t="shared" si="1177"/>
        <v/>
      </c>
      <c r="AC1217" s="19" t="str">
        <f t="shared" si="1178"/>
        <v/>
      </c>
      <c r="AD1217" s="19" t="str">
        <f t="shared" si="1179"/>
        <v/>
      </c>
      <c r="AE1217" s="19" t="str">
        <f t="shared" si="1180"/>
        <v/>
      </c>
      <c r="AF1217" s="19" t="str">
        <f t="shared" si="1181"/>
        <v/>
      </c>
      <c r="AG1217" s="19">
        <f t="shared" si="1182"/>
        <v>0</v>
      </c>
      <c r="AH1217" s="19" t="str">
        <f t="shared" si="1183"/>
        <v/>
      </c>
      <c r="AI1217" s="81">
        <f t="shared" si="1184"/>
        <v>0</v>
      </c>
      <c r="AJ1217" s="80">
        <f t="shared" si="1190"/>
        <v>0</v>
      </c>
      <c r="AK1217" s="19">
        <f t="shared" si="1185"/>
        <v>0</v>
      </c>
      <c r="AL1217" s="19">
        <f t="shared" si="1186"/>
        <v>0</v>
      </c>
      <c r="AM1217" s="64">
        <f>IF('Stammdaten Mitarbeitende'!N1217&gt;0,AC1217,0)</f>
        <v>0</v>
      </c>
      <c r="AN1217" s="74">
        <f>IF('Stammdaten Mitarbeitende'!N1217&gt;0,P1217,0)</f>
        <v>0</v>
      </c>
      <c r="AO1217" s="19">
        <f t="shared" si="1187"/>
        <v>0</v>
      </c>
      <c r="AP1217" s="19">
        <f t="shared" si="1188"/>
        <v>0</v>
      </c>
      <c r="AQ1217" s="97">
        <f t="shared" si="1189"/>
        <v>0</v>
      </c>
    </row>
    <row r="1218" spans="1:43" ht="17.25" hidden="1" customHeight="1" x14ac:dyDescent="0.2">
      <c r="A1218" s="347" t="str">
        <f>'Stammdaten Mitarbeitende'!AA1218</f>
        <v/>
      </c>
      <c r="B1218" s="348" t="str">
        <f t="shared" si="1162"/>
        <v/>
      </c>
      <c r="C1218" s="162"/>
      <c r="D1218" s="163"/>
      <c r="E1218" s="164"/>
      <c r="F1218" s="165"/>
      <c r="G1218" s="307"/>
      <c r="H1218" s="308"/>
      <c r="I1218" s="346">
        <f t="shared" si="1163"/>
        <v>0</v>
      </c>
      <c r="J1218" s="309" t="str">
        <f t="shared" si="1164"/>
        <v/>
      </c>
      <c r="K1218" s="164"/>
      <c r="L1218" s="342" t="str">
        <f t="shared" si="1165"/>
        <v/>
      </c>
      <c r="M1218" s="309" t="str">
        <f t="shared" si="1166"/>
        <v/>
      </c>
      <c r="N1218" s="309" t="str">
        <f t="shared" si="1167"/>
        <v/>
      </c>
      <c r="O1218" s="309" t="str">
        <f t="shared" si="1168"/>
        <v/>
      </c>
      <c r="P1218" s="164"/>
      <c r="Q1218" s="309" t="str">
        <f t="shared" si="1169"/>
        <v/>
      </c>
      <c r="R1218" s="309" t="str">
        <f t="shared" si="1170"/>
        <v/>
      </c>
      <c r="S1218" s="56"/>
      <c r="T1218" s="57"/>
      <c r="U1218" s="64" t="str">
        <f>IF($A1218="","",'Stammdaten Mitarbeitende'!L1218)</f>
        <v/>
      </c>
      <c r="V1218" s="63">
        <f t="shared" si="1171"/>
        <v>0</v>
      </c>
      <c r="W1218" s="63" t="str">
        <f t="shared" si="1172"/>
        <v/>
      </c>
      <c r="X1218" s="63" t="str">
        <f t="shared" si="1173"/>
        <v/>
      </c>
      <c r="Y1218" s="65" t="str">
        <f t="shared" si="1174"/>
        <v/>
      </c>
      <c r="Z1218" s="65" t="str">
        <f t="shared" si="1175"/>
        <v/>
      </c>
      <c r="AA1218" s="19" t="str">
        <f t="shared" si="1176"/>
        <v/>
      </c>
      <c r="AB1218" s="19" t="str">
        <f t="shared" si="1177"/>
        <v/>
      </c>
      <c r="AC1218" s="19" t="str">
        <f t="shared" si="1178"/>
        <v/>
      </c>
      <c r="AD1218" s="19" t="str">
        <f t="shared" si="1179"/>
        <v/>
      </c>
      <c r="AE1218" s="19" t="str">
        <f t="shared" si="1180"/>
        <v/>
      </c>
      <c r="AF1218" s="19" t="str">
        <f t="shared" si="1181"/>
        <v/>
      </c>
      <c r="AG1218" s="19">
        <f t="shared" si="1182"/>
        <v>0</v>
      </c>
      <c r="AH1218" s="19" t="str">
        <f t="shared" si="1183"/>
        <v/>
      </c>
      <c r="AI1218" s="81">
        <f t="shared" si="1184"/>
        <v>0</v>
      </c>
      <c r="AJ1218" s="80">
        <f t="shared" si="1190"/>
        <v>0</v>
      </c>
      <c r="AK1218" s="19">
        <f t="shared" si="1185"/>
        <v>0</v>
      </c>
      <c r="AL1218" s="19">
        <f t="shared" si="1186"/>
        <v>0</v>
      </c>
      <c r="AM1218" s="64">
        <f>IF('Stammdaten Mitarbeitende'!N1218&gt;0,AC1218,0)</f>
        <v>0</v>
      </c>
      <c r="AN1218" s="74">
        <f>IF('Stammdaten Mitarbeitende'!N1218&gt;0,P1218,0)</f>
        <v>0</v>
      </c>
      <c r="AO1218" s="19">
        <f t="shared" si="1187"/>
        <v>0</v>
      </c>
      <c r="AP1218" s="19">
        <f t="shared" si="1188"/>
        <v>0</v>
      </c>
      <c r="AQ1218" s="97">
        <f t="shared" si="1189"/>
        <v>0</v>
      </c>
    </row>
    <row r="1219" spans="1:43" ht="17.25" hidden="1" customHeight="1" x14ac:dyDescent="0.2">
      <c r="A1219" s="347" t="str">
        <f>'Stammdaten Mitarbeitende'!AA1219</f>
        <v/>
      </c>
      <c r="B1219" s="348" t="str">
        <f t="shared" si="1162"/>
        <v/>
      </c>
      <c r="C1219" s="162"/>
      <c r="D1219" s="163"/>
      <c r="E1219" s="164"/>
      <c r="F1219" s="165"/>
      <c r="G1219" s="307"/>
      <c r="H1219" s="308"/>
      <c r="I1219" s="346">
        <f t="shared" si="1163"/>
        <v>0</v>
      </c>
      <c r="J1219" s="309" t="str">
        <f t="shared" si="1164"/>
        <v/>
      </c>
      <c r="K1219" s="164"/>
      <c r="L1219" s="342" t="str">
        <f t="shared" si="1165"/>
        <v/>
      </c>
      <c r="M1219" s="309" t="str">
        <f t="shared" si="1166"/>
        <v/>
      </c>
      <c r="N1219" s="309" t="str">
        <f t="shared" si="1167"/>
        <v/>
      </c>
      <c r="O1219" s="309" t="str">
        <f t="shared" si="1168"/>
        <v/>
      </c>
      <c r="P1219" s="164"/>
      <c r="Q1219" s="309" t="str">
        <f t="shared" si="1169"/>
        <v/>
      </c>
      <c r="R1219" s="309" t="str">
        <f t="shared" si="1170"/>
        <v/>
      </c>
      <c r="S1219" s="56"/>
      <c r="T1219" s="57"/>
      <c r="U1219" s="64" t="str">
        <f>IF($A1219="","",'Stammdaten Mitarbeitende'!L1219)</f>
        <v/>
      </c>
      <c r="V1219" s="63">
        <f t="shared" si="1171"/>
        <v>0</v>
      </c>
      <c r="W1219" s="63" t="str">
        <f t="shared" si="1172"/>
        <v/>
      </c>
      <c r="X1219" s="63" t="str">
        <f t="shared" si="1173"/>
        <v/>
      </c>
      <c r="Y1219" s="65" t="str">
        <f t="shared" si="1174"/>
        <v/>
      </c>
      <c r="Z1219" s="65" t="str">
        <f t="shared" si="1175"/>
        <v/>
      </c>
      <c r="AA1219" s="19" t="str">
        <f t="shared" si="1176"/>
        <v/>
      </c>
      <c r="AB1219" s="19" t="str">
        <f t="shared" si="1177"/>
        <v/>
      </c>
      <c r="AC1219" s="19" t="str">
        <f t="shared" si="1178"/>
        <v/>
      </c>
      <c r="AD1219" s="19" t="str">
        <f t="shared" si="1179"/>
        <v/>
      </c>
      <c r="AE1219" s="19" t="str">
        <f t="shared" si="1180"/>
        <v/>
      </c>
      <c r="AF1219" s="19" t="str">
        <f t="shared" si="1181"/>
        <v/>
      </c>
      <c r="AG1219" s="19">
        <f t="shared" si="1182"/>
        <v>0</v>
      </c>
      <c r="AH1219" s="19" t="str">
        <f t="shared" si="1183"/>
        <v/>
      </c>
      <c r="AI1219" s="81">
        <f t="shared" si="1184"/>
        <v>0</v>
      </c>
      <c r="AJ1219" s="80">
        <f t="shared" si="1190"/>
        <v>0</v>
      </c>
      <c r="AK1219" s="19">
        <f t="shared" si="1185"/>
        <v>0</v>
      </c>
      <c r="AL1219" s="19">
        <f t="shared" si="1186"/>
        <v>0</v>
      </c>
      <c r="AM1219" s="64">
        <f>IF('Stammdaten Mitarbeitende'!N1219&gt;0,AC1219,0)</f>
        <v>0</v>
      </c>
      <c r="AN1219" s="74">
        <f>IF('Stammdaten Mitarbeitende'!N1219&gt;0,P1219,0)</f>
        <v>0</v>
      </c>
      <c r="AO1219" s="19">
        <f t="shared" si="1187"/>
        <v>0</v>
      </c>
      <c r="AP1219" s="19">
        <f t="shared" si="1188"/>
        <v>0</v>
      </c>
      <c r="AQ1219" s="97">
        <f t="shared" si="1189"/>
        <v>0</v>
      </c>
    </row>
    <row r="1220" spans="1:43" ht="17.25" hidden="1" customHeight="1" x14ac:dyDescent="0.2">
      <c r="A1220" s="347" t="str">
        <f>'Stammdaten Mitarbeitende'!AA1220</f>
        <v/>
      </c>
      <c r="B1220" s="348" t="str">
        <f t="shared" si="1162"/>
        <v/>
      </c>
      <c r="C1220" s="162"/>
      <c r="D1220" s="163"/>
      <c r="E1220" s="164"/>
      <c r="F1220" s="165"/>
      <c r="G1220" s="307"/>
      <c r="H1220" s="308"/>
      <c r="I1220" s="346">
        <f t="shared" si="1163"/>
        <v>0</v>
      </c>
      <c r="J1220" s="309" t="str">
        <f t="shared" si="1164"/>
        <v/>
      </c>
      <c r="K1220" s="164"/>
      <c r="L1220" s="342" t="str">
        <f t="shared" si="1165"/>
        <v/>
      </c>
      <c r="M1220" s="309" t="str">
        <f t="shared" si="1166"/>
        <v/>
      </c>
      <c r="N1220" s="309" t="str">
        <f t="shared" si="1167"/>
        <v/>
      </c>
      <c r="O1220" s="309" t="str">
        <f t="shared" si="1168"/>
        <v/>
      </c>
      <c r="P1220" s="164"/>
      <c r="Q1220" s="309" t="str">
        <f t="shared" si="1169"/>
        <v/>
      </c>
      <c r="R1220" s="309" t="str">
        <f t="shared" si="1170"/>
        <v/>
      </c>
      <c r="S1220" s="56"/>
      <c r="T1220" s="57"/>
      <c r="U1220" s="64" t="str">
        <f>IF($A1220="","",'Stammdaten Mitarbeitende'!L1220)</f>
        <v/>
      </c>
      <c r="V1220" s="63">
        <f t="shared" si="1171"/>
        <v>0</v>
      </c>
      <c r="W1220" s="63" t="str">
        <f t="shared" si="1172"/>
        <v/>
      </c>
      <c r="X1220" s="63" t="str">
        <f t="shared" si="1173"/>
        <v/>
      </c>
      <c r="Y1220" s="65" t="str">
        <f t="shared" si="1174"/>
        <v/>
      </c>
      <c r="Z1220" s="65" t="str">
        <f t="shared" si="1175"/>
        <v/>
      </c>
      <c r="AA1220" s="19" t="str">
        <f t="shared" si="1176"/>
        <v/>
      </c>
      <c r="AB1220" s="19" t="str">
        <f t="shared" si="1177"/>
        <v/>
      </c>
      <c r="AC1220" s="19" t="str">
        <f t="shared" si="1178"/>
        <v/>
      </c>
      <c r="AD1220" s="19" t="str">
        <f t="shared" si="1179"/>
        <v/>
      </c>
      <c r="AE1220" s="19" t="str">
        <f t="shared" si="1180"/>
        <v/>
      </c>
      <c r="AF1220" s="19" t="str">
        <f t="shared" si="1181"/>
        <v/>
      </c>
      <c r="AG1220" s="19">
        <f t="shared" si="1182"/>
        <v>0</v>
      </c>
      <c r="AH1220" s="19" t="str">
        <f t="shared" si="1183"/>
        <v/>
      </c>
      <c r="AI1220" s="81">
        <f t="shared" si="1184"/>
        <v>0</v>
      </c>
      <c r="AJ1220" s="80">
        <f t="shared" si="1190"/>
        <v>0</v>
      </c>
      <c r="AK1220" s="19">
        <f t="shared" si="1185"/>
        <v>0</v>
      </c>
      <c r="AL1220" s="19">
        <f t="shared" si="1186"/>
        <v>0</v>
      </c>
      <c r="AM1220" s="64">
        <f>IF('Stammdaten Mitarbeitende'!N1220&gt;0,AC1220,0)</f>
        <v>0</v>
      </c>
      <c r="AN1220" s="74">
        <f>IF('Stammdaten Mitarbeitende'!N1220&gt;0,P1220,0)</f>
        <v>0</v>
      </c>
      <c r="AO1220" s="19">
        <f t="shared" si="1187"/>
        <v>0</v>
      </c>
      <c r="AP1220" s="19">
        <f t="shared" si="1188"/>
        <v>0</v>
      </c>
      <c r="AQ1220" s="97">
        <f t="shared" si="1189"/>
        <v>0</v>
      </c>
    </row>
    <row r="1221" spans="1:43" ht="17.25" hidden="1" customHeight="1" x14ac:dyDescent="0.2">
      <c r="A1221" s="347" t="str">
        <f>'Stammdaten Mitarbeitende'!AA1221</f>
        <v/>
      </c>
      <c r="B1221" s="348" t="str">
        <f t="shared" si="1162"/>
        <v/>
      </c>
      <c r="C1221" s="162"/>
      <c r="D1221" s="163"/>
      <c r="E1221" s="164"/>
      <c r="F1221" s="165"/>
      <c r="G1221" s="307"/>
      <c r="H1221" s="308"/>
      <c r="I1221" s="346">
        <f t="shared" si="1163"/>
        <v>0</v>
      </c>
      <c r="J1221" s="309" t="str">
        <f t="shared" si="1164"/>
        <v/>
      </c>
      <c r="K1221" s="164"/>
      <c r="L1221" s="342" t="str">
        <f t="shared" si="1165"/>
        <v/>
      </c>
      <c r="M1221" s="309" t="str">
        <f t="shared" si="1166"/>
        <v/>
      </c>
      <c r="N1221" s="309" t="str">
        <f t="shared" si="1167"/>
        <v/>
      </c>
      <c r="O1221" s="309" t="str">
        <f t="shared" si="1168"/>
        <v/>
      </c>
      <c r="P1221" s="164"/>
      <c r="Q1221" s="309" t="str">
        <f t="shared" si="1169"/>
        <v/>
      </c>
      <c r="R1221" s="309" t="str">
        <f t="shared" si="1170"/>
        <v/>
      </c>
      <c r="S1221" s="56"/>
      <c r="T1221" s="57"/>
      <c r="U1221" s="64" t="str">
        <f>IF($A1221="","",'Stammdaten Mitarbeitende'!L1221)</f>
        <v/>
      </c>
      <c r="V1221" s="63">
        <f t="shared" si="1171"/>
        <v>0</v>
      </c>
      <c r="W1221" s="63" t="str">
        <f t="shared" si="1172"/>
        <v/>
      </c>
      <c r="X1221" s="63" t="str">
        <f t="shared" si="1173"/>
        <v/>
      </c>
      <c r="Y1221" s="65" t="str">
        <f t="shared" si="1174"/>
        <v/>
      </c>
      <c r="Z1221" s="65" t="str">
        <f t="shared" si="1175"/>
        <v/>
      </c>
      <c r="AA1221" s="19" t="str">
        <f t="shared" si="1176"/>
        <v/>
      </c>
      <c r="AB1221" s="19" t="str">
        <f t="shared" si="1177"/>
        <v/>
      </c>
      <c r="AC1221" s="19" t="str">
        <f t="shared" si="1178"/>
        <v/>
      </c>
      <c r="AD1221" s="19" t="str">
        <f t="shared" si="1179"/>
        <v/>
      </c>
      <c r="AE1221" s="19" t="str">
        <f t="shared" si="1180"/>
        <v/>
      </c>
      <c r="AF1221" s="19" t="str">
        <f t="shared" si="1181"/>
        <v/>
      </c>
      <c r="AG1221" s="19">
        <f t="shared" si="1182"/>
        <v>0</v>
      </c>
      <c r="AH1221" s="19" t="str">
        <f t="shared" si="1183"/>
        <v/>
      </c>
      <c r="AI1221" s="81">
        <f t="shared" si="1184"/>
        <v>0</v>
      </c>
      <c r="AJ1221" s="80">
        <f t="shared" si="1190"/>
        <v>0</v>
      </c>
      <c r="AK1221" s="19">
        <f t="shared" si="1185"/>
        <v>0</v>
      </c>
      <c r="AL1221" s="19">
        <f t="shared" si="1186"/>
        <v>0</v>
      </c>
      <c r="AM1221" s="64">
        <f>IF('Stammdaten Mitarbeitende'!N1221&gt;0,AC1221,0)</f>
        <v>0</v>
      </c>
      <c r="AN1221" s="74">
        <f>IF('Stammdaten Mitarbeitende'!N1221&gt;0,P1221,0)</f>
        <v>0</v>
      </c>
      <c r="AO1221" s="19">
        <f t="shared" si="1187"/>
        <v>0</v>
      </c>
      <c r="AP1221" s="19">
        <f t="shared" si="1188"/>
        <v>0</v>
      </c>
      <c r="AQ1221" s="97">
        <f t="shared" si="1189"/>
        <v>0</v>
      </c>
    </row>
    <row r="1222" spans="1:43" ht="17.25" hidden="1" customHeight="1" x14ac:dyDescent="0.2">
      <c r="A1222" s="347" t="str">
        <f>'Stammdaten Mitarbeitende'!AA1222</f>
        <v/>
      </c>
      <c r="B1222" s="348" t="str">
        <f t="shared" si="1162"/>
        <v/>
      </c>
      <c r="C1222" s="162"/>
      <c r="D1222" s="163"/>
      <c r="E1222" s="164"/>
      <c r="F1222" s="165"/>
      <c r="G1222" s="307"/>
      <c r="H1222" s="308"/>
      <c r="I1222" s="346">
        <f t="shared" si="1163"/>
        <v>0</v>
      </c>
      <c r="J1222" s="309" t="str">
        <f t="shared" si="1164"/>
        <v/>
      </c>
      <c r="K1222" s="164"/>
      <c r="L1222" s="342" t="str">
        <f t="shared" si="1165"/>
        <v/>
      </c>
      <c r="M1222" s="309" t="str">
        <f t="shared" si="1166"/>
        <v/>
      </c>
      <c r="N1222" s="309" t="str">
        <f t="shared" si="1167"/>
        <v/>
      </c>
      <c r="O1222" s="309" t="str">
        <f t="shared" si="1168"/>
        <v/>
      </c>
      <c r="P1222" s="164"/>
      <c r="Q1222" s="309" t="str">
        <f t="shared" si="1169"/>
        <v/>
      </c>
      <c r="R1222" s="309" t="str">
        <f t="shared" si="1170"/>
        <v/>
      </c>
      <c r="S1222" s="56"/>
      <c r="T1222" s="57"/>
      <c r="U1222" s="64" t="str">
        <f>IF($A1222="","",'Stammdaten Mitarbeitende'!L1222)</f>
        <v/>
      </c>
      <c r="V1222" s="63">
        <f t="shared" si="1171"/>
        <v>0</v>
      </c>
      <c r="W1222" s="63" t="str">
        <f t="shared" si="1172"/>
        <v/>
      </c>
      <c r="X1222" s="63" t="str">
        <f t="shared" si="1173"/>
        <v/>
      </c>
      <c r="Y1222" s="65" t="str">
        <f t="shared" si="1174"/>
        <v/>
      </c>
      <c r="Z1222" s="65" t="str">
        <f t="shared" si="1175"/>
        <v/>
      </c>
      <c r="AA1222" s="19" t="str">
        <f t="shared" si="1176"/>
        <v/>
      </c>
      <c r="AB1222" s="19" t="str">
        <f t="shared" si="1177"/>
        <v/>
      </c>
      <c r="AC1222" s="19" t="str">
        <f t="shared" si="1178"/>
        <v/>
      </c>
      <c r="AD1222" s="19" t="str">
        <f t="shared" si="1179"/>
        <v/>
      </c>
      <c r="AE1222" s="19" t="str">
        <f t="shared" si="1180"/>
        <v/>
      </c>
      <c r="AF1222" s="19" t="str">
        <f t="shared" si="1181"/>
        <v/>
      </c>
      <c r="AG1222" s="19">
        <f t="shared" si="1182"/>
        <v>0</v>
      </c>
      <c r="AH1222" s="19" t="str">
        <f t="shared" si="1183"/>
        <v/>
      </c>
      <c r="AI1222" s="81">
        <f t="shared" si="1184"/>
        <v>0</v>
      </c>
      <c r="AJ1222" s="80">
        <f t="shared" si="1190"/>
        <v>0</v>
      </c>
      <c r="AK1222" s="19">
        <f t="shared" si="1185"/>
        <v>0</v>
      </c>
      <c r="AL1222" s="19">
        <f t="shared" si="1186"/>
        <v>0</v>
      </c>
      <c r="AM1222" s="64">
        <f>IF('Stammdaten Mitarbeitende'!N1222&gt;0,AC1222,0)</f>
        <v>0</v>
      </c>
      <c r="AN1222" s="74">
        <f>IF('Stammdaten Mitarbeitende'!N1222&gt;0,P1222,0)</f>
        <v>0</v>
      </c>
      <c r="AO1222" s="19">
        <f t="shared" si="1187"/>
        <v>0</v>
      </c>
      <c r="AP1222" s="19">
        <f t="shared" si="1188"/>
        <v>0</v>
      </c>
      <c r="AQ1222" s="97">
        <f t="shared" si="1189"/>
        <v>0</v>
      </c>
    </row>
    <row r="1223" spans="1:43" ht="17.25" hidden="1" customHeight="1" x14ac:dyDescent="0.2">
      <c r="A1223" s="347" t="str">
        <f>'Stammdaten Mitarbeitende'!AA1223</f>
        <v/>
      </c>
      <c r="B1223" s="348" t="str">
        <f t="shared" si="1162"/>
        <v/>
      </c>
      <c r="C1223" s="162"/>
      <c r="D1223" s="163"/>
      <c r="E1223" s="164"/>
      <c r="F1223" s="165"/>
      <c r="G1223" s="307"/>
      <c r="H1223" s="308"/>
      <c r="I1223" s="346">
        <f t="shared" si="1163"/>
        <v>0</v>
      </c>
      <c r="J1223" s="309" t="str">
        <f t="shared" si="1164"/>
        <v/>
      </c>
      <c r="K1223" s="164"/>
      <c r="L1223" s="342" t="str">
        <f t="shared" si="1165"/>
        <v/>
      </c>
      <c r="M1223" s="309" t="str">
        <f t="shared" si="1166"/>
        <v/>
      </c>
      <c r="N1223" s="309" t="str">
        <f t="shared" si="1167"/>
        <v/>
      </c>
      <c r="O1223" s="309" t="str">
        <f t="shared" si="1168"/>
        <v/>
      </c>
      <c r="P1223" s="164"/>
      <c r="Q1223" s="309" t="str">
        <f t="shared" si="1169"/>
        <v/>
      </c>
      <c r="R1223" s="309" t="str">
        <f t="shared" si="1170"/>
        <v/>
      </c>
      <c r="S1223" s="56"/>
      <c r="T1223" s="57"/>
      <c r="U1223" s="64" t="str">
        <f>IF($A1223="","",'Stammdaten Mitarbeitende'!L1223)</f>
        <v/>
      </c>
      <c r="V1223" s="63">
        <f t="shared" si="1171"/>
        <v>0</v>
      </c>
      <c r="W1223" s="63" t="str">
        <f t="shared" si="1172"/>
        <v/>
      </c>
      <c r="X1223" s="63" t="str">
        <f t="shared" si="1173"/>
        <v/>
      </c>
      <c r="Y1223" s="65" t="str">
        <f t="shared" si="1174"/>
        <v/>
      </c>
      <c r="Z1223" s="65" t="str">
        <f t="shared" si="1175"/>
        <v/>
      </c>
      <c r="AA1223" s="19" t="str">
        <f t="shared" si="1176"/>
        <v/>
      </c>
      <c r="AB1223" s="19" t="str">
        <f t="shared" si="1177"/>
        <v/>
      </c>
      <c r="AC1223" s="19" t="str">
        <f t="shared" si="1178"/>
        <v/>
      </c>
      <c r="AD1223" s="19" t="str">
        <f t="shared" si="1179"/>
        <v/>
      </c>
      <c r="AE1223" s="19" t="str">
        <f t="shared" si="1180"/>
        <v/>
      </c>
      <c r="AF1223" s="19" t="str">
        <f t="shared" si="1181"/>
        <v/>
      </c>
      <c r="AG1223" s="19">
        <f t="shared" si="1182"/>
        <v>0</v>
      </c>
      <c r="AH1223" s="19" t="str">
        <f t="shared" si="1183"/>
        <v/>
      </c>
      <c r="AI1223" s="81">
        <f t="shared" si="1184"/>
        <v>0</v>
      </c>
      <c r="AJ1223" s="80">
        <f t="shared" si="1190"/>
        <v>0</v>
      </c>
      <c r="AK1223" s="19">
        <f t="shared" si="1185"/>
        <v>0</v>
      </c>
      <c r="AL1223" s="19">
        <f t="shared" si="1186"/>
        <v>0</v>
      </c>
      <c r="AM1223" s="64">
        <f>IF('Stammdaten Mitarbeitende'!N1223&gt;0,AC1223,0)</f>
        <v>0</v>
      </c>
      <c r="AN1223" s="74">
        <f>IF('Stammdaten Mitarbeitende'!N1223&gt;0,P1223,0)</f>
        <v>0</v>
      </c>
      <c r="AO1223" s="19">
        <f t="shared" si="1187"/>
        <v>0</v>
      </c>
      <c r="AP1223" s="19">
        <f t="shared" si="1188"/>
        <v>0</v>
      </c>
      <c r="AQ1223" s="97">
        <f t="shared" si="1189"/>
        <v>0</v>
      </c>
    </row>
    <row r="1224" spans="1:43" ht="17.25" hidden="1" customHeight="1" x14ac:dyDescent="0.2">
      <c r="A1224" s="347" t="str">
        <f>'Stammdaten Mitarbeitende'!AA1224</f>
        <v/>
      </c>
      <c r="B1224" s="348" t="str">
        <f t="shared" si="1162"/>
        <v/>
      </c>
      <c r="C1224" s="162"/>
      <c r="D1224" s="163"/>
      <c r="E1224" s="164"/>
      <c r="F1224" s="165"/>
      <c r="G1224" s="307"/>
      <c r="H1224" s="308"/>
      <c r="I1224" s="346">
        <f t="shared" si="1163"/>
        <v>0</v>
      </c>
      <c r="J1224" s="309" t="str">
        <f t="shared" si="1164"/>
        <v/>
      </c>
      <c r="K1224" s="164"/>
      <c r="L1224" s="342" t="str">
        <f t="shared" si="1165"/>
        <v/>
      </c>
      <c r="M1224" s="309" t="str">
        <f t="shared" si="1166"/>
        <v/>
      </c>
      <c r="N1224" s="309" t="str">
        <f t="shared" si="1167"/>
        <v/>
      </c>
      <c r="O1224" s="309" t="str">
        <f t="shared" si="1168"/>
        <v/>
      </c>
      <c r="P1224" s="164"/>
      <c r="Q1224" s="309" t="str">
        <f t="shared" si="1169"/>
        <v/>
      </c>
      <c r="R1224" s="309" t="str">
        <f t="shared" si="1170"/>
        <v/>
      </c>
      <c r="S1224" s="56"/>
      <c r="T1224" s="57"/>
      <c r="U1224" s="64" t="str">
        <f>IF($A1224="","",'Stammdaten Mitarbeitende'!L1224)</f>
        <v/>
      </c>
      <c r="V1224" s="63">
        <f t="shared" si="1171"/>
        <v>0</v>
      </c>
      <c r="W1224" s="63" t="str">
        <f t="shared" si="1172"/>
        <v/>
      </c>
      <c r="X1224" s="63" t="str">
        <f t="shared" si="1173"/>
        <v/>
      </c>
      <c r="Y1224" s="65" t="str">
        <f t="shared" si="1174"/>
        <v/>
      </c>
      <c r="Z1224" s="65" t="str">
        <f t="shared" si="1175"/>
        <v/>
      </c>
      <c r="AA1224" s="19" t="str">
        <f t="shared" si="1176"/>
        <v/>
      </c>
      <c r="AB1224" s="19" t="str">
        <f t="shared" si="1177"/>
        <v/>
      </c>
      <c r="AC1224" s="19" t="str">
        <f t="shared" si="1178"/>
        <v/>
      </c>
      <c r="AD1224" s="19" t="str">
        <f t="shared" si="1179"/>
        <v/>
      </c>
      <c r="AE1224" s="19" t="str">
        <f t="shared" si="1180"/>
        <v/>
      </c>
      <c r="AF1224" s="19" t="str">
        <f t="shared" si="1181"/>
        <v/>
      </c>
      <c r="AG1224" s="19">
        <f t="shared" si="1182"/>
        <v>0</v>
      </c>
      <c r="AH1224" s="19" t="str">
        <f t="shared" si="1183"/>
        <v/>
      </c>
      <c r="AI1224" s="81">
        <f t="shared" si="1184"/>
        <v>0</v>
      </c>
      <c r="AJ1224" s="80">
        <f t="shared" si="1190"/>
        <v>0</v>
      </c>
      <c r="AK1224" s="19">
        <f t="shared" si="1185"/>
        <v>0</v>
      </c>
      <c r="AL1224" s="19">
        <f t="shared" si="1186"/>
        <v>0</v>
      </c>
      <c r="AM1224" s="64">
        <f>IF('Stammdaten Mitarbeitende'!N1224&gt;0,AC1224,0)</f>
        <v>0</v>
      </c>
      <c r="AN1224" s="74">
        <f>IF('Stammdaten Mitarbeitende'!N1224&gt;0,P1224,0)</f>
        <v>0</v>
      </c>
      <c r="AO1224" s="19">
        <f t="shared" si="1187"/>
        <v>0</v>
      </c>
      <c r="AP1224" s="19">
        <f t="shared" si="1188"/>
        <v>0</v>
      </c>
      <c r="AQ1224" s="97">
        <f t="shared" si="1189"/>
        <v>0</v>
      </c>
    </row>
    <row r="1225" spans="1:43" ht="17.25" hidden="1" customHeight="1" x14ac:dyDescent="0.2">
      <c r="A1225" s="347" t="str">
        <f>'Stammdaten Mitarbeitende'!AA1225</f>
        <v/>
      </c>
      <c r="B1225" s="348" t="str">
        <f t="shared" si="1162"/>
        <v/>
      </c>
      <c r="C1225" s="162"/>
      <c r="D1225" s="163"/>
      <c r="E1225" s="164"/>
      <c r="F1225" s="165"/>
      <c r="G1225" s="307"/>
      <c r="H1225" s="308"/>
      <c r="I1225" s="346">
        <f t="shared" si="1163"/>
        <v>0</v>
      </c>
      <c r="J1225" s="309" t="str">
        <f t="shared" si="1164"/>
        <v/>
      </c>
      <c r="K1225" s="164"/>
      <c r="L1225" s="342" t="str">
        <f t="shared" si="1165"/>
        <v/>
      </c>
      <c r="M1225" s="309" t="str">
        <f t="shared" si="1166"/>
        <v/>
      </c>
      <c r="N1225" s="309" t="str">
        <f t="shared" si="1167"/>
        <v/>
      </c>
      <c r="O1225" s="309" t="str">
        <f t="shared" si="1168"/>
        <v/>
      </c>
      <c r="P1225" s="164"/>
      <c r="Q1225" s="309" t="str">
        <f t="shared" si="1169"/>
        <v/>
      </c>
      <c r="R1225" s="309" t="str">
        <f t="shared" si="1170"/>
        <v/>
      </c>
      <c r="S1225" s="56"/>
      <c r="T1225" s="57"/>
      <c r="U1225" s="64" t="str">
        <f>IF($A1225="","",'Stammdaten Mitarbeitende'!L1225)</f>
        <v/>
      </c>
      <c r="V1225" s="63">
        <f t="shared" si="1171"/>
        <v>0</v>
      </c>
      <c r="W1225" s="63" t="str">
        <f t="shared" si="1172"/>
        <v/>
      </c>
      <c r="X1225" s="63" t="str">
        <f t="shared" si="1173"/>
        <v/>
      </c>
      <c r="Y1225" s="65" t="str">
        <f t="shared" si="1174"/>
        <v/>
      </c>
      <c r="Z1225" s="65" t="str">
        <f t="shared" si="1175"/>
        <v/>
      </c>
      <c r="AA1225" s="19" t="str">
        <f t="shared" si="1176"/>
        <v/>
      </c>
      <c r="AB1225" s="19" t="str">
        <f t="shared" si="1177"/>
        <v/>
      </c>
      <c r="AC1225" s="19" t="str">
        <f t="shared" si="1178"/>
        <v/>
      </c>
      <c r="AD1225" s="19" t="str">
        <f t="shared" si="1179"/>
        <v/>
      </c>
      <c r="AE1225" s="19" t="str">
        <f t="shared" si="1180"/>
        <v/>
      </c>
      <c r="AF1225" s="19" t="str">
        <f t="shared" si="1181"/>
        <v/>
      </c>
      <c r="AG1225" s="19">
        <f t="shared" si="1182"/>
        <v>0</v>
      </c>
      <c r="AH1225" s="19" t="str">
        <f t="shared" si="1183"/>
        <v/>
      </c>
      <c r="AI1225" s="81">
        <f t="shared" si="1184"/>
        <v>0</v>
      </c>
      <c r="AJ1225" s="80">
        <f t="shared" si="1190"/>
        <v>0</v>
      </c>
      <c r="AK1225" s="19">
        <f t="shared" si="1185"/>
        <v>0</v>
      </c>
      <c r="AL1225" s="19">
        <f t="shared" si="1186"/>
        <v>0</v>
      </c>
      <c r="AM1225" s="64">
        <f>IF('Stammdaten Mitarbeitende'!N1225&gt;0,AC1225,0)</f>
        <v>0</v>
      </c>
      <c r="AN1225" s="74">
        <f>IF('Stammdaten Mitarbeitende'!N1225&gt;0,P1225,0)</f>
        <v>0</v>
      </c>
      <c r="AO1225" s="19">
        <f t="shared" si="1187"/>
        <v>0</v>
      </c>
      <c r="AP1225" s="19">
        <f t="shared" si="1188"/>
        <v>0</v>
      </c>
      <c r="AQ1225" s="97">
        <f t="shared" si="1189"/>
        <v>0</v>
      </c>
    </row>
    <row r="1226" spans="1:43" ht="17.25" hidden="1" customHeight="1" x14ac:dyDescent="0.2">
      <c r="A1226" s="347" t="str">
        <f>'Stammdaten Mitarbeitende'!AA1226</f>
        <v/>
      </c>
      <c r="B1226" s="348" t="str">
        <f t="shared" si="1162"/>
        <v/>
      </c>
      <c r="C1226" s="162"/>
      <c r="D1226" s="163"/>
      <c r="E1226" s="164"/>
      <c r="F1226" s="165"/>
      <c r="G1226" s="307"/>
      <c r="H1226" s="308"/>
      <c r="I1226" s="346">
        <f t="shared" si="1163"/>
        <v>0</v>
      </c>
      <c r="J1226" s="309" t="str">
        <f t="shared" si="1164"/>
        <v/>
      </c>
      <c r="K1226" s="164"/>
      <c r="L1226" s="342" t="str">
        <f t="shared" si="1165"/>
        <v/>
      </c>
      <c r="M1226" s="309" t="str">
        <f t="shared" si="1166"/>
        <v/>
      </c>
      <c r="N1226" s="309" t="str">
        <f t="shared" si="1167"/>
        <v/>
      </c>
      <c r="O1226" s="309" t="str">
        <f t="shared" si="1168"/>
        <v/>
      </c>
      <c r="P1226" s="164"/>
      <c r="Q1226" s="309" t="str">
        <f t="shared" si="1169"/>
        <v/>
      </c>
      <c r="R1226" s="309" t="str">
        <f t="shared" si="1170"/>
        <v/>
      </c>
      <c r="S1226" s="56"/>
      <c r="T1226" s="57"/>
      <c r="U1226" s="64" t="str">
        <f>IF($A1226="","",'Stammdaten Mitarbeitende'!L1226)</f>
        <v/>
      </c>
      <c r="V1226" s="63">
        <f t="shared" si="1171"/>
        <v>0</v>
      </c>
      <c r="W1226" s="63" t="str">
        <f t="shared" si="1172"/>
        <v/>
      </c>
      <c r="X1226" s="63" t="str">
        <f t="shared" si="1173"/>
        <v/>
      </c>
      <c r="Y1226" s="65" t="str">
        <f t="shared" si="1174"/>
        <v/>
      </c>
      <c r="Z1226" s="65" t="str">
        <f t="shared" si="1175"/>
        <v/>
      </c>
      <c r="AA1226" s="19" t="str">
        <f t="shared" si="1176"/>
        <v/>
      </c>
      <c r="AB1226" s="19" t="str">
        <f t="shared" si="1177"/>
        <v/>
      </c>
      <c r="AC1226" s="19" t="str">
        <f t="shared" si="1178"/>
        <v/>
      </c>
      <c r="AD1226" s="19" t="str">
        <f t="shared" si="1179"/>
        <v/>
      </c>
      <c r="AE1226" s="19" t="str">
        <f t="shared" si="1180"/>
        <v/>
      </c>
      <c r="AF1226" s="19" t="str">
        <f t="shared" si="1181"/>
        <v/>
      </c>
      <c r="AG1226" s="19">
        <f t="shared" si="1182"/>
        <v>0</v>
      </c>
      <c r="AH1226" s="19" t="str">
        <f t="shared" si="1183"/>
        <v/>
      </c>
      <c r="AI1226" s="81">
        <f t="shared" si="1184"/>
        <v>0</v>
      </c>
      <c r="AJ1226" s="80">
        <f t="shared" si="1190"/>
        <v>0</v>
      </c>
      <c r="AK1226" s="19">
        <f t="shared" si="1185"/>
        <v>0</v>
      </c>
      <c r="AL1226" s="19">
        <f t="shared" si="1186"/>
        <v>0</v>
      </c>
      <c r="AM1226" s="64">
        <f>IF('Stammdaten Mitarbeitende'!N1226&gt;0,AC1226,0)</f>
        <v>0</v>
      </c>
      <c r="AN1226" s="74">
        <f>IF('Stammdaten Mitarbeitende'!N1226&gt;0,P1226,0)</f>
        <v>0</v>
      </c>
      <c r="AO1226" s="19">
        <f t="shared" si="1187"/>
        <v>0</v>
      </c>
      <c r="AP1226" s="19">
        <f t="shared" si="1188"/>
        <v>0</v>
      </c>
      <c r="AQ1226" s="97">
        <f t="shared" si="1189"/>
        <v>0</v>
      </c>
    </row>
    <row r="1227" spans="1:43" ht="17.25" hidden="1" customHeight="1" x14ac:dyDescent="0.2">
      <c r="A1227" s="347" t="str">
        <f>'Stammdaten Mitarbeitende'!AA1227</f>
        <v/>
      </c>
      <c r="B1227" s="348" t="str">
        <f t="shared" si="1162"/>
        <v/>
      </c>
      <c r="C1227" s="162"/>
      <c r="D1227" s="163"/>
      <c r="E1227" s="164"/>
      <c r="F1227" s="165"/>
      <c r="G1227" s="307"/>
      <c r="H1227" s="308"/>
      <c r="I1227" s="346">
        <f t="shared" si="1163"/>
        <v>0</v>
      </c>
      <c r="J1227" s="309" t="str">
        <f t="shared" si="1164"/>
        <v/>
      </c>
      <c r="K1227" s="164"/>
      <c r="L1227" s="342" t="str">
        <f t="shared" si="1165"/>
        <v/>
      </c>
      <c r="M1227" s="309" t="str">
        <f t="shared" si="1166"/>
        <v/>
      </c>
      <c r="N1227" s="309" t="str">
        <f t="shared" si="1167"/>
        <v/>
      </c>
      <c r="O1227" s="309" t="str">
        <f t="shared" si="1168"/>
        <v/>
      </c>
      <c r="P1227" s="164"/>
      <c r="Q1227" s="309" t="str">
        <f t="shared" si="1169"/>
        <v/>
      </c>
      <c r="R1227" s="309" t="str">
        <f t="shared" si="1170"/>
        <v/>
      </c>
      <c r="S1227" s="56"/>
      <c r="T1227" s="57"/>
      <c r="U1227" s="64" t="str">
        <f>IF($A1227="","",'Stammdaten Mitarbeitende'!L1227)</f>
        <v/>
      </c>
      <c r="V1227" s="63">
        <f t="shared" si="1171"/>
        <v>0</v>
      </c>
      <c r="W1227" s="63" t="str">
        <f t="shared" si="1172"/>
        <v/>
      </c>
      <c r="X1227" s="63" t="str">
        <f t="shared" si="1173"/>
        <v/>
      </c>
      <c r="Y1227" s="65" t="str">
        <f t="shared" si="1174"/>
        <v/>
      </c>
      <c r="Z1227" s="65" t="str">
        <f t="shared" si="1175"/>
        <v/>
      </c>
      <c r="AA1227" s="19" t="str">
        <f t="shared" si="1176"/>
        <v/>
      </c>
      <c r="AB1227" s="19" t="str">
        <f t="shared" si="1177"/>
        <v/>
      </c>
      <c r="AC1227" s="19" t="str">
        <f t="shared" si="1178"/>
        <v/>
      </c>
      <c r="AD1227" s="19" t="str">
        <f t="shared" si="1179"/>
        <v/>
      </c>
      <c r="AE1227" s="19" t="str">
        <f t="shared" si="1180"/>
        <v/>
      </c>
      <c r="AF1227" s="19" t="str">
        <f t="shared" si="1181"/>
        <v/>
      </c>
      <c r="AG1227" s="19">
        <f t="shared" si="1182"/>
        <v>0</v>
      </c>
      <c r="AH1227" s="19" t="str">
        <f t="shared" si="1183"/>
        <v/>
      </c>
      <c r="AI1227" s="81">
        <f t="shared" si="1184"/>
        <v>0</v>
      </c>
      <c r="AJ1227" s="80">
        <f t="shared" si="1190"/>
        <v>0</v>
      </c>
      <c r="AK1227" s="19">
        <f t="shared" si="1185"/>
        <v>0</v>
      </c>
      <c r="AL1227" s="19">
        <f t="shared" si="1186"/>
        <v>0</v>
      </c>
      <c r="AM1227" s="64">
        <f>IF('Stammdaten Mitarbeitende'!N1227&gt;0,AC1227,0)</f>
        <v>0</v>
      </c>
      <c r="AN1227" s="74">
        <f>IF('Stammdaten Mitarbeitende'!N1227&gt;0,P1227,0)</f>
        <v>0</v>
      </c>
      <c r="AO1227" s="19">
        <f t="shared" si="1187"/>
        <v>0</v>
      </c>
      <c r="AP1227" s="19">
        <f t="shared" si="1188"/>
        <v>0</v>
      </c>
      <c r="AQ1227" s="97">
        <f t="shared" si="1189"/>
        <v>0</v>
      </c>
    </row>
    <row r="1228" spans="1:43" ht="17.25" hidden="1" customHeight="1" x14ac:dyDescent="0.2">
      <c r="A1228" s="347" t="str">
        <f>'Stammdaten Mitarbeitende'!AA1228</f>
        <v/>
      </c>
      <c r="B1228" s="348" t="str">
        <f t="shared" si="1162"/>
        <v/>
      </c>
      <c r="C1228" s="162"/>
      <c r="D1228" s="163"/>
      <c r="E1228" s="164"/>
      <c r="F1228" s="165"/>
      <c r="G1228" s="307"/>
      <c r="H1228" s="308"/>
      <c r="I1228" s="346">
        <f t="shared" si="1163"/>
        <v>0</v>
      </c>
      <c r="J1228" s="309" t="str">
        <f t="shared" si="1164"/>
        <v/>
      </c>
      <c r="K1228" s="164"/>
      <c r="L1228" s="342" t="str">
        <f t="shared" si="1165"/>
        <v/>
      </c>
      <c r="M1228" s="309" t="str">
        <f t="shared" si="1166"/>
        <v/>
      </c>
      <c r="N1228" s="309" t="str">
        <f t="shared" si="1167"/>
        <v/>
      </c>
      <c r="O1228" s="309" t="str">
        <f t="shared" si="1168"/>
        <v/>
      </c>
      <c r="P1228" s="164"/>
      <c r="Q1228" s="309" t="str">
        <f t="shared" si="1169"/>
        <v/>
      </c>
      <c r="R1228" s="309" t="str">
        <f t="shared" si="1170"/>
        <v/>
      </c>
      <c r="S1228" s="56"/>
      <c r="T1228" s="57"/>
      <c r="U1228" s="64" t="str">
        <f>IF($A1228="","",'Stammdaten Mitarbeitende'!L1228)</f>
        <v/>
      </c>
      <c r="V1228" s="63">
        <f t="shared" si="1171"/>
        <v>0</v>
      </c>
      <c r="W1228" s="63" t="str">
        <f t="shared" si="1172"/>
        <v/>
      </c>
      <c r="X1228" s="63" t="str">
        <f t="shared" si="1173"/>
        <v/>
      </c>
      <c r="Y1228" s="65" t="str">
        <f t="shared" si="1174"/>
        <v/>
      </c>
      <c r="Z1228" s="65" t="str">
        <f t="shared" si="1175"/>
        <v/>
      </c>
      <c r="AA1228" s="19" t="str">
        <f t="shared" si="1176"/>
        <v/>
      </c>
      <c r="AB1228" s="19" t="str">
        <f t="shared" si="1177"/>
        <v/>
      </c>
      <c r="AC1228" s="19" t="str">
        <f t="shared" si="1178"/>
        <v/>
      </c>
      <c r="AD1228" s="19" t="str">
        <f t="shared" si="1179"/>
        <v/>
      </c>
      <c r="AE1228" s="19" t="str">
        <f t="shared" si="1180"/>
        <v/>
      </c>
      <c r="AF1228" s="19" t="str">
        <f t="shared" si="1181"/>
        <v/>
      </c>
      <c r="AG1228" s="19">
        <f t="shared" si="1182"/>
        <v>0</v>
      </c>
      <c r="AH1228" s="19" t="str">
        <f t="shared" si="1183"/>
        <v/>
      </c>
      <c r="AI1228" s="81">
        <f t="shared" si="1184"/>
        <v>0</v>
      </c>
      <c r="AJ1228" s="80">
        <f t="shared" si="1190"/>
        <v>0</v>
      </c>
      <c r="AK1228" s="19">
        <f t="shared" si="1185"/>
        <v>0</v>
      </c>
      <c r="AL1228" s="19">
        <f t="shared" si="1186"/>
        <v>0</v>
      </c>
      <c r="AM1228" s="64">
        <f>IF('Stammdaten Mitarbeitende'!N1228&gt;0,AC1228,0)</f>
        <v>0</v>
      </c>
      <c r="AN1228" s="74">
        <f>IF('Stammdaten Mitarbeitende'!N1228&gt;0,P1228,0)</f>
        <v>0</v>
      </c>
      <c r="AO1228" s="19">
        <f t="shared" si="1187"/>
        <v>0</v>
      </c>
      <c r="AP1228" s="19">
        <f t="shared" si="1188"/>
        <v>0</v>
      </c>
      <c r="AQ1228" s="97">
        <f t="shared" si="1189"/>
        <v>0</v>
      </c>
    </row>
    <row r="1229" spans="1:43" ht="17.25" hidden="1" customHeight="1" x14ac:dyDescent="0.2">
      <c r="A1229" s="347" t="str">
        <f>'Stammdaten Mitarbeitende'!AA1229</f>
        <v/>
      </c>
      <c r="B1229" s="348" t="str">
        <f t="shared" si="1162"/>
        <v/>
      </c>
      <c r="C1229" s="162"/>
      <c r="D1229" s="163"/>
      <c r="E1229" s="164"/>
      <c r="F1229" s="165"/>
      <c r="G1229" s="307"/>
      <c r="H1229" s="308"/>
      <c r="I1229" s="346">
        <f t="shared" si="1163"/>
        <v>0</v>
      </c>
      <c r="J1229" s="309" t="str">
        <f t="shared" si="1164"/>
        <v/>
      </c>
      <c r="K1229" s="164"/>
      <c r="L1229" s="342" t="str">
        <f t="shared" si="1165"/>
        <v/>
      </c>
      <c r="M1229" s="309" t="str">
        <f t="shared" si="1166"/>
        <v/>
      </c>
      <c r="N1229" s="309" t="str">
        <f t="shared" si="1167"/>
        <v/>
      </c>
      <c r="O1229" s="309" t="str">
        <f t="shared" si="1168"/>
        <v/>
      </c>
      <c r="P1229" s="164"/>
      <c r="Q1229" s="309" t="str">
        <f t="shared" si="1169"/>
        <v/>
      </c>
      <c r="R1229" s="309" t="str">
        <f t="shared" si="1170"/>
        <v/>
      </c>
      <c r="S1229" s="56"/>
      <c r="T1229" s="57"/>
      <c r="U1229" s="64" t="str">
        <f>IF($A1229="","",'Stammdaten Mitarbeitende'!L1229)</f>
        <v/>
      </c>
      <c r="V1229" s="63">
        <f t="shared" si="1171"/>
        <v>0</v>
      </c>
      <c r="W1229" s="63" t="str">
        <f t="shared" si="1172"/>
        <v/>
      </c>
      <c r="X1229" s="63" t="str">
        <f t="shared" si="1173"/>
        <v/>
      </c>
      <c r="Y1229" s="65" t="str">
        <f t="shared" si="1174"/>
        <v/>
      </c>
      <c r="Z1229" s="65" t="str">
        <f t="shared" si="1175"/>
        <v/>
      </c>
      <c r="AA1229" s="19" t="str">
        <f t="shared" si="1176"/>
        <v/>
      </c>
      <c r="AB1229" s="19" t="str">
        <f t="shared" si="1177"/>
        <v/>
      </c>
      <c r="AC1229" s="19" t="str">
        <f t="shared" si="1178"/>
        <v/>
      </c>
      <c r="AD1229" s="19" t="str">
        <f t="shared" si="1179"/>
        <v/>
      </c>
      <c r="AE1229" s="19" t="str">
        <f t="shared" si="1180"/>
        <v/>
      </c>
      <c r="AF1229" s="19" t="str">
        <f t="shared" si="1181"/>
        <v/>
      </c>
      <c r="AG1229" s="19">
        <f t="shared" si="1182"/>
        <v>0</v>
      </c>
      <c r="AH1229" s="19" t="str">
        <f t="shared" si="1183"/>
        <v/>
      </c>
      <c r="AI1229" s="81">
        <f t="shared" si="1184"/>
        <v>0</v>
      </c>
      <c r="AJ1229" s="80">
        <f t="shared" si="1190"/>
        <v>0</v>
      </c>
      <c r="AK1229" s="19">
        <f t="shared" si="1185"/>
        <v>0</v>
      </c>
      <c r="AL1229" s="19">
        <f t="shared" si="1186"/>
        <v>0</v>
      </c>
      <c r="AM1229" s="64">
        <f>IF('Stammdaten Mitarbeitende'!N1229&gt;0,AC1229,0)</f>
        <v>0</v>
      </c>
      <c r="AN1229" s="74">
        <f>IF('Stammdaten Mitarbeitende'!N1229&gt;0,P1229,0)</f>
        <v>0</v>
      </c>
      <c r="AO1229" s="19">
        <f t="shared" si="1187"/>
        <v>0</v>
      </c>
      <c r="AP1229" s="19">
        <f t="shared" si="1188"/>
        <v>0</v>
      </c>
      <c r="AQ1229" s="97">
        <f t="shared" si="1189"/>
        <v>0</v>
      </c>
    </row>
    <row r="1230" spans="1:43" hidden="1" x14ac:dyDescent="0.2">
      <c r="A1230" s="280" t="str">
        <f>Übersetzungstexte!A$296</f>
        <v>Seitentotal</v>
      </c>
      <c r="B1230" s="343"/>
      <c r="C1230" s="281"/>
      <c r="D1230" s="92">
        <f>SUM(D1209:D1229)</f>
        <v>0</v>
      </c>
      <c r="E1230" s="282"/>
      <c r="F1230" s="92">
        <f>SUM(F1209:F1229)</f>
        <v>0</v>
      </c>
      <c r="G1230" s="344"/>
      <c r="H1230" s="159"/>
      <c r="I1230" s="281"/>
      <c r="J1230" s="92">
        <f>SUM(J1209:J1229)</f>
        <v>0</v>
      </c>
      <c r="K1230" s="345"/>
      <c r="L1230" s="159"/>
      <c r="M1230" s="281"/>
      <c r="N1230" s="92">
        <f>SUM(N1209:N1229)</f>
        <v>0</v>
      </c>
      <c r="O1230" s="344"/>
      <c r="P1230" s="92">
        <f>SUM(P1209:P1229)</f>
        <v>0</v>
      </c>
      <c r="Q1230" s="281"/>
      <c r="R1230" s="92">
        <f>SUM(R1209:R1229)</f>
        <v>0</v>
      </c>
      <c r="S1230" s="56"/>
      <c r="T1230" s="56"/>
      <c r="U1230" s="56"/>
      <c r="V1230" s="56"/>
      <c r="W1230" s="56"/>
      <c r="X1230" s="56"/>
      <c r="Y1230" s="18"/>
      <c r="Z1230" s="18"/>
      <c r="AA1230" s="19"/>
      <c r="AB1230" s="19"/>
      <c r="AC1230" s="19"/>
      <c r="AD1230" s="19"/>
      <c r="AE1230" s="19"/>
      <c r="AI1230" s="79"/>
      <c r="AJ1230" s="79"/>
      <c r="AM1230" s="56"/>
    </row>
    <row r="1231" spans="1:43" hidden="1" x14ac:dyDescent="0.2">
      <c r="A1231" s="240" t="str">
        <f>'Stammdaten Betrieb &amp; Abteilung'!D$1</f>
        <v xml:space="preserve">  </v>
      </c>
      <c r="B1231" s="73"/>
      <c r="C1231" s="241"/>
      <c r="D1231" s="242"/>
      <c r="E1231" s="1"/>
      <c r="F1231" s="25"/>
      <c r="G1231" s="1"/>
      <c r="H1231" s="1"/>
      <c r="I1231" s="1"/>
      <c r="J1231" s="243"/>
      <c r="K1231" s="46"/>
      <c r="L1231" s="18"/>
      <c r="M1231" s="22" t="str">
        <f>Übersetzungstexte!A$239</f>
        <v>Betrieb / Betriebsabteilung</v>
      </c>
      <c r="N1231" s="49" t="str">
        <f>'Stammdaten Betrieb &amp; Abteilung'!D$13</f>
        <v xml:space="preserve"> </v>
      </c>
      <c r="O1231" s="1"/>
      <c r="P1231" s="49"/>
      <c r="AI1231" s="79"/>
      <c r="AJ1231" s="79"/>
      <c r="AM1231" s="64"/>
      <c r="AO1231" s="97"/>
    </row>
    <row r="1232" spans="1:43" hidden="1" x14ac:dyDescent="0.2">
      <c r="A1232" s="49" t="str">
        <f>'Stammdaten Betrieb &amp; Abteilung'!D$3</f>
        <v xml:space="preserve"> </v>
      </c>
      <c r="B1232" s="73"/>
      <c r="C1232" s="246"/>
      <c r="D1232" s="242"/>
      <c r="E1232" s="1"/>
      <c r="F1232" s="25"/>
      <c r="G1232" s="1"/>
      <c r="H1232" s="1"/>
      <c r="I1232" s="1"/>
      <c r="J1232" s="247"/>
      <c r="K1232" s="46"/>
      <c r="L1232" s="18"/>
      <c r="M1232" s="22" t="str">
        <f>Übersetzungstexte!A$240</f>
        <v>Abrechnungsperiode</v>
      </c>
      <c r="N1232" s="349" t="str">
        <f>'Stammdaten Betrieb &amp; Abteilung'!D$14</f>
        <v/>
      </c>
      <c r="O1232" s="350"/>
      <c r="P1232" s="350" t="e">
        <f>'Stammdaten Betrieb &amp; Abteilung'!D$12</f>
        <v>#VALUE!</v>
      </c>
      <c r="Q1232" s="351"/>
      <c r="R1232" s="352"/>
      <c r="AI1232" s="79"/>
      <c r="AJ1232" s="79"/>
      <c r="AM1232" s="64"/>
      <c r="AO1232" s="87"/>
      <c r="AP1232" s="87"/>
    </row>
    <row r="1233" spans="1:43" hidden="1" x14ac:dyDescent="0.2">
      <c r="A1233" s="49" t="str">
        <f>'Stammdaten Betrieb &amp; Abteilung'!D$4</f>
        <v xml:space="preserve"> </v>
      </c>
      <c r="B1233" s="73"/>
      <c r="C1233" s="1"/>
      <c r="D1233" s="242"/>
      <c r="E1233" s="1"/>
      <c r="F1233" s="25"/>
      <c r="G1233" s="1"/>
      <c r="H1233" s="1"/>
      <c r="I1233" s="1"/>
      <c r="J1233" s="247"/>
      <c r="K1233" s="46"/>
      <c r="L1233" s="18"/>
      <c r="M1233" s="22" t="str">
        <f>Übersetzungstexte!A$241</f>
        <v>Beginn / Ende der Kurzarbeit</v>
      </c>
      <c r="N1233" s="49" t="str">
        <f>'Stammdaten Betrieb &amp; Abteilung'!D$16</f>
        <v/>
      </c>
      <c r="O1233" s="1"/>
      <c r="P1233" s="49"/>
      <c r="Q1233" s="49"/>
      <c r="AI1233" s="79"/>
      <c r="AJ1233" s="79"/>
      <c r="AM1233" s="64"/>
      <c r="AO1233" s="87"/>
      <c r="AP1233" s="87"/>
    </row>
    <row r="1234" spans="1:43" hidden="1" x14ac:dyDescent="0.2">
      <c r="A1234" s="187"/>
      <c r="B1234" s="188"/>
      <c r="C1234" s="189"/>
      <c r="D1234" s="190"/>
      <c r="E1234" s="189"/>
      <c r="F1234" s="191"/>
      <c r="G1234" s="189"/>
      <c r="H1234" s="189"/>
      <c r="I1234" s="189"/>
      <c r="J1234" s="190"/>
      <c r="K1234" s="190"/>
      <c r="L1234" s="189"/>
      <c r="M1234" s="192"/>
      <c r="N1234" s="189"/>
      <c r="O1234" s="189"/>
      <c r="P1234" s="189"/>
      <c r="Q1234" s="189"/>
      <c r="R1234" s="189"/>
      <c r="AI1234" s="79"/>
      <c r="AJ1234" s="79"/>
      <c r="AM1234" s="64"/>
      <c r="AO1234" s="87"/>
      <c r="AP1234" s="87"/>
    </row>
    <row r="1235" spans="1:43" hidden="1" x14ac:dyDescent="0.2">
      <c r="A1235" s="311">
        <v>1</v>
      </c>
      <c r="B1235" s="312">
        <v>2</v>
      </c>
      <c r="C1235" s="312">
        <v>3</v>
      </c>
      <c r="D1235" s="312">
        <v>4</v>
      </c>
      <c r="E1235" s="312">
        <v>5</v>
      </c>
      <c r="F1235" s="312">
        <v>6</v>
      </c>
      <c r="G1235" s="313"/>
      <c r="H1235" s="314">
        <v>7</v>
      </c>
      <c r="I1235" s="315"/>
      <c r="J1235" s="312">
        <v>8</v>
      </c>
      <c r="K1235" s="312">
        <v>9</v>
      </c>
      <c r="L1235" s="312">
        <v>10</v>
      </c>
      <c r="M1235" s="312">
        <v>11</v>
      </c>
      <c r="N1235" s="312">
        <v>12</v>
      </c>
      <c r="O1235" s="312">
        <v>13</v>
      </c>
      <c r="P1235" s="312"/>
      <c r="Q1235" s="312">
        <v>14</v>
      </c>
      <c r="R1235" s="312">
        <v>15</v>
      </c>
      <c r="S1235" s="54"/>
      <c r="T1235" s="54"/>
      <c r="U1235" s="54"/>
      <c r="V1235" s="58" t="s">
        <v>717</v>
      </c>
      <c r="W1235" s="54" t="s">
        <v>759</v>
      </c>
      <c r="X1235" s="54"/>
      <c r="Y1235" s="59" t="s">
        <v>718</v>
      </c>
      <c r="Z1235" s="54" t="s">
        <v>719</v>
      </c>
      <c r="AA1235" s="59" t="s">
        <v>720</v>
      </c>
      <c r="AB1235" s="59" t="s">
        <v>721</v>
      </c>
      <c r="AC1235" s="59" t="s">
        <v>722</v>
      </c>
      <c r="AD1235" s="59" t="s">
        <v>723</v>
      </c>
      <c r="AE1235" s="59" t="s">
        <v>736</v>
      </c>
      <c r="AF1235" s="66" t="s">
        <v>732</v>
      </c>
      <c r="AG1235" s="66"/>
      <c r="AH1235" s="91" t="s">
        <v>737</v>
      </c>
      <c r="AI1235" s="66"/>
      <c r="AJ1235" s="66"/>
      <c r="AK1235" s="78"/>
      <c r="AL1235" s="78"/>
      <c r="AM1235" s="87" t="s">
        <v>60</v>
      </c>
      <c r="AN1235" s="87" t="s">
        <v>60</v>
      </c>
      <c r="AO1235" s="87"/>
      <c r="AP1235" s="87"/>
      <c r="AQ1235" s="381" t="s">
        <v>800</v>
      </c>
    </row>
    <row r="1236" spans="1:43" s="6" customFormat="1" hidden="1" x14ac:dyDescent="0.2">
      <c r="A1236" s="316" t="str">
        <f>Übersetzungstexte!A$242</f>
        <v/>
      </c>
      <c r="B1236" s="317" t="str">
        <f>Übersetzungstexte!A$245</f>
        <v>anrechen-</v>
      </c>
      <c r="C1236" s="317" t="str">
        <f>Übersetzungstexte!A$248</f>
        <v>Wöchentl.</v>
      </c>
      <c r="D1236" s="318" t="str">
        <f>Übersetzungstexte!A$251</f>
        <v>Sollstd. Abr.-</v>
      </c>
      <c r="E1236" s="310" t="str">
        <f>Übersetzungstexte!A$254</f>
        <v/>
      </c>
      <c r="F1236" s="318" t="str">
        <f>Übersetzungstexte!A$257</f>
        <v>Bezahlte/</v>
      </c>
      <c r="G1236" s="319"/>
      <c r="H1236" s="320" t="str">
        <f>Übersetzungstexte!A$263</f>
        <v>(nur für Gleitzeit)</v>
      </c>
      <c r="I1236" s="321"/>
      <c r="J1236" s="318" t="str">
        <f>Übersetzungstexte!A$269</f>
        <v>Ausfall-</v>
      </c>
      <c r="K1236" s="318" t="str">
        <f>Übersetzungstexte!A$272</f>
        <v>Saldo</v>
      </c>
      <c r="L1236" s="310" t="str">
        <f>Übersetzungstexte!A$275</f>
        <v>Saisonale</v>
      </c>
      <c r="M1236" s="322" t="str">
        <f>Übersetzungstexte!A$278</f>
        <v>Anrechen-</v>
      </c>
      <c r="N1236" s="310" t="str">
        <f>Übersetzungstexte!A$281</f>
        <v>Verdienst-</v>
      </c>
      <c r="O1236" s="310" t="str">
        <f>Übersetzungstexte!A$284</f>
        <v>Verdienst-</v>
      </c>
      <c r="P1236" s="317" t="str">
        <f>Übersetzungstexte!A$287</f>
        <v>Verdienst</v>
      </c>
      <c r="Q1236" s="310" t="str">
        <f>AE$4</f>
        <v xml:space="preserve">Abzug </v>
      </c>
      <c r="R1236" s="310" t="str">
        <f>Übersetzungstexte!A$293</f>
        <v/>
      </c>
      <c r="S1236" s="55"/>
      <c r="T1236" s="55"/>
      <c r="U1236" s="62" t="s">
        <v>680</v>
      </c>
      <c r="V1236" s="60" t="s">
        <v>709</v>
      </c>
      <c r="W1236" s="61" t="s">
        <v>691</v>
      </c>
      <c r="X1236" s="61" t="s">
        <v>554</v>
      </c>
      <c r="Y1236" s="59" t="s">
        <v>729</v>
      </c>
      <c r="Z1236" s="67" t="s">
        <v>671</v>
      </c>
      <c r="AA1236" s="59" t="s">
        <v>731</v>
      </c>
      <c r="AB1236" s="59" t="s">
        <v>694</v>
      </c>
      <c r="AC1236" s="59" t="s">
        <v>674</v>
      </c>
      <c r="AD1236" s="59" t="s">
        <v>674</v>
      </c>
      <c r="AE1236" s="59" t="s">
        <v>677</v>
      </c>
      <c r="AF1236" s="66" t="s">
        <v>677</v>
      </c>
      <c r="AG1236" s="66" t="s">
        <v>673</v>
      </c>
      <c r="AH1236" s="91"/>
      <c r="AI1236" s="66" t="s">
        <v>685</v>
      </c>
      <c r="AJ1236" s="66" t="s">
        <v>685</v>
      </c>
      <c r="AK1236" s="66" t="s">
        <v>764</v>
      </c>
      <c r="AL1236" s="66" t="s">
        <v>667</v>
      </c>
      <c r="AM1236" s="59" t="s">
        <v>674</v>
      </c>
      <c r="AN1236" s="66" t="s">
        <v>673</v>
      </c>
      <c r="AO1236" s="66" t="s">
        <v>764</v>
      </c>
      <c r="AP1236" s="95" t="s">
        <v>46</v>
      </c>
      <c r="AQ1236" s="382" t="s">
        <v>801</v>
      </c>
    </row>
    <row r="1237" spans="1:43" s="6" customFormat="1" hidden="1" x14ac:dyDescent="0.2">
      <c r="A1237" s="323" t="str">
        <f>Übersetzungstexte!A$243</f>
        <v/>
      </c>
      <c r="B1237" s="310" t="str">
        <f>Übersetzungstexte!A$246</f>
        <v>barer Std.-</v>
      </c>
      <c r="C1237" s="317" t="str">
        <f>Übersetzungstexte!A$249</f>
        <v>Arbeitszeit</v>
      </c>
      <c r="D1237" s="318" t="str">
        <f>Übersetzungstexte!A$252</f>
        <v>Periode Inkl.</v>
      </c>
      <c r="E1237" s="310" t="str">
        <f>Übersetzungstexte!A$255</f>
        <v/>
      </c>
      <c r="F1237" s="318" t="str">
        <f>Übersetzungstexte!A$258</f>
        <v>Unbezahlte</v>
      </c>
      <c r="G1237" s="324" t="str">
        <f>Übersetzungstexte!A$261</f>
        <v>Saldo Ende Per.</v>
      </c>
      <c r="H1237" s="325"/>
      <c r="I1237" s="326"/>
      <c r="J1237" s="318" t="str">
        <f>Übersetzungstexte!A$270</f>
        <v>stunden</v>
      </c>
      <c r="K1237" s="318" t="str">
        <f>Übersetzungstexte!A$273</f>
        <v>Mehrstd.</v>
      </c>
      <c r="L1237" s="310" t="str">
        <f>Übersetzungstexte!A$276</f>
        <v>Ausfall-</v>
      </c>
      <c r="M1237" s="322" t="str">
        <f>Übersetzungstexte!A$279</f>
        <v>bare Aus-</v>
      </c>
      <c r="N1237" s="310" t="str">
        <f>Übersetzungstexte!A$282</f>
        <v>ausfall</v>
      </c>
      <c r="O1237" s="310" t="str">
        <f>Übersetzungstexte!A$285</f>
        <v>ausfall</v>
      </c>
      <c r="P1237" s="317" t="str">
        <f>Übersetzungstexte!A$288</f>
        <v>Zwischen-</v>
      </c>
      <c r="Q1237" s="310" t="str">
        <f>Übersetzungstexte!A$291</f>
        <v>Karenztage</v>
      </c>
      <c r="R1237" s="310" t="str">
        <f>Übersetzungstexte!A$294</f>
        <v>Beantragte</v>
      </c>
      <c r="S1237" s="55"/>
      <c r="T1237" s="55"/>
      <c r="U1237" s="55" t="s">
        <v>682</v>
      </c>
      <c r="V1237" s="60" t="s">
        <v>710</v>
      </c>
      <c r="W1237" s="61" t="s">
        <v>692</v>
      </c>
      <c r="X1237" s="61"/>
      <c r="Y1237" s="59" t="s">
        <v>730</v>
      </c>
      <c r="Z1237" s="67" t="s">
        <v>691</v>
      </c>
      <c r="AA1237" s="59" t="s">
        <v>730</v>
      </c>
      <c r="AB1237" s="59" t="s">
        <v>51</v>
      </c>
      <c r="AC1237" s="59" t="s">
        <v>672</v>
      </c>
      <c r="AD1237" s="59" t="s">
        <v>672</v>
      </c>
      <c r="AE1237" s="59" t="s">
        <v>656</v>
      </c>
      <c r="AF1237" s="66" t="s">
        <v>707</v>
      </c>
      <c r="AG1237" s="66" t="s">
        <v>707</v>
      </c>
      <c r="AH1237" s="91" t="s">
        <v>678</v>
      </c>
      <c r="AI1237" s="66" t="s">
        <v>760</v>
      </c>
      <c r="AJ1237" s="66" t="s">
        <v>763</v>
      </c>
      <c r="AK1237" s="66" t="s">
        <v>760</v>
      </c>
      <c r="AL1237" s="66" t="s">
        <v>760</v>
      </c>
      <c r="AM1237" s="59" t="s">
        <v>672</v>
      </c>
      <c r="AN1237" s="66" t="s">
        <v>707</v>
      </c>
      <c r="AO1237" s="66" t="s">
        <v>45</v>
      </c>
      <c r="AP1237" s="95" t="s">
        <v>47</v>
      </c>
      <c r="AQ1237" s="383"/>
    </row>
    <row r="1238" spans="1:43" s="6" customFormat="1" hidden="1" x14ac:dyDescent="0.2">
      <c r="A1238" s="327" t="str">
        <f>Übersetzungstexte!A$244</f>
        <v>Name,Vorname</v>
      </c>
      <c r="B1238" s="328" t="str">
        <f>Übersetzungstexte!A$247</f>
        <v>Verdienst</v>
      </c>
      <c r="C1238" s="329" t="str">
        <f>Übersetzungstexte!A$250</f>
        <v>in der AP</v>
      </c>
      <c r="D1238" s="330" t="str">
        <f>Übersetzungstexte!A$253</f>
        <v>Vorholzeit</v>
      </c>
      <c r="E1238" s="328" t="str">
        <f>Übersetzungstexte!A$256</f>
        <v>Istzeit</v>
      </c>
      <c r="F1238" s="330" t="str">
        <f>Übersetzungstexte!A$259</f>
        <v>Absenzen</v>
      </c>
      <c r="G1238" s="331" t="str">
        <f>Übersetzungstexte!A$262</f>
        <v>vorherg.</v>
      </c>
      <c r="H1238" s="332" t="str">
        <f>Übersetzungstexte!A$265</f>
        <v>laufend</v>
      </c>
      <c r="I1238" s="328" t="str">
        <f>Übersetzungstexte!A$268</f>
        <v>Diff.</v>
      </c>
      <c r="J1238" s="330" t="str">
        <f>Übersetzungstexte!A$271</f>
        <v>total</v>
      </c>
      <c r="K1238" s="330" t="str">
        <f>Übersetzungstexte!A$274</f>
        <v>Vormonate</v>
      </c>
      <c r="L1238" s="328" t="str">
        <f>Übersetzungstexte!A$277</f>
        <v>stunden</v>
      </c>
      <c r="M1238" s="333" t="str">
        <f>Übersetzungstexte!A$280</f>
        <v>fall-Std.</v>
      </c>
      <c r="N1238" s="333" t="str">
        <f>Übersetzungstexte!A$283</f>
        <v>100%</v>
      </c>
      <c r="O1238" s="333" t="str">
        <f>Übersetzungstexte!A$286</f>
        <v>80%</v>
      </c>
      <c r="P1238" s="329" t="str">
        <f>Übersetzungstexte!A$289</f>
        <v>Beschäftigung</v>
      </c>
      <c r="Q1238" s="333" t="str">
        <f>Übersetzungstexte!A$292</f>
        <v>80%</v>
      </c>
      <c r="R1238" s="328" t="str">
        <f>Übersetzungstexte!A$295</f>
        <v>Vergütung</v>
      </c>
      <c r="S1238" s="55"/>
      <c r="T1238" s="55"/>
      <c r="U1238" s="55" t="s">
        <v>673</v>
      </c>
      <c r="V1238" s="61"/>
      <c r="W1238" s="61" t="s">
        <v>738</v>
      </c>
      <c r="X1238" s="61"/>
      <c r="Y1238" s="59" t="s">
        <v>697</v>
      </c>
      <c r="Z1238" s="67" t="s">
        <v>692</v>
      </c>
      <c r="AA1238" s="59" t="s">
        <v>698</v>
      </c>
      <c r="AB1238" s="59" t="s">
        <v>50</v>
      </c>
      <c r="AC1238" s="68" t="s">
        <v>675</v>
      </c>
      <c r="AD1238" s="68" t="s">
        <v>676</v>
      </c>
      <c r="AE1238" s="68" t="s">
        <v>676</v>
      </c>
      <c r="AF1238" s="66" t="s">
        <v>733</v>
      </c>
      <c r="AG1238" s="66" t="s">
        <v>733</v>
      </c>
      <c r="AH1238" s="96" t="s">
        <v>679</v>
      </c>
      <c r="AI1238" s="66" t="s">
        <v>749</v>
      </c>
      <c r="AJ1238" s="66" t="s">
        <v>749</v>
      </c>
      <c r="AK1238" s="66" t="s">
        <v>749</v>
      </c>
      <c r="AL1238" s="66" t="s">
        <v>749</v>
      </c>
      <c r="AM1238" s="68" t="s">
        <v>675</v>
      </c>
      <c r="AN1238" s="66" t="s">
        <v>733</v>
      </c>
      <c r="AO1238" s="66" t="s">
        <v>663</v>
      </c>
      <c r="AP1238" s="95" t="s">
        <v>48</v>
      </c>
      <c r="AQ1238" s="383"/>
    </row>
    <row r="1239" spans="1:43" ht="17.25" hidden="1" customHeight="1" x14ac:dyDescent="0.2">
      <c r="A1239" s="347" t="str">
        <f>'Stammdaten Mitarbeitende'!AA1239</f>
        <v/>
      </c>
      <c r="B1239" s="348" t="str">
        <f t="shared" ref="B1239:B1259" si="1191">U1239</f>
        <v/>
      </c>
      <c r="C1239" s="162"/>
      <c r="D1239" s="163"/>
      <c r="E1239" s="164"/>
      <c r="F1239" s="165"/>
      <c r="G1239" s="307"/>
      <c r="H1239" s="308"/>
      <c r="I1239" s="346">
        <f t="shared" ref="I1239:I1259" si="1192">V1239</f>
        <v>0</v>
      </c>
      <c r="J1239" s="309" t="str">
        <f t="shared" ref="J1239:J1259" si="1193">W1239</f>
        <v/>
      </c>
      <c r="K1239" s="164"/>
      <c r="L1239" s="342" t="str">
        <f t="shared" ref="L1239:L1259" si="1194">Z1239</f>
        <v/>
      </c>
      <c r="M1239" s="309" t="str">
        <f t="shared" ref="M1239:M1259" si="1195">AB1239</f>
        <v/>
      </c>
      <c r="N1239" s="309" t="str">
        <f t="shared" ref="N1239:N1259" si="1196">AC1239</f>
        <v/>
      </c>
      <c r="O1239" s="309" t="str">
        <f t="shared" ref="O1239:O1259" si="1197">AD1239</f>
        <v/>
      </c>
      <c r="P1239" s="164"/>
      <c r="Q1239" s="309" t="str">
        <f t="shared" ref="Q1239:Q1259" si="1198">AE1239</f>
        <v/>
      </c>
      <c r="R1239" s="309" t="str">
        <f t="shared" ref="R1239:R1259" si="1199">AH1239</f>
        <v/>
      </c>
      <c r="S1239" s="56"/>
      <c r="T1239" s="57"/>
      <c r="U1239" s="64" t="str">
        <f>IF($A1239="","",'Stammdaten Mitarbeitende'!L1239)</f>
        <v/>
      </c>
      <c r="V1239" s="63">
        <f t="shared" ref="V1239:V1259" si="1200">IF(AND(G1239="",H1239=""),0,G1239-H1239)</f>
        <v>0</v>
      </c>
      <c r="W1239" s="63" t="str">
        <f t="shared" ref="W1239:W1259" si="1201">IF(OR($A1239="",D1239="",E1239="",F1239="",V1239=""),"",D1239-(E1239+F1239+V1239))</f>
        <v/>
      </c>
      <c r="X1239" s="63" t="str">
        <f t="shared" ref="X1239:X1259" si="1202">IF(W1239="","",MAX(W1239,0))</f>
        <v/>
      </c>
      <c r="Y1239" s="65" t="str">
        <f t="shared" ref="Y1239:Y1259" si="1203">IF(J1239="","",Y$4)</f>
        <v/>
      </c>
      <c r="Z1239" s="65" t="str">
        <f t="shared" ref="Z1239:Z1259" si="1204">IF(J1239="","",J1239*Z$4)</f>
        <v/>
      </c>
      <c r="AA1239" s="19" t="str">
        <f t="shared" ref="AA1239:AA1259" si="1205">IF(Y1239="","",AA$4)</f>
        <v/>
      </c>
      <c r="AB1239" s="19" t="str">
        <f t="shared" ref="AB1239:AB1259" si="1206">IF(J1239="","",ROUND(J1239*AB$4 - MAX(K1239-L1239,0),2))</f>
        <v/>
      </c>
      <c r="AC1239" s="19" t="str">
        <f t="shared" ref="AC1239:AC1259" si="1207">IF(OR($A1239="",J1239="",B1239="",M1239&lt;0),"",MAX(ROUND(M1239*B1239*2,1)/2,0))</f>
        <v/>
      </c>
      <c r="AD1239" s="19" t="str">
        <f t="shared" ref="AD1239:AD1259" si="1208">IF(OR($A1239="",N1239=""),"",ROUND(N1239*8/5,1)/2)</f>
        <v/>
      </c>
      <c r="AE1239" s="19" t="str">
        <f t="shared" ref="AE1239:AE1259" si="1209">IF(OR($A1239="",B1239="",N1239=""),"",ROUND(AE$3*C1239*B1239*16/50,1)/2)</f>
        <v/>
      </c>
      <c r="AF1239" s="19" t="str">
        <f t="shared" ref="AF1239:AF1259" si="1210">IF(OR($A1239="",J1239="",N1239=""),"",MAX(O1239+P1239-N1239,0))</f>
        <v/>
      </c>
      <c r="AG1239" s="19">
        <f t="shared" ref="AG1239:AG1259" si="1211">P1239</f>
        <v>0</v>
      </c>
      <c r="AH1239" s="19" t="str">
        <f t="shared" ref="AH1239:AH1259" si="1212">IF(OR($A1239="",N1239=""),"",ROUND((MAX(O1239-Q1239-AF1239,0))*2,1)/2)</f>
        <v/>
      </c>
      <c r="AI1239" s="81">
        <f t="shared" ref="AI1239:AI1259" si="1213">IF(D1239="",0,1)</f>
        <v>0</v>
      </c>
      <c r="AJ1239" s="80">
        <f>IF(J1239="",0,IF(ROUND(J1239,2)&lt;=0,0,1))</f>
        <v>0</v>
      </c>
      <c r="AK1239" s="19">
        <f t="shared" ref="AK1239:AK1259" si="1214">IF(D1239="",0,D1239)</f>
        <v>0</v>
      </c>
      <c r="AL1239" s="19">
        <f t="shared" ref="AL1239:AL1259" si="1215">IF(D1239="",0,F1239)</f>
        <v>0</v>
      </c>
      <c r="AM1239" s="64">
        <f>IF('Stammdaten Mitarbeitende'!N1239&gt;0,AC1239,0)</f>
        <v>0</v>
      </c>
      <c r="AN1239" s="74">
        <f>IF('Stammdaten Mitarbeitende'!N1239&gt;0,P1239,0)</f>
        <v>0</v>
      </c>
      <c r="AO1239" s="19">
        <f t="shared" ref="AO1239:AO1259" si="1216">D1239</f>
        <v>0</v>
      </c>
      <c r="AP1239" s="19">
        <f t="shared" ref="AP1239:AP1259" si="1217">F1239</f>
        <v>0</v>
      </c>
      <c r="AQ1239" s="97">
        <f t="shared" ref="AQ1239:AQ1259" si="1218">IF(AM1239="",0,MAX(AM1239-AN1239,0))</f>
        <v>0</v>
      </c>
    </row>
    <row r="1240" spans="1:43" ht="17.25" hidden="1" customHeight="1" x14ac:dyDescent="0.2">
      <c r="A1240" s="347" t="str">
        <f>'Stammdaten Mitarbeitende'!AA1240</f>
        <v/>
      </c>
      <c r="B1240" s="348" t="str">
        <f t="shared" si="1191"/>
        <v/>
      </c>
      <c r="C1240" s="162"/>
      <c r="D1240" s="163"/>
      <c r="E1240" s="164"/>
      <c r="F1240" s="165"/>
      <c r="G1240" s="307"/>
      <c r="H1240" s="308"/>
      <c r="I1240" s="346">
        <f t="shared" si="1192"/>
        <v>0</v>
      </c>
      <c r="J1240" s="309" t="str">
        <f t="shared" si="1193"/>
        <v/>
      </c>
      <c r="K1240" s="164"/>
      <c r="L1240" s="342" t="str">
        <f t="shared" si="1194"/>
        <v/>
      </c>
      <c r="M1240" s="309" t="str">
        <f t="shared" si="1195"/>
        <v/>
      </c>
      <c r="N1240" s="309" t="str">
        <f t="shared" si="1196"/>
        <v/>
      </c>
      <c r="O1240" s="309" t="str">
        <f t="shared" si="1197"/>
        <v/>
      </c>
      <c r="P1240" s="164"/>
      <c r="Q1240" s="309" t="str">
        <f t="shared" si="1198"/>
        <v/>
      </c>
      <c r="R1240" s="309" t="str">
        <f t="shared" si="1199"/>
        <v/>
      </c>
      <c r="S1240" s="56"/>
      <c r="T1240" s="57"/>
      <c r="U1240" s="64" t="str">
        <f>IF($A1240="","",'Stammdaten Mitarbeitende'!L1240)</f>
        <v/>
      </c>
      <c r="V1240" s="63">
        <f t="shared" si="1200"/>
        <v>0</v>
      </c>
      <c r="W1240" s="63" t="str">
        <f t="shared" si="1201"/>
        <v/>
      </c>
      <c r="X1240" s="63" t="str">
        <f t="shared" si="1202"/>
        <v/>
      </c>
      <c r="Y1240" s="65" t="str">
        <f t="shared" si="1203"/>
        <v/>
      </c>
      <c r="Z1240" s="65" t="str">
        <f t="shared" si="1204"/>
        <v/>
      </c>
      <c r="AA1240" s="19" t="str">
        <f t="shared" si="1205"/>
        <v/>
      </c>
      <c r="AB1240" s="19" t="str">
        <f t="shared" si="1206"/>
        <v/>
      </c>
      <c r="AC1240" s="19" t="str">
        <f t="shared" si="1207"/>
        <v/>
      </c>
      <c r="AD1240" s="19" t="str">
        <f t="shared" si="1208"/>
        <v/>
      </c>
      <c r="AE1240" s="19" t="str">
        <f t="shared" si="1209"/>
        <v/>
      </c>
      <c r="AF1240" s="19" t="str">
        <f t="shared" si="1210"/>
        <v/>
      </c>
      <c r="AG1240" s="19">
        <f t="shared" si="1211"/>
        <v>0</v>
      </c>
      <c r="AH1240" s="19" t="str">
        <f t="shared" si="1212"/>
        <v/>
      </c>
      <c r="AI1240" s="81">
        <f t="shared" si="1213"/>
        <v>0</v>
      </c>
      <c r="AJ1240" s="80">
        <f t="shared" ref="AJ1240:AJ1259" si="1219">IF(J1240="",0,IF(ROUND(J1240,2)&lt;=0,0,1))</f>
        <v>0</v>
      </c>
      <c r="AK1240" s="19">
        <f t="shared" si="1214"/>
        <v>0</v>
      </c>
      <c r="AL1240" s="19">
        <f t="shared" si="1215"/>
        <v>0</v>
      </c>
      <c r="AM1240" s="64">
        <f>IF('Stammdaten Mitarbeitende'!N1240&gt;0,AC1240,0)</f>
        <v>0</v>
      </c>
      <c r="AN1240" s="74">
        <f>IF('Stammdaten Mitarbeitende'!N1240&gt;0,P1240,0)</f>
        <v>0</v>
      </c>
      <c r="AO1240" s="19">
        <f t="shared" si="1216"/>
        <v>0</v>
      </c>
      <c r="AP1240" s="19">
        <f t="shared" si="1217"/>
        <v>0</v>
      </c>
      <c r="AQ1240" s="97">
        <f t="shared" si="1218"/>
        <v>0</v>
      </c>
    </row>
    <row r="1241" spans="1:43" ht="17.25" hidden="1" customHeight="1" x14ac:dyDescent="0.2">
      <c r="A1241" s="347" t="str">
        <f>'Stammdaten Mitarbeitende'!AA1241</f>
        <v/>
      </c>
      <c r="B1241" s="348" t="str">
        <f t="shared" si="1191"/>
        <v/>
      </c>
      <c r="C1241" s="162"/>
      <c r="D1241" s="163"/>
      <c r="E1241" s="164"/>
      <c r="F1241" s="165"/>
      <c r="G1241" s="307"/>
      <c r="H1241" s="308"/>
      <c r="I1241" s="346">
        <f t="shared" si="1192"/>
        <v>0</v>
      </c>
      <c r="J1241" s="309" t="str">
        <f t="shared" si="1193"/>
        <v/>
      </c>
      <c r="K1241" s="164"/>
      <c r="L1241" s="342" t="str">
        <f t="shared" si="1194"/>
        <v/>
      </c>
      <c r="M1241" s="309" t="str">
        <f t="shared" si="1195"/>
        <v/>
      </c>
      <c r="N1241" s="309" t="str">
        <f t="shared" si="1196"/>
        <v/>
      </c>
      <c r="O1241" s="309" t="str">
        <f t="shared" si="1197"/>
        <v/>
      </c>
      <c r="P1241" s="164"/>
      <c r="Q1241" s="309" t="str">
        <f t="shared" si="1198"/>
        <v/>
      </c>
      <c r="R1241" s="309" t="str">
        <f t="shared" si="1199"/>
        <v/>
      </c>
      <c r="S1241" s="56"/>
      <c r="T1241" s="57"/>
      <c r="U1241" s="64" t="str">
        <f>IF($A1241="","",'Stammdaten Mitarbeitende'!L1241)</f>
        <v/>
      </c>
      <c r="V1241" s="63">
        <f t="shared" si="1200"/>
        <v>0</v>
      </c>
      <c r="W1241" s="63" t="str">
        <f t="shared" si="1201"/>
        <v/>
      </c>
      <c r="X1241" s="63" t="str">
        <f t="shared" si="1202"/>
        <v/>
      </c>
      <c r="Y1241" s="65" t="str">
        <f t="shared" si="1203"/>
        <v/>
      </c>
      <c r="Z1241" s="65" t="str">
        <f t="shared" si="1204"/>
        <v/>
      </c>
      <c r="AA1241" s="19" t="str">
        <f t="shared" si="1205"/>
        <v/>
      </c>
      <c r="AB1241" s="19" t="str">
        <f t="shared" si="1206"/>
        <v/>
      </c>
      <c r="AC1241" s="19" t="str">
        <f t="shared" si="1207"/>
        <v/>
      </c>
      <c r="AD1241" s="19" t="str">
        <f t="shared" si="1208"/>
        <v/>
      </c>
      <c r="AE1241" s="19" t="str">
        <f t="shared" si="1209"/>
        <v/>
      </c>
      <c r="AF1241" s="19" t="str">
        <f t="shared" si="1210"/>
        <v/>
      </c>
      <c r="AG1241" s="19">
        <f t="shared" si="1211"/>
        <v>0</v>
      </c>
      <c r="AH1241" s="19" t="str">
        <f t="shared" si="1212"/>
        <v/>
      </c>
      <c r="AI1241" s="81">
        <f t="shared" si="1213"/>
        <v>0</v>
      </c>
      <c r="AJ1241" s="80">
        <f t="shared" si="1219"/>
        <v>0</v>
      </c>
      <c r="AK1241" s="19">
        <f t="shared" si="1214"/>
        <v>0</v>
      </c>
      <c r="AL1241" s="19">
        <f t="shared" si="1215"/>
        <v>0</v>
      </c>
      <c r="AM1241" s="64">
        <f>IF('Stammdaten Mitarbeitende'!N1241&gt;0,AC1241,0)</f>
        <v>0</v>
      </c>
      <c r="AN1241" s="74">
        <f>IF('Stammdaten Mitarbeitende'!N1241&gt;0,P1241,0)</f>
        <v>0</v>
      </c>
      <c r="AO1241" s="19">
        <f t="shared" si="1216"/>
        <v>0</v>
      </c>
      <c r="AP1241" s="19">
        <f t="shared" si="1217"/>
        <v>0</v>
      </c>
      <c r="AQ1241" s="97">
        <f t="shared" si="1218"/>
        <v>0</v>
      </c>
    </row>
    <row r="1242" spans="1:43" ht="17.25" hidden="1" customHeight="1" x14ac:dyDescent="0.2">
      <c r="A1242" s="347" t="str">
        <f>'Stammdaten Mitarbeitende'!AA1242</f>
        <v/>
      </c>
      <c r="B1242" s="348" t="str">
        <f t="shared" si="1191"/>
        <v/>
      </c>
      <c r="C1242" s="162"/>
      <c r="D1242" s="163"/>
      <c r="E1242" s="164"/>
      <c r="F1242" s="165"/>
      <c r="G1242" s="307"/>
      <c r="H1242" s="308"/>
      <c r="I1242" s="346">
        <f t="shared" si="1192"/>
        <v>0</v>
      </c>
      <c r="J1242" s="309" t="str">
        <f t="shared" si="1193"/>
        <v/>
      </c>
      <c r="K1242" s="164"/>
      <c r="L1242" s="342" t="str">
        <f t="shared" si="1194"/>
        <v/>
      </c>
      <c r="M1242" s="309" t="str">
        <f t="shared" si="1195"/>
        <v/>
      </c>
      <c r="N1242" s="309" t="str">
        <f t="shared" si="1196"/>
        <v/>
      </c>
      <c r="O1242" s="309" t="str">
        <f t="shared" si="1197"/>
        <v/>
      </c>
      <c r="P1242" s="164"/>
      <c r="Q1242" s="309" t="str">
        <f t="shared" si="1198"/>
        <v/>
      </c>
      <c r="R1242" s="309" t="str">
        <f t="shared" si="1199"/>
        <v/>
      </c>
      <c r="S1242" s="56"/>
      <c r="T1242" s="57"/>
      <c r="U1242" s="64" t="str">
        <f>IF($A1242="","",'Stammdaten Mitarbeitende'!L1242)</f>
        <v/>
      </c>
      <c r="V1242" s="63">
        <f t="shared" si="1200"/>
        <v>0</v>
      </c>
      <c r="W1242" s="63" t="str">
        <f t="shared" si="1201"/>
        <v/>
      </c>
      <c r="X1242" s="63" t="str">
        <f t="shared" si="1202"/>
        <v/>
      </c>
      <c r="Y1242" s="65" t="str">
        <f t="shared" si="1203"/>
        <v/>
      </c>
      <c r="Z1242" s="65" t="str">
        <f t="shared" si="1204"/>
        <v/>
      </c>
      <c r="AA1242" s="19" t="str">
        <f t="shared" si="1205"/>
        <v/>
      </c>
      <c r="AB1242" s="19" t="str">
        <f t="shared" si="1206"/>
        <v/>
      </c>
      <c r="AC1242" s="19" t="str">
        <f t="shared" si="1207"/>
        <v/>
      </c>
      <c r="AD1242" s="19" t="str">
        <f t="shared" si="1208"/>
        <v/>
      </c>
      <c r="AE1242" s="19" t="str">
        <f t="shared" si="1209"/>
        <v/>
      </c>
      <c r="AF1242" s="19" t="str">
        <f t="shared" si="1210"/>
        <v/>
      </c>
      <c r="AG1242" s="19">
        <f t="shared" si="1211"/>
        <v>0</v>
      </c>
      <c r="AH1242" s="19" t="str">
        <f t="shared" si="1212"/>
        <v/>
      </c>
      <c r="AI1242" s="81">
        <f t="shared" si="1213"/>
        <v>0</v>
      </c>
      <c r="AJ1242" s="80">
        <f t="shared" si="1219"/>
        <v>0</v>
      </c>
      <c r="AK1242" s="19">
        <f t="shared" si="1214"/>
        <v>0</v>
      </c>
      <c r="AL1242" s="19">
        <f t="shared" si="1215"/>
        <v>0</v>
      </c>
      <c r="AM1242" s="64">
        <f>IF('Stammdaten Mitarbeitende'!N1242&gt;0,AC1242,0)</f>
        <v>0</v>
      </c>
      <c r="AN1242" s="74">
        <f>IF('Stammdaten Mitarbeitende'!N1242&gt;0,P1242,0)</f>
        <v>0</v>
      </c>
      <c r="AO1242" s="19">
        <f t="shared" si="1216"/>
        <v>0</v>
      </c>
      <c r="AP1242" s="19">
        <f t="shared" si="1217"/>
        <v>0</v>
      </c>
      <c r="AQ1242" s="97">
        <f t="shared" si="1218"/>
        <v>0</v>
      </c>
    </row>
    <row r="1243" spans="1:43" ht="17.25" hidden="1" customHeight="1" x14ac:dyDescent="0.2">
      <c r="A1243" s="347" t="str">
        <f>'Stammdaten Mitarbeitende'!AA1243</f>
        <v/>
      </c>
      <c r="B1243" s="348" t="str">
        <f t="shared" si="1191"/>
        <v/>
      </c>
      <c r="C1243" s="162"/>
      <c r="D1243" s="163"/>
      <c r="E1243" s="164"/>
      <c r="F1243" s="165"/>
      <c r="G1243" s="307"/>
      <c r="H1243" s="308"/>
      <c r="I1243" s="346">
        <f t="shared" si="1192"/>
        <v>0</v>
      </c>
      <c r="J1243" s="309" t="str">
        <f t="shared" si="1193"/>
        <v/>
      </c>
      <c r="K1243" s="164"/>
      <c r="L1243" s="342" t="str">
        <f t="shared" si="1194"/>
        <v/>
      </c>
      <c r="M1243" s="309" t="str">
        <f t="shared" si="1195"/>
        <v/>
      </c>
      <c r="N1243" s="309" t="str">
        <f t="shared" si="1196"/>
        <v/>
      </c>
      <c r="O1243" s="309" t="str">
        <f t="shared" si="1197"/>
        <v/>
      </c>
      <c r="P1243" s="164"/>
      <c r="Q1243" s="309" t="str">
        <f t="shared" si="1198"/>
        <v/>
      </c>
      <c r="R1243" s="309" t="str">
        <f t="shared" si="1199"/>
        <v/>
      </c>
      <c r="S1243" s="56"/>
      <c r="T1243" s="57"/>
      <c r="U1243" s="64" t="str">
        <f>IF($A1243="","",'Stammdaten Mitarbeitende'!L1243)</f>
        <v/>
      </c>
      <c r="V1243" s="63">
        <f t="shared" si="1200"/>
        <v>0</v>
      </c>
      <c r="W1243" s="63" t="str">
        <f t="shared" si="1201"/>
        <v/>
      </c>
      <c r="X1243" s="63" t="str">
        <f t="shared" si="1202"/>
        <v/>
      </c>
      <c r="Y1243" s="65" t="str">
        <f t="shared" si="1203"/>
        <v/>
      </c>
      <c r="Z1243" s="65" t="str">
        <f t="shared" si="1204"/>
        <v/>
      </c>
      <c r="AA1243" s="19" t="str">
        <f t="shared" si="1205"/>
        <v/>
      </c>
      <c r="AB1243" s="19" t="str">
        <f t="shared" si="1206"/>
        <v/>
      </c>
      <c r="AC1243" s="19" t="str">
        <f t="shared" si="1207"/>
        <v/>
      </c>
      <c r="AD1243" s="19" t="str">
        <f t="shared" si="1208"/>
        <v/>
      </c>
      <c r="AE1243" s="19" t="str">
        <f t="shared" si="1209"/>
        <v/>
      </c>
      <c r="AF1243" s="19" t="str">
        <f t="shared" si="1210"/>
        <v/>
      </c>
      <c r="AG1243" s="19">
        <f t="shared" si="1211"/>
        <v>0</v>
      </c>
      <c r="AH1243" s="19" t="str">
        <f t="shared" si="1212"/>
        <v/>
      </c>
      <c r="AI1243" s="81">
        <f t="shared" si="1213"/>
        <v>0</v>
      </c>
      <c r="AJ1243" s="80">
        <f t="shared" si="1219"/>
        <v>0</v>
      </c>
      <c r="AK1243" s="19">
        <f t="shared" si="1214"/>
        <v>0</v>
      </c>
      <c r="AL1243" s="19">
        <f t="shared" si="1215"/>
        <v>0</v>
      </c>
      <c r="AM1243" s="64">
        <f>IF('Stammdaten Mitarbeitende'!N1243&gt;0,AC1243,0)</f>
        <v>0</v>
      </c>
      <c r="AN1243" s="74">
        <f>IF('Stammdaten Mitarbeitende'!N1243&gt;0,P1243,0)</f>
        <v>0</v>
      </c>
      <c r="AO1243" s="19">
        <f t="shared" si="1216"/>
        <v>0</v>
      </c>
      <c r="AP1243" s="19">
        <f t="shared" si="1217"/>
        <v>0</v>
      </c>
      <c r="AQ1243" s="97">
        <f t="shared" si="1218"/>
        <v>0</v>
      </c>
    </row>
    <row r="1244" spans="1:43" ht="17.25" hidden="1" customHeight="1" x14ac:dyDescent="0.2">
      <c r="A1244" s="347" t="str">
        <f>'Stammdaten Mitarbeitende'!AA1244</f>
        <v/>
      </c>
      <c r="B1244" s="348" t="str">
        <f t="shared" si="1191"/>
        <v/>
      </c>
      <c r="C1244" s="162"/>
      <c r="D1244" s="163"/>
      <c r="E1244" s="164"/>
      <c r="F1244" s="165"/>
      <c r="G1244" s="307"/>
      <c r="H1244" s="308"/>
      <c r="I1244" s="346">
        <f t="shared" si="1192"/>
        <v>0</v>
      </c>
      <c r="J1244" s="309" t="str">
        <f t="shared" si="1193"/>
        <v/>
      </c>
      <c r="K1244" s="164"/>
      <c r="L1244" s="342" t="str">
        <f t="shared" si="1194"/>
        <v/>
      </c>
      <c r="M1244" s="309" t="str">
        <f t="shared" si="1195"/>
        <v/>
      </c>
      <c r="N1244" s="309" t="str">
        <f t="shared" si="1196"/>
        <v/>
      </c>
      <c r="O1244" s="309" t="str">
        <f t="shared" si="1197"/>
        <v/>
      </c>
      <c r="P1244" s="164"/>
      <c r="Q1244" s="309" t="str">
        <f t="shared" si="1198"/>
        <v/>
      </c>
      <c r="R1244" s="309" t="str">
        <f t="shared" si="1199"/>
        <v/>
      </c>
      <c r="S1244" s="56"/>
      <c r="T1244" s="57"/>
      <c r="U1244" s="64" t="str">
        <f>IF($A1244="","",'Stammdaten Mitarbeitende'!L1244)</f>
        <v/>
      </c>
      <c r="V1244" s="63">
        <f t="shared" si="1200"/>
        <v>0</v>
      </c>
      <c r="W1244" s="63" t="str">
        <f t="shared" si="1201"/>
        <v/>
      </c>
      <c r="X1244" s="63" t="str">
        <f t="shared" si="1202"/>
        <v/>
      </c>
      <c r="Y1244" s="65" t="str">
        <f t="shared" si="1203"/>
        <v/>
      </c>
      <c r="Z1244" s="65" t="str">
        <f t="shared" si="1204"/>
        <v/>
      </c>
      <c r="AA1244" s="19" t="str">
        <f t="shared" si="1205"/>
        <v/>
      </c>
      <c r="AB1244" s="19" t="str">
        <f t="shared" si="1206"/>
        <v/>
      </c>
      <c r="AC1244" s="19" t="str">
        <f t="shared" si="1207"/>
        <v/>
      </c>
      <c r="AD1244" s="19" t="str">
        <f t="shared" si="1208"/>
        <v/>
      </c>
      <c r="AE1244" s="19" t="str">
        <f t="shared" si="1209"/>
        <v/>
      </c>
      <c r="AF1244" s="19" t="str">
        <f t="shared" si="1210"/>
        <v/>
      </c>
      <c r="AG1244" s="19">
        <f t="shared" si="1211"/>
        <v>0</v>
      </c>
      <c r="AH1244" s="19" t="str">
        <f t="shared" si="1212"/>
        <v/>
      </c>
      <c r="AI1244" s="81">
        <f t="shared" si="1213"/>
        <v>0</v>
      </c>
      <c r="AJ1244" s="80">
        <f t="shared" si="1219"/>
        <v>0</v>
      </c>
      <c r="AK1244" s="19">
        <f t="shared" si="1214"/>
        <v>0</v>
      </c>
      <c r="AL1244" s="19">
        <f t="shared" si="1215"/>
        <v>0</v>
      </c>
      <c r="AM1244" s="64">
        <f>IF('Stammdaten Mitarbeitende'!N1244&gt;0,AC1244,0)</f>
        <v>0</v>
      </c>
      <c r="AN1244" s="74">
        <f>IF('Stammdaten Mitarbeitende'!N1244&gt;0,P1244,0)</f>
        <v>0</v>
      </c>
      <c r="AO1244" s="19">
        <f t="shared" si="1216"/>
        <v>0</v>
      </c>
      <c r="AP1244" s="19">
        <f t="shared" si="1217"/>
        <v>0</v>
      </c>
      <c r="AQ1244" s="97">
        <f t="shared" si="1218"/>
        <v>0</v>
      </c>
    </row>
    <row r="1245" spans="1:43" ht="17.25" hidden="1" customHeight="1" x14ac:dyDescent="0.2">
      <c r="A1245" s="347" t="str">
        <f>'Stammdaten Mitarbeitende'!AA1245</f>
        <v/>
      </c>
      <c r="B1245" s="348" t="str">
        <f t="shared" si="1191"/>
        <v/>
      </c>
      <c r="C1245" s="162"/>
      <c r="D1245" s="163"/>
      <c r="E1245" s="164"/>
      <c r="F1245" s="165"/>
      <c r="G1245" s="307"/>
      <c r="H1245" s="308"/>
      <c r="I1245" s="346">
        <f t="shared" si="1192"/>
        <v>0</v>
      </c>
      <c r="J1245" s="309" t="str">
        <f t="shared" si="1193"/>
        <v/>
      </c>
      <c r="K1245" s="164"/>
      <c r="L1245" s="342" t="str">
        <f t="shared" si="1194"/>
        <v/>
      </c>
      <c r="M1245" s="309" t="str">
        <f t="shared" si="1195"/>
        <v/>
      </c>
      <c r="N1245" s="309" t="str">
        <f t="shared" si="1196"/>
        <v/>
      </c>
      <c r="O1245" s="309" t="str">
        <f t="shared" si="1197"/>
        <v/>
      </c>
      <c r="P1245" s="164"/>
      <c r="Q1245" s="309" t="str">
        <f t="shared" si="1198"/>
        <v/>
      </c>
      <c r="R1245" s="309" t="str">
        <f t="shared" si="1199"/>
        <v/>
      </c>
      <c r="S1245" s="56"/>
      <c r="T1245" s="57"/>
      <c r="U1245" s="64" t="str">
        <f>IF($A1245="","",'Stammdaten Mitarbeitende'!L1245)</f>
        <v/>
      </c>
      <c r="V1245" s="63">
        <f t="shared" si="1200"/>
        <v>0</v>
      </c>
      <c r="W1245" s="63" t="str">
        <f t="shared" si="1201"/>
        <v/>
      </c>
      <c r="X1245" s="63" t="str">
        <f t="shared" si="1202"/>
        <v/>
      </c>
      <c r="Y1245" s="65" t="str">
        <f t="shared" si="1203"/>
        <v/>
      </c>
      <c r="Z1245" s="65" t="str">
        <f t="shared" si="1204"/>
        <v/>
      </c>
      <c r="AA1245" s="19" t="str">
        <f t="shared" si="1205"/>
        <v/>
      </c>
      <c r="AB1245" s="19" t="str">
        <f t="shared" si="1206"/>
        <v/>
      </c>
      <c r="AC1245" s="19" t="str">
        <f t="shared" si="1207"/>
        <v/>
      </c>
      <c r="AD1245" s="19" t="str">
        <f t="shared" si="1208"/>
        <v/>
      </c>
      <c r="AE1245" s="19" t="str">
        <f t="shared" si="1209"/>
        <v/>
      </c>
      <c r="AF1245" s="19" t="str">
        <f t="shared" si="1210"/>
        <v/>
      </c>
      <c r="AG1245" s="19">
        <f t="shared" si="1211"/>
        <v>0</v>
      </c>
      <c r="AH1245" s="19" t="str">
        <f t="shared" si="1212"/>
        <v/>
      </c>
      <c r="AI1245" s="81">
        <f t="shared" si="1213"/>
        <v>0</v>
      </c>
      <c r="AJ1245" s="80">
        <f t="shared" si="1219"/>
        <v>0</v>
      </c>
      <c r="AK1245" s="19">
        <f t="shared" si="1214"/>
        <v>0</v>
      </c>
      <c r="AL1245" s="19">
        <f t="shared" si="1215"/>
        <v>0</v>
      </c>
      <c r="AM1245" s="64">
        <f>IF('Stammdaten Mitarbeitende'!N1245&gt;0,AC1245,0)</f>
        <v>0</v>
      </c>
      <c r="AN1245" s="74">
        <f>IF('Stammdaten Mitarbeitende'!N1245&gt;0,P1245,0)</f>
        <v>0</v>
      </c>
      <c r="AO1245" s="19">
        <f t="shared" si="1216"/>
        <v>0</v>
      </c>
      <c r="AP1245" s="19">
        <f t="shared" si="1217"/>
        <v>0</v>
      </c>
      <c r="AQ1245" s="97">
        <f t="shared" si="1218"/>
        <v>0</v>
      </c>
    </row>
    <row r="1246" spans="1:43" ht="17.25" hidden="1" customHeight="1" x14ac:dyDescent="0.2">
      <c r="A1246" s="347" t="str">
        <f>'Stammdaten Mitarbeitende'!AA1246</f>
        <v/>
      </c>
      <c r="B1246" s="348" t="str">
        <f t="shared" si="1191"/>
        <v/>
      </c>
      <c r="C1246" s="162"/>
      <c r="D1246" s="163"/>
      <c r="E1246" s="164"/>
      <c r="F1246" s="165"/>
      <c r="G1246" s="307"/>
      <c r="H1246" s="308"/>
      <c r="I1246" s="346">
        <f t="shared" si="1192"/>
        <v>0</v>
      </c>
      <c r="J1246" s="309" t="str">
        <f t="shared" si="1193"/>
        <v/>
      </c>
      <c r="K1246" s="164"/>
      <c r="L1246" s="342" t="str">
        <f t="shared" si="1194"/>
        <v/>
      </c>
      <c r="M1246" s="309" t="str">
        <f t="shared" si="1195"/>
        <v/>
      </c>
      <c r="N1246" s="309" t="str">
        <f t="shared" si="1196"/>
        <v/>
      </c>
      <c r="O1246" s="309" t="str">
        <f t="shared" si="1197"/>
        <v/>
      </c>
      <c r="P1246" s="164"/>
      <c r="Q1246" s="309" t="str">
        <f t="shared" si="1198"/>
        <v/>
      </c>
      <c r="R1246" s="309" t="str">
        <f t="shared" si="1199"/>
        <v/>
      </c>
      <c r="S1246" s="56"/>
      <c r="T1246" s="57"/>
      <c r="U1246" s="64" t="str">
        <f>IF($A1246="","",'Stammdaten Mitarbeitende'!L1246)</f>
        <v/>
      </c>
      <c r="V1246" s="63">
        <f t="shared" si="1200"/>
        <v>0</v>
      </c>
      <c r="W1246" s="63" t="str">
        <f t="shared" si="1201"/>
        <v/>
      </c>
      <c r="X1246" s="63" t="str">
        <f t="shared" si="1202"/>
        <v/>
      </c>
      <c r="Y1246" s="65" t="str">
        <f t="shared" si="1203"/>
        <v/>
      </c>
      <c r="Z1246" s="65" t="str">
        <f t="shared" si="1204"/>
        <v/>
      </c>
      <c r="AA1246" s="19" t="str">
        <f t="shared" si="1205"/>
        <v/>
      </c>
      <c r="AB1246" s="19" t="str">
        <f t="shared" si="1206"/>
        <v/>
      </c>
      <c r="AC1246" s="19" t="str">
        <f t="shared" si="1207"/>
        <v/>
      </c>
      <c r="AD1246" s="19" t="str">
        <f t="shared" si="1208"/>
        <v/>
      </c>
      <c r="AE1246" s="19" t="str">
        <f t="shared" si="1209"/>
        <v/>
      </c>
      <c r="AF1246" s="19" t="str">
        <f t="shared" si="1210"/>
        <v/>
      </c>
      <c r="AG1246" s="19">
        <f t="shared" si="1211"/>
        <v>0</v>
      </c>
      <c r="AH1246" s="19" t="str">
        <f t="shared" si="1212"/>
        <v/>
      </c>
      <c r="AI1246" s="81">
        <f t="shared" si="1213"/>
        <v>0</v>
      </c>
      <c r="AJ1246" s="80">
        <f t="shared" si="1219"/>
        <v>0</v>
      </c>
      <c r="AK1246" s="19">
        <f t="shared" si="1214"/>
        <v>0</v>
      </c>
      <c r="AL1246" s="19">
        <f t="shared" si="1215"/>
        <v>0</v>
      </c>
      <c r="AM1246" s="64">
        <f>IF('Stammdaten Mitarbeitende'!N1246&gt;0,AC1246,0)</f>
        <v>0</v>
      </c>
      <c r="AN1246" s="74">
        <f>IF('Stammdaten Mitarbeitende'!N1246&gt;0,P1246,0)</f>
        <v>0</v>
      </c>
      <c r="AO1246" s="19">
        <f t="shared" si="1216"/>
        <v>0</v>
      </c>
      <c r="AP1246" s="19">
        <f t="shared" si="1217"/>
        <v>0</v>
      </c>
      <c r="AQ1246" s="97">
        <f t="shared" si="1218"/>
        <v>0</v>
      </c>
    </row>
    <row r="1247" spans="1:43" ht="17.25" hidden="1" customHeight="1" x14ac:dyDescent="0.2">
      <c r="A1247" s="347" t="str">
        <f>'Stammdaten Mitarbeitende'!AA1247</f>
        <v/>
      </c>
      <c r="B1247" s="348" t="str">
        <f t="shared" si="1191"/>
        <v/>
      </c>
      <c r="C1247" s="162"/>
      <c r="D1247" s="163"/>
      <c r="E1247" s="164"/>
      <c r="F1247" s="165"/>
      <c r="G1247" s="307"/>
      <c r="H1247" s="308"/>
      <c r="I1247" s="346">
        <f t="shared" si="1192"/>
        <v>0</v>
      </c>
      <c r="J1247" s="309" t="str">
        <f t="shared" si="1193"/>
        <v/>
      </c>
      <c r="K1247" s="164"/>
      <c r="L1247" s="342" t="str">
        <f t="shared" si="1194"/>
        <v/>
      </c>
      <c r="M1247" s="309" t="str">
        <f t="shared" si="1195"/>
        <v/>
      </c>
      <c r="N1247" s="309" t="str">
        <f t="shared" si="1196"/>
        <v/>
      </c>
      <c r="O1247" s="309" t="str">
        <f t="shared" si="1197"/>
        <v/>
      </c>
      <c r="P1247" s="164"/>
      <c r="Q1247" s="309" t="str">
        <f t="shared" si="1198"/>
        <v/>
      </c>
      <c r="R1247" s="309" t="str">
        <f t="shared" si="1199"/>
        <v/>
      </c>
      <c r="S1247" s="56"/>
      <c r="T1247" s="57"/>
      <c r="U1247" s="64" t="str">
        <f>IF($A1247="","",'Stammdaten Mitarbeitende'!L1247)</f>
        <v/>
      </c>
      <c r="V1247" s="63">
        <f t="shared" si="1200"/>
        <v>0</v>
      </c>
      <c r="W1247" s="63" t="str">
        <f t="shared" si="1201"/>
        <v/>
      </c>
      <c r="X1247" s="63" t="str">
        <f t="shared" si="1202"/>
        <v/>
      </c>
      <c r="Y1247" s="65" t="str">
        <f t="shared" si="1203"/>
        <v/>
      </c>
      <c r="Z1247" s="65" t="str">
        <f t="shared" si="1204"/>
        <v/>
      </c>
      <c r="AA1247" s="19" t="str">
        <f t="shared" si="1205"/>
        <v/>
      </c>
      <c r="AB1247" s="19" t="str">
        <f t="shared" si="1206"/>
        <v/>
      </c>
      <c r="AC1247" s="19" t="str">
        <f t="shared" si="1207"/>
        <v/>
      </c>
      <c r="AD1247" s="19" t="str">
        <f t="shared" si="1208"/>
        <v/>
      </c>
      <c r="AE1247" s="19" t="str">
        <f t="shared" si="1209"/>
        <v/>
      </c>
      <c r="AF1247" s="19" t="str">
        <f t="shared" si="1210"/>
        <v/>
      </c>
      <c r="AG1247" s="19">
        <f t="shared" si="1211"/>
        <v>0</v>
      </c>
      <c r="AH1247" s="19" t="str">
        <f t="shared" si="1212"/>
        <v/>
      </c>
      <c r="AI1247" s="81">
        <f t="shared" si="1213"/>
        <v>0</v>
      </c>
      <c r="AJ1247" s="80">
        <f t="shared" si="1219"/>
        <v>0</v>
      </c>
      <c r="AK1247" s="19">
        <f t="shared" si="1214"/>
        <v>0</v>
      </c>
      <c r="AL1247" s="19">
        <f t="shared" si="1215"/>
        <v>0</v>
      </c>
      <c r="AM1247" s="64">
        <f>IF('Stammdaten Mitarbeitende'!N1247&gt;0,AC1247,0)</f>
        <v>0</v>
      </c>
      <c r="AN1247" s="74">
        <f>IF('Stammdaten Mitarbeitende'!N1247&gt;0,P1247,0)</f>
        <v>0</v>
      </c>
      <c r="AO1247" s="19">
        <f t="shared" si="1216"/>
        <v>0</v>
      </c>
      <c r="AP1247" s="19">
        <f t="shared" si="1217"/>
        <v>0</v>
      </c>
      <c r="AQ1247" s="97">
        <f t="shared" si="1218"/>
        <v>0</v>
      </c>
    </row>
    <row r="1248" spans="1:43" ht="17.25" hidden="1" customHeight="1" x14ac:dyDescent="0.2">
      <c r="A1248" s="347" t="str">
        <f>'Stammdaten Mitarbeitende'!AA1248</f>
        <v/>
      </c>
      <c r="B1248" s="348" t="str">
        <f t="shared" si="1191"/>
        <v/>
      </c>
      <c r="C1248" s="162"/>
      <c r="D1248" s="163"/>
      <c r="E1248" s="164"/>
      <c r="F1248" s="165"/>
      <c r="G1248" s="307"/>
      <c r="H1248" s="308"/>
      <c r="I1248" s="346">
        <f t="shared" si="1192"/>
        <v>0</v>
      </c>
      <c r="J1248" s="309" t="str">
        <f t="shared" si="1193"/>
        <v/>
      </c>
      <c r="K1248" s="164"/>
      <c r="L1248" s="342" t="str">
        <f t="shared" si="1194"/>
        <v/>
      </c>
      <c r="M1248" s="309" t="str">
        <f t="shared" si="1195"/>
        <v/>
      </c>
      <c r="N1248" s="309" t="str">
        <f t="shared" si="1196"/>
        <v/>
      </c>
      <c r="O1248" s="309" t="str">
        <f t="shared" si="1197"/>
        <v/>
      </c>
      <c r="P1248" s="164"/>
      <c r="Q1248" s="309" t="str">
        <f t="shared" si="1198"/>
        <v/>
      </c>
      <c r="R1248" s="309" t="str">
        <f t="shared" si="1199"/>
        <v/>
      </c>
      <c r="S1248" s="56"/>
      <c r="T1248" s="57"/>
      <c r="U1248" s="64" t="str">
        <f>IF($A1248="","",'Stammdaten Mitarbeitende'!L1248)</f>
        <v/>
      </c>
      <c r="V1248" s="63">
        <f t="shared" si="1200"/>
        <v>0</v>
      </c>
      <c r="W1248" s="63" t="str">
        <f t="shared" si="1201"/>
        <v/>
      </c>
      <c r="X1248" s="63" t="str">
        <f t="shared" si="1202"/>
        <v/>
      </c>
      <c r="Y1248" s="65" t="str">
        <f t="shared" si="1203"/>
        <v/>
      </c>
      <c r="Z1248" s="65" t="str">
        <f t="shared" si="1204"/>
        <v/>
      </c>
      <c r="AA1248" s="19" t="str">
        <f t="shared" si="1205"/>
        <v/>
      </c>
      <c r="AB1248" s="19" t="str">
        <f t="shared" si="1206"/>
        <v/>
      </c>
      <c r="AC1248" s="19" t="str">
        <f t="shared" si="1207"/>
        <v/>
      </c>
      <c r="AD1248" s="19" t="str">
        <f t="shared" si="1208"/>
        <v/>
      </c>
      <c r="AE1248" s="19" t="str">
        <f t="shared" si="1209"/>
        <v/>
      </c>
      <c r="AF1248" s="19" t="str">
        <f t="shared" si="1210"/>
        <v/>
      </c>
      <c r="AG1248" s="19">
        <f t="shared" si="1211"/>
        <v>0</v>
      </c>
      <c r="AH1248" s="19" t="str">
        <f t="shared" si="1212"/>
        <v/>
      </c>
      <c r="AI1248" s="81">
        <f t="shared" si="1213"/>
        <v>0</v>
      </c>
      <c r="AJ1248" s="80">
        <f t="shared" si="1219"/>
        <v>0</v>
      </c>
      <c r="AK1248" s="19">
        <f t="shared" si="1214"/>
        <v>0</v>
      </c>
      <c r="AL1248" s="19">
        <f t="shared" si="1215"/>
        <v>0</v>
      </c>
      <c r="AM1248" s="64">
        <f>IF('Stammdaten Mitarbeitende'!N1248&gt;0,AC1248,0)</f>
        <v>0</v>
      </c>
      <c r="AN1248" s="74">
        <f>IF('Stammdaten Mitarbeitende'!N1248&gt;0,P1248,0)</f>
        <v>0</v>
      </c>
      <c r="AO1248" s="19">
        <f t="shared" si="1216"/>
        <v>0</v>
      </c>
      <c r="AP1248" s="19">
        <f t="shared" si="1217"/>
        <v>0</v>
      </c>
      <c r="AQ1248" s="97">
        <f t="shared" si="1218"/>
        <v>0</v>
      </c>
    </row>
    <row r="1249" spans="1:43" ht="17.25" hidden="1" customHeight="1" x14ac:dyDescent="0.2">
      <c r="A1249" s="347" t="str">
        <f>'Stammdaten Mitarbeitende'!AA1249</f>
        <v/>
      </c>
      <c r="B1249" s="348" t="str">
        <f t="shared" si="1191"/>
        <v/>
      </c>
      <c r="C1249" s="162"/>
      <c r="D1249" s="163"/>
      <c r="E1249" s="164"/>
      <c r="F1249" s="165"/>
      <c r="G1249" s="307"/>
      <c r="H1249" s="308"/>
      <c r="I1249" s="346">
        <f t="shared" si="1192"/>
        <v>0</v>
      </c>
      <c r="J1249" s="309" t="str">
        <f t="shared" si="1193"/>
        <v/>
      </c>
      <c r="K1249" s="164"/>
      <c r="L1249" s="342" t="str">
        <f t="shared" si="1194"/>
        <v/>
      </c>
      <c r="M1249" s="309" t="str">
        <f t="shared" si="1195"/>
        <v/>
      </c>
      <c r="N1249" s="309" t="str">
        <f t="shared" si="1196"/>
        <v/>
      </c>
      <c r="O1249" s="309" t="str">
        <f t="shared" si="1197"/>
        <v/>
      </c>
      <c r="P1249" s="164"/>
      <c r="Q1249" s="309" t="str">
        <f t="shared" si="1198"/>
        <v/>
      </c>
      <c r="R1249" s="309" t="str">
        <f t="shared" si="1199"/>
        <v/>
      </c>
      <c r="S1249" s="56"/>
      <c r="T1249" s="57"/>
      <c r="U1249" s="64" t="str">
        <f>IF($A1249="","",'Stammdaten Mitarbeitende'!L1249)</f>
        <v/>
      </c>
      <c r="V1249" s="63">
        <f t="shared" si="1200"/>
        <v>0</v>
      </c>
      <c r="W1249" s="63" t="str">
        <f t="shared" si="1201"/>
        <v/>
      </c>
      <c r="X1249" s="63" t="str">
        <f t="shared" si="1202"/>
        <v/>
      </c>
      <c r="Y1249" s="65" t="str">
        <f t="shared" si="1203"/>
        <v/>
      </c>
      <c r="Z1249" s="65" t="str">
        <f t="shared" si="1204"/>
        <v/>
      </c>
      <c r="AA1249" s="19" t="str">
        <f t="shared" si="1205"/>
        <v/>
      </c>
      <c r="AB1249" s="19" t="str">
        <f t="shared" si="1206"/>
        <v/>
      </c>
      <c r="AC1249" s="19" t="str">
        <f t="shared" si="1207"/>
        <v/>
      </c>
      <c r="AD1249" s="19" t="str">
        <f t="shared" si="1208"/>
        <v/>
      </c>
      <c r="AE1249" s="19" t="str">
        <f t="shared" si="1209"/>
        <v/>
      </c>
      <c r="AF1249" s="19" t="str">
        <f t="shared" si="1210"/>
        <v/>
      </c>
      <c r="AG1249" s="19">
        <f t="shared" si="1211"/>
        <v>0</v>
      </c>
      <c r="AH1249" s="19" t="str">
        <f t="shared" si="1212"/>
        <v/>
      </c>
      <c r="AI1249" s="81">
        <f t="shared" si="1213"/>
        <v>0</v>
      </c>
      <c r="AJ1249" s="80">
        <f t="shared" si="1219"/>
        <v>0</v>
      </c>
      <c r="AK1249" s="19">
        <f t="shared" si="1214"/>
        <v>0</v>
      </c>
      <c r="AL1249" s="19">
        <f t="shared" si="1215"/>
        <v>0</v>
      </c>
      <c r="AM1249" s="64">
        <f>IF('Stammdaten Mitarbeitende'!N1249&gt;0,AC1249,0)</f>
        <v>0</v>
      </c>
      <c r="AN1249" s="74">
        <f>IF('Stammdaten Mitarbeitende'!N1249&gt;0,P1249,0)</f>
        <v>0</v>
      </c>
      <c r="AO1249" s="19">
        <f t="shared" si="1216"/>
        <v>0</v>
      </c>
      <c r="AP1249" s="19">
        <f t="shared" si="1217"/>
        <v>0</v>
      </c>
      <c r="AQ1249" s="97">
        <f t="shared" si="1218"/>
        <v>0</v>
      </c>
    </row>
    <row r="1250" spans="1:43" ht="17.25" hidden="1" customHeight="1" x14ac:dyDescent="0.2">
      <c r="A1250" s="347" t="str">
        <f>'Stammdaten Mitarbeitende'!AA1250</f>
        <v/>
      </c>
      <c r="B1250" s="348" t="str">
        <f t="shared" si="1191"/>
        <v/>
      </c>
      <c r="C1250" s="162"/>
      <c r="D1250" s="163"/>
      <c r="E1250" s="164"/>
      <c r="F1250" s="165"/>
      <c r="G1250" s="307"/>
      <c r="H1250" s="308"/>
      <c r="I1250" s="346">
        <f t="shared" si="1192"/>
        <v>0</v>
      </c>
      <c r="J1250" s="309" t="str">
        <f t="shared" si="1193"/>
        <v/>
      </c>
      <c r="K1250" s="164"/>
      <c r="L1250" s="342" t="str">
        <f t="shared" si="1194"/>
        <v/>
      </c>
      <c r="M1250" s="309" t="str">
        <f t="shared" si="1195"/>
        <v/>
      </c>
      <c r="N1250" s="309" t="str">
        <f t="shared" si="1196"/>
        <v/>
      </c>
      <c r="O1250" s="309" t="str">
        <f t="shared" si="1197"/>
        <v/>
      </c>
      <c r="P1250" s="164"/>
      <c r="Q1250" s="309" t="str">
        <f t="shared" si="1198"/>
        <v/>
      </c>
      <c r="R1250" s="309" t="str">
        <f t="shared" si="1199"/>
        <v/>
      </c>
      <c r="S1250" s="56"/>
      <c r="T1250" s="57"/>
      <c r="U1250" s="64" t="str">
        <f>IF($A1250="","",'Stammdaten Mitarbeitende'!L1250)</f>
        <v/>
      </c>
      <c r="V1250" s="63">
        <f t="shared" si="1200"/>
        <v>0</v>
      </c>
      <c r="W1250" s="63" t="str">
        <f t="shared" si="1201"/>
        <v/>
      </c>
      <c r="X1250" s="63" t="str">
        <f t="shared" si="1202"/>
        <v/>
      </c>
      <c r="Y1250" s="65" t="str">
        <f t="shared" si="1203"/>
        <v/>
      </c>
      <c r="Z1250" s="65" t="str">
        <f t="shared" si="1204"/>
        <v/>
      </c>
      <c r="AA1250" s="19" t="str">
        <f t="shared" si="1205"/>
        <v/>
      </c>
      <c r="AB1250" s="19" t="str">
        <f t="shared" si="1206"/>
        <v/>
      </c>
      <c r="AC1250" s="19" t="str">
        <f t="shared" si="1207"/>
        <v/>
      </c>
      <c r="AD1250" s="19" t="str">
        <f t="shared" si="1208"/>
        <v/>
      </c>
      <c r="AE1250" s="19" t="str">
        <f t="shared" si="1209"/>
        <v/>
      </c>
      <c r="AF1250" s="19" t="str">
        <f t="shared" si="1210"/>
        <v/>
      </c>
      <c r="AG1250" s="19">
        <f t="shared" si="1211"/>
        <v>0</v>
      </c>
      <c r="AH1250" s="19" t="str">
        <f t="shared" si="1212"/>
        <v/>
      </c>
      <c r="AI1250" s="81">
        <f t="shared" si="1213"/>
        <v>0</v>
      </c>
      <c r="AJ1250" s="80">
        <f t="shared" si="1219"/>
        <v>0</v>
      </c>
      <c r="AK1250" s="19">
        <f t="shared" si="1214"/>
        <v>0</v>
      </c>
      <c r="AL1250" s="19">
        <f t="shared" si="1215"/>
        <v>0</v>
      </c>
      <c r="AM1250" s="64">
        <f>IF('Stammdaten Mitarbeitende'!N1250&gt;0,AC1250,0)</f>
        <v>0</v>
      </c>
      <c r="AN1250" s="74">
        <f>IF('Stammdaten Mitarbeitende'!N1250&gt;0,P1250,0)</f>
        <v>0</v>
      </c>
      <c r="AO1250" s="19">
        <f t="shared" si="1216"/>
        <v>0</v>
      </c>
      <c r="AP1250" s="19">
        <f t="shared" si="1217"/>
        <v>0</v>
      </c>
      <c r="AQ1250" s="97">
        <f t="shared" si="1218"/>
        <v>0</v>
      </c>
    </row>
    <row r="1251" spans="1:43" ht="17.25" hidden="1" customHeight="1" x14ac:dyDescent="0.2">
      <c r="A1251" s="347" t="str">
        <f>'Stammdaten Mitarbeitende'!AA1251</f>
        <v/>
      </c>
      <c r="B1251" s="348" t="str">
        <f t="shared" si="1191"/>
        <v/>
      </c>
      <c r="C1251" s="162"/>
      <c r="D1251" s="163"/>
      <c r="E1251" s="164"/>
      <c r="F1251" s="165"/>
      <c r="G1251" s="307"/>
      <c r="H1251" s="308"/>
      <c r="I1251" s="346">
        <f t="shared" si="1192"/>
        <v>0</v>
      </c>
      <c r="J1251" s="309" t="str">
        <f t="shared" si="1193"/>
        <v/>
      </c>
      <c r="K1251" s="164"/>
      <c r="L1251" s="342" t="str">
        <f t="shared" si="1194"/>
        <v/>
      </c>
      <c r="M1251" s="309" t="str">
        <f t="shared" si="1195"/>
        <v/>
      </c>
      <c r="N1251" s="309" t="str">
        <f t="shared" si="1196"/>
        <v/>
      </c>
      <c r="O1251" s="309" t="str">
        <f t="shared" si="1197"/>
        <v/>
      </c>
      <c r="P1251" s="164"/>
      <c r="Q1251" s="309" t="str">
        <f t="shared" si="1198"/>
        <v/>
      </c>
      <c r="R1251" s="309" t="str">
        <f t="shared" si="1199"/>
        <v/>
      </c>
      <c r="S1251" s="56"/>
      <c r="T1251" s="57"/>
      <c r="U1251" s="64" t="str">
        <f>IF($A1251="","",'Stammdaten Mitarbeitende'!L1251)</f>
        <v/>
      </c>
      <c r="V1251" s="63">
        <f t="shared" si="1200"/>
        <v>0</v>
      </c>
      <c r="W1251" s="63" t="str">
        <f t="shared" si="1201"/>
        <v/>
      </c>
      <c r="X1251" s="63" t="str">
        <f t="shared" si="1202"/>
        <v/>
      </c>
      <c r="Y1251" s="65" t="str">
        <f t="shared" si="1203"/>
        <v/>
      </c>
      <c r="Z1251" s="65" t="str">
        <f t="shared" si="1204"/>
        <v/>
      </c>
      <c r="AA1251" s="19" t="str">
        <f t="shared" si="1205"/>
        <v/>
      </c>
      <c r="AB1251" s="19" t="str">
        <f t="shared" si="1206"/>
        <v/>
      </c>
      <c r="AC1251" s="19" t="str">
        <f t="shared" si="1207"/>
        <v/>
      </c>
      <c r="AD1251" s="19" t="str">
        <f t="shared" si="1208"/>
        <v/>
      </c>
      <c r="AE1251" s="19" t="str">
        <f t="shared" si="1209"/>
        <v/>
      </c>
      <c r="AF1251" s="19" t="str">
        <f t="shared" si="1210"/>
        <v/>
      </c>
      <c r="AG1251" s="19">
        <f t="shared" si="1211"/>
        <v>0</v>
      </c>
      <c r="AH1251" s="19" t="str">
        <f t="shared" si="1212"/>
        <v/>
      </c>
      <c r="AI1251" s="81">
        <f t="shared" si="1213"/>
        <v>0</v>
      </c>
      <c r="AJ1251" s="80">
        <f t="shared" si="1219"/>
        <v>0</v>
      </c>
      <c r="AK1251" s="19">
        <f t="shared" si="1214"/>
        <v>0</v>
      </c>
      <c r="AL1251" s="19">
        <f t="shared" si="1215"/>
        <v>0</v>
      </c>
      <c r="AM1251" s="64">
        <f>IF('Stammdaten Mitarbeitende'!N1251&gt;0,AC1251,0)</f>
        <v>0</v>
      </c>
      <c r="AN1251" s="74">
        <f>IF('Stammdaten Mitarbeitende'!N1251&gt;0,P1251,0)</f>
        <v>0</v>
      </c>
      <c r="AO1251" s="19">
        <f t="shared" si="1216"/>
        <v>0</v>
      </c>
      <c r="AP1251" s="19">
        <f t="shared" si="1217"/>
        <v>0</v>
      </c>
      <c r="AQ1251" s="97">
        <f t="shared" si="1218"/>
        <v>0</v>
      </c>
    </row>
    <row r="1252" spans="1:43" ht="17.25" hidden="1" customHeight="1" x14ac:dyDescent="0.2">
      <c r="A1252" s="347" t="str">
        <f>'Stammdaten Mitarbeitende'!AA1252</f>
        <v/>
      </c>
      <c r="B1252" s="348" t="str">
        <f t="shared" si="1191"/>
        <v/>
      </c>
      <c r="C1252" s="162"/>
      <c r="D1252" s="163"/>
      <c r="E1252" s="164"/>
      <c r="F1252" s="165"/>
      <c r="G1252" s="307"/>
      <c r="H1252" s="308"/>
      <c r="I1252" s="346">
        <f t="shared" si="1192"/>
        <v>0</v>
      </c>
      <c r="J1252" s="309" t="str">
        <f t="shared" si="1193"/>
        <v/>
      </c>
      <c r="K1252" s="164"/>
      <c r="L1252" s="342" t="str">
        <f t="shared" si="1194"/>
        <v/>
      </c>
      <c r="M1252" s="309" t="str">
        <f t="shared" si="1195"/>
        <v/>
      </c>
      <c r="N1252" s="309" t="str">
        <f t="shared" si="1196"/>
        <v/>
      </c>
      <c r="O1252" s="309" t="str">
        <f t="shared" si="1197"/>
        <v/>
      </c>
      <c r="P1252" s="164"/>
      <c r="Q1252" s="309" t="str">
        <f t="shared" si="1198"/>
        <v/>
      </c>
      <c r="R1252" s="309" t="str">
        <f t="shared" si="1199"/>
        <v/>
      </c>
      <c r="S1252" s="56"/>
      <c r="T1252" s="57"/>
      <c r="U1252" s="64" t="str">
        <f>IF($A1252="","",'Stammdaten Mitarbeitende'!L1252)</f>
        <v/>
      </c>
      <c r="V1252" s="63">
        <f t="shared" si="1200"/>
        <v>0</v>
      </c>
      <c r="W1252" s="63" t="str">
        <f t="shared" si="1201"/>
        <v/>
      </c>
      <c r="X1252" s="63" t="str">
        <f t="shared" si="1202"/>
        <v/>
      </c>
      <c r="Y1252" s="65" t="str">
        <f t="shared" si="1203"/>
        <v/>
      </c>
      <c r="Z1252" s="65" t="str">
        <f t="shared" si="1204"/>
        <v/>
      </c>
      <c r="AA1252" s="19" t="str">
        <f t="shared" si="1205"/>
        <v/>
      </c>
      <c r="AB1252" s="19" t="str">
        <f t="shared" si="1206"/>
        <v/>
      </c>
      <c r="AC1252" s="19" t="str">
        <f t="shared" si="1207"/>
        <v/>
      </c>
      <c r="AD1252" s="19" t="str">
        <f t="shared" si="1208"/>
        <v/>
      </c>
      <c r="AE1252" s="19" t="str">
        <f t="shared" si="1209"/>
        <v/>
      </c>
      <c r="AF1252" s="19" t="str">
        <f t="shared" si="1210"/>
        <v/>
      </c>
      <c r="AG1252" s="19">
        <f t="shared" si="1211"/>
        <v>0</v>
      </c>
      <c r="AH1252" s="19" t="str">
        <f t="shared" si="1212"/>
        <v/>
      </c>
      <c r="AI1252" s="81">
        <f t="shared" si="1213"/>
        <v>0</v>
      </c>
      <c r="AJ1252" s="80">
        <f t="shared" si="1219"/>
        <v>0</v>
      </c>
      <c r="AK1252" s="19">
        <f t="shared" si="1214"/>
        <v>0</v>
      </c>
      <c r="AL1252" s="19">
        <f t="shared" si="1215"/>
        <v>0</v>
      </c>
      <c r="AM1252" s="64">
        <f>IF('Stammdaten Mitarbeitende'!N1252&gt;0,AC1252,0)</f>
        <v>0</v>
      </c>
      <c r="AN1252" s="74">
        <f>IF('Stammdaten Mitarbeitende'!N1252&gt;0,P1252,0)</f>
        <v>0</v>
      </c>
      <c r="AO1252" s="19">
        <f t="shared" si="1216"/>
        <v>0</v>
      </c>
      <c r="AP1252" s="19">
        <f t="shared" si="1217"/>
        <v>0</v>
      </c>
      <c r="AQ1252" s="97">
        <f t="shared" si="1218"/>
        <v>0</v>
      </c>
    </row>
    <row r="1253" spans="1:43" ht="17.25" hidden="1" customHeight="1" x14ac:dyDescent="0.2">
      <c r="A1253" s="347" t="str">
        <f>'Stammdaten Mitarbeitende'!AA1253</f>
        <v/>
      </c>
      <c r="B1253" s="348" t="str">
        <f t="shared" si="1191"/>
        <v/>
      </c>
      <c r="C1253" s="162"/>
      <c r="D1253" s="163"/>
      <c r="E1253" s="164"/>
      <c r="F1253" s="165"/>
      <c r="G1253" s="307"/>
      <c r="H1253" s="308"/>
      <c r="I1253" s="346">
        <f t="shared" si="1192"/>
        <v>0</v>
      </c>
      <c r="J1253" s="309" t="str">
        <f t="shared" si="1193"/>
        <v/>
      </c>
      <c r="K1253" s="164"/>
      <c r="L1253" s="342" t="str">
        <f t="shared" si="1194"/>
        <v/>
      </c>
      <c r="M1253" s="309" t="str">
        <f t="shared" si="1195"/>
        <v/>
      </c>
      <c r="N1253" s="309" t="str">
        <f t="shared" si="1196"/>
        <v/>
      </c>
      <c r="O1253" s="309" t="str">
        <f t="shared" si="1197"/>
        <v/>
      </c>
      <c r="P1253" s="164"/>
      <c r="Q1253" s="309" t="str">
        <f t="shared" si="1198"/>
        <v/>
      </c>
      <c r="R1253" s="309" t="str">
        <f t="shared" si="1199"/>
        <v/>
      </c>
      <c r="S1253" s="56"/>
      <c r="T1253" s="57"/>
      <c r="U1253" s="64" t="str">
        <f>IF($A1253="","",'Stammdaten Mitarbeitende'!L1253)</f>
        <v/>
      </c>
      <c r="V1253" s="63">
        <f t="shared" si="1200"/>
        <v>0</v>
      </c>
      <c r="W1253" s="63" t="str">
        <f t="shared" si="1201"/>
        <v/>
      </c>
      <c r="X1253" s="63" t="str">
        <f t="shared" si="1202"/>
        <v/>
      </c>
      <c r="Y1253" s="65" t="str">
        <f t="shared" si="1203"/>
        <v/>
      </c>
      <c r="Z1253" s="65" t="str">
        <f t="shared" si="1204"/>
        <v/>
      </c>
      <c r="AA1253" s="19" t="str">
        <f t="shared" si="1205"/>
        <v/>
      </c>
      <c r="AB1253" s="19" t="str">
        <f t="shared" si="1206"/>
        <v/>
      </c>
      <c r="AC1253" s="19" t="str">
        <f t="shared" si="1207"/>
        <v/>
      </c>
      <c r="AD1253" s="19" t="str">
        <f t="shared" si="1208"/>
        <v/>
      </c>
      <c r="AE1253" s="19" t="str">
        <f t="shared" si="1209"/>
        <v/>
      </c>
      <c r="AF1253" s="19" t="str">
        <f t="shared" si="1210"/>
        <v/>
      </c>
      <c r="AG1253" s="19">
        <f t="shared" si="1211"/>
        <v>0</v>
      </c>
      <c r="AH1253" s="19" t="str">
        <f t="shared" si="1212"/>
        <v/>
      </c>
      <c r="AI1253" s="81">
        <f t="shared" si="1213"/>
        <v>0</v>
      </c>
      <c r="AJ1253" s="80">
        <f t="shared" si="1219"/>
        <v>0</v>
      </c>
      <c r="AK1253" s="19">
        <f t="shared" si="1214"/>
        <v>0</v>
      </c>
      <c r="AL1253" s="19">
        <f t="shared" si="1215"/>
        <v>0</v>
      </c>
      <c r="AM1253" s="64">
        <f>IF('Stammdaten Mitarbeitende'!N1253&gt;0,AC1253,0)</f>
        <v>0</v>
      </c>
      <c r="AN1253" s="74">
        <f>IF('Stammdaten Mitarbeitende'!N1253&gt;0,P1253,0)</f>
        <v>0</v>
      </c>
      <c r="AO1253" s="19">
        <f t="shared" si="1216"/>
        <v>0</v>
      </c>
      <c r="AP1253" s="19">
        <f t="shared" si="1217"/>
        <v>0</v>
      </c>
      <c r="AQ1253" s="97">
        <f t="shared" si="1218"/>
        <v>0</v>
      </c>
    </row>
    <row r="1254" spans="1:43" ht="17.25" hidden="1" customHeight="1" x14ac:dyDescent="0.2">
      <c r="A1254" s="347" t="str">
        <f>'Stammdaten Mitarbeitende'!AA1254</f>
        <v/>
      </c>
      <c r="B1254" s="348" t="str">
        <f t="shared" si="1191"/>
        <v/>
      </c>
      <c r="C1254" s="162"/>
      <c r="D1254" s="163"/>
      <c r="E1254" s="164"/>
      <c r="F1254" s="165"/>
      <c r="G1254" s="307"/>
      <c r="H1254" s="308"/>
      <c r="I1254" s="346">
        <f t="shared" si="1192"/>
        <v>0</v>
      </c>
      <c r="J1254" s="309" t="str">
        <f t="shared" si="1193"/>
        <v/>
      </c>
      <c r="K1254" s="164"/>
      <c r="L1254" s="342" t="str">
        <f t="shared" si="1194"/>
        <v/>
      </c>
      <c r="M1254" s="309" t="str">
        <f t="shared" si="1195"/>
        <v/>
      </c>
      <c r="N1254" s="309" t="str">
        <f t="shared" si="1196"/>
        <v/>
      </c>
      <c r="O1254" s="309" t="str">
        <f t="shared" si="1197"/>
        <v/>
      </c>
      <c r="P1254" s="164"/>
      <c r="Q1254" s="309" t="str">
        <f t="shared" si="1198"/>
        <v/>
      </c>
      <c r="R1254" s="309" t="str">
        <f t="shared" si="1199"/>
        <v/>
      </c>
      <c r="S1254" s="56"/>
      <c r="T1254" s="57"/>
      <c r="U1254" s="64" t="str">
        <f>IF($A1254="","",'Stammdaten Mitarbeitende'!L1254)</f>
        <v/>
      </c>
      <c r="V1254" s="63">
        <f t="shared" si="1200"/>
        <v>0</v>
      </c>
      <c r="W1254" s="63" t="str">
        <f t="shared" si="1201"/>
        <v/>
      </c>
      <c r="X1254" s="63" t="str">
        <f t="shared" si="1202"/>
        <v/>
      </c>
      <c r="Y1254" s="65" t="str">
        <f t="shared" si="1203"/>
        <v/>
      </c>
      <c r="Z1254" s="65" t="str">
        <f t="shared" si="1204"/>
        <v/>
      </c>
      <c r="AA1254" s="19" t="str">
        <f t="shared" si="1205"/>
        <v/>
      </c>
      <c r="AB1254" s="19" t="str">
        <f t="shared" si="1206"/>
        <v/>
      </c>
      <c r="AC1254" s="19" t="str">
        <f t="shared" si="1207"/>
        <v/>
      </c>
      <c r="AD1254" s="19" t="str">
        <f t="shared" si="1208"/>
        <v/>
      </c>
      <c r="AE1254" s="19" t="str">
        <f t="shared" si="1209"/>
        <v/>
      </c>
      <c r="AF1254" s="19" t="str">
        <f t="shared" si="1210"/>
        <v/>
      </c>
      <c r="AG1254" s="19">
        <f t="shared" si="1211"/>
        <v>0</v>
      </c>
      <c r="AH1254" s="19" t="str">
        <f t="shared" si="1212"/>
        <v/>
      </c>
      <c r="AI1254" s="81">
        <f t="shared" si="1213"/>
        <v>0</v>
      </c>
      <c r="AJ1254" s="80">
        <f t="shared" si="1219"/>
        <v>0</v>
      </c>
      <c r="AK1254" s="19">
        <f t="shared" si="1214"/>
        <v>0</v>
      </c>
      <c r="AL1254" s="19">
        <f t="shared" si="1215"/>
        <v>0</v>
      </c>
      <c r="AM1254" s="64">
        <f>IF('Stammdaten Mitarbeitende'!N1254&gt;0,AC1254,0)</f>
        <v>0</v>
      </c>
      <c r="AN1254" s="74">
        <f>IF('Stammdaten Mitarbeitende'!N1254&gt;0,P1254,0)</f>
        <v>0</v>
      </c>
      <c r="AO1254" s="19">
        <f t="shared" si="1216"/>
        <v>0</v>
      </c>
      <c r="AP1254" s="19">
        <f t="shared" si="1217"/>
        <v>0</v>
      </c>
      <c r="AQ1254" s="97">
        <f t="shared" si="1218"/>
        <v>0</v>
      </c>
    </row>
    <row r="1255" spans="1:43" ht="17.25" hidden="1" customHeight="1" x14ac:dyDescent="0.2">
      <c r="A1255" s="347" t="str">
        <f>'Stammdaten Mitarbeitende'!AA1255</f>
        <v/>
      </c>
      <c r="B1255" s="348" t="str">
        <f t="shared" si="1191"/>
        <v/>
      </c>
      <c r="C1255" s="162"/>
      <c r="D1255" s="163"/>
      <c r="E1255" s="164"/>
      <c r="F1255" s="165"/>
      <c r="G1255" s="307"/>
      <c r="H1255" s="308"/>
      <c r="I1255" s="346">
        <f t="shared" si="1192"/>
        <v>0</v>
      </c>
      <c r="J1255" s="309" t="str">
        <f t="shared" si="1193"/>
        <v/>
      </c>
      <c r="K1255" s="164"/>
      <c r="L1255" s="342" t="str">
        <f t="shared" si="1194"/>
        <v/>
      </c>
      <c r="M1255" s="309" t="str">
        <f t="shared" si="1195"/>
        <v/>
      </c>
      <c r="N1255" s="309" t="str">
        <f t="shared" si="1196"/>
        <v/>
      </c>
      <c r="O1255" s="309" t="str">
        <f t="shared" si="1197"/>
        <v/>
      </c>
      <c r="P1255" s="164"/>
      <c r="Q1255" s="309" t="str">
        <f t="shared" si="1198"/>
        <v/>
      </c>
      <c r="R1255" s="309" t="str">
        <f t="shared" si="1199"/>
        <v/>
      </c>
      <c r="S1255" s="56"/>
      <c r="T1255" s="57"/>
      <c r="U1255" s="64" t="str">
        <f>IF($A1255="","",'Stammdaten Mitarbeitende'!L1255)</f>
        <v/>
      </c>
      <c r="V1255" s="63">
        <f t="shared" si="1200"/>
        <v>0</v>
      </c>
      <c r="W1255" s="63" t="str">
        <f t="shared" si="1201"/>
        <v/>
      </c>
      <c r="X1255" s="63" t="str">
        <f t="shared" si="1202"/>
        <v/>
      </c>
      <c r="Y1255" s="65" t="str">
        <f t="shared" si="1203"/>
        <v/>
      </c>
      <c r="Z1255" s="65" t="str">
        <f t="shared" si="1204"/>
        <v/>
      </c>
      <c r="AA1255" s="19" t="str">
        <f t="shared" si="1205"/>
        <v/>
      </c>
      <c r="AB1255" s="19" t="str">
        <f t="shared" si="1206"/>
        <v/>
      </c>
      <c r="AC1255" s="19" t="str">
        <f t="shared" si="1207"/>
        <v/>
      </c>
      <c r="AD1255" s="19" t="str">
        <f t="shared" si="1208"/>
        <v/>
      </c>
      <c r="AE1255" s="19" t="str">
        <f t="shared" si="1209"/>
        <v/>
      </c>
      <c r="AF1255" s="19" t="str">
        <f t="shared" si="1210"/>
        <v/>
      </c>
      <c r="AG1255" s="19">
        <f t="shared" si="1211"/>
        <v>0</v>
      </c>
      <c r="AH1255" s="19" t="str">
        <f t="shared" si="1212"/>
        <v/>
      </c>
      <c r="AI1255" s="81">
        <f t="shared" si="1213"/>
        <v>0</v>
      </c>
      <c r="AJ1255" s="80">
        <f t="shared" si="1219"/>
        <v>0</v>
      </c>
      <c r="AK1255" s="19">
        <f t="shared" si="1214"/>
        <v>0</v>
      </c>
      <c r="AL1255" s="19">
        <f t="shared" si="1215"/>
        <v>0</v>
      </c>
      <c r="AM1255" s="64">
        <f>IF('Stammdaten Mitarbeitende'!N1255&gt;0,AC1255,0)</f>
        <v>0</v>
      </c>
      <c r="AN1255" s="74">
        <f>IF('Stammdaten Mitarbeitende'!N1255&gt;0,P1255,0)</f>
        <v>0</v>
      </c>
      <c r="AO1255" s="19">
        <f t="shared" si="1216"/>
        <v>0</v>
      </c>
      <c r="AP1255" s="19">
        <f t="shared" si="1217"/>
        <v>0</v>
      </c>
      <c r="AQ1255" s="97">
        <f t="shared" si="1218"/>
        <v>0</v>
      </c>
    </row>
    <row r="1256" spans="1:43" ht="17.25" hidden="1" customHeight="1" x14ac:dyDescent="0.2">
      <c r="A1256" s="347" t="str">
        <f>'Stammdaten Mitarbeitende'!AA1256</f>
        <v/>
      </c>
      <c r="B1256" s="348" t="str">
        <f t="shared" si="1191"/>
        <v/>
      </c>
      <c r="C1256" s="162"/>
      <c r="D1256" s="163"/>
      <c r="E1256" s="164"/>
      <c r="F1256" s="165"/>
      <c r="G1256" s="307"/>
      <c r="H1256" s="308"/>
      <c r="I1256" s="346">
        <f t="shared" si="1192"/>
        <v>0</v>
      </c>
      <c r="J1256" s="309" t="str">
        <f t="shared" si="1193"/>
        <v/>
      </c>
      <c r="K1256" s="164"/>
      <c r="L1256" s="342" t="str">
        <f t="shared" si="1194"/>
        <v/>
      </c>
      <c r="M1256" s="309" t="str">
        <f t="shared" si="1195"/>
        <v/>
      </c>
      <c r="N1256" s="309" t="str">
        <f t="shared" si="1196"/>
        <v/>
      </c>
      <c r="O1256" s="309" t="str">
        <f t="shared" si="1197"/>
        <v/>
      </c>
      <c r="P1256" s="164"/>
      <c r="Q1256" s="309" t="str">
        <f t="shared" si="1198"/>
        <v/>
      </c>
      <c r="R1256" s="309" t="str">
        <f t="shared" si="1199"/>
        <v/>
      </c>
      <c r="S1256" s="56"/>
      <c r="T1256" s="57"/>
      <c r="U1256" s="64" t="str">
        <f>IF($A1256="","",'Stammdaten Mitarbeitende'!L1256)</f>
        <v/>
      </c>
      <c r="V1256" s="63">
        <f t="shared" si="1200"/>
        <v>0</v>
      </c>
      <c r="W1256" s="63" t="str">
        <f t="shared" si="1201"/>
        <v/>
      </c>
      <c r="X1256" s="63" t="str">
        <f t="shared" si="1202"/>
        <v/>
      </c>
      <c r="Y1256" s="65" t="str">
        <f t="shared" si="1203"/>
        <v/>
      </c>
      <c r="Z1256" s="65" t="str">
        <f t="shared" si="1204"/>
        <v/>
      </c>
      <c r="AA1256" s="19" t="str">
        <f t="shared" si="1205"/>
        <v/>
      </c>
      <c r="AB1256" s="19" t="str">
        <f t="shared" si="1206"/>
        <v/>
      </c>
      <c r="AC1256" s="19" t="str">
        <f t="shared" si="1207"/>
        <v/>
      </c>
      <c r="AD1256" s="19" t="str">
        <f t="shared" si="1208"/>
        <v/>
      </c>
      <c r="AE1256" s="19" t="str">
        <f t="shared" si="1209"/>
        <v/>
      </c>
      <c r="AF1256" s="19" t="str">
        <f t="shared" si="1210"/>
        <v/>
      </c>
      <c r="AG1256" s="19">
        <f t="shared" si="1211"/>
        <v>0</v>
      </c>
      <c r="AH1256" s="19" t="str">
        <f t="shared" si="1212"/>
        <v/>
      </c>
      <c r="AI1256" s="81">
        <f t="shared" si="1213"/>
        <v>0</v>
      </c>
      <c r="AJ1256" s="80">
        <f t="shared" si="1219"/>
        <v>0</v>
      </c>
      <c r="AK1256" s="19">
        <f t="shared" si="1214"/>
        <v>0</v>
      </c>
      <c r="AL1256" s="19">
        <f t="shared" si="1215"/>
        <v>0</v>
      </c>
      <c r="AM1256" s="64">
        <f>IF('Stammdaten Mitarbeitende'!N1256&gt;0,AC1256,0)</f>
        <v>0</v>
      </c>
      <c r="AN1256" s="74">
        <f>IF('Stammdaten Mitarbeitende'!N1256&gt;0,P1256,0)</f>
        <v>0</v>
      </c>
      <c r="AO1256" s="19">
        <f t="shared" si="1216"/>
        <v>0</v>
      </c>
      <c r="AP1256" s="19">
        <f t="shared" si="1217"/>
        <v>0</v>
      </c>
      <c r="AQ1256" s="97">
        <f t="shared" si="1218"/>
        <v>0</v>
      </c>
    </row>
    <row r="1257" spans="1:43" ht="17.25" hidden="1" customHeight="1" x14ac:dyDescent="0.2">
      <c r="A1257" s="347" t="str">
        <f>'Stammdaten Mitarbeitende'!AA1257</f>
        <v/>
      </c>
      <c r="B1257" s="348" t="str">
        <f t="shared" si="1191"/>
        <v/>
      </c>
      <c r="C1257" s="162"/>
      <c r="D1257" s="163"/>
      <c r="E1257" s="164"/>
      <c r="F1257" s="165"/>
      <c r="G1257" s="307"/>
      <c r="H1257" s="308"/>
      <c r="I1257" s="346">
        <f t="shared" si="1192"/>
        <v>0</v>
      </c>
      <c r="J1257" s="309" t="str">
        <f t="shared" si="1193"/>
        <v/>
      </c>
      <c r="K1257" s="164"/>
      <c r="L1257" s="342" t="str">
        <f t="shared" si="1194"/>
        <v/>
      </c>
      <c r="M1257" s="309" t="str">
        <f t="shared" si="1195"/>
        <v/>
      </c>
      <c r="N1257" s="309" t="str">
        <f t="shared" si="1196"/>
        <v/>
      </c>
      <c r="O1257" s="309" t="str">
        <f t="shared" si="1197"/>
        <v/>
      </c>
      <c r="P1257" s="164"/>
      <c r="Q1257" s="309" t="str">
        <f t="shared" si="1198"/>
        <v/>
      </c>
      <c r="R1257" s="309" t="str">
        <f t="shared" si="1199"/>
        <v/>
      </c>
      <c r="S1257" s="56"/>
      <c r="T1257" s="57"/>
      <c r="U1257" s="64" t="str">
        <f>IF($A1257="","",'Stammdaten Mitarbeitende'!L1257)</f>
        <v/>
      </c>
      <c r="V1257" s="63">
        <f t="shared" si="1200"/>
        <v>0</v>
      </c>
      <c r="W1257" s="63" t="str">
        <f t="shared" si="1201"/>
        <v/>
      </c>
      <c r="X1257" s="63" t="str">
        <f t="shared" si="1202"/>
        <v/>
      </c>
      <c r="Y1257" s="65" t="str">
        <f t="shared" si="1203"/>
        <v/>
      </c>
      <c r="Z1257" s="65" t="str">
        <f t="shared" si="1204"/>
        <v/>
      </c>
      <c r="AA1257" s="19" t="str">
        <f t="shared" si="1205"/>
        <v/>
      </c>
      <c r="AB1257" s="19" t="str">
        <f t="shared" si="1206"/>
        <v/>
      </c>
      <c r="AC1257" s="19" t="str">
        <f t="shared" si="1207"/>
        <v/>
      </c>
      <c r="AD1257" s="19" t="str">
        <f t="shared" si="1208"/>
        <v/>
      </c>
      <c r="AE1257" s="19" t="str">
        <f t="shared" si="1209"/>
        <v/>
      </c>
      <c r="AF1257" s="19" t="str">
        <f t="shared" si="1210"/>
        <v/>
      </c>
      <c r="AG1257" s="19">
        <f t="shared" si="1211"/>
        <v>0</v>
      </c>
      <c r="AH1257" s="19" t="str">
        <f t="shared" si="1212"/>
        <v/>
      </c>
      <c r="AI1257" s="81">
        <f t="shared" si="1213"/>
        <v>0</v>
      </c>
      <c r="AJ1257" s="80">
        <f t="shared" si="1219"/>
        <v>0</v>
      </c>
      <c r="AK1257" s="19">
        <f t="shared" si="1214"/>
        <v>0</v>
      </c>
      <c r="AL1257" s="19">
        <f t="shared" si="1215"/>
        <v>0</v>
      </c>
      <c r="AM1257" s="64">
        <f>IF('Stammdaten Mitarbeitende'!N1257&gt;0,AC1257,0)</f>
        <v>0</v>
      </c>
      <c r="AN1257" s="74">
        <f>IF('Stammdaten Mitarbeitende'!N1257&gt;0,P1257,0)</f>
        <v>0</v>
      </c>
      <c r="AO1257" s="19">
        <f t="shared" si="1216"/>
        <v>0</v>
      </c>
      <c r="AP1257" s="19">
        <f t="shared" si="1217"/>
        <v>0</v>
      </c>
      <c r="AQ1257" s="97">
        <f t="shared" si="1218"/>
        <v>0</v>
      </c>
    </row>
    <row r="1258" spans="1:43" ht="17.25" hidden="1" customHeight="1" x14ac:dyDescent="0.2">
      <c r="A1258" s="347" t="str">
        <f>'Stammdaten Mitarbeitende'!AA1258</f>
        <v/>
      </c>
      <c r="B1258" s="348" t="str">
        <f t="shared" si="1191"/>
        <v/>
      </c>
      <c r="C1258" s="162"/>
      <c r="D1258" s="163"/>
      <c r="E1258" s="164"/>
      <c r="F1258" s="165"/>
      <c r="G1258" s="307"/>
      <c r="H1258" s="308"/>
      <c r="I1258" s="346">
        <f t="shared" si="1192"/>
        <v>0</v>
      </c>
      <c r="J1258" s="309" t="str">
        <f t="shared" si="1193"/>
        <v/>
      </c>
      <c r="K1258" s="164"/>
      <c r="L1258" s="342" t="str">
        <f t="shared" si="1194"/>
        <v/>
      </c>
      <c r="M1258" s="309" t="str">
        <f t="shared" si="1195"/>
        <v/>
      </c>
      <c r="N1258" s="309" t="str">
        <f t="shared" si="1196"/>
        <v/>
      </c>
      <c r="O1258" s="309" t="str">
        <f t="shared" si="1197"/>
        <v/>
      </c>
      <c r="P1258" s="164"/>
      <c r="Q1258" s="309" t="str">
        <f t="shared" si="1198"/>
        <v/>
      </c>
      <c r="R1258" s="309" t="str">
        <f t="shared" si="1199"/>
        <v/>
      </c>
      <c r="S1258" s="56"/>
      <c r="T1258" s="57"/>
      <c r="U1258" s="64" t="str">
        <f>IF($A1258="","",'Stammdaten Mitarbeitende'!L1258)</f>
        <v/>
      </c>
      <c r="V1258" s="63">
        <f t="shared" si="1200"/>
        <v>0</v>
      </c>
      <c r="W1258" s="63" t="str">
        <f t="shared" si="1201"/>
        <v/>
      </c>
      <c r="X1258" s="63" t="str">
        <f t="shared" si="1202"/>
        <v/>
      </c>
      <c r="Y1258" s="65" t="str">
        <f t="shared" si="1203"/>
        <v/>
      </c>
      <c r="Z1258" s="65" t="str">
        <f t="shared" si="1204"/>
        <v/>
      </c>
      <c r="AA1258" s="19" t="str">
        <f t="shared" si="1205"/>
        <v/>
      </c>
      <c r="AB1258" s="19" t="str">
        <f t="shared" si="1206"/>
        <v/>
      </c>
      <c r="AC1258" s="19" t="str">
        <f t="shared" si="1207"/>
        <v/>
      </c>
      <c r="AD1258" s="19" t="str">
        <f t="shared" si="1208"/>
        <v/>
      </c>
      <c r="AE1258" s="19" t="str">
        <f t="shared" si="1209"/>
        <v/>
      </c>
      <c r="AF1258" s="19" t="str">
        <f t="shared" si="1210"/>
        <v/>
      </c>
      <c r="AG1258" s="19">
        <f t="shared" si="1211"/>
        <v>0</v>
      </c>
      <c r="AH1258" s="19" t="str">
        <f t="shared" si="1212"/>
        <v/>
      </c>
      <c r="AI1258" s="81">
        <f t="shared" si="1213"/>
        <v>0</v>
      </c>
      <c r="AJ1258" s="80">
        <f t="shared" si="1219"/>
        <v>0</v>
      </c>
      <c r="AK1258" s="19">
        <f t="shared" si="1214"/>
        <v>0</v>
      </c>
      <c r="AL1258" s="19">
        <f t="shared" si="1215"/>
        <v>0</v>
      </c>
      <c r="AM1258" s="64">
        <f>IF('Stammdaten Mitarbeitende'!N1258&gt;0,AC1258,0)</f>
        <v>0</v>
      </c>
      <c r="AN1258" s="74">
        <f>IF('Stammdaten Mitarbeitende'!N1258&gt;0,P1258,0)</f>
        <v>0</v>
      </c>
      <c r="AO1258" s="19">
        <f t="shared" si="1216"/>
        <v>0</v>
      </c>
      <c r="AP1258" s="19">
        <f t="shared" si="1217"/>
        <v>0</v>
      </c>
      <c r="AQ1258" s="97">
        <f t="shared" si="1218"/>
        <v>0</v>
      </c>
    </row>
    <row r="1259" spans="1:43" ht="17.25" hidden="1" customHeight="1" x14ac:dyDescent="0.2">
      <c r="A1259" s="347" t="str">
        <f>'Stammdaten Mitarbeitende'!AA1259</f>
        <v/>
      </c>
      <c r="B1259" s="348" t="str">
        <f t="shared" si="1191"/>
        <v/>
      </c>
      <c r="C1259" s="162"/>
      <c r="D1259" s="163"/>
      <c r="E1259" s="164"/>
      <c r="F1259" s="165"/>
      <c r="G1259" s="307"/>
      <c r="H1259" s="308"/>
      <c r="I1259" s="346">
        <f t="shared" si="1192"/>
        <v>0</v>
      </c>
      <c r="J1259" s="309" t="str">
        <f t="shared" si="1193"/>
        <v/>
      </c>
      <c r="K1259" s="164"/>
      <c r="L1259" s="342" t="str">
        <f t="shared" si="1194"/>
        <v/>
      </c>
      <c r="M1259" s="309" t="str">
        <f t="shared" si="1195"/>
        <v/>
      </c>
      <c r="N1259" s="309" t="str">
        <f t="shared" si="1196"/>
        <v/>
      </c>
      <c r="O1259" s="309" t="str">
        <f t="shared" si="1197"/>
        <v/>
      </c>
      <c r="P1259" s="164"/>
      <c r="Q1259" s="309" t="str">
        <f t="shared" si="1198"/>
        <v/>
      </c>
      <c r="R1259" s="309" t="str">
        <f t="shared" si="1199"/>
        <v/>
      </c>
      <c r="S1259" s="56"/>
      <c r="T1259" s="57"/>
      <c r="U1259" s="64" t="str">
        <f>IF($A1259="","",'Stammdaten Mitarbeitende'!L1259)</f>
        <v/>
      </c>
      <c r="V1259" s="63">
        <f t="shared" si="1200"/>
        <v>0</v>
      </c>
      <c r="W1259" s="63" t="str">
        <f t="shared" si="1201"/>
        <v/>
      </c>
      <c r="X1259" s="63" t="str">
        <f t="shared" si="1202"/>
        <v/>
      </c>
      <c r="Y1259" s="65" t="str">
        <f t="shared" si="1203"/>
        <v/>
      </c>
      <c r="Z1259" s="65" t="str">
        <f t="shared" si="1204"/>
        <v/>
      </c>
      <c r="AA1259" s="19" t="str">
        <f t="shared" si="1205"/>
        <v/>
      </c>
      <c r="AB1259" s="19" t="str">
        <f t="shared" si="1206"/>
        <v/>
      </c>
      <c r="AC1259" s="19" t="str">
        <f t="shared" si="1207"/>
        <v/>
      </c>
      <c r="AD1259" s="19" t="str">
        <f t="shared" si="1208"/>
        <v/>
      </c>
      <c r="AE1259" s="19" t="str">
        <f t="shared" si="1209"/>
        <v/>
      </c>
      <c r="AF1259" s="19" t="str">
        <f t="shared" si="1210"/>
        <v/>
      </c>
      <c r="AG1259" s="19">
        <f t="shared" si="1211"/>
        <v>0</v>
      </c>
      <c r="AH1259" s="19" t="str">
        <f t="shared" si="1212"/>
        <v/>
      </c>
      <c r="AI1259" s="81">
        <f t="shared" si="1213"/>
        <v>0</v>
      </c>
      <c r="AJ1259" s="80">
        <f t="shared" si="1219"/>
        <v>0</v>
      </c>
      <c r="AK1259" s="19">
        <f t="shared" si="1214"/>
        <v>0</v>
      </c>
      <c r="AL1259" s="19">
        <f t="shared" si="1215"/>
        <v>0</v>
      </c>
      <c r="AM1259" s="64">
        <f>IF('Stammdaten Mitarbeitende'!N1259&gt;0,AC1259,0)</f>
        <v>0</v>
      </c>
      <c r="AN1259" s="74">
        <f>IF('Stammdaten Mitarbeitende'!N1259&gt;0,P1259,0)</f>
        <v>0</v>
      </c>
      <c r="AO1259" s="19">
        <f t="shared" si="1216"/>
        <v>0</v>
      </c>
      <c r="AP1259" s="19">
        <f t="shared" si="1217"/>
        <v>0</v>
      </c>
      <c r="AQ1259" s="97">
        <f t="shared" si="1218"/>
        <v>0</v>
      </c>
    </row>
    <row r="1260" spans="1:43" hidden="1" x14ac:dyDescent="0.2">
      <c r="A1260" s="280" t="str">
        <f>Übersetzungstexte!A$296</f>
        <v>Seitentotal</v>
      </c>
      <c r="B1260" s="343"/>
      <c r="C1260" s="281"/>
      <c r="D1260" s="92">
        <f>SUM(D1239:D1259)</f>
        <v>0</v>
      </c>
      <c r="E1260" s="282"/>
      <c r="F1260" s="92">
        <f>SUM(F1239:F1259)</f>
        <v>0</v>
      </c>
      <c r="G1260" s="344"/>
      <c r="H1260" s="159"/>
      <c r="I1260" s="281"/>
      <c r="J1260" s="92">
        <f>SUM(J1239:J1259)</f>
        <v>0</v>
      </c>
      <c r="K1260" s="345"/>
      <c r="L1260" s="159"/>
      <c r="M1260" s="281"/>
      <c r="N1260" s="92">
        <f>SUM(N1239:N1259)</f>
        <v>0</v>
      </c>
      <c r="O1260" s="344"/>
      <c r="P1260" s="92">
        <f>SUM(P1239:P1259)</f>
        <v>0</v>
      </c>
      <c r="Q1260" s="281"/>
      <c r="R1260" s="92">
        <f>SUM(R1239:R1259)</f>
        <v>0</v>
      </c>
      <c r="S1260" s="56"/>
      <c r="T1260" s="56"/>
      <c r="U1260" s="56"/>
      <c r="V1260" s="56"/>
      <c r="W1260" s="56"/>
      <c r="X1260" s="56"/>
      <c r="Y1260" s="18"/>
      <c r="Z1260" s="18"/>
      <c r="AA1260" s="19"/>
      <c r="AB1260" s="19"/>
      <c r="AC1260" s="19"/>
      <c r="AD1260" s="19"/>
      <c r="AE1260" s="19"/>
      <c r="AI1260" s="79"/>
      <c r="AJ1260" s="79"/>
      <c r="AM1260" s="56"/>
    </row>
    <row r="1261" spans="1:43" hidden="1" x14ac:dyDescent="0.2">
      <c r="A1261" s="240" t="str">
        <f>'Stammdaten Betrieb &amp; Abteilung'!D$1</f>
        <v xml:space="preserve">  </v>
      </c>
      <c r="B1261" s="73"/>
      <c r="C1261" s="241"/>
      <c r="D1261" s="242"/>
      <c r="E1261" s="1"/>
      <c r="F1261" s="25"/>
      <c r="G1261" s="1"/>
      <c r="H1261" s="1"/>
      <c r="I1261" s="1"/>
      <c r="J1261" s="243"/>
      <c r="K1261" s="46"/>
      <c r="L1261" s="18"/>
      <c r="M1261" s="22" t="str">
        <f>Übersetzungstexte!A$239</f>
        <v>Betrieb / Betriebsabteilung</v>
      </c>
      <c r="N1261" s="49" t="str">
        <f>'Stammdaten Betrieb &amp; Abteilung'!D$13</f>
        <v xml:space="preserve"> </v>
      </c>
      <c r="O1261" s="1"/>
      <c r="P1261" s="49"/>
      <c r="AI1261" s="79"/>
      <c r="AJ1261" s="79"/>
      <c r="AM1261" s="64"/>
      <c r="AO1261" s="97"/>
    </row>
    <row r="1262" spans="1:43" hidden="1" x14ac:dyDescent="0.2">
      <c r="A1262" s="49" t="str">
        <f>'Stammdaten Betrieb &amp; Abteilung'!D$3</f>
        <v xml:space="preserve"> </v>
      </c>
      <c r="B1262" s="73"/>
      <c r="C1262" s="246"/>
      <c r="D1262" s="242"/>
      <c r="E1262" s="1"/>
      <c r="F1262" s="25"/>
      <c r="G1262" s="1"/>
      <c r="H1262" s="1"/>
      <c r="I1262" s="1"/>
      <c r="J1262" s="247"/>
      <c r="K1262" s="46"/>
      <c r="L1262" s="18"/>
      <c r="M1262" s="22" t="str">
        <f>Übersetzungstexte!A$240</f>
        <v>Abrechnungsperiode</v>
      </c>
      <c r="N1262" s="349" t="str">
        <f>'Stammdaten Betrieb &amp; Abteilung'!D$14</f>
        <v/>
      </c>
      <c r="O1262" s="350"/>
      <c r="P1262" s="350" t="e">
        <f>'Stammdaten Betrieb &amp; Abteilung'!D$12</f>
        <v>#VALUE!</v>
      </c>
      <c r="Q1262" s="351"/>
      <c r="R1262" s="352"/>
      <c r="AI1262" s="79"/>
      <c r="AJ1262" s="79"/>
      <c r="AM1262" s="64"/>
      <c r="AO1262" s="87"/>
      <c r="AP1262" s="87"/>
    </row>
    <row r="1263" spans="1:43" hidden="1" x14ac:dyDescent="0.2">
      <c r="A1263" s="49" t="str">
        <f>'Stammdaten Betrieb &amp; Abteilung'!D$4</f>
        <v xml:space="preserve"> </v>
      </c>
      <c r="B1263" s="73"/>
      <c r="C1263" s="1"/>
      <c r="D1263" s="242"/>
      <c r="E1263" s="1"/>
      <c r="F1263" s="25"/>
      <c r="G1263" s="1"/>
      <c r="H1263" s="1"/>
      <c r="I1263" s="1"/>
      <c r="J1263" s="247"/>
      <c r="K1263" s="46"/>
      <c r="L1263" s="18"/>
      <c r="M1263" s="22" t="str">
        <f>Übersetzungstexte!A$241</f>
        <v>Beginn / Ende der Kurzarbeit</v>
      </c>
      <c r="N1263" s="49" t="str">
        <f>'Stammdaten Betrieb &amp; Abteilung'!D$16</f>
        <v/>
      </c>
      <c r="O1263" s="1"/>
      <c r="P1263" s="49"/>
      <c r="Q1263" s="49"/>
      <c r="AI1263" s="79"/>
      <c r="AJ1263" s="79"/>
      <c r="AM1263" s="64"/>
      <c r="AO1263" s="87"/>
      <c r="AP1263" s="87"/>
    </row>
    <row r="1264" spans="1:43" hidden="1" x14ac:dyDescent="0.2">
      <c r="A1264" s="187"/>
      <c r="B1264" s="188"/>
      <c r="C1264" s="189"/>
      <c r="D1264" s="190"/>
      <c r="E1264" s="189"/>
      <c r="F1264" s="191"/>
      <c r="G1264" s="189"/>
      <c r="H1264" s="189"/>
      <c r="I1264" s="189"/>
      <c r="J1264" s="190"/>
      <c r="K1264" s="190"/>
      <c r="L1264" s="189"/>
      <c r="M1264" s="192"/>
      <c r="N1264" s="189"/>
      <c r="O1264" s="189"/>
      <c r="P1264" s="189"/>
      <c r="Q1264" s="189"/>
      <c r="R1264" s="189"/>
      <c r="AI1264" s="79"/>
      <c r="AJ1264" s="79"/>
      <c r="AM1264" s="64"/>
      <c r="AO1264" s="87"/>
      <c r="AP1264" s="87"/>
    </row>
    <row r="1265" spans="1:43" hidden="1" x14ac:dyDescent="0.2">
      <c r="A1265" s="311">
        <v>1</v>
      </c>
      <c r="B1265" s="312">
        <v>2</v>
      </c>
      <c r="C1265" s="312">
        <v>3</v>
      </c>
      <c r="D1265" s="312">
        <v>4</v>
      </c>
      <c r="E1265" s="312">
        <v>5</v>
      </c>
      <c r="F1265" s="312">
        <v>6</v>
      </c>
      <c r="G1265" s="313"/>
      <c r="H1265" s="314">
        <v>7</v>
      </c>
      <c r="I1265" s="315"/>
      <c r="J1265" s="312">
        <v>8</v>
      </c>
      <c r="K1265" s="312">
        <v>9</v>
      </c>
      <c r="L1265" s="312">
        <v>10</v>
      </c>
      <c r="M1265" s="312">
        <v>11</v>
      </c>
      <c r="N1265" s="312">
        <v>12</v>
      </c>
      <c r="O1265" s="312">
        <v>13</v>
      </c>
      <c r="P1265" s="312"/>
      <c r="Q1265" s="312">
        <v>14</v>
      </c>
      <c r="R1265" s="312">
        <v>15</v>
      </c>
      <c r="S1265" s="54"/>
      <c r="T1265" s="54"/>
      <c r="U1265" s="54"/>
      <c r="V1265" s="58" t="s">
        <v>717</v>
      </c>
      <c r="W1265" s="54" t="s">
        <v>759</v>
      </c>
      <c r="X1265" s="54"/>
      <c r="Y1265" s="59" t="s">
        <v>718</v>
      </c>
      <c r="Z1265" s="54" t="s">
        <v>719</v>
      </c>
      <c r="AA1265" s="59" t="s">
        <v>720</v>
      </c>
      <c r="AB1265" s="59" t="s">
        <v>721</v>
      </c>
      <c r="AC1265" s="59" t="s">
        <v>722</v>
      </c>
      <c r="AD1265" s="59" t="s">
        <v>723</v>
      </c>
      <c r="AE1265" s="59" t="s">
        <v>736</v>
      </c>
      <c r="AF1265" s="66" t="s">
        <v>732</v>
      </c>
      <c r="AG1265" s="66"/>
      <c r="AH1265" s="91" t="s">
        <v>737</v>
      </c>
      <c r="AI1265" s="66"/>
      <c r="AJ1265" s="66"/>
      <c r="AK1265" s="78"/>
      <c r="AL1265" s="78"/>
      <c r="AM1265" s="87" t="s">
        <v>60</v>
      </c>
      <c r="AN1265" s="87" t="s">
        <v>60</v>
      </c>
      <c r="AO1265" s="87"/>
      <c r="AP1265" s="87"/>
      <c r="AQ1265" s="381" t="s">
        <v>800</v>
      </c>
    </row>
    <row r="1266" spans="1:43" s="6" customFormat="1" hidden="1" x14ac:dyDescent="0.2">
      <c r="A1266" s="316" t="str">
        <f>Übersetzungstexte!A$242</f>
        <v/>
      </c>
      <c r="B1266" s="317" t="str">
        <f>Übersetzungstexte!A$245</f>
        <v>anrechen-</v>
      </c>
      <c r="C1266" s="317" t="str">
        <f>Übersetzungstexte!A$248</f>
        <v>Wöchentl.</v>
      </c>
      <c r="D1266" s="318" t="str">
        <f>Übersetzungstexte!A$251</f>
        <v>Sollstd. Abr.-</v>
      </c>
      <c r="E1266" s="310" t="str">
        <f>Übersetzungstexte!A$254</f>
        <v/>
      </c>
      <c r="F1266" s="318" t="str">
        <f>Übersetzungstexte!A$257</f>
        <v>Bezahlte/</v>
      </c>
      <c r="G1266" s="319"/>
      <c r="H1266" s="320" t="str">
        <f>Übersetzungstexte!A$263</f>
        <v>(nur für Gleitzeit)</v>
      </c>
      <c r="I1266" s="321"/>
      <c r="J1266" s="318" t="str">
        <f>Übersetzungstexte!A$269</f>
        <v>Ausfall-</v>
      </c>
      <c r="K1266" s="318" t="str">
        <f>Übersetzungstexte!A$272</f>
        <v>Saldo</v>
      </c>
      <c r="L1266" s="310" t="str">
        <f>Übersetzungstexte!A$275</f>
        <v>Saisonale</v>
      </c>
      <c r="M1266" s="322" t="str">
        <f>Übersetzungstexte!A$278</f>
        <v>Anrechen-</v>
      </c>
      <c r="N1266" s="310" t="str">
        <f>Übersetzungstexte!A$281</f>
        <v>Verdienst-</v>
      </c>
      <c r="O1266" s="310" t="str">
        <f>Übersetzungstexte!A$284</f>
        <v>Verdienst-</v>
      </c>
      <c r="P1266" s="317" t="str">
        <f>Übersetzungstexte!A$287</f>
        <v>Verdienst</v>
      </c>
      <c r="Q1266" s="310" t="str">
        <f>AE$4</f>
        <v xml:space="preserve">Abzug </v>
      </c>
      <c r="R1266" s="310" t="str">
        <f>Übersetzungstexte!A$293</f>
        <v/>
      </c>
      <c r="S1266" s="55"/>
      <c r="T1266" s="55"/>
      <c r="U1266" s="62" t="s">
        <v>680</v>
      </c>
      <c r="V1266" s="60" t="s">
        <v>709</v>
      </c>
      <c r="W1266" s="61" t="s">
        <v>691</v>
      </c>
      <c r="X1266" s="61" t="s">
        <v>554</v>
      </c>
      <c r="Y1266" s="59" t="s">
        <v>729</v>
      </c>
      <c r="Z1266" s="67" t="s">
        <v>671</v>
      </c>
      <c r="AA1266" s="59" t="s">
        <v>731</v>
      </c>
      <c r="AB1266" s="59" t="s">
        <v>694</v>
      </c>
      <c r="AC1266" s="59" t="s">
        <v>674</v>
      </c>
      <c r="AD1266" s="59" t="s">
        <v>674</v>
      </c>
      <c r="AE1266" s="59" t="s">
        <v>677</v>
      </c>
      <c r="AF1266" s="66" t="s">
        <v>677</v>
      </c>
      <c r="AG1266" s="66" t="s">
        <v>673</v>
      </c>
      <c r="AH1266" s="91"/>
      <c r="AI1266" s="66" t="s">
        <v>685</v>
      </c>
      <c r="AJ1266" s="66" t="s">
        <v>685</v>
      </c>
      <c r="AK1266" s="66" t="s">
        <v>764</v>
      </c>
      <c r="AL1266" s="66" t="s">
        <v>667</v>
      </c>
      <c r="AM1266" s="59" t="s">
        <v>674</v>
      </c>
      <c r="AN1266" s="66" t="s">
        <v>673</v>
      </c>
      <c r="AO1266" s="66" t="s">
        <v>764</v>
      </c>
      <c r="AP1266" s="95" t="s">
        <v>46</v>
      </c>
      <c r="AQ1266" s="382" t="s">
        <v>801</v>
      </c>
    </row>
    <row r="1267" spans="1:43" s="6" customFormat="1" hidden="1" x14ac:dyDescent="0.2">
      <c r="A1267" s="323" t="str">
        <f>Übersetzungstexte!A$243</f>
        <v/>
      </c>
      <c r="B1267" s="310" t="str">
        <f>Übersetzungstexte!A$246</f>
        <v>barer Std.-</v>
      </c>
      <c r="C1267" s="317" t="str">
        <f>Übersetzungstexte!A$249</f>
        <v>Arbeitszeit</v>
      </c>
      <c r="D1267" s="318" t="str">
        <f>Übersetzungstexte!A$252</f>
        <v>Periode Inkl.</v>
      </c>
      <c r="E1267" s="310" t="str">
        <f>Übersetzungstexte!A$255</f>
        <v/>
      </c>
      <c r="F1267" s="318" t="str">
        <f>Übersetzungstexte!A$258</f>
        <v>Unbezahlte</v>
      </c>
      <c r="G1267" s="324" t="str">
        <f>Übersetzungstexte!A$261</f>
        <v>Saldo Ende Per.</v>
      </c>
      <c r="H1267" s="325"/>
      <c r="I1267" s="326"/>
      <c r="J1267" s="318" t="str">
        <f>Übersetzungstexte!A$270</f>
        <v>stunden</v>
      </c>
      <c r="K1267" s="318" t="str">
        <f>Übersetzungstexte!A$273</f>
        <v>Mehrstd.</v>
      </c>
      <c r="L1267" s="310" t="str">
        <f>Übersetzungstexte!A$276</f>
        <v>Ausfall-</v>
      </c>
      <c r="M1267" s="322" t="str">
        <f>Übersetzungstexte!A$279</f>
        <v>bare Aus-</v>
      </c>
      <c r="N1267" s="310" t="str">
        <f>Übersetzungstexte!A$282</f>
        <v>ausfall</v>
      </c>
      <c r="O1267" s="310" t="str">
        <f>Übersetzungstexte!A$285</f>
        <v>ausfall</v>
      </c>
      <c r="P1267" s="317" t="str">
        <f>Übersetzungstexte!A$288</f>
        <v>Zwischen-</v>
      </c>
      <c r="Q1267" s="310" t="str">
        <f>Übersetzungstexte!A$291</f>
        <v>Karenztage</v>
      </c>
      <c r="R1267" s="310" t="str">
        <f>Übersetzungstexte!A$294</f>
        <v>Beantragte</v>
      </c>
      <c r="S1267" s="55"/>
      <c r="T1267" s="55"/>
      <c r="U1267" s="55" t="s">
        <v>682</v>
      </c>
      <c r="V1267" s="60" t="s">
        <v>710</v>
      </c>
      <c r="W1267" s="61" t="s">
        <v>692</v>
      </c>
      <c r="X1267" s="61"/>
      <c r="Y1267" s="59" t="s">
        <v>730</v>
      </c>
      <c r="Z1267" s="67" t="s">
        <v>691</v>
      </c>
      <c r="AA1267" s="59" t="s">
        <v>730</v>
      </c>
      <c r="AB1267" s="59" t="s">
        <v>51</v>
      </c>
      <c r="AC1267" s="59" t="s">
        <v>672</v>
      </c>
      <c r="AD1267" s="59" t="s">
        <v>672</v>
      </c>
      <c r="AE1267" s="59" t="s">
        <v>656</v>
      </c>
      <c r="AF1267" s="66" t="s">
        <v>707</v>
      </c>
      <c r="AG1267" s="66" t="s">
        <v>707</v>
      </c>
      <c r="AH1267" s="91" t="s">
        <v>678</v>
      </c>
      <c r="AI1267" s="66" t="s">
        <v>760</v>
      </c>
      <c r="AJ1267" s="66" t="s">
        <v>763</v>
      </c>
      <c r="AK1267" s="66" t="s">
        <v>760</v>
      </c>
      <c r="AL1267" s="66" t="s">
        <v>760</v>
      </c>
      <c r="AM1267" s="59" t="s">
        <v>672</v>
      </c>
      <c r="AN1267" s="66" t="s">
        <v>707</v>
      </c>
      <c r="AO1267" s="66" t="s">
        <v>45</v>
      </c>
      <c r="AP1267" s="95" t="s">
        <v>47</v>
      </c>
      <c r="AQ1267" s="383"/>
    </row>
    <row r="1268" spans="1:43" s="6" customFormat="1" hidden="1" x14ac:dyDescent="0.2">
      <c r="A1268" s="327" t="str">
        <f>Übersetzungstexte!A$244</f>
        <v>Name,Vorname</v>
      </c>
      <c r="B1268" s="328" t="str">
        <f>Übersetzungstexte!A$247</f>
        <v>Verdienst</v>
      </c>
      <c r="C1268" s="329" t="str">
        <f>Übersetzungstexte!A$250</f>
        <v>in der AP</v>
      </c>
      <c r="D1268" s="330" t="str">
        <f>Übersetzungstexte!A$253</f>
        <v>Vorholzeit</v>
      </c>
      <c r="E1268" s="328" t="str">
        <f>Übersetzungstexte!A$256</f>
        <v>Istzeit</v>
      </c>
      <c r="F1268" s="330" t="str">
        <f>Übersetzungstexte!A$259</f>
        <v>Absenzen</v>
      </c>
      <c r="G1268" s="331" t="str">
        <f>Übersetzungstexte!A$262</f>
        <v>vorherg.</v>
      </c>
      <c r="H1268" s="332" t="str">
        <f>Übersetzungstexte!A$265</f>
        <v>laufend</v>
      </c>
      <c r="I1268" s="328" t="str">
        <f>Übersetzungstexte!A$268</f>
        <v>Diff.</v>
      </c>
      <c r="J1268" s="330" t="str">
        <f>Übersetzungstexte!A$271</f>
        <v>total</v>
      </c>
      <c r="K1268" s="330" t="str">
        <f>Übersetzungstexte!A$274</f>
        <v>Vormonate</v>
      </c>
      <c r="L1268" s="328" t="str">
        <f>Übersetzungstexte!A$277</f>
        <v>stunden</v>
      </c>
      <c r="M1268" s="333" t="str">
        <f>Übersetzungstexte!A$280</f>
        <v>fall-Std.</v>
      </c>
      <c r="N1268" s="333" t="str">
        <f>Übersetzungstexte!A$283</f>
        <v>100%</v>
      </c>
      <c r="O1268" s="333" t="str">
        <f>Übersetzungstexte!A$286</f>
        <v>80%</v>
      </c>
      <c r="P1268" s="329" t="str">
        <f>Übersetzungstexte!A$289</f>
        <v>Beschäftigung</v>
      </c>
      <c r="Q1268" s="333" t="str">
        <f>Übersetzungstexte!A$292</f>
        <v>80%</v>
      </c>
      <c r="R1268" s="328" t="str">
        <f>Übersetzungstexte!A$295</f>
        <v>Vergütung</v>
      </c>
      <c r="S1268" s="55"/>
      <c r="T1268" s="55"/>
      <c r="U1268" s="55" t="s">
        <v>673</v>
      </c>
      <c r="V1268" s="61"/>
      <c r="W1268" s="61" t="s">
        <v>738</v>
      </c>
      <c r="X1268" s="61"/>
      <c r="Y1268" s="59" t="s">
        <v>697</v>
      </c>
      <c r="Z1268" s="67" t="s">
        <v>692</v>
      </c>
      <c r="AA1268" s="59" t="s">
        <v>698</v>
      </c>
      <c r="AB1268" s="59" t="s">
        <v>50</v>
      </c>
      <c r="AC1268" s="68" t="s">
        <v>675</v>
      </c>
      <c r="AD1268" s="68" t="s">
        <v>676</v>
      </c>
      <c r="AE1268" s="68" t="s">
        <v>676</v>
      </c>
      <c r="AF1268" s="66" t="s">
        <v>733</v>
      </c>
      <c r="AG1268" s="66" t="s">
        <v>733</v>
      </c>
      <c r="AH1268" s="96" t="s">
        <v>679</v>
      </c>
      <c r="AI1268" s="66" t="s">
        <v>749</v>
      </c>
      <c r="AJ1268" s="66" t="s">
        <v>749</v>
      </c>
      <c r="AK1268" s="66" t="s">
        <v>749</v>
      </c>
      <c r="AL1268" s="66" t="s">
        <v>749</v>
      </c>
      <c r="AM1268" s="68" t="s">
        <v>675</v>
      </c>
      <c r="AN1268" s="66" t="s">
        <v>733</v>
      </c>
      <c r="AO1268" s="66" t="s">
        <v>663</v>
      </c>
      <c r="AP1268" s="95" t="s">
        <v>48</v>
      </c>
      <c r="AQ1268" s="383"/>
    </row>
    <row r="1269" spans="1:43" ht="17.25" hidden="1" customHeight="1" x14ac:dyDescent="0.2">
      <c r="A1269" s="347" t="str">
        <f>'Stammdaten Mitarbeitende'!AA1269</f>
        <v/>
      </c>
      <c r="B1269" s="348" t="str">
        <f t="shared" ref="B1269:B1289" si="1220">U1269</f>
        <v/>
      </c>
      <c r="C1269" s="162"/>
      <c r="D1269" s="163"/>
      <c r="E1269" s="164"/>
      <c r="F1269" s="165"/>
      <c r="G1269" s="307"/>
      <c r="H1269" s="308"/>
      <c r="I1269" s="346">
        <f t="shared" ref="I1269:I1289" si="1221">V1269</f>
        <v>0</v>
      </c>
      <c r="J1269" s="309" t="str">
        <f t="shared" ref="J1269:J1289" si="1222">W1269</f>
        <v/>
      </c>
      <c r="K1269" s="164"/>
      <c r="L1269" s="342" t="str">
        <f t="shared" ref="L1269:L1289" si="1223">Z1269</f>
        <v/>
      </c>
      <c r="M1269" s="309" t="str">
        <f t="shared" ref="M1269:M1289" si="1224">AB1269</f>
        <v/>
      </c>
      <c r="N1269" s="309" t="str">
        <f t="shared" ref="N1269:N1289" si="1225">AC1269</f>
        <v/>
      </c>
      <c r="O1269" s="309" t="str">
        <f t="shared" ref="O1269:O1289" si="1226">AD1269</f>
        <v/>
      </c>
      <c r="P1269" s="164"/>
      <c r="Q1269" s="309" t="str">
        <f t="shared" ref="Q1269:Q1289" si="1227">AE1269</f>
        <v/>
      </c>
      <c r="R1269" s="309" t="str">
        <f t="shared" ref="R1269:R1289" si="1228">AH1269</f>
        <v/>
      </c>
      <c r="S1269" s="56"/>
      <c r="T1269" s="57"/>
      <c r="U1269" s="64" t="str">
        <f>IF($A1269="","",'Stammdaten Mitarbeitende'!L1269)</f>
        <v/>
      </c>
      <c r="V1269" s="63">
        <f t="shared" ref="V1269:V1289" si="1229">IF(AND(G1269="",H1269=""),0,G1269-H1269)</f>
        <v>0</v>
      </c>
      <c r="W1269" s="63" t="str">
        <f t="shared" ref="W1269:W1289" si="1230">IF(OR($A1269="",D1269="",E1269="",F1269="",V1269=""),"",D1269-(E1269+F1269+V1269))</f>
        <v/>
      </c>
      <c r="X1269" s="63" t="str">
        <f t="shared" ref="X1269:X1289" si="1231">IF(W1269="","",MAX(W1269,0))</f>
        <v/>
      </c>
      <c r="Y1269" s="65" t="str">
        <f t="shared" ref="Y1269:Y1289" si="1232">IF(J1269="","",Y$4)</f>
        <v/>
      </c>
      <c r="Z1269" s="65" t="str">
        <f t="shared" ref="Z1269:Z1289" si="1233">IF(J1269="","",J1269*Z$4)</f>
        <v/>
      </c>
      <c r="AA1269" s="19" t="str">
        <f t="shared" ref="AA1269:AA1289" si="1234">IF(Y1269="","",AA$4)</f>
        <v/>
      </c>
      <c r="AB1269" s="19" t="str">
        <f t="shared" ref="AB1269:AB1289" si="1235">IF(J1269="","",ROUND(J1269*AB$4 - MAX(K1269-L1269,0),2))</f>
        <v/>
      </c>
      <c r="AC1269" s="19" t="str">
        <f t="shared" ref="AC1269:AC1289" si="1236">IF(OR($A1269="",J1269="",B1269="",M1269&lt;0),"",MAX(ROUND(M1269*B1269*2,1)/2,0))</f>
        <v/>
      </c>
      <c r="AD1269" s="19" t="str">
        <f t="shared" ref="AD1269:AD1289" si="1237">IF(OR($A1269="",N1269=""),"",ROUND(N1269*8/5,1)/2)</f>
        <v/>
      </c>
      <c r="AE1269" s="19" t="str">
        <f t="shared" ref="AE1269:AE1289" si="1238">IF(OR($A1269="",B1269="",N1269=""),"",ROUND(AE$3*C1269*B1269*16/50,1)/2)</f>
        <v/>
      </c>
      <c r="AF1269" s="19" t="str">
        <f t="shared" ref="AF1269:AF1289" si="1239">IF(OR($A1269="",J1269="",N1269=""),"",MAX(O1269+P1269-N1269,0))</f>
        <v/>
      </c>
      <c r="AG1269" s="19">
        <f t="shared" ref="AG1269:AG1289" si="1240">P1269</f>
        <v>0</v>
      </c>
      <c r="AH1269" s="19" t="str">
        <f t="shared" ref="AH1269:AH1289" si="1241">IF(OR($A1269="",N1269=""),"",ROUND((MAX(O1269-Q1269-AF1269,0))*2,1)/2)</f>
        <v/>
      </c>
      <c r="AI1269" s="81">
        <f t="shared" ref="AI1269:AI1289" si="1242">IF(D1269="",0,1)</f>
        <v>0</v>
      </c>
      <c r="AJ1269" s="80">
        <f>IF(J1269="",0,IF(ROUND(J1269,2)&lt;=0,0,1))</f>
        <v>0</v>
      </c>
      <c r="AK1269" s="19">
        <f t="shared" ref="AK1269:AK1289" si="1243">IF(D1269="",0,D1269)</f>
        <v>0</v>
      </c>
      <c r="AL1269" s="19">
        <f t="shared" ref="AL1269:AL1289" si="1244">IF(D1269="",0,F1269)</f>
        <v>0</v>
      </c>
      <c r="AM1269" s="64">
        <f>IF('Stammdaten Mitarbeitende'!N1269&gt;0,AC1269,0)</f>
        <v>0</v>
      </c>
      <c r="AN1269" s="74">
        <f>IF('Stammdaten Mitarbeitende'!N1269&gt;0,P1269,0)</f>
        <v>0</v>
      </c>
      <c r="AO1269" s="19">
        <f t="shared" ref="AO1269:AO1289" si="1245">D1269</f>
        <v>0</v>
      </c>
      <c r="AP1269" s="19">
        <f t="shared" ref="AP1269:AP1289" si="1246">F1269</f>
        <v>0</v>
      </c>
      <c r="AQ1269" s="97">
        <f t="shared" ref="AQ1269:AQ1289" si="1247">IF(AM1269="",0,MAX(AM1269-AN1269,0))</f>
        <v>0</v>
      </c>
    </row>
    <row r="1270" spans="1:43" ht="17.25" hidden="1" customHeight="1" x14ac:dyDescent="0.2">
      <c r="A1270" s="347" t="str">
        <f>'Stammdaten Mitarbeitende'!AA1270</f>
        <v/>
      </c>
      <c r="B1270" s="348" t="str">
        <f t="shared" si="1220"/>
        <v/>
      </c>
      <c r="C1270" s="162"/>
      <c r="D1270" s="163"/>
      <c r="E1270" s="164"/>
      <c r="F1270" s="165"/>
      <c r="G1270" s="307"/>
      <c r="H1270" s="308"/>
      <c r="I1270" s="346">
        <f t="shared" si="1221"/>
        <v>0</v>
      </c>
      <c r="J1270" s="309" t="str">
        <f t="shared" si="1222"/>
        <v/>
      </c>
      <c r="K1270" s="164"/>
      <c r="L1270" s="342" t="str">
        <f t="shared" si="1223"/>
        <v/>
      </c>
      <c r="M1270" s="309" t="str">
        <f t="shared" si="1224"/>
        <v/>
      </c>
      <c r="N1270" s="309" t="str">
        <f t="shared" si="1225"/>
        <v/>
      </c>
      <c r="O1270" s="309" t="str">
        <f t="shared" si="1226"/>
        <v/>
      </c>
      <c r="P1270" s="164"/>
      <c r="Q1270" s="309" t="str">
        <f t="shared" si="1227"/>
        <v/>
      </c>
      <c r="R1270" s="309" t="str">
        <f t="shared" si="1228"/>
        <v/>
      </c>
      <c r="S1270" s="56"/>
      <c r="T1270" s="57"/>
      <c r="U1270" s="64" t="str">
        <f>IF($A1270="","",'Stammdaten Mitarbeitende'!L1270)</f>
        <v/>
      </c>
      <c r="V1270" s="63">
        <f t="shared" si="1229"/>
        <v>0</v>
      </c>
      <c r="W1270" s="63" t="str">
        <f t="shared" si="1230"/>
        <v/>
      </c>
      <c r="X1270" s="63" t="str">
        <f t="shared" si="1231"/>
        <v/>
      </c>
      <c r="Y1270" s="65" t="str">
        <f t="shared" si="1232"/>
        <v/>
      </c>
      <c r="Z1270" s="65" t="str">
        <f t="shared" si="1233"/>
        <v/>
      </c>
      <c r="AA1270" s="19" t="str">
        <f t="shared" si="1234"/>
        <v/>
      </c>
      <c r="AB1270" s="19" t="str">
        <f t="shared" si="1235"/>
        <v/>
      </c>
      <c r="AC1270" s="19" t="str">
        <f t="shared" si="1236"/>
        <v/>
      </c>
      <c r="AD1270" s="19" t="str">
        <f t="shared" si="1237"/>
        <v/>
      </c>
      <c r="AE1270" s="19" t="str">
        <f t="shared" si="1238"/>
        <v/>
      </c>
      <c r="AF1270" s="19" t="str">
        <f t="shared" si="1239"/>
        <v/>
      </c>
      <c r="AG1270" s="19">
        <f t="shared" si="1240"/>
        <v>0</v>
      </c>
      <c r="AH1270" s="19" t="str">
        <f t="shared" si="1241"/>
        <v/>
      </c>
      <c r="AI1270" s="81">
        <f t="shared" si="1242"/>
        <v>0</v>
      </c>
      <c r="AJ1270" s="80">
        <f>IF(J1270="",0,IF(ROUND(J1270,2)&lt;=0,0,1))</f>
        <v>0</v>
      </c>
      <c r="AK1270" s="19">
        <f t="shared" si="1243"/>
        <v>0</v>
      </c>
      <c r="AL1270" s="19">
        <f t="shared" si="1244"/>
        <v>0</v>
      </c>
      <c r="AM1270" s="64">
        <f>IF('Stammdaten Mitarbeitende'!N1270&gt;0,AC1270,0)</f>
        <v>0</v>
      </c>
      <c r="AN1270" s="74">
        <f>IF('Stammdaten Mitarbeitende'!N1270&gt;0,P1270,0)</f>
        <v>0</v>
      </c>
      <c r="AO1270" s="19">
        <f t="shared" si="1245"/>
        <v>0</v>
      </c>
      <c r="AP1270" s="19">
        <f t="shared" si="1246"/>
        <v>0</v>
      </c>
      <c r="AQ1270" s="97">
        <f t="shared" si="1247"/>
        <v>0</v>
      </c>
    </row>
    <row r="1271" spans="1:43" ht="17.25" hidden="1" customHeight="1" x14ac:dyDescent="0.2">
      <c r="A1271" s="347" t="str">
        <f>'Stammdaten Mitarbeitende'!AA1271</f>
        <v/>
      </c>
      <c r="B1271" s="348" t="str">
        <f t="shared" si="1220"/>
        <v/>
      </c>
      <c r="C1271" s="162"/>
      <c r="D1271" s="163"/>
      <c r="E1271" s="164"/>
      <c r="F1271" s="165"/>
      <c r="G1271" s="307"/>
      <c r="H1271" s="308"/>
      <c r="I1271" s="346">
        <f t="shared" si="1221"/>
        <v>0</v>
      </c>
      <c r="J1271" s="309" t="str">
        <f t="shared" si="1222"/>
        <v/>
      </c>
      <c r="K1271" s="164"/>
      <c r="L1271" s="342" t="str">
        <f t="shared" si="1223"/>
        <v/>
      </c>
      <c r="M1271" s="309" t="str">
        <f t="shared" si="1224"/>
        <v/>
      </c>
      <c r="N1271" s="309" t="str">
        <f t="shared" si="1225"/>
        <v/>
      </c>
      <c r="O1271" s="309" t="str">
        <f t="shared" si="1226"/>
        <v/>
      </c>
      <c r="P1271" s="164"/>
      <c r="Q1271" s="309" t="str">
        <f t="shared" si="1227"/>
        <v/>
      </c>
      <c r="R1271" s="309" t="str">
        <f t="shared" si="1228"/>
        <v/>
      </c>
      <c r="S1271" s="56"/>
      <c r="T1271" s="57"/>
      <c r="U1271" s="64" t="str">
        <f>IF($A1271="","",'Stammdaten Mitarbeitende'!L1271)</f>
        <v/>
      </c>
      <c r="V1271" s="63">
        <f t="shared" si="1229"/>
        <v>0</v>
      </c>
      <c r="W1271" s="63" t="str">
        <f t="shared" si="1230"/>
        <v/>
      </c>
      <c r="X1271" s="63" t="str">
        <f t="shared" si="1231"/>
        <v/>
      </c>
      <c r="Y1271" s="65" t="str">
        <f t="shared" si="1232"/>
        <v/>
      </c>
      <c r="Z1271" s="65" t="str">
        <f t="shared" si="1233"/>
        <v/>
      </c>
      <c r="AA1271" s="19" t="str">
        <f t="shared" si="1234"/>
        <v/>
      </c>
      <c r="AB1271" s="19" t="str">
        <f t="shared" si="1235"/>
        <v/>
      </c>
      <c r="AC1271" s="19" t="str">
        <f t="shared" si="1236"/>
        <v/>
      </c>
      <c r="AD1271" s="19" t="str">
        <f t="shared" si="1237"/>
        <v/>
      </c>
      <c r="AE1271" s="19" t="str">
        <f t="shared" si="1238"/>
        <v/>
      </c>
      <c r="AF1271" s="19" t="str">
        <f t="shared" si="1239"/>
        <v/>
      </c>
      <c r="AG1271" s="19">
        <f t="shared" si="1240"/>
        <v>0</v>
      </c>
      <c r="AH1271" s="19" t="str">
        <f t="shared" si="1241"/>
        <v/>
      </c>
      <c r="AI1271" s="81">
        <f t="shared" si="1242"/>
        <v>0</v>
      </c>
      <c r="AJ1271" s="80">
        <f t="shared" ref="AJ1271:AJ1289" si="1248">IF(J1271="",0,IF(ROUND(J1271,2)&lt;=0,0,1))</f>
        <v>0</v>
      </c>
      <c r="AK1271" s="19">
        <f t="shared" si="1243"/>
        <v>0</v>
      </c>
      <c r="AL1271" s="19">
        <f t="shared" si="1244"/>
        <v>0</v>
      </c>
      <c r="AM1271" s="64">
        <f>IF('Stammdaten Mitarbeitende'!N1271&gt;0,AC1271,0)</f>
        <v>0</v>
      </c>
      <c r="AN1271" s="74">
        <f>IF('Stammdaten Mitarbeitende'!N1271&gt;0,P1271,0)</f>
        <v>0</v>
      </c>
      <c r="AO1271" s="19">
        <f t="shared" si="1245"/>
        <v>0</v>
      </c>
      <c r="AP1271" s="19">
        <f t="shared" si="1246"/>
        <v>0</v>
      </c>
      <c r="AQ1271" s="97">
        <f t="shared" si="1247"/>
        <v>0</v>
      </c>
    </row>
    <row r="1272" spans="1:43" ht="17.25" hidden="1" customHeight="1" x14ac:dyDescent="0.2">
      <c r="A1272" s="347" t="str">
        <f>'Stammdaten Mitarbeitende'!AA1272</f>
        <v/>
      </c>
      <c r="B1272" s="348" t="str">
        <f t="shared" si="1220"/>
        <v/>
      </c>
      <c r="C1272" s="162"/>
      <c r="D1272" s="163"/>
      <c r="E1272" s="164"/>
      <c r="F1272" s="165"/>
      <c r="G1272" s="307"/>
      <c r="H1272" s="308"/>
      <c r="I1272" s="346">
        <f t="shared" si="1221"/>
        <v>0</v>
      </c>
      <c r="J1272" s="309" t="str">
        <f t="shared" si="1222"/>
        <v/>
      </c>
      <c r="K1272" s="164"/>
      <c r="L1272" s="342" t="str">
        <f t="shared" si="1223"/>
        <v/>
      </c>
      <c r="M1272" s="309" t="str">
        <f t="shared" si="1224"/>
        <v/>
      </c>
      <c r="N1272" s="309" t="str">
        <f t="shared" si="1225"/>
        <v/>
      </c>
      <c r="O1272" s="309" t="str">
        <f t="shared" si="1226"/>
        <v/>
      </c>
      <c r="P1272" s="164"/>
      <c r="Q1272" s="309" t="str">
        <f t="shared" si="1227"/>
        <v/>
      </c>
      <c r="R1272" s="309" t="str">
        <f t="shared" si="1228"/>
        <v/>
      </c>
      <c r="S1272" s="56"/>
      <c r="T1272" s="57"/>
      <c r="U1272" s="64" t="str">
        <f>IF($A1272="","",'Stammdaten Mitarbeitende'!L1272)</f>
        <v/>
      </c>
      <c r="V1272" s="63">
        <f t="shared" si="1229"/>
        <v>0</v>
      </c>
      <c r="W1272" s="63" t="str">
        <f t="shared" si="1230"/>
        <v/>
      </c>
      <c r="X1272" s="63" t="str">
        <f t="shared" si="1231"/>
        <v/>
      </c>
      <c r="Y1272" s="65" t="str">
        <f t="shared" si="1232"/>
        <v/>
      </c>
      <c r="Z1272" s="65" t="str">
        <f t="shared" si="1233"/>
        <v/>
      </c>
      <c r="AA1272" s="19" t="str">
        <f t="shared" si="1234"/>
        <v/>
      </c>
      <c r="AB1272" s="19" t="str">
        <f t="shared" si="1235"/>
        <v/>
      </c>
      <c r="AC1272" s="19" t="str">
        <f t="shared" si="1236"/>
        <v/>
      </c>
      <c r="AD1272" s="19" t="str">
        <f t="shared" si="1237"/>
        <v/>
      </c>
      <c r="AE1272" s="19" t="str">
        <f t="shared" si="1238"/>
        <v/>
      </c>
      <c r="AF1272" s="19" t="str">
        <f t="shared" si="1239"/>
        <v/>
      </c>
      <c r="AG1272" s="19">
        <f t="shared" si="1240"/>
        <v>0</v>
      </c>
      <c r="AH1272" s="19" t="str">
        <f t="shared" si="1241"/>
        <v/>
      </c>
      <c r="AI1272" s="81">
        <f t="shared" si="1242"/>
        <v>0</v>
      </c>
      <c r="AJ1272" s="80">
        <f t="shared" si="1248"/>
        <v>0</v>
      </c>
      <c r="AK1272" s="19">
        <f t="shared" si="1243"/>
        <v>0</v>
      </c>
      <c r="AL1272" s="19">
        <f t="shared" si="1244"/>
        <v>0</v>
      </c>
      <c r="AM1272" s="64">
        <f>IF('Stammdaten Mitarbeitende'!N1272&gt;0,AC1272,0)</f>
        <v>0</v>
      </c>
      <c r="AN1272" s="74">
        <f>IF('Stammdaten Mitarbeitende'!N1272&gt;0,P1272,0)</f>
        <v>0</v>
      </c>
      <c r="AO1272" s="19">
        <f t="shared" si="1245"/>
        <v>0</v>
      </c>
      <c r="AP1272" s="19">
        <f t="shared" si="1246"/>
        <v>0</v>
      </c>
      <c r="AQ1272" s="97">
        <f t="shared" si="1247"/>
        <v>0</v>
      </c>
    </row>
    <row r="1273" spans="1:43" ht="17.25" hidden="1" customHeight="1" x14ac:dyDescent="0.2">
      <c r="A1273" s="347" t="str">
        <f>'Stammdaten Mitarbeitende'!AA1273</f>
        <v/>
      </c>
      <c r="B1273" s="348" t="str">
        <f t="shared" si="1220"/>
        <v/>
      </c>
      <c r="C1273" s="162"/>
      <c r="D1273" s="163"/>
      <c r="E1273" s="164"/>
      <c r="F1273" s="165"/>
      <c r="G1273" s="307"/>
      <c r="H1273" s="308"/>
      <c r="I1273" s="346">
        <f t="shared" si="1221"/>
        <v>0</v>
      </c>
      <c r="J1273" s="309" t="str">
        <f t="shared" si="1222"/>
        <v/>
      </c>
      <c r="K1273" s="164"/>
      <c r="L1273" s="342" t="str">
        <f t="shared" si="1223"/>
        <v/>
      </c>
      <c r="M1273" s="309" t="str">
        <f t="shared" si="1224"/>
        <v/>
      </c>
      <c r="N1273" s="309" t="str">
        <f t="shared" si="1225"/>
        <v/>
      </c>
      <c r="O1273" s="309" t="str">
        <f t="shared" si="1226"/>
        <v/>
      </c>
      <c r="P1273" s="164"/>
      <c r="Q1273" s="309" t="str">
        <f t="shared" si="1227"/>
        <v/>
      </c>
      <c r="R1273" s="309" t="str">
        <f t="shared" si="1228"/>
        <v/>
      </c>
      <c r="S1273" s="56"/>
      <c r="T1273" s="57"/>
      <c r="U1273" s="64" t="str">
        <f>IF($A1273="","",'Stammdaten Mitarbeitende'!L1273)</f>
        <v/>
      </c>
      <c r="V1273" s="63">
        <f t="shared" si="1229"/>
        <v>0</v>
      </c>
      <c r="W1273" s="63" t="str">
        <f t="shared" si="1230"/>
        <v/>
      </c>
      <c r="X1273" s="63" t="str">
        <f t="shared" si="1231"/>
        <v/>
      </c>
      <c r="Y1273" s="65" t="str">
        <f t="shared" si="1232"/>
        <v/>
      </c>
      <c r="Z1273" s="65" t="str">
        <f t="shared" si="1233"/>
        <v/>
      </c>
      <c r="AA1273" s="19" t="str">
        <f t="shared" si="1234"/>
        <v/>
      </c>
      <c r="AB1273" s="19" t="str">
        <f t="shared" si="1235"/>
        <v/>
      </c>
      <c r="AC1273" s="19" t="str">
        <f t="shared" si="1236"/>
        <v/>
      </c>
      <c r="AD1273" s="19" t="str">
        <f t="shared" si="1237"/>
        <v/>
      </c>
      <c r="AE1273" s="19" t="str">
        <f t="shared" si="1238"/>
        <v/>
      </c>
      <c r="AF1273" s="19" t="str">
        <f t="shared" si="1239"/>
        <v/>
      </c>
      <c r="AG1273" s="19">
        <f t="shared" si="1240"/>
        <v>0</v>
      </c>
      <c r="AH1273" s="19" t="str">
        <f t="shared" si="1241"/>
        <v/>
      </c>
      <c r="AI1273" s="81">
        <f t="shared" si="1242"/>
        <v>0</v>
      </c>
      <c r="AJ1273" s="80">
        <f t="shared" si="1248"/>
        <v>0</v>
      </c>
      <c r="AK1273" s="19">
        <f t="shared" si="1243"/>
        <v>0</v>
      </c>
      <c r="AL1273" s="19">
        <f t="shared" si="1244"/>
        <v>0</v>
      </c>
      <c r="AM1273" s="64">
        <f>IF('Stammdaten Mitarbeitende'!N1273&gt;0,AC1273,0)</f>
        <v>0</v>
      </c>
      <c r="AN1273" s="74">
        <f>IF('Stammdaten Mitarbeitende'!N1273&gt;0,P1273,0)</f>
        <v>0</v>
      </c>
      <c r="AO1273" s="19">
        <f t="shared" si="1245"/>
        <v>0</v>
      </c>
      <c r="AP1273" s="19">
        <f t="shared" si="1246"/>
        <v>0</v>
      </c>
      <c r="AQ1273" s="97">
        <f t="shared" si="1247"/>
        <v>0</v>
      </c>
    </row>
    <row r="1274" spans="1:43" ht="17.25" hidden="1" customHeight="1" x14ac:dyDescent="0.2">
      <c r="A1274" s="347" t="str">
        <f>'Stammdaten Mitarbeitende'!AA1274</f>
        <v/>
      </c>
      <c r="B1274" s="348" t="str">
        <f t="shared" si="1220"/>
        <v/>
      </c>
      <c r="C1274" s="162"/>
      <c r="D1274" s="163"/>
      <c r="E1274" s="164"/>
      <c r="F1274" s="165"/>
      <c r="G1274" s="307"/>
      <c r="H1274" s="308"/>
      <c r="I1274" s="346">
        <f t="shared" si="1221"/>
        <v>0</v>
      </c>
      <c r="J1274" s="309" t="str">
        <f t="shared" si="1222"/>
        <v/>
      </c>
      <c r="K1274" s="164"/>
      <c r="L1274" s="342" t="str">
        <f t="shared" si="1223"/>
        <v/>
      </c>
      <c r="M1274" s="309" t="str">
        <f t="shared" si="1224"/>
        <v/>
      </c>
      <c r="N1274" s="309" t="str">
        <f t="shared" si="1225"/>
        <v/>
      </c>
      <c r="O1274" s="309" t="str">
        <f t="shared" si="1226"/>
        <v/>
      </c>
      <c r="P1274" s="164"/>
      <c r="Q1274" s="309" t="str">
        <f t="shared" si="1227"/>
        <v/>
      </c>
      <c r="R1274" s="309" t="str">
        <f t="shared" si="1228"/>
        <v/>
      </c>
      <c r="S1274" s="56"/>
      <c r="T1274" s="57"/>
      <c r="U1274" s="64" t="str">
        <f>IF($A1274="","",'Stammdaten Mitarbeitende'!L1274)</f>
        <v/>
      </c>
      <c r="V1274" s="63">
        <f t="shared" si="1229"/>
        <v>0</v>
      </c>
      <c r="W1274" s="63" t="str">
        <f t="shared" si="1230"/>
        <v/>
      </c>
      <c r="X1274" s="63" t="str">
        <f t="shared" si="1231"/>
        <v/>
      </c>
      <c r="Y1274" s="65" t="str">
        <f t="shared" si="1232"/>
        <v/>
      </c>
      <c r="Z1274" s="65" t="str">
        <f t="shared" si="1233"/>
        <v/>
      </c>
      <c r="AA1274" s="19" t="str">
        <f t="shared" si="1234"/>
        <v/>
      </c>
      <c r="AB1274" s="19" t="str">
        <f t="shared" si="1235"/>
        <v/>
      </c>
      <c r="AC1274" s="19" t="str">
        <f t="shared" si="1236"/>
        <v/>
      </c>
      <c r="AD1274" s="19" t="str">
        <f t="shared" si="1237"/>
        <v/>
      </c>
      <c r="AE1274" s="19" t="str">
        <f t="shared" si="1238"/>
        <v/>
      </c>
      <c r="AF1274" s="19" t="str">
        <f t="shared" si="1239"/>
        <v/>
      </c>
      <c r="AG1274" s="19">
        <f t="shared" si="1240"/>
        <v>0</v>
      </c>
      <c r="AH1274" s="19" t="str">
        <f t="shared" si="1241"/>
        <v/>
      </c>
      <c r="AI1274" s="81">
        <f t="shared" si="1242"/>
        <v>0</v>
      </c>
      <c r="AJ1274" s="80">
        <f t="shared" si="1248"/>
        <v>0</v>
      </c>
      <c r="AK1274" s="19">
        <f t="shared" si="1243"/>
        <v>0</v>
      </c>
      <c r="AL1274" s="19">
        <f t="shared" si="1244"/>
        <v>0</v>
      </c>
      <c r="AM1274" s="64">
        <f>IF('Stammdaten Mitarbeitende'!N1274&gt;0,AC1274,0)</f>
        <v>0</v>
      </c>
      <c r="AN1274" s="74">
        <f>IF('Stammdaten Mitarbeitende'!N1274&gt;0,P1274,0)</f>
        <v>0</v>
      </c>
      <c r="AO1274" s="19">
        <f t="shared" si="1245"/>
        <v>0</v>
      </c>
      <c r="AP1274" s="19">
        <f t="shared" si="1246"/>
        <v>0</v>
      </c>
      <c r="AQ1274" s="97">
        <f t="shared" si="1247"/>
        <v>0</v>
      </c>
    </row>
    <row r="1275" spans="1:43" ht="17.25" hidden="1" customHeight="1" x14ac:dyDescent="0.2">
      <c r="A1275" s="347" t="str">
        <f>'Stammdaten Mitarbeitende'!AA1275</f>
        <v/>
      </c>
      <c r="B1275" s="348" t="str">
        <f t="shared" si="1220"/>
        <v/>
      </c>
      <c r="C1275" s="162"/>
      <c r="D1275" s="163"/>
      <c r="E1275" s="164"/>
      <c r="F1275" s="165"/>
      <c r="G1275" s="307"/>
      <c r="H1275" s="308"/>
      <c r="I1275" s="346">
        <f t="shared" si="1221"/>
        <v>0</v>
      </c>
      <c r="J1275" s="309" t="str">
        <f t="shared" si="1222"/>
        <v/>
      </c>
      <c r="K1275" s="164"/>
      <c r="L1275" s="342" t="str">
        <f t="shared" si="1223"/>
        <v/>
      </c>
      <c r="M1275" s="309" t="str">
        <f t="shared" si="1224"/>
        <v/>
      </c>
      <c r="N1275" s="309" t="str">
        <f t="shared" si="1225"/>
        <v/>
      </c>
      <c r="O1275" s="309" t="str">
        <f t="shared" si="1226"/>
        <v/>
      </c>
      <c r="P1275" s="164"/>
      <c r="Q1275" s="309" t="str">
        <f t="shared" si="1227"/>
        <v/>
      </c>
      <c r="R1275" s="309" t="str">
        <f t="shared" si="1228"/>
        <v/>
      </c>
      <c r="S1275" s="56"/>
      <c r="T1275" s="57"/>
      <c r="U1275" s="64" t="str">
        <f>IF($A1275="","",'Stammdaten Mitarbeitende'!L1275)</f>
        <v/>
      </c>
      <c r="V1275" s="63">
        <f t="shared" si="1229"/>
        <v>0</v>
      </c>
      <c r="W1275" s="63" t="str">
        <f t="shared" si="1230"/>
        <v/>
      </c>
      <c r="X1275" s="63" t="str">
        <f t="shared" si="1231"/>
        <v/>
      </c>
      <c r="Y1275" s="65" t="str">
        <f t="shared" si="1232"/>
        <v/>
      </c>
      <c r="Z1275" s="65" t="str">
        <f t="shared" si="1233"/>
        <v/>
      </c>
      <c r="AA1275" s="19" t="str">
        <f t="shared" si="1234"/>
        <v/>
      </c>
      <c r="AB1275" s="19" t="str">
        <f t="shared" si="1235"/>
        <v/>
      </c>
      <c r="AC1275" s="19" t="str">
        <f t="shared" si="1236"/>
        <v/>
      </c>
      <c r="AD1275" s="19" t="str">
        <f t="shared" si="1237"/>
        <v/>
      </c>
      <c r="AE1275" s="19" t="str">
        <f t="shared" si="1238"/>
        <v/>
      </c>
      <c r="AF1275" s="19" t="str">
        <f t="shared" si="1239"/>
        <v/>
      </c>
      <c r="AG1275" s="19">
        <f t="shared" si="1240"/>
        <v>0</v>
      </c>
      <c r="AH1275" s="19" t="str">
        <f t="shared" si="1241"/>
        <v/>
      </c>
      <c r="AI1275" s="81">
        <f t="shared" si="1242"/>
        <v>0</v>
      </c>
      <c r="AJ1275" s="80">
        <f t="shared" si="1248"/>
        <v>0</v>
      </c>
      <c r="AK1275" s="19">
        <f t="shared" si="1243"/>
        <v>0</v>
      </c>
      <c r="AL1275" s="19">
        <f t="shared" si="1244"/>
        <v>0</v>
      </c>
      <c r="AM1275" s="64">
        <f>IF('Stammdaten Mitarbeitende'!N1275&gt;0,AC1275,0)</f>
        <v>0</v>
      </c>
      <c r="AN1275" s="74">
        <f>IF('Stammdaten Mitarbeitende'!N1275&gt;0,P1275,0)</f>
        <v>0</v>
      </c>
      <c r="AO1275" s="19">
        <f t="shared" si="1245"/>
        <v>0</v>
      </c>
      <c r="AP1275" s="19">
        <f t="shared" si="1246"/>
        <v>0</v>
      </c>
      <c r="AQ1275" s="97">
        <f t="shared" si="1247"/>
        <v>0</v>
      </c>
    </row>
    <row r="1276" spans="1:43" ht="17.25" hidden="1" customHeight="1" x14ac:dyDescent="0.2">
      <c r="A1276" s="347" t="str">
        <f>'Stammdaten Mitarbeitende'!AA1276</f>
        <v/>
      </c>
      <c r="B1276" s="348" t="str">
        <f t="shared" si="1220"/>
        <v/>
      </c>
      <c r="C1276" s="162"/>
      <c r="D1276" s="163"/>
      <c r="E1276" s="164"/>
      <c r="F1276" s="165"/>
      <c r="G1276" s="307"/>
      <c r="H1276" s="308"/>
      <c r="I1276" s="346">
        <f t="shared" si="1221"/>
        <v>0</v>
      </c>
      <c r="J1276" s="309" t="str">
        <f t="shared" si="1222"/>
        <v/>
      </c>
      <c r="K1276" s="164"/>
      <c r="L1276" s="342" t="str">
        <f t="shared" si="1223"/>
        <v/>
      </c>
      <c r="M1276" s="309" t="str">
        <f t="shared" si="1224"/>
        <v/>
      </c>
      <c r="N1276" s="309" t="str">
        <f t="shared" si="1225"/>
        <v/>
      </c>
      <c r="O1276" s="309" t="str">
        <f t="shared" si="1226"/>
        <v/>
      </c>
      <c r="P1276" s="164"/>
      <c r="Q1276" s="309" t="str">
        <f t="shared" si="1227"/>
        <v/>
      </c>
      <c r="R1276" s="309" t="str">
        <f t="shared" si="1228"/>
        <v/>
      </c>
      <c r="S1276" s="56"/>
      <c r="T1276" s="57"/>
      <c r="U1276" s="64" t="str">
        <f>IF($A1276="","",'Stammdaten Mitarbeitende'!L1276)</f>
        <v/>
      </c>
      <c r="V1276" s="63">
        <f t="shared" si="1229"/>
        <v>0</v>
      </c>
      <c r="W1276" s="63" t="str">
        <f t="shared" si="1230"/>
        <v/>
      </c>
      <c r="X1276" s="63" t="str">
        <f t="shared" si="1231"/>
        <v/>
      </c>
      <c r="Y1276" s="65" t="str">
        <f t="shared" si="1232"/>
        <v/>
      </c>
      <c r="Z1276" s="65" t="str">
        <f t="shared" si="1233"/>
        <v/>
      </c>
      <c r="AA1276" s="19" t="str">
        <f t="shared" si="1234"/>
        <v/>
      </c>
      <c r="AB1276" s="19" t="str">
        <f t="shared" si="1235"/>
        <v/>
      </c>
      <c r="AC1276" s="19" t="str">
        <f t="shared" si="1236"/>
        <v/>
      </c>
      <c r="AD1276" s="19" t="str">
        <f t="shared" si="1237"/>
        <v/>
      </c>
      <c r="AE1276" s="19" t="str">
        <f t="shared" si="1238"/>
        <v/>
      </c>
      <c r="AF1276" s="19" t="str">
        <f t="shared" si="1239"/>
        <v/>
      </c>
      <c r="AG1276" s="19">
        <f t="shared" si="1240"/>
        <v>0</v>
      </c>
      <c r="AH1276" s="19" t="str">
        <f t="shared" si="1241"/>
        <v/>
      </c>
      <c r="AI1276" s="81">
        <f t="shared" si="1242"/>
        <v>0</v>
      </c>
      <c r="AJ1276" s="80">
        <f t="shared" si="1248"/>
        <v>0</v>
      </c>
      <c r="AK1276" s="19">
        <f t="shared" si="1243"/>
        <v>0</v>
      </c>
      <c r="AL1276" s="19">
        <f t="shared" si="1244"/>
        <v>0</v>
      </c>
      <c r="AM1276" s="64">
        <f>IF('Stammdaten Mitarbeitende'!N1276&gt;0,AC1276,0)</f>
        <v>0</v>
      </c>
      <c r="AN1276" s="74">
        <f>IF('Stammdaten Mitarbeitende'!N1276&gt;0,P1276,0)</f>
        <v>0</v>
      </c>
      <c r="AO1276" s="19">
        <f t="shared" si="1245"/>
        <v>0</v>
      </c>
      <c r="AP1276" s="19">
        <f t="shared" si="1246"/>
        <v>0</v>
      </c>
      <c r="AQ1276" s="97">
        <f t="shared" si="1247"/>
        <v>0</v>
      </c>
    </row>
    <row r="1277" spans="1:43" ht="17.25" hidden="1" customHeight="1" x14ac:dyDescent="0.2">
      <c r="A1277" s="347" t="str">
        <f>'Stammdaten Mitarbeitende'!AA1277</f>
        <v/>
      </c>
      <c r="B1277" s="348" t="str">
        <f t="shared" si="1220"/>
        <v/>
      </c>
      <c r="C1277" s="162"/>
      <c r="D1277" s="163"/>
      <c r="E1277" s="164"/>
      <c r="F1277" s="165"/>
      <c r="G1277" s="307"/>
      <c r="H1277" s="308"/>
      <c r="I1277" s="346">
        <f t="shared" si="1221"/>
        <v>0</v>
      </c>
      <c r="J1277" s="309" t="str">
        <f t="shared" si="1222"/>
        <v/>
      </c>
      <c r="K1277" s="164"/>
      <c r="L1277" s="342" t="str">
        <f t="shared" si="1223"/>
        <v/>
      </c>
      <c r="M1277" s="309" t="str">
        <f t="shared" si="1224"/>
        <v/>
      </c>
      <c r="N1277" s="309" t="str">
        <f t="shared" si="1225"/>
        <v/>
      </c>
      <c r="O1277" s="309" t="str">
        <f t="shared" si="1226"/>
        <v/>
      </c>
      <c r="P1277" s="164"/>
      <c r="Q1277" s="309" t="str">
        <f t="shared" si="1227"/>
        <v/>
      </c>
      <c r="R1277" s="309" t="str">
        <f t="shared" si="1228"/>
        <v/>
      </c>
      <c r="S1277" s="56"/>
      <c r="T1277" s="57"/>
      <c r="U1277" s="64" t="str">
        <f>IF($A1277="","",'Stammdaten Mitarbeitende'!L1277)</f>
        <v/>
      </c>
      <c r="V1277" s="63">
        <f t="shared" si="1229"/>
        <v>0</v>
      </c>
      <c r="W1277" s="63" t="str">
        <f t="shared" si="1230"/>
        <v/>
      </c>
      <c r="X1277" s="63" t="str">
        <f t="shared" si="1231"/>
        <v/>
      </c>
      <c r="Y1277" s="65" t="str">
        <f t="shared" si="1232"/>
        <v/>
      </c>
      <c r="Z1277" s="65" t="str">
        <f t="shared" si="1233"/>
        <v/>
      </c>
      <c r="AA1277" s="19" t="str">
        <f t="shared" si="1234"/>
        <v/>
      </c>
      <c r="AB1277" s="19" t="str">
        <f t="shared" si="1235"/>
        <v/>
      </c>
      <c r="AC1277" s="19" t="str">
        <f t="shared" si="1236"/>
        <v/>
      </c>
      <c r="AD1277" s="19" t="str">
        <f t="shared" si="1237"/>
        <v/>
      </c>
      <c r="AE1277" s="19" t="str">
        <f t="shared" si="1238"/>
        <v/>
      </c>
      <c r="AF1277" s="19" t="str">
        <f t="shared" si="1239"/>
        <v/>
      </c>
      <c r="AG1277" s="19">
        <f t="shared" si="1240"/>
        <v>0</v>
      </c>
      <c r="AH1277" s="19" t="str">
        <f t="shared" si="1241"/>
        <v/>
      </c>
      <c r="AI1277" s="81">
        <f t="shared" si="1242"/>
        <v>0</v>
      </c>
      <c r="AJ1277" s="80">
        <f t="shared" si="1248"/>
        <v>0</v>
      </c>
      <c r="AK1277" s="19">
        <f t="shared" si="1243"/>
        <v>0</v>
      </c>
      <c r="AL1277" s="19">
        <f t="shared" si="1244"/>
        <v>0</v>
      </c>
      <c r="AM1277" s="64">
        <f>IF('Stammdaten Mitarbeitende'!N1277&gt;0,AC1277,0)</f>
        <v>0</v>
      </c>
      <c r="AN1277" s="74">
        <f>IF('Stammdaten Mitarbeitende'!N1277&gt;0,P1277,0)</f>
        <v>0</v>
      </c>
      <c r="AO1277" s="19">
        <f t="shared" si="1245"/>
        <v>0</v>
      </c>
      <c r="AP1277" s="19">
        <f t="shared" si="1246"/>
        <v>0</v>
      </c>
      <c r="AQ1277" s="97">
        <f t="shared" si="1247"/>
        <v>0</v>
      </c>
    </row>
    <row r="1278" spans="1:43" ht="17.25" hidden="1" customHeight="1" x14ac:dyDescent="0.2">
      <c r="A1278" s="347" t="str">
        <f>'Stammdaten Mitarbeitende'!AA1278</f>
        <v/>
      </c>
      <c r="B1278" s="348" t="str">
        <f t="shared" si="1220"/>
        <v/>
      </c>
      <c r="C1278" s="162"/>
      <c r="D1278" s="163"/>
      <c r="E1278" s="164"/>
      <c r="F1278" s="165"/>
      <c r="G1278" s="307"/>
      <c r="H1278" s="308"/>
      <c r="I1278" s="346">
        <f t="shared" si="1221"/>
        <v>0</v>
      </c>
      <c r="J1278" s="309" t="str">
        <f t="shared" si="1222"/>
        <v/>
      </c>
      <c r="K1278" s="164"/>
      <c r="L1278" s="342" t="str">
        <f t="shared" si="1223"/>
        <v/>
      </c>
      <c r="M1278" s="309" t="str">
        <f t="shared" si="1224"/>
        <v/>
      </c>
      <c r="N1278" s="309" t="str">
        <f t="shared" si="1225"/>
        <v/>
      </c>
      <c r="O1278" s="309" t="str">
        <f t="shared" si="1226"/>
        <v/>
      </c>
      <c r="P1278" s="164"/>
      <c r="Q1278" s="309" t="str">
        <f t="shared" si="1227"/>
        <v/>
      </c>
      <c r="R1278" s="309" t="str">
        <f t="shared" si="1228"/>
        <v/>
      </c>
      <c r="S1278" s="56"/>
      <c r="T1278" s="57"/>
      <c r="U1278" s="64" t="str">
        <f>IF($A1278="","",'Stammdaten Mitarbeitende'!L1278)</f>
        <v/>
      </c>
      <c r="V1278" s="63">
        <f t="shared" si="1229"/>
        <v>0</v>
      </c>
      <c r="W1278" s="63" t="str">
        <f t="shared" si="1230"/>
        <v/>
      </c>
      <c r="X1278" s="63" t="str">
        <f t="shared" si="1231"/>
        <v/>
      </c>
      <c r="Y1278" s="65" t="str">
        <f t="shared" si="1232"/>
        <v/>
      </c>
      <c r="Z1278" s="65" t="str">
        <f t="shared" si="1233"/>
        <v/>
      </c>
      <c r="AA1278" s="19" t="str">
        <f t="shared" si="1234"/>
        <v/>
      </c>
      <c r="AB1278" s="19" t="str">
        <f t="shared" si="1235"/>
        <v/>
      </c>
      <c r="AC1278" s="19" t="str">
        <f t="shared" si="1236"/>
        <v/>
      </c>
      <c r="AD1278" s="19" t="str">
        <f t="shared" si="1237"/>
        <v/>
      </c>
      <c r="AE1278" s="19" t="str">
        <f t="shared" si="1238"/>
        <v/>
      </c>
      <c r="AF1278" s="19" t="str">
        <f t="shared" si="1239"/>
        <v/>
      </c>
      <c r="AG1278" s="19">
        <f t="shared" si="1240"/>
        <v>0</v>
      </c>
      <c r="AH1278" s="19" t="str">
        <f t="shared" si="1241"/>
        <v/>
      </c>
      <c r="AI1278" s="81">
        <f t="shared" si="1242"/>
        <v>0</v>
      </c>
      <c r="AJ1278" s="80">
        <f t="shared" si="1248"/>
        <v>0</v>
      </c>
      <c r="AK1278" s="19">
        <f t="shared" si="1243"/>
        <v>0</v>
      </c>
      <c r="AL1278" s="19">
        <f t="shared" si="1244"/>
        <v>0</v>
      </c>
      <c r="AM1278" s="64">
        <f>IF('Stammdaten Mitarbeitende'!N1278&gt;0,AC1278,0)</f>
        <v>0</v>
      </c>
      <c r="AN1278" s="74">
        <f>IF('Stammdaten Mitarbeitende'!N1278&gt;0,P1278,0)</f>
        <v>0</v>
      </c>
      <c r="AO1278" s="19">
        <f t="shared" si="1245"/>
        <v>0</v>
      </c>
      <c r="AP1278" s="19">
        <f t="shared" si="1246"/>
        <v>0</v>
      </c>
      <c r="AQ1278" s="97">
        <f t="shared" si="1247"/>
        <v>0</v>
      </c>
    </row>
    <row r="1279" spans="1:43" ht="17.25" hidden="1" customHeight="1" x14ac:dyDescent="0.2">
      <c r="A1279" s="347" t="str">
        <f>'Stammdaten Mitarbeitende'!AA1279</f>
        <v/>
      </c>
      <c r="B1279" s="348" t="str">
        <f t="shared" si="1220"/>
        <v/>
      </c>
      <c r="C1279" s="162"/>
      <c r="D1279" s="163"/>
      <c r="E1279" s="164"/>
      <c r="F1279" s="165"/>
      <c r="G1279" s="307"/>
      <c r="H1279" s="308"/>
      <c r="I1279" s="346">
        <f t="shared" si="1221"/>
        <v>0</v>
      </c>
      <c r="J1279" s="309" t="str">
        <f t="shared" si="1222"/>
        <v/>
      </c>
      <c r="K1279" s="164"/>
      <c r="L1279" s="342" t="str">
        <f t="shared" si="1223"/>
        <v/>
      </c>
      <c r="M1279" s="309" t="str">
        <f t="shared" si="1224"/>
        <v/>
      </c>
      <c r="N1279" s="309" t="str">
        <f t="shared" si="1225"/>
        <v/>
      </c>
      <c r="O1279" s="309" t="str">
        <f t="shared" si="1226"/>
        <v/>
      </c>
      <c r="P1279" s="164"/>
      <c r="Q1279" s="309" t="str">
        <f t="shared" si="1227"/>
        <v/>
      </c>
      <c r="R1279" s="309" t="str">
        <f t="shared" si="1228"/>
        <v/>
      </c>
      <c r="S1279" s="56"/>
      <c r="T1279" s="57"/>
      <c r="U1279" s="64" t="str">
        <f>IF($A1279="","",'Stammdaten Mitarbeitende'!L1279)</f>
        <v/>
      </c>
      <c r="V1279" s="63">
        <f t="shared" si="1229"/>
        <v>0</v>
      </c>
      <c r="W1279" s="63" t="str">
        <f t="shared" si="1230"/>
        <v/>
      </c>
      <c r="X1279" s="63" t="str">
        <f t="shared" si="1231"/>
        <v/>
      </c>
      <c r="Y1279" s="65" t="str">
        <f t="shared" si="1232"/>
        <v/>
      </c>
      <c r="Z1279" s="65" t="str">
        <f t="shared" si="1233"/>
        <v/>
      </c>
      <c r="AA1279" s="19" t="str">
        <f t="shared" si="1234"/>
        <v/>
      </c>
      <c r="AB1279" s="19" t="str">
        <f t="shared" si="1235"/>
        <v/>
      </c>
      <c r="AC1279" s="19" t="str">
        <f t="shared" si="1236"/>
        <v/>
      </c>
      <c r="AD1279" s="19" t="str">
        <f t="shared" si="1237"/>
        <v/>
      </c>
      <c r="AE1279" s="19" t="str">
        <f t="shared" si="1238"/>
        <v/>
      </c>
      <c r="AF1279" s="19" t="str">
        <f t="shared" si="1239"/>
        <v/>
      </c>
      <c r="AG1279" s="19">
        <f t="shared" si="1240"/>
        <v>0</v>
      </c>
      <c r="AH1279" s="19" t="str">
        <f t="shared" si="1241"/>
        <v/>
      </c>
      <c r="AI1279" s="81">
        <f t="shared" si="1242"/>
        <v>0</v>
      </c>
      <c r="AJ1279" s="80">
        <f t="shared" si="1248"/>
        <v>0</v>
      </c>
      <c r="AK1279" s="19">
        <f t="shared" si="1243"/>
        <v>0</v>
      </c>
      <c r="AL1279" s="19">
        <f t="shared" si="1244"/>
        <v>0</v>
      </c>
      <c r="AM1279" s="64">
        <f>IF('Stammdaten Mitarbeitende'!N1279&gt;0,AC1279,0)</f>
        <v>0</v>
      </c>
      <c r="AN1279" s="74">
        <f>IF('Stammdaten Mitarbeitende'!N1279&gt;0,P1279,0)</f>
        <v>0</v>
      </c>
      <c r="AO1279" s="19">
        <f t="shared" si="1245"/>
        <v>0</v>
      </c>
      <c r="AP1279" s="19">
        <f t="shared" si="1246"/>
        <v>0</v>
      </c>
      <c r="AQ1279" s="97">
        <f t="shared" si="1247"/>
        <v>0</v>
      </c>
    </row>
    <row r="1280" spans="1:43" ht="17.25" hidden="1" customHeight="1" x14ac:dyDescent="0.2">
      <c r="A1280" s="347" t="str">
        <f>'Stammdaten Mitarbeitende'!AA1280</f>
        <v/>
      </c>
      <c r="B1280" s="348" t="str">
        <f t="shared" si="1220"/>
        <v/>
      </c>
      <c r="C1280" s="162"/>
      <c r="D1280" s="163"/>
      <c r="E1280" s="164"/>
      <c r="F1280" s="165"/>
      <c r="G1280" s="307"/>
      <c r="H1280" s="308"/>
      <c r="I1280" s="346">
        <f t="shared" si="1221"/>
        <v>0</v>
      </c>
      <c r="J1280" s="309" t="str">
        <f t="shared" si="1222"/>
        <v/>
      </c>
      <c r="K1280" s="164"/>
      <c r="L1280" s="342" t="str">
        <f t="shared" si="1223"/>
        <v/>
      </c>
      <c r="M1280" s="309" t="str">
        <f t="shared" si="1224"/>
        <v/>
      </c>
      <c r="N1280" s="309" t="str">
        <f t="shared" si="1225"/>
        <v/>
      </c>
      <c r="O1280" s="309" t="str">
        <f t="shared" si="1226"/>
        <v/>
      </c>
      <c r="P1280" s="164"/>
      <c r="Q1280" s="309" t="str">
        <f t="shared" si="1227"/>
        <v/>
      </c>
      <c r="R1280" s="309" t="str">
        <f t="shared" si="1228"/>
        <v/>
      </c>
      <c r="S1280" s="56"/>
      <c r="T1280" s="57"/>
      <c r="U1280" s="64" t="str">
        <f>IF($A1280="","",'Stammdaten Mitarbeitende'!L1280)</f>
        <v/>
      </c>
      <c r="V1280" s="63">
        <f t="shared" si="1229"/>
        <v>0</v>
      </c>
      <c r="W1280" s="63" t="str">
        <f t="shared" si="1230"/>
        <v/>
      </c>
      <c r="X1280" s="63" t="str">
        <f t="shared" si="1231"/>
        <v/>
      </c>
      <c r="Y1280" s="65" t="str">
        <f t="shared" si="1232"/>
        <v/>
      </c>
      <c r="Z1280" s="65" t="str">
        <f t="shared" si="1233"/>
        <v/>
      </c>
      <c r="AA1280" s="19" t="str">
        <f t="shared" si="1234"/>
        <v/>
      </c>
      <c r="AB1280" s="19" t="str">
        <f t="shared" si="1235"/>
        <v/>
      </c>
      <c r="AC1280" s="19" t="str">
        <f t="shared" si="1236"/>
        <v/>
      </c>
      <c r="AD1280" s="19" t="str">
        <f t="shared" si="1237"/>
        <v/>
      </c>
      <c r="AE1280" s="19" t="str">
        <f t="shared" si="1238"/>
        <v/>
      </c>
      <c r="AF1280" s="19" t="str">
        <f t="shared" si="1239"/>
        <v/>
      </c>
      <c r="AG1280" s="19">
        <f t="shared" si="1240"/>
        <v>0</v>
      </c>
      <c r="AH1280" s="19" t="str">
        <f t="shared" si="1241"/>
        <v/>
      </c>
      <c r="AI1280" s="81">
        <f t="shared" si="1242"/>
        <v>0</v>
      </c>
      <c r="AJ1280" s="80">
        <f t="shared" si="1248"/>
        <v>0</v>
      </c>
      <c r="AK1280" s="19">
        <f t="shared" si="1243"/>
        <v>0</v>
      </c>
      <c r="AL1280" s="19">
        <f t="shared" si="1244"/>
        <v>0</v>
      </c>
      <c r="AM1280" s="64">
        <f>IF('Stammdaten Mitarbeitende'!N1280&gt;0,AC1280,0)</f>
        <v>0</v>
      </c>
      <c r="AN1280" s="74">
        <f>IF('Stammdaten Mitarbeitende'!N1280&gt;0,P1280,0)</f>
        <v>0</v>
      </c>
      <c r="AO1280" s="19">
        <f t="shared" si="1245"/>
        <v>0</v>
      </c>
      <c r="AP1280" s="19">
        <f t="shared" si="1246"/>
        <v>0</v>
      </c>
      <c r="AQ1280" s="97">
        <f t="shared" si="1247"/>
        <v>0</v>
      </c>
    </row>
    <row r="1281" spans="1:43" ht="17.25" hidden="1" customHeight="1" x14ac:dyDescent="0.2">
      <c r="A1281" s="347" t="str">
        <f>'Stammdaten Mitarbeitende'!AA1281</f>
        <v/>
      </c>
      <c r="B1281" s="348" t="str">
        <f t="shared" si="1220"/>
        <v/>
      </c>
      <c r="C1281" s="162"/>
      <c r="D1281" s="163"/>
      <c r="E1281" s="164"/>
      <c r="F1281" s="165"/>
      <c r="G1281" s="307"/>
      <c r="H1281" s="308"/>
      <c r="I1281" s="346">
        <f t="shared" si="1221"/>
        <v>0</v>
      </c>
      <c r="J1281" s="309" t="str">
        <f t="shared" si="1222"/>
        <v/>
      </c>
      <c r="K1281" s="164"/>
      <c r="L1281" s="342" t="str">
        <f t="shared" si="1223"/>
        <v/>
      </c>
      <c r="M1281" s="309" t="str">
        <f t="shared" si="1224"/>
        <v/>
      </c>
      <c r="N1281" s="309" t="str">
        <f t="shared" si="1225"/>
        <v/>
      </c>
      <c r="O1281" s="309" t="str">
        <f t="shared" si="1226"/>
        <v/>
      </c>
      <c r="P1281" s="164"/>
      <c r="Q1281" s="309" t="str">
        <f t="shared" si="1227"/>
        <v/>
      </c>
      <c r="R1281" s="309" t="str">
        <f t="shared" si="1228"/>
        <v/>
      </c>
      <c r="S1281" s="56"/>
      <c r="T1281" s="57"/>
      <c r="U1281" s="64" t="str">
        <f>IF($A1281="","",'Stammdaten Mitarbeitende'!L1281)</f>
        <v/>
      </c>
      <c r="V1281" s="63">
        <f t="shared" si="1229"/>
        <v>0</v>
      </c>
      <c r="W1281" s="63" t="str">
        <f t="shared" si="1230"/>
        <v/>
      </c>
      <c r="X1281" s="63" t="str">
        <f t="shared" si="1231"/>
        <v/>
      </c>
      <c r="Y1281" s="65" t="str">
        <f t="shared" si="1232"/>
        <v/>
      </c>
      <c r="Z1281" s="65" t="str">
        <f t="shared" si="1233"/>
        <v/>
      </c>
      <c r="AA1281" s="19" t="str">
        <f t="shared" si="1234"/>
        <v/>
      </c>
      <c r="AB1281" s="19" t="str">
        <f t="shared" si="1235"/>
        <v/>
      </c>
      <c r="AC1281" s="19" t="str">
        <f t="shared" si="1236"/>
        <v/>
      </c>
      <c r="AD1281" s="19" t="str">
        <f t="shared" si="1237"/>
        <v/>
      </c>
      <c r="AE1281" s="19" t="str">
        <f t="shared" si="1238"/>
        <v/>
      </c>
      <c r="AF1281" s="19" t="str">
        <f t="shared" si="1239"/>
        <v/>
      </c>
      <c r="AG1281" s="19">
        <f t="shared" si="1240"/>
        <v>0</v>
      </c>
      <c r="AH1281" s="19" t="str">
        <f t="shared" si="1241"/>
        <v/>
      </c>
      <c r="AI1281" s="81">
        <f t="shared" si="1242"/>
        <v>0</v>
      </c>
      <c r="AJ1281" s="80">
        <f t="shared" si="1248"/>
        <v>0</v>
      </c>
      <c r="AK1281" s="19">
        <f t="shared" si="1243"/>
        <v>0</v>
      </c>
      <c r="AL1281" s="19">
        <f t="shared" si="1244"/>
        <v>0</v>
      </c>
      <c r="AM1281" s="64">
        <f>IF('Stammdaten Mitarbeitende'!N1281&gt;0,AC1281,0)</f>
        <v>0</v>
      </c>
      <c r="AN1281" s="74">
        <f>IF('Stammdaten Mitarbeitende'!N1281&gt;0,P1281,0)</f>
        <v>0</v>
      </c>
      <c r="AO1281" s="19">
        <f t="shared" si="1245"/>
        <v>0</v>
      </c>
      <c r="AP1281" s="19">
        <f t="shared" si="1246"/>
        <v>0</v>
      </c>
      <c r="AQ1281" s="97">
        <f t="shared" si="1247"/>
        <v>0</v>
      </c>
    </row>
    <row r="1282" spans="1:43" ht="17.25" hidden="1" customHeight="1" x14ac:dyDescent="0.2">
      <c r="A1282" s="347" t="str">
        <f>'Stammdaten Mitarbeitende'!AA1282</f>
        <v/>
      </c>
      <c r="B1282" s="348" t="str">
        <f t="shared" si="1220"/>
        <v/>
      </c>
      <c r="C1282" s="162"/>
      <c r="D1282" s="163"/>
      <c r="E1282" s="164"/>
      <c r="F1282" s="165"/>
      <c r="G1282" s="307"/>
      <c r="H1282" s="308"/>
      <c r="I1282" s="346">
        <f t="shared" si="1221"/>
        <v>0</v>
      </c>
      <c r="J1282" s="309" t="str">
        <f t="shared" si="1222"/>
        <v/>
      </c>
      <c r="K1282" s="164"/>
      <c r="L1282" s="342" t="str">
        <f t="shared" si="1223"/>
        <v/>
      </c>
      <c r="M1282" s="309" t="str">
        <f t="shared" si="1224"/>
        <v/>
      </c>
      <c r="N1282" s="309" t="str">
        <f t="shared" si="1225"/>
        <v/>
      </c>
      <c r="O1282" s="309" t="str">
        <f t="shared" si="1226"/>
        <v/>
      </c>
      <c r="P1282" s="164"/>
      <c r="Q1282" s="309" t="str">
        <f t="shared" si="1227"/>
        <v/>
      </c>
      <c r="R1282" s="309" t="str">
        <f t="shared" si="1228"/>
        <v/>
      </c>
      <c r="S1282" s="56"/>
      <c r="T1282" s="57"/>
      <c r="U1282" s="64" t="str">
        <f>IF($A1282="","",'Stammdaten Mitarbeitende'!L1282)</f>
        <v/>
      </c>
      <c r="V1282" s="63">
        <f t="shared" si="1229"/>
        <v>0</v>
      </c>
      <c r="W1282" s="63" t="str">
        <f t="shared" si="1230"/>
        <v/>
      </c>
      <c r="X1282" s="63" t="str">
        <f t="shared" si="1231"/>
        <v/>
      </c>
      <c r="Y1282" s="65" t="str">
        <f t="shared" si="1232"/>
        <v/>
      </c>
      <c r="Z1282" s="65" t="str">
        <f t="shared" si="1233"/>
        <v/>
      </c>
      <c r="AA1282" s="19" t="str">
        <f t="shared" si="1234"/>
        <v/>
      </c>
      <c r="AB1282" s="19" t="str">
        <f t="shared" si="1235"/>
        <v/>
      </c>
      <c r="AC1282" s="19" t="str">
        <f t="shared" si="1236"/>
        <v/>
      </c>
      <c r="AD1282" s="19" t="str">
        <f t="shared" si="1237"/>
        <v/>
      </c>
      <c r="AE1282" s="19" t="str">
        <f t="shared" si="1238"/>
        <v/>
      </c>
      <c r="AF1282" s="19" t="str">
        <f t="shared" si="1239"/>
        <v/>
      </c>
      <c r="AG1282" s="19">
        <f t="shared" si="1240"/>
        <v>0</v>
      </c>
      <c r="AH1282" s="19" t="str">
        <f t="shared" si="1241"/>
        <v/>
      </c>
      <c r="AI1282" s="81">
        <f t="shared" si="1242"/>
        <v>0</v>
      </c>
      <c r="AJ1282" s="80">
        <f t="shared" si="1248"/>
        <v>0</v>
      </c>
      <c r="AK1282" s="19">
        <f t="shared" si="1243"/>
        <v>0</v>
      </c>
      <c r="AL1282" s="19">
        <f t="shared" si="1244"/>
        <v>0</v>
      </c>
      <c r="AM1282" s="64">
        <f>IF('Stammdaten Mitarbeitende'!N1282&gt;0,AC1282,0)</f>
        <v>0</v>
      </c>
      <c r="AN1282" s="74">
        <f>IF('Stammdaten Mitarbeitende'!N1282&gt;0,P1282,0)</f>
        <v>0</v>
      </c>
      <c r="AO1282" s="19">
        <f t="shared" si="1245"/>
        <v>0</v>
      </c>
      <c r="AP1282" s="19">
        <f t="shared" si="1246"/>
        <v>0</v>
      </c>
      <c r="AQ1282" s="97">
        <f t="shared" si="1247"/>
        <v>0</v>
      </c>
    </row>
    <row r="1283" spans="1:43" ht="17.25" hidden="1" customHeight="1" x14ac:dyDescent="0.2">
      <c r="A1283" s="347" t="str">
        <f>'Stammdaten Mitarbeitende'!AA1283</f>
        <v/>
      </c>
      <c r="B1283" s="348" t="str">
        <f t="shared" si="1220"/>
        <v/>
      </c>
      <c r="C1283" s="162"/>
      <c r="D1283" s="163"/>
      <c r="E1283" s="164"/>
      <c r="F1283" s="165"/>
      <c r="G1283" s="307"/>
      <c r="H1283" s="308"/>
      <c r="I1283" s="346">
        <f t="shared" si="1221"/>
        <v>0</v>
      </c>
      <c r="J1283" s="309" t="str">
        <f t="shared" si="1222"/>
        <v/>
      </c>
      <c r="K1283" s="164"/>
      <c r="L1283" s="342" t="str">
        <f t="shared" si="1223"/>
        <v/>
      </c>
      <c r="M1283" s="309" t="str">
        <f t="shared" si="1224"/>
        <v/>
      </c>
      <c r="N1283" s="309" t="str">
        <f t="shared" si="1225"/>
        <v/>
      </c>
      <c r="O1283" s="309" t="str">
        <f t="shared" si="1226"/>
        <v/>
      </c>
      <c r="P1283" s="164"/>
      <c r="Q1283" s="309" t="str">
        <f t="shared" si="1227"/>
        <v/>
      </c>
      <c r="R1283" s="309" t="str">
        <f t="shared" si="1228"/>
        <v/>
      </c>
      <c r="S1283" s="56"/>
      <c r="T1283" s="57"/>
      <c r="U1283" s="64" t="str">
        <f>IF($A1283="","",'Stammdaten Mitarbeitende'!L1283)</f>
        <v/>
      </c>
      <c r="V1283" s="63">
        <f t="shared" si="1229"/>
        <v>0</v>
      </c>
      <c r="W1283" s="63" t="str">
        <f t="shared" si="1230"/>
        <v/>
      </c>
      <c r="X1283" s="63" t="str">
        <f t="shared" si="1231"/>
        <v/>
      </c>
      <c r="Y1283" s="65" t="str">
        <f t="shared" si="1232"/>
        <v/>
      </c>
      <c r="Z1283" s="65" t="str">
        <f t="shared" si="1233"/>
        <v/>
      </c>
      <c r="AA1283" s="19" t="str">
        <f t="shared" si="1234"/>
        <v/>
      </c>
      <c r="AB1283" s="19" t="str">
        <f t="shared" si="1235"/>
        <v/>
      </c>
      <c r="AC1283" s="19" t="str">
        <f t="shared" si="1236"/>
        <v/>
      </c>
      <c r="AD1283" s="19" t="str">
        <f t="shared" si="1237"/>
        <v/>
      </c>
      <c r="AE1283" s="19" t="str">
        <f t="shared" si="1238"/>
        <v/>
      </c>
      <c r="AF1283" s="19" t="str">
        <f t="shared" si="1239"/>
        <v/>
      </c>
      <c r="AG1283" s="19">
        <f t="shared" si="1240"/>
        <v>0</v>
      </c>
      <c r="AH1283" s="19" t="str">
        <f t="shared" si="1241"/>
        <v/>
      </c>
      <c r="AI1283" s="81">
        <f t="shared" si="1242"/>
        <v>0</v>
      </c>
      <c r="AJ1283" s="80">
        <f t="shared" si="1248"/>
        <v>0</v>
      </c>
      <c r="AK1283" s="19">
        <f t="shared" si="1243"/>
        <v>0</v>
      </c>
      <c r="AL1283" s="19">
        <f t="shared" si="1244"/>
        <v>0</v>
      </c>
      <c r="AM1283" s="64">
        <f>IF('Stammdaten Mitarbeitende'!N1283&gt;0,AC1283,0)</f>
        <v>0</v>
      </c>
      <c r="AN1283" s="74">
        <f>IF('Stammdaten Mitarbeitende'!N1283&gt;0,P1283,0)</f>
        <v>0</v>
      </c>
      <c r="AO1283" s="19">
        <f t="shared" si="1245"/>
        <v>0</v>
      </c>
      <c r="AP1283" s="19">
        <f t="shared" si="1246"/>
        <v>0</v>
      </c>
      <c r="AQ1283" s="97">
        <f t="shared" si="1247"/>
        <v>0</v>
      </c>
    </row>
    <row r="1284" spans="1:43" ht="17.25" hidden="1" customHeight="1" x14ac:dyDescent="0.2">
      <c r="A1284" s="347" t="str">
        <f>'Stammdaten Mitarbeitende'!AA1284</f>
        <v/>
      </c>
      <c r="B1284" s="348" t="str">
        <f t="shared" si="1220"/>
        <v/>
      </c>
      <c r="C1284" s="162"/>
      <c r="D1284" s="163"/>
      <c r="E1284" s="164"/>
      <c r="F1284" s="165"/>
      <c r="G1284" s="307"/>
      <c r="H1284" s="308"/>
      <c r="I1284" s="346">
        <f t="shared" si="1221"/>
        <v>0</v>
      </c>
      <c r="J1284" s="309" t="str">
        <f t="shared" si="1222"/>
        <v/>
      </c>
      <c r="K1284" s="164"/>
      <c r="L1284" s="342" t="str">
        <f t="shared" si="1223"/>
        <v/>
      </c>
      <c r="M1284" s="309" t="str">
        <f t="shared" si="1224"/>
        <v/>
      </c>
      <c r="N1284" s="309" t="str">
        <f t="shared" si="1225"/>
        <v/>
      </c>
      <c r="O1284" s="309" t="str">
        <f t="shared" si="1226"/>
        <v/>
      </c>
      <c r="P1284" s="164"/>
      <c r="Q1284" s="309" t="str">
        <f t="shared" si="1227"/>
        <v/>
      </c>
      <c r="R1284" s="309" t="str">
        <f t="shared" si="1228"/>
        <v/>
      </c>
      <c r="S1284" s="56"/>
      <c r="T1284" s="57"/>
      <c r="U1284" s="64" t="str">
        <f>IF($A1284="","",'Stammdaten Mitarbeitende'!L1284)</f>
        <v/>
      </c>
      <c r="V1284" s="63">
        <f t="shared" si="1229"/>
        <v>0</v>
      </c>
      <c r="W1284" s="63" t="str">
        <f t="shared" si="1230"/>
        <v/>
      </c>
      <c r="X1284" s="63" t="str">
        <f t="shared" si="1231"/>
        <v/>
      </c>
      <c r="Y1284" s="65" t="str">
        <f t="shared" si="1232"/>
        <v/>
      </c>
      <c r="Z1284" s="65" t="str">
        <f t="shared" si="1233"/>
        <v/>
      </c>
      <c r="AA1284" s="19" t="str">
        <f t="shared" si="1234"/>
        <v/>
      </c>
      <c r="AB1284" s="19" t="str">
        <f t="shared" si="1235"/>
        <v/>
      </c>
      <c r="AC1284" s="19" t="str">
        <f t="shared" si="1236"/>
        <v/>
      </c>
      <c r="AD1284" s="19" t="str">
        <f t="shared" si="1237"/>
        <v/>
      </c>
      <c r="AE1284" s="19" t="str">
        <f t="shared" si="1238"/>
        <v/>
      </c>
      <c r="AF1284" s="19" t="str">
        <f t="shared" si="1239"/>
        <v/>
      </c>
      <c r="AG1284" s="19">
        <f t="shared" si="1240"/>
        <v>0</v>
      </c>
      <c r="AH1284" s="19" t="str">
        <f t="shared" si="1241"/>
        <v/>
      </c>
      <c r="AI1284" s="81">
        <f t="shared" si="1242"/>
        <v>0</v>
      </c>
      <c r="AJ1284" s="80">
        <f t="shared" si="1248"/>
        <v>0</v>
      </c>
      <c r="AK1284" s="19">
        <f t="shared" si="1243"/>
        <v>0</v>
      </c>
      <c r="AL1284" s="19">
        <f t="shared" si="1244"/>
        <v>0</v>
      </c>
      <c r="AM1284" s="64">
        <f>IF('Stammdaten Mitarbeitende'!N1284&gt;0,AC1284,0)</f>
        <v>0</v>
      </c>
      <c r="AN1284" s="74">
        <f>IF('Stammdaten Mitarbeitende'!N1284&gt;0,P1284,0)</f>
        <v>0</v>
      </c>
      <c r="AO1284" s="19">
        <f t="shared" si="1245"/>
        <v>0</v>
      </c>
      <c r="AP1284" s="19">
        <f t="shared" si="1246"/>
        <v>0</v>
      </c>
      <c r="AQ1284" s="97">
        <f t="shared" si="1247"/>
        <v>0</v>
      </c>
    </row>
    <row r="1285" spans="1:43" ht="17.25" hidden="1" customHeight="1" x14ac:dyDescent="0.2">
      <c r="A1285" s="347" t="str">
        <f>'Stammdaten Mitarbeitende'!AA1285</f>
        <v/>
      </c>
      <c r="B1285" s="348" t="str">
        <f t="shared" si="1220"/>
        <v/>
      </c>
      <c r="C1285" s="162"/>
      <c r="D1285" s="163"/>
      <c r="E1285" s="164"/>
      <c r="F1285" s="165"/>
      <c r="G1285" s="307"/>
      <c r="H1285" s="308"/>
      <c r="I1285" s="346">
        <f t="shared" si="1221"/>
        <v>0</v>
      </c>
      <c r="J1285" s="309" t="str">
        <f t="shared" si="1222"/>
        <v/>
      </c>
      <c r="K1285" s="164"/>
      <c r="L1285" s="342" t="str">
        <f t="shared" si="1223"/>
        <v/>
      </c>
      <c r="M1285" s="309" t="str">
        <f t="shared" si="1224"/>
        <v/>
      </c>
      <c r="N1285" s="309" t="str">
        <f t="shared" si="1225"/>
        <v/>
      </c>
      <c r="O1285" s="309" t="str">
        <f t="shared" si="1226"/>
        <v/>
      </c>
      <c r="P1285" s="164"/>
      <c r="Q1285" s="309" t="str">
        <f t="shared" si="1227"/>
        <v/>
      </c>
      <c r="R1285" s="309" t="str">
        <f t="shared" si="1228"/>
        <v/>
      </c>
      <c r="S1285" s="56"/>
      <c r="T1285" s="57"/>
      <c r="U1285" s="64" t="str">
        <f>IF($A1285="","",'Stammdaten Mitarbeitende'!L1285)</f>
        <v/>
      </c>
      <c r="V1285" s="63">
        <f t="shared" si="1229"/>
        <v>0</v>
      </c>
      <c r="W1285" s="63" t="str">
        <f t="shared" si="1230"/>
        <v/>
      </c>
      <c r="X1285" s="63" t="str">
        <f t="shared" si="1231"/>
        <v/>
      </c>
      <c r="Y1285" s="65" t="str">
        <f t="shared" si="1232"/>
        <v/>
      </c>
      <c r="Z1285" s="65" t="str">
        <f t="shared" si="1233"/>
        <v/>
      </c>
      <c r="AA1285" s="19" t="str">
        <f t="shared" si="1234"/>
        <v/>
      </c>
      <c r="AB1285" s="19" t="str">
        <f t="shared" si="1235"/>
        <v/>
      </c>
      <c r="AC1285" s="19" t="str">
        <f t="shared" si="1236"/>
        <v/>
      </c>
      <c r="AD1285" s="19" t="str">
        <f t="shared" si="1237"/>
        <v/>
      </c>
      <c r="AE1285" s="19" t="str">
        <f t="shared" si="1238"/>
        <v/>
      </c>
      <c r="AF1285" s="19" t="str">
        <f t="shared" si="1239"/>
        <v/>
      </c>
      <c r="AG1285" s="19">
        <f t="shared" si="1240"/>
        <v>0</v>
      </c>
      <c r="AH1285" s="19" t="str">
        <f t="shared" si="1241"/>
        <v/>
      </c>
      <c r="AI1285" s="81">
        <f t="shared" si="1242"/>
        <v>0</v>
      </c>
      <c r="AJ1285" s="80">
        <f t="shared" si="1248"/>
        <v>0</v>
      </c>
      <c r="AK1285" s="19">
        <f t="shared" si="1243"/>
        <v>0</v>
      </c>
      <c r="AL1285" s="19">
        <f t="shared" si="1244"/>
        <v>0</v>
      </c>
      <c r="AM1285" s="64">
        <f>IF('Stammdaten Mitarbeitende'!N1285&gt;0,AC1285,0)</f>
        <v>0</v>
      </c>
      <c r="AN1285" s="74">
        <f>IF('Stammdaten Mitarbeitende'!N1285&gt;0,P1285,0)</f>
        <v>0</v>
      </c>
      <c r="AO1285" s="19">
        <f t="shared" si="1245"/>
        <v>0</v>
      </c>
      <c r="AP1285" s="19">
        <f t="shared" si="1246"/>
        <v>0</v>
      </c>
      <c r="AQ1285" s="97">
        <f t="shared" si="1247"/>
        <v>0</v>
      </c>
    </row>
    <row r="1286" spans="1:43" ht="17.25" hidden="1" customHeight="1" x14ac:dyDescent="0.2">
      <c r="A1286" s="347" t="str">
        <f>'Stammdaten Mitarbeitende'!AA1286</f>
        <v/>
      </c>
      <c r="B1286" s="348" t="str">
        <f t="shared" si="1220"/>
        <v/>
      </c>
      <c r="C1286" s="162"/>
      <c r="D1286" s="163"/>
      <c r="E1286" s="164"/>
      <c r="F1286" s="165"/>
      <c r="G1286" s="307"/>
      <c r="H1286" s="308"/>
      <c r="I1286" s="346">
        <f t="shared" si="1221"/>
        <v>0</v>
      </c>
      <c r="J1286" s="309" t="str">
        <f t="shared" si="1222"/>
        <v/>
      </c>
      <c r="K1286" s="164"/>
      <c r="L1286" s="342" t="str">
        <f t="shared" si="1223"/>
        <v/>
      </c>
      <c r="M1286" s="309" t="str">
        <f t="shared" si="1224"/>
        <v/>
      </c>
      <c r="N1286" s="309" t="str">
        <f t="shared" si="1225"/>
        <v/>
      </c>
      <c r="O1286" s="309" t="str">
        <f t="shared" si="1226"/>
        <v/>
      </c>
      <c r="P1286" s="164"/>
      <c r="Q1286" s="309" t="str">
        <f t="shared" si="1227"/>
        <v/>
      </c>
      <c r="R1286" s="309" t="str">
        <f t="shared" si="1228"/>
        <v/>
      </c>
      <c r="S1286" s="56"/>
      <c r="T1286" s="57"/>
      <c r="U1286" s="64" t="str">
        <f>IF($A1286="","",'Stammdaten Mitarbeitende'!L1286)</f>
        <v/>
      </c>
      <c r="V1286" s="63">
        <f t="shared" si="1229"/>
        <v>0</v>
      </c>
      <c r="W1286" s="63" t="str">
        <f t="shared" si="1230"/>
        <v/>
      </c>
      <c r="X1286" s="63" t="str">
        <f t="shared" si="1231"/>
        <v/>
      </c>
      <c r="Y1286" s="65" t="str">
        <f t="shared" si="1232"/>
        <v/>
      </c>
      <c r="Z1286" s="65" t="str">
        <f t="shared" si="1233"/>
        <v/>
      </c>
      <c r="AA1286" s="19" t="str">
        <f t="shared" si="1234"/>
        <v/>
      </c>
      <c r="AB1286" s="19" t="str">
        <f t="shared" si="1235"/>
        <v/>
      </c>
      <c r="AC1286" s="19" t="str">
        <f t="shared" si="1236"/>
        <v/>
      </c>
      <c r="AD1286" s="19" t="str">
        <f t="shared" si="1237"/>
        <v/>
      </c>
      <c r="AE1286" s="19" t="str">
        <f t="shared" si="1238"/>
        <v/>
      </c>
      <c r="AF1286" s="19" t="str">
        <f t="shared" si="1239"/>
        <v/>
      </c>
      <c r="AG1286" s="19">
        <f t="shared" si="1240"/>
        <v>0</v>
      </c>
      <c r="AH1286" s="19" t="str">
        <f t="shared" si="1241"/>
        <v/>
      </c>
      <c r="AI1286" s="81">
        <f t="shared" si="1242"/>
        <v>0</v>
      </c>
      <c r="AJ1286" s="80">
        <f t="shared" si="1248"/>
        <v>0</v>
      </c>
      <c r="AK1286" s="19">
        <f t="shared" si="1243"/>
        <v>0</v>
      </c>
      <c r="AL1286" s="19">
        <f t="shared" si="1244"/>
        <v>0</v>
      </c>
      <c r="AM1286" s="64">
        <f>IF('Stammdaten Mitarbeitende'!N1286&gt;0,AC1286,0)</f>
        <v>0</v>
      </c>
      <c r="AN1286" s="74">
        <f>IF('Stammdaten Mitarbeitende'!N1286&gt;0,P1286,0)</f>
        <v>0</v>
      </c>
      <c r="AO1286" s="19">
        <f t="shared" si="1245"/>
        <v>0</v>
      </c>
      <c r="AP1286" s="19">
        <f t="shared" si="1246"/>
        <v>0</v>
      </c>
      <c r="AQ1286" s="97">
        <f t="shared" si="1247"/>
        <v>0</v>
      </c>
    </row>
    <row r="1287" spans="1:43" ht="17.25" hidden="1" customHeight="1" x14ac:dyDescent="0.2">
      <c r="A1287" s="347" t="str">
        <f>'Stammdaten Mitarbeitende'!AA1287</f>
        <v/>
      </c>
      <c r="B1287" s="348" t="str">
        <f t="shared" si="1220"/>
        <v/>
      </c>
      <c r="C1287" s="162"/>
      <c r="D1287" s="163"/>
      <c r="E1287" s="164"/>
      <c r="F1287" s="165"/>
      <c r="G1287" s="307"/>
      <c r="H1287" s="308"/>
      <c r="I1287" s="346">
        <f t="shared" si="1221"/>
        <v>0</v>
      </c>
      <c r="J1287" s="309" t="str">
        <f t="shared" si="1222"/>
        <v/>
      </c>
      <c r="K1287" s="164"/>
      <c r="L1287" s="342" t="str">
        <f t="shared" si="1223"/>
        <v/>
      </c>
      <c r="M1287" s="309" t="str">
        <f t="shared" si="1224"/>
        <v/>
      </c>
      <c r="N1287" s="309" t="str">
        <f t="shared" si="1225"/>
        <v/>
      </c>
      <c r="O1287" s="309" t="str">
        <f t="shared" si="1226"/>
        <v/>
      </c>
      <c r="P1287" s="164"/>
      <c r="Q1287" s="309" t="str">
        <f t="shared" si="1227"/>
        <v/>
      </c>
      <c r="R1287" s="309" t="str">
        <f t="shared" si="1228"/>
        <v/>
      </c>
      <c r="S1287" s="56"/>
      <c r="T1287" s="57"/>
      <c r="U1287" s="64" t="str">
        <f>IF($A1287="","",'Stammdaten Mitarbeitende'!L1287)</f>
        <v/>
      </c>
      <c r="V1287" s="63">
        <f t="shared" si="1229"/>
        <v>0</v>
      </c>
      <c r="W1287" s="63" t="str">
        <f t="shared" si="1230"/>
        <v/>
      </c>
      <c r="X1287" s="63" t="str">
        <f t="shared" si="1231"/>
        <v/>
      </c>
      <c r="Y1287" s="65" t="str">
        <f t="shared" si="1232"/>
        <v/>
      </c>
      <c r="Z1287" s="65" t="str">
        <f t="shared" si="1233"/>
        <v/>
      </c>
      <c r="AA1287" s="19" t="str">
        <f t="shared" si="1234"/>
        <v/>
      </c>
      <c r="AB1287" s="19" t="str">
        <f t="shared" si="1235"/>
        <v/>
      </c>
      <c r="AC1287" s="19" t="str">
        <f t="shared" si="1236"/>
        <v/>
      </c>
      <c r="AD1287" s="19" t="str">
        <f t="shared" si="1237"/>
        <v/>
      </c>
      <c r="AE1287" s="19" t="str">
        <f t="shared" si="1238"/>
        <v/>
      </c>
      <c r="AF1287" s="19" t="str">
        <f t="shared" si="1239"/>
        <v/>
      </c>
      <c r="AG1287" s="19">
        <f t="shared" si="1240"/>
        <v>0</v>
      </c>
      <c r="AH1287" s="19" t="str">
        <f t="shared" si="1241"/>
        <v/>
      </c>
      <c r="AI1287" s="81">
        <f t="shared" si="1242"/>
        <v>0</v>
      </c>
      <c r="AJ1287" s="80">
        <f t="shared" si="1248"/>
        <v>0</v>
      </c>
      <c r="AK1287" s="19">
        <f t="shared" si="1243"/>
        <v>0</v>
      </c>
      <c r="AL1287" s="19">
        <f t="shared" si="1244"/>
        <v>0</v>
      </c>
      <c r="AM1287" s="64">
        <f>IF('Stammdaten Mitarbeitende'!N1287&gt;0,AC1287,0)</f>
        <v>0</v>
      </c>
      <c r="AN1287" s="74">
        <f>IF('Stammdaten Mitarbeitende'!N1287&gt;0,P1287,0)</f>
        <v>0</v>
      </c>
      <c r="AO1287" s="19">
        <f t="shared" si="1245"/>
        <v>0</v>
      </c>
      <c r="AP1287" s="19">
        <f t="shared" si="1246"/>
        <v>0</v>
      </c>
      <c r="AQ1287" s="97">
        <f t="shared" si="1247"/>
        <v>0</v>
      </c>
    </row>
    <row r="1288" spans="1:43" ht="17.25" hidden="1" customHeight="1" x14ac:dyDescent="0.2">
      <c r="A1288" s="347" t="str">
        <f>'Stammdaten Mitarbeitende'!AA1288</f>
        <v/>
      </c>
      <c r="B1288" s="348" t="str">
        <f t="shared" si="1220"/>
        <v/>
      </c>
      <c r="C1288" s="162"/>
      <c r="D1288" s="163"/>
      <c r="E1288" s="164"/>
      <c r="F1288" s="165"/>
      <c r="G1288" s="307"/>
      <c r="H1288" s="308"/>
      <c r="I1288" s="346">
        <f t="shared" si="1221"/>
        <v>0</v>
      </c>
      <c r="J1288" s="309" t="str">
        <f t="shared" si="1222"/>
        <v/>
      </c>
      <c r="K1288" s="164"/>
      <c r="L1288" s="342" t="str">
        <f t="shared" si="1223"/>
        <v/>
      </c>
      <c r="M1288" s="309" t="str">
        <f t="shared" si="1224"/>
        <v/>
      </c>
      <c r="N1288" s="309" t="str">
        <f t="shared" si="1225"/>
        <v/>
      </c>
      <c r="O1288" s="309" t="str">
        <f t="shared" si="1226"/>
        <v/>
      </c>
      <c r="P1288" s="164"/>
      <c r="Q1288" s="309" t="str">
        <f t="shared" si="1227"/>
        <v/>
      </c>
      <c r="R1288" s="309" t="str">
        <f t="shared" si="1228"/>
        <v/>
      </c>
      <c r="S1288" s="56"/>
      <c r="T1288" s="57"/>
      <c r="U1288" s="64" t="str">
        <f>IF($A1288="","",'Stammdaten Mitarbeitende'!L1288)</f>
        <v/>
      </c>
      <c r="V1288" s="63">
        <f t="shared" si="1229"/>
        <v>0</v>
      </c>
      <c r="W1288" s="63" t="str">
        <f t="shared" si="1230"/>
        <v/>
      </c>
      <c r="X1288" s="63" t="str">
        <f t="shared" si="1231"/>
        <v/>
      </c>
      <c r="Y1288" s="65" t="str">
        <f t="shared" si="1232"/>
        <v/>
      </c>
      <c r="Z1288" s="65" t="str">
        <f t="shared" si="1233"/>
        <v/>
      </c>
      <c r="AA1288" s="19" t="str">
        <f t="shared" si="1234"/>
        <v/>
      </c>
      <c r="AB1288" s="19" t="str">
        <f t="shared" si="1235"/>
        <v/>
      </c>
      <c r="AC1288" s="19" t="str">
        <f t="shared" si="1236"/>
        <v/>
      </c>
      <c r="AD1288" s="19" t="str">
        <f t="shared" si="1237"/>
        <v/>
      </c>
      <c r="AE1288" s="19" t="str">
        <f t="shared" si="1238"/>
        <v/>
      </c>
      <c r="AF1288" s="19" t="str">
        <f t="shared" si="1239"/>
        <v/>
      </c>
      <c r="AG1288" s="19">
        <f t="shared" si="1240"/>
        <v>0</v>
      </c>
      <c r="AH1288" s="19" t="str">
        <f t="shared" si="1241"/>
        <v/>
      </c>
      <c r="AI1288" s="81">
        <f t="shared" si="1242"/>
        <v>0</v>
      </c>
      <c r="AJ1288" s="80">
        <f t="shared" si="1248"/>
        <v>0</v>
      </c>
      <c r="AK1288" s="19">
        <f t="shared" si="1243"/>
        <v>0</v>
      </c>
      <c r="AL1288" s="19">
        <f t="shared" si="1244"/>
        <v>0</v>
      </c>
      <c r="AM1288" s="64">
        <f>IF('Stammdaten Mitarbeitende'!N1288&gt;0,AC1288,0)</f>
        <v>0</v>
      </c>
      <c r="AN1288" s="74">
        <f>IF('Stammdaten Mitarbeitende'!N1288&gt;0,P1288,0)</f>
        <v>0</v>
      </c>
      <c r="AO1288" s="19">
        <f t="shared" si="1245"/>
        <v>0</v>
      </c>
      <c r="AP1288" s="19">
        <f t="shared" si="1246"/>
        <v>0</v>
      </c>
      <c r="AQ1288" s="97">
        <f t="shared" si="1247"/>
        <v>0</v>
      </c>
    </row>
    <row r="1289" spans="1:43" ht="17.25" hidden="1" customHeight="1" x14ac:dyDescent="0.2">
      <c r="A1289" s="347" t="str">
        <f>'Stammdaten Mitarbeitende'!AA1289</f>
        <v/>
      </c>
      <c r="B1289" s="348" t="str">
        <f t="shared" si="1220"/>
        <v/>
      </c>
      <c r="C1289" s="162"/>
      <c r="D1289" s="163"/>
      <c r="E1289" s="164"/>
      <c r="F1289" s="165"/>
      <c r="G1289" s="307"/>
      <c r="H1289" s="308"/>
      <c r="I1289" s="346">
        <f t="shared" si="1221"/>
        <v>0</v>
      </c>
      <c r="J1289" s="309" t="str">
        <f t="shared" si="1222"/>
        <v/>
      </c>
      <c r="K1289" s="164"/>
      <c r="L1289" s="342" t="str">
        <f t="shared" si="1223"/>
        <v/>
      </c>
      <c r="M1289" s="309" t="str">
        <f t="shared" si="1224"/>
        <v/>
      </c>
      <c r="N1289" s="309" t="str">
        <f t="shared" si="1225"/>
        <v/>
      </c>
      <c r="O1289" s="309" t="str">
        <f t="shared" si="1226"/>
        <v/>
      </c>
      <c r="P1289" s="164"/>
      <c r="Q1289" s="309" t="str">
        <f t="shared" si="1227"/>
        <v/>
      </c>
      <c r="R1289" s="309" t="str">
        <f t="shared" si="1228"/>
        <v/>
      </c>
      <c r="S1289" s="56"/>
      <c r="T1289" s="57"/>
      <c r="U1289" s="64" t="str">
        <f>IF($A1289="","",'Stammdaten Mitarbeitende'!L1289)</f>
        <v/>
      </c>
      <c r="V1289" s="63">
        <f t="shared" si="1229"/>
        <v>0</v>
      </c>
      <c r="W1289" s="63" t="str">
        <f t="shared" si="1230"/>
        <v/>
      </c>
      <c r="X1289" s="63" t="str">
        <f t="shared" si="1231"/>
        <v/>
      </c>
      <c r="Y1289" s="65" t="str">
        <f t="shared" si="1232"/>
        <v/>
      </c>
      <c r="Z1289" s="65" t="str">
        <f t="shared" si="1233"/>
        <v/>
      </c>
      <c r="AA1289" s="19" t="str">
        <f t="shared" si="1234"/>
        <v/>
      </c>
      <c r="AB1289" s="19" t="str">
        <f t="shared" si="1235"/>
        <v/>
      </c>
      <c r="AC1289" s="19" t="str">
        <f t="shared" si="1236"/>
        <v/>
      </c>
      <c r="AD1289" s="19" t="str">
        <f t="shared" si="1237"/>
        <v/>
      </c>
      <c r="AE1289" s="19" t="str">
        <f t="shared" si="1238"/>
        <v/>
      </c>
      <c r="AF1289" s="19" t="str">
        <f t="shared" si="1239"/>
        <v/>
      </c>
      <c r="AG1289" s="19">
        <f t="shared" si="1240"/>
        <v>0</v>
      </c>
      <c r="AH1289" s="19" t="str">
        <f t="shared" si="1241"/>
        <v/>
      </c>
      <c r="AI1289" s="81">
        <f t="shared" si="1242"/>
        <v>0</v>
      </c>
      <c r="AJ1289" s="80">
        <f t="shared" si="1248"/>
        <v>0</v>
      </c>
      <c r="AK1289" s="19">
        <f t="shared" si="1243"/>
        <v>0</v>
      </c>
      <c r="AL1289" s="19">
        <f t="shared" si="1244"/>
        <v>0</v>
      </c>
      <c r="AM1289" s="64">
        <f>IF('Stammdaten Mitarbeitende'!N1289&gt;0,AC1289,0)</f>
        <v>0</v>
      </c>
      <c r="AN1289" s="74">
        <f>IF('Stammdaten Mitarbeitende'!N1289&gt;0,P1289,0)</f>
        <v>0</v>
      </c>
      <c r="AO1289" s="19">
        <f t="shared" si="1245"/>
        <v>0</v>
      </c>
      <c r="AP1289" s="19">
        <f t="shared" si="1246"/>
        <v>0</v>
      </c>
      <c r="AQ1289" s="97">
        <f t="shared" si="1247"/>
        <v>0</v>
      </c>
    </row>
    <row r="1290" spans="1:43" hidden="1" x14ac:dyDescent="0.2">
      <c r="A1290" s="280" t="str">
        <f>Übersetzungstexte!A$296</f>
        <v>Seitentotal</v>
      </c>
      <c r="B1290" s="343"/>
      <c r="C1290" s="281"/>
      <c r="D1290" s="92">
        <f>SUM(D1269:D1289)</f>
        <v>0</v>
      </c>
      <c r="E1290" s="282"/>
      <c r="F1290" s="92">
        <f>SUM(F1269:F1289)</f>
        <v>0</v>
      </c>
      <c r="G1290" s="344"/>
      <c r="H1290" s="159"/>
      <c r="I1290" s="281"/>
      <c r="J1290" s="92">
        <f>SUM(J1269:J1289)</f>
        <v>0</v>
      </c>
      <c r="K1290" s="345"/>
      <c r="L1290" s="159"/>
      <c r="M1290" s="281"/>
      <c r="N1290" s="92">
        <f>SUM(N1269:N1289)</f>
        <v>0</v>
      </c>
      <c r="O1290" s="344"/>
      <c r="P1290" s="92">
        <f>SUM(P1269:P1289)</f>
        <v>0</v>
      </c>
      <c r="Q1290" s="281"/>
      <c r="R1290" s="92">
        <f>SUM(R1269:R1289)</f>
        <v>0</v>
      </c>
      <c r="S1290" s="56"/>
      <c r="T1290" s="56"/>
      <c r="U1290" s="56"/>
      <c r="V1290" s="56"/>
      <c r="W1290" s="56"/>
      <c r="X1290" s="56"/>
      <c r="Y1290" s="18"/>
      <c r="Z1290" s="18"/>
      <c r="AA1290" s="19"/>
      <c r="AB1290" s="19"/>
      <c r="AC1290" s="19"/>
      <c r="AD1290" s="19"/>
      <c r="AE1290" s="19"/>
      <c r="AI1290" s="79"/>
      <c r="AM1290" s="56"/>
    </row>
    <row r="1291" spans="1:43" hidden="1" x14ac:dyDescent="0.2">
      <c r="A1291" s="240" t="str">
        <f>'Stammdaten Betrieb &amp; Abteilung'!D$1</f>
        <v xml:space="preserve">  </v>
      </c>
      <c r="B1291" s="73"/>
      <c r="C1291" s="241"/>
      <c r="D1291" s="242"/>
      <c r="E1291" s="1"/>
      <c r="F1291" s="25"/>
      <c r="G1291" s="1"/>
      <c r="H1291" s="1"/>
      <c r="I1291" s="1"/>
      <c r="J1291" s="243"/>
      <c r="K1291" s="46"/>
      <c r="L1291" s="18"/>
      <c r="M1291" s="22" t="str">
        <f>Übersetzungstexte!A$239</f>
        <v>Betrieb / Betriebsabteilung</v>
      </c>
      <c r="N1291" s="49" t="str">
        <f>'Stammdaten Betrieb &amp; Abteilung'!D$13</f>
        <v xml:space="preserve"> </v>
      </c>
      <c r="O1291" s="1"/>
      <c r="P1291" s="49"/>
      <c r="AI1291" s="79"/>
      <c r="AJ1291" s="79"/>
      <c r="AM1291" s="64"/>
      <c r="AO1291" s="97"/>
    </row>
    <row r="1292" spans="1:43" hidden="1" x14ac:dyDescent="0.2">
      <c r="A1292" s="49" t="str">
        <f>'Stammdaten Betrieb &amp; Abteilung'!D$3</f>
        <v xml:space="preserve"> </v>
      </c>
      <c r="B1292" s="73"/>
      <c r="C1292" s="246"/>
      <c r="D1292" s="242"/>
      <c r="E1292" s="1"/>
      <c r="F1292" s="25"/>
      <c r="G1292" s="1"/>
      <c r="H1292" s="1"/>
      <c r="I1292" s="1"/>
      <c r="J1292" s="247"/>
      <c r="K1292" s="46"/>
      <c r="L1292" s="18"/>
      <c r="M1292" s="22" t="str">
        <f>Übersetzungstexte!A$240</f>
        <v>Abrechnungsperiode</v>
      </c>
      <c r="N1292" s="349" t="str">
        <f>'Stammdaten Betrieb &amp; Abteilung'!D$14</f>
        <v/>
      </c>
      <c r="O1292" s="350"/>
      <c r="P1292" s="350" t="e">
        <f>'Stammdaten Betrieb &amp; Abteilung'!D$12</f>
        <v>#VALUE!</v>
      </c>
      <c r="Q1292" s="351"/>
      <c r="R1292" s="352"/>
      <c r="AI1292" s="79"/>
      <c r="AJ1292" s="79"/>
      <c r="AM1292" s="64"/>
      <c r="AO1292" s="87"/>
      <c r="AP1292" s="87"/>
    </row>
    <row r="1293" spans="1:43" hidden="1" x14ac:dyDescent="0.2">
      <c r="A1293" s="49" t="str">
        <f>'Stammdaten Betrieb &amp; Abteilung'!D$4</f>
        <v xml:space="preserve"> </v>
      </c>
      <c r="B1293" s="73"/>
      <c r="C1293" s="1"/>
      <c r="D1293" s="242"/>
      <c r="E1293" s="1"/>
      <c r="F1293" s="25"/>
      <c r="G1293" s="1"/>
      <c r="H1293" s="1"/>
      <c r="I1293" s="1"/>
      <c r="J1293" s="247"/>
      <c r="K1293" s="46"/>
      <c r="L1293" s="18"/>
      <c r="M1293" s="22" t="str">
        <f>Übersetzungstexte!A$241</f>
        <v>Beginn / Ende der Kurzarbeit</v>
      </c>
      <c r="N1293" s="49" t="str">
        <f>'Stammdaten Betrieb &amp; Abteilung'!D$16</f>
        <v/>
      </c>
      <c r="O1293" s="1"/>
      <c r="P1293" s="49"/>
      <c r="Q1293" s="49"/>
      <c r="AI1293" s="79"/>
      <c r="AJ1293" s="79"/>
      <c r="AM1293" s="64"/>
      <c r="AO1293" s="87"/>
      <c r="AP1293" s="87"/>
    </row>
    <row r="1294" spans="1:43" hidden="1" x14ac:dyDescent="0.2">
      <c r="A1294" s="187"/>
      <c r="B1294" s="188"/>
      <c r="C1294" s="189"/>
      <c r="D1294" s="190"/>
      <c r="E1294" s="189"/>
      <c r="F1294" s="191"/>
      <c r="G1294" s="189"/>
      <c r="H1294" s="189"/>
      <c r="I1294" s="189"/>
      <c r="J1294" s="190"/>
      <c r="K1294" s="190"/>
      <c r="L1294" s="189"/>
      <c r="M1294" s="192"/>
      <c r="N1294" s="189"/>
      <c r="O1294" s="189"/>
      <c r="P1294" s="189"/>
      <c r="Q1294" s="189"/>
      <c r="R1294" s="189"/>
      <c r="AI1294" s="79"/>
      <c r="AJ1294" s="79"/>
      <c r="AM1294" s="64"/>
      <c r="AO1294" s="87"/>
      <c r="AP1294" s="87"/>
    </row>
    <row r="1295" spans="1:43" hidden="1" x14ac:dyDescent="0.2">
      <c r="A1295" s="311">
        <v>1</v>
      </c>
      <c r="B1295" s="312">
        <v>2</v>
      </c>
      <c r="C1295" s="312">
        <v>3</v>
      </c>
      <c r="D1295" s="312">
        <v>4</v>
      </c>
      <c r="E1295" s="312">
        <v>5</v>
      </c>
      <c r="F1295" s="312">
        <v>6</v>
      </c>
      <c r="G1295" s="313"/>
      <c r="H1295" s="314">
        <v>7</v>
      </c>
      <c r="I1295" s="315"/>
      <c r="J1295" s="312">
        <v>8</v>
      </c>
      <c r="K1295" s="312">
        <v>9</v>
      </c>
      <c r="L1295" s="312">
        <v>10</v>
      </c>
      <c r="M1295" s="312">
        <v>11</v>
      </c>
      <c r="N1295" s="312">
        <v>12</v>
      </c>
      <c r="O1295" s="312">
        <v>13</v>
      </c>
      <c r="P1295" s="312"/>
      <c r="Q1295" s="312">
        <v>14</v>
      </c>
      <c r="R1295" s="312">
        <v>15</v>
      </c>
      <c r="S1295" s="54"/>
      <c r="T1295" s="54"/>
      <c r="U1295" s="54"/>
      <c r="V1295" s="58" t="s">
        <v>717</v>
      </c>
      <c r="W1295" s="54" t="s">
        <v>759</v>
      </c>
      <c r="X1295" s="54"/>
      <c r="Y1295" s="59" t="s">
        <v>718</v>
      </c>
      <c r="Z1295" s="54" t="s">
        <v>719</v>
      </c>
      <c r="AA1295" s="59" t="s">
        <v>720</v>
      </c>
      <c r="AB1295" s="59" t="s">
        <v>721</v>
      </c>
      <c r="AC1295" s="59" t="s">
        <v>722</v>
      </c>
      <c r="AD1295" s="59" t="s">
        <v>723</v>
      </c>
      <c r="AE1295" s="59" t="s">
        <v>736</v>
      </c>
      <c r="AF1295" s="66" t="s">
        <v>732</v>
      </c>
      <c r="AG1295" s="66"/>
      <c r="AH1295" s="91" t="s">
        <v>737</v>
      </c>
      <c r="AI1295" s="66"/>
      <c r="AJ1295" s="66"/>
      <c r="AK1295" s="78"/>
      <c r="AL1295" s="78"/>
      <c r="AM1295" s="87" t="s">
        <v>60</v>
      </c>
      <c r="AN1295" s="87" t="s">
        <v>60</v>
      </c>
      <c r="AO1295" s="87"/>
      <c r="AP1295" s="87"/>
      <c r="AQ1295" s="381" t="s">
        <v>800</v>
      </c>
    </row>
    <row r="1296" spans="1:43" s="6" customFormat="1" hidden="1" x14ac:dyDescent="0.2">
      <c r="A1296" s="316" t="str">
        <f>Übersetzungstexte!A$242</f>
        <v/>
      </c>
      <c r="B1296" s="317" t="str">
        <f>Übersetzungstexte!A$245</f>
        <v>anrechen-</v>
      </c>
      <c r="C1296" s="317" t="str">
        <f>Übersetzungstexte!A$248</f>
        <v>Wöchentl.</v>
      </c>
      <c r="D1296" s="318" t="str">
        <f>Übersetzungstexte!A$251</f>
        <v>Sollstd. Abr.-</v>
      </c>
      <c r="E1296" s="310" t="str">
        <f>Übersetzungstexte!A$254</f>
        <v/>
      </c>
      <c r="F1296" s="318" t="str">
        <f>Übersetzungstexte!A$257</f>
        <v>Bezahlte/</v>
      </c>
      <c r="G1296" s="319"/>
      <c r="H1296" s="320" t="str">
        <f>Übersetzungstexte!A$263</f>
        <v>(nur für Gleitzeit)</v>
      </c>
      <c r="I1296" s="321"/>
      <c r="J1296" s="318" t="str">
        <f>Übersetzungstexte!A$269</f>
        <v>Ausfall-</v>
      </c>
      <c r="K1296" s="318" t="str">
        <f>Übersetzungstexte!A$272</f>
        <v>Saldo</v>
      </c>
      <c r="L1296" s="310" t="str">
        <f>Übersetzungstexte!A$275</f>
        <v>Saisonale</v>
      </c>
      <c r="M1296" s="322" t="str">
        <f>Übersetzungstexte!A$278</f>
        <v>Anrechen-</v>
      </c>
      <c r="N1296" s="310" t="str">
        <f>Übersetzungstexte!A$281</f>
        <v>Verdienst-</v>
      </c>
      <c r="O1296" s="310" t="str">
        <f>Übersetzungstexte!A$284</f>
        <v>Verdienst-</v>
      </c>
      <c r="P1296" s="317" t="str">
        <f>Übersetzungstexte!A$287</f>
        <v>Verdienst</v>
      </c>
      <c r="Q1296" s="310" t="str">
        <f>AE$4</f>
        <v xml:space="preserve">Abzug </v>
      </c>
      <c r="R1296" s="310" t="str">
        <f>Übersetzungstexte!A$293</f>
        <v/>
      </c>
      <c r="S1296" s="55"/>
      <c r="T1296" s="55"/>
      <c r="U1296" s="62" t="s">
        <v>680</v>
      </c>
      <c r="V1296" s="60" t="s">
        <v>709</v>
      </c>
      <c r="W1296" s="61" t="s">
        <v>691</v>
      </c>
      <c r="X1296" s="61" t="s">
        <v>554</v>
      </c>
      <c r="Y1296" s="59" t="s">
        <v>729</v>
      </c>
      <c r="Z1296" s="67" t="s">
        <v>671</v>
      </c>
      <c r="AA1296" s="59" t="s">
        <v>731</v>
      </c>
      <c r="AB1296" s="59" t="s">
        <v>694</v>
      </c>
      <c r="AC1296" s="59" t="s">
        <v>674</v>
      </c>
      <c r="AD1296" s="59" t="s">
        <v>674</v>
      </c>
      <c r="AE1296" s="59" t="s">
        <v>677</v>
      </c>
      <c r="AF1296" s="66" t="s">
        <v>677</v>
      </c>
      <c r="AG1296" s="66" t="s">
        <v>673</v>
      </c>
      <c r="AH1296" s="91"/>
      <c r="AI1296" s="66" t="s">
        <v>685</v>
      </c>
      <c r="AJ1296" s="66" t="s">
        <v>685</v>
      </c>
      <c r="AK1296" s="66" t="s">
        <v>764</v>
      </c>
      <c r="AL1296" s="66" t="s">
        <v>667</v>
      </c>
      <c r="AM1296" s="59" t="s">
        <v>674</v>
      </c>
      <c r="AN1296" s="66" t="s">
        <v>673</v>
      </c>
      <c r="AO1296" s="66" t="s">
        <v>764</v>
      </c>
      <c r="AP1296" s="95" t="s">
        <v>46</v>
      </c>
      <c r="AQ1296" s="382" t="s">
        <v>801</v>
      </c>
    </row>
    <row r="1297" spans="1:43" s="6" customFormat="1" hidden="1" x14ac:dyDescent="0.2">
      <c r="A1297" s="323" t="str">
        <f>Übersetzungstexte!A$243</f>
        <v/>
      </c>
      <c r="B1297" s="310" t="str">
        <f>Übersetzungstexte!A$246</f>
        <v>barer Std.-</v>
      </c>
      <c r="C1297" s="317" t="str">
        <f>Übersetzungstexte!A$249</f>
        <v>Arbeitszeit</v>
      </c>
      <c r="D1297" s="318" t="str">
        <f>Übersetzungstexte!A$252</f>
        <v>Periode Inkl.</v>
      </c>
      <c r="E1297" s="310" t="str">
        <f>Übersetzungstexte!A$255</f>
        <v/>
      </c>
      <c r="F1297" s="318" t="str">
        <f>Übersetzungstexte!A$258</f>
        <v>Unbezahlte</v>
      </c>
      <c r="G1297" s="324" t="str">
        <f>Übersetzungstexte!A$261</f>
        <v>Saldo Ende Per.</v>
      </c>
      <c r="H1297" s="325"/>
      <c r="I1297" s="326"/>
      <c r="J1297" s="318" t="str">
        <f>Übersetzungstexte!A$270</f>
        <v>stunden</v>
      </c>
      <c r="K1297" s="318" t="str">
        <f>Übersetzungstexte!A$273</f>
        <v>Mehrstd.</v>
      </c>
      <c r="L1297" s="310" t="str">
        <f>Übersetzungstexte!A$276</f>
        <v>Ausfall-</v>
      </c>
      <c r="M1297" s="322" t="str">
        <f>Übersetzungstexte!A$279</f>
        <v>bare Aus-</v>
      </c>
      <c r="N1297" s="310" t="str">
        <f>Übersetzungstexte!A$282</f>
        <v>ausfall</v>
      </c>
      <c r="O1297" s="310" t="str">
        <f>Übersetzungstexte!A$285</f>
        <v>ausfall</v>
      </c>
      <c r="P1297" s="317" t="str">
        <f>Übersetzungstexte!A$288</f>
        <v>Zwischen-</v>
      </c>
      <c r="Q1297" s="310" t="str">
        <f>Übersetzungstexte!A$291</f>
        <v>Karenztage</v>
      </c>
      <c r="R1297" s="310" t="str">
        <f>Übersetzungstexte!A$294</f>
        <v>Beantragte</v>
      </c>
      <c r="S1297" s="55"/>
      <c r="T1297" s="55"/>
      <c r="U1297" s="55" t="s">
        <v>682</v>
      </c>
      <c r="V1297" s="60" t="s">
        <v>710</v>
      </c>
      <c r="W1297" s="61" t="s">
        <v>692</v>
      </c>
      <c r="X1297" s="61"/>
      <c r="Y1297" s="59" t="s">
        <v>730</v>
      </c>
      <c r="Z1297" s="67" t="s">
        <v>691</v>
      </c>
      <c r="AA1297" s="59" t="s">
        <v>730</v>
      </c>
      <c r="AB1297" s="59" t="s">
        <v>51</v>
      </c>
      <c r="AC1297" s="59" t="s">
        <v>672</v>
      </c>
      <c r="AD1297" s="59" t="s">
        <v>672</v>
      </c>
      <c r="AE1297" s="59" t="s">
        <v>656</v>
      </c>
      <c r="AF1297" s="66" t="s">
        <v>707</v>
      </c>
      <c r="AG1297" s="66" t="s">
        <v>707</v>
      </c>
      <c r="AH1297" s="91" t="s">
        <v>678</v>
      </c>
      <c r="AI1297" s="66" t="s">
        <v>760</v>
      </c>
      <c r="AJ1297" s="66" t="s">
        <v>763</v>
      </c>
      <c r="AK1297" s="66" t="s">
        <v>760</v>
      </c>
      <c r="AL1297" s="66" t="s">
        <v>760</v>
      </c>
      <c r="AM1297" s="59" t="s">
        <v>672</v>
      </c>
      <c r="AN1297" s="66" t="s">
        <v>707</v>
      </c>
      <c r="AO1297" s="66" t="s">
        <v>45</v>
      </c>
      <c r="AP1297" s="95" t="s">
        <v>47</v>
      </c>
      <c r="AQ1297" s="383"/>
    </row>
    <row r="1298" spans="1:43" s="6" customFormat="1" hidden="1" x14ac:dyDescent="0.2">
      <c r="A1298" s="327" t="str">
        <f>Übersetzungstexte!A$244</f>
        <v>Name,Vorname</v>
      </c>
      <c r="B1298" s="328" t="str">
        <f>Übersetzungstexte!A$247</f>
        <v>Verdienst</v>
      </c>
      <c r="C1298" s="329" t="str">
        <f>Übersetzungstexte!A$250</f>
        <v>in der AP</v>
      </c>
      <c r="D1298" s="330" t="str">
        <f>Übersetzungstexte!A$253</f>
        <v>Vorholzeit</v>
      </c>
      <c r="E1298" s="328" t="str">
        <f>Übersetzungstexte!A$256</f>
        <v>Istzeit</v>
      </c>
      <c r="F1298" s="330" t="str">
        <f>Übersetzungstexte!A$259</f>
        <v>Absenzen</v>
      </c>
      <c r="G1298" s="331" t="str">
        <f>Übersetzungstexte!A$262</f>
        <v>vorherg.</v>
      </c>
      <c r="H1298" s="332" t="str">
        <f>Übersetzungstexte!A$265</f>
        <v>laufend</v>
      </c>
      <c r="I1298" s="328" t="str">
        <f>Übersetzungstexte!A$268</f>
        <v>Diff.</v>
      </c>
      <c r="J1298" s="330" t="str">
        <f>Übersetzungstexte!A$271</f>
        <v>total</v>
      </c>
      <c r="K1298" s="330" t="str">
        <f>Übersetzungstexte!A$274</f>
        <v>Vormonate</v>
      </c>
      <c r="L1298" s="328" t="str">
        <f>Übersetzungstexte!A$277</f>
        <v>stunden</v>
      </c>
      <c r="M1298" s="333" t="str">
        <f>Übersetzungstexte!A$280</f>
        <v>fall-Std.</v>
      </c>
      <c r="N1298" s="333" t="str">
        <f>Übersetzungstexte!A$283</f>
        <v>100%</v>
      </c>
      <c r="O1298" s="333" t="str">
        <f>Übersetzungstexte!A$286</f>
        <v>80%</v>
      </c>
      <c r="P1298" s="329" t="str">
        <f>Übersetzungstexte!A$289</f>
        <v>Beschäftigung</v>
      </c>
      <c r="Q1298" s="333" t="str">
        <f>Übersetzungstexte!A$292</f>
        <v>80%</v>
      </c>
      <c r="R1298" s="328" t="str">
        <f>Übersetzungstexte!A$295</f>
        <v>Vergütung</v>
      </c>
      <c r="S1298" s="55"/>
      <c r="T1298" s="55"/>
      <c r="U1298" s="55" t="s">
        <v>673</v>
      </c>
      <c r="V1298" s="61"/>
      <c r="W1298" s="61" t="s">
        <v>738</v>
      </c>
      <c r="X1298" s="61"/>
      <c r="Y1298" s="59" t="s">
        <v>697</v>
      </c>
      <c r="Z1298" s="67" t="s">
        <v>692</v>
      </c>
      <c r="AA1298" s="59" t="s">
        <v>698</v>
      </c>
      <c r="AB1298" s="59" t="s">
        <v>50</v>
      </c>
      <c r="AC1298" s="68" t="s">
        <v>675</v>
      </c>
      <c r="AD1298" s="68" t="s">
        <v>676</v>
      </c>
      <c r="AE1298" s="68" t="s">
        <v>676</v>
      </c>
      <c r="AF1298" s="66" t="s">
        <v>733</v>
      </c>
      <c r="AG1298" s="66" t="s">
        <v>733</v>
      </c>
      <c r="AH1298" s="96" t="s">
        <v>679</v>
      </c>
      <c r="AI1298" s="66" t="s">
        <v>749</v>
      </c>
      <c r="AJ1298" s="66" t="s">
        <v>749</v>
      </c>
      <c r="AK1298" s="66" t="s">
        <v>749</v>
      </c>
      <c r="AL1298" s="66" t="s">
        <v>749</v>
      </c>
      <c r="AM1298" s="68" t="s">
        <v>675</v>
      </c>
      <c r="AN1298" s="66" t="s">
        <v>733</v>
      </c>
      <c r="AO1298" s="66" t="s">
        <v>663</v>
      </c>
      <c r="AP1298" s="95" t="s">
        <v>48</v>
      </c>
      <c r="AQ1298" s="383"/>
    </row>
    <row r="1299" spans="1:43" ht="17.25" hidden="1" customHeight="1" x14ac:dyDescent="0.2">
      <c r="A1299" s="347" t="str">
        <f>'Stammdaten Mitarbeitende'!AA1299</f>
        <v/>
      </c>
      <c r="B1299" s="348" t="str">
        <f t="shared" ref="B1299:B1319" si="1249">U1299</f>
        <v/>
      </c>
      <c r="C1299" s="162"/>
      <c r="D1299" s="163"/>
      <c r="E1299" s="164"/>
      <c r="F1299" s="165"/>
      <c r="G1299" s="307"/>
      <c r="H1299" s="308"/>
      <c r="I1299" s="346">
        <f t="shared" ref="I1299:I1319" si="1250">V1299</f>
        <v>0</v>
      </c>
      <c r="J1299" s="309" t="str">
        <f t="shared" ref="J1299:J1319" si="1251">W1299</f>
        <v/>
      </c>
      <c r="K1299" s="164"/>
      <c r="L1299" s="342" t="str">
        <f t="shared" ref="L1299:L1319" si="1252">Z1299</f>
        <v/>
      </c>
      <c r="M1299" s="309" t="str">
        <f t="shared" ref="M1299:M1319" si="1253">AB1299</f>
        <v/>
      </c>
      <c r="N1299" s="309" t="str">
        <f t="shared" ref="N1299:N1319" si="1254">AC1299</f>
        <v/>
      </c>
      <c r="O1299" s="309" t="str">
        <f t="shared" ref="O1299:O1319" si="1255">AD1299</f>
        <v/>
      </c>
      <c r="P1299" s="164"/>
      <c r="Q1299" s="309" t="str">
        <f t="shared" ref="Q1299:Q1319" si="1256">AE1299</f>
        <v/>
      </c>
      <c r="R1299" s="309" t="str">
        <f t="shared" ref="R1299:R1319" si="1257">AH1299</f>
        <v/>
      </c>
      <c r="S1299" s="56"/>
      <c r="T1299" s="57"/>
      <c r="U1299" s="64" t="str">
        <f>IF($A1299="","",'Stammdaten Mitarbeitende'!L1299)</f>
        <v/>
      </c>
      <c r="V1299" s="63">
        <f t="shared" ref="V1299:V1319" si="1258">IF(AND(G1299="",H1299=""),0,G1299-H1299)</f>
        <v>0</v>
      </c>
      <c r="W1299" s="63" t="str">
        <f t="shared" ref="W1299:W1319" si="1259">IF(OR($A1299="",D1299="",E1299="",F1299="",V1299=""),"",D1299-(E1299+F1299+V1299))</f>
        <v/>
      </c>
      <c r="X1299" s="63" t="str">
        <f t="shared" ref="X1299:X1319" si="1260">IF(W1299="","",MAX(W1299,0))</f>
        <v/>
      </c>
      <c r="Y1299" s="65" t="str">
        <f t="shared" ref="Y1299:Y1319" si="1261">IF(J1299="","",Y$4)</f>
        <v/>
      </c>
      <c r="Z1299" s="65" t="str">
        <f t="shared" ref="Z1299:Z1319" si="1262">IF(J1299="","",J1299*Z$4)</f>
        <v/>
      </c>
      <c r="AA1299" s="19" t="str">
        <f t="shared" ref="AA1299:AA1319" si="1263">IF(Y1299="","",AA$4)</f>
        <v/>
      </c>
      <c r="AB1299" s="19" t="str">
        <f t="shared" ref="AB1299:AB1319" si="1264">IF(J1299="","",ROUND(J1299*AB$4 - MAX(K1299-L1299,0),2))</f>
        <v/>
      </c>
      <c r="AC1299" s="19" t="str">
        <f t="shared" ref="AC1299:AC1319" si="1265">IF(OR($A1299="",J1299="",B1299="",M1299&lt;0),"",MAX(ROUND(M1299*B1299*2,1)/2,0))</f>
        <v/>
      </c>
      <c r="AD1299" s="19" t="str">
        <f t="shared" ref="AD1299:AD1319" si="1266">IF(OR($A1299="",N1299=""),"",ROUND(N1299*8/5,1)/2)</f>
        <v/>
      </c>
      <c r="AE1299" s="19" t="str">
        <f t="shared" ref="AE1299:AE1319" si="1267">IF(OR($A1299="",B1299="",N1299=""),"",ROUND(AE$3*C1299*B1299*16/50,1)/2)</f>
        <v/>
      </c>
      <c r="AF1299" s="19" t="str">
        <f t="shared" ref="AF1299:AF1319" si="1268">IF(OR($A1299="",J1299="",N1299=""),"",MAX(O1299+P1299-N1299,0))</f>
        <v/>
      </c>
      <c r="AG1299" s="19">
        <f t="shared" ref="AG1299:AG1319" si="1269">P1299</f>
        <v>0</v>
      </c>
      <c r="AH1299" s="19" t="str">
        <f t="shared" ref="AH1299:AH1319" si="1270">IF(OR($A1299="",N1299=""),"",ROUND((MAX(O1299-Q1299-AF1299,0))*2,1)/2)</f>
        <v/>
      </c>
      <c r="AI1299" s="81">
        <f t="shared" ref="AI1299:AI1319" si="1271">IF(D1299="",0,1)</f>
        <v>0</v>
      </c>
      <c r="AJ1299" s="80">
        <f>IF(J1299="",0,IF(ROUND(J1299,2)&lt;=0,0,1))</f>
        <v>0</v>
      </c>
      <c r="AK1299" s="19">
        <f t="shared" ref="AK1299:AK1319" si="1272">IF(D1299="",0,D1299)</f>
        <v>0</v>
      </c>
      <c r="AL1299" s="19">
        <f t="shared" ref="AL1299:AL1319" si="1273">IF(D1299="",0,F1299)</f>
        <v>0</v>
      </c>
      <c r="AM1299" s="64">
        <f>IF('Stammdaten Mitarbeitende'!N1299&gt;0,AC1299,0)</f>
        <v>0</v>
      </c>
      <c r="AN1299" s="74">
        <f>IF('Stammdaten Mitarbeitende'!N1299&gt;0,P1299,0)</f>
        <v>0</v>
      </c>
      <c r="AO1299" s="19">
        <f t="shared" ref="AO1299:AO1319" si="1274">D1299</f>
        <v>0</v>
      </c>
      <c r="AP1299" s="19">
        <f t="shared" ref="AP1299:AP1319" si="1275">F1299</f>
        <v>0</v>
      </c>
      <c r="AQ1299" s="97">
        <f t="shared" ref="AQ1299:AQ1319" si="1276">IF(AM1299="",0,MAX(AM1299-AN1299,0))</f>
        <v>0</v>
      </c>
    </row>
    <row r="1300" spans="1:43" ht="17.25" hidden="1" customHeight="1" x14ac:dyDescent="0.2">
      <c r="A1300" s="347" t="str">
        <f>'Stammdaten Mitarbeitende'!AA1300</f>
        <v/>
      </c>
      <c r="B1300" s="348" t="str">
        <f t="shared" si="1249"/>
        <v/>
      </c>
      <c r="C1300" s="162"/>
      <c r="D1300" s="163"/>
      <c r="E1300" s="164"/>
      <c r="F1300" s="165"/>
      <c r="G1300" s="307"/>
      <c r="H1300" s="308"/>
      <c r="I1300" s="346">
        <f t="shared" si="1250"/>
        <v>0</v>
      </c>
      <c r="J1300" s="309" t="str">
        <f t="shared" si="1251"/>
        <v/>
      </c>
      <c r="K1300" s="164"/>
      <c r="L1300" s="342" t="str">
        <f t="shared" si="1252"/>
        <v/>
      </c>
      <c r="M1300" s="309" t="str">
        <f t="shared" si="1253"/>
        <v/>
      </c>
      <c r="N1300" s="309" t="str">
        <f t="shared" si="1254"/>
        <v/>
      </c>
      <c r="O1300" s="309" t="str">
        <f t="shared" si="1255"/>
        <v/>
      </c>
      <c r="P1300" s="164"/>
      <c r="Q1300" s="309" t="str">
        <f t="shared" si="1256"/>
        <v/>
      </c>
      <c r="R1300" s="309" t="str">
        <f t="shared" si="1257"/>
        <v/>
      </c>
      <c r="S1300" s="56"/>
      <c r="T1300" s="57"/>
      <c r="U1300" s="64" t="str">
        <f>IF($A1300="","",'Stammdaten Mitarbeitende'!L1300)</f>
        <v/>
      </c>
      <c r="V1300" s="63">
        <f t="shared" si="1258"/>
        <v>0</v>
      </c>
      <c r="W1300" s="63" t="str">
        <f t="shared" si="1259"/>
        <v/>
      </c>
      <c r="X1300" s="63" t="str">
        <f t="shared" si="1260"/>
        <v/>
      </c>
      <c r="Y1300" s="65" t="str">
        <f t="shared" si="1261"/>
        <v/>
      </c>
      <c r="Z1300" s="65" t="str">
        <f t="shared" si="1262"/>
        <v/>
      </c>
      <c r="AA1300" s="19" t="str">
        <f t="shared" si="1263"/>
        <v/>
      </c>
      <c r="AB1300" s="19" t="str">
        <f t="shared" si="1264"/>
        <v/>
      </c>
      <c r="AC1300" s="19" t="str">
        <f t="shared" si="1265"/>
        <v/>
      </c>
      <c r="AD1300" s="19" t="str">
        <f t="shared" si="1266"/>
        <v/>
      </c>
      <c r="AE1300" s="19" t="str">
        <f t="shared" si="1267"/>
        <v/>
      </c>
      <c r="AF1300" s="19" t="str">
        <f t="shared" si="1268"/>
        <v/>
      </c>
      <c r="AG1300" s="19">
        <f t="shared" si="1269"/>
        <v>0</v>
      </c>
      <c r="AH1300" s="19" t="str">
        <f t="shared" si="1270"/>
        <v/>
      </c>
      <c r="AI1300" s="81">
        <f t="shared" si="1271"/>
        <v>0</v>
      </c>
      <c r="AJ1300" s="80">
        <f t="shared" ref="AJ1300:AJ1319" si="1277">IF(J1300="",0,IF(ROUND(J1300,2)&lt;=0,0,1))</f>
        <v>0</v>
      </c>
      <c r="AK1300" s="19">
        <f t="shared" si="1272"/>
        <v>0</v>
      </c>
      <c r="AL1300" s="19">
        <f t="shared" si="1273"/>
        <v>0</v>
      </c>
      <c r="AM1300" s="64">
        <f>IF('Stammdaten Mitarbeitende'!N1300&gt;0,AC1300,0)</f>
        <v>0</v>
      </c>
      <c r="AN1300" s="74">
        <f>IF('Stammdaten Mitarbeitende'!N1300&gt;0,P1300,0)</f>
        <v>0</v>
      </c>
      <c r="AO1300" s="19">
        <f t="shared" si="1274"/>
        <v>0</v>
      </c>
      <c r="AP1300" s="19">
        <f t="shared" si="1275"/>
        <v>0</v>
      </c>
      <c r="AQ1300" s="97">
        <f t="shared" si="1276"/>
        <v>0</v>
      </c>
    </row>
    <row r="1301" spans="1:43" ht="17.25" hidden="1" customHeight="1" x14ac:dyDescent="0.2">
      <c r="A1301" s="347" t="str">
        <f>'Stammdaten Mitarbeitende'!AA1301</f>
        <v/>
      </c>
      <c r="B1301" s="348" t="str">
        <f t="shared" si="1249"/>
        <v/>
      </c>
      <c r="C1301" s="162"/>
      <c r="D1301" s="163"/>
      <c r="E1301" s="164"/>
      <c r="F1301" s="165"/>
      <c r="G1301" s="307"/>
      <c r="H1301" s="308"/>
      <c r="I1301" s="346">
        <f t="shared" si="1250"/>
        <v>0</v>
      </c>
      <c r="J1301" s="309" t="str">
        <f t="shared" si="1251"/>
        <v/>
      </c>
      <c r="K1301" s="164"/>
      <c r="L1301" s="342" t="str">
        <f t="shared" si="1252"/>
        <v/>
      </c>
      <c r="M1301" s="309" t="str">
        <f t="shared" si="1253"/>
        <v/>
      </c>
      <c r="N1301" s="309" t="str">
        <f t="shared" si="1254"/>
        <v/>
      </c>
      <c r="O1301" s="309" t="str">
        <f t="shared" si="1255"/>
        <v/>
      </c>
      <c r="P1301" s="164"/>
      <c r="Q1301" s="309" t="str">
        <f t="shared" si="1256"/>
        <v/>
      </c>
      <c r="R1301" s="309" t="str">
        <f t="shared" si="1257"/>
        <v/>
      </c>
      <c r="S1301" s="56"/>
      <c r="T1301" s="57"/>
      <c r="U1301" s="64" t="str">
        <f>IF($A1301="","",'Stammdaten Mitarbeitende'!L1301)</f>
        <v/>
      </c>
      <c r="V1301" s="63">
        <f t="shared" si="1258"/>
        <v>0</v>
      </c>
      <c r="W1301" s="63" t="str">
        <f t="shared" si="1259"/>
        <v/>
      </c>
      <c r="X1301" s="63" t="str">
        <f t="shared" si="1260"/>
        <v/>
      </c>
      <c r="Y1301" s="65" t="str">
        <f t="shared" si="1261"/>
        <v/>
      </c>
      <c r="Z1301" s="65" t="str">
        <f t="shared" si="1262"/>
        <v/>
      </c>
      <c r="AA1301" s="19" t="str">
        <f t="shared" si="1263"/>
        <v/>
      </c>
      <c r="AB1301" s="19" t="str">
        <f t="shared" si="1264"/>
        <v/>
      </c>
      <c r="AC1301" s="19" t="str">
        <f t="shared" si="1265"/>
        <v/>
      </c>
      <c r="AD1301" s="19" t="str">
        <f t="shared" si="1266"/>
        <v/>
      </c>
      <c r="AE1301" s="19" t="str">
        <f t="shared" si="1267"/>
        <v/>
      </c>
      <c r="AF1301" s="19" t="str">
        <f t="shared" si="1268"/>
        <v/>
      </c>
      <c r="AG1301" s="19">
        <f t="shared" si="1269"/>
        <v>0</v>
      </c>
      <c r="AH1301" s="19" t="str">
        <f t="shared" si="1270"/>
        <v/>
      </c>
      <c r="AI1301" s="81">
        <f t="shared" si="1271"/>
        <v>0</v>
      </c>
      <c r="AJ1301" s="80">
        <f t="shared" si="1277"/>
        <v>0</v>
      </c>
      <c r="AK1301" s="19">
        <f t="shared" si="1272"/>
        <v>0</v>
      </c>
      <c r="AL1301" s="19">
        <f t="shared" si="1273"/>
        <v>0</v>
      </c>
      <c r="AM1301" s="64">
        <f>IF('Stammdaten Mitarbeitende'!N1301&gt;0,AC1301,0)</f>
        <v>0</v>
      </c>
      <c r="AN1301" s="74">
        <f>IF('Stammdaten Mitarbeitende'!N1301&gt;0,P1301,0)</f>
        <v>0</v>
      </c>
      <c r="AO1301" s="19">
        <f t="shared" si="1274"/>
        <v>0</v>
      </c>
      <c r="AP1301" s="19">
        <f t="shared" si="1275"/>
        <v>0</v>
      </c>
      <c r="AQ1301" s="97">
        <f t="shared" si="1276"/>
        <v>0</v>
      </c>
    </row>
    <row r="1302" spans="1:43" ht="17.25" hidden="1" customHeight="1" x14ac:dyDescent="0.2">
      <c r="A1302" s="347" t="str">
        <f>'Stammdaten Mitarbeitende'!AA1302</f>
        <v/>
      </c>
      <c r="B1302" s="348" t="str">
        <f t="shared" si="1249"/>
        <v/>
      </c>
      <c r="C1302" s="162"/>
      <c r="D1302" s="163"/>
      <c r="E1302" s="164"/>
      <c r="F1302" s="165"/>
      <c r="G1302" s="307"/>
      <c r="H1302" s="308"/>
      <c r="I1302" s="346">
        <f t="shared" si="1250"/>
        <v>0</v>
      </c>
      <c r="J1302" s="309" t="str">
        <f t="shared" si="1251"/>
        <v/>
      </c>
      <c r="K1302" s="164"/>
      <c r="L1302" s="342" t="str">
        <f t="shared" si="1252"/>
        <v/>
      </c>
      <c r="M1302" s="309" t="str">
        <f t="shared" si="1253"/>
        <v/>
      </c>
      <c r="N1302" s="309" t="str">
        <f t="shared" si="1254"/>
        <v/>
      </c>
      <c r="O1302" s="309" t="str">
        <f t="shared" si="1255"/>
        <v/>
      </c>
      <c r="P1302" s="164"/>
      <c r="Q1302" s="309" t="str">
        <f t="shared" si="1256"/>
        <v/>
      </c>
      <c r="R1302" s="309" t="str">
        <f t="shared" si="1257"/>
        <v/>
      </c>
      <c r="S1302" s="56"/>
      <c r="T1302" s="57"/>
      <c r="U1302" s="64" t="str">
        <f>IF($A1302="","",'Stammdaten Mitarbeitende'!L1302)</f>
        <v/>
      </c>
      <c r="V1302" s="63">
        <f t="shared" si="1258"/>
        <v>0</v>
      </c>
      <c r="W1302" s="63" t="str">
        <f t="shared" si="1259"/>
        <v/>
      </c>
      <c r="X1302" s="63" t="str">
        <f t="shared" si="1260"/>
        <v/>
      </c>
      <c r="Y1302" s="65" t="str">
        <f t="shared" si="1261"/>
        <v/>
      </c>
      <c r="Z1302" s="65" t="str">
        <f t="shared" si="1262"/>
        <v/>
      </c>
      <c r="AA1302" s="19" t="str">
        <f t="shared" si="1263"/>
        <v/>
      </c>
      <c r="AB1302" s="19" t="str">
        <f t="shared" si="1264"/>
        <v/>
      </c>
      <c r="AC1302" s="19" t="str">
        <f t="shared" si="1265"/>
        <v/>
      </c>
      <c r="AD1302" s="19" t="str">
        <f t="shared" si="1266"/>
        <v/>
      </c>
      <c r="AE1302" s="19" t="str">
        <f t="shared" si="1267"/>
        <v/>
      </c>
      <c r="AF1302" s="19" t="str">
        <f t="shared" si="1268"/>
        <v/>
      </c>
      <c r="AG1302" s="19">
        <f t="shared" si="1269"/>
        <v>0</v>
      </c>
      <c r="AH1302" s="19" t="str">
        <f t="shared" si="1270"/>
        <v/>
      </c>
      <c r="AI1302" s="81">
        <f t="shared" si="1271"/>
        <v>0</v>
      </c>
      <c r="AJ1302" s="80">
        <f t="shared" si="1277"/>
        <v>0</v>
      </c>
      <c r="AK1302" s="19">
        <f t="shared" si="1272"/>
        <v>0</v>
      </c>
      <c r="AL1302" s="19">
        <f t="shared" si="1273"/>
        <v>0</v>
      </c>
      <c r="AM1302" s="64">
        <f>IF('Stammdaten Mitarbeitende'!N1302&gt;0,AC1302,0)</f>
        <v>0</v>
      </c>
      <c r="AN1302" s="74">
        <f>IF('Stammdaten Mitarbeitende'!N1302&gt;0,P1302,0)</f>
        <v>0</v>
      </c>
      <c r="AO1302" s="19">
        <f t="shared" si="1274"/>
        <v>0</v>
      </c>
      <c r="AP1302" s="19">
        <f t="shared" si="1275"/>
        <v>0</v>
      </c>
      <c r="AQ1302" s="97">
        <f t="shared" si="1276"/>
        <v>0</v>
      </c>
    </row>
    <row r="1303" spans="1:43" ht="17.25" hidden="1" customHeight="1" x14ac:dyDescent="0.2">
      <c r="A1303" s="347" t="str">
        <f>'Stammdaten Mitarbeitende'!AA1303</f>
        <v/>
      </c>
      <c r="B1303" s="348" t="str">
        <f t="shared" si="1249"/>
        <v/>
      </c>
      <c r="C1303" s="162"/>
      <c r="D1303" s="163"/>
      <c r="E1303" s="164"/>
      <c r="F1303" s="165"/>
      <c r="G1303" s="307"/>
      <c r="H1303" s="308"/>
      <c r="I1303" s="346">
        <f t="shared" si="1250"/>
        <v>0</v>
      </c>
      <c r="J1303" s="309" t="str">
        <f t="shared" si="1251"/>
        <v/>
      </c>
      <c r="K1303" s="164"/>
      <c r="L1303" s="342" t="str">
        <f t="shared" si="1252"/>
        <v/>
      </c>
      <c r="M1303" s="309" t="str">
        <f t="shared" si="1253"/>
        <v/>
      </c>
      <c r="N1303" s="309" t="str">
        <f t="shared" si="1254"/>
        <v/>
      </c>
      <c r="O1303" s="309" t="str">
        <f t="shared" si="1255"/>
        <v/>
      </c>
      <c r="P1303" s="164"/>
      <c r="Q1303" s="309" t="str">
        <f t="shared" si="1256"/>
        <v/>
      </c>
      <c r="R1303" s="309" t="str">
        <f t="shared" si="1257"/>
        <v/>
      </c>
      <c r="S1303" s="56"/>
      <c r="T1303" s="57"/>
      <c r="U1303" s="64" t="str">
        <f>IF($A1303="","",'Stammdaten Mitarbeitende'!L1303)</f>
        <v/>
      </c>
      <c r="V1303" s="63">
        <f t="shared" si="1258"/>
        <v>0</v>
      </c>
      <c r="W1303" s="63" t="str">
        <f t="shared" si="1259"/>
        <v/>
      </c>
      <c r="X1303" s="63" t="str">
        <f t="shared" si="1260"/>
        <v/>
      </c>
      <c r="Y1303" s="65" t="str">
        <f t="shared" si="1261"/>
        <v/>
      </c>
      <c r="Z1303" s="65" t="str">
        <f t="shared" si="1262"/>
        <v/>
      </c>
      <c r="AA1303" s="19" t="str">
        <f t="shared" si="1263"/>
        <v/>
      </c>
      <c r="AB1303" s="19" t="str">
        <f t="shared" si="1264"/>
        <v/>
      </c>
      <c r="AC1303" s="19" t="str">
        <f t="shared" si="1265"/>
        <v/>
      </c>
      <c r="AD1303" s="19" t="str">
        <f t="shared" si="1266"/>
        <v/>
      </c>
      <c r="AE1303" s="19" t="str">
        <f t="shared" si="1267"/>
        <v/>
      </c>
      <c r="AF1303" s="19" t="str">
        <f t="shared" si="1268"/>
        <v/>
      </c>
      <c r="AG1303" s="19">
        <f t="shared" si="1269"/>
        <v>0</v>
      </c>
      <c r="AH1303" s="19" t="str">
        <f t="shared" si="1270"/>
        <v/>
      </c>
      <c r="AI1303" s="81">
        <f t="shared" si="1271"/>
        <v>0</v>
      </c>
      <c r="AJ1303" s="80">
        <f t="shared" si="1277"/>
        <v>0</v>
      </c>
      <c r="AK1303" s="19">
        <f t="shared" si="1272"/>
        <v>0</v>
      </c>
      <c r="AL1303" s="19">
        <f t="shared" si="1273"/>
        <v>0</v>
      </c>
      <c r="AM1303" s="64">
        <f>IF('Stammdaten Mitarbeitende'!N1303&gt;0,AC1303,0)</f>
        <v>0</v>
      </c>
      <c r="AN1303" s="74">
        <f>IF('Stammdaten Mitarbeitende'!N1303&gt;0,P1303,0)</f>
        <v>0</v>
      </c>
      <c r="AO1303" s="19">
        <f t="shared" si="1274"/>
        <v>0</v>
      </c>
      <c r="AP1303" s="19">
        <f t="shared" si="1275"/>
        <v>0</v>
      </c>
      <c r="AQ1303" s="97">
        <f t="shared" si="1276"/>
        <v>0</v>
      </c>
    </row>
    <row r="1304" spans="1:43" ht="17.25" hidden="1" customHeight="1" x14ac:dyDescent="0.2">
      <c r="A1304" s="347" t="str">
        <f>'Stammdaten Mitarbeitende'!AA1304</f>
        <v/>
      </c>
      <c r="B1304" s="348" t="str">
        <f t="shared" si="1249"/>
        <v/>
      </c>
      <c r="C1304" s="162"/>
      <c r="D1304" s="163"/>
      <c r="E1304" s="164"/>
      <c r="F1304" s="165"/>
      <c r="G1304" s="307"/>
      <c r="H1304" s="308"/>
      <c r="I1304" s="346">
        <f t="shared" si="1250"/>
        <v>0</v>
      </c>
      <c r="J1304" s="309" t="str">
        <f t="shared" si="1251"/>
        <v/>
      </c>
      <c r="K1304" s="164"/>
      <c r="L1304" s="342" t="str">
        <f t="shared" si="1252"/>
        <v/>
      </c>
      <c r="M1304" s="309" t="str">
        <f t="shared" si="1253"/>
        <v/>
      </c>
      <c r="N1304" s="309" t="str">
        <f t="shared" si="1254"/>
        <v/>
      </c>
      <c r="O1304" s="309" t="str">
        <f t="shared" si="1255"/>
        <v/>
      </c>
      <c r="P1304" s="164"/>
      <c r="Q1304" s="309" t="str">
        <f t="shared" si="1256"/>
        <v/>
      </c>
      <c r="R1304" s="309" t="str">
        <f t="shared" si="1257"/>
        <v/>
      </c>
      <c r="S1304" s="56"/>
      <c r="T1304" s="57"/>
      <c r="U1304" s="64" t="str">
        <f>IF($A1304="","",'Stammdaten Mitarbeitende'!L1304)</f>
        <v/>
      </c>
      <c r="V1304" s="63">
        <f t="shared" si="1258"/>
        <v>0</v>
      </c>
      <c r="W1304" s="63" t="str">
        <f t="shared" si="1259"/>
        <v/>
      </c>
      <c r="X1304" s="63" t="str">
        <f t="shared" si="1260"/>
        <v/>
      </c>
      <c r="Y1304" s="65" t="str">
        <f t="shared" si="1261"/>
        <v/>
      </c>
      <c r="Z1304" s="65" t="str">
        <f t="shared" si="1262"/>
        <v/>
      </c>
      <c r="AA1304" s="19" t="str">
        <f t="shared" si="1263"/>
        <v/>
      </c>
      <c r="AB1304" s="19" t="str">
        <f t="shared" si="1264"/>
        <v/>
      </c>
      <c r="AC1304" s="19" t="str">
        <f t="shared" si="1265"/>
        <v/>
      </c>
      <c r="AD1304" s="19" t="str">
        <f t="shared" si="1266"/>
        <v/>
      </c>
      <c r="AE1304" s="19" t="str">
        <f t="shared" si="1267"/>
        <v/>
      </c>
      <c r="AF1304" s="19" t="str">
        <f t="shared" si="1268"/>
        <v/>
      </c>
      <c r="AG1304" s="19">
        <f t="shared" si="1269"/>
        <v>0</v>
      </c>
      <c r="AH1304" s="19" t="str">
        <f t="shared" si="1270"/>
        <v/>
      </c>
      <c r="AI1304" s="81">
        <f t="shared" si="1271"/>
        <v>0</v>
      </c>
      <c r="AJ1304" s="80">
        <f t="shared" si="1277"/>
        <v>0</v>
      </c>
      <c r="AK1304" s="19">
        <f t="shared" si="1272"/>
        <v>0</v>
      </c>
      <c r="AL1304" s="19">
        <f t="shared" si="1273"/>
        <v>0</v>
      </c>
      <c r="AM1304" s="64">
        <f>IF('Stammdaten Mitarbeitende'!N1304&gt;0,AC1304,0)</f>
        <v>0</v>
      </c>
      <c r="AN1304" s="74">
        <f>IF('Stammdaten Mitarbeitende'!N1304&gt;0,P1304,0)</f>
        <v>0</v>
      </c>
      <c r="AO1304" s="19">
        <f t="shared" si="1274"/>
        <v>0</v>
      </c>
      <c r="AP1304" s="19">
        <f t="shared" si="1275"/>
        <v>0</v>
      </c>
      <c r="AQ1304" s="97">
        <f t="shared" si="1276"/>
        <v>0</v>
      </c>
    </row>
    <row r="1305" spans="1:43" ht="17.25" hidden="1" customHeight="1" x14ac:dyDescent="0.2">
      <c r="A1305" s="347" t="str">
        <f>'Stammdaten Mitarbeitende'!AA1305</f>
        <v/>
      </c>
      <c r="B1305" s="348" t="str">
        <f t="shared" si="1249"/>
        <v/>
      </c>
      <c r="C1305" s="162"/>
      <c r="D1305" s="163"/>
      <c r="E1305" s="164"/>
      <c r="F1305" s="165"/>
      <c r="G1305" s="307"/>
      <c r="H1305" s="308"/>
      <c r="I1305" s="346">
        <f t="shared" si="1250"/>
        <v>0</v>
      </c>
      <c r="J1305" s="309" t="str">
        <f t="shared" si="1251"/>
        <v/>
      </c>
      <c r="K1305" s="164"/>
      <c r="L1305" s="342" t="str">
        <f t="shared" si="1252"/>
        <v/>
      </c>
      <c r="M1305" s="309" t="str">
        <f t="shared" si="1253"/>
        <v/>
      </c>
      <c r="N1305" s="309" t="str">
        <f t="shared" si="1254"/>
        <v/>
      </c>
      <c r="O1305" s="309" t="str">
        <f t="shared" si="1255"/>
        <v/>
      </c>
      <c r="P1305" s="164"/>
      <c r="Q1305" s="309" t="str">
        <f t="shared" si="1256"/>
        <v/>
      </c>
      <c r="R1305" s="309" t="str">
        <f t="shared" si="1257"/>
        <v/>
      </c>
      <c r="S1305" s="56"/>
      <c r="T1305" s="57"/>
      <c r="U1305" s="64" t="str">
        <f>IF($A1305="","",'Stammdaten Mitarbeitende'!L1305)</f>
        <v/>
      </c>
      <c r="V1305" s="63">
        <f t="shared" si="1258"/>
        <v>0</v>
      </c>
      <c r="W1305" s="63" t="str">
        <f t="shared" si="1259"/>
        <v/>
      </c>
      <c r="X1305" s="63" t="str">
        <f t="shared" si="1260"/>
        <v/>
      </c>
      <c r="Y1305" s="65" t="str">
        <f t="shared" si="1261"/>
        <v/>
      </c>
      <c r="Z1305" s="65" t="str">
        <f t="shared" si="1262"/>
        <v/>
      </c>
      <c r="AA1305" s="19" t="str">
        <f t="shared" si="1263"/>
        <v/>
      </c>
      <c r="AB1305" s="19" t="str">
        <f t="shared" si="1264"/>
        <v/>
      </c>
      <c r="AC1305" s="19" t="str">
        <f t="shared" si="1265"/>
        <v/>
      </c>
      <c r="AD1305" s="19" t="str">
        <f t="shared" si="1266"/>
        <v/>
      </c>
      <c r="AE1305" s="19" t="str">
        <f t="shared" si="1267"/>
        <v/>
      </c>
      <c r="AF1305" s="19" t="str">
        <f t="shared" si="1268"/>
        <v/>
      </c>
      <c r="AG1305" s="19">
        <f t="shared" si="1269"/>
        <v>0</v>
      </c>
      <c r="AH1305" s="19" t="str">
        <f t="shared" si="1270"/>
        <v/>
      </c>
      <c r="AI1305" s="81">
        <f t="shared" si="1271"/>
        <v>0</v>
      </c>
      <c r="AJ1305" s="80">
        <f t="shared" si="1277"/>
        <v>0</v>
      </c>
      <c r="AK1305" s="19">
        <f t="shared" si="1272"/>
        <v>0</v>
      </c>
      <c r="AL1305" s="19">
        <f t="shared" si="1273"/>
        <v>0</v>
      </c>
      <c r="AM1305" s="64">
        <f>IF('Stammdaten Mitarbeitende'!N1305&gt;0,AC1305,0)</f>
        <v>0</v>
      </c>
      <c r="AN1305" s="74">
        <f>IF('Stammdaten Mitarbeitende'!N1305&gt;0,P1305,0)</f>
        <v>0</v>
      </c>
      <c r="AO1305" s="19">
        <f t="shared" si="1274"/>
        <v>0</v>
      </c>
      <c r="AP1305" s="19">
        <f t="shared" si="1275"/>
        <v>0</v>
      </c>
      <c r="AQ1305" s="97">
        <f t="shared" si="1276"/>
        <v>0</v>
      </c>
    </row>
    <row r="1306" spans="1:43" ht="17.25" hidden="1" customHeight="1" x14ac:dyDescent="0.2">
      <c r="A1306" s="347" t="str">
        <f>'Stammdaten Mitarbeitende'!AA1306</f>
        <v/>
      </c>
      <c r="B1306" s="348" t="str">
        <f t="shared" si="1249"/>
        <v/>
      </c>
      <c r="C1306" s="162"/>
      <c r="D1306" s="163"/>
      <c r="E1306" s="164"/>
      <c r="F1306" s="165"/>
      <c r="G1306" s="307"/>
      <c r="H1306" s="308"/>
      <c r="I1306" s="346">
        <f t="shared" si="1250"/>
        <v>0</v>
      </c>
      <c r="J1306" s="309" t="str">
        <f t="shared" si="1251"/>
        <v/>
      </c>
      <c r="K1306" s="164"/>
      <c r="L1306" s="342" t="str">
        <f t="shared" si="1252"/>
        <v/>
      </c>
      <c r="M1306" s="309" t="str">
        <f t="shared" si="1253"/>
        <v/>
      </c>
      <c r="N1306" s="309" t="str">
        <f t="shared" si="1254"/>
        <v/>
      </c>
      <c r="O1306" s="309" t="str">
        <f t="shared" si="1255"/>
        <v/>
      </c>
      <c r="P1306" s="164"/>
      <c r="Q1306" s="309" t="str">
        <f t="shared" si="1256"/>
        <v/>
      </c>
      <c r="R1306" s="309" t="str">
        <f t="shared" si="1257"/>
        <v/>
      </c>
      <c r="S1306" s="56"/>
      <c r="T1306" s="57"/>
      <c r="U1306" s="64" t="str">
        <f>IF($A1306="","",'Stammdaten Mitarbeitende'!L1306)</f>
        <v/>
      </c>
      <c r="V1306" s="63">
        <f t="shared" si="1258"/>
        <v>0</v>
      </c>
      <c r="W1306" s="63" t="str">
        <f t="shared" si="1259"/>
        <v/>
      </c>
      <c r="X1306" s="63" t="str">
        <f t="shared" si="1260"/>
        <v/>
      </c>
      <c r="Y1306" s="65" t="str">
        <f t="shared" si="1261"/>
        <v/>
      </c>
      <c r="Z1306" s="65" t="str">
        <f t="shared" si="1262"/>
        <v/>
      </c>
      <c r="AA1306" s="19" t="str">
        <f t="shared" si="1263"/>
        <v/>
      </c>
      <c r="AB1306" s="19" t="str">
        <f t="shared" si="1264"/>
        <v/>
      </c>
      <c r="AC1306" s="19" t="str">
        <f t="shared" si="1265"/>
        <v/>
      </c>
      <c r="AD1306" s="19" t="str">
        <f t="shared" si="1266"/>
        <v/>
      </c>
      <c r="AE1306" s="19" t="str">
        <f t="shared" si="1267"/>
        <v/>
      </c>
      <c r="AF1306" s="19" t="str">
        <f t="shared" si="1268"/>
        <v/>
      </c>
      <c r="AG1306" s="19">
        <f t="shared" si="1269"/>
        <v>0</v>
      </c>
      <c r="AH1306" s="19" t="str">
        <f t="shared" si="1270"/>
        <v/>
      </c>
      <c r="AI1306" s="81">
        <f t="shared" si="1271"/>
        <v>0</v>
      </c>
      <c r="AJ1306" s="80">
        <f t="shared" si="1277"/>
        <v>0</v>
      </c>
      <c r="AK1306" s="19">
        <f t="shared" si="1272"/>
        <v>0</v>
      </c>
      <c r="AL1306" s="19">
        <f t="shared" si="1273"/>
        <v>0</v>
      </c>
      <c r="AM1306" s="64">
        <f>IF('Stammdaten Mitarbeitende'!N1306&gt;0,AC1306,0)</f>
        <v>0</v>
      </c>
      <c r="AN1306" s="74">
        <f>IF('Stammdaten Mitarbeitende'!N1306&gt;0,P1306,0)</f>
        <v>0</v>
      </c>
      <c r="AO1306" s="19">
        <f t="shared" si="1274"/>
        <v>0</v>
      </c>
      <c r="AP1306" s="19">
        <f t="shared" si="1275"/>
        <v>0</v>
      </c>
      <c r="AQ1306" s="97">
        <f t="shared" si="1276"/>
        <v>0</v>
      </c>
    </row>
    <row r="1307" spans="1:43" ht="17.25" hidden="1" customHeight="1" x14ac:dyDescent="0.2">
      <c r="A1307" s="347" t="str">
        <f>'Stammdaten Mitarbeitende'!AA1307</f>
        <v/>
      </c>
      <c r="B1307" s="348" t="str">
        <f t="shared" si="1249"/>
        <v/>
      </c>
      <c r="C1307" s="162"/>
      <c r="D1307" s="163"/>
      <c r="E1307" s="164"/>
      <c r="F1307" s="165"/>
      <c r="G1307" s="307"/>
      <c r="H1307" s="308"/>
      <c r="I1307" s="346">
        <f t="shared" si="1250"/>
        <v>0</v>
      </c>
      <c r="J1307" s="309" t="str">
        <f t="shared" si="1251"/>
        <v/>
      </c>
      <c r="K1307" s="164"/>
      <c r="L1307" s="342" t="str">
        <f t="shared" si="1252"/>
        <v/>
      </c>
      <c r="M1307" s="309" t="str">
        <f t="shared" si="1253"/>
        <v/>
      </c>
      <c r="N1307" s="309" t="str">
        <f t="shared" si="1254"/>
        <v/>
      </c>
      <c r="O1307" s="309" t="str">
        <f t="shared" si="1255"/>
        <v/>
      </c>
      <c r="P1307" s="164"/>
      <c r="Q1307" s="309" t="str">
        <f t="shared" si="1256"/>
        <v/>
      </c>
      <c r="R1307" s="309" t="str">
        <f t="shared" si="1257"/>
        <v/>
      </c>
      <c r="S1307" s="56"/>
      <c r="T1307" s="57"/>
      <c r="U1307" s="64" t="str">
        <f>IF($A1307="","",'Stammdaten Mitarbeitende'!L1307)</f>
        <v/>
      </c>
      <c r="V1307" s="63">
        <f t="shared" si="1258"/>
        <v>0</v>
      </c>
      <c r="W1307" s="63" t="str">
        <f t="shared" si="1259"/>
        <v/>
      </c>
      <c r="X1307" s="63" t="str">
        <f t="shared" si="1260"/>
        <v/>
      </c>
      <c r="Y1307" s="65" t="str">
        <f t="shared" si="1261"/>
        <v/>
      </c>
      <c r="Z1307" s="65" t="str">
        <f t="shared" si="1262"/>
        <v/>
      </c>
      <c r="AA1307" s="19" t="str">
        <f t="shared" si="1263"/>
        <v/>
      </c>
      <c r="AB1307" s="19" t="str">
        <f t="shared" si="1264"/>
        <v/>
      </c>
      <c r="AC1307" s="19" t="str">
        <f t="shared" si="1265"/>
        <v/>
      </c>
      <c r="AD1307" s="19" t="str">
        <f t="shared" si="1266"/>
        <v/>
      </c>
      <c r="AE1307" s="19" t="str">
        <f t="shared" si="1267"/>
        <v/>
      </c>
      <c r="AF1307" s="19" t="str">
        <f t="shared" si="1268"/>
        <v/>
      </c>
      <c r="AG1307" s="19">
        <f t="shared" si="1269"/>
        <v>0</v>
      </c>
      <c r="AH1307" s="19" t="str">
        <f t="shared" si="1270"/>
        <v/>
      </c>
      <c r="AI1307" s="81">
        <f t="shared" si="1271"/>
        <v>0</v>
      </c>
      <c r="AJ1307" s="80">
        <f t="shared" si="1277"/>
        <v>0</v>
      </c>
      <c r="AK1307" s="19">
        <f t="shared" si="1272"/>
        <v>0</v>
      </c>
      <c r="AL1307" s="19">
        <f t="shared" si="1273"/>
        <v>0</v>
      </c>
      <c r="AM1307" s="64">
        <f>IF('Stammdaten Mitarbeitende'!N1307&gt;0,AC1307,0)</f>
        <v>0</v>
      </c>
      <c r="AN1307" s="74">
        <f>IF('Stammdaten Mitarbeitende'!N1307&gt;0,P1307,0)</f>
        <v>0</v>
      </c>
      <c r="AO1307" s="19">
        <f t="shared" si="1274"/>
        <v>0</v>
      </c>
      <c r="AP1307" s="19">
        <f t="shared" si="1275"/>
        <v>0</v>
      </c>
      <c r="AQ1307" s="97">
        <f t="shared" si="1276"/>
        <v>0</v>
      </c>
    </row>
    <row r="1308" spans="1:43" ht="17.25" hidden="1" customHeight="1" x14ac:dyDescent="0.2">
      <c r="A1308" s="347" t="str">
        <f>'Stammdaten Mitarbeitende'!AA1308</f>
        <v/>
      </c>
      <c r="B1308" s="348" t="str">
        <f t="shared" si="1249"/>
        <v/>
      </c>
      <c r="C1308" s="162"/>
      <c r="D1308" s="163"/>
      <c r="E1308" s="164"/>
      <c r="F1308" s="165"/>
      <c r="G1308" s="307"/>
      <c r="H1308" s="308"/>
      <c r="I1308" s="346">
        <f t="shared" si="1250"/>
        <v>0</v>
      </c>
      <c r="J1308" s="309" t="str">
        <f t="shared" si="1251"/>
        <v/>
      </c>
      <c r="K1308" s="164"/>
      <c r="L1308" s="342" t="str">
        <f t="shared" si="1252"/>
        <v/>
      </c>
      <c r="M1308" s="309" t="str">
        <f t="shared" si="1253"/>
        <v/>
      </c>
      <c r="N1308" s="309" t="str">
        <f t="shared" si="1254"/>
        <v/>
      </c>
      <c r="O1308" s="309" t="str">
        <f t="shared" si="1255"/>
        <v/>
      </c>
      <c r="P1308" s="164"/>
      <c r="Q1308" s="309" t="str">
        <f t="shared" si="1256"/>
        <v/>
      </c>
      <c r="R1308" s="309" t="str">
        <f t="shared" si="1257"/>
        <v/>
      </c>
      <c r="S1308" s="56"/>
      <c r="T1308" s="57"/>
      <c r="U1308" s="64" t="str">
        <f>IF($A1308="","",'Stammdaten Mitarbeitende'!L1308)</f>
        <v/>
      </c>
      <c r="V1308" s="63">
        <f t="shared" si="1258"/>
        <v>0</v>
      </c>
      <c r="W1308" s="63" t="str">
        <f t="shared" si="1259"/>
        <v/>
      </c>
      <c r="X1308" s="63" t="str">
        <f t="shared" si="1260"/>
        <v/>
      </c>
      <c r="Y1308" s="65" t="str">
        <f t="shared" si="1261"/>
        <v/>
      </c>
      <c r="Z1308" s="65" t="str">
        <f t="shared" si="1262"/>
        <v/>
      </c>
      <c r="AA1308" s="19" t="str">
        <f t="shared" si="1263"/>
        <v/>
      </c>
      <c r="AB1308" s="19" t="str">
        <f t="shared" si="1264"/>
        <v/>
      </c>
      <c r="AC1308" s="19" t="str">
        <f t="shared" si="1265"/>
        <v/>
      </c>
      <c r="AD1308" s="19" t="str">
        <f t="shared" si="1266"/>
        <v/>
      </c>
      <c r="AE1308" s="19" t="str">
        <f t="shared" si="1267"/>
        <v/>
      </c>
      <c r="AF1308" s="19" t="str">
        <f t="shared" si="1268"/>
        <v/>
      </c>
      <c r="AG1308" s="19">
        <f t="shared" si="1269"/>
        <v>0</v>
      </c>
      <c r="AH1308" s="19" t="str">
        <f t="shared" si="1270"/>
        <v/>
      </c>
      <c r="AI1308" s="81">
        <f t="shared" si="1271"/>
        <v>0</v>
      </c>
      <c r="AJ1308" s="80">
        <f t="shared" si="1277"/>
        <v>0</v>
      </c>
      <c r="AK1308" s="19">
        <f t="shared" si="1272"/>
        <v>0</v>
      </c>
      <c r="AL1308" s="19">
        <f t="shared" si="1273"/>
        <v>0</v>
      </c>
      <c r="AM1308" s="64">
        <f>IF('Stammdaten Mitarbeitende'!N1308&gt;0,AC1308,0)</f>
        <v>0</v>
      </c>
      <c r="AN1308" s="74">
        <f>IF('Stammdaten Mitarbeitende'!N1308&gt;0,P1308,0)</f>
        <v>0</v>
      </c>
      <c r="AO1308" s="19">
        <f t="shared" si="1274"/>
        <v>0</v>
      </c>
      <c r="AP1308" s="19">
        <f t="shared" si="1275"/>
        <v>0</v>
      </c>
      <c r="AQ1308" s="97">
        <f t="shared" si="1276"/>
        <v>0</v>
      </c>
    </row>
    <row r="1309" spans="1:43" ht="17.25" hidden="1" customHeight="1" x14ac:dyDescent="0.2">
      <c r="A1309" s="347" t="str">
        <f>'Stammdaten Mitarbeitende'!AA1309</f>
        <v/>
      </c>
      <c r="B1309" s="348" t="str">
        <f t="shared" si="1249"/>
        <v/>
      </c>
      <c r="C1309" s="162"/>
      <c r="D1309" s="163"/>
      <c r="E1309" s="164"/>
      <c r="F1309" s="165"/>
      <c r="G1309" s="307"/>
      <c r="H1309" s="308"/>
      <c r="I1309" s="346">
        <f t="shared" si="1250"/>
        <v>0</v>
      </c>
      <c r="J1309" s="309" t="str">
        <f t="shared" si="1251"/>
        <v/>
      </c>
      <c r="K1309" s="164"/>
      <c r="L1309" s="342" t="str">
        <f t="shared" si="1252"/>
        <v/>
      </c>
      <c r="M1309" s="309" t="str">
        <f t="shared" si="1253"/>
        <v/>
      </c>
      <c r="N1309" s="309" t="str">
        <f t="shared" si="1254"/>
        <v/>
      </c>
      <c r="O1309" s="309" t="str">
        <f t="shared" si="1255"/>
        <v/>
      </c>
      <c r="P1309" s="164"/>
      <c r="Q1309" s="309" t="str">
        <f t="shared" si="1256"/>
        <v/>
      </c>
      <c r="R1309" s="309" t="str">
        <f t="shared" si="1257"/>
        <v/>
      </c>
      <c r="S1309" s="56"/>
      <c r="T1309" s="57"/>
      <c r="U1309" s="64" t="str">
        <f>IF($A1309="","",'Stammdaten Mitarbeitende'!L1309)</f>
        <v/>
      </c>
      <c r="V1309" s="63">
        <f t="shared" si="1258"/>
        <v>0</v>
      </c>
      <c r="W1309" s="63" t="str">
        <f t="shared" si="1259"/>
        <v/>
      </c>
      <c r="X1309" s="63" t="str">
        <f t="shared" si="1260"/>
        <v/>
      </c>
      <c r="Y1309" s="65" t="str">
        <f t="shared" si="1261"/>
        <v/>
      </c>
      <c r="Z1309" s="65" t="str">
        <f t="shared" si="1262"/>
        <v/>
      </c>
      <c r="AA1309" s="19" t="str">
        <f t="shared" si="1263"/>
        <v/>
      </c>
      <c r="AB1309" s="19" t="str">
        <f t="shared" si="1264"/>
        <v/>
      </c>
      <c r="AC1309" s="19" t="str">
        <f t="shared" si="1265"/>
        <v/>
      </c>
      <c r="AD1309" s="19" t="str">
        <f t="shared" si="1266"/>
        <v/>
      </c>
      <c r="AE1309" s="19" t="str">
        <f t="shared" si="1267"/>
        <v/>
      </c>
      <c r="AF1309" s="19" t="str">
        <f t="shared" si="1268"/>
        <v/>
      </c>
      <c r="AG1309" s="19">
        <f t="shared" si="1269"/>
        <v>0</v>
      </c>
      <c r="AH1309" s="19" t="str">
        <f t="shared" si="1270"/>
        <v/>
      </c>
      <c r="AI1309" s="81">
        <f t="shared" si="1271"/>
        <v>0</v>
      </c>
      <c r="AJ1309" s="80">
        <f t="shared" si="1277"/>
        <v>0</v>
      </c>
      <c r="AK1309" s="19">
        <f t="shared" si="1272"/>
        <v>0</v>
      </c>
      <c r="AL1309" s="19">
        <f t="shared" si="1273"/>
        <v>0</v>
      </c>
      <c r="AM1309" s="64">
        <f>IF('Stammdaten Mitarbeitende'!N1309&gt;0,AC1309,0)</f>
        <v>0</v>
      </c>
      <c r="AN1309" s="74">
        <f>IF('Stammdaten Mitarbeitende'!N1309&gt;0,P1309,0)</f>
        <v>0</v>
      </c>
      <c r="AO1309" s="19">
        <f t="shared" si="1274"/>
        <v>0</v>
      </c>
      <c r="AP1309" s="19">
        <f t="shared" si="1275"/>
        <v>0</v>
      </c>
      <c r="AQ1309" s="97">
        <f t="shared" si="1276"/>
        <v>0</v>
      </c>
    </row>
    <row r="1310" spans="1:43" ht="17.25" hidden="1" customHeight="1" x14ac:dyDescent="0.2">
      <c r="A1310" s="347" t="str">
        <f>'Stammdaten Mitarbeitende'!AA1310</f>
        <v/>
      </c>
      <c r="B1310" s="348" t="str">
        <f t="shared" si="1249"/>
        <v/>
      </c>
      <c r="C1310" s="162"/>
      <c r="D1310" s="163"/>
      <c r="E1310" s="164"/>
      <c r="F1310" s="165"/>
      <c r="G1310" s="307"/>
      <c r="H1310" s="308"/>
      <c r="I1310" s="346">
        <f t="shared" si="1250"/>
        <v>0</v>
      </c>
      <c r="J1310" s="309" t="str">
        <f t="shared" si="1251"/>
        <v/>
      </c>
      <c r="K1310" s="164"/>
      <c r="L1310" s="342" t="str">
        <f t="shared" si="1252"/>
        <v/>
      </c>
      <c r="M1310" s="309" t="str">
        <f t="shared" si="1253"/>
        <v/>
      </c>
      <c r="N1310" s="309" t="str">
        <f t="shared" si="1254"/>
        <v/>
      </c>
      <c r="O1310" s="309" t="str">
        <f t="shared" si="1255"/>
        <v/>
      </c>
      <c r="P1310" s="164"/>
      <c r="Q1310" s="309" t="str">
        <f t="shared" si="1256"/>
        <v/>
      </c>
      <c r="R1310" s="309" t="str">
        <f t="shared" si="1257"/>
        <v/>
      </c>
      <c r="S1310" s="56"/>
      <c r="T1310" s="57"/>
      <c r="U1310" s="64" t="str">
        <f>IF($A1310="","",'Stammdaten Mitarbeitende'!L1310)</f>
        <v/>
      </c>
      <c r="V1310" s="63">
        <f t="shared" si="1258"/>
        <v>0</v>
      </c>
      <c r="W1310" s="63" t="str">
        <f t="shared" si="1259"/>
        <v/>
      </c>
      <c r="X1310" s="63" t="str">
        <f t="shared" si="1260"/>
        <v/>
      </c>
      <c r="Y1310" s="65" t="str">
        <f t="shared" si="1261"/>
        <v/>
      </c>
      <c r="Z1310" s="65" t="str">
        <f t="shared" si="1262"/>
        <v/>
      </c>
      <c r="AA1310" s="19" t="str">
        <f t="shared" si="1263"/>
        <v/>
      </c>
      <c r="AB1310" s="19" t="str">
        <f t="shared" si="1264"/>
        <v/>
      </c>
      <c r="AC1310" s="19" t="str">
        <f t="shared" si="1265"/>
        <v/>
      </c>
      <c r="AD1310" s="19" t="str">
        <f t="shared" si="1266"/>
        <v/>
      </c>
      <c r="AE1310" s="19" t="str">
        <f t="shared" si="1267"/>
        <v/>
      </c>
      <c r="AF1310" s="19" t="str">
        <f t="shared" si="1268"/>
        <v/>
      </c>
      <c r="AG1310" s="19">
        <f t="shared" si="1269"/>
        <v>0</v>
      </c>
      <c r="AH1310" s="19" t="str">
        <f t="shared" si="1270"/>
        <v/>
      </c>
      <c r="AI1310" s="81">
        <f t="shared" si="1271"/>
        <v>0</v>
      </c>
      <c r="AJ1310" s="80">
        <f t="shared" si="1277"/>
        <v>0</v>
      </c>
      <c r="AK1310" s="19">
        <f t="shared" si="1272"/>
        <v>0</v>
      </c>
      <c r="AL1310" s="19">
        <f t="shared" si="1273"/>
        <v>0</v>
      </c>
      <c r="AM1310" s="64">
        <f>IF('Stammdaten Mitarbeitende'!N1310&gt;0,AC1310,0)</f>
        <v>0</v>
      </c>
      <c r="AN1310" s="74">
        <f>IF('Stammdaten Mitarbeitende'!N1310&gt;0,P1310,0)</f>
        <v>0</v>
      </c>
      <c r="AO1310" s="19">
        <f t="shared" si="1274"/>
        <v>0</v>
      </c>
      <c r="AP1310" s="19">
        <f t="shared" si="1275"/>
        <v>0</v>
      </c>
      <c r="AQ1310" s="97">
        <f t="shared" si="1276"/>
        <v>0</v>
      </c>
    </row>
    <row r="1311" spans="1:43" ht="17.25" hidden="1" customHeight="1" x14ac:dyDescent="0.2">
      <c r="A1311" s="347" t="str">
        <f>'Stammdaten Mitarbeitende'!AA1311</f>
        <v/>
      </c>
      <c r="B1311" s="348" t="str">
        <f t="shared" si="1249"/>
        <v/>
      </c>
      <c r="C1311" s="162"/>
      <c r="D1311" s="163"/>
      <c r="E1311" s="164"/>
      <c r="F1311" s="165"/>
      <c r="G1311" s="307"/>
      <c r="H1311" s="308"/>
      <c r="I1311" s="346">
        <f t="shared" si="1250"/>
        <v>0</v>
      </c>
      <c r="J1311" s="309" t="str">
        <f t="shared" si="1251"/>
        <v/>
      </c>
      <c r="K1311" s="164"/>
      <c r="L1311" s="342" t="str">
        <f t="shared" si="1252"/>
        <v/>
      </c>
      <c r="M1311" s="309" t="str">
        <f t="shared" si="1253"/>
        <v/>
      </c>
      <c r="N1311" s="309" t="str">
        <f t="shared" si="1254"/>
        <v/>
      </c>
      <c r="O1311" s="309" t="str">
        <f t="shared" si="1255"/>
        <v/>
      </c>
      <c r="P1311" s="164"/>
      <c r="Q1311" s="309" t="str">
        <f t="shared" si="1256"/>
        <v/>
      </c>
      <c r="R1311" s="309" t="str">
        <f t="shared" si="1257"/>
        <v/>
      </c>
      <c r="S1311" s="56"/>
      <c r="T1311" s="57"/>
      <c r="U1311" s="64" t="str">
        <f>IF($A1311="","",'Stammdaten Mitarbeitende'!L1311)</f>
        <v/>
      </c>
      <c r="V1311" s="63">
        <f t="shared" si="1258"/>
        <v>0</v>
      </c>
      <c r="W1311" s="63" t="str">
        <f t="shared" si="1259"/>
        <v/>
      </c>
      <c r="X1311" s="63" t="str">
        <f t="shared" si="1260"/>
        <v/>
      </c>
      <c r="Y1311" s="65" t="str">
        <f t="shared" si="1261"/>
        <v/>
      </c>
      <c r="Z1311" s="65" t="str">
        <f t="shared" si="1262"/>
        <v/>
      </c>
      <c r="AA1311" s="19" t="str">
        <f t="shared" si="1263"/>
        <v/>
      </c>
      <c r="AB1311" s="19" t="str">
        <f t="shared" si="1264"/>
        <v/>
      </c>
      <c r="AC1311" s="19" t="str">
        <f t="shared" si="1265"/>
        <v/>
      </c>
      <c r="AD1311" s="19" t="str">
        <f t="shared" si="1266"/>
        <v/>
      </c>
      <c r="AE1311" s="19" t="str">
        <f t="shared" si="1267"/>
        <v/>
      </c>
      <c r="AF1311" s="19" t="str">
        <f t="shared" si="1268"/>
        <v/>
      </c>
      <c r="AG1311" s="19">
        <f t="shared" si="1269"/>
        <v>0</v>
      </c>
      <c r="AH1311" s="19" t="str">
        <f t="shared" si="1270"/>
        <v/>
      </c>
      <c r="AI1311" s="81">
        <f t="shared" si="1271"/>
        <v>0</v>
      </c>
      <c r="AJ1311" s="80">
        <f t="shared" si="1277"/>
        <v>0</v>
      </c>
      <c r="AK1311" s="19">
        <f t="shared" si="1272"/>
        <v>0</v>
      </c>
      <c r="AL1311" s="19">
        <f t="shared" si="1273"/>
        <v>0</v>
      </c>
      <c r="AM1311" s="64">
        <f>IF('Stammdaten Mitarbeitende'!N1311&gt;0,AC1311,0)</f>
        <v>0</v>
      </c>
      <c r="AN1311" s="74">
        <f>IF('Stammdaten Mitarbeitende'!N1311&gt;0,P1311,0)</f>
        <v>0</v>
      </c>
      <c r="AO1311" s="19">
        <f t="shared" si="1274"/>
        <v>0</v>
      </c>
      <c r="AP1311" s="19">
        <f t="shared" si="1275"/>
        <v>0</v>
      </c>
      <c r="AQ1311" s="97">
        <f t="shared" si="1276"/>
        <v>0</v>
      </c>
    </row>
    <row r="1312" spans="1:43" ht="17.25" hidden="1" customHeight="1" x14ac:dyDescent="0.2">
      <c r="A1312" s="347" t="str">
        <f>'Stammdaten Mitarbeitende'!AA1312</f>
        <v/>
      </c>
      <c r="B1312" s="348" t="str">
        <f t="shared" si="1249"/>
        <v/>
      </c>
      <c r="C1312" s="162"/>
      <c r="D1312" s="163"/>
      <c r="E1312" s="164"/>
      <c r="F1312" s="165"/>
      <c r="G1312" s="307"/>
      <c r="H1312" s="308"/>
      <c r="I1312" s="346">
        <f t="shared" si="1250"/>
        <v>0</v>
      </c>
      <c r="J1312" s="309" t="str">
        <f t="shared" si="1251"/>
        <v/>
      </c>
      <c r="K1312" s="164"/>
      <c r="L1312" s="342" t="str">
        <f t="shared" si="1252"/>
        <v/>
      </c>
      <c r="M1312" s="309" t="str">
        <f t="shared" si="1253"/>
        <v/>
      </c>
      <c r="N1312" s="309" t="str">
        <f t="shared" si="1254"/>
        <v/>
      </c>
      <c r="O1312" s="309" t="str">
        <f t="shared" si="1255"/>
        <v/>
      </c>
      <c r="P1312" s="164"/>
      <c r="Q1312" s="309" t="str">
        <f t="shared" si="1256"/>
        <v/>
      </c>
      <c r="R1312" s="309" t="str">
        <f t="shared" si="1257"/>
        <v/>
      </c>
      <c r="S1312" s="56"/>
      <c r="T1312" s="57"/>
      <c r="U1312" s="64" t="str">
        <f>IF($A1312="","",'Stammdaten Mitarbeitende'!L1312)</f>
        <v/>
      </c>
      <c r="V1312" s="63">
        <f t="shared" si="1258"/>
        <v>0</v>
      </c>
      <c r="W1312" s="63" t="str">
        <f t="shared" si="1259"/>
        <v/>
      </c>
      <c r="X1312" s="63" t="str">
        <f t="shared" si="1260"/>
        <v/>
      </c>
      <c r="Y1312" s="65" t="str">
        <f t="shared" si="1261"/>
        <v/>
      </c>
      <c r="Z1312" s="65" t="str">
        <f t="shared" si="1262"/>
        <v/>
      </c>
      <c r="AA1312" s="19" t="str">
        <f t="shared" si="1263"/>
        <v/>
      </c>
      <c r="AB1312" s="19" t="str">
        <f t="shared" si="1264"/>
        <v/>
      </c>
      <c r="AC1312" s="19" t="str">
        <f t="shared" si="1265"/>
        <v/>
      </c>
      <c r="AD1312" s="19" t="str">
        <f t="shared" si="1266"/>
        <v/>
      </c>
      <c r="AE1312" s="19" t="str">
        <f t="shared" si="1267"/>
        <v/>
      </c>
      <c r="AF1312" s="19" t="str">
        <f t="shared" si="1268"/>
        <v/>
      </c>
      <c r="AG1312" s="19">
        <f t="shared" si="1269"/>
        <v>0</v>
      </c>
      <c r="AH1312" s="19" t="str">
        <f t="shared" si="1270"/>
        <v/>
      </c>
      <c r="AI1312" s="81">
        <f t="shared" si="1271"/>
        <v>0</v>
      </c>
      <c r="AJ1312" s="80">
        <f t="shared" si="1277"/>
        <v>0</v>
      </c>
      <c r="AK1312" s="19">
        <f t="shared" si="1272"/>
        <v>0</v>
      </c>
      <c r="AL1312" s="19">
        <f t="shared" si="1273"/>
        <v>0</v>
      </c>
      <c r="AM1312" s="64">
        <f>IF('Stammdaten Mitarbeitende'!N1312&gt;0,AC1312,0)</f>
        <v>0</v>
      </c>
      <c r="AN1312" s="74">
        <f>IF('Stammdaten Mitarbeitende'!N1312&gt;0,P1312,0)</f>
        <v>0</v>
      </c>
      <c r="AO1312" s="19">
        <f t="shared" si="1274"/>
        <v>0</v>
      </c>
      <c r="AP1312" s="19">
        <f t="shared" si="1275"/>
        <v>0</v>
      </c>
      <c r="AQ1312" s="97">
        <f t="shared" si="1276"/>
        <v>0</v>
      </c>
    </row>
    <row r="1313" spans="1:43" ht="17.25" hidden="1" customHeight="1" x14ac:dyDescent="0.2">
      <c r="A1313" s="347" t="str">
        <f>'Stammdaten Mitarbeitende'!AA1313</f>
        <v/>
      </c>
      <c r="B1313" s="348" t="str">
        <f t="shared" si="1249"/>
        <v/>
      </c>
      <c r="C1313" s="162"/>
      <c r="D1313" s="163"/>
      <c r="E1313" s="164"/>
      <c r="F1313" s="165"/>
      <c r="G1313" s="307"/>
      <c r="H1313" s="308"/>
      <c r="I1313" s="346">
        <f t="shared" si="1250"/>
        <v>0</v>
      </c>
      <c r="J1313" s="309" t="str">
        <f t="shared" si="1251"/>
        <v/>
      </c>
      <c r="K1313" s="164"/>
      <c r="L1313" s="342" t="str">
        <f t="shared" si="1252"/>
        <v/>
      </c>
      <c r="M1313" s="309" t="str">
        <f t="shared" si="1253"/>
        <v/>
      </c>
      <c r="N1313" s="309" t="str">
        <f t="shared" si="1254"/>
        <v/>
      </c>
      <c r="O1313" s="309" t="str">
        <f t="shared" si="1255"/>
        <v/>
      </c>
      <c r="P1313" s="164"/>
      <c r="Q1313" s="309" t="str">
        <f t="shared" si="1256"/>
        <v/>
      </c>
      <c r="R1313" s="309" t="str">
        <f t="shared" si="1257"/>
        <v/>
      </c>
      <c r="S1313" s="56"/>
      <c r="T1313" s="57"/>
      <c r="U1313" s="64" t="str">
        <f>IF($A1313="","",'Stammdaten Mitarbeitende'!L1313)</f>
        <v/>
      </c>
      <c r="V1313" s="63">
        <f t="shared" si="1258"/>
        <v>0</v>
      </c>
      <c r="W1313" s="63" t="str">
        <f t="shared" si="1259"/>
        <v/>
      </c>
      <c r="X1313" s="63" t="str">
        <f t="shared" si="1260"/>
        <v/>
      </c>
      <c r="Y1313" s="65" t="str">
        <f t="shared" si="1261"/>
        <v/>
      </c>
      <c r="Z1313" s="65" t="str">
        <f t="shared" si="1262"/>
        <v/>
      </c>
      <c r="AA1313" s="19" t="str">
        <f t="shared" si="1263"/>
        <v/>
      </c>
      <c r="AB1313" s="19" t="str">
        <f t="shared" si="1264"/>
        <v/>
      </c>
      <c r="AC1313" s="19" t="str">
        <f t="shared" si="1265"/>
        <v/>
      </c>
      <c r="AD1313" s="19" t="str">
        <f t="shared" si="1266"/>
        <v/>
      </c>
      <c r="AE1313" s="19" t="str">
        <f t="shared" si="1267"/>
        <v/>
      </c>
      <c r="AF1313" s="19" t="str">
        <f t="shared" si="1268"/>
        <v/>
      </c>
      <c r="AG1313" s="19">
        <f t="shared" si="1269"/>
        <v>0</v>
      </c>
      <c r="AH1313" s="19" t="str">
        <f t="shared" si="1270"/>
        <v/>
      </c>
      <c r="AI1313" s="81">
        <f t="shared" si="1271"/>
        <v>0</v>
      </c>
      <c r="AJ1313" s="80">
        <f t="shared" si="1277"/>
        <v>0</v>
      </c>
      <c r="AK1313" s="19">
        <f t="shared" si="1272"/>
        <v>0</v>
      </c>
      <c r="AL1313" s="19">
        <f t="shared" si="1273"/>
        <v>0</v>
      </c>
      <c r="AM1313" s="64">
        <f>IF('Stammdaten Mitarbeitende'!N1313&gt;0,AC1313,0)</f>
        <v>0</v>
      </c>
      <c r="AN1313" s="74">
        <f>IF('Stammdaten Mitarbeitende'!N1313&gt;0,P1313,0)</f>
        <v>0</v>
      </c>
      <c r="AO1313" s="19">
        <f t="shared" si="1274"/>
        <v>0</v>
      </c>
      <c r="AP1313" s="19">
        <f t="shared" si="1275"/>
        <v>0</v>
      </c>
      <c r="AQ1313" s="97">
        <f t="shared" si="1276"/>
        <v>0</v>
      </c>
    </row>
    <row r="1314" spans="1:43" ht="17.25" hidden="1" customHeight="1" x14ac:dyDescent="0.2">
      <c r="A1314" s="347" t="str">
        <f>'Stammdaten Mitarbeitende'!AA1314</f>
        <v/>
      </c>
      <c r="B1314" s="348" t="str">
        <f t="shared" si="1249"/>
        <v/>
      </c>
      <c r="C1314" s="162"/>
      <c r="D1314" s="163"/>
      <c r="E1314" s="164"/>
      <c r="F1314" s="165"/>
      <c r="G1314" s="307"/>
      <c r="H1314" s="308"/>
      <c r="I1314" s="346">
        <f t="shared" si="1250"/>
        <v>0</v>
      </c>
      <c r="J1314" s="309" t="str">
        <f t="shared" si="1251"/>
        <v/>
      </c>
      <c r="K1314" s="164"/>
      <c r="L1314" s="342" t="str">
        <f t="shared" si="1252"/>
        <v/>
      </c>
      <c r="M1314" s="309" t="str">
        <f t="shared" si="1253"/>
        <v/>
      </c>
      <c r="N1314" s="309" t="str">
        <f t="shared" si="1254"/>
        <v/>
      </c>
      <c r="O1314" s="309" t="str">
        <f t="shared" si="1255"/>
        <v/>
      </c>
      <c r="P1314" s="164"/>
      <c r="Q1314" s="309" t="str">
        <f t="shared" si="1256"/>
        <v/>
      </c>
      <c r="R1314" s="309" t="str">
        <f t="shared" si="1257"/>
        <v/>
      </c>
      <c r="S1314" s="56"/>
      <c r="T1314" s="57"/>
      <c r="U1314" s="64" t="str">
        <f>IF($A1314="","",'Stammdaten Mitarbeitende'!L1314)</f>
        <v/>
      </c>
      <c r="V1314" s="63">
        <f t="shared" si="1258"/>
        <v>0</v>
      </c>
      <c r="W1314" s="63" t="str">
        <f t="shared" si="1259"/>
        <v/>
      </c>
      <c r="X1314" s="63" t="str">
        <f t="shared" si="1260"/>
        <v/>
      </c>
      <c r="Y1314" s="65" t="str">
        <f t="shared" si="1261"/>
        <v/>
      </c>
      <c r="Z1314" s="65" t="str">
        <f t="shared" si="1262"/>
        <v/>
      </c>
      <c r="AA1314" s="19" t="str">
        <f t="shared" si="1263"/>
        <v/>
      </c>
      <c r="AB1314" s="19" t="str">
        <f t="shared" si="1264"/>
        <v/>
      </c>
      <c r="AC1314" s="19" t="str">
        <f t="shared" si="1265"/>
        <v/>
      </c>
      <c r="AD1314" s="19" t="str">
        <f t="shared" si="1266"/>
        <v/>
      </c>
      <c r="AE1314" s="19" t="str">
        <f t="shared" si="1267"/>
        <v/>
      </c>
      <c r="AF1314" s="19" t="str">
        <f t="shared" si="1268"/>
        <v/>
      </c>
      <c r="AG1314" s="19">
        <f t="shared" si="1269"/>
        <v>0</v>
      </c>
      <c r="AH1314" s="19" t="str">
        <f t="shared" si="1270"/>
        <v/>
      </c>
      <c r="AI1314" s="81">
        <f t="shared" si="1271"/>
        <v>0</v>
      </c>
      <c r="AJ1314" s="80">
        <f t="shared" si="1277"/>
        <v>0</v>
      </c>
      <c r="AK1314" s="19">
        <f t="shared" si="1272"/>
        <v>0</v>
      </c>
      <c r="AL1314" s="19">
        <f t="shared" si="1273"/>
        <v>0</v>
      </c>
      <c r="AM1314" s="64">
        <f>IF('Stammdaten Mitarbeitende'!N1314&gt;0,AC1314,0)</f>
        <v>0</v>
      </c>
      <c r="AN1314" s="74">
        <f>IF('Stammdaten Mitarbeitende'!N1314&gt;0,P1314,0)</f>
        <v>0</v>
      </c>
      <c r="AO1314" s="19">
        <f t="shared" si="1274"/>
        <v>0</v>
      </c>
      <c r="AP1314" s="19">
        <f t="shared" si="1275"/>
        <v>0</v>
      </c>
      <c r="AQ1314" s="97">
        <f t="shared" si="1276"/>
        <v>0</v>
      </c>
    </row>
    <row r="1315" spans="1:43" ht="17.25" hidden="1" customHeight="1" x14ac:dyDescent="0.2">
      <c r="A1315" s="347" t="str">
        <f>'Stammdaten Mitarbeitende'!AA1315</f>
        <v/>
      </c>
      <c r="B1315" s="348" t="str">
        <f t="shared" si="1249"/>
        <v/>
      </c>
      <c r="C1315" s="162"/>
      <c r="D1315" s="163"/>
      <c r="E1315" s="164"/>
      <c r="F1315" s="165"/>
      <c r="G1315" s="307"/>
      <c r="H1315" s="308"/>
      <c r="I1315" s="346">
        <f t="shared" si="1250"/>
        <v>0</v>
      </c>
      <c r="J1315" s="309" t="str">
        <f t="shared" si="1251"/>
        <v/>
      </c>
      <c r="K1315" s="164"/>
      <c r="L1315" s="342" t="str">
        <f t="shared" si="1252"/>
        <v/>
      </c>
      <c r="M1315" s="309" t="str">
        <f t="shared" si="1253"/>
        <v/>
      </c>
      <c r="N1315" s="309" t="str">
        <f t="shared" si="1254"/>
        <v/>
      </c>
      <c r="O1315" s="309" t="str">
        <f t="shared" si="1255"/>
        <v/>
      </c>
      <c r="P1315" s="164"/>
      <c r="Q1315" s="309" t="str">
        <f t="shared" si="1256"/>
        <v/>
      </c>
      <c r="R1315" s="309" t="str">
        <f t="shared" si="1257"/>
        <v/>
      </c>
      <c r="S1315" s="56"/>
      <c r="T1315" s="57"/>
      <c r="U1315" s="64" t="str">
        <f>IF($A1315="","",'Stammdaten Mitarbeitende'!L1315)</f>
        <v/>
      </c>
      <c r="V1315" s="63">
        <f t="shared" si="1258"/>
        <v>0</v>
      </c>
      <c r="W1315" s="63" t="str">
        <f t="shared" si="1259"/>
        <v/>
      </c>
      <c r="X1315" s="63" t="str">
        <f t="shared" si="1260"/>
        <v/>
      </c>
      <c r="Y1315" s="65" t="str">
        <f t="shared" si="1261"/>
        <v/>
      </c>
      <c r="Z1315" s="65" t="str">
        <f t="shared" si="1262"/>
        <v/>
      </c>
      <c r="AA1315" s="19" t="str">
        <f t="shared" si="1263"/>
        <v/>
      </c>
      <c r="AB1315" s="19" t="str">
        <f t="shared" si="1264"/>
        <v/>
      </c>
      <c r="AC1315" s="19" t="str">
        <f t="shared" si="1265"/>
        <v/>
      </c>
      <c r="AD1315" s="19" t="str">
        <f t="shared" si="1266"/>
        <v/>
      </c>
      <c r="AE1315" s="19" t="str">
        <f t="shared" si="1267"/>
        <v/>
      </c>
      <c r="AF1315" s="19" t="str">
        <f t="shared" si="1268"/>
        <v/>
      </c>
      <c r="AG1315" s="19">
        <f t="shared" si="1269"/>
        <v>0</v>
      </c>
      <c r="AH1315" s="19" t="str">
        <f t="shared" si="1270"/>
        <v/>
      </c>
      <c r="AI1315" s="81">
        <f t="shared" si="1271"/>
        <v>0</v>
      </c>
      <c r="AJ1315" s="80">
        <f t="shared" si="1277"/>
        <v>0</v>
      </c>
      <c r="AK1315" s="19">
        <f t="shared" si="1272"/>
        <v>0</v>
      </c>
      <c r="AL1315" s="19">
        <f t="shared" si="1273"/>
        <v>0</v>
      </c>
      <c r="AM1315" s="64">
        <f>IF('Stammdaten Mitarbeitende'!N1315&gt;0,AC1315,0)</f>
        <v>0</v>
      </c>
      <c r="AN1315" s="74">
        <f>IF('Stammdaten Mitarbeitende'!N1315&gt;0,P1315,0)</f>
        <v>0</v>
      </c>
      <c r="AO1315" s="19">
        <f t="shared" si="1274"/>
        <v>0</v>
      </c>
      <c r="AP1315" s="19">
        <f t="shared" si="1275"/>
        <v>0</v>
      </c>
      <c r="AQ1315" s="97">
        <f t="shared" si="1276"/>
        <v>0</v>
      </c>
    </row>
    <row r="1316" spans="1:43" ht="17.25" hidden="1" customHeight="1" x14ac:dyDescent="0.2">
      <c r="A1316" s="347" t="str">
        <f>'Stammdaten Mitarbeitende'!AA1316</f>
        <v/>
      </c>
      <c r="B1316" s="348" t="str">
        <f t="shared" si="1249"/>
        <v/>
      </c>
      <c r="C1316" s="162"/>
      <c r="D1316" s="163"/>
      <c r="E1316" s="164"/>
      <c r="F1316" s="165"/>
      <c r="G1316" s="307"/>
      <c r="H1316" s="308"/>
      <c r="I1316" s="346">
        <f t="shared" si="1250"/>
        <v>0</v>
      </c>
      <c r="J1316" s="309" t="str">
        <f t="shared" si="1251"/>
        <v/>
      </c>
      <c r="K1316" s="164"/>
      <c r="L1316" s="342" t="str">
        <f t="shared" si="1252"/>
        <v/>
      </c>
      <c r="M1316" s="309" t="str">
        <f t="shared" si="1253"/>
        <v/>
      </c>
      <c r="N1316" s="309" t="str">
        <f t="shared" si="1254"/>
        <v/>
      </c>
      <c r="O1316" s="309" t="str">
        <f t="shared" si="1255"/>
        <v/>
      </c>
      <c r="P1316" s="164"/>
      <c r="Q1316" s="309" t="str">
        <f t="shared" si="1256"/>
        <v/>
      </c>
      <c r="R1316" s="309" t="str">
        <f t="shared" si="1257"/>
        <v/>
      </c>
      <c r="S1316" s="56"/>
      <c r="T1316" s="57"/>
      <c r="U1316" s="64" t="str">
        <f>IF($A1316="","",'Stammdaten Mitarbeitende'!L1316)</f>
        <v/>
      </c>
      <c r="V1316" s="63">
        <f t="shared" si="1258"/>
        <v>0</v>
      </c>
      <c r="W1316" s="63" t="str">
        <f t="shared" si="1259"/>
        <v/>
      </c>
      <c r="X1316" s="63" t="str">
        <f t="shared" si="1260"/>
        <v/>
      </c>
      <c r="Y1316" s="65" t="str">
        <f t="shared" si="1261"/>
        <v/>
      </c>
      <c r="Z1316" s="65" t="str">
        <f t="shared" si="1262"/>
        <v/>
      </c>
      <c r="AA1316" s="19" t="str">
        <f t="shared" si="1263"/>
        <v/>
      </c>
      <c r="AB1316" s="19" t="str">
        <f t="shared" si="1264"/>
        <v/>
      </c>
      <c r="AC1316" s="19" t="str">
        <f t="shared" si="1265"/>
        <v/>
      </c>
      <c r="AD1316" s="19" t="str">
        <f t="shared" si="1266"/>
        <v/>
      </c>
      <c r="AE1316" s="19" t="str">
        <f t="shared" si="1267"/>
        <v/>
      </c>
      <c r="AF1316" s="19" t="str">
        <f t="shared" si="1268"/>
        <v/>
      </c>
      <c r="AG1316" s="19">
        <f t="shared" si="1269"/>
        <v>0</v>
      </c>
      <c r="AH1316" s="19" t="str">
        <f t="shared" si="1270"/>
        <v/>
      </c>
      <c r="AI1316" s="81">
        <f t="shared" si="1271"/>
        <v>0</v>
      </c>
      <c r="AJ1316" s="80">
        <f t="shared" si="1277"/>
        <v>0</v>
      </c>
      <c r="AK1316" s="19">
        <f t="shared" si="1272"/>
        <v>0</v>
      </c>
      <c r="AL1316" s="19">
        <f t="shared" si="1273"/>
        <v>0</v>
      </c>
      <c r="AM1316" s="64">
        <f>IF('Stammdaten Mitarbeitende'!N1316&gt;0,AC1316,0)</f>
        <v>0</v>
      </c>
      <c r="AN1316" s="74">
        <f>IF('Stammdaten Mitarbeitende'!N1316&gt;0,P1316,0)</f>
        <v>0</v>
      </c>
      <c r="AO1316" s="19">
        <f t="shared" si="1274"/>
        <v>0</v>
      </c>
      <c r="AP1316" s="19">
        <f t="shared" si="1275"/>
        <v>0</v>
      </c>
      <c r="AQ1316" s="97">
        <f t="shared" si="1276"/>
        <v>0</v>
      </c>
    </row>
    <row r="1317" spans="1:43" ht="17.25" hidden="1" customHeight="1" x14ac:dyDescent="0.2">
      <c r="A1317" s="347" t="str">
        <f>'Stammdaten Mitarbeitende'!AA1317</f>
        <v/>
      </c>
      <c r="B1317" s="348" t="str">
        <f t="shared" si="1249"/>
        <v/>
      </c>
      <c r="C1317" s="162"/>
      <c r="D1317" s="163"/>
      <c r="E1317" s="164"/>
      <c r="F1317" s="165"/>
      <c r="G1317" s="307"/>
      <c r="H1317" s="308"/>
      <c r="I1317" s="346">
        <f t="shared" si="1250"/>
        <v>0</v>
      </c>
      <c r="J1317" s="309" t="str">
        <f t="shared" si="1251"/>
        <v/>
      </c>
      <c r="K1317" s="164"/>
      <c r="L1317" s="342" t="str">
        <f t="shared" si="1252"/>
        <v/>
      </c>
      <c r="M1317" s="309" t="str">
        <f t="shared" si="1253"/>
        <v/>
      </c>
      <c r="N1317" s="309" t="str">
        <f t="shared" si="1254"/>
        <v/>
      </c>
      <c r="O1317" s="309" t="str">
        <f t="shared" si="1255"/>
        <v/>
      </c>
      <c r="P1317" s="164"/>
      <c r="Q1317" s="309" t="str">
        <f t="shared" si="1256"/>
        <v/>
      </c>
      <c r="R1317" s="309" t="str">
        <f t="shared" si="1257"/>
        <v/>
      </c>
      <c r="S1317" s="56"/>
      <c r="T1317" s="57"/>
      <c r="U1317" s="64" t="str">
        <f>IF($A1317="","",'Stammdaten Mitarbeitende'!L1317)</f>
        <v/>
      </c>
      <c r="V1317" s="63">
        <f t="shared" si="1258"/>
        <v>0</v>
      </c>
      <c r="W1317" s="63" t="str">
        <f t="shared" si="1259"/>
        <v/>
      </c>
      <c r="X1317" s="63" t="str">
        <f t="shared" si="1260"/>
        <v/>
      </c>
      <c r="Y1317" s="65" t="str">
        <f t="shared" si="1261"/>
        <v/>
      </c>
      <c r="Z1317" s="65" t="str">
        <f t="shared" si="1262"/>
        <v/>
      </c>
      <c r="AA1317" s="19" t="str">
        <f t="shared" si="1263"/>
        <v/>
      </c>
      <c r="AB1317" s="19" t="str">
        <f t="shared" si="1264"/>
        <v/>
      </c>
      <c r="AC1317" s="19" t="str">
        <f t="shared" si="1265"/>
        <v/>
      </c>
      <c r="AD1317" s="19" t="str">
        <f t="shared" si="1266"/>
        <v/>
      </c>
      <c r="AE1317" s="19" t="str">
        <f t="shared" si="1267"/>
        <v/>
      </c>
      <c r="AF1317" s="19" t="str">
        <f t="shared" si="1268"/>
        <v/>
      </c>
      <c r="AG1317" s="19">
        <f t="shared" si="1269"/>
        <v>0</v>
      </c>
      <c r="AH1317" s="19" t="str">
        <f t="shared" si="1270"/>
        <v/>
      </c>
      <c r="AI1317" s="81">
        <f t="shared" si="1271"/>
        <v>0</v>
      </c>
      <c r="AJ1317" s="80">
        <f t="shared" si="1277"/>
        <v>0</v>
      </c>
      <c r="AK1317" s="19">
        <f t="shared" si="1272"/>
        <v>0</v>
      </c>
      <c r="AL1317" s="19">
        <f t="shared" si="1273"/>
        <v>0</v>
      </c>
      <c r="AM1317" s="64">
        <f>IF('Stammdaten Mitarbeitende'!N1317&gt;0,AC1317,0)</f>
        <v>0</v>
      </c>
      <c r="AN1317" s="74">
        <f>IF('Stammdaten Mitarbeitende'!N1317&gt;0,P1317,0)</f>
        <v>0</v>
      </c>
      <c r="AO1317" s="19">
        <f t="shared" si="1274"/>
        <v>0</v>
      </c>
      <c r="AP1317" s="19">
        <f t="shared" si="1275"/>
        <v>0</v>
      </c>
      <c r="AQ1317" s="97">
        <f t="shared" si="1276"/>
        <v>0</v>
      </c>
    </row>
    <row r="1318" spans="1:43" ht="17.25" hidden="1" customHeight="1" x14ac:dyDescent="0.2">
      <c r="A1318" s="347" t="str">
        <f>'Stammdaten Mitarbeitende'!AA1318</f>
        <v/>
      </c>
      <c r="B1318" s="348" t="str">
        <f t="shared" si="1249"/>
        <v/>
      </c>
      <c r="C1318" s="162"/>
      <c r="D1318" s="163"/>
      <c r="E1318" s="164"/>
      <c r="F1318" s="165"/>
      <c r="G1318" s="307"/>
      <c r="H1318" s="308"/>
      <c r="I1318" s="346">
        <f t="shared" si="1250"/>
        <v>0</v>
      </c>
      <c r="J1318" s="309" t="str">
        <f t="shared" si="1251"/>
        <v/>
      </c>
      <c r="K1318" s="164"/>
      <c r="L1318" s="342" t="str">
        <f t="shared" si="1252"/>
        <v/>
      </c>
      <c r="M1318" s="309" t="str">
        <f t="shared" si="1253"/>
        <v/>
      </c>
      <c r="N1318" s="309" t="str">
        <f t="shared" si="1254"/>
        <v/>
      </c>
      <c r="O1318" s="309" t="str">
        <f t="shared" si="1255"/>
        <v/>
      </c>
      <c r="P1318" s="164"/>
      <c r="Q1318" s="309" t="str">
        <f t="shared" si="1256"/>
        <v/>
      </c>
      <c r="R1318" s="309" t="str">
        <f t="shared" si="1257"/>
        <v/>
      </c>
      <c r="S1318" s="56"/>
      <c r="T1318" s="57"/>
      <c r="U1318" s="64" t="str">
        <f>IF($A1318="","",'Stammdaten Mitarbeitende'!L1318)</f>
        <v/>
      </c>
      <c r="V1318" s="63">
        <f t="shared" si="1258"/>
        <v>0</v>
      </c>
      <c r="W1318" s="63" t="str">
        <f t="shared" si="1259"/>
        <v/>
      </c>
      <c r="X1318" s="63" t="str">
        <f t="shared" si="1260"/>
        <v/>
      </c>
      <c r="Y1318" s="65" t="str">
        <f t="shared" si="1261"/>
        <v/>
      </c>
      <c r="Z1318" s="65" t="str">
        <f t="shared" si="1262"/>
        <v/>
      </c>
      <c r="AA1318" s="19" t="str">
        <f t="shared" si="1263"/>
        <v/>
      </c>
      <c r="AB1318" s="19" t="str">
        <f t="shared" si="1264"/>
        <v/>
      </c>
      <c r="AC1318" s="19" t="str">
        <f t="shared" si="1265"/>
        <v/>
      </c>
      <c r="AD1318" s="19" t="str">
        <f t="shared" si="1266"/>
        <v/>
      </c>
      <c r="AE1318" s="19" t="str">
        <f t="shared" si="1267"/>
        <v/>
      </c>
      <c r="AF1318" s="19" t="str">
        <f t="shared" si="1268"/>
        <v/>
      </c>
      <c r="AG1318" s="19">
        <f t="shared" si="1269"/>
        <v>0</v>
      </c>
      <c r="AH1318" s="19" t="str">
        <f t="shared" si="1270"/>
        <v/>
      </c>
      <c r="AI1318" s="81">
        <f t="shared" si="1271"/>
        <v>0</v>
      </c>
      <c r="AJ1318" s="80">
        <f t="shared" si="1277"/>
        <v>0</v>
      </c>
      <c r="AK1318" s="19">
        <f t="shared" si="1272"/>
        <v>0</v>
      </c>
      <c r="AL1318" s="19">
        <f t="shared" si="1273"/>
        <v>0</v>
      </c>
      <c r="AM1318" s="64">
        <f>IF('Stammdaten Mitarbeitende'!N1318&gt;0,AC1318,0)</f>
        <v>0</v>
      </c>
      <c r="AN1318" s="74">
        <f>IF('Stammdaten Mitarbeitende'!N1318&gt;0,P1318,0)</f>
        <v>0</v>
      </c>
      <c r="AO1318" s="19">
        <f t="shared" si="1274"/>
        <v>0</v>
      </c>
      <c r="AP1318" s="19">
        <f t="shared" si="1275"/>
        <v>0</v>
      </c>
      <c r="AQ1318" s="97">
        <f t="shared" si="1276"/>
        <v>0</v>
      </c>
    </row>
    <row r="1319" spans="1:43" ht="17.25" hidden="1" customHeight="1" x14ac:dyDescent="0.2">
      <c r="A1319" s="347" t="str">
        <f>'Stammdaten Mitarbeitende'!AA1319</f>
        <v/>
      </c>
      <c r="B1319" s="348" t="str">
        <f t="shared" si="1249"/>
        <v/>
      </c>
      <c r="C1319" s="162"/>
      <c r="D1319" s="163"/>
      <c r="E1319" s="164"/>
      <c r="F1319" s="165"/>
      <c r="G1319" s="307"/>
      <c r="H1319" s="308"/>
      <c r="I1319" s="346">
        <f t="shared" si="1250"/>
        <v>0</v>
      </c>
      <c r="J1319" s="309" t="str">
        <f t="shared" si="1251"/>
        <v/>
      </c>
      <c r="K1319" s="164"/>
      <c r="L1319" s="342" t="str">
        <f t="shared" si="1252"/>
        <v/>
      </c>
      <c r="M1319" s="309" t="str">
        <f t="shared" si="1253"/>
        <v/>
      </c>
      <c r="N1319" s="309" t="str">
        <f t="shared" si="1254"/>
        <v/>
      </c>
      <c r="O1319" s="309" t="str">
        <f t="shared" si="1255"/>
        <v/>
      </c>
      <c r="P1319" s="164"/>
      <c r="Q1319" s="309" t="str">
        <f t="shared" si="1256"/>
        <v/>
      </c>
      <c r="R1319" s="309" t="str">
        <f t="shared" si="1257"/>
        <v/>
      </c>
      <c r="S1319" s="56"/>
      <c r="T1319" s="57"/>
      <c r="U1319" s="64" t="str">
        <f>IF($A1319="","",'Stammdaten Mitarbeitende'!L1319)</f>
        <v/>
      </c>
      <c r="V1319" s="63">
        <f t="shared" si="1258"/>
        <v>0</v>
      </c>
      <c r="W1319" s="63" t="str">
        <f t="shared" si="1259"/>
        <v/>
      </c>
      <c r="X1319" s="63" t="str">
        <f t="shared" si="1260"/>
        <v/>
      </c>
      <c r="Y1319" s="65" t="str">
        <f t="shared" si="1261"/>
        <v/>
      </c>
      <c r="Z1319" s="65" t="str">
        <f t="shared" si="1262"/>
        <v/>
      </c>
      <c r="AA1319" s="19" t="str">
        <f t="shared" si="1263"/>
        <v/>
      </c>
      <c r="AB1319" s="19" t="str">
        <f t="shared" si="1264"/>
        <v/>
      </c>
      <c r="AC1319" s="19" t="str">
        <f t="shared" si="1265"/>
        <v/>
      </c>
      <c r="AD1319" s="19" t="str">
        <f t="shared" si="1266"/>
        <v/>
      </c>
      <c r="AE1319" s="19" t="str">
        <f t="shared" si="1267"/>
        <v/>
      </c>
      <c r="AF1319" s="19" t="str">
        <f t="shared" si="1268"/>
        <v/>
      </c>
      <c r="AG1319" s="19">
        <f t="shared" si="1269"/>
        <v>0</v>
      </c>
      <c r="AH1319" s="19" t="str">
        <f t="shared" si="1270"/>
        <v/>
      </c>
      <c r="AI1319" s="81">
        <f t="shared" si="1271"/>
        <v>0</v>
      </c>
      <c r="AJ1319" s="80">
        <f t="shared" si="1277"/>
        <v>0</v>
      </c>
      <c r="AK1319" s="19">
        <f t="shared" si="1272"/>
        <v>0</v>
      </c>
      <c r="AL1319" s="19">
        <f t="shared" si="1273"/>
        <v>0</v>
      </c>
      <c r="AM1319" s="64">
        <f>IF('Stammdaten Mitarbeitende'!N1319&gt;0,AC1319,0)</f>
        <v>0</v>
      </c>
      <c r="AN1319" s="74">
        <f>IF('Stammdaten Mitarbeitende'!N1319&gt;0,P1319,0)</f>
        <v>0</v>
      </c>
      <c r="AO1319" s="19">
        <f t="shared" si="1274"/>
        <v>0</v>
      </c>
      <c r="AP1319" s="19">
        <f t="shared" si="1275"/>
        <v>0</v>
      </c>
      <c r="AQ1319" s="97">
        <f t="shared" si="1276"/>
        <v>0</v>
      </c>
    </row>
    <row r="1320" spans="1:43" hidden="1" x14ac:dyDescent="0.2">
      <c r="A1320" s="280" t="str">
        <f>Übersetzungstexte!A$296</f>
        <v>Seitentotal</v>
      </c>
      <c r="B1320" s="343"/>
      <c r="C1320" s="281"/>
      <c r="D1320" s="92">
        <f>SUM(D1299:D1319)</f>
        <v>0</v>
      </c>
      <c r="E1320" s="282"/>
      <c r="F1320" s="92">
        <f>SUM(F1299:F1319)</f>
        <v>0</v>
      </c>
      <c r="G1320" s="344"/>
      <c r="H1320" s="159"/>
      <c r="I1320" s="281"/>
      <c r="J1320" s="92">
        <f>SUM(J1299:J1319)</f>
        <v>0</v>
      </c>
      <c r="K1320" s="345"/>
      <c r="L1320" s="159"/>
      <c r="M1320" s="281"/>
      <c r="N1320" s="92">
        <f>SUM(N1299:N1319)</f>
        <v>0</v>
      </c>
      <c r="O1320" s="344"/>
      <c r="P1320" s="92">
        <f>SUM(P1299:P1319)</f>
        <v>0</v>
      </c>
      <c r="Q1320" s="281"/>
      <c r="R1320" s="92">
        <f>SUM(R1299:R1319)</f>
        <v>0</v>
      </c>
      <c r="S1320" s="56"/>
      <c r="T1320" s="56"/>
      <c r="U1320" s="56"/>
      <c r="V1320" s="56"/>
      <c r="W1320" s="56"/>
      <c r="X1320" s="56"/>
      <c r="Y1320" s="18"/>
      <c r="Z1320" s="18"/>
      <c r="AA1320" s="19"/>
      <c r="AB1320" s="19"/>
      <c r="AC1320" s="19"/>
      <c r="AD1320" s="19"/>
      <c r="AE1320" s="19"/>
      <c r="AI1320" s="79"/>
      <c r="AJ1320" s="79"/>
      <c r="AM1320" s="56"/>
    </row>
    <row r="1321" spans="1:43" hidden="1" x14ac:dyDescent="0.2">
      <c r="A1321" s="240" t="str">
        <f>'Stammdaten Betrieb &amp; Abteilung'!D$1</f>
        <v xml:space="preserve">  </v>
      </c>
      <c r="B1321" s="73"/>
      <c r="C1321" s="241"/>
      <c r="D1321" s="242"/>
      <c r="E1321" s="1"/>
      <c r="F1321" s="25"/>
      <c r="G1321" s="1"/>
      <c r="H1321" s="1"/>
      <c r="I1321" s="1"/>
      <c r="J1321" s="243"/>
      <c r="K1321" s="46"/>
      <c r="L1321" s="18"/>
      <c r="M1321" s="22" t="str">
        <f>Übersetzungstexte!A$239</f>
        <v>Betrieb / Betriebsabteilung</v>
      </c>
      <c r="N1321" s="49" t="str">
        <f>'Stammdaten Betrieb &amp; Abteilung'!D$13</f>
        <v xml:space="preserve"> </v>
      </c>
      <c r="O1321" s="1"/>
      <c r="P1321" s="49"/>
      <c r="AI1321" s="79"/>
      <c r="AJ1321" s="79"/>
      <c r="AM1321" s="64"/>
      <c r="AO1321" s="97"/>
    </row>
    <row r="1322" spans="1:43" hidden="1" x14ac:dyDescent="0.2">
      <c r="A1322" s="49" t="str">
        <f>'Stammdaten Betrieb &amp; Abteilung'!D$3</f>
        <v xml:space="preserve"> </v>
      </c>
      <c r="B1322" s="73"/>
      <c r="C1322" s="246"/>
      <c r="D1322" s="242"/>
      <c r="E1322" s="1"/>
      <c r="F1322" s="25"/>
      <c r="G1322" s="1"/>
      <c r="H1322" s="1"/>
      <c r="I1322" s="1"/>
      <c r="J1322" s="247"/>
      <c r="K1322" s="46"/>
      <c r="L1322" s="18"/>
      <c r="M1322" s="22" t="str">
        <f>Übersetzungstexte!A$240</f>
        <v>Abrechnungsperiode</v>
      </c>
      <c r="N1322" s="349" t="str">
        <f>'Stammdaten Betrieb &amp; Abteilung'!D$14</f>
        <v/>
      </c>
      <c r="O1322" s="350"/>
      <c r="P1322" s="350" t="e">
        <f>'Stammdaten Betrieb &amp; Abteilung'!D$12</f>
        <v>#VALUE!</v>
      </c>
      <c r="Q1322" s="351"/>
      <c r="R1322" s="352"/>
      <c r="AI1322" s="79"/>
      <c r="AJ1322" s="79"/>
      <c r="AM1322" s="64"/>
      <c r="AO1322" s="87"/>
      <c r="AP1322" s="87"/>
    </row>
    <row r="1323" spans="1:43" hidden="1" x14ac:dyDescent="0.2">
      <c r="A1323" s="49" t="str">
        <f>'Stammdaten Betrieb &amp; Abteilung'!D$4</f>
        <v xml:space="preserve"> </v>
      </c>
      <c r="B1323" s="73"/>
      <c r="C1323" s="1"/>
      <c r="D1323" s="242"/>
      <c r="E1323" s="1"/>
      <c r="F1323" s="25"/>
      <c r="G1323" s="1"/>
      <c r="H1323" s="1"/>
      <c r="I1323" s="1"/>
      <c r="J1323" s="247"/>
      <c r="K1323" s="46"/>
      <c r="L1323" s="18"/>
      <c r="M1323" s="22" t="str">
        <f>Übersetzungstexte!A$241</f>
        <v>Beginn / Ende der Kurzarbeit</v>
      </c>
      <c r="N1323" s="49" t="str">
        <f>'Stammdaten Betrieb &amp; Abteilung'!D$16</f>
        <v/>
      </c>
      <c r="O1323" s="1"/>
      <c r="P1323" s="49"/>
      <c r="Q1323" s="49"/>
      <c r="AI1323" s="79"/>
      <c r="AJ1323" s="79"/>
      <c r="AM1323" s="64"/>
      <c r="AO1323" s="87"/>
      <c r="AP1323" s="87"/>
    </row>
    <row r="1324" spans="1:43" hidden="1" x14ac:dyDescent="0.2">
      <c r="A1324" s="187"/>
      <c r="B1324" s="188"/>
      <c r="C1324" s="189"/>
      <c r="D1324" s="190"/>
      <c r="E1324" s="189"/>
      <c r="F1324" s="191"/>
      <c r="G1324" s="189"/>
      <c r="H1324" s="189"/>
      <c r="I1324" s="189"/>
      <c r="J1324" s="190"/>
      <c r="K1324" s="190"/>
      <c r="L1324" s="189"/>
      <c r="M1324" s="192"/>
      <c r="N1324" s="189"/>
      <c r="O1324" s="189"/>
      <c r="P1324" s="189"/>
      <c r="Q1324" s="189"/>
      <c r="R1324" s="189"/>
      <c r="AI1324" s="79"/>
      <c r="AJ1324" s="79"/>
      <c r="AM1324" s="64"/>
      <c r="AO1324" s="87"/>
      <c r="AP1324" s="87"/>
    </row>
    <row r="1325" spans="1:43" hidden="1" x14ac:dyDescent="0.2">
      <c r="A1325" s="311">
        <v>1</v>
      </c>
      <c r="B1325" s="312">
        <v>2</v>
      </c>
      <c r="C1325" s="312">
        <v>3</v>
      </c>
      <c r="D1325" s="312">
        <v>4</v>
      </c>
      <c r="E1325" s="312">
        <v>5</v>
      </c>
      <c r="F1325" s="312">
        <v>6</v>
      </c>
      <c r="G1325" s="313"/>
      <c r="H1325" s="314">
        <v>7</v>
      </c>
      <c r="I1325" s="315"/>
      <c r="J1325" s="312">
        <v>8</v>
      </c>
      <c r="K1325" s="312">
        <v>9</v>
      </c>
      <c r="L1325" s="312">
        <v>10</v>
      </c>
      <c r="M1325" s="312">
        <v>11</v>
      </c>
      <c r="N1325" s="312">
        <v>12</v>
      </c>
      <c r="O1325" s="312">
        <v>13</v>
      </c>
      <c r="P1325" s="312"/>
      <c r="Q1325" s="312">
        <v>14</v>
      </c>
      <c r="R1325" s="312">
        <v>15</v>
      </c>
      <c r="S1325" s="54"/>
      <c r="T1325" s="54"/>
      <c r="U1325" s="54"/>
      <c r="V1325" s="58" t="s">
        <v>717</v>
      </c>
      <c r="W1325" s="54" t="s">
        <v>759</v>
      </c>
      <c r="X1325" s="54"/>
      <c r="Y1325" s="59" t="s">
        <v>718</v>
      </c>
      <c r="Z1325" s="54" t="s">
        <v>719</v>
      </c>
      <c r="AA1325" s="59" t="s">
        <v>720</v>
      </c>
      <c r="AB1325" s="59" t="s">
        <v>721</v>
      </c>
      <c r="AC1325" s="59" t="s">
        <v>722</v>
      </c>
      <c r="AD1325" s="59" t="s">
        <v>723</v>
      </c>
      <c r="AE1325" s="59" t="s">
        <v>736</v>
      </c>
      <c r="AF1325" s="66" t="s">
        <v>732</v>
      </c>
      <c r="AG1325" s="66"/>
      <c r="AH1325" s="91" t="s">
        <v>737</v>
      </c>
      <c r="AI1325" s="66"/>
      <c r="AJ1325" s="66"/>
      <c r="AK1325" s="78"/>
      <c r="AL1325" s="78"/>
      <c r="AM1325" s="87" t="s">
        <v>60</v>
      </c>
      <c r="AN1325" s="87" t="s">
        <v>60</v>
      </c>
      <c r="AO1325" s="87"/>
      <c r="AP1325" s="87"/>
      <c r="AQ1325" s="381" t="s">
        <v>800</v>
      </c>
    </row>
    <row r="1326" spans="1:43" s="6" customFormat="1" hidden="1" x14ac:dyDescent="0.2">
      <c r="A1326" s="316" t="str">
        <f>Übersetzungstexte!A$242</f>
        <v/>
      </c>
      <c r="B1326" s="317" t="str">
        <f>Übersetzungstexte!A$245</f>
        <v>anrechen-</v>
      </c>
      <c r="C1326" s="317" t="str">
        <f>Übersetzungstexte!A$248</f>
        <v>Wöchentl.</v>
      </c>
      <c r="D1326" s="318" t="str">
        <f>Übersetzungstexte!A$251</f>
        <v>Sollstd. Abr.-</v>
      </c>
      <c r="E1326" s="310" t="str">
        <f>Übersetzungstexte!A$254</f>
        <v/>
      </c>
      <c r="F1326" s="318" t="str">
        <f>Übersetzungstexte!A$257</f>
        <v>Bezahlte/</v>
      </c>
      <c r="G1326" s="319"/>
      <c r="H1326" s="320" t="str">
        <f>Übersetzungstexte!A$263</f>
        <v>(nur für Gleitzeit)</v>
      </c>
      <c r="I1326" s="321"/>
      <c r="J1326" s="318" t="str">
        <f>Übersetzungstexte!A$269</f>
        <v>Ausfall-</v>
      </c>
      <c r="K1326" s="318" t="str">
        <f>Übersetzungstexte!A$272</f>
        <v>Saldo</v>
      </c>
      <c r="L1326" s="310" t="str">
        <f>Übersetzungstexte!A$275</f>
        <v>Saisonale</v>
      </c>
      <c r="M1326" s="322" t="str">
        <f>Übersetzungstexte!A$278</f>
        <v>Anrechen-</v>
      </c>
      <c r="N1326" s="310" t="str">
        <f>Übersetzungstexte!A$281</f>
        <v>Verdienst-</v>
      </c>
      <c r="O1326" s="310" t="str">
        <f>Übersetzungstexte!A$284</f>
        <v>Verdienst-</v>
      </c>
      <c r="P1326" s="317" t="str">
        <f>Übersetzungstexte!A$287</f>
        <v>Verdienst</v>
      </c>
      <c r="Q1326" s="310" t="str">
        <f>AE$4</f>
        <v xml:space="preserve">Abzug </v>
      </c>
      <c r="R1326" s="310" t="str">
        <f>Übersetzungstexte!A$293</f>
        <v/>
      </c>
      <c r="S1326" s="55"/>
      <c r="T1326" s="55"/>
      <c r="U1326" s="62" t="s">
        <v>680</v>
      </c>
      <c r="V1326" s="60" t="s">
        <v>709</v>
      </c>
      <c r="W1326" s="61" t="s">
        <v>691</v>
      </c>
      <c r="X1326" s="61" t="s">
        <v>554</v>
      </c>
      <c r="Y1326" s="59" t="s">
        <v>729</v>
      </c>
      <c r="Z1326" s="67" t="s">
        <v>671</v>
      </c>
      <c r="AA1326" s="59" t="s">
        <v>731</v>
      </c>
      <c r="AB1326" s="59" t="s">
        <v>694</v>
      </c>
      <c r="AC1326" s="59" t="s">
        <v>674</v>
      </c>
      <c r="AD1326" s="59" t="s">
        <v>674</v>
      </c>
      <c r="AE1326" s="59" t="s">
        <v>677</v>
      </c>
      <c r="AF1326" s="66" t="s">
        <v>677</v>
      </c>
      <c r="AG1326" s="66" t="s">
        <v>673</v>
      </c>
      <c r="AH1326" s="91"/>
      <c r="AI1326" s="66" t="s">
        <v>685</v>
      </c>
      <c r="AJ1326" s="66" t="s">
        <v>685</v>
      </c>
      <c r="AK1326" s="66" t="s">
        <v>764</v>
      </c>
      <c r="AL1326" s="66" t="s">
        <v>667</v>
      </c>
      <c r="AM1326" s="59" t="s">
        <v>674</v>
      </c>
      <c r="AN1326" s="66" t="s">
        <v>673</v>
      </c>
      <c r="AO1326" s="66" t="s">
        <v>764</v>
      </c>
      <c r="AP1326" s="95" t="s">
        <v>46</v>
      </c>
      <c r="AQ1326" s="382" t="s">
        <v>801</v>
      </c>
    </row>
    <row r="1327" spans="1:43" s="6" customFormat="1" hidden="1" x14ac:dyDescent="0.2">
      <c r="A1327" s="323" t="str">
        <f>Übersetzungstexte!A$243</f>
        <v/>
      </c>
      <c r="B1327" s="310" t="str">
        <f>Übersetzungstexte!A$246</f>
        <v>barer Std.-</v>
      </c>
      <c r="C1327" s="317" t="str">
        <f>Übersetzungstexte!A$249</f>
        <v>Arbeitszeit</v>
      </c>
      <c r="D1327" s="318" t="str">
        <f>Übersetzungstexte!A$252</f>
        <v>Periode Inkl.</v>
      </c>
      <c r="E1327" s="310" t="str">
        <f>Übersetzungstexte!A$255</f>
        <v/>
      </c>
      <c r="F1327" s="318" t="str">
        <f>Übersetzungstexte!A$258</f>
        <v>Unbezahlte</v>
      </c>
      <c r="G1327" s="324" t="str">
        <f>Übersetzungstexte!A$261</f>
        <v>Saldo Ende Per.</v>
      </c>
      <c r="H1327" s="325"/>
      <c r="I1327" s="326"/>
      <c r="J1327" s="318" t="str">
        <f>Übersetzungstexte!A$270</f>
        <v>stunden</v>
      </c>
      <c r="K1327" s="318" t="str">
        <f>Übersetzungstexte!A$273</f>
        <v>Mehrstd.</v>
      </c>
      <c r="L1327" s="310" t="str">
        <f>Übersetzungstexte!A$276</f>
        <v>Ausfall-</v>
      </c>
      <c r="M1327" s="322" t="str">
        <f>Übersetzungstexte!A$279</f>
        <v>bare Aus-</v>
      </c>
      <c r="N1327" s="310" t="str">
        <f>Übersetzungstexte!A$282</f>
        <v>ausfall</v>
      </c>
      <c r="O1327" s="310" t="str">
        <f>Übersetzungstexte!A$285</f>
        <v>ausfall</v>
      </c>
      <c r="P1327" s="317" t="str">
        <f>Übersetzungstexte!A$288</f>
        <v>Zwischen-</v>
      </c>
      <c r="Q1327" s="310" t="str">
        <f>Übersetzungstexte!A$291</f>
        <v>Karenztage</v>
      </c>
      <c r="R1327" s="310" t="str">
        <f>Übersetzungstexte!A$294</f>
        <v>Beantragte</v>
      </c>
      <c r="S1327" s="55"/>
      <c r="T1327" s="55"/>
      <c r="U1327" s="55" t="s">
        <v>682</v>
      </c>
      <c r="V1327" s="60" t="s">
        <v>710</v>
      </c>
      <c r="W1327" s="61" t="s">
        <v>692</v>
      </c>
      <c r="X1327" s="61"/>
      <c r="Y1327" s="59" t="s">
        <v>730</v>
      </c>
      <c r="Z1327" s="67" t="s">
        <v>691</v>
      </c>
      <c r="AA1327" s="59" t="s">
        <v>730</v>
      </c>
      <c r="AB1327" s="59" t="s">
        <v>51</v>
      </c>
      <c r="AC1327" s="59" t="s">
        <v>672</v>
      </c>
      <c r="AD1327" s="59" t="s">
        <v>672</v>
      </c>
      <c r="AE1327" s="59" t="s">
        <v>656</v>
      </c>
      <c r="AF1327" s="66" t="s">
        <v>707</v>
      </c>
      <c r="AG1327" s="66" t="s">
        <v>707</v>
      </c>
      <c r="AH1327" s="91" t="s">
        <v>678</v>
      </c>
      <c r="AI1327" s="66" t="s">
        <v>760</v>
      </c>
      <c r="AJ1327" s="66" t="s">
        <v>763</v>
      </c>
      <c r="AK1327" s="66" t="s">
        <v>760</v>
      </c>
      <c r="AL1327" s="66" t="s">
        <v>760</v>
      </c>
      <c r="AM1327" s="59" t="s">
        <v>672</v>
      </c>
      <c r="AN1327" s="66" t="s">
        <v>707</v>
      </c>
      <c r="AO1327" s="66" t="s">
        <v>45</v>
      </c>
      <c r="AP1327" s="95" t="s">
        <v>47</v>
      </c>
      <c r="AQ1327" s="383"/>
    </row>
    <row r="1328" spans="1:43" s="6" customFormat="1" hidden="1" x14ac:dyDescent="0.2">
      <c r="A1328" s="327" t="str">
        <f>Übersetzungstexte!A$244</f>
        <v>Name,Vorname</v>
      </c>
      <c r="B1328" s="328" t="str">
        <f>Übersetzungstexte!A$247</f>
        <v>Verdienst</v>
      </c>
      <c r="C1328" s="329" t="str">
        <f>Übersetzungstexte!A$250</f>
        <v>in der AP</v>
      </c>
      <c r="D1328" s="330" t="str">
        <f>Übersetzungstexte!A$253</f>
        <v>Vorholzeit</v>
      </c>
      <c r="E1328" s="328" t="str">
        <f>Übersetzungstexte!A$256</f>
        <v>Istzeit</v>
      </c>
      <c r="F1328" s="330" t="str">
        <f>Übersetzungstexte!A$259</f>
        <v>Absenzen</v>
      </c>
      <c r="G1328" s="331" t="str">
        <f>Übersetzungstexte!A$262</f>
        <v>vorherg.</v>
      </c>
      <c r="H1328" s="332" t="str">
        <f>Übersetzungstexte!A$265</f>
        <v>laufend</v>
      </c>
      <c r="I1328" s="328" t="str">
        <f>Übersetzungstexte!A$268</f>
        <v>Diff.</v>
      </c>
      <c r="J1328" s="330" t="str">
        <f>Übersetzungstexte!A$271</f>
        <v>total</v>
      </c>
      <c r="K1328" s="330" t="str">
        <f>Übersetzungstexte!A$274</f>
        <v>Vormonate</v>
      </c>
      <c r="L1328" s="328" t="str">
        <f>Übersetzungstexte!A$277</f>
        <v>stunden</v>
      </c>
      <c r="M1328" s="333" t="str">
        <f>Übersetzungstexte!A$280</f>
        <v>fall-Std.</v>
      </c>
      <c r="N1328" s="333" t="str">
        <f>Übersetzungstexte!A$283</f>
        <v>100%</v>
      </c>
      <c r="O1328" s="333" t="str">
        <f>Übersetzungstexte!A$286</f>
        <v>80%</v>
      </c>
      <c r="P1328" s="329" t="str">
        <f>Übersetzungstexte!A$289</f>
        <v>Beschäftigung</v>
      </c>
      <c r="Q1328" s="333" t="str">
        <f>Übersetzungstexte!A$292</f>
        <v>80%</v>
      </c>
      <c r="R1328" s="328" t="str">
        <f>Übersetzungstexte!A$295</f>
        <v>Vergütung</v>
      </c>
      <c r="S1328" s="55"/>
      <c r="T1328" s="55"/>
      <c r="U1328" s="55" t="s">
        <v>673</v>
      </c>
      <c r="V1328" s="61"/>
      <c r="W1328" s="61" t="s">
        <v>738</v>
      </c>
      <c r="X1328" s="61"/>
      <c r="Y1328" s="59" t="s">
        <v>697</v>
      </c>
      <c r="Z1328" s="67" t="s">
        <v>692</v>
      </c>
      <c r="AA1328" s="59" t="s">
        <v>698</v>
      </c>
      <c r="AB1328" s="59" t="s">
        <v>50</v>
      </c>
      <c r="AC1328" s="68" t="s">
        <v>675</v>
      </c>
      <c r="AD1328" s="68" t="s">
        <v>676</v>
      </c>
      <c r="AE1328" s="68" t="s">
        <v>676</v>
      </c>
      <c r="AF1328" s="66" t="s">
        <v>733</v>
      </c>
      <c r="AG1328" s="66" t="s">
        <v>733</v>
      </c>
      <c r="AH1328" s="96" t="s">
        <v>679</v>
      </c>
      <c r="AI1328" s="66" t="s">
        <v>749</v>
      </c>
      <c r="AJ1328" s="66" t="s">
        <v>749</v>
      </c>
      <c r="AK1328" s="66" t="s">
        <v>749</v>
      </c>
      <c r="AL1328" s="66" t="s">
        <v>749</v>
      </c>
      <c r="AM1328" s="68" t="s">
        <v>675</v>
      </c>
      <c r="AN1328" s="66" t="s">
        <v>733</v>
      </c>
      <c r="AO1328" s="66" t="s">
        <v>663</v>
      </c>
      <c r="AP1328" s="95" t="s">
        <v>48</v>
      </c>
      <c r="AQ1328" s="383"/>
    </row>
    <row r="1329" spans="1:43" ht="17.25" hidden="1" customHeight="1" x14ac:dyDescent="0.2">
      <c r="A1329" s="347" t="str">
        <f>'Stammdaten Mitarbeitende'!AA1329</f>
        <v/>
      </c>
      <c r="B1329" s="348" t="str">
        <f t="shared" ref="B1329:B1349" si="1278">U1329</f>
        <v/>
      </c>
      <c r="C1329" s="162"/>
      <c r="D1329" s="163"/>
      <c r="E1329" s="164"/>
      <c r="F1329" s="165"/>
      <c r="G1329" s="307"/>
      <c r="H1329" s="308"/>
      <c r="I1329" s="346">
        <f t="shared" ref="I1329:I1349" si="1279">V1329</f>
        <v>0</v>
      </c>
      <c r="J1329" s="309" t="str">
        <f t="shared" ref="J1329:J1349" si="1280">W1329</f>
        <v/>
      </c>
      <c r="K1329" s="164"/>
      <c r="L1329" s="342" t="str">
        <f t="shared" ref="L1329:L1349" si="1281">Z1329</f>
        <v/>
      </c>
      <c r="M1329" s="309" t="str">
        <f t="shared" ref="M1329:M1349" si="1282">AB1329</f>
        <v/>
      </c>
      <c r="N1329" s="309" t="str">
        <f t="shared" ref="N1329:N1349" si="1283">AC1329</f>
        <v/>
      </c>
      <c r="O1329" s="309" t="str">
        <f t="shared" ref="O1329:O1349" si="1284">AD1329</f>
        <v/>
      </c>
      <c r="P1329" s="164"/>
      <c r="Q1329" s="309" t="str">
        <f t="shared" ref="Q1329:Q1349" si="1285">AE1329</f>
        <v/>
      </c>
      <c r="R1329" s="309" t="str">
        <f t="shared" ref="R1329:R1349" si="1286">AH1329</f>
        <v/>
      </c>
      <c r="S1329" s="56"/>
      <c r="T1329" s="57"/>
      <c r="U1329" s="64" t="str">
        <f>IF($A1329="","",'Stammdaten Mitarbeitende'!L1329)</f>
        <v/>
      </c>
      <c r="V1329" s="63">
        <f t="shared" ref="V1329:V1349" si="1287">IF(AND(G1329="",H1329=""),0,G1329-H1329)</f>
        <v>0</v>
      </c>
      <c r="W1329" s="63" t="str">
        <f t="shared" ref="W1329:W1349" si="1288">IF(OR($A1329="",D1329="",E1329="",F1329="",V1329=""),"",D1329-(E1329+F1329+V1329))</f>
        <v/>
      </c>
      <c r="X1329" s="63" t="str">
        <f t="shared" ref="X1329:X1349" si="1289">IF(W1329="","",MAX(W1329,0))</f>
        <v/>
      </c>
      <c r="Y1329" s="65" t="str">
        <f t="shared" ref="Y1329:Y1349" si="1290">IF(J1329="","",Y$4)</f>
        <v/>
      </c>
      <c r="Z1329" s="65" t="str">
        <f t="shared" ref="Z1329:Z1349" si="1291">IF(J1329="","",J1329*Z$4)</f>
        <v/>
      </c>
      <c r="AA1329" s="19" t="str">
        <f t="shared" ref="AA1329:AA1349" si="1292">IF(Y1329="","",AA$4)</f>
        <v/>
      </c>
      <c r="AB1329" s="19" t="str">
        <f t="shared" ref="AB1329:AB1349" si="1293">IF(J1329="","",ROUND(J1329*AB$4 - MAX(K1329-L1329,0),2))</f>
        <v/>
      </c>
      <c r="AC1329" s="19" t="str">
        <f t="shared" ref="AC1329:AC1349" si="1294">IF(OR($A1329="",J1329="",B1329="",M1329&lt;0),"",MAX(ROUND(M1329*B1329*2,1)/2,0))</f>
        <v/>
      </c>
      <c r="AD1329" s="19" t="str">
        <f t="shared" ref="AD1329:AD1349" si="1295">IF(OR($A1329="",N1329=""),"",ROUND(N1329*8/5,1)/2)</f>
        <v/>
      </c>
      <c r="AE1329" s="19" t="str">
        <f t="shared" ref="AE1329:AE1349" si="1296">IF(OR($A1329="",B1329="",N1329=""),"",ROUND(AE$3*C1329*B1329*16/50,1)/2)</f>
        <v/>
      </c>
      <c r="AF1329" s="19" t="str">
        <f t="shared" ref="AF1329:AF1349" si="1297">IF(OR($A1329="",J1329="",N1329=""),"",MAX(O1329+P1329-N1329,0))</f>
        <v/>
      </c>
      <c r="AG1329" s="19">
        <f t="shared" ref="AG1329:AG1349" si="1298">P1329</f>
        <v>0</v>
      </c>
      <c r="AH1329" s="19" t="str">
        <f t="shared" ref="AH1329:AH1349" si="1299">IF(OR($A1329="",N1329=""),"",ROUND((MAX(O1329-Q1329-AF1329,0))*2,1)/2)</f>
        <v/>
      </c>
      <c r="AI1329" s="81">
        <f t="shared" ref="AI1329:AI1349" si="1300">IF(D1329="",0,1)</f>
        <v>0</v>
      </c>
      <c r="AJ1329" s="80">
        <f>IF(J1329="",0,IF(ROUND(J1329,2)&lt;=0,0,1))</f>
        <v>0</v>
      </c>
      <c r="AK1329" s="19">
        <f t="shared" ref="AK1329:AK1349" si="1301">IF(D1329="",0,D1329)</f>
        <v>0</v>
      </c>
      <c r="AL1329" s="19">
        <f t="shared" ref="AL1329:AL1349" si="1302">IF(D1329="",0,F1329)</f>
        <v>0</v>
      </c>
      <c r="AM1329" s="64">
        <f>IF('Stammdaten Mitarbeitende'!N1329&gt;0,AC1329,0)</f>
        <v>0</v>
      </c>
      <c r="AN1329" s="74">
        <f>IF('Stammdaten Mitarbeitende'!N1329&gt;0,P1329,0)</f>
        <v>0</v>
      </c>
      <c r="AO1329" s="19">
        <f t="shared" ref="AO1329:AO1349" si="1303">D1329</f>
        <v>0</v>
      </c>
      <c r="AP1329" s="19">
        <f t="shared" ref="AP1329:AP1349" si="1304">F1329</f>
        <v>0</v>
      </c>
      <c r="AQ1329" s="97">
        <f t="shared" ref="AQ1329:AQ1349" si="1305">IF(AM1329="",0,MAX(AM1329-AN1329,0))</f>
        <v>0</v>
      </c>
    </row>
    <row r="1330" spans="1:43" ht="17.25" hidden="1" customHeight="1" x14ac:dyDescent="0.2">
      <c r="A1330" s="347" t="str">
        <f>'Stammdaten Mitarbeitende'!AA1330</f>
        <v/>
      </c>
      <c r="B1330" s="348" t="str">
        <f t="shared" si="1278"/>
        <v/>
      </c>
      <c r="C1330" s="162"/>
      <c r="D1330" s="163"/>
      <c r="E1330" s="164"/>
      <c r="F1330" s="165"/>
      <c r="G1330" s="307"/>
      <c r="H1330" s="308"/>
      <c r="I1330" s="346">
        <f t="shared" si="1279"/>
        <v>0</v>
      </c>
      <c r="J1330" s="309" t="str">
        <f t="shared" si="1280"/>
        <v/>
      </c>
      <c r="K1330" s="164"/>
      <c r="L1330" s="342" t="str">
        <f t="shared" si="1281"/>
        <v/>
      </c>
      <c r="M1330" s="309" t="str">
        <f t="shared" si="1282"/>
        <v/>
      </c>
      <c r="N1330" s="309" t="str">
        <f t="shared" si="1283"/>
        <v/>
      </c>
      <c r="O1330" s="309" t="str">
        <f t="shared" si="1284"/>
        <v/>
      </c>
      <c r="P1330" s="164"/>
      <c r="Q1330" s="309" t="str">
        <f t="shared" si="1285"/>
        <v/>
      </c>
      <c r="R1330" s="309" t="str">
        <f t="shared" si="1286"/>
        <v/>
      </c>
      <c r="S1330" s="56"/>
      <c r="T1330" s="57"/>
      <c r="U1330" s="64" t="str">
        <f>IF($A1330="","",'Stammdaten Mitarbeitende'!L1330)</f>
        <v/>
      </c>
      <c r="V1330" s="63">
        <f t="shared" si="1287"/>
        <v>0</v>
      </c>
      <c r="W1330" s="63" t="str">
        <f t="shared" si="1288"/>
        <v/>
      </c>
      <c r="X1330" s="63" t="str">
        <f t="shared" si="1289"/>
        <v/>
      </c>
      <c r="Y1330" s="65" t="str">
        <f t="shared" si="1290"/>
        <v/>
      </c>
      <c r="Z1330" s="65" t="str">
        <f t="shared" si="1291"/>
        <v/>
      </c>
      <c r="AA1330" s="19" t="str">
        <f t="shared" si="1292"/>
        <v/>
      </c>
      <c r="AB1330" s="19" t="str">
        <f t="shared" si="1293"/>
        <v/>
      </c>
      <c r="AC1330" s="19" t="str">
        <f t="shared" si="1294"/>
        <v/>
      </c>
      <c r="AD1330" s="19" t="str">
        <f t="shared" si="1295"/>
        <v/>
      </c>
      <c r="AE1330" s="19" t="str">
        <f t="shared" si="1296"/>
        <v/>
      </c>
      <c r="AF1330" s="19" t="str">
        <f t="shared" si="1297"/>
        <v/>
      </c>
      <c r="AG1330" s="19">
        <f t="shared" si="1298"/>
        <v>0</v>
      </c>
      <c r="AH1330" s="19" t="str">
        <f t="shared" si="1299"/>
        <v/>
      </c>
      <c r="AI1330" s="81">
        <f t="shared" si="1300"/>
        <v>0</v>
      </c>
      <c r="AJ1330" s="80">
        <f t="shared" ref="AJ1330:AJ1349" si="1306">IF(J1330="",0,IF(ROUND(J1330,2)&lt;=0,0,1))</f>
        <v>0</v>
      </c>
      <c r="AK1330" s="19">
        <f t="shared" si="1301"/>
        <v>0</v>
      </c>
      <c r="AL1330" s="19">
        <f t="shared" si="1302"/>
        <v>0</v>
      </c>
      <c r="AM1330" s="64">
        <f>IF('Stammdaten Mitarbeitende'!N1330&gt;0,AC1330,0)</f>
        <v>0</v>
      </c>
      <c r="AN1330" s="74">
        <f>IF('Stammdaten Mitarbeitende'!N1330&gt;0,P1330,0)</f>
        <v>0</v>
      </c>
      <c r="AO1330" s="19">
        <f t="shared" si="1303"/>
        <v>0</v>
      </c>
      <c r="AP1330" s="19">
        <f t="shared" si="1304"/>
        <v>0</v>
      </c>
      <c r="AQ1330" s="97">
        <f t="shared" si="1305"/>
        <v>0</v>
      </c>
    </row>
    <row r="1331" spans="1:43" ht="17.25" hidden="1" customHeight="1" x14ac:dyDescent="0.2">
      <c r="A1331" s="347" t="str">
        <f>'Stammdaten Mitarbeitende'!AA1331</f>
        <v/>
      </c>
      <c r="B1331" s="348" t="str">
        <f t="shared" si="1278"/>
        <v/>
      </c>
      <c r="C1331" s="162"/>
      <c r="D1331" s="163"/>
      <c r="E1331" s="164"/>
      <c r="F1331" s="165"/>
      <c r="G1331" s="307"/>
      <c r="H1331" s="308"/>
      <c r="I1331" s="346">
        <f t="shared" si="1279"/>
        <v>0</v>
      </c>
      <c r="J1331" s="309" t="str">
        <f t="shared" si="1280"/>
        <v/>
      </c>
      <c r="K1331" s="164"/>
      <c r="L1331" s="342" t="str">
        <f t="shared" si="1281"/>
        <v/>
      </c>
      <c r="M1331" s="309" t="str">
        <f t="shared" si="1282"/>
        <v/>
      </c>
      <c r="N1331" s="309" t="str">
        <f t="shared" si="1283"/>
        <v/>
      </c>
      <c r="O1331" s="309" t="str">
        <f t="shared" si="1284"/>
        <v/>
      </c>
      <c r="P1331" s="164"/>
      <c r="Q1331" s="309" t="str">
        <f t="shared" si="1285"/>
        <v/>
      </c>
      <c r="R1331" s="309" t="str">
        <f t="shared" si="1286"/>
        <v/>
      </c>
      <c r="S1331" s="56"/>
      <c r="T1331" s="57"/>
      <c r="U1331" s="64" t="str">
        <f>IF($A1331="","",'Stammdaten Mitarbeitende'!L1331)</f>
        <v/>
      </c>
      <c r="V1331" s="63">
        <f t="shared" si="1287"/>
        <v>0</v>
      </c>
      <c r="W1331" s="63" t="str">
        <f t="shared" si="1288"/>
        <v/>
      </c>
      <c r="X1331" s="63" t="str">
        <f t="shared" si="1289"/>
        <v/>
      </c>
      <c r="Y1331" s="65" t="str">
        <f t="shared" si="1290"/>
        <v/>
      </c>
      <c r="Z1331" s="65" t="str">
        <f t="shared" si="1291"/>
        <v/>
      </c>
      <c r="AA1331" s="19" t="str">
        <f t="shared" si="1292"/>
        <v/>
      </c>
      <c r="AB1331" s="19" t="str">
        <f t="shared" si="1293"/>
        <v/>
      </c>
      <c r="AC1331" s="19" t="str">
        <f t="shared" si="1294"/>
        <v/>
      </c>
      <c r="AD1331" s="19" t="str">
        <f t="shared" si="1295"/>
        <v/>
      </c>
      <c r="AE1331" s="19" t="str">
        <f t="shared" si="1296"/>
        <v/>
      </c>
      <c r="AF1331" s="19" t="str">
        <f t="shared" si="1297"/>
        <v/>
      </c>
      <c r="AG1331" s="19">
        <f t="shared" si="1298"/>
        <v>0</v>
      </c>
      <c r="AH1331" s="19" t="str">
        <f t="shared" si="1299"/>
        <v/>
      </c>
      <c r="AI1331" s="81">
        <f t="shared" si="1300"/>
        <v>0</v>
      </c>
      <c r="AJ1331" s="80">
        <f t="shared" si="1306"/>
        <v>0</v>
      </c>
      <c r="AK1331" s="19">
        <f t="shared" si="1301"/>
        <v>0</v>
      </c>
      <c r="AL1331" s="19">
        <f t="shared" si="1302"/>
        <v>0</v>
      </c>
      <c r="AM1331" s="64">
        <f>IF('Stammdaten Mitarbeitende'!N1331&gt;0,AC1331,0)</f>
        <v>0</v>
      </c>
      <c r="AN1331" s="74">
        <f>IF('Stammdaten Mitarbeitende'!N1331&gt;0,P1331,0)</f>
        <v>0</v>
      </c>
      <c r="AO1331" s="19">
        <f t="shared" si="1303"/>
        <v>0</v>
      </c>
      <c r="AP1331" s="19">
        <f t="shared" si="1304"/>
        <v>0</v>
      </c>
      <c r="AQ1331" s="97">
        <f t="shared" si="1305"/>
        <v>0</v>
      </c>
    </row>
    <row r="1332" spans="1:43" ht="17.25" hidden="1" customHeight="1" x14ac:dyDescent="0.2">
      <c r="A1332" s="347" t="str">
        <f>'Stammdaten Mitarbeitende'!AA1332</f>
        <v/>
      </c>
      <c r="B1332" s="348" t="str">
        <f t="shared" si="1278"/>
        <v/>
      </c>
      <c r="C1332" s="162"/>
      <c r="D1332" s="163"/>
      <c r="E1332" s="164"/>
      <c r="F1332" s="165"/>
      <c r="G1332" s="307"/>
      <c r="H1332" s="308"/>
      <c r="I1332" s="346">
        <f t="shared" si="1279"/>
        <v>0</v>
      </c>
      <c r="J1332" s="309" t="str">
        <f t="shared" si="1280"/>
        <v/>
      </c>
      <c r="K1332" s="164"/>
      <c r="L1332" s="342" t="str">
        <f t="shared" si="1281"/>
        <v/>
      </c>
      <c r="M1332" s="309" t="str">
        <f t="shared" si="1282"/>
        <v/>
      </c>
      <c r="N1332" s="309" t="str">
        <f t="shared" si="1283"/>
        <v/>
      </c>
      <c r="O1332" s="309" t="str">
        <f t="shared" si="1284"/>
        <v/>
      </c>
      <c r="P1332" s="164"/>
      <c r="Q1332" s="309" t="str">
        <f t="shared" si="1285"/>
        <v/>
      </c>
      <c r="R1332" s="309" t="str">
        <f t="shared" si="1286"/>
        <v/>
      </c>
      <c r="S1332" s="56"/>
      <c r="T1332" s="57"/>
      <c r="U1332" s="64" t="str">
        <f>IF($A1332="","",'Stammdaten Mitarbeitende'!L1332)</f>
        <v/>
      </c>
      <c r="V1332" s="63">
        <f t="shared" si="1287"/>
        <v>0</v>
      </c>
      <c r="W1332" s="63" t="str">
        <f t="shared" si="1288"/>
        <v/>
      </c>
      <c r="X1332" s="63" t="str">
        <f t="shared" si="1289"/>
        <v/>
      </c>
      <c r="Y1332" s="65" t="str">
        <f t="shared" si="1290"/>
        <v/>
      </c>
      <c r="Z1332" s="65" t="str">
        <f t="shared" si="1291"/>
        <v/>
      </c>
      <c r="AA1332" s="19" t="str">
        <f t="shared" si="1292"/>
        <v/>
      </c>
      <c r="AB1332" s="19" t="str">
        <f t="shared" si="1293"/>
        <v/>
      </c>
      <c r="AC1332" s="19" t="str">
        <f t="shared" si="1294"/>
        <v/>
      </c>
      <c r="AD1332" s="19" t="str">
        <f t="shared" si="1295"/>
        <v/>
      </c>
      <c r="AE1332" s="19" t="str">
        <f t="shared" si="1296"/>
        <v/>
      </c>
      <c r="AF1332" s="19" t="str">
        <f t="shared" si="1297"/>
        <v/>
      </c>
      <c r="AG1332" s="19">
        <f t="shared" si="1298"/>
        <v>0</v>
      </c>
      <c r="AH1332" s="19" t="str">
        <f t="shared" si="1299"/>
        <v/>
      </c>
      <c r="AI1332" s="81">
        <f t="shared" si="1300"/>
        <v>0</v>
      </c>
      <c r="AJ1332" s="80">
        <f t="shared" si="1306"/>
        <v>0</v>
      </c>
      <c r="AK1332" s="19">
        <f t="shared" si="1301"/>
        <v>0</v>
      </c>
      <c r="AL1332" s="19">
        <f t="shared" si="1302"/>
        <v>0</v>
      </c>
      <c r="AM1332" s="64">
        <f>IF('Stammdaten Mitarbeitende'!N1332&gt;0,AC1332,0)</f>
        <v>0</v>
      </c>
      <c r="AN1332" s="74">
        <f>IF('Stammdaten Mitarbeitende'!N1332&gt;0,P1332,0)</f>
        <v>0</v>
      </c>
      <c r="AO1332" s="19">
        <f t="shared" si="1303"/>
        <v>0</v>
      </c>
      <c r="AP1332" s="19">
        <f t="shared" si="1304"/>
        <v>0</v>
      </c>
      <c r="AQ1332" s="97">
        <f t="shared" si="1305"/>
        <v>0</v>
      </c>
    </row>
    <row r="1333" spans="1:43" ht="17.25" hidden="1" customHeight="1" x14ac:dyDescent="0.2">
      <c r="A1333" s="347" t="str">
        <f>'Stammdaten Mitarbeitende'!AA1333</f>
        <v/>
      </c>
      <c r="B1333" s="348" t="str">
        <f t="shared" si="1278"/>
        <v/>
      </c>
      <c r="C1333" s="162"/>
      <c r="D1333" s="163"/>
      <c r="E1333" s="164"/>
      <c r="F1333" s="165"/>
      <c r="G1333" s="307"/>
      <c r="H1333" s="308"/>
      <c r="I1333" s="346">
        <f t="shared" si="1279"/>
        <v>0</v>
      </c>
      <c r="J1333" s="309" t="str">
        <f t="shared" si="1280"/>
        <v/>
      </c>
      <c r="K1333" s="164"/>
      <c r="L1333" s="342" t="str">
        <f t="shared" si="1281"/>
        <v/>
      </c>
      <c r="M1333" s="309" t="str">
        <f t="shared" si="1282"/>
        <v/>
      </c>
      <c r="N1333" s="309" t="str">
        <f t="shared" si="1283"/>
        <v/>
      </c>
      <c r="O1333" s="309" t="str">
        <f t="shared" si="1284"/>
        <v/>
      </c>
      <c r="P1333" s="164"/>
      <c r="Q1333" s="309" t="str">
        <f t="shared" si="1285"/>
        <v/>
      </c>
      <c r="R1333" s="309" t="str">
        <f t="shared" si="1286"/>
        <v/>
      </c>
      <c r="S1333" s="56"/>
      <c r="T1333" s="57"/>
      <c r="U1333" s="64" t="str">
        <f>IF($A1333="","",'Stammdaten Mitarbeitende'!L1333)</f>
        <v/>
      </c>
      <c r="V1333" s="63">
        <f t="shared" si="1287"/>
        <v>0</v>
      </c>
      <c r="W1333" s="63" t="str">
        <f t="shared" si="1288"/>
        <v/>
      </c>
      <c r="X1333" s="63" t="str">
        <f t="shared" si="1289"/>
        <v/>
      </c>
      <c r="Y1333" s="65" t="str">
        <f t="shared" si="1290"/>
        <v/>
      </c>
      <c r="Z1333" s="65" t="str">
        <f t="shared" si="1291"/>
        <v/>
      </c>
      <c r="AA1333" s="19" t="str">
        <f t="shared" si="1292"/>
        <v/>
      </c>
      <c r="AB1333" s="19" t="str">
        <f t="shared" si="1293"/>
        <v/>
      </c>
      <c r="AC1333" s="19" t="str">
        <f t="shared" si="1294"/>
        <v/>
      </c>
      <c r="AD1333" s="19" t="str">
        <f t="shared" si="1295"/>
        <v/>
      </c>
      <c r="AE1333" s="19" t="str">
        <f t="shared" si="1296"/>
        <v/>
      </c>
      <c r="AF1333" s="19" t="str">
        <f t="shared" si="1297"/>
        <v/>
      </c>
      <c r="AG1333" s="19">
        <f t="shared" si="1298"/>
        <v>0</v>
      </c>
      <c r="AH1333" s="19" t="str">
        <f t="shared" si="1299"/>
        <v/>
      </c>
      <c r="AI1333" s="81">
        <f t="shared" si="1300"/>
        <v>0</v>
      </c>
      <c r="AJ1333" s="80">
        <f t="shared" si="1306"/>
        <v>0</v>
      </c>
      <c r="AK1333" s="19">
        <f t="shared" si="1301"/>
        <v>0</v>
      </c>
      <c r="AL1333" s="19">
        <f t="shared" si="1302"/>
        <v>0</v>
      </c>
      <c r="AM1333" s="64">
        <f>IF('Stammdaten Mitarbeitende'!N1333&gt;0,AC1333,0)</f>
        <v>0</v>
      </c>
      <c r="AN1333" s="74">
        <f>IF('Stammdaten Mitarbeitende'!N1333&gt;0,P1333,0)</f>
        <v>0</v>
      </c>
      <c r="AO1333" s="19">
        <f t="shared" si="1303"/>
        <v>0</v>
      </c>
      <c r="AP1333" s="19">
        <f t="shared" si="1304"/>
        <v>0</v>
      </c>
      <c r="AQ1333" s="97">
        <f t="shared" si="1305"/>
        <v>0</v>
      </c>
    </row>
    <row r="1334" spans="1:43" ht="17.25" hidden="1" customHeight="1" x14ac:dyDescent="0.2">
      <c r="A1334" s="347" t="str">
        <f>'Stammdaten Mitarbeitende'!AA1334</f>
        <v/>
      </c>
      <c r="B1334" s="348" t="str">
        <f t="shared" si="1278"/>
        <v/>
      </c>
      <c r="C1334" s="162"/>
      <c r="D1334" s="163"/>
      <c r="E1334" s="164"/>
      <c r="F1334" s="165"/>
      <c r="G1334" s="307"/>
      <c r="H1334" s="308"/>
      <c r="I1334" s="346">
        <f t="shared" si="1279"/>
        <v>0</v>
      </c>
      <c r="J1334" s="309" t="str">
        <f t="shared" si="1280"/>
        <v/>
      </c>
      <c r="K1334" s="164"/>
      <c r="L1334" s="342" t="str">
        <f t="shared" si="1281"/>
        <v/>
      </c>
      <c r="M1334" s="309" t="str">
        <f t="shared" si="1282"/>
        <v/>
      </c>
      <c r="N1334" s="309" t="str">
        <f t="shared" si="1283"/>
        <v/>
      </c>
      <c r="O1334" s="309" t="str">
        <f t="shared" si="1284"/>
        <v/>
      </c>
      <c r="P1334" s="164"/>
      <c r="Q1334" s="309" t="str">
        <f t="shared" si="1285"/>
        <v/>
      </c>
      <c r="R1334" s="309" t="str">
        <f t="shared" si="1286"/>
        <v/>
      </c>
      <c r="S1334" s="56"/>
      <c r="T1334" s="57"/>
      <c r="U1334" s="64" t="str">
        <f>IF($A1334="","",'Stammdaten Mitarbeitende'!L1334)</f>
        <v/>
      </c>
      <c r="V1334" s="63">
        <f t="shared" si="1287"/>
        <v>0</v>
      </c>
      <c r="W1334" s="63" t="str">
        <f t="shared" si="1288"/>
        <v/>
      </c>
      <c r="X1334" s="63" t="str">
        <f t="shared" si="1289"/>
        <v/>
      </c>
      <c r="Y1334" s="65" t="str">
        <f t="shared" si="1290"/>
        <v/>
      </c>
      <c r="Z1334" s="65" t="str">
        <f t="shared" si="1291"/>
        <v/>
      </c>
      <c r="AA1334" s="19" t="str">
        <f t="shared" si="1292"/>
        <v/>
      </c>
      <c r="AB1334" s="19" t="str">
        <f t="shared" si="1293"/>
        <v/>
      </c>
      <c r="AC1334" s="19" t="str">
        <f t="shared" si="1294"/>
        <v/>
      </c>
      <c r="AD1334" s="19" t="str">
        <f t="shared" si="1295"/>
        <v/>
      </c>
      <c r="AE1334" s="19" t="str">
        <f t="shared" si="1296"/>
        <v/>
      </c>
      <c r="AF1334" s="19" t="str">
        <f t="shared" si="1297"/>
        <v/>
      </c>
      <c r="AG1334" s="19">
        <f t="shared" si="1298"/>
        <v>0</v>
      </c>
      <c r="AH1334" s="19" t="str">
        <f t="shared" si="1299"/>
        <v/>
      </c>
      <c r="AI1334" s="81">
        <f t="shared" si="1300"/>
        <v>0</v>
      </c>
      <c r="AJ1334" s="80">
        <f t="shared" si="1306"/>
        <v>0</v>
      </c>
      <c r="AK1334" s="19">
        <f t="shared" si="1301"/>
        <v>0</v>
      </c>
      <c r="AL1334" s="19">
        <f t="shared" si="1302"/>
        <v>0</v>
      </c>
      <c r="AM1334" s="64">
        <f>IF('Stammdaten Mitarbeitende'!N1334&gt;0,AC1334,0)</f>
        <v>0</v>
      </c>
      <c r="AN1334" s="74">
        <f>IF('Stammdaten Mitarbeitende'!N1334&gt;0,P1334,0)</f>
        <v>0</v>
      </c>
      <c r="AO1334" s="19">
        <f t="shared" si="1303"/>
        <v>0</v>
      </c>
      <c r="AP1334" s="19">
        <f t="shared" si="1304"/>
        <v>0</v>
      </c>
      <c r="AQ1334" s="97">
        <f t="shared" si="1305"/>
        <v>0</v>
      </c>
    </row>
    <row r="1335" spans="1:43" ht="17.25" hidden="1" customHeight="1" x14ac:dyDescent="0.2">
      <c r="A1335" s="347" t="str">
        <f>'Stammdaten Mitarbeitende'!AA1335</f>
        <v/>
      </c>
      <c r="B1335" s="348" t="str">
        <f t="shared" si="1278"/>
        <v/>
      </c>
      <c r="C1335" s="162"/>
      <c r="D1335" s="163"/>
      <c r="E1335" s="164"/>
      <c r="F1335" s="165"/>
      <c r="G1335" s="307"/>
      <c r="H1335" s="308"/>
      <c r="I1335" s="346">
        <f t="shared" si="1279"/>
        <v>0</v>
      </c>
      <c r="J1335" s="309" t="str">
        <f t="shared" si="1280"/>
        <v/>
      </c>
      <c r="K1335" s="164"/>
      <c r="L1335" s="342" t="str">
        <f t="shared" si="1281"/>
        <v/>
      </c>
      <c r="M1335" s="309" t="str">
        <f t="shared" si="1282"/>
        <v/>
      </c>
      <c r="N1335" s="309" t="str">
        <f t="shared" si="1283"/>
        <v/>
      </c>
      <c r="O1335" s="309" t="str">
        <f t="shared" si="1284"/>
        <v/>
      </c>
      <c r="P1335" s="164"/>
      <c r="Q1335" s="309" t="str">
        <f t="shared" si="1285"/>
        <v/>
      </c>
      <c r="R1335" s="309" t="str">
        <f t="shared" si="1286"/>
        <v/>
      </c>
      <c r="S1335" s="56"/>
      <c r="T1335" s="57"/>
      <c r="U1335" s="64" t="str">
        <f>IF($A1335="","",'Stammdaten Mitarbeitende'!L1335)</f>
        <v/>
      </c>
      <c r="V1335" s="63">
        <f t="shared" si="1287"/>
        <v>0</v>
      </c>
      <c r="W1335" s="63" t="str">
        <f t="shared" si="1288"/>
        <v/>
      </c>
      <c r="X1335" s="63" t="str">
        <f t="shared" si="1289"/>
        <v/>
      </c>
      <c r="Y1335" s="65" t="str">
        <f t="shared" si="1290"/>
        <v/>
      </c>
      <c r="Z1335" s="65" t="str">
        <f t="shared" si="1291"/>
        <v/>
      </c>
      <c r="AA1335" s="19" t="str">
        <f t="shared" si="1292"/>
        <v/>
      </c>
      <c r="AB1335" s="19" t="str">
        <f t="shared" si="1293"/>
        <v/>
      </c>
      <c r="AC1335" s="19" t="str">
        <f t="shared" si="1294"/>
        <v/>
      </c>
      <c r="AD1335" s="19" t="str">
        <f t="shared" si="1295"/>
        <v/>
      </c>
      <c r="AE1335" s="19" t="str">
        <f t="shared" si="1296"/>
        <v/>
      </c>
      <c r="AF1335" s="19" t="str">
        <f t="shared" si="1297"/>
        <v/>
      </c>
      <c r="AG1335" s="19">
        <f t="shared" si="1298"/>
        <v>0</v>
      </c>
      <c r="AH1335" s="19" t="str">
        <f t="shared" si="1299"/>
        <v/>
      </c>
      <c r="AI1335" s="81">
        <f t="shared" si="1300"/>
        <v>0</v>
      </c>
      <c r="AJ1335" s="80">
        <f t="shared" si="1306"/>
        <v>0</v>
      </c>
      <c r="AK1335" s="19">
        <f t="shared" si="1301"/>
        <v>0</v>
      </c>
      <c r="AL1335" s="19">
        <f t="shared" si="1302"/>
        <v>0</v>
      </c>
      <c r="AM1335" s="64">
        <f>IF('Stammdaten Mitarbeitende'!N1335&gt;0,AC1335,0)</f>
        <v>0</v>
      </c>
      <c r="AN1335" s="74">
        <f>IF('Stammdaten Mitarbeitende'!N1335&gt;0,P1335,0)</f>
        <v>0</v>
      </c>
      <c r="AO1335" s="19">
        <f t="shared" si="1303"/>
        <v>0</v>
      </c>
      <c r="AP1335" s="19">
        <f t="shared" si="1304"/>
        <v>0</v>
      </c>
      <c r="AQ1335" s="97">
        <f t="shared" si="1305"/>
        <v>0</v>
      </c>
    </row>
    <row r="1336" spans="1:43" ht="17.25" hidden="1" customHeight="1" x14ac:dyDescent="0.2">
      <c r="A1336" s="347" t="str">
        <f>'Stammdaten Mitarbeitende'!AA1336</f>
        <v/>
      </c>
      <c r="B1336" s="348" t="str">
        <f t="shared" si="1278"/>
        <v/>
      </c>
      <c r="C1336" s="162"/>
      <c r="D1336" s="163"/>
      <c r="E1336" s="164"/>
      <c r="F1336" s="165"/>
      <c r="G1336" s="307"/>
      <c r="H1336" s="308"/>
      <c r="I1336" s="346">
        <f t="shared" si="1279"/>
        <v>0</v>
      </c>
      <c r="J1336" s="309" t="str">
        <f t="shared" si="1280"/>
        <v/>
      </c>
      <c r="K1336" s="164"/>
      <c r="L1336" s="342" t="str">
        <f t="shared" si="1281"/>
        <v/>
      </c>
      <c r="M1336" s="309" t="str">
        <f t="shared" si="1282"/>
        <v/>
      </c>
      <c r="N1336" s="309" t="str">
        <f t="shared" si="1283"/>
        <v/>
      </c>
      <c r="O1336" s="309" t="str">
        <f t="shared" si="1284"/>
        <v/>
      </c>
      <c r="P1336" s="164"/>
      <c r="Q1336" s="309" t="str">
        <f t="shared" si="1285"/>
        <v/>
      </c>
      <c r="R1336" s="309" t="str">
        <f t="shared" si="1286"/>
        <v/>
      </c>
      <c r="S1336" s="56"/>
      <c r="T1336" s="57"/>
      <c r="U1336" s="64" t="str">
        <f>IF($A1336="","",'Stammdaten Mitarbeitende'!L1336)</f>
        <v/>
      </c>
      <c r="V1336" s="63">
        <f t="shared" si="1287"/>
        <v>0</v>
      </c>
      <c r="W1336" s="63" t="str">
        <f t="shared" si="1288"/>
        <v/>
      </c>
      <c r="X1336" s="63" t="str">
        <f t="shared" si="1289"/>
        <v/>
      </c>
      <c r="Y1336" s="65" t="str">
        <f t="shared" si="1290"/>
        <v/>
      </c>
      <c r="Z1336" s="65" t="str">
        <f t="shared" si="1291"/>
        <v/>
      </c>
      <c r="AA1336" s="19" t="str">
        <f t="shared" si="1292"/>
        <v/>
      </c>
      <c r="AB1336" s="19" t="str">
        <f t="shared" si="1293"/>
        <v/>
      </c>
      <c r="AC1336" s="19" t="str">
        <f t="shared" si="1294"/>
        <v/>
      </c>
      <c r="AD1336" s="19" t="str">
        <f t="shared" si="1295"/>
        <v/>
      </c>
      <c r="AE1336" s="19" t="str">
        <f t="shared" si="1296"/>
        <v/>
      </c>
      <c r="AF1336" s="19" t="str">
        <f t="shared" si="1297"/>
        <v/>
      </c>
      <c r="AG1336" s="19">
        <f t="shared" si="1298"/>
        <v>0</v>
      </c>
      <c r="AH1336" s="19" t="str">
        <f t="shared" si="1299"/>
        <v/>
      </c>
      <c r="AI1336" s="81">
        <f t="shared" si="1300"/>
        <v>0</v>
      </c>
      <c r="AJ1336" s="80">
        <f t="shared" si="1306"/>
        <v>0</v>
      </c>
      <c r="AK1336" s="19">
        <f t="shared" si="1301"/>
        <v>0</v>
      </c>
      <c r="AL1336" s="19">
        <f t="shared" si="1302"/>
        <v>0</v>
      </c>
      <c r="AM1336" s="64">
        <f>IF('Stammdaten Mitarbeitende'!N1336&gt;0,AC1336,0)</f>
        <v>0</v>
      </c>
      <c r="AN1336" s="74">
        <f>IF('Stammdaten Mitarbeitende'!N1336&gt;0,P1336,0)</f>
        <v>0</v>
      </c>
      <c r="AO1336" s="19">
        <f t="shared" si="1303"/>
        <v>0</v>
      </c>
      <c r="AP1336" s="19">
        <f t="shared" si="1304"/>
        <v>0</v>
      </c>
      <c r="AQ1336" s="97">
        <f t="shared" si="1305"/>
        <v>0</v>
      </c>
    </row>
    <row r="1337" spans="1:43" ht="17.25" hidden="1" customHeight="1" x14ac:dyDescent="0.2">
      <c r="A1337" s="347" t="str">
        <f>'Stammdaten Mitarbeitende'!AA1337</f>
        <v/>
      </c>
      <c r="B1337" s="348" t="str">
        <f t="shared" si="1278"/>
        <v/>
      </c>
      <c r="C1337" s="162"/>
      <c r="D1337" s="163"/>
      <c r="E1337" s="164"/>
      <c r="F1337" s="165"/>
      <c r="G1337" s="307"/>
      <c r="H1337" s="308"/>
      <c r="I1337" s="346">
        <f t="shared" si="1279"/>
        <v>0</v>
      </c>
      <c r="J1337" s="309" t="str">
        <f t="shared" si="1280"/>
        <v/>
      </c>
      <c r="K1337" s="164"/>
      <c r="L1337" s="342" t="str">
        <f t="shared" si="1281"/>
        <v/>
      </c>
      <c r="M1337" s="309" t="str">
        <f t="shared" si="1282"/>
        <v/>
      </c>
      <c r="N1337" s="309" t="str">
        <f t="shared" si="1283"/>
        <v/>
      </c>
      <c r="O1337" s="309" t="str">
        <f t="shared" si="1284"/>
        <v/>
      </c>
      <c r="P1337" s="164"/>
      <c r="Q1337" s="309" t="str">
        <f t="shared" si="1285"/>
        <v/>
      </c>
      <c r="R1337" s="309" t="str">
        <f t="shared" si="1286"/>
        <v/>
      </c>
      <c r="S1337" s="56"/>
      <c r="T1337" s="57"/>
      <c r="U1337" s="64" t="str">
        <f>IF($A1337="","",'Stammdaten Mitarbeitende'!L1337)</f>
        <v/>
      </c>
      <c r="V1337" s="63">
        <f t="shared" si="1287"/>
        <v>0</v>
      </c>
      <c r="W1337" s="63" t="str">
        <f t="shared" si="1288"/>
        <v/>
      </c>
      <c r="X1337" s="63" t="str">
        <f t="shared" si="1289"/>
        <v/>
      </c>
      <c r="Y1337" s="65" t="str">
        <f t="shared" si="1290"/>
        <v/>
      </c>
      <c r="Z1337" s="65" t="str">
        <f t="shared" si="1291"/>
        <v/>
      </c>
      <c r="AA1337" s="19" t="str">
        <f t="shared" si="1292"/>
        <v/>
      </c>
      <c r="AB1337" s="19" t="str">
        <f t="shared" si="1293"/>
        <v/>
      </c>
      <c r="AC1337" s="19" t="str">
        <f t="shared" si="1294"/>
        <v/>
      </c>
      <c r="AD1337" s="19" t="str">
        <f t="shared" si="1295"/>
        <v/>
      </c>
      <c r="AE1337" s="19" t="str">
        <f t="shared" si="1296"/>
        <v/>
      </c>
      <c r="AF1337" s="19" t="str">
        <f t="shared" si="1297"/>
        <v/>
      </c>
      <c r="AG1337" s="19">
        <f t="shared" si="1298"/>
        <v>0</v>
      </c>
      <c r="AH1337" s="19" t="str">
        <f t="shared" si="1299"/>
        <v/>
      </c>
      <c r="AI1337" s="81">
        <f t="shared" si="1300"/>
        <v>0</v>
      </c>
      <c r="AJ1337" s="80">
        <f t="shared" si="1306"/>
        <v>0</v>
      </c>
      <c r="AK1337" s="19">
        <f t="shared" si="1301"/>
        <v>0</v>
      </c>
      <c r="AL1337" s="19">
        <f t="shared" si="1302"/>
        <v>0</v>
      </c>
      <c r="AM1337" s="64">
        <f>IF('Stammdaten Mitarbeitende'!N1337&gt;0,AC1337,0)</f>
        <v>0</v>
      </c>
      <c r="AN1337" s="74">
        <f>IF('Stammdaten Mitarbeitende'!N1337&gt;0,P1337,0)</f>
        <v>0</v>
      </c>
      <c r="AO1337" s="19">
        <f t="shared" si="1303"/>
        <v>0</v>
      </c>
      <c r="AP1337" s="19">
        <f t="shared" si="1304"/>
        <v>0</v>
      </c>
      <c r="AQ1337" s="97">
        <f t="shared" si="1305"/>
        <v>0</v>
      </c>
    </row>
    <row r="1338" spans="1:43" ht="17.25" hidden="1" customHeight="1" x14ac:dyDescent="0.2">
      <c r="A1338" s="347" t="str">
        <f>'Stammdaten Mitarbeitende'!AA1338</f>
        <v/>
      </c>
      <c r="B1338" s="348" t="str">
        <f t="shared" si="1278"/>
        <v/>
      </c>
      <c r="C1338" s="162"/>
      <c r="D1338" s="163"/>
      <c r="E1338" s="164"/>
      <c r="F1338" s="165"/>
      <c r="G1338" s="307"/>
      <c r="H1338" s="308"/>
      <c r="I1338" s="346">
        <f t="shared" si="1279"/>
        <v>0</v>
      </c>
      <c r="J1338" s="309" t="str">
        <f t="shared" si="1280"/>
        <v/>
      </c>
      <c r="K1338" s="164"/>
      <c r="L1338" s="342" t="str">
        <f t="shared" si="1281"/>
        <v/>
      </c>
      <c r="M1338" s="309" t="str">
        <f t="shared" si="1282"/>
        <v/>
      </c>
      <c r="N1338" s="309" t="str">
        <f t="shared" si="1283"/>
        <v/>
      </c>
      <c r="O1338" s="309" t="str">
        <f t="shared" si="1284"/>
        <v/>
      </c>
      <c r="P1338" s="164"/>
      <c r="Q1338" s="309" t="str">
        <f t="shared" si="1285"/>
        <v/>
      </c>
      <c r="R1338" s="309" t="str">
        <f t="shared" si="1286"/>
        <v/>
      </c>
      <c r="S1338" s="56"/>
      <c r="T1338" s="57"/>
      <c r="U1338" s="64" t="str">
        <f>IF($A1338="","",'Stammdaten Mitarbeitende'!L1338)</f>
        <v/>
      </c>
      <c r="V1338" s="63">
        <f t="shared" si="1287"/>
        <v>0</v>
      </c>
      <c r="W1338" s="63" t="str">
        <f t="shared" si="1288"/>
        <v/>
      </c>
      <c r="X1338" s="63" t="str">
        <f t="shared" si="1289"/>
        <v/>
      </c>
      <c r="Y1338" s="65" t="str">
        <f t="shared" si="1290"/>
        <v/>
      </c>
      <c r="Z1338" s="65" t="str">
        <f t="shared" si="1291"/>
        <v/>
      </c>
      <c r="AA1338" s="19" t="str">
        <f t="shared" si="1292"/>
        <v/>
      </c>
      <c r="AB1338" s="19" t="str">
        <f t="shared" si="1293"/>
        <v/>
      </c>
      <c r="AC1338" s="19" t="str">
        <f t="shared" si="1294"/>
        <v/>
      </c>
      <c r="AD1338" s="19" t="str">
        <f t="shared" si="1295"/>
        <v/>
      </c>
      <c r="AE1338" s="19" t="str">
        <f t="shared" si="1296"/>
        <v/>
      </c>
      <c r="AF1338" s="19" t="str">
        <f t="shared" si="1297"/>
        <v/>
      </c>
      <c r="AG1338" s="19">
        <f t="shared" si="1298"/>
        <v>0</v>
      </c>
      <c r="AH1338" s="19" t="str">
        <f t="shared" si="1299"/>
        <v/>
      </c>
      <c r="AI1338" s="81">
        <f t="shared" si="1300"/>
        <v>0</v>
      </c>
      <c r="AJ1338" s="80">
        <f t="shared" si="1306"/>
        <v>0</v>
      </c>
      <c r="AK1338" s="19">
        <f t="shared" si="1301"/>
        <v>0</v>
      </c>
      <c r="AL1338" s="19">
        <f t="shared" si="1302"/>
        <v>0</v>
      </c>
      <c r="AM1338" s="64">
        <f>IF('Stammdaten Mitarbeitende'!N1338&gt;0,AC1338,0)</f>
        <v>0</v>
      </c>
      <c r="AN1338" s="74">
        <f>IF('Stammdaten Mitarbeitende'!N1338&gt;0,P1338,0)</f>
        <v>0</v>
      </c>
      <c r="AO1338" s="19">
        <f t="shared" si="1303"/>
        <v>0</v>
      </c>
      <c r="AP1338" s="19">
        <f t="shared" si="1304"/>
        <v>0</v>
      </c>
      <c r="AQ1338" s="97">
        <f t="shared" si="1305"/>
        <v>0</v>
      </c>
    </row>
    <row r="1339" spans="1:43" ht="17.25" hidden="1" customHeight="1" x14ac:dyDescent="0.2">
      <c r="A1339" s="347" t="str">
        <f>'Stammdaten Mitarbeitende'!AA1339</f>
        <v/>
      </c>
      <c r="B1339" s="348" t="str">
        <f t="shared" si="1278"/>
        <v/>
      </c>
      <c r="C1339" s="162"/>
      <c r="D1339" s="163"/>
      <c r="E1339" s="164"/>
      <c r="F1339" s="165"/>
      <c r="G1339" s="307"/>
      <c r="H1339" s="308"/>
      <c r="I1339" s="346">
        <f t="shared" si="1279"/>
        <v>0</v>
      </c>
      <c r="J1339" s="309" t="str">
        <f t="shared" si="1280"/>
        <v/>
      </c>
      <c r="K1339" s="164"/>
      <c r="L1339" s="342" t="str">
        <f t="shared" si="1281"/>
        <v/>
      </c>
      <c r="M1339" s="309" t="str">
        <f t="shared" si="1282"/>
        <v/>
      </c>
      <c r="N1339" s="309" t="str">
        <f t="shared" si="1283"/>
        <v/>
      </c>
      <c r="O1339" s="309" t="str">
        <f t="shared" si="1284"/>
        <v/>
      </c>
      <c r="P1339" s="164"/>
      <c r="Q1339" s="309" t="str">
        <f t="shared" si="1285"/>
        <v/>
      </c>
      <c r="R1339" s="309" t="str">
        <f t="shared" si="1286"/>
        <v/>
      </c>
      <c r="S1339" s="56"/>
      <c r="T1339" s="57"/>
      <c r="U1339" s="64" t="str">
        <f>IF($A1339="","",'Stammdaten Mitarbeitende'!L1339)</f>
        <v/>
      </c>
      <c r="V1339" s="63">
        <f t="shared" si="1287"/>
        <v>0</v>
      </c>
      <c r="W1339" s="63" t="str">
        <f t="shared" si="1288"/>
        <v/>
      </c>
      <c r="X1339" s="63" t="str">
        <f t="shared" si="1289"/>
        <v/>
      </c>
      <c r="Y1339" s="65" t="str">
        <f t="shared" si="1290"/>
        <v/>
      </c>
      <c r="Z1339" s="65" t="str">
        <f t="shared" si="1291"/>
        <v/>
      </c>
      <c r="AA1339" s="19" t="str">
        <f t="shared" si="1292"/>
        <v/>
      </c>
      <c r="AB1339" s="19" t="str">
        <f t="shared" si="1293"/>
        <v/>
      </c>
      <c r="AC1339" s="19" t="str">
        <f t="shared" si="1294"/>
        <v/>
      </c>
      <c r="AD1339" s="19" t="str">
        <f t="shared" si="1295"/>
        <v/>
      </c>
      <c r="AE1339" s="19" t="str">
        <f t="shared" si="1296"/>
        <v/>
      </c>
      <c r="AF1339" s="19" t="str">
        <f t="shared" si="1297"/>
        <v/>
      </c>
      <c r="AG1339" s="19">
        <f t="shared" si="1298"/>
        <v>0</v>
      </c>
      <c r="AH1339" s="19" t="str">
        <f t="shared" si="1299"/>
        <v/>
      </c>
      <c r="AI1339" s="81">
        <f t="shared" si="1300"/>
        <v>0</v>
      </c>
      <c r="AJ1339" s="80">
        <f t="shared" si="1306"/>
        <v>0</v>
      </c>
      <c r="AK1339" s="19">
        <f t="shared" si="1301"/>
        <v>0</v>
      </c>
      <c r="AL1339" s="19">
        <f t="shared" si="1302"/>
        <v>0</v>
      </c>
      <c r="AM1339" s="64">
        <f>IF('Stammdaten Mitarbeitende'!N1339&gt;0,AC1339,0)</f>
        <v>0</v>
      </c>
      <c r="AN1339" s="74">
        <f>IF('Stammdaten Mitarbeitende'!N1339&gt;0,P1339,0)</f>
        <v>0</v>
      </c>
      <c r="AO1339" s="19">
        <f t="shared" si="1303"/>
        <v>0</v>
      </c>
      <c r="AP1339" s="19">
        <f t="shared" si="1304"/>
        <v>0</v>
      </c>
      <c r="AQ1339" s="97">
        <f t="shared" si="1305"/>
        <v>0</v>
      </c>
    </row>
    <row r="1340" spans="1:43" ht="17.25" hidden="1" customHeight="1" x14ac:dyDescent="0.2">
      <c r="A1340" s="347" t="str">
        <f>'Stammdaten Mitarbeitende'!AA1340</f>
        <v/>
      </c>
      <c r="B1340" s="348" t="str">
        <f t="shared" si="1278"/>
        <v/>
      </c>
      <c r="C1340" s="162"/>
      <c r="D1340" s="163"/>
      <c r="E1340" s="164"/>
      <c r="F1340" s="165"/>
      <c r="G1340" s="307"/>
      <c r="H1340" s="308"/>
      <c r="I1340" s="346">
        <f t="shared" si="1279"/>
        <v>0</v>
      </c>
      <c r="J1340" s="309" t="str">
        <f t="shared" si="1280"/>
        <v/>
      </c>
      <c r="K1340" s="164"/>
      <c r="L1340" s="342" t="str">
        <f t="shared" si="1281"/>
        <v/>
      </c>
      <c r="M1340" s="309" t="str">
        <f t="shared" si="1282"/>
        <v/>
      </c>
      <c r="N1340" s="309" t="str">
        <f t="shared" si="1283"/>
        <v/>
      </c>
      <c r="O1340" s="309" t="str">
        <f t="shared" si="1284"/>
        <v/>
      </c>
      <c r="P1340" s="164"/>
      <c r="Q1340" s="309" t="str">
        <f t="shared" si="1285"/>
        <v/>
      </c>
      <c r="R1340" s="309" t="str">
        <f t="shared" si="1286"/>
        <v/>
      </c>
      <c r="S1340" s="56"/>
      <c r="T1340" s="57"/>
      <c r="U1340" s="64" t="str">
        <f>IF($A1340="","",'Stammdaten Mitarbeitende'!L1340)</f>
        <v/>
      </c>
      <c r="V1340" s="63">
        <f t="shared" si="1287"/>
        <v>0</v>
      </c>
      <c r="W1340" s="63" t="str">
        <f t="shared" si="1288"/>
        <v/>
      </c>
      <c r="X1340" s="63" t="str">
        <f t="shared" si="1289"/>
        <v/>
      </c>
      <c r="Y1340" s="65" t="str">
        <f t="shared" si="1290"/>
        <v/>
      </c>
      <c r="Z1340" s="65" t="str">
        <f t="shared" si="1291"/>
        <v/>
      </c>
      <c r="AA1340" s="19" t="str">
        <f t="shared" si="1292"/>
        <v/>
      </c>
      <c r="AB1340" s="19" t="str">
        <f t="shared" si="1293"/>
        <v/>
      </c>
      <c r="AC1340" s="19" t="str">
        <f t="shared" si="1294"/>
        <v/>
      </c>
      <c r="AD1340" s="19" t="str">
        <f t="shared" si="1295"/>
        <v/>
      </c>
      <c r="AE1340" s="19" t="str">
        <f t="shared" si="1296"/>
        <v/>
      </c>
      <c r="AF1340" s="19" t="str">
        <f t="shared" si="1297"/>
        <v/>
      </c>
      <c r="AG1340" s="19">
        <f t="shared" si="1298"/>
        <v>0</v>
      </c>
      <c r="AH1340" s="19" t="str">
        <f t="shared" si="1299"/>
        <v/>
      </c>
      <c r="AI1340" s="81">
        <f t="shared" si="1300"/>
        <v>0</v>
      </c>
      <c r="AJ1340" s="80">
        <f t="shared" si="1306"/>
        <v>0</v>
      </c>
      <c r="AK1340" s="19">
        <f t="shared" si="1301"/>
        <v>0</v>
      </c>
      <c r="AL1340" s="19">
        <f t="shared" si="1302"/>
        <v>0</v>
      </c>
      <c r="AM1340" s="64">
        <f>IF('Stammdaten Mitarbeitende'!N1340&gt;0,AC1340,0)</f>
        <v>0</v>
      </c>
      <c r="AN1340" s="74">
        <f>IF('Stammdaten Mitarbeitende'!N1340&gt;0,P1340,0)</f>
        <v>0</v>
      </c>
      <c r="AO1340" s="19">
        <f t="shared" si="1303"/>
        <v>0</v>
      </c>
      <c r="AP1340" s="19">
        <f t="shared" si="1304"/>
        <v>0</v>
      </c>
      <c r="AQ1340" s="97">
        <f t="shared" si="1305"/>
        <v>0</v>
      </c>
    </row>
    <row r="1341" spans="1:43" ht="17.25" hidden="1" customHeight="1" x14ac:dyDescent="0.2">
      <c r="A1341" s="347" t="str">
        <f>'Stammdaten Mitarbeitende'!AA1341</f>
        <v/>
      </c>
      <c r="B1341" s="348" t="str">
        <f t="shared" si="1278"/>
        <v/>
      </c>
      <c r="C1341" s="162"/>
      <c r="D1341" s="163"/>
      <c r="E1341" s="164"/>
      <c r="F1341" s="165"/>
      <c r="G1341" s="307"/>
      <c r="H1341" s="308"/>
      <c r="I1341" s="346">
        <f t="shared" si="1279"/>
        <v>0</v>
      </c>
      <c r="J1341" s="309" t="str">
        <f t="shared" si="1280"/>
        <v/>
      </c>
      <c r="K1341" s="164"/>
      <c r="L1341" s="342" t="str">
        <f t="shared" si="1281"/>
        <v/>
      </c>
      <c r="M1341" s="309" t="str">
        <f t="shared" si="1282"/>
        <v/>
      </c>
      <c r="N1341" s="309" t="str">
        <f t="shared" si="1283"/>
        <v/>
      </c>
      <c r="O1341" s="309" t="str">
        <f t="shared" si="1284"/>
        <v/>
      </c>
      <c r="P1341" s="164"/>
      <c r="Q1341" s="309" t="str">
        <f t="shared" si="1285"/>
        <v/>
      </c>
      <c r="R1341" s="309" t="str">
        <f t="shared" si="1286"/>
        <v/>
      </c>
      <c r="S1341" s="56"/>
      <c r="T1341" s="57"/>
      <c r="U1341" s="64" t="str">
        <f>IF($A1341="","",'Stammdaten Mitarbeitende'!L1341)</f>
        <v/>
      </c>
      <c r="V1341" s="63">
        <f t="shared" si="1287"/>
        <v>0</v>
      </c>
      <c r="W1341" s="63" t="str">
        <f t="shared" si="1288"/>
        <v/>
      </c>
      <c r="X1341" s="63" t="str">
        <f t="shared" si="1289"/>
        <v/>
      </c>
      <c r="Y1341" s="65" t="str">
        <f t="shared" si="1290"/>
        <v/>
      </c>
      <c r="Z1341" s="65" t="str">
        <f t="shared" si="1291"/>
        <v/>
      </c>
      <c r="AA1341" s="19" t="str">
        <f t="shared" si="1292"/>
        <v/>
      </c>
      <c r="AB1341" s="19" t="str">
        <f t="shared" si="1293"/>
        <v/>
      </c>
      <c r="AC1341" s="19" t="str">
        <f t="shared" si="1294"/>
        <v/>
      </c>
      <c r="AD1341" s="19" t="str">
        <f t="shared" si="1295"/>
        <v/>
      </c>
      <c r="AE1341" s="19" t="str">
        <f t="shared" si="1296"/>
        <v/>
      </c>
      <c r="AF1341" s="19" t="str">
        <f t="shared" si="1297"/>
        <v/>
      </c>
      <c r="AG1341" s="19">
        <f t="shared" si="1298"/>
        <v>0</v>
      </c>
      <c r="AH1341" s="19" t="str">
        <f t="shared" si="1299"/>
        <v/>
      </c>
      <c r="AI1341" s="81">
        <f t="shared" si="1300"/>
        <v>0</v>
      </c>
      <c r="AJ1341" s="80">
        <f t="shared" si="1306"/>
        <v>0</v>
      </c>
      <c r="AK1341" s="19">
        <f t="shared" si="1301"/>
        <v>0</v>
      </c>
      <c r="AL1341" s="19">
        <f t="shared" si="1302"/>
        <v>0</v>
      </c>
      <c r="AM1341" s="64">
        <f>IF('Stammdaten Mitarbeitende'!N1341&gt;0,AC1341,0)</f>
        <v>0</v>
      </c>
      <c r="AN1341" s="74">
        <f>IF('Stammdaten Mitarbeitende'!N1341&gt;0,P1341,0)</f>
        <v>0</v>
      </c>
      <c r="AO1341" s="19">
        <f t="shared" si="1303"/>
        <v>0</v>
      </c>
      <c r="AP1341" s="19">
        <f t="shared" si="1304"/>
        <v>0</v>
      </c>
      <c r="AQ1341" s="97">
        <f t="shared" si="1305"/>
        <v>0</v>
      </c>
    </row>
    <row r="1342" spans="1:43" ht="17.25" hidden="1" customHeight="1" x14ac:dyDescent="0.2">
      <c r="A1342" s="347" t="str">
        <f>'Stammdaten Mitarbeitende'!AA1342</f>
        <v/>
      </c>
      <c r="B1342" s="348" t="str">
        <f t="shared" si="1278"/>
        <v/>
      </c>
      <c r="C1342" s="162"/>
      <c r="D1342" s="163"/>
      <c r="E1342" s="164"/>
      <c r="F1342" s="165"/>
      <c r="G1342" s="307"/>
      <c r="H1342" s="308"/>
      <c r="I1342" s="346">
        <f t="shared" si="1279"/>
        <v>0</v>
      </c>
      <c r="J1342" s="309" t="str">
        <f t="shared" si="1280"/>
        <v/>
      </c>
      <c r="K1342" s="164"/>
      <c r="L1342" s="342" t="str">
        <f t="shared" si="1281"/>
        <v/>
      </c>
      <c r="M1342" s="309" t="str">
        <f t="shared" si="1282"/>
        <v/>
      </c>
      <c r="N1342" s="309" t="str">
        <f t="shared" si="1283"/>
        <v/>
      </c>
      <c r="O1342" s="309" t="str">
        <f t="shared" si="1284"/>
        <v/>
      </c>
      <c r="P1342" s="164"/>
      <c r="Q1342" s="309" t="str">
        <f t="shared" si="1285"/>
        <v/>
      </c>
      <c r="R1342" s="309" t="str">
        <f t="shared" si="1286"/>
        <v/>
      </c>
      <c r="S1342" s="56"/>
      <c r="T1342" s="57"/>
      <c r="U1342" s="64" t="str">
        <f>IF($A1342="","",'Stammdaten Mitarbeitende'!L1342)</f>
        <v/>
      </c>
      <c r="V1342" s="63">
        <f t="shared" si="1287"/>
        <v>0</v>
      </c>
      <c r="W1342" s="63" t="str">
        <f t="shared" si="1288"/>
        <v/>
      </c>
      <c r="X1342" s="63" t="str">
        <f t="shared" si="1289"/>
        <v/>
      </c>
      <c r="Y1342" s="65" t="str">
        <f t="shared" si="1290"/>
        <v/>
      </c>
      <c r="Z1342" s="65" t="str">
        <f t="shared" si="1291"/>
        <v/>
      </c>
      <c r="AA1342" s="19" t="str">
        <f t="shared" si="1292"/>
        <v/>
      </c>
      <c r="AB1342" s="19" t="str">
        <f t="shared" si="1293"/>
        <v/>
      </c>
      <c r="AC1342" s="19" t="str">
        <f t="shared" si="1294"/>
        <v/>
      </c>
      <c r="AD1342" s="19" t="str">
        <f t="shared" si="1295"/>
        <v/>
      </c>
      <c r="AE1342" s="19" t="str">
        <f t="shared" si="1296"/>
        <v/>
      </c>
      <c r="AF1342" s="19" t="str">
        <f t="shared" si="1297"/>
        <v/>
      </c>
      <c r="AG1342" s="19">
        <f t="shared" si="1298"/>
        <v>0</v>
      </c>
      <c r="AH1342" s="19" t="str">
        <f t="shared" si="1299"/>
        <v/>
      </c>
      <c r="AI1342" s="81">
        <f t="shared" si="1300"/>
        <v>0</v>
      </c>
      <c r="AJ1342" s="80">
        <f t="shared" si="1306"/>
        <v>0</v>
      </c>
      <c r="AK1342" s="19">
        <f t="shared" si="1301"/>
        <v>0</v>
      </c>
      <c r="AL1342" s="19">
        <f t="shared" si="1302"/>
        <v>0</v>
      </c>
      <c r="AM1342" s="64">
        <f>IF('Stammdaten Mitarbeitende'!N1342&gt;0,AC1342,0)</f>
        <v>0</v>
      </c>
      <c r="AN1342" s="74">
        <f>IF('Stammdaten Mitarbeitende'!N1342&gt;0,P1342,0)</f>
        <v>0</v>
      </c>
      <c r="AO1342" s="19">
        <f t="shared" si="1303"/>
        <v>0</v>
      </c>
      <c r="AP1342" s="19">
        <f t="shared" si="1304"/>
        <v>0</v>
      </c>
      <c r="AQ1342" s="97">
        <f t="shared" si="1305"/>
        <v>0</v>
      </c>
    </row>
    <row r="1343" spans="1:43" ht="17.25" hidden="1" customHeight="1" x14ac:dyDescent="0.2">
      <c r="A1343" s="347" t="str">
        <f>'Stammdaten Mitarbeitende'!AA1343</f>
        <v/>
      </c>
      <c r="B1343" s="348" t="str">
        <f t="shared" si="1278"/>
        <v/>
      </c>
      <c r="C1343" s="162"/>
      <c r="D1343" s="163"/>
      <c r="E1343" s="164"/>
      <c r="F1343" s="165"/>
      <c r="G1343" s="307"/>
      <c r="H1343" s="308"/>
      <c r="I1343" s="346">
        <f t="shared" si="1279"/>
        <v>0</v>
      </c>
      <c r="J1343" s="309" t="str">
        <f t="shared" si="1280"/>
        <v/>
      </c>
      <c r="K1343" s="164"/>
      <c r="L1343" s="342" t="str">
        <f t="shared" si="1281"/>
        <v/>
      </c>
      <c r="M1343" s="309" t="str">
        <f t="shared" si="1282"/>
        <v/>
      </c>
      <c r="N1343" s="309" t="str">
        <f t="shared" si="1283"/>
        <v/>
      </c>
      <c r="O1343" s="309" t="str">
        <f t="shared" si="1284"/>
        <v/>
      </c>
      <c r="P1343" s="164"/>
      <c r="Q1343" s="309" t="str">
        <f t="shared" si="1285"/>
        <v/>
      </c>
      <c r="R1343" s="309" t="str">
        <f t="shared" si="1286"/>
        <v/>
      </c>
      <c r="S1343" s="56"/>
      <c r="T1343" s="57"/>
      <c r="U1343" s="64" t="str">
        <f>IF($A1343="","",'Stammdaten Mitarbeitende'!L1343)</f>
        <v/>
      </c>
      <c r="V1343" s="63">
        <f t="shared" si="1287"/>
        <v>0</v>
      </c>
      <c r="W1343" s="63" t="str">
        <f t="shared" si="1288"/>
        <v/>
      </c>
      <c r="X1343" s="63" t="str">
        <f t="shared" si="1289"/>
        <v/>
      </c>
      <c r="Y1343" s="65" t="str">
        <f t="shared" si="1290"/>
        <v/>
      </c>
      <c r="Z1343" s="65" t="str">
        <f t="shared" si="1291"/>
        <v/>
      </c>
      <c r="AA1343" s="19" t="str">
        <f t="shared" si="1292"/>
        <v/>
      </c>
      <c r="AB1343" s="19" t="str">
        <f t="shared" si="1293"/>
        <v/>
      </c>
      <c r="AC1343" s="19" t="str">
        <f t="shared" si="1294"/>
        <v/>
      </c>
      <c r="AD1343" s="19" t="str">
        <f t="shared" si="1295"/>
        <v/>
      </c>
      <c r="AE1343" s="19" t="str">
        <f t="shared" si="1296"/>
        <v/>
      </c>
      <c r="AF1343" s="19" t="str">
        <f t="shared" si="1297"/>
        <v/>
      </c>
      <c r="AG1343" s="19">
        <f t="shared" si="1298"/>
        <v>0</v>
      </c>
      <c r="AH1343" s="19" t="str">
        <f t="shared" si="1299"/>
        <v/>
      </c>
      <c r="AI1343" s="81">
        <f t="shared" si="1300"/>
        <v>0</v>
      </c>
      <c r="AJ1343" s="80">
        <f t="shared" si="1306"/>
        <v>0</v>
      </c>
      <c r="AK1343" s="19">
        <f t="shared" si="1301"/>
        <v>0</v>
      </c>
      <c r="AL1343" s="19">
        <f t="shared" si="1302"/>
        <v>0</v>
      </c>
      <c r="AM1343" s="64">
        <f>IF('Stammdaten Mitarbeitende'!N1343&gt;0,AC1343,0)</f>
        <v>0</v>
      </c>
      <c r="AN1343" s="74">
        <f>IF('Stammdaten Mitarbeitende'!N1343&gt;0,P1343,0)</f>
        <v>0</v>
      </c>
      <c r="AO1343" s="19">
        <f t="shared" si="1303"/>
        <v>0</v>
      </c>
      <c r="AP1343" s="19">
        <f t="shared" si="1304"/>
        <v>0</v>
      </c>
      <c r="AQ1343" s="97">
        <f t="shared" si="1305"/>
        <v>0</v>
      </c>
    </row>
    <row r="1344" spans="1:43" ht="17.25" hidden="1" customHeight="1" x14ac:dyDescent="0.2">
      <c r="A1344" s="347" t="str">
        <f>'Stammdaten Mitarbeitende'!AA1344</f>
        <v/>
      </c>
      <c r="B1344" s="348" t="str">
        <f t="shared" si="1278"/>
        <v/>
      </c>
      <c r="C1344" s="162"/>
      <c r="D1344" s="163"/>
      <c r="E1344" s="164"/>
      <c r="F1344" s="165"/>
      <c r="G1344" s="307"/>
      <c r="H1344" s="308"/>
      <c r="I1344" s="346">
        <f t="shared" si="1279"/>
        <v>0</v>
      </c>
      <c r="J1344" s="309" t="str">
        <f t="shared" si="1280"/>
        <v/>
      </c>
      <c r="K1344" s="164"/>
      <c r="L1344" s="342" t="str">
        <f t="shared" si="1281"/>
        <v/>
      </c>
      <c r="M1344" s="309" t="str">
        <f t="shared" si="1282"/>
        <v/>
      </c>
      <c r="N1344" s="309" t="str">
        <f t="shared" si="1283"/>
        <v/>
      </c>
      <c r="O1344" s="309" t="str">
        <f t="shared" si="1284"/>
        <v/>
      </c>
      <c r="P1344" s="164"/>
      <c r="Q1344" s="309" t="str">
        <f t="shared" si="1285"/>
        <v/>
      </c>
      <c r="R1344" s="309" t="str">
        <f t="shared" si="1286"/>
        <v/>
      </c>
      <c r="S1344" s="56"/>
      <c r="T1344" s="57"/>
      <c r="U1344" s="64" t="str">
        <f>IF($A1344="","",'Stammdaten Mitarbeitende'!L1344)</f>
        <v/>
      </c>
      <c r="V1344" s="63">
        <f t="shared" si="1287"/>
        <v>0</v>
      </c>
      <c r="W1344" s="63" t="str">
        <f t="shared" si="1288"/>
        <v/>
      </c>
      <c r="X1344" s="63" t="str">
        <f t="shared" si="1289"/>
        <v/>
      </c>
      <c r="Y1344" s="65" t="str">
        <f t="shared" si="1290"/>
        <v/>
      </c>
      <c r="Z1344" s="65" t="str">
        <f t="shared" si="1291"/>
        <v/>
      </c>
      <c r="AA1344" s="19" t="str">
        <f t="shared" si="1292"/>
        <v/>
      </c>
      <c r="AB1344" s="19" t="str">
        <f t="shared" si="1293"/>
        <v/>
      </c>
      <c r="AC1344" s="19" t="str">
        <f t="shared" si="1294"/>
        <v/>
      </c>
      <c r="AD1344" s="19" t="str">
        <f t="shared" si="1295"/>
        <v/>
      </c>
      <c r="AE1344" s="19" t="str">
        <f t="shared" si="1296"/>
        <v/>
      </c>
      <c r="AF1344" s="19" t="str">
        <f t="shared" si="1297"/>
        <v/>
      </c>
      <c r="AG1344" s="19">
        <f t="shared" si="1298"/>
        <v>0</v>
      </c>
      <c r="AH1344" s="19" t="str">
        <f t="shared" si="1299"/>
        <v/>
      </c>
      <c r="AI1344" s="81">
        <f t="shared" si="1300"/>
        <v>0</v>
      </c>
      <c r="AJ1344" s="80">
        <f t="shared" si="1306"/>
        <v>0</v>
      </c>
      <c r="AK1344" s="19">
        <f t="shared" si="1301"/>
        <v>0</v>
      </c>
      <c r="AL1344" s="19">
        <f t="shared" si="1302"/>
        <v>0</v>
      </c>
      <c r="AM1344" s="64">
        <f>IF('Stammdaten Mitarbeitende'!N1344&gt;0,AC1344,0)</f>
        <v>0</v>
      </c>
      <c r="AN1344" s="74">
        <f>IF('Stammdaten Mitarbeitende'!N1344&gt;0,P1344,0)</f>
        <v>0</v>
      </c>
      <c r="AO1344" s="19">
        <f t="shared" si="1303"/>
        <v>0</v>
      </c>
      <c r="AP1344" s="19">
        <f t="shared" si="1304"/>
        <v>0</v>
      </c>
      <c r="AQ1344" s="97">
        <f t="shared" si="1305"/>
        <v>0</v>
      </c>
    </row>
    <row r="1345" spans="1:43" ht="17.25" hidden="1" customHeight="1" x14ac:dyDescent="0.2">
      <c r="A1345" s="347" t="str">
        <f>'Stammdaten Mitarbeitende'!AA1345</f>
        <v/>
      </c>
      <c r="B1345" s="348" t="str">
        <f t="shared" si="1278"/>
        <v/>
      </c>
      <c r="C1345" s="162"/>
      <c r="D1345" s="163"/>
      <c r="E1345" s="164"/>
      <c r="F1345" s="165"/>
      <c r="G1345" s="307"/>
      <c r="H1345" s="308"/>
      <c r="I1345" s="346">
        <f t="shared" si="1279"/>
        <v>0</v>
      </c>
      <c r="J1345" s="309" t="str">
        <f t="shared" si="1280"/>
        <v/>
      </c>
      <c r="K1345" s="164"/>
      <c r="L1345" s="342" t="str">
        <f t="shared" si="1281"/>
        <v/>
      </c>
      <c r="M1345" s="309" t="str">
        <f t="shared" si="1282"/>
        <v/>
      </c>
      <c r="N1345" s="309" t="str">
        <f t="shared" si="1283"/>
        <v/>
      </c>
      <c r="O1345" s="309" t="str">
        <f t="shared" si="1284"/>
        <v/>
      </c>
      <c r="P1345" s="164"/>
      <c r="Q1345" s="309" t="str">
        <f t="shared" si="1285"/>
        <v/>
      </c>
      <c r="R1345" s="309" t="str">
        <f t="shared" si="1286"/>
        <v/>
      </c>
      <c r="S1345" s="56"/>
      <c r="T1345" s="57"/>
      <c r="U1345" s="64" t="str">
        <f>IF($A1345="","",'Stammdaten Mitarbeitende'!L1345)</f>
        <v/>
      </c>
      <c r="V1345" s="63">
        <f t="shared" si="1287"/>
        <v>0</v>
      </c>
      <c r="W1345" s="63" t="str">
        <f t="shared" si="1288"/>
        <v/>
      </c>
      <c r="X1345" s="63" t="str">
        <f t="shared" si="1289"/>
        <v/>
      </c>
      <c r="Y1345" s="65" t="str">
        <f t="shared" si="1290"/>
        <v/>
      </c>
      <c r="Z1345" s="65" t="str">
        <f t="shared" si="1291"/>
        <v/>
      </c>
      <c r="AA1345" s="19" t="str">
        <f t="shared" si="1292"/>
        <v/>
      </c>
      <c r="AB1345" s="19" t="str">
        <f t="shared" si="1293"/>
        <v/>
      </c>
      <c r="AC1345" s="19" t="str">
        <f t="shared" si="1294"/>
        <v/>
      </c>
      <c r="AD1345" s="19" t="str">
        <f t="shared" si="1295"/>
        <v/>
      </c>
      <c r="AE1345" s="19" t="str">
        <f t="shared" si="1296"/>
        <v/>
      </c>
      <c r="AF1345" s="19" t="str">
        <f t="shared" si="1297"/>
        <v/>
      </c>
      <c r="AG1345" s="19">
        <f t="shared" si="1298"/>
        <v>0</v>
      </c>
      <c r="AH1345" s="19" t="str">
        <f t="shared" si="1299"/>
        <v/>
      </c>
      <c r="AI1345" s="81">
        <f t="shared" si="1300"/>
        <v>0</v>
      </c>
      <c r="AJ1345" s="80">
        <f t="shared" si="1306"/>
        <v>0</v>
      </c>
      <c r="AK1345" s="19">
        <f t="shared" si="1301"/>
        <v>0</v>
      </c>
      <c r="AL1345" s="19">
        <f t="shared" si="1302"/>
        <v>0</v>
      </c>
      <c r="AM1345" s="64">
        <f>IF('Stammdaten Mitarbeitende'!N1345&gt;0,AC1345,0)</f>
        <v>0</v>
      </c>
      <c r="AN1345" s="74">
        <f>IF('Stammdaten Mitarbeitende'!N1345&gt;0,P1345,0)</f>
        <v>0</v>
      </c>
      <c r="AO1345" s="19">
        <f t="shared" si="1303"/>
        <v>0</v>
      </c>
      <c r="AP1345" s="19">
        <f t="shared" si="1304"/>
        <v>0</v>
      </c>
      <c r="AQ1345" s="97">
        <f t="shared" si="1305"/>
        <v>0</v>
      </c>
    </row>
    <row r="1346" spans="1:43" ht="17.25" hidden="1" customHeight="1" x14ac:dyDescent="0.2">
      <c r="A1346" s="347" t="str">
        <f>'Stammdaten Mitarbeitende'!AA1346</f>
        <v/>
      </c>
      <c r="B1346" s="348" t="str">
        <f t="shared" si="1278"/>
        <v/>
      </c>
      <c r="C1346" s="162"/>
      <c r="D1346" s="163"/>
      <c r="E1346" s="164"/>
      <c r="F1346" s="165"/>
      <c r="G1346" s="307"/>
      <c r="H1346" s="308"/>
      <c r="I1346" s="346">
        <f t="shared" si="1279"/>
        <v>0</v>
      </c>
      <c r="J1346" s="309" t="str">
        <f t="shared" si="1280"/>
        <v/>
      </c>
      <c r="K1346" s="164"/>
      <c r="L1346" s="342" t="str">
        <f t="shared" si="1281"/>
        <v/>
      </c>
      <c r="M1346" s="309" t="str">
        <f t="shared" si="1282"/>
        <v/>
      </c>
      <c r="N1346" s="309" t="str">
        <f t="shared" si="1283"/>
        <v/>
      </c>
      <c r="O1346" s="309" t="str">
        <f t="shared" si="1284"/>
        <v/>
      </c>
      <c r="P1346" s="164"/>
      <c r="Q1346" s="309" t="str">
        <f t="shared" si="1285"/>
        <v/>
      </c>
      <c r="R1346" s="309" t="str">
        <f t="shared" si="1286"/>
        <v/>
      </c>
      <c r="S1346" s="56"/>
      <c r="T1346" s="57"/>
      <c r="U1346" s="64" t="str">
        <f>IF($A1346="","",'Stammdaten Mitarbeitende'!L1346)</f>
        <v/>
      </c>
      <c r="V1346" s="63">
        <f t="shared" si="1287"/>
        <v>0</v>
      </c>
      <c r="W1346" s="63" t="str">
        <f t="shared" si="1288"/>
        <v/>
      </c>
      <c r="X1346" s="63" t="str">
        <f t="shared" si="1289"/>
        <v/>
      </c>
      <c r="Y1346" s="65" t="str">
        <f t="shared" si="1290"/>
        <v/>
      </c>
      <c r="Z1346" s="65" t="str">
        <f t="shared" si="1291"/>
        <v/>
      </c>
      <c r="AA1346" s="19" t="str">
        <f t="shared" si="1292"/>
        <v/>
      </c>
      <c r="AB1346" s="19" t="str">
        <f t="shared" si="1293"/>
        <v/>
      </c>
      <c r="AC1346" s="19" t="str">
        <f t="shared" si="1294"/>
        <v/>
      </c>
      <c r="AD1346" s="19" t="str">
        <f t="shared" si="1295"/>
        <v/>
      </c>
      <c r="AE1346" s="19" t="str">
        <f t="shared" si="1296"/>
        <v/>
      </c>
      <c r="AF1346" s="19" t="str">
        <f t="shared" si="1297"/>
        <v/>
      </c>
      <c r="AG1346" s="19">
        <f t="shared" si="1298"/>
        <v>0</v>
      </c>
      <c r="AH1346" s="19" t="str">
        <f t="shared" si="1299"/>
        <v/>
      </c>
      <c r="AI1346" s="81">
        <f t="shared" si="1300"/>
        <v>0</v>
      </c>
      <c r="AJ1346" s="80">
        <f t="shared" si="1306"/>
        <v>0</v>
      </c>
      <c r="AK1346" s="19">
        <f t="shared" si="1301"/>
        <v>0</v>
      </c>
      <c r="AL1346" s="19">
        <f t="shared" si="1302"/>
        <v>0</v>
      </c>
      <c r="AM1346" s="64">
        <f>IF('Stammdaten Mitarbeitende'!N1346&gt;0,AC1346,0)</f>
        <v>0</v>
      </c>
      <c r="AN1346" s="74">
        <f>IF('Stammdaten Mitarbeitende'!N1346&gt;0,P1346,0)</f>
        <v>0</v>
      </c>
      <c r="AO1346" s="19">
        <f t="shared" si="1303"/>
        <v>0</v>
      </c>
      <c r="AP1346" s="19">
        <f t="shared" si="1304"/>
        <v>0</v>
      </c>
      <c r="AQ1346" s="97">
        <f t="shared" si="1305"/>
        <v>0</v>
      </c>
    </row>
    <row r="1347" spans="1:43" ht="17.25" hidden="1" customHeight="1" x14ac:dyDescent="0.2">
      <c r="A1347" s="347" t="str">
        <f>'Stammdaten Mitarbeitende'!AA1347</f>
        <v/>
      </c>
      <c r="B1347" s="348" t="str">
        <f t="shared" si="1278"/>
        <v/>
      </c>
      <c r="C1347" s="162"/>
      <c r="D1347" s="163"/>
      <c r="E1347" s="164"/>
      <c r="F1347" s="165"/>
      <c r="G1347" s="307"/>
      <c r="H1347" s="308"/>
      <c r="I1347" s="346">
        <f t="shared" si="1279"/>
        <v>0</v>
      </c>
      <c r="J1347" s="309" t="str">
        <f t="shared" si="1280"/>
        <v/>
      </c>
      <c r="K1347" s="164"/>
      <c r="L1347" s="342" t="str">
        <f t="shared" si="1281"/>
        <v/>
      </c>
      <c r="M1347" s="309" t="str">
        <f t="shared" si="1282"/>
        <v/>
      </c>
      <c r="N1347" s="309" t="str">
        <f t="shared" si="1283"/>
        <v/>
      </c>
      <c r="O1347" s="309" t="str">
        <f t="shared" si="1284"/>
        <v/>
      </c>
      <c r="P1347" s="164"/>
      <c r="Q1347" s="309" t="str">
        <f t="shared" si="1285"/>
        <v/>
      </c>
      <c r="R1347" s="309" t="str">
        <f t="shared" si="1286"/>
        <v/>
      </c>
      <c r="S1347" s="56"/>
      <c r="T1347" s="57"/>
      <c r="U1347" s="64" t="str">
        <f>IF($A1347="","",'Stammdaten Mitarbeitende'!L1347)</f>
        <v/>
      </c>
      <c r="V1347" s="63">
        <f t="shared" si="1287"/>
        <v>0</v>
      </c>
      <c r="W1347" s="63" t="str">
        <f t="shared" si="1288"/>
        <v/>
      </c>
      <c r="X1347" s="63" t="str">
        <f t="shared" si="1289"/>
        <v/>
      </c>
      <c r="Y1347" s="65" t="str">
        <f t="shared" si="1290"/>
        <v/>
      </c>
      <c r="Z1347" s="65" t="str">
        <f t="shared" si="1291"/>
        <v/>
      </c>
      <c r="AA1347" s="19" t="str">
        <f t="shared" si="1292"/>
        <v/>
      </c>
      <c r="AB1347" s="19" t="str">
        <f t="shared" si="1293"/>
        <v/>
      </c>
      <c r="AC1347" s="19" t="str">
        <f t="shared" si="1294"/>
        <v/>
      </c>
      <c r="AD1347" s="19" t="str">
        <f t="shared" si="1295"/>
        <v/>
      </c>
      <c r="AE1347" s="19" t="str">
        <f t="shared" si="1296"/>
        <v/>
      </c>
      <c r="AF1347" s="19" t="str">
        <f t="shared" si="1297"/>
        <v/>
      </c>
      <c r="AG1347" s="19">
        <f t="shared" si="1298"/>
        <v>0</v>
      </c>
      <c r="AH1347" s="19" t="str">
        <f t="shared" si="1299"/>
        <v/>
      </c>
      <c r="AI1347" s="81">
        <f t="shared" si="1300"/>
        <v>0</v>
      </c>
      <c r="AJ1347" s="80">
        <f t="shared" si="1306"/>
        <v>0</v>
      </c>
      <c r="AK1347" s="19">
        <f t="shared" si="1301"/>
        <v>0</v>
      </c>
      <c r="AL1347" s="19">
        <f t="shared" si="1302"/>
        <v>0</v>
      </c>
      <c r="AM1347" s="64">
        <f>IF('Stammdaten Mitarbeitende'!N1347&gt;0,AC1347,0)</f>
        <v>0</v>
      </c>
      <c r="AN1347" s="74">
        <f>IF('Stammdaten Mitarbeitende'!N1347&gt;0,P1347,0)</f>
        <v>0</v>
      </c>
      <c r="AO1347" s="19">
        <f t="shared" si="1303"/>
        <v>0</v>
      </c>
      <c r="AP1347" s="19">
        <f t="shared" si="1304"/>
        <v>0</v>
      </c>
      <c r="AQ1347" s="97">
        <f t="shared" si="1305"/>
        <v>0</v>
      </c>
    </row>
    <row r="1348" spans="1:43" ht="17.25" hidden="1" customHeight="1" x14ac:dyDescent="0.2">
      <c r="A1348" s="347" t="str">
        <f>'Stammdaten Mitarbeitende'!AA1348</f>
        <v/>
      </c>
      <c r="B1348" s="348" t="str">
        <f t="shared" si="1278"/>
        <v/>
      </c>
      <c r="C1348" s="162"/>
      <c r="D1348" s="163"/>
      <c r="E1348" s="164"/>
      <c r="F1348" s="165"/>
      <c r="G1348" s="307"/>
      <c r="H1348" s="308"/>
      <c r="I1348" s="346">
        <f t="shared" si="1279"/>
        <v>0</v>
      </c>
      <c r="J1348" s="309" t="str">
        <f t="shared" si="1280"/>
        <v/>
      </c>
      <c r="K1348" s="164"/>
      <c r="L1348" s="342" t="str">
        <f t="shared" si="1281"/>
        <v/>
      </c>
      <c r="M1348" s="309" t="str">
        <f t="shared" si="1282"/>
        <v/>
      </c>
      <c r="N1348" s="309" t="str">
        <f t="shared" si="1283"/>
        <v/>
      </c>
      <c r="O1348" s="309" t="str">
        <f t="shared" si="1284"/>
        <v/>
      </c>
      <c r="P1348" s="164"/>
      <c r="Q1348" s="309" t="str">
        <f t="shared" si="1285"/>
        <v/>
      </c>
      <c r="R1348" s="309" t="str">
        <f t="shared" si="1286"/>
        <v/>
      </c>
      <c r="S1348" s="56"/>
      <c r="T1348" s="57"/>
      <c r="U1348" s="64" t="str">
        <f>IF($A1348="","",'Stammdaten Mitarbeitende'!L1348)</f>
        <v/>
      </c>
      <c r="V1348" s="63">
        <f t="shared" si="1287"/>
        <v>0</v>
      </c>
      <c r="W1348" s="63" t="str">
        <f t="shared" si="1288"/>
        <v/>
      </c>
      <c r="X1348" s="63" t="str">
        <f t="shared" si="1289"/>
        <v/>
      </c>
      <c r="Y1348" s="65" t="str">
        <f t="shared" si="1290"/>
        <v/>
      </c>
      <c r="Z1348" s="65" t="str">
        <f t="shared" si="1291"/>
        <v/>
      </c>
      <c r="AA1348" s="19" t="str">
        <f t="shared" si="1292"/>
        <v/>
      </c>
      <c r="AB1348" s="19" t="str">
        <f t="shared" si="1293"/>
        <v/>
      </c>
      <c r="AC1348" s="19" t="str">
        <f t="shared" si="1294"/>
        <v/>
      </c>
      <c r="AD1348" s="19" t="str">
        <f t="shared" si="1295"/>
        <v/>
      </c>
      <c r="AE1348" s="19" t="str">
        <f t="shared" si="1296"/>
        <v/>
      </c>
      <c r="AF1348" s="19" t="str">
        <f t="shared" si="1297"/>
        <v/>
      </c>
      <c r="AG1348" s="19">
        <f t="shared" si="1298"/>
        <v>0</v>
      </c>
      <c r="AH1348" s="19" t="str">
        <f t="shared" si="1299"/>
        <v/>
      </c>
      <c r="AI1348" s="81">
        <f t="shared" si="1300"/>
        <v>0</v>
      </c>
      <c r="AJ1348" s="80">
        <f t="shared" si="1306"/>
        <v>0</v>
      </c>
      <c r="AK1348" s="19">
        <f t="shared" si="1301"/>
        <v>0</v>
      </c>
      <c r="AL1348" s="19">
        <f t="shared" si="1302"/>
        <v>0</v>
      </c>
      <c r="AM1348" s="64">
        <f>IF('Stammdaten Mitarbeitende'!N1348&gt;0,AC1348,0)</f>
        <v>0</v>
      </c>
      <c r="AN1348" s="74">
        <f>IF('Stammdaten Mitarbeitende'!N1348&gt;0,P1348,0)</f>
        <v>0</v>
      </c>
      <c r="AO1348" s="19">
        <f t="shared" si="1303"/>
        <v>0</v>
      </c>
      <c r="AP1348" s="19">
        <f t="shared" si="1304"/>
        <v>0</v>
      </c>
      <c r="AQ1348" s="97">
        <f t="shared" si="1305"/>
        <v>0</v>
      </c>
    </row>
    <row r="1349" spans="1:43" ht="17.25" hidden="1" customHeight="1" x14ac:dyDescent="0.2">
      <c r="A1349" s="347" t="str">
        <f>'Stammdaten Mitarbeitende'!AA1349</f>
        <v/>
      </c>
      <c r="B1349" s="348" t="str">
        <f t="shared" si="1278"/>
        <v/>
      </c>
      <c r="C1349" s="162"/>
      <c r="D1349" s="163"/>
      <c r="E1349" s="164"/>
      <c r="F1349" s="165"/>
      <c r="G1349" s="307"/>
      <c r="H1349" s="308"/>
      <c r="I1349" s="346">
        <f t="shared" si="1279"/>
        <v>0</v>
      </c>
      <c r="J1349" s="309" t="str">
        <f t="shared" si="1280"/>
        <v/>
      </c>
      <c r="K1349" s="164"/>
      <c r="L1349" s="342" t="str">
        <f t="shared" si="1281"/>
        <v/>
      </c>
      <c r="M1349" s="309" t="str">
        <f t="shared" si="1282"/>
        <v/>
      </c>
      <c r="N1349" s="309" t="str">
        <f t="shared" si="1283"/>
        <v/>
      </c>
      <c r="O1349" s="309" t="str">
        <f t="shared" si="1284"/>
        <v/>
      </c>
      <c r="P1349" s="164"/>
      <c r="Q1349" s="309" t="str">
        <f t="shared" si="1285"/>
        <v/>
      </c>
      <c r="R1349" s="309" t="str">
        <f t="shared" si="1286"/>
        <v/>
      </c>
      <c r="S1349" s="56"/>
      <c r="T1349" s="57"/>
      <c r="U1349" s="64" t="str">
        <f>IF($A1349="","",'Stammdaten Mitarbeitende'!L1349)</f>
        <v/>
      </c>
      <c r="V1349" s="63">
        <f t="shared" si="1287"/>
        <v>0</v>
      </c>
      <c r="W1349" s="63" t="str">
        <f t="shared" si="1288"/>
        <v/>
      </c>
      <c r="X1349" s="63" t="str">
        <f t="shared" si="1289"/>
        <v/>
      </c>
      <c r="Y1349" s="65" t="str">
        <f t="shared" si="1290"/>
        <v/>
      </c>
      <c r="Z1349" s="65" t="str">
        <f t="shared" si="1291"/>
        <v/>
      </c>
      <c r="AA1349" s="19" t="str">
        <f t="shared" si="1292"/>
        <v/>
      </c>
      <c r="AB1349" s="19" t="str">
        <f t="shared" si="1293"/>
        <v/>
      </c>
      <c r="AC1349" s="19" t="str">
        <f t="shared" si="1294"/>
        <v/>
      </c>
      <c r="AD1349" s="19" t="str">
        <f t="shared" si="1295"/>
        <v/>
      </c>
      <c r="AE1349" s="19" t="str">
        <f t="shared" si="1296"/>
        <v/>
      </c>
      <c r="AF1349" s="19" t="str">
        <f t="shared" si="1297"/>
        <v/>
      </c>
      <c r="AG1349" s="19">
        <f t="shared" si="1298"/>
        <v>0</v>
      </c>
      <c r="AH1349" s="19" t="str">
        <f t="shared" si="1299"/>
        <v/>
      </c>
      <c r="AI1349" s="81">
        <f t="shared" si="1300"/>
        <v>0</v>
      </c>
      <c r="AJ1349" s="80">
        <f t="shared" si="1306"/>
        <v>0</v>
      </c>
      <c r="AK1349" s="19">
        <f t="shared" si="1301"/>
        <v>0</v>
      </c>
      <c r="AL1349" s="19">
        <f t="shared" si="1302"/>
        <v>0</v>
      </c>
      <c r="AM1349" s="64">
        <f>IF('Stammdaten Mitarbeitende'!N1349&gt;0,AC1349,0)</f>
        <v>0</v>
      </c>
      <c r="AN1349" s="74">
        <f>IF('Stammdaten Mitarbeitende'!N1349&gt;0,P1349,0)</f>
        <v>0</v>
      </c>
      <c r="AO1349" s="19">
        <f t="shared" si="1303"/>
        <v>0</v>
      </c>
      <c r="AP1349" s="19">
        <f t="shared" si="1304"/>
        <v>0</v>
      </c>
      <c r="AQ1349" s="97">
        <f t="shared" si="1305"/>
        <v>0</v>
      </c>
    </row>
    <row r="1350" spans="1:43" hidden="1" x14ac:dyDescent="0.2">
      <c r="A1350" s="280" t="str">
        <f>Übersetzungstexte!A$296</f>
        <v>Seitentotal</v>
      </c>
      <c r="B1350" s="343"/>
      <c r="C1350" s="281"/>
      <c r="D1350" s="92">
        <f>SUM(D1329:D1349)</f>
        <v>0</v>
      </c>
      <c r="E1350" s="282"/>
      <c r="F1350" s="92">
        <f>SUM(F1329:F1349)</f>
        <v>0</v>
      </c>
      <c r="G1350" s="344"/>
      <c r="H1350" s="159"/>
      <c r="I1350" s="281"/>
      <c r="J1350" s="92">
        <f>SUM(J1329:J1349)</f>
        <v>0</v>
      </c>
      <c r="K1350" s="345"/>
      <c r="L1350" s="159"/>
      <c r="M1350" s="281"/>
      <c r="N1350" s="92">
        <f>SUM(N1329:N1349)</f>
        <v>0</v>
      </c>
      <c r="O1350" s="344"/>
      <c r="P1350" s="92">
        <f>SUM(P1329:P1349)</f>
        <v>0</v>
      </c>
      <c r="Q1350" s="281"/>
      <c r="R1350" s="92">
        <f>SUM(R1329:R1349)</f>
        <v>0</v>
      </c>
      <c r="S1350" s="56"/>
      <c r="T1350" s="56"/>
      <c r="U1350" s="56"/>
      <c r="V1350" s="56"/>
      <c r="W1350" s="56"/>
      <c r="X1350" s="56"/>
      <c r="Y1350" s="18"/>
      <c r="Z1350" s="18"/>
      <c r="AA1350" s="19"/>
      <c r="AB1350" s="19"/>
      <c r="AC1350" s="19"/>
      <c r="AD1350" s="19"/>
      <c r="AE1350" s="19"/>
      <c r="AI1350" s="79"/>
      <c r="AJ1350" s="79"/>
      <c r="AM1350" s="56"/>
    </row>
    <row r="1351" spans="1:43" hidden="1" x14ac:dyDescent="0.2">
      <c r="A1351" s="240" t="str">
        <f>'Stammdaten Betrieb &amp; Abteilung'!D$1</f>
        <v xml:space="preserve">  </v>
      </c>
      <c r="B1351" s="73"/>
      <c r="C1351" s="241"/>
      <c r="D1351" s="242"/>
      <c r="E1351" s="1"/>
      <c r="F1351" s="25"/>
      <c r="G1351" s="1"/>
      <c r="H1351" s="1"/>
      <c r="I1351" s="1"/>
      <c r="J1351" s="243"/>
      <c r="K1351" s="46"/>
      <c r="L1351" s="18"/>
      <c r="M1351" s="22" t="str">
        <f>Übersetzungstexte!A$239</f>
        <v>Betrieb / Betriebsabteilung</v>
      </c>
      <c r="N1351" s="49" t="str">
        <f>'Stammdaten Betrieb &amp; Abteilung'!D$13</f>
        <v xml:space="preserve"> </v>
      </c>
      <c r="O1351" s="1"/>
      <c r="P1351" s="49"/>
      <c r="AI1351" s="79"/>
      <c r="AJ1351" s="79"/>
      <c r="AM1351" s="64"/>
      <c r="AO1351" s="97"/>
    </row>
    <row r="1352" spans="1:43" hidden="1" x14ac:dyDescent="0.2">
      <c r="A1352" s="49" t="str">
        <f>'Stammdaten Betrieb &amp; Abteilung'!D$3</f>
        <v xml:space="preserve"> </v>
      </c>
      <c r="B1352" s="73"/>
      <c r="C1352" s="246"/>
      <c r="D1352" s="242"/>
      <c r="E1352" s="1"/>
      <c r="F1352" s="25"/>
      <c r="G1352" s="1"/>
      <c r="H1352" s="1"/>
      <c r="I1352" s="1"/>
      <c r="J1352" s="247"/>
      <c r="K1352" s="46"/>
      <c r="L1352" s="18"/>
      <c r="M1352" s="22" t="str">
        <f>Übersetzungstexte!A$240</f>
        <v>Abrechnungsperiode</v>
      </c>
      <c r="N1352" s="349" t="str">
        <f>'Stammdaten Betrieb &amp; Abteilung'!D$14</f>
        <v/>
      </c>
      <c r="O1352" s="350"/>
      <c r="P1352" s="350" t="e">
        <f>'Stammdaten Betrieb &amp; Abteilung'!D$12</f>
        <v>#VALUE!</v>
      </c>
      <c r="Q1352" s="351"/>
      <c r="R1352" s="352"/>
      <c r="AI1352" s="79"/>
      <c r="AJ1352" s="79"/>
      <c r="AM1352" s="64"/>
      <c r="AO1352" s="87"/>
      <c r="AP1352" s="87"/>
    </row>
    <row r="1353" spans="1:43" hidden="1" x14ac:dyDescent="0.2">
      <c r="A1353" s="49" t="str">
        <f>'Stammdaten Betrieb &amp; Abteilung'!D$4</f>
        <v xml:space="preserve"> </v>
      </c>
      <c r="B1353" s="73"/>
      <c r="C1353" s="1"/>
      <c r="D1353" s="242"/>
      <c r="E1353" s="1"/>
      <c r="F1353" s="25"/>
      <c r="G1353" s="1"/>
      <c r="H1353" s="1"/>
      <c r="I1353" s="1"/>
      <c r="J1353" s="247"/>
      <c r="K1353" s="46"/>
      <c r="L1353" s="18"/>
      <c r="M1353" s="22" t="str">
        <f>Übersetzungstexte!A$241</f>
        <v>Beginn / Ende der Kurzarbeit</v>
      </c>
      <c r="N1353" s="49" t="str">
        <f>'Stammdaten Betrieb &amp; Abteilung'!D$16</f>
        <v/>
      </c>
      <c r="O1353" s="1"/>
      <c r="P1353" s="49"/>
      <c r="Q1353" s="49"/>
      <c r="AI1353" s="79"/>
      <c r="AJ1353" s="79"/>
      <c r="AM1353" s="64"/>
      <c r="AO1353" s="87"/>
      <c r="AP1353" s="87"/>
    </row>
    <row r="1354" spans="1:43" hidden="1" x14ac:dyDescent="0.2">
      <c r="A1354" s="187"/>
      <c r="B1354" s="188"/>
      <c r="C1354" s="189"/>
      <c r="D1354" s="190"/>
      <c r="E1354" s="189"/>
      <c r="F1354" s="191"/>
      <c r="G1354" s="189"/>
      <c r="H1354" s="189"/>
      <c r="I1354" s="189"/>
      <c r="J1354" s="190"/>
      <c r="K1354" s="190"/>
      <c r="L1354" s="189"/>
      <c r="M1354" s="192"/>
      <c r="N1354" s="189"/>
      <c r="O1354" s="189"/>
      <c r="P1354" s="189"/>
      <c r="Q1354" s="189"/>
      <c r="R1354" s="189"/>
      <c r="AI1354" s="79"/>
      <c r="AJ1354" s="79"/>
      <c r="AM1354" s="64"/>
      <c r="AO1354" s="87"/>
      <c r="AP1354" s="87"/>
    </row>
    <row r="1355" spans="1:43" hidden="1" x14ac:dyDescent="0.2">
      <c r="A1355" s="311">
        <v>1</v>
      </c>
      <c r="B1355" s="312">
        <v>2</v>
      </c>
      <c r="C1355" s="312">
        <v>3</v>
      </c>
      <c r="D1355" s="312">
        <v>4</v>
      </c>
      <c r="E1355" s="312">
        <v>5</v>
      </c>
      <c r="F1355" s="312">
        <v>6</v>
      </c>
      <c r="G1355" s="313"/>
      <c r="H1355" s="314">
        <v>7</v>
      </c>
      <c r="I1355" s="315"/>
      <c r="J1355" s="312">
        <v>8</v>
      </c>
      <c r="K1355" s="312">
        <v>9</v>
      </c>
      <c r="L1355" s="312">
        <v>10</v>
      </c>
      <c r="M1355" s="312">
        <v>11</v>
      </c>
      <c r="N1355" s="312">
        <v>12</v>
      </c>
      <c r="O1355" s="312">
        <v>13</v>
      </c>
      <c r="P1355" s="312"/>
      <c r="Q1355" s="312">
        <v>14</v>
      </c>
      <c r="R1355" s="312">
        <v>15</v>
      </c>
      <c r="S1355" s="54"/>
      <c r="T1355" s="54"/>
      <c r="U1355" s="54"/>
      <c r="V1355" s="58" t="s">
        <v>717</v>
      </c>
      <c r="W1355" s="54" t="s">
        <v>759</v>
      </c>
      <c r="X1355" s="54"/>
      <c r="Y1355" s="59" t="s">
        <v>718</v>
      </c>
      <c r="Z1355" s="54" t="s">
        <v>719</v>
      </c>
      <c r="AA1355" s="59" t="s">
        <v>720</v>
      </c>
      <c r="AB1355" s="59" t="s">
        <v>721</v>
      </c>
      <c r="AC1355" s="59" t="s">
        <v>722</v>
      </c>
      <c r="AD1355" s="59" t="s">
        <v>723</v>
      </c>
      <c r="AE1355" s="59" t="s">
        <v>736</v>
      </c>
      <c r="AF1355" s="66" t="s">
        <v>732</v>
      </c>
      <c r="AG1355" s="66"/>
      <c r="AH1355" s="91" t="s">
        <v>737</v>
      </c>
      <c r="AI1355" s="66"/>
      <c r="AJ1355" s="66"/>
      <c r="AK1355" s="78"/>
      <c r="AL1355" s="78"/>
      <c r="AM1355" s="87" t="s">
        <v>60</v>
      </c>
      <c r="AN1355" s="87" t="s">
        <v>60</v>
      </c>
      <c r="AO1355" s="87"/>
      <c r="AP1355" s="87"/>
      <c r="AQ1355" s="381" t="s">
        <v>800</v>
      </c>
    </row>
    <row r="1356" spans="1:43" s="6" customFormat="1" hidden="1" x14ac:dyDescent="0.2">
      <c r="A1356" s="316" t="str">
        <f>Übersetzungstexte!A$242</f>
        <v/>
      </c>
      <c r="B1356" s="317" t="str">
        <f>Übersetzungstexte!A$245</f>
        <v>anrechen-</v>
      </c>
      <c r="C1356" s="317" t="str">
        <f>Übersetzungstexte!A$248</f>
        <v>Wöchentl.</v>
      </c>
      <c r="D1356" s="318" t="str">
        <f>Übersetzungstexte!A$251</f>
        <v>Sollstd. Abr.-</v>
      </c>
      <c r="E1356" s="310" t="str">
        <f>Übersetzungstexte!A$254</f>
        <v/>
      </c>
      <c r="F1356" s="318" t="str">
        <f>Übersetzungstexte!A$257</f>
        <v>Bezahlte/</v>
      </c>
      <c r="G1356" s="319"/>
      <c r="H1356" s="320" t="str">
        <f>Übersetzungstexte!A$263</f>
        <v>(nur für Gleitzeit)</v>
      </c>
      <c r="I1356" s="321"/>
      <c r="J1356" s="318" t="str">
        <f>Übersetzungstexte!A$269</f>
        <v>Ausfall-</v>
      </c>
      <c r="K1356" s="318" t="str">
        <f>Übersetzungstexte!A$272</f>
        <v>Saldo</v>
      </c>
      <c r="L1356" s="310" t="str">
        <f>Übersetzungstexte!A$275</f>
        <v>Saisonale</v>
      </c>
      <c r="M1356" s="322" t="str">
        <f>Übersetzungstexte!A$278</f>
        <v>Anrechen-</v>
      </c>
      <c r="N1356" s="310" t="str">
        <f>Übersetzungstexte!A$281</f>
        <v>Verdienst-</v>
      </c>
      <c r="O1356" s="310" t="str">
        <f>Übersetzungstexte!A$284</f>
        <v>Verdienst-</v>
      </c>
      <c r="P1356" s="317" t="str">
        <f>Übersetzungstexte!A$287</f>
        <v>Verdienst</v>
      </c>
      <c r="Q1356" s="310" t="str">
        <f>AE$4</f>
        <v xml:space="preserve">Abzug </v>
      </c>
      <c r="R1356" s="310" t="str">
        <f>Übersetzungstexte!A$293</f>
        <v/>
      </c>
      <c r="S1356" s="55"/>
      <c r="T1356" s="55"/>
      <c r="U1356" s="62" t="s">
        <v>680</v>
      </c>
      <c r="V1356" s="60" t="s">
        <v>709</v>
      </c>
      <c r="W1356" s="61" t="s">
        <v>691</v>
      </c>
      <c r="X1356" s="61" t="s">
        <v>554</v>
      </c>
      <c r="Y1356" s="59" t="s">
        <v>729</v>
      </c>
      <c r="Z1356" s="67" t="s">
        <v>671</v>
      </c>
      <c r="AA1356" s="59" t="s">
        <v>731</v>
      </c>
      <c r="AB1356" s="59" t="s">
        <v>694</v>
      </c>
      <c r="AC1356" s="59" t="s">
        <v>674</v>
      </c>
      <c r="AD1356" s="59" t="s">
        <v>674</v>
      </c>
      <c r="AE1356" s="59" t="s">
        <v>677</v>
      </c>
      <c r="AF1356" s="66" t="s">
        <v>677</v>
      </c>
      <c r="AG1356" s="66" t="s">
        <v>673</v>
      </c>
      <c r="AH1356" s="91"/>
      <c r="AI1356" s="66" t="s">
        <v>685</v>
      </c>
      <c r="AJ1356" s="66" t="s">
        <v>685</v>
      </c>
      <c r="AK1356" s="66" t="s">
        <v>764</v>
      </c>
      <c r="AL1356" s="66" t="s">
        <v>667</v>
      </c>
      <c r="AM1356" s="59" t="s">
        <v>674</v>
      </c>
      <c r="AN1356" s="66" t="s">
        <v>673</v>
      </c>
      <c r="AO1356" s="66" t="s">
        <v>764</v>
      </c>
      <c r="AP1356" s="95" t="s">
        <v>46</v>
      </c>
      <c r="AQ1356" s="382" t="s">
        <v>801</v>
      </c>
    </row>
    <row r="1357" spans="1:43" s="6" customFormat="1" hidden="1" x14ac:dyDescent="0.2">
      <c r="A1357" s="323" t="str">
        <f>Übersetzungstexte!A$243</f>
        <v/>
      </c>
      <c r="B1357" s="310" t="str">
        <f>Übersetzungstexte!A$246</f>
        <v>barer Std.-</v>
      </c>
      <c r="C1357" s="317" t="str">
        <f>Übersetzungstexte!A$249</f>
        <v>Arbeitszeit</v>
      </c>
      <c r="D1357" s="318" t="str">
        <f>Übersetzungstexte!A$252</f>
        <v>Periode Inkl.</v>
      </c>
      <c r="E1357" s="310" t="str">
        <f>Übersetzungstexte!A$255</f>
        <v/>
      </c>
      <c r="F1357" s="318" t="str">
        <f>Übersetzungstexte!A$258</f>
        <v>Unbezahlte</v>
      </c>
      <c r="G1357" s="324" t="str">
        <f>Übersetzungstexte!A$261</f>
        <v>Saldo Ende Per.</v>
      </c>
      <c r="H1357" s="325"/>
      <c r="I1357" s="326"/>
      <c r="J1357" s="318" t="str">
        <f>Übersetzungstexte!A$270</f>
        <v>stunden</v>
      </c>
      <c r="K1357" s="318" t="str">
        <f>Übersetzungstexte!A$273</f>
        <v>Mehrstd.</v>
      </c>
      <c r="L1357" s="310" t="str">
        <f>Übersetzungstexte!A$276</f>
        <v>Ausfall-</v>
      </c>
      <c r="M1357" s="322" t="str">
        <f>Übersetzungstexte!A$279</f>
        <v>bare Aus-</v>
      </c>
      <c r="N1357" s="310" t="str">
        <f>Übersetzungstexte!A$282</f>
        <v>ausfall</v>
      </c>
      <c r="O1357" s="310" t="str">
        <f>Übersetzungstexte!A$285</f>
        <v>ausfall</v>
      </c>
      <c r="P1357" s="317" t="str">
        <f>Übersetzungstexte!A$288</f>
        <v>Zwischen-</v>
      </c>
      <c r="Q1357" s="310" t="str">
        <f>Übersetzungstexte!A$291</f>
        <v>Karenztage</v>
      </c>
      <c r="R1357" s="310" t="str">
        <f>Übersetzungstexte!A$294</f>
        <v>Beantragte</v>
      </c>
      <c r="S1357" s="55"/>
      <c r="T1357" s="55"/>
      <c r="U1357" s="55" t="s">
        <v>682</v>
      </c>
      <c r="V1357" s="60" t="s">
        <v>710</v>
      </c>
      <c r="W1357" s="61" t="s">
        <v>692</v>
      </c>
      <c r="X1357" s="61"/>
      <c r="Y1357" s="59" t="s">
        <v>730</v>
      </c>
      <c r="Z1357" s="67" t="s">
        <v>691</v>
      </c>
      <c r="AA1357" s="59" t="s">
        <v>730</v>
      </c>
      <c r="AB1357" s="59" t="s">
        <v>51</v>
      </c>
      <c r="AC1357" s="59" t="s">
        <v>672</v>
      </c>
      <c r="AD1357" s="59" t="s">
        <v>672</v>
      </c>
      <c r="AE1357" s="59" t="s">
        <v>656</v>
      </c>
      <c r="AF1357" s="66" t="s">
        <v>707</v>
      </c>
      <c r="AG1357" s="66" t="s">
        <v>707</v>
      </c>
      <c r="AH1357" s="91" t="s">
        <v>678</v>
      </c>
      <c r="AI1357" s="66" t="s">
        <v>760</v>
      </c>
      <c r="AJ1357" s="66" t="s">
        <v>763</v>
      </c>
      <c r="AK1357" s="66" t="s">
        <v>760</v>
      </c>
      <c r="AL1357" s="66" t="s">
        <v>760</v>
      </c>
      <c r="AM1357" s="59" t="s">
        <v>672</v>
      </c>
      <c r="AN1357" s="66" t="s">
        <v>707</v>
      </c>
      <c r="AO1357" s="66" t="s">
        <v>45</v>
      </c>
      <c r="AP1357" s="95" t="s">
        <v>47</v>
      </c>
      <c r="AQ1357" s="383"/>
    </row>
    <row r="1358" spans="1:43" s="6" customFormat="1" hidden="1" x14ac:dyDescent="0.2">
      <c r="A1358" s="327" t="str">
        <f>Übersetzungstexte!A$244</f>
        <v>Name,Vorname</v>
      </c>
      <c r="B1358" s="328" t="str">
        <f>Übersetzungstexte!A$247</f>
        <v>Verdienst</v>
      </c>
      <c r="C1358" s="329" t="str">
        <f>Übersetzungstexte!A$250</f>
        <v>in der AP</v>
      </c>
      <c r="D1358" s="330" t="str">
        <f>Übersetzungstexte!A$253</f>
        <v>Vorholzeit</v>
      </c>
      <c r="E1358" s="328" t="str">
        <f>Übersetzungstexte!A$256</f>
        <v>Istzeit</v>
      </c>
      <c r="F1358" s="330" t="str">
        <f>Übersetzungstexte!A$259</f>
        <v>Absenzen</v>
      </c>
      <c r="G1358" s="331" t="str">
        <f>Übersetzungstexte!A$262</f>
        <v>vorherg.</v>
      </c>
      <c r="H1358" s="332" t="str">
        <f>Übersetzungstexte!A$265</f>
        <v>laufend</v>
      </c>
      <c r="I1358" s="328" t="str">
        <f>Übersetzungstexte!A$268</f>
        <v>Diff.</v>
      </c>
      <c r="J1358" s="330" t="str">
        <f>Übersetzungstexte!A$271</f>
        <v>total</v>
      </c>
      <c r="K1358" s="330" t="str">
        <f>Übersetzungstexte!A$274</f>
        <v>Vormonate</v>
      </c>
      <c r="L1358" s="328" t="str">
        <f>Übersetzungstexte!A$277</f>
        <v>stunden</v>
      </c>
      <c r="M1358" s="333" t="str">
        <f>Übersetzungstexte!A$280</f>
        <v>fall-Std.</v>
      </c>
      <c r="N1358" s="333" t="str">
        <f>Übersetzungstexte!A$283</f>
        <v>100%</v>
      </c>
      <c r="O1358" s="333" t="str">
        <f>Übersetzungstexte!A$286</f>
        <v>80%</v>
      </c>
      <c r="P1358" s="329" t="str">
        <f>Übersetzungstexte!A$289</f>
        <v>Beschäftigung</v>
      </c>
      <c r="Q1358" s="333" t="str">
        <f>Übersetzungstexte!A$292</f>
        <v>80%</v>
      </c>
      <c r="R1358" s="328" t="str">
        <f>Übersetzungstexte!A$295</f>
        <v>Vergütung</v>
      </c>
      <c r="S1358" s="55"/>
      <c r="T1358" s="55"/>
      <c r="U1358" s="55" t="s">
        <v>673</v>
      </c>
      <c r="V1358" s="61"/>
      <c r="W1358" s="61" t="s">
        <v>738</v>
      </c>
      <c r="X1358" s="61"/>
      <c r="Y1358" s="59" t="s">
        <v>697</v>
      </c>
      <c r="Z1358" s="67" t="s">
        <v>692</v>
      </c>
      <c r="AA1358" s="59" t="s">
        <v>698</v>
      </c>
      <c r="AB1358" s="59" t="s">
        <v>50</v>
      </c>
      <c r="AC1358" s="68" t="s">
        <v>675</v>
      </c>
      <c r="AD1358" s="68" t="s">
        <v>676</v>
      </c>
      <c r="AE1358" s="68" t="s">
        <v>676</v>
      </c>
      <c r="AF1358" s="66" t="s">
        <v>733</v>
      </c>
      <c r="AG1358" s="66" t="s">
        <v>733</v>
      </c>
      <c r="AH1358" s="96" t="s">
        <v>679</v>
      </c>
      <c r="AI1358" s="66" t="s">
        <v>749</v>
      </c>
      <c r="AJ1358" s="66" t="s">
        <v>749</v>
      </c>
      <c r="AK1358" s="66" t="s">
        <v>749</v>
      </c>
      <c r="AL1358" s="66" t="s">
        <v>749</v>
      </c>
      <c r="AM1358" s="68" t="s">
        <v>675</v>
      </c>
      <c r="AN1358" s="66" t="s">
        <v>733</v>
      </c>
      <c r="AO1358" s="66" t="s">
        <v>663</v>
      </c>
      <c r="AP1358" s="95" t="s">
        <v>48</v>
      </c>
      <c r="AQ1358" s="383"/>
    </row>
    <row r="1359" spans="1:43" ht="17.25" hidden="1" customHeight="1" x14ac:dyDescent="0.2">
      <c r="A1359" s="347" t="str">
        <f>'Stammdaten Mitarbeitende'!AA1359</f>
        <v/>
      </c>
      <c r="B1359" s="348" t="str">
        <f t="shared" ref="B1359:B1379" si="1307">U1359</f>
        <v/>
      </c>
      <c r="C1359" s="162"/>
      <c r="D1359" s="163"/>
      <c r="E1359" s="164"/>
      <c r="F1359" s="165"/>
      <c r="G1359" s="307"/>
      <c r="H1359" s="308"/>
      <c r="I1359" s="346">
        <f t="shared" ref="I1359:I1379" si="1308">V1359</f>
        <v>0</v>
      </c>
      <c r="J1359" s="309" t="str">
        <f t="shared" ref="J1359:J1379" si="1309">W1359</f>
        <v/>
      </c>
      <c r="K1359" s="164"/>
      <c r="L1359" s="342" t="str">
        <f t="shared" ref="L1359:L1379" si="1310">Z1359</f>
        <v/>
      </c>
      <c r="M1359" s="309" t="str">
        <f t="shared" ref="M1359:M1379" si="1311">AB1359</f>
        <v/>
      </c>
      <c r="N1359" s="309" t="str">
        <f t="shared" ref="N1359:N1379" si="1312">AC1359</f>
        <v/>
      </c>
      <c r="O1359" s="309" t="str">
        <f t="shared" ref="O1359:O1379" si="1313">AD1359</f>
        <v/>
      </c>
      <c r="P1359" s="164"/>
      <c r="Q1359" s="309" t="str">
        <f t="shared" ref="Q1359:Q1379" si="1314">AE1359</f>
        <v/>
      </c>
      <c r="R1359" s="309" t="str">
        <f t="shared" ref="R1359:R1379" si="1315">AH1359</f>
        <v/>
      </c>
      <c r="S1359" s="56"/>
      <c r="T1359" s="57"/>
      <c r="U1359" s="64" t="str">
        <f>IF($A1359="","",'Stammdaten Mitarbeitende'!L1359)</f>
        <v/>
      </c>
      <c r="V1359" s="63">
        <f t="shared" ref="V1359:V1379" si="1316">IF(AND(G1359="",H1359=""),0,G1359-H1359)</f>
        <v>0</v>
      </c>
      <c r="W1359" s="63" t="str">
        <f t="shared" ref="W1359:W1379" si="1317">IF(OR($A1359="",D1359="",E1359="",F1359="",V1359=""),"",D1359-(E1359+F1359+V1359))</f>
        <v/>
      </c>
      <c r="X1359" s="63" t="str">
        <f t="shared" ref="X1359:X1379" si="1318">IF(W1359="","",MAX(W1359,0))</f>
        <v/>
      </c>
      <c r="Y1359" s="65" t="str">
        <f t="shared" ref="Y1359:Y1379" si="1319">IF(J1359="","",Y$4)</f>
        <v/>
      </c>
      <c r="Z1359" s="65" t="str">
        <f t="shared" ref="Z1359:Z1379" si="1320">IF(J1359="","",J1359*Z$4)</f>
        <v/>
      </c>
      <c r="AA1359" s="19" t="str">
        <f t="shared" ref="AA1359:AA1379" si="1321">IF(Y1359="","",AA$4)</f>
        <v/>
      </c>
      <c r="AB1359" s="19" t="str">
        <f t="shared" ref="AB1359:AB1379" si="1322">IF(J1359="","",ROUND(J1359*AB$4 - MAX(K1359-L1359,0),2))</f>
        <v/>
      </c>
      <c r="AC1359" s="19" t="str">
        <f t="shared" ref="AC1359:AC1379" si="1323">IF(OR($A1359="",J1359="",B1359="",M1359&lt;0),"",MAX(ROUND(M1359*B1359*2,1)/2,0))</f>
        <v/>
      </c>
      <c r="AD1359" s="19" t="str">
        <f t="shared" ref="AD1359:AD1379" si="1324">IF(OR($A1359="",N1359=""),"",ROUND(N1359*8/5,1)/2)</f>
        <v/>
      </c>
      <c r="AE1359" s="19" t="str">
        <f t="shared" ref="AE1359:AE1379" si="1325">IF(OR($A1359="",B1359="",N1359=""),"",ROUND(AE$3*C1359*B1359*16/50,1)/2)</f>
        <v/>
      </c>
      <c r="AF1359" s="19" t="str">
        <f t="shared" ref="AF1359:AF1379" si="1326">IF(OR($A1359="",J1359="",N1359=""),"",MAX(O1359+P1359-N1359,0))</f>
        <v/>
      </c>
      <c r="AG1359" s="19">
        <f t="shared" ref="AG1359:AG1379" si="1327">P1359</f>
        <v>0</v>
      </c>
      <c r="AH1359" s="19" t="str">
        <f t="shared" ref="AH1359:AH1379" si="1328">IF(OR($A1359="",N1359=""),"",ROUND((MAX(O1359-Q1359-AF1359,0))*2,1)/2)</f>
        <v/>
      </c>
      <c r="AI1359" s="81">
        <f t="shared" ref="AI1359:AI1379" si="1329">IF(D1359="",0,1)</f>
        <v>0</v>
      </c>
      <c r="AJ1359" s="80">
        <f>IF(J1359="",0,IF(ROUND(J1359,2)&lt;=0,0,1))</f>
        <v>0</v>
      </c>
      <c r="AK1359" s="19">
        <f t="shared" ref="AK1359:AK1379" si="1330">IF(D1359="",0,D1359)</f>
        <v>0</v>
      </c>
      <c r="AL1359" s="19">
        <f t="shared" ref="AL1359:AL1379" si="1331">IF(D1359="",0,F1359)</f>
        <v>0</v>
      </c>
      <c r="AM1359" s="64">
        <f>IF('Stammdaten Mitarbeitende'!N1359&gt;0,AC1359,0)</f>
        <v>0</v>
      </c>
      <c r="AN1359" s="74">
        <f>IF('Stammdaten Mitarbeitende'!N1359&gt;0,P1359,0)</f>
        <v>0</v>
      </c>
      <c r="AO1359" s="19">
        <f t="shared" ref="AO1359:AO1379" si="1332">D1359</f>
        <v>0</v>
      </c>
      <c r="AP1359" s="19">
        <f t="shared" ref="AP1359:AP1379" si="1333">F1359</f>
        <v>0</v>
      </c>
      <c r="AQ1359" s="97">
        <f t="shared" ref="AQ1359:AQ1379" si="1334">IF(AM1359="",0,MAX(AM1359-AN1359,0))</f>
        <v>0</v>
      </c>
    </row>
    <row r="1360" spans="1:43" ht="17.25" hidden="1" customHeight="1" x14ac:dyDescent="0.2">
      <c r="A1360" s="347" t="str">
        <f>'Stammdaten Mitarbeitende'!AA1360</f>
        <v/>
      </c>
      <c r="B1360" s="348" t="str">
        <f t="shared" si="1307"/>
        <v/>
      </c>
      <c r="C1360" s="162"/>
      <c r="D1360" s="163"/>
      <c r="E1360" s="164"/>
      <c r="F1360" s="165"/>
      <c r="G1360" s="307"/>
      <c r="H1360" s="308"/>
      <c r="I1360" s="346">
        <f t="shared" si="1308"/>
        <v>0</v>
      </c>
      <c r="J1360" s="309" t="str">
        <f t="shared" si="1309"/>
        <v/>
      </c>
      <c r="K1360" s="164"/>
      <c r="L1360" s="342" t="str">
        <f t="shared" si="1310"/>
        <v/>
      </c>
      <c r="M1360" s="309" t="str">
        <f t="shared" si="1311"/>
        <v/>
      </c>
      <c r="N1360" s="309" t="str">
        <f t="shared" si="1312"/>
        <v/>
      </c>
      <c r="O1360" s="309" t="str">
        <f t="shared" si="1313"/>
        <v/>
      </c>
      <c r="P1360" s="164"/>
      <c r="Q1360" s="309" t="str">
        <f t="shared" si="1314"/>
        <v/>
      </c>
      <c r="R1360" s="309" t="str">
        <f t="shared" si="1315"/>
        <v/>
      </c>
      <c r="S1360" s="56"/>
      <c r="T1360" s="57"/>
      <c r="U1360" s="64" t="str">
        <f>IF($A1360="","",'Stammdaten Mitarbeitende'!L1360)</f>
        <v/>
      </c>
      <c r="V1360" s="63">
        <f t="shared" si="1316"/>
        <v>0</v>
      </c>
      <c r="W1360" s="63" t="str">
        <f t="shared" si="1317"/>
        <v/>
      </c>
      <c r="X1360" s="63" t="str">
        <f t="shared" si="1318"/>
        <v/>
      </c>
      <c r="Y1360" s="65" t="str">
        <f t="shared" si="1319"/>
        <v/>
      </c>
      <c r="Z1360" s="65" t="str">
        <f t="shared" si="1320"/>
        <v/>
      </c>
      <c r="AA1360" s="19" t="str">
        <f t="shared" si="1321"/>
        <v/>
      </c>
      <c r="AB1360" s="19" t="str">
        <f t="shared" si="1322"/>
        <v/>
      </c>
      <c r="AC1360" s="19" t="str">
        <f t="shared" si="1323"/>
        <v/>
      </c>
      <c r="AD1360" s="19" t="str">
        <f t="shared" si="1324"/>
        <v/>
      </c>
      <c r="AE1360" s="19" t="str">
        <f t="shared" si="1325"/>
        <v/>
      </c>
      <c r="AF1360" s="19" t="str">
        <f t="shared" si="1326"/>
        <v/>
      </c>
      <c r="AG1360" s="19">
        <f t="shared" si="1327"/>
        <v>0</v>
      </c>
      <c r="AH1360" s="19" t="str">
        <f t="shared" si="1328"/>
        <v/>
      </c>
      <c r="AI1360" s="81">
        <f t="shared" si="1329"/>
        <v>0</v>
      </c>
      <c r="AJ1360" s="80">
        <f t="shared" ref="AJ1360:AJ1379" si="1335">IF(J1360="",0,IF(ROUND(J1360,2)&lt;=0,0,1))</f>
        <v>0</v>
      </c>
      <c r="AK1360" s="19">
        <f t="shared" si="1330"/>
        <v>0</v>
      </c>
      <c r="AL1360" s="19">
        <f t="shared" si="1331"/>
        <v>0</v>
      </c>
      <c r="AM1360" s="64">
        <f>IF('Stammdaten Mitarbeitende'!N1360&gt;0,AC1360,0)</f>
        <v>0</v>
      </c>
      <c r="AN1360" s="74">
        <f>IF('Stammdaten Mitarbeitende'!N1360&gt;0,P1360,0)</f>
        <v>0</v>
      </c>
      <c r="AO1360" s="19">
        <f t="shared" si="1332"/>
        <v>0</v>
      </c>
      <c r="AP1360" s="19">
        <f t="shared" si="1333"/>
        <v>0</v>
      </c>
      <c r="AQ1360" s="97">
        <f t="shared" si="1334"/>
        <v>0</v>
      </c>
    </row>
    <row r="1361" spans="1:43" ht="17.25" hidden="1" customHeight="1" x14ac:dyDescent="0.2">
      <c r="A1361" s="347" t="str">
        <f>'Stammdaten Mitarbeitende'!AA1361</f>
        <v/>
      </c>
      <c r="B1361" s="348" t="str">
        <f t="shared" si="1307"/>
        <v/>
      </c>
      <c r="C1361" s="162"/>
      <c r="D1361" s="163"/>
      <c r="E1361" s="164"/>
      <c r="F1361" s="165"/>
      <c r="G1361" s="307"/>
      <c r="H1361" s="308"/>
      <c r="I1361" s="346">
        <f t="shared" si="1308"/>
        <v>0</v>
      </c>
      <c r="J1361" s="309" t="str">
        <f t="shared" si="1309"/>
        <v/>
      </c>
      <c r="K1361" s="164"/>
      <c r="L1361" s="342" t="str">
        <f t="shared" si="1310"/>
        <v/>
      </c>
      <c r="M1361" s="309" t="str">
        <f t="shared" si="1311"/>
        <v/>
      </c>
      <c r="N1361" s="309" t="str">
        <f t="shared" si="1312"/>
        <v/>
      </c>
      <c r="O1361" s="309" t="str">
        <f t="shared" si="1313"/>
        <v/>
      </c>
      <c r="P1361" s="164"/>
      <c r="Q1361" s="309" t="str">
        <f t="shared" si="1314"/>
        <v/>
      </c>
      <c r="R1361" s="309" t="str">
        <f t="shared" si="1315"/>
        <v/>
      </c>
      <c r="S1361" s="56"/>
      <c r="T1361" s="57"/>
      <c r="U1361" s="64" t="str">
        <f>IF($A1361="","",'Stammdaten Mitarbeitende'!L1361)</f>
        <v/>
      </c>
      <c r="V1361" s="63">
        <f t="shared" si="1316"/>
        <v>0</v>
      </c>
      <c r="W1361" s="63" t="str">
        <f t="shared" si="1317"/>
        <v/>
      </c>
      <c r="X1361" s="63" t="str">
        <f t="shared" si="1318"/>
        <v/>
      </c>
      <c r="Y1361" s="65" t="str">
        <f t="shared" si="1319"/>
        <v/>
      </c>
      <c r="Z1361" s="65" t="str">
        <f t="shared" si="1320"/>
        <v/>
      </c>
      <c r="AA1361" s="19" t="str">
        <f t="shared" si="1321"/>
        <v/>
      </c>
      <c r="AB1361" s="19" t="str">
        <f t="shared" si="1322"/>
        <v/>
      </c>
      <c r="AC1361" s="19" t="str">
        <f t="shared" si="1323"/>
        <v/>
      </c>
      <c r="AD1361" s="19" t="str">
        <f t="shared" si="1324"/>
        <v/>
      </c>
      <c r="AE1361" s="19" t="str">
        <f t="shared" si="1325"/>
        <v/>
      </c>
      <c r="AF1361" s="19" t="str">
        <f t="shared" si="1326"/>
        <v/>
      </c>
      <c r="AG1361" s="19">
        <f t="shared" si="1327"/>
        <v>0</v>
      </c>
      <c r="AH1361" s="19" t="str">
        <f t="shared" si="1328"/>
        <v/>
      </c>
      <c r="AI1361" s="81">
        <f t="shared" si="1329"/>
        <v>0</v>
      </c>
      <c r="AJ1361" s="80">
        <f t="shared" si="1335"/>
        <v>0</v>
      </c>
      <c r="AK1361" s="19">
        <f t="shared" si="1330"/>
        <v>0</v>
      </c>
      <c r="AL1361" s="19">
        <f t="shared" si="1331"/>
        <v>0</v>
      </c>
      <c r="AM1361" s="64">
        <f>IF('Stammdaten Mitarbeitende'!N1361&gt;0,AC1361,0)</f>
        <v>0</v>
      </c>
      <c r="AN1361" s="74">
        <f>IF('Stammdaten Mitarbeitende'!N1361&gt;0,P1361,0)</f>
        <v>0</v>
      </c>
      <c r="AO1361" s="19">
        <f t="shared" si="1332"/>
        <v>0</v>
      </c>
      <c r="AP1361" s="19">
        <f t="shared" si="1333"/>
        <v>0</v>
      </c>
      <c r="AQ1361" s="97">
        <f t="shared" si="1334"/>
        <v>0</v>
      </c>
    </row>
    <row r="1362" spans="1:43" ht="17.25" hidden="1" customHeight="1" x14ac:dyDescent="0.2">
      <c r="A1362" s="347" t="str">
        <f>'Stammdaten Mitarbeitende'!AA1362</f>
        <v/>
      </c>
      <c r="B1362" s="348" t="str">
        <f t="shared" si="1307"/>
        <v/>
      </c>
      <c r="C1362" s="162"/>
      <c r="D1362" s="163"/>
      <c r="E1362" s="164"/>
      <c r="F1362" s="165"/>
      <c r="G1362" s="307"/>
      <c r="H1362" s="308"/>
      <c r="I1362" s="346">
        <f t="shared" si="1308"/>
        <v>0</v>
      </c>
      <c r="J1362" s="309" t="str">
        <f t="shared" si="1309"/>
        <v/>
      </c>
      <c r="K1362" s="164"/>
      <c r="L1362" s="342" t="str">
        <f t="shared" si="1310"/>
        <v/>
      </c>
      <c r="M1362" s="309" t="str">
        <f t="shared" si="1311"/>
        <v/>
      </c>
      <c r="N1362" s="309" t="str">
        <f t="shared" si="1312"/>
        <v/>
      </c>
      <c r="O1362" s="309" t="str">
        <f t="shared" si="1313"/>
        <v/>
      </c>
      <c r="P1362" s="164"/>
      <c r="Q1362" s="309" t="str">
        <f t="shared" si="1314"/>
        <v/>
      </c>
      <c r="R1362" s="309" t="str">
        <f t="shared" si="1315"/>
        <v/>
      </c>
      <c r="S1362" s="56"/>
      <c r="T1362" s="57"/>
      <c r="U1362" s="64" t="str">
        <f>IF($A1362="","",'Stammdaten Mitarbeitende'!L1362)</f>
        <v/>
      </c>
      <c r="V1362" s="63">
        <f t="shared" si="1316"/>
        <v>0</v>
      </c>
      <c r="W1362" s="63" t="str">
        <f t="shared" si="1317"/>
        <v/>
      </c>
      <c r="X1362" s="63" t="str">
        <f t="shared" si="1318"/>
        <v/>
      </c>
      <c r="Y1362" s="65" t="str">
        <f t="shared" si="1319"/>
        <v/>
      </c>
      <c r="Z1362" s="65" t="str">
        <f t="shared" si="1320"/>
        <v/>
      </c>
      <c r="AA1362" s="19" t="str">
        <f t="shared" si="1321"/>
        <v/>
      </c>
      <c r="AB1362" s="19" t="str">
        <f t="shared" si="1322"/>
        <v/>
      </c>
      <c r="AC1362" s="19" t="str">
        <f t="shared" si="1323"/>
        <v/>
      </c>
      <c r="AD1362" s="19" t="str">
        <f t="shared" si="1324"/>
        <v/>
      </c>
      <c r="AE1362" s="19" t="str">
        <f t="shared" si="1325"/>
        <v/>
      </c>
      <c r="AF1362" s="19" t="str">
        <f t="shared" si="1326"/>
        <v/>
      </c>
      <c r="AG1362" s="19">
        <f t="shared" si="1327"/>
        <v>0</v>
      </c>
      <c r="AH1362" s="19" t="str">
        <f t="shared" si="1328"/>
        <v/>
      </c>
      <c r="AI1362" s="81">
        <f t="shared" si="1329"/>
        <v>0</v>
      </c>
      <c r="AJ1362" s="80">
        <f t="shared" si="1335"/>
        <v>0</v>
      </c>
      <c r="AK1362" s="19">
        <f t="shared" si="1330"/>
        <v>0</v>
      </c>
      <c r="AL1362" s="19">
        <f t="shared" si="1331"/>
        <v>0</v>
      </c>
      <c r="AM1362" s="64">
        <f>IF('Stammdaten Mitarbeitende'!N1362&gt;0,AC1362,0)</f>
        <v>0</v>
      </c>
      <c r="AN1362" s="74">
        <f>IF('Stammdaten Mitarbeitende'!N1362&gt;0,P1362,0)</f>
        <v>0</v>
      </c>
      <c r="AO1362" s="19">
        <f t="shared" si="1332"/>
        <v>0</v>
      </c>
      <c r="AP1362" s="19">
        <f t="shared" si="1333"/>
        <v>0</v>
      </c>
      <c r="AQ1362" s="97">
        <f t="shared" si="1334"/>
        <v>0</v>
      </c>
    </row>
    <row r="1363" spans="1:43" ht="17.25" hidden="1" customHeight="1" x14ac:dyDescent="0.2">
      <c r="A1363" s="347" t="str">
        <f>'Stammdaten Mitarbeitende'!AA1363</f>
        <v/>
      </c>
      <c r="B1363" s="348" t="str">
        <f t="shared" si="1307"/>
        <v/>
      </c>
      <c r="C1363" s="162"/>
      <c r="D1363" s="163"/>
      <c r="E1363" s="164"/>
      <c r="F1363" s="165"/>
      <c r="G1363" s="307"/>
      <c r="H1363" s="308"/>
      <c r="I1363" s="346">
        <f t="shared" si="1308"/>
        <v>0</v>
      </c>
      <c r="J1363" s="309" t="str">
        <f t="shared" si="1309"/>
        <v/>
      </c>
      <c r="K1363" s="164"/>
      <c r="L1363" s="342" t="str">
        <f t="shared" si="1310"/>
        <v/>
      </c>
      <c r="M1363" s="309" t="str">
        <f t="shared" si="1311"/>
        <v/>
      </c>
      <c r="N1363" s="309" t="str">
        <f t="shared" si="1312"/>
        <v/>
      </c>
      <c r="O1363" s="309" t="str">
        <f t="shared" si="1313"/>
        <v/>
      </c>
      <c r="P1363" s="164"/>
      <c r="Q1363" s="309" t="str">
        <f t="shared" si="1314"/>
        <v/>
      </c>
      <c r="R1363" s="309" t="str">
        <f t="shared" si="1315"/>
        <v/>
      </c>
      <c r="S1363" s="56"/>
      <c r="T1363" s="57"/>
      <c r="U1363" s="64" t="str">
        <f>IF($A1363="","",'Stammdaten Mitarbeitende'!L1363)</f>
        <v/>
      </c>
      <c r="V1363" s="63">
        <f t="shared" si="1316"/>
        <v>0</v>
      </c>
      <c r="W1363" s="63" t="str">
        <f t="shared" si="1317"/>
        <v/>
      </c>
      <c r="X1363" s="63" t="str">
        <f t="shared" si="1318"/>
        <v/>
      </c>
      <c r="Y1363" s="65" t="str">
        <f t="shared" si="1319"/>
        <v/>
      </c>
      <c r="Z1363" s="65" t="str">
        <f t="shared" si="1320"/>
        <v/>
      </c>
      <c r="AA1363" s="19" t="str">
        <f t="shared" si="1321"/>
        <v/>
      </c>
      <c r="AB1363" s="19" t="str">
        <f t="shared" si="1322"/>
        <v/>
      </c>
      <c r="AC1363" s="19" t="str">
        <f t="shared" si="1323"/>
        <v/>
      </c>
      <c r="AD1363" s="19" t="str">
        <f t="shared" si="1324"/>
        <v/>
      </c>
      <c r="AE1363" s="19" t="str">
        <f t="shared" si="1325"/>
        <v/>
      </c>
      <c r="AF1363" s="19" t="str">
        <f t="shared" si="1326"/>
        <v/>
      </c>
      <c r="AG1363" s="19">
        <f t="shared" si="1327"/>
        <v>0</v>
      </c>
      <c r="AH1363" s="19" t="str">
        <f t="shared" si="1328"/>
        <v/>
      </c>
      <c r="AI1363" s="81">
        <f t="shared" si="1329"/>
        <v>0</v>
      </c>
      <c r="AJ1363" s="80">
        <f t="shared" si="1335"/>
        <v>0</v>
      </c>
      <c r="AK1363" s="19">
        <f t="shared" si="1330"/>
        <v>0</v>
      </c>
      <c r="AL1363" s="19">
        <f t="shared" si="1331"/>
        <v>0</v>
      </c>
      <c r="AM1363" s="64">
        <f>IF('Stammdaten Mitarbeitende'!N1363&gt;0,AC1363,0)</f>
        <v>0</v>
      </c>
      <c r="AN1363" s="74">
        <f>IF('Stammdaten Mitarbeitende'!N1363&gt;0,P1363,0)</f>
        <v>0</v>
      </c>
      <c r="AO1363" s="19">
        <f t="shared" si="1332"/>
        <v>0</v>
      </c>
      <c r="AP1363" s="19">
        <f t="shared" si="1333"/>
        <v>0</v>
      </c>
      <c r="AQ1363" s="97">
        <f t="shared" si="1334"/>
        <v>0</v>
      </c>
    </row>
    <row r="1364" spans="1:43" ht="17.25" hidden="1" customHeight="1" x14ac:dyDescent="0.2">
      <c r="A1364" s="347" t="str">
        <f>'Stammdaten Mitarbeitende'!AA1364</f>
        <v/>
      </c>
      <c r="B1364" s="348" t="str">
        <f t="shared" si="1307"/>
        <v/>
      </c>
      <c r="C1364" s="162"/>
      <c r="D1364" s="163"/>
      <c r="E1364" s="164"/>
      <c r="F1364" s="165"/>
      <c r="G1364" s="307"/>
      <c r="H1364" s="308"/>
      <c r="I1364" s="346">
        <f t="shared" si="1308"/>
        <v>0</v>
      </c>
      <c r="J1364" s="309" t="str">
        <f t="shared" si="1309"/>
        <v/>
      </c>
      <c r="K1364" s="164"/>
      <c r="L1364" s="342" t="str">
        <f t="shared" si="1310"/>
        <v/>
      </c>
      <c r="M1364" s="309" t="str">
        <f t="shared" si="1311"/>
        <v/>
      </c>
      <c r="N1364" s="309" t="str">
        <f t="shared" si="1312"/>
        <v/>
      </c>
      <c r="O1364" s="309" t="str">
        <f t="shared" si="1313"/>
        <v/>
      </c>
      <c r="P1364" s="164"/>
      <c r="Q1364" s="309" t="str">
        <f t="shared" si="1314"/>
        <v/>
      </c>
      <c r="R1364" s="309" t="str">
        <f t="shared" si="1315"/>
        <v/>
      </c>
      <c r="S1364" s="56"/>
      <c r="T1364" s="57"/>
      <c r="U1364" s="64" t="str">
        <f>IF($A1364="","",'Stammdaten Mitarbeitende'!L1364)</f>
        <v/>
      </c>
      <c r="V1364" s="63">
        <f t="shared" si="1316"/>
        <v>0</v>
      </c>
      <c r="W1364" s="63" t="str">
        <f t="shared" si="1317"/>
        <v/>
      </c>
      <c r="X1364" s="63" t="str">
        <f t="shared" si="1318"/>
        <v/>
      </c>
      <c r="Y1364" s="65" t="str">
        <f t="shared" si="1319"/>
        <v/>
      </c>
      <c r="Z1364" s="65" t="str">
        <f t="shared" si="1320"/>
        <v/>
      </c>
      <c r="AA1364" s="19" t="str">
        <f t="shared" si="1321"/>
        <v/>
      </c>
      <c r="AB1364" s="19" t="str">
        <f t="shared" si="1322"/>
        <v/>
      </c>
      <c r="AC1364" s="19" t="str">
        <f t="shared" si="1323"/>
        <v/>
      </c>
      <c r="AD1364" s="19" t="str">
        <f t="shared" si="1324"/>
        <v/>
      </c>
      <c r="AE1364" s="19" t="str">
        <f t="shared" si="1325"/>
        <v/>
      </c>
      <c r="AF1364" s="19" t="str">
        <f t="shared" si="1326"/>
        <v/>
      </c>
      <c r="AG1364" s="19">
        <f t="shared" si="1327"/>
        <v>0</v>
      </c>
      <c r="AH1364" s="19" t="str">
        <f t="shared" si="1328"/>
        <v/>
      </c>
      <c r="AI1364" s="81">
        <f t="shared" si="1329"/>
        <v>0</v>
      </c>
      <c r="AJ1364" s="80">
        <f t="shared" si="1335"/>
        <v>0</v>
      </c>
      <c r="AK1364" s="19">
        <f t="shared" si="1330"/>
        <v>0</v>
      </c>
      <c r="AL1364" s="19">
        <f t="shared" si="1331"/>
        <v>0</v>
      </c>
      <c r="AM1364" s="64">
        <f>IF('Stammdaten Mitarbeitende'!N1364&gt;0,AC1364,0)</f>
        <v>0</v>
      </c>
      <c r="AN1364" s="74">
        <f>IF('Stammdaten Mitarbeitende'!N1364&gt;0,P1364,0)</f>
        <v>0</v>
      </c>
      <c r="AO1364" s="19">
        <f t="shared" si="1332"/>
        <v>0</v>
      </c>
      <c r="AP1364" s="19">
        <f t="shared" si="1333"/>
        <v>0</v>
      </c>
      <c r="AQ1364" s="97">
        <f t="shared" si="1334"/>
        <v>0</v>
      </c>
    </row>
    <row r="1365" spans="1:43" ht="17.25" hidden="1" customHeight="1" x14ac:dyDescent="0.2">
      <c r="A1365" s="347" t="str">
        <f>'Stammdaten Mitarbeitende'!AA1365</f>
        <v/>
      </c>
      <c r="B1365" s="348" t="str">
        <f t="shared" si="1307"/>
        <v/>
      </c>
      <c r="C1365" s="162"/>
      <c r="D1365" s="163"/>
      <c r="E1365" s="164"/>
      <c r="F1365" s="165"/>
      <c r="G1365" s="307"/>
      <c r="H1365" s="308"/>
      <c r="I1365" s="346">
        <f t="shared" si="1308"/>
        <v>0</v>
      </c>
      <c r="J1365" s="309" t="str">
        <f t="shared" si="1309"/>
        <v/>
      </c>
      <c r="K1365" s="164"/>
      <c r="L1365" s="342" t="str">
        <f t="shared" si="1310"/>
        <v/>
      </c>
      <c r="M1365" s="309" t="str">
        <f t="shared" si="1311"/>
        <v/>
      </c>
      <c r="N1365" s="309" t="str">
        <f t="shared" si="1312"/>
        <v/>
      </c>
      <c r="O1365" s="309" t="str">
        <f t="shared" si="1313"/>
        <v/>
      </c>
      <c r="P1365" s="164"/>
      <c r="Q1365" s="309" t="str">
        <f t="shared" si="1314"/>
        <v/>
      </c>
      <c r="R1365" s="309" t="str">
        <f t="shared" si="1315"/>
        <v/>
      </c>
      <c r="S1365" s="56"/>
      <c r="T1365" s="57"/>
      <c r="U1365" s="64" t="str">
        <f>IF($A1365="","",'Stammdaten Mitarbeitende'!L1365)</f>
        <v/>
      </c>
      <c r="V1365" s="63">
        <f t="shared" si="1316"/>
        <v>0</v>
      </c>
      <c r="W1365" s="63" t="str">
        <f t="shared" si="1317"/>
        <v/>
      </c>
      <c r="X1365" s="63" t="str">
        <f t="shared" si="1318"/>
        <v/>
      </c>
      <c r="Y1365" s="65" t="str">
        <f t="shared" si="1319"/>
        <v/>
      </c>
      <c r="Z1365" s="65" t="str">
        <f t="shared" si="1320"/>
        <v/>
      </c>
      <c r="AA1365" s="19" t="str">
        <f t="shared" si="1321"/>
        <v/>
      </c>
      <c r="AB1365" s="19" t="str">
        <f t="shared" si="1322"/>
        <v/>
      </c>
      <c r="AC1365" s="19" t="str">
        <f t="shared" si="1323"/>
        <v/>
      </c>
      <c r="AD1365" s="19" t="str">
        <f t="shared" si="1324"/>
        <v/>
      </c>
      <c r="AE1365" s="19" t="str">
        <f t="shared" si="1325"/>
        <v/>
      </c>
      <c r="AF1365" s="19" t="str">
        <f t="shared" si="1326"/>
        <v/>
      </c>
      <c r="AG1365" s="19">
        <f t="shared" si="1327"/>
        <v>0</v>
      </c>
      <c r="AH1365" s="19" t="str">
        <f t="shared" si="1328"/>
        <v/>
      </c>
      <c r="AI1365" s="81">
        <f t="shared" si="1329"/>
        <v>0</v>
      </c>
      <c r="AJ1365" s="80">
        <f t="shared" si="1335"/>
        <v>0</v>
      </c>
      <c r="AK1365" s="19">
        <f t="shared" si="1330"/>
        <v>0</v>
      </c>
      <c r="AL1365" s="19">
        <f t="shared" si="1331"/>
        <v>0</v>
      </c>
      <c r="AM1365" s="64">
        <f>IF('Stammdaten Mitarbeitende'!N1365&gt;0,AC1365,0)</f>
        <v>0</v>
      </c>
      <c r="AN1365" s="74">
        <f>IF('Stammdaten Mitarbeitende'!N1365&gt;0,P1365,0)</f>
        <v>0</v>
      </c>
      <c r="AO1365" s="19">
        <f t="shared" si="1332"/>
        <v>0</v>
      </c>
      <c r="AP1365" s="19">
        <f t="shared" si="1333"/>
        <v>0</v>
      </c>
      <c r="AQ1365" s="97">
        <f t="shared" si="1334"/>
        <v>0</v>
      </c>
    </row>
    <row r="1366" spans="1:43" ht="17.25" hidden="1" customHeight="1" x14ac:dyDescent="0.2">
      <c r="A1366" s="347" t="str">
        <f>'Stammdaten Mitarbeitende'!AA1366</f>
        <v/>
      </c>
      <c r="B1366" s="348" t="str">
        <f t="shared" si="1307"/>
        <v/>
      </c>
      <c r="C1366" s="162"/>
      <c r="D1366" s="163"/>
      <c r="E1366" s="164"/>
      <c r="F1366" s="165"/>
      <c r="G1366" s="307"/>
      <c r="H1366" s="308"/>
      <c r="I1366" s="346">
        <f t="shared" si="1308"/>
        <v>0</v>
      </c>
      <c r="J1366" s="309" t="str">
        <f t="shared" si="1309"/>
        <v/>
      </c>
      <c r="K1366" s="164"/>
      <c r="L1366" s="342" t="str">
        <f t="shared" si="1310"/>
        <v/>
      </c>
      <c r="M1366" s="309" t="str">
        <f t="shared" si="1311"/>
        <v/>
      </c>
      <c r="N1366" s="309" t="str">
        <f t="shared" si="1312"/>
        <v/>
      </c>
      <c r="O1366" s="309" t="str">
        <f t="shared" si="1313"/>
        <v/>
      </c>
      <c r="P1366" s="164"/>
      <c r="Q1366" s="309" t="str">
        <f t="shared" si="1314"/>
        <v/>
      </c>
      <c r="R1366" s="309" t="str">
        <f t="shared" si="1315"/>
        <v/>
      </c>
      <c r="S1366" s="56"/>
      <c r="T1366" s="57"/>
      <c r="U1366" s="64" t="str">
        <f>IF($A1366="","",'Stammdaten Mitarbeitende'!L1366)</f>
        <v/>
      </c>
      <c r="V1366" s="63">
        <f t="shared" si="1316"/>
        <v>0</v>
      </c>
      <c r="W1366" s="63" t="str">
        <f t="shared" si="1317"/>
        <v/>
      </c>
      <c r="X1366" s="63" t="str">
        <f t="shared" si="1318"/>
        <v/>
      </c>
      <c r="Y1366" s="65" t="str">
        <f t="shared" si="1319"/>
        <v/>
      </c>
      <c r="Z1366" s="65" t="str">
        <f t="shared" si="1320"/>
        <v/>
      </c>
      <c r="AA1366" s="19" t="str">
        <f t="shared" si="1321"/>
        <v/>
      </c>
      <c r="AB1366" s="19" t="str">
        <f t="shared" si="1322"/>
        <v/>
      </c>
      <c r="AC1366" s="19" t="str">
        <f t="shared" si="1323"/>
        <v/>
      </c>
      <c r="AD1366" s="19" t="str">
        <f t="shared" si="1324"/>
        <v/>
      </c>
      <c r="AE1366" s="19" t="str">
        <f t="shared" si="1325"/>
        <v/>
      </c>
      <c r="AF1366" s="19" t="str">
        <f t="shared" si="1326"/>
        <v/>
      </c>
      <c r="AG1366" s="19">
        <f t="shared" si="1327"/>
        <v>0</v>
      </c>
      <c r="AH1366" s="19" t="str">
        <f t="shared" si="1328"/>
        <v/>
      </c>
      <c r="AI1366" s="81">
        <f t="shared" si="1329"/>
        <v>0</v>
      </c>
      <c r="AJ1366" s="80">
        <f t="shared" si="1335"/>
        <v>0</v>
      </c>
      <c r="AK1366" s="19">
        <f t="shared" si="1330"/>
        <v>0</v>
      </c>
      <c r="AL1366" s="19">
        <f t="shared" si="1331"/>
        <v>0</v>
      </c>
      <c r="AM1366" s="64">
        <f>IF('Stammdaten Mitarbeitende'!N1366&gt;0,AC1366,0)</f>
        <v>0</v>
      </c>
      <c r="AN1366" s="74">
        <f>IF('Stammdaten Mitarbeitende'!N1366&gt;0,P1366,0)</f>
        <v>0</v>
      </c>
      <c r="AO1366" s="19">
        <f t="shared" si="1332"/>
        <v>0</v>
      </c>
      <c r="AP1366" s="19">
        <f t="shared" si="1333"/>
        <v>0</v>
      </c>
      <c r="AQ1366" s="97">
        <f t="shared" si="1334"/>
        <v>0</v>
      </c>
    </row>
    <row r="1367" spans="1:43" ht="17.25" hidden="1" customHeight="1" x14ac:dyDescent="0.2">
      <c r="A1367" s="347" t="str">
        <f>'Stammdaten Mitarbeitende'!AA1367</f>
        <v/>
      </c>
      <c r="B1367" s="348" t="str">
        <f t="shared" si="1307"/>
        <v/>
      </c>
      <c r="C1367" s="162"/>
      <c r="D1367" s="163"/>
      <c r="E1367" s="164"/>
      <c r="F1367" s="165"/>
      <c r="G1367" s="307"/>
      <c r="H1367" s="308"/>
      <c r="I1367" s="346">
        <f t="shared" si="1308"/>
        <v>0</v>
      </c>
      <c r="J1367" s="309" t="str">
        <f t="shared" si="1309"/>
        <v/>
      </c>
      <c r="K1367" s="164"/>
      <c r="L1367" s="342" t="str">
        <f t="shared" si="1310"/>
        <v/>
      </c>
      <c r="M1367" s="309" t="str">
        <f t="shared" si="1311"/>
        <v/>
      </c>
      <c r="N1367" s="309" t="str">
        <f t="shared" si="1312"/>
        <v/>
      </c>
      <c r="O1367" s="309" t="str">
        <f t="shared" si="1313"/>
        <v/>
      </c>
      <c r="P1367" s="164"/>
      <c r="Q1367" s="309" t="str">
        <f t="shared" si="1314"/>
        <v/>
      </c>
      <c r="R1367" s="309" t="str">
        <f t="shared" si="1315"/>
        <v/>
      </c>
      <c r="S1367" s="56"/>
      <c r="T1367" s="57"/>
      <c r="U1367" s="64" t="str">
        <f>IF($A1367="","",'Stammdaten Mitarbeitende'!L1367)</f>
        <v/>
      </c>
      <c r="V1367" s="63">
        <f t="shared" si="1316"/>
        <v>0</v>
      </c>
      <c r="W1367" s="63" t="str">
        <f t="shared" si="1317"/>
        <v/>
      </c>
      <c r="X1367" s="63" t="str">
        <f t="shared" si="1318"/>
        <v/>
      </c>
      <c r="Y1367" s="65" t="str">
        <f t="shared" si="1319"/>
        <v/>
      </c>
      <c r="Z1367" s="65" t="str">
        <f t="shared" si="1320"/>
        <v/>
      </c>
      <c r="AA1367" s="19" t="str">
        <f t="shared" si="1321"/>
        <v/>
      </c>
      <c r="AB1367" s="19" t="str">
        <f t="shared" si="1322"/>
        <v/>
      </c>
      <c r="AC1367" s="19" t="str">
        <f t="shared" si="1323"/>
        <v/>
      </c>
      <c r="AD1367" s="19" t="str">
        <f t="shared" si="1324"/>
        <v/>
      </c>
      <c r="AE1367" s="19" t="str">
        <f t="shared" si="1325"/>
        <v/>
      </c>
      <c r="AF1367" s="19" t="str">
        <f t="shared" si="1326"/>
        <v/>
      </c>
      <c r="AG1367" s="19">
        <f t="shared" si="1327"/>
        <v>0</v>
      </c>
      <c r="AH1367" s="19" t="str">
        <f t="shared" si="1328"/>
        <v/>
      </c>
      <c r="AI1367" s="81">
        <f t="shared" si="1329"/>
        <v>0</v>
      </c>
      <c r="AJ1367" s="80">
        <f t="shared" si="1335"/>
        <v>0</v>
      </c>
      <c r="AK1367" s="19">
        <f t="shared" si="1330"/>
        <v>0</v>
      </c>
      <c r="AL1367" s="19">
        <f t="shared" si="1331"/>
        <v>0</v>
      </c>
      <c r="AM1367" s="64">
        <f>IF('Stammdaten Mitarbeitende'!N1367&gt;0,AC1367,0)</f>
        <v>0</v>
      </c>
      <c r="AN1367" s="74">
        <f>IF('Stammdaten Mitarbeitende'!N1367&gt;0,P1367,0)</f>
        <v>0</v>
      </c>
      <c r="AO1367" s="19">
        <f t="shared" si="1332"/>
        <v>0</v>
      </c>
      <c r="AP1367" s="19">
        <f t="shared" si="1333"/>
        <v>0</v>
      </c>
      <c r="AQ1367" s="97">
        <f t="shared" si="1334"/>
        <v>0</v>
      </c>
    </row>
    <row r="1368" spans="1:43" ht="17.25" hidden="1" customHeight="1" x14ac:dyDescent="0.2">
      <c r="A1368" s="347" t="str">
        <f>'Stammdaten Mitarbeitende'!AA1368</f>
        <v/>
      </c>
      <c r="B1368" s="348" t="str">
        <f t="shared" si="1307"/>
        <v/>
      </c>
      <c r="C1368" s="162"/>
      <c r="D1368" s="163"/>
      <c r="E1368" s="164"/>
      <c r="F1368" s="165"/>
      <c r="G1368" s="307"/>
      <c r="H1368" s="308"/>
      <c r="I1368" s="346">
        <f t="shared" si="1308"/>
        <v>0</v>
      </c>
      <c r="J1368" s="309" t="str">
        <f t="shared" si="1309"/>
        <v/>
      </c>
      <c r="K1368" s="164"/>
      <c r="L1368" s="342" t="str">
        <f t="shared" si="1310"/>
        <v/>
      </c>
      <c r="M1368" s="309" t="str">
        <f t="shared" si="1311"/>
        <v/>
      </c>
      <c r="N1368" s="309" t="str">
        <f t="shared" si="1312"/>
        <v/>
      </c>
      <c r="O1368" s="309" t="str">
        <f t="shared" si="1313"/>
        <v/>
      </c>
      <c r="P1368" s="164"/>
      <c r="Q1368" s="309" t="str">
        <f t="shared" si="1314"/>
        <v/>
      </c>
      <c r="R1368" s="309" t="str">
        <f t="shared" si="1315"/>
        <v/>
      </c>
      <c r="S1368" s="56"/>
      <c r="T1368" s="57"/>
      <c r="U1368" s="64" t="str">
        <f>IF($A1368="","",'Stammdaten Mitarbeitende'!L1368)</f>
        <v/>
      </c>
      <c r="V1368" s="63">
        <f t="shared" si="1316"/>
        <v>0</v>
      </c>
      <c r="W1368" s="63" t="str">
        <f t="shared" si="1317"/>
        <v/>
      </c>
      <c r="X1368" s="63" t="str">
        <f t="shared" si="1318"/>
        <v/>
      </c>
      <c r="Y1368" s="65" t="str">
        <f t="shared" si="1319"/>
        <v/>
      </c>
      <c r="Z1368" s="65" t="str">
        <f t="shared" si="1320"/>
        <v/>
      </c>
      <c r="AA1368" s="19" t="str">
        <f t="shared" si="1321"/>
        <v/>
      </c>
      <c r="AB1368" s="19" t="str">
        <f t="shared" si="1322"/>
        <v/>
      </c>
      <c r="AC1368" s="19" t="str">
        <f t="shared" si="1323"/>
        <v/>
      </c>
      <c r="AD1368" s="19" t="str">
        <f t="shared" si="1324"/>
        <v/>
      </c>
      <c r="AE1368" s="19" t="str">
        <f t="shared" si="1325"/>
        <v/>
      </c>
      <c r="AF1368" s="19" t="str">
        <f t="shared" si="1326"/>
        <v/>
      </c>
      <c r="AG1368" s="19">
        <f t="shared" si="1327"/>
        <v>0</v>
      </c>
      <c r="AH1368" s="19" t="str">
        <f t="shared" si="1328"/>
        <v/>
      </c>
      <c r="AI1368" s="81">
        <f t="shared" si="1329"/>
        <v>0</v>
      </c>
      <c r="AJ1368" s="80">
        <f t="shared" si="1335"/>
        <v>0</v>
      </c>
      <c r="AK1368" s="19">
        <f t="shared" si="1330"/>
        <v>0</v>
      </c>
      <c r="AL1368" s="19">
        <f t="shared" si="1331"/>
        <v>0</v>
      </c>
      <c r="AM1368" s="64">
        <f>IF('Stammdaten Mitarbeitende'!N1368&gt;0,AC1368,0)</f>
        <v>0</v>
      </c>
      <c r="AN1368" s="74">
        <f>IF('Stammdaten Mitarbeitende'!N1368&gt;0,P1368,0)</f>
        <v>0</v>
      </c>
      <c r="AO1368" s="19">
        <f t="shared" si="1332"/>
        <v>0</v>
      </c>
      <c r="AP1368" s="19">
        <f t="shared" si="1333"/>
        <v>0</v>
      </c>
      <c r="AQ1368" s="97">
        <f t="shared" si="1334"/>
        <v>0</v>
      </c>
    </row>
    <row r="1369" spans="1:43" ht="17.25" hidden="1" customHeight="1" x14ac:dyDescent="0.2">
      <c r="A1369" s="347" t="str">
        <f>'Stammdaten Mitarbeitende'!AA1369</f>
        <v/>
      </c>
      <c r="B1369" s="348" t="str">
        <f t="shared" si="1307"/>
        <v/>
      </c>
      <c r="C1369" s="162"/>
      <c r="D1369" s="163"/>
      <c r="E1369" s="164"/>
      <c r="F1369" s="165"/>
      <c r="G1369" s="307"/>
      <c r="H1369" s="308"/>
      <c r="I1369" s="346">
        <f t="shared" si="1308"/>
        <v>0</v>
      </c>
      <c r="J1369" s="309" t="str">
        <f t="shared" si="1309"/>
        <v/>
      </c>
      <c r="K1369" s="164"/>
      <c r="L1369" s="342" t="str">
        <f t="shared" si="1310"/>
        <v/>
      </c>
      <c r="M1369" s="309" t="str">
        <f t="shared" si="1311"/>
        <v/>
      </c>
      <c r="N1369" s="309" t="str">
        <f t="shared" si="1312"/>
        <v/>
      </c>
      <c r="O1369" s="309" t="str">
        <f t="shared" si="1313"/>
        <v/>
      </c>
      <c r="P1369" s="164"/>
      <c r="Q1369" s="309" t="str">
        <f t="shared" si="1314"/>
        <v/>
      </c>
      <c r="R1369" s="309" t="str">
        <f t="shared" si="1315"/>
        <v/>
      </c>
      <c r="S1369" s="56"/>
      <c r="T1369" s="57"/>
      <c r="U1369" s="64" t="str">
        <f>IF($A1369="","",'Stammdaten Mitarbeitende'!L1369)</f>
        <v/>
      </c>
      <c r="V1369" s="63">
        <f t="shared" si="1316"/>
        <v>0</v>
      </c>
      <c r="W1369" s="63" t="str">
        <f t="shared" si="1317"/>
        <v/>
      </c>
      <c r="X1369" s="63" t="str">
        <f t="shared" si="1318"/>
        <v/>
      </c>
      <c r="Y1369" s="65" t="str">
        <f t="shared" si="1319"/>
        <v/>
      </c>
      <c r="Z1369" s="65" t="str">
        <f t="shared" si="1320"/>
        <v/>
      </c>
      <c r="AA1369" s="19" t="str">
        <f t="shared" si="1321"/>
        <v/>
      </c>
      <c r="AB1369" s="19" t="str">
        <f t="shared" si="1322"/>
        <v/>
      </c>
      <c r="AC1369" s="19" t="str">
        <f t="shared" si="1323"/>
        <v/>
      </c>
      <c r="AD1369" s="19" t="str">
        <f t="shared" si="1324"/>
        <v/>
      </c>
      <c r="AE1369" s="19" t="str">
        <f t="shared" si="1325"/>
        <v/>
      </c>
      <c r="AF1369" s="19" t="str">
        <f t="shared" si="1326"/>
        <v/>
      </c>
      <c r="AG1369" s="19">
        <f t="shared" si="1327"/>
        <v>0</v>
      </c>
      <c r="AH1369" s="19" t="str">
        <f t="shared" si="1328"/>
        <v/>
      </c>
      <c r="AI1369" s="81">
        <f t="shared" si="1329"/>
        <v>0</v>
      </c>
      <c r="AJ1369" s="80">
        <f t="shared" si="1335"/>
        <v>0</v>
      </c>
      <c r="AK1369" s="19">
        <f t="shared" si="1330"/>
        <v>0</v>
      </c>
      <c r="AL1369" s="19">
        <f t="shared" si="1331"/>
        <v>0</v>
      </c>
      <c r="AM1369" s="64">
        <f>IF('Stammdaten Mitarbeitende'!N1369&gt;0,AC1369,0)</f>
        <v>0</v>
      </c>
      <c r="AN1369" s="74">
        <f>IF('Stammdaten Mitarbeitende'!N1369&gt;0,P1369,0)</f>
        <v>0</v>
      </c>
      <c r="AO1369" s="19">
        <f t="shared" si="1332"/>
        <v>0</v>
      </c>
      <c r="AP1369" s="19">
        <f t="shared" si="1333"/>
        <v>0</v>
      </c>
      <c r="AQ1369" s="97">
        <f t="shared" si="1334"/>
        <v>0</v>
      </c>
    </row>
    <row r="1370" spans="1:43" ht="17.25" hidden="1" customHeight="1" x14ac:dyDescent="0.2">
      <c r="A1370" s="347" t="str">
        <f>'Stammdaten Mitarbeitende'!AA1370</f>
        <v/>
      </c>
      <c r="B1370" s="348" t="str">
        <f t="shared" si="1307"/>
        <v/>
      </c>
      <c r="C1370" s="162"/>
      <c r="D1370" s="163"/>
      <c r="E1370" s="164"/>
      <c r="F1370" s="165"/>
      <c r="G1370" s="307"/>
      <c r="H1370" s="308"/>
      <c r="I1370" s="346">
        <f t="shared" si="1308"/>
        <v>0</v>
      </c>
      <c r="J1370" s="309" t="str">
        <f t="shared" si="1309"/>
        <v/>
      </c>
      <c r="K1370" s="164"/>
      <c r="L1370" s="342" t="str">
        <f t="shared" si="1310"/>
        <v/>
      </c>
      <c r="M1370" s="309" t="str">
        <f t="shared" si="1311"/>
        <v/>
      </c>
      <c r="N1370" s="309" t="str">
        <f t="shared" si="1312"/>
        <v/>
      </c>
      <c r="O1370" s="309" t="str">
        <f t="shared" si="1313"/>
        <v/>
      </c>
      <c r="P1370" s="164"/>
      <c r="Q1370" s="309" t="str">
        <f t="shared" si="1314"/>
        <v/>
      </c>
      <c r="R1370" s="309" t="str">
        <f t="shared" si="1315"/>
        <v/>
      </c>
      <c r="S1370" s="56"/>
      <c r="T1370" s="57"/>
      <c r="U1370" s="64" t="str">
        <f>IF($A1370="","",'Stammdaten Mitarbeitende'!L1370)</f>
        <v/>
      </c>
      <c r="V1370" s="63">
        <f t="shared" si="1316"/>
        <v>0</v>
      </c>
      <c r="W1370" s="63" t="str">
        <f t="shared" si="1317"/>
        <v/>
      </c>
      <c r="X1370" s="63" t="str">
        <f t="shared" si="1318"/>
        <v/>
      </c>
      <c r="Y1370" s="65" t="str">
        <f t="shared" si="1319"/>
        <v/>
      </c>
      <c r="Z1370" s="65" t="str">
        <f t="shared" si="1320"/>
        <v/>
      </c>
      <c r="AA1370" s="19" t="str">
        <f t="shared" si="1321"/>
        <v/>
      </c>
      <c r="AB1370" s="19" t="str">
        <f t="shared" si="1322"/>
        <v/>
      </c>
      <c r="AC1370" s="19" t="str">
        <f t="shared" si="1323"/>
        <v/>
      </c>
      <c r="AD1370" s="19" t="str">
        <f t="shared" si="1324"/>
        <v/>
      </c>
      <c r="AE1370" s="19" t="str">
        <f t="shared" si="1325"/>
        <v/>
      </c>
      <c r="AF1370" s="19" t="str">
        <f t="shared" si="1326"/>
        <v/>
      </c>
      <c r="AG1370" s="19">
        <f t="shared" si="1327"/>
        <v>0</v>
      </c>
      <c r="AH1370" s="19" t="str">
        <f t="shared" si="1328"/>
        <v/>
      </c>
      <c r="AI1370" s="81">
        <f t="shared" si="1329"/>
        <v>0</v>
      </c>
      <c r="AJ1370" s="80">
        <f t="shared" si="1335"/>
        <v>0</v>
      </c>
      <c r="AK1370" s="19">
        <f t="shared" si="1330"/>
        <v>0</v>
      </c>
      <c r="AL1370" s="19">
        <f t="shared" si="1331"/>
        <v>0</v>
      </c>
      <c r="AM1370" s="64">
        <f>IF('Stammdaten Mitarbeitende'!N1370&gt;0,AC1370,0)</f>
        <v>0</v>
      </c>
      <c r="AN1370" s="74">
        <f>IF('Stammdaten Mitarbeitende'!N1370&gt;0,P1370,0)</f>
        <v>0</v>
      </c>
      <c r="AO1370" s="19">
        <f t="shared" si="1332"/>
        <v>0</v>
      </c>
      <c r="AP1370" s="19">
        <f t="shared" si="1333"/>
        <v>0</v>
      </c>
      <c r="AQ1370" s="97">
        <f t="shared" si="1334"/>
        <v>0</v>
      </c>
    </row>
    <row r="1371" spans="1:43" ht="17.25" hidden="1" customHeight="1" x14ac:dyDescent="0.2">
      <c r="A1371" s="347" t="str">
        <f>'Stammdaten Mitarbeitende'!AA1371</f>
        <v/>
      </c>
      <c r="B1371" s="348" t="str">
        <f t="shared" si="1307"/>
        <v/>
      </c>
      <c r="C1371" s="162"/>
      <c r="D1371" s="163"/>
      <c r="E1371" s="164"/>
      <c r="F1371" s="165"/>
      <c r="G1371" s="307"/>
      <c r="H1371" s="308"/>
      <c r="I1371" s="346">
        <f t="shared" si="1308"/>
        <v>0</v>
      </c>
      <c r="J1371" s="309" t="str">
        <f t="shared" si="1309"/>
        <v/>
      </c>
      <c r="K1371" s="164"/>
      <c r="L1371" s="342" t="str">
        <f t="shared" si="1310"/>
        <v/>
      </c>
      <c r="M1371" s="309" t="str">
        <f t="shared" si="1311"/>
        <v/>
      </c>
      <c r="N1371" s="309" t="str">
        <f t="shared" si="1312"/>
        <v/>
      </c>
      <c r="O1371" s="309" t="str">
        <f t="shared" si="1313"/>
        <v/>
      </c>
      <c r="P1371" s="164"/>
      <c r="Q1371" s="309" t="str">
        <f t="shared" si="1314"/>
        <v/>
      </c>
      <c r="R1371" s="309" t="str">
        <f t="shared" si="1315"/>
        <v/>
      </c>
      <c r="S1371" s="56"/>
      <c r="T1371" s="57"/>
      <c r="U1371" s="64" t="str">
        <f>IF($A1371="","",'Stammdaten Mitarbeitende'!L1371)</f>
        <v/>
      </c>
      <c r="V1371" s="63">
        <f t="shared" si="1316"/>
        <v>0</v>
      </c>
      <c r="W1371" s="63" t="str">
        <f t="shared" si="1317"/>
        <v/>
      </c>
      <c r="X1371" s="63" t="str">
        <f t="shared" si="1318"/>
        <v/>
      </c>
      <c r="Y1371" s="65" t="str">
        <f t="shared" si="1319"/>
        <v/>
      </c>
      <c r="Z1371" s="65" t="str">
        <f t="shared" si="1320"/>
        <v/>
      </c>
      <c r="AA1371" s="19" t="str">
        <f t="shared" si="1321"/>
        <v/>
      </c>
      <c r="AB1371" s="19" t="str">
        <f t="shared" si="1322"/>
        <v/>
      </c>
      <c r="AC1371" s="19" t="str">
        <f t="shared" si="1323"/>
        <v/>
      </c>
      <c r="AD1371" s="19" t="str">
        <f t="shared" si="1324"/>
        <v/>
      </c>
      <c r="AE1371" s="19" t="str">
        <f t="shared" si="1325"/>
        <v/>
      </c>
      <c r="AF1371" s="19" t="str">
        <f t="shared" si="1326"/>
        <v/>
      </c>
      <c r="AG1371" s="19">
        <f t="shared" si="1327"/>
        <v>0</v>
      </c>
      <c r="AH1371" s="19" t="str">
        <f t="shared" si="1328"/>
        <v/>
      </c>
      <c r="AI1371" s="81">
        <f t="shared" si="1329"/>
        <v>0</v>
      </c>
      <c r="AJ1371" s="80">
        <f t="shared" si="1335"/>
        <v>0</v>
      </c>
      <c r="AK1371" s="19">
        <f t="shared" si="1330"/>
        <v>0</v>
      </c>
      <c r="AL1371" s="19">
        <f t="shared" si="1331"/>
        <v>0</v>
      </c>
      <c r="AM1371" s="64">
        <f>IF('Stammdaten Mitarbeitende'!N1371&gt;0,AC1371,0)</f>
        <v>0</v>
      </c>
      <c r="AN1371" s="74">
        <f>IF('Stammdaten Mitarbeitende'!N1371&gt;0,P1371,0)</f>
        <v>0</v>
      </c>
      <c r="AO1371" s="19">
        <f t="shared" si="1332"/>
        <v>0</v>
      </c>
      <c r="AP1371" s="19">
        <f t="shared" si="1333"/>
        <v>0</v>
      </c>
      <c r="AQ1371" s="97">
        <f t="shared" si="1334"/>
        <v>0</v>
      </c>
    </row>
    <row r="1372" spans="1:43" ht="17.25" hidden="1" customHeight="1" x14ac:dyDescent="0.2">
      <c r="A1372" s="347" t="str">
        <f>'Stammdaten Mitarbeitende'!AA1372</f>
        <v/>
      </c>
      <c r="B1372" s="348" t="str">
        <f t="shared" si="1307"/>
        <v/>
      </c>
      <c r="C1372" s="162"/>
      <c r="D1372" s="163"/>
      <c r="E1372" s="164"/>
      <c r="F1372" s="165"/>
      <c r="G1372" s="307"/>
      <c r="H1372" s="308"/>
      <c r="I1372" s="346">
        <f t="shared" si="1308"/>
        <v>0</v>
      </c>
      <c r="J1372" s="309" t="str">
        <f t="shared" si="1309"/>
        <v/>
      </c>
      <c r="K1372" s="164"/>
      <c r="L1372" s="342" t="str">
        <f t="shared" si="1310"/>
        <v/>
      </c>
      <c r="M1372" s="309" t="str">
        <f t="shared" si="1311"/>
        <v/>
      </c>
      <c r="N1372" s="309" t="str">
        <f t="shared" si="1312"/>
        <v/>
      </c>
      <c r="O1372" s="309" t="str">
        <f t="shared" si="1313"/>
        <v/>
      </c>
      <c r="P1372" s="164"/>
      <c r="Q1372" s="309" t="str">
        <f t="shared" si="1314"/>
        <v/>
      </c>
      <c r="R1372" s="309" t="str">
        <f t="shared" si="1315"/>
        <v/>
      </c>
      <c r="S1372" s="56"/>
      <c r="T1372" s="57"/>
      <c r="U1372" s="64" t="str">
        <f>IF($A1372="","",'Stammdaten Mitarbeitende'!L1372)</f>
        <v/>
      </c>
      <c r="V1372" s="63">
        <f t="shared" si="1316"/>
        <v>0</v>
      </c>
      <c r="W1372" s="63" t="str">
        <f t="shared" si="1317"/>
        <v/>
      </c>
      <c r="X1372" s="63" t="str">
        <f t="shared" si="1318"/>
        <v/>
      </c>
      <c r="Y1372" s="65" t="str">
        <f t="shared" si="1319"/>
        <v/>
      </c>
      <c r="Z1372" s="65" t="str">
        <f t="shared" si="1320"/>
        <v/>
      </c>
      <c r="AA1372" s="19" t="str">
        <f t="shared" si="1321"/>
        <v/>
      </c>
      <c r="AB1372" s="19" t="str">
        <f t="shared" si="1322"/>
        <v/>
      </c>
      <c r="AC1372" s="19" t="str">
        <f t="shared" si="1323"/>
        <v/>
      </c>
      <c r="AD1372" s="19" t="str">
        <f t="shared" si="1324"/>
        <v/>
      </c>
      <c r="AE1372" s="19" t="str">
        <f t="shared" si="1325"/>
        <v/>
      </c>
      <c r="AF1372" s="19" t="str">
        <f t="shared" si="1326"/>
        <v/>
      </c>
      <c r="AG1372" s="19">
        <f t="shared" si="1327"/>
        <v>0</v>
      </c>
      <c r="AH1372" s="19" t="str">
        <f t="shared" si="1328"/>
        <v/>
      </c>
      <c r="AI1372" s="81">
        <f t="shared" si="1329"/>
        <v>0</v>
      </c>
      <c r="AJ1372" s="80">
        <f t="shared" si="1335"/>
        <v>0</v>
      </c>
      <c r="AK1372" s="19">
        <f t="shared" si="1330"/>
        <v>0</v>
      </c>
      <c r="AL1372" s="19">
        <f t="shared" si="1331"/>
        <v>0</v>
      </c>
      <c r="AM1372" s="64">
        <f>IF('Stammdaten Mitarbeitende'!N1372&gt;0,AC1372,0)</f>
        <v>0</v>
      </c>
      <c r="AN1372" s="74">
        <f>IF('Stammdaten Mitarbeitende'!N1372&gt;0,P1372,0)</f>
        <v>0</v>
      </c>
      <c r="AO1372" s="19">
        <f t="shared" si="1332"/>
        <v>0</v>
      </c>
      <c r="AP1372" s="19">
        <f t="shared" si="1333"/>
        <v>0</v>
      </c>
      <c r="AQ1372" s="97">
        <f t="shared" si="1334"/>
        <v>0</v>
      </c>
    </row>
    <row r="1373" spans="1:43" ht="17.25" hidden="1" customHeight="1" x14ac:dyDescent="0.2">
      <c r="A1373" s="347" t="str">
        <f>'Stammdaten Mitarbeitende'!AA1373</f>
        <v/>
      </c>
      <c r="B1373" s="348" t="str">
        <f t="shared" si="1307"/>
        <v/>
      </c>
      <c r="C1373" s="162"/>
      <c r="D1373" s="163"/>
      <c r="E1373" s="164"/>
      <c r="F1373" s="165"/>
      <c r="G1373" s="307"/>
      <c r="H1373" s="308"/>
      <c r="I1373" s="346">
        <f t="shared" si="1308"/>
        <v>0</v>
      </c>
      <c r="J1373" s="309" t="str">
        <f t="shared" si="1309"/>
        <v/>
      </c>
      <c r="K1373" s="164"/>
      <c r="L1373" s="342" t="str">
        <f t="shared" si="1310"/>
        <v/>
      </c>
      <c r="M1373" s="309" t="str">
        <f t="shared" si="1311"/>
        <v/>
      </c>
      <c r="N1373" s="309" t="str">
        <f t="shared" si="1312"/>
        <v/>
      </c>
      <c r="O1373" s="309" t="str">
        <f t="shared" si="1313"/>
        <v/>
      </c>
      <c r="P1373" s="164"/>
      <c r="Q1373" s="309" t="str">
        <f t="shared" si="1314"/>
        <v/>
      </c>
      <c r="R1373" s="309" t="str">
        <f t="shared" si="1315"/>
        <v/>
      </c>
      <c r="S1373" s="56"/>
      <c r="T1373" s="57"/>
      <c r="U1373" s="64" t="str">
        <f>IF($A1373="","",'Stammdaten Mitarbeitende'!L1373)</f>
        <v/>
      </c>
      <c r="V1373" s="63">
        <f t="shared" si="1316"/>
        <v>0</v>
      </c>
      <c r="W1373" s="63" t="str">
        <f t="shared" si="1317"/>
        <v/>
      </c>
      <c r="X1373" s="63" t="str">
        <f t="shared" si="1318"/>
        <v/>
      </c>
      <c r="Y1373" s="65" t="str">
        <f t="shared" si="1319"/>
        <v/>
      </c>
      <c r="Z1373" s="65" t="str">
        <f t="shared" si="1320"/>
        <v/>
      </c>
      <c r="AA1373" s="19" t="str">
        <f t="shared" si="1321"/>
        <v/>
      </c>
      <c r="AB1373" s="19" t="str">
        <f t="shared" si="1322"/>
        <v/>
      </c>
      <c r="AC1373" s="19" t="str">
        <f t="shared" si="1323"/>
        <v/>
      </c>
      <c r="AD1373" s="19" t="str">
        <f t="shared" si="1324"/>
        <v/>
      </c>
      <c r="AE1373" s="19" t="str">
        <f t="shared" si="1325"/>
        <v/>
      </c>
      <c r="AF1373" s="19" t="str">
        <f t="shared" si="1326"/>
        <v/>
      </c>
      <c r="AG1373" s="19">
        <f t="shared" si="1327"/>
        <v>0</v>
      </c>
      <c r="AH1373" s="19" t="str">
        <f t="shared" si="1328"/>
        <v/>
      </c>
      <c r="AI1373" s="81">
        <f t="shared" si="1329"/>
        <v>0</v>
      </c>
      <c r="AJ1373" s="80">
        <f t="shared" si="1335"/>
        <v>0</v>
      </c>
      <c r="AK1373" s="19">
        <f t="shared" si="1330"/>
        <v>0</v>
      </c>
      <c r="AL1373" s="19">
        <f t="shared" si="1331"/>
        <v>0</v>
      </c>
      <c r="AM1373" s="64">
        <f>IF('Stammdaten Mitarbeitende'!N1373&gt;0,AC1373,0)</f>
        <v>0</v>
      </c>
      <c r="AN1373" s="74">
        <f>IF('Stammdaten Mitarbeitende'!N1373&gt;0,P1373,0)</f>
        <v>0</v>
      </c>
      <c r="AO1373" s="19">
        <f t="shared" si="1332"/>
        <v>0</v>
      </c>
      <c r="AP1373" s="19">
        <f t="shared" si="1333"/>
        <v>0</v>
      </c>
      <c r="AQ1373" s="97">
        <f t="shared" si="1334"/>
        <v>0</v>
      </c>
    </row>
    <row r="1374" spans="1:43" ht="17.25" hidden="1" customHeight="1" x14ac:dyDescent="0.2">
      <c r="A1374" s="347" t="str">
        <f>'Stammdaten Mitarbeitende'!AA1374</f>
        <v/>
      </c>
      <c r="B1374" s="348" t="str">
        <f t="shared" si="1307"/>
        <v/>
      </c>
      <c r="C1374" s="162"/>
      <c r="D1374" s="163"/>
      <c r="E1374" s="164"/>
      <c r="F1374" s="165"/>
      <c r="G1374" s="307"/>
      <c r="H1374" s="308"/>
      <c r="I1374" s="346">
        <f t="shared" si="1308"/>
        <v>0</v>
      </c>
      <c r="J1374" s="309" t="str">
        <f t="shared" si="1309"/>
        <v/>
      </c>
      <c r="K1374" s="164"/>
      <c r="L1374" s="342" t="str">
        <f t="shared" si="1310"/>
        <v/>
      </c>
      <c r="M1374" s="309" t="str">
        <f t="shared" si="1311"/>
        <v/>
      </c>
      <c r="N1374" s="309" t="str">
        <f t="shared" si="1312"/>
        <v/>
      </c>
      <c r="O1374" s="309" t="str">
        <f t="shared" si="1313"/>
        <v/>
      </c>
      <c r="P1374" s="164"/>
      <c r="Q1374" s="309" t="str">
        <f t="shared" si="1314"/>
        <v/>
      </c>
      <c r="R1374" s="309" t="str">
        <f t="shared" si="1315"/>
        <v/>
      </c>
      <c r="S1374" s="56"/>
      <c r="T1374" s="57"/>
      <c r="U1374" s="64" t="str">
        <f>IF($A1374="","",'Stammdaten Mitarbeitende'!L1374)</f>
        <v/>
      </c>
      <c r="V1374" s="63">
        <f t="shared" si="1316"/>
        <v>0</v>
      </c>
      <c r="W1374" s="63" t="str">
        <f t="shared" si="1317"/>
        <v/>
      </c>
      <c r="X1374" s="63" t="str">
        <f t="shared" si="1318"/>
        <v/>
      </c>
      <c r="Y1374" s="65" t="str">
        <f t="shared" si="1319"/>
        <v/>
      </c>
      <c r="Z1374" s="65" t="str">
        <f t="shared" si="1320"/>
        <v/>
      </c>
      <c r="AA1374" s="19" t="str">
        <f t="shared" si="1321"/>
        <v/>
      </c>
      <c r="AB1374" s="19" t="str">
        <f t="shared" si="1322"/>
        <v/>
      </c>
      <c r="AC1374" s="19" t="str">
        <f t="shared" si="1323"/>
        <v/>
      </c>
      <c r="AD1374" s="19" t="str">
        <f t="shared" si="1324"/>
        <v/>
      </c>
      <c r="AE1374" s="19" t="str">
        <f t="shared" si="1325"/>
        <v/>
      </c>
      <c r="AF1374" s="19" t="str">
        <f t="shared" si="1326"/>
        <v/>
      </c>
      <c r="AG1374" s="19">
        <f t="shared" si="1327"/>
        <v>0</v>
      </c>
      <c r="AH1374" s="19" t="str">
        <f t="shared" si="1328"/>
        <v/>
      </c>
      <c r="AI1374" s="81">
        <f t="shared" si="1329"/>
        <v>0</v>
      </c>
      <c r="AJ1374" s="80">
        <f t="shared" si="1335"/>
        <v>0</v>
      </c>
      <c r="AK1374" s="19">
        <f t="shared" si="1330"/>
        <v>0</v>
      </c>
      <c r="AL1374" s="19">
        <f t="shared" si="1331"/>
        <v>0</v>
      </c>
      <c r="AM1374" s="64">
        <f>IF('Stammdaten Mitarbeitende'!N1374&gt;0,AC1374,0)</f>
        <v>0</v>
      </c>
      <c r="AN1374" s="74">
        <f>IF('Stammdaten Mitarbeitende'!N1374&gt;0,P1374,0)</f>
        <v>0</v>
      </c>
      <c r="AO1374" s="19">
        <f t="shared" si="1332"/>
        <v>0</v>
      </c>
      <c r="AP1374" s="19">
        <f t="shared" si="1333"/>
        <v>0</v>
      </c>
      <c r="AQ1374" s="97">
        <f t="shared" si="1334"/>
        <v>0</v>
      </c>
    </row>
    <row r="1375" spans="1:43" ht="17.25" hidden="1" customHeight="1" x14ac:dyDescent="0.2">
      <c r="A1375" s="347" t="str">
        <f>'Stammdaten Mitarbeitende'!AA1375</f>
        <v/>
      </c>
      <c r="B1375" s="348" t="str">
        <f t="shared" si="1307"/>
        <v/>
      </c>
      <c r="C1375" s="162"/>
      <c r="D1375" s="163"/>
      <c r="E1375" s="164"/>
      <c r="F1375" s="165"/>
      <c r="G1375" s="307"/>
      <c r="H1375" s="308"/>
      <c r="I1375" s="346">
        <f t="shared" si="1308"/>
        <v>0</v>
      </c>
      <c r="J1375" s="309" t="str">
        <f t="shared" si="1309"/>
        <v/>
      </c>
      <c r="K1375" s="164"/>
      <c r="L1375" s="342" t="str">
        <f t="shared" si="1310"/>
        <v/>
      </c>
      <c r="M1375" s="309" t="str">
        <f t="shared" si="1311"/>
        <v/>
      </c>
      <c r="N1375" s="309" t="str">
        <f t="shared" si="1312"/>
        <v/>
      </c>
      <c r="O1375" s="309" t="str">
        <f t="shared" si="1313"/>
        <v/>
      </c>
      <c r="P1375" s="164"/>
      <c r="Q1375" s="309" t="str">
        <f t="shared" si="1314"/>
        <v/>
      </c>
      <c r="R1375" s="309" t="str">
        <f t="shared" si="1315"/>
        <v/>
      </c>
      <c r="S1375" s="56"/>
      <c r="T1375" s="57"/>
      <c r="U1375" s="64" t="str">
        <f>IF($A1375="","",'Stammdaten Mitarbeitende'!L1375)</f>
        <v/>
      </c>
      <c r="V1375" s="63">
        <f t="shared" si="1316"/>
        <v>0</v>
      </c>
      <c r="W1375" s="63" t="str">
        <f t="shared" si="1317"/>
        <v/>
      </c>
      <c r="X1375" s="63" t="str">
        <f t="shared" si="1318"/>
        <v/>
      </c>
      <c r="Y1375" s="65" t="str">
        <f t="shared" si="1319"/>
        <v/>
      </c>
      <c r="Z1375" s="65" t="str">
        <f t="shared" si="1320"/>
        <v/>
      </c>
      <c r="AA1375" s="19" t="str">
        <f t="shared" si="1321"/>
        <v/>
      </c>
      <c r="AB1375" s="19" t="str">
        <f t="shared" si="1322"/>
        <v/>
      </c>
      <c r="AC1375" s="19" t="str">
        <f t="shared" si="1323"/>
        <v/>
      </c>
      <c r="AD1375" s="19" t="str">
        <f t="shared" si="1324"/>
        <v/>
      </c>
      <c r="AE1375" s="19" t="str">
        <f t="shared" si="1325"/>
        <v/>
      </c>
      <c r="AF1375" s="19" t="str">
        <f t="shared" si="1326"/>
        <v/>
      </c>
      <c r="AG1375" s="19">
        <f t="shared" si="1327"/>
        <v>0</v>
      </c>
      <c r="AH1375" s="19" t="str">
        <f t="shared" si="1328"/>
        <v/>
      </c>
      <c r="AI1375" s="81">
        <f t="shared" si="1329"/>
        <v>0</v>
      </c>
      <c r="AJ1375" s="80">
        <f t="shared" si="1335"/>
        <v>0</v>
      </c>
      <c r="AK1375" s="19">
        <f t="shared" si="1330"/>
        <v>0</v>
      </c>
      <c r="AL1375" s="19">
        <f t="shared" si="1331"/>
        <v>0</v>
      </c>
      <c r="AM1375" s="64">
        <f>IF('Stammdaten Mitarbeitende'!N1375&gt;0,AC1375,0)</f>
        <v>0</v>
      </c>
      <c r="AN1375" s="74">
        <f>IF('Stammdaten Mitarbeitende'!N1375&gt;0,P1375,0)</f>
        <v>0</v>
      </c>
      <c r="AO1375" s="19">
        <f t="shared" si="1332"/>
        <v>0</v>
      </c>
      <c r="AP1375" s="19">
        <f t="shared" si="1333"/>
        <v>0</v>
      </c>
      <c r="AQ1375" s="97">
        <f t="shared" si="1334"/>
        <v>0</v>
      </c>
    </row>
    <row r="1376" spans="1:43" ht="17.25" hidden="1" customHeight="1" x14ac:dyDescent="0.2">
      <c r="A1376" s="347" t="str">
        <f>'Stammdaten Mitarbeitende'!AA1376</f>
        <v/>
      </c>
      <c r="B1376" s="348" t="str">
        <f t="shared" si="1307"/>
        <v/>
      </c>
      <c r="C1376" s="162"/>
      <c r="D1376" s="163"/>
      <c r="E1376" s="164"/>
      <c r="F1376" s="165"/>
      <c r="G1376" s="307"/>
      <c r="H1376" s="308"/>
      <c r="I1376" s="346">
        <f t="shared" si="1308"/>
        <v>0</v>
      </c>
      <c r="J1376" s="309" t="str">
        <f t="shared" si="1309"/>
        <v/>
      </c>
      <c r="K1376" s="164"/>
      <c r="L1376" s="342" t="str">
        <f t="shared" si="1310"/>
        <v/>
      </c>
      <c r="M1376" s="309" t="str">
        <f t="shared" si="1311"/>
        <v/>
      </c>
      <c r="N1376" s="309" t="str">
        <f t="shared" si="1312"/>
        <v/>
      </c>
      <c r="O1376" s="309" t="str">
        <f t="shared" si="1313"/>
        <v/>
      </c>
      <c r="P1376" s="164"/>
      <c r="Q1376" s="309" t="str">
        <f t="shared" si="1314"/>
        <v/>
      </c>
      <c r="R1376" s="309" t="str">
        <f t="shared" si="1315"/>
        <v/>
      </c>
      <c r="S1376" s="56"/>
      <c r="T1376" s="57"/>
      <c r="U1376" s="64" t="str">
        <f>IF($A1376="","",'Stammdaten Mitarbeitende'!L1376)</f>
        <v/>
      </c>
      <c r="V1376" s="63">
        <f t="shared" si="1316"/>
        <v>0</v>
      </c>
      <c r="W1376" s="63" t="str">
        <f t="shared" si="1317"/>
        <v/>
      </c>
      <c r="X1376" s="63" t="str">
        <f t="shared" si="1318"/>
        <v/>
      </c>
      <c r="Y1376" s="65" t="str">
        <f t="shared" si="1319"/>
        <v/>
      </c>
      <c r="Z1376" s="65" t="str">
        <f t="shared" si="1320"/>
        <v/>
      </c>
      <c r="AA1376" s="19" t="str">
        <f t="shared" si="1321"/>
        <v/>
      </c>
      <c r="AB1376" s="19" t="str">
        <f t="shared" si="1322"/>
        <v/>
      </c>
      <c r="AC1376" s="19" t="str">
        <f t="shared" si="1323"/>
        <v/>
      </c>
      <c r="AD1376" s="19" t="str">
        <f t="shared" si="1324"/>
        <v/>
      </c>
      <c r="AE1376" s="19" t="str">
        <f t="shared" si="1325"/>
        <v/>
      </c>
      <c r="AF1376" s="19" t="str">
        <f t="shared" si="1326"/>
        <v/>
      </c>
      <c r="AG1376" s="19">
        <f t="shared" si="1327"/>
        <v>0</v>
      </c>
      <c r="AH1376" s="19" t="str">
        <f t="shared" si="1328"/>
        <v/>
      </c>
      <c r="AI1376" s="81">
        <f t="shared" si="1329"/>
        <v>0</v>
      </c>
      <c r="AJ1376" s="80">
        <f t="shared" si="1335"/>
        <v>0</v>
      </c>
      <c r="AK1376" s="19">
        <f t="shared" si="1330"/>
        <v>0</v>
      </c>
      <c r="AL1376" s="19">
        <f t="shared" si="1331"/>
        <v>0</v>
      </c>
      <c r="AM1376" s="64">
        <f>IF('Stammdaten Mitarbeitende'!N1376&gt;0,AC1376,0)</f>
        <v>0</v>
      </c>
      <c r="AN1376" s="74">
        <f>IF('Stammdaten Mitarbeitende'!N1376&gt;0,P1376,0)</f>
        <v>0</v>
      </c>
      <c r="AO1376" s="19">
        <f t="shared" si="1332"/>
        <v>0</v>
      </c>
      <c r="AP1376" s="19">
        <f t="shared" si="1333"/>
        <v>0</v>
      </c>
      <c r="AQ1376" s="97">
        <f t="shared" si="1334"/>
        <v>0</v>
      </c>
    </row>
    <row r="1377" spans="1:43" ht="17.25" hidden="1" customHeight="1" x14ac:dyDescent="0.2">
      <c r="A1377" s="347" t="str">
        <f>'Stammdaten Mitarbeitende'!AA1377</f>
        <v/>
      </c>
      <c r="B1377" s="348" t="str">
        <f t="shared" si="1307"/>
        <v/>
      </c>
      <c r="C1377" s="162"/>
      <c r="D1377" s="163"/>
      <c r="E1377" s="164"/>
      <c r="F1377" s="165"/>
      <c r="G1377" s="307"/>
      <c r="H1377" s="308"/>
      <c r="I1377" s="346">
        <f t="shared" si="1308"/>
        <v>0</v>
      </c>
      <c r="J1377" s="309" t="str">
        <f t="shared" si="1309"/>
        <v/>
      </c>
      <c r="K1377" s="164"/>
      <c r="L1377" s="342" t="str">
        <f t="shared" si="1310"/>
        <v/>
      </c>
      <c r="M1377" s="309" t="str">
        <f t="shared" si="1311"/>
        <v/>
      </c>
      <c r="N1377" s="309" t="str">
        <f t="shared" si="1312"/>
        <v/>
      </c>
      <c r="O1377" s="309" t="str">
        <f t="shared" si="1313"/>
        <v/>
      </c>
      <c r="P1377" s="164"/>
      <c r="Q1377" s="309" t="str">
        <f t="shared" si="1314"/>
        <v/>
      </c>
      <c r="R1377" s="309" t="str">
        <f t="shared" si="1315"/>
        <v/>
      </c>
      <c r="S1377" s="56"/>
      <c r="T1377" s="57"/>
      <c r="U1377" s="64" t="str">
        <f>IF($A1377="","",'Stammdaten Mitarbeitende'!L1377)</f>
        <v/>
      </c>
      <c r="V1377" s="63">
        <f t="shared" si="1316"/>
        <v>0</v>
      </c>
      <c r="W1377" s="63" t="str">
        <f t="shared" si="1317"/>
        <v/>
      </c>
      <c r="X1377" s="63" t="str">
        <f t="shared" si="1318"/>
        <v/>
      </c>
      <c r="Y1377" s="65" t="str">
        <f t="shared" si="1319"/>
        <v/>
      </c>
      <c r="Z1377" s="65" t="str">
        <f t="shared" si="1320"/>
        <v/>
      </c>
      <c r="AA1377" s="19" t="str">
        <f t="shared" si="1321"/>
        <v/>
      </c>
      <c r="AB1377" s="19" t="str">
        <f t="shared" si="1322"/>
        <v/>
      </c>
      <c r="AC1377" s="19" t="str">
        <f t="shared" si="1323"/>
        <v/>
      </c>
      <c r="AD1377" s="19" t="str">
        <f t="shared" si="1324"/>
        <v/>
      </c>
      <c r="AE1377" s="19" t="str">
        <f t="shared" si="1325"/>
        <v/>
      </c>
      <c r="AF1377" s="19" t="str">
        <f t="shared" si="1326"/>
        <v/>
      </c>
      <c r="AG1377" s="19">
        <f t="shared" si="1327"/>
        <v>0</v>
      </c>
      <c r="AH1377" s="19" t="str">
        <f t="shared" si="1328"/>
        <v/>
      </c>
      <c r="AI1377" s="81">
        <f t="shared" si="1329"/>
        <v>0</v>
      </c>
      <c r="AJ1377" s="80">
        <f t="shared" si="1335"/>
        <v>0</v>
      </c>
      <c r="AK1377" s="19">
        <f t="shared" si="1330"/>
        <v>0</v>
      </c>
      <c r="AL1377" s="19">
        <f t="shared" si="1331"/>
        <v>0</v>
      </c>
      <c r="AM1377" s="64">
        <f>IF('Stammdaten Mitarbeitende'!N1377&gt;0,AC1377,0)</f>
        <v>0</v>
      </c>
      <c r="AN1377" s="74">
        <f>IF('Stammdaten Mitarbeitende'!N1377&gt;0,P1377,0)</f>
        <v>0</v>
      </c>
      <c r="AO1377" s="19">
        <f t="shared" si="1332"/>
        <v>0</v>
      </c>
      <c r="AP1377" s="19">
        <f t="shared" si="1333"/>
        <v>0</v>
      </c>
      <c r="AQ1377" s="97">
        <f t="shared" si="1334"/>
        <v>0</v>
      </c>
    </row>
    <row r="1378" spans="1:43" ht="17.25" hidden="1" customHeight="1" x14ac:dyDescent="0.2">
      <c r="A1378" s="347" t="str">
        <f>'Stammdaten Mitarbeitende'!AA1378</f>
        <v/>
      </c>
      <c r="B1378" s="348" t="str">
        <f t="shared" si="1307"/>
        <v/>
      </c>
      <c r="C1378" s="162"/>
      <c r="D1378" s="163"/>
      <c r="E1378" s="164"/>
      <c r="F1378" s="165"/>
      <c r="G1378" s="307"/>
      <c r="H1378" s="308"/>
      <c r="I1378" s="346">
        <f t="shared" si="1308"/>
        <v>0</v>
      </c>
      <c r="J1378" s="309" t="str">
        <f t="shared" si="1309"/>
        <v/>
      </c>
      <c r="K1378" s="164"/>
      <c r="L1378" s="342" t="str">
        <f t="shared" si="1310"/>
        <v/>
      </c>
      <c r="M1378" s="309" t="str">
        <f t="shared" si="1311"/>
        <v/>
      </c>
      <c r="N1378" s="309" t="str">
        <f t="shared" si="1312"/>
        <v/>
      </c>
      <c r="O1378" s="309" t="str">
        <f t="shared" si="1313"/>
        <v/>
      </c>
      <c r="P1378" s="164"/>
      <c r="Q1378" s="309" t="str">
        <f t="shared" si="1314"/>
        <v/>
      </c>
      <c r="R1378" s="309" t="str">
        <f t="shared" si="1315"/>
        <v/>
      </c>
      <c r="S1378" s="56"/>
      <c r="T1378" s="57"/>
      <c r="U1378" s="64" t="str">
        <f>IF($A1378="","",'Stammdaten Mitarbeitende'!L1378)</f>
        <v/>
      </c>
      <c r="V1378" s="63">
        <f t="shared" si="1316"/>
        <v>0</v>
      </c>
      <c r="W1378" s="63" t="str">
        <f t="shared" si="1317"/>
        <v/>
      </c>
      <c r="X1378" s="63" t="str">
        <f t="shared" si="1318"/>
        <v/>
      </c>
      <c r="Y1378" s="65" t="str">
        <f t="shared" si="1319"/>
        <v/>
      </c>
      <c r="Z1378" s="65" t="str">
        <f t="shared" si="1320"/>
        <v/>
      </c>
      <c r="AA1378" s="19" t="str">
        <f t="shared" si="1321"/>
        <v/>
      </c>
      <c r="AB1378" s="19" t="str">
        <f t="shared" si="1322"/>
        <v/>
      </c>
      <c r="AC1378" s="19" t="str">
        <f t="shared" si="1323"/>
        <v/>
      </c>
      <c r="AD1378" s="19" t="str">
        <f t="shared" si="1324"/>
        <v/>
      </c>
      <c r="AE1378" s="19" t="str">
        <f t="shared" si="1325"/>
        <v/>
      </c>
      <c r="AF1378" s="19" t="str">
        <f t="shared" si="1326"/>
        <v/>
      </c>
      <c r="AG1378" s="19">
        <f t="shared" si="1327"/>
        <v>0</v>
      </c>
      <c r="AH1378" s="19" t="str">
        <f t="shared" si="1328"/>
        <v/>
      </c>
      <c r="AI1378" s="81">
        <f t="shared" si="1329"/>
        <v>0</v>
      </c>
      <c r="AJ1378" s="80">
        <f t="shared" si="1335"/>
        <v>0</v>
      </c>
      <c r="AK1378" s="19">
        <f t="shared" si="1330"/>
        <v>0</v>
      </c>
      <c r="AL1378" s="19">
        <f t="shared" si="1331"/>
        <v>0</v>
      </c>
      <c r="AM1378" s="64">
        <f>IF('Stammdaten Mitarbeitende'!N1378&gt;0,AC1378,0)</f>
        <v>0</v>
      </c>
      <c r="AN1378" s="74">
        <f>IF('Stammdaten Mitarbeitende'!N1378&gt;0,P1378,0)</f>
        <v>0</v>
      </c>
      <c r="AO1378" s="19">
        <f t="shared" si="1332"/>
        <v>0</v>
      </c>
      <c r="AP1378" s="19">
        <f t="shared" si="1333"/>
        <v>0</v>
      </c>
      <c r="AQ1378" s="97">
        <f t="shared" si="1334"/>
        <v>0</v>
      </c>
    </row>
    <row r="1379" spans="1:43" ht="17.25" hidden="1" customHeight="1" x14ac:dyDescent="0.2">
      <c r="A1379" s="347" t="str">
        <f>'Stammdaten Mitarbeitende'!AA1379</f>
        <v/>
      </c>
      <c r="B1379" s="348" t="str">
        <f t="shared" si="1307"/>
        <v/>
      </c>
      <c r="C1379" s="162"/>
      <c r="D1379" s="163"/>
      <c r="E1379" s="164"/>
      <c r="F1379" s="165"/>
      <c r="G1379" s="307"/>
      <c r="H1379" s="308"/>
      <c r="I1379" s="346">
        <f t="shared" si="1308"/>
        <v>0</v>
      </c>
      <c r="J1379" s="309" t="str">
        <f t="shared" si="1309"/>
        <v/>
      </c>
      <c r="K1379" s="164"/>
      <c r="L1379" s="342" t="str">
        <f t="shared" si="1310"/>
        <v/>
      </c>
      <c r="M1379" s="309" t="str">
        <f t="shared" si="1311"/>
        <v/>
      </c>
      <c r="N1379" s="309" t="str">
        <f t="shared" si="1312"/>
        <v/>
      </c>
      <c r="O1379" s="309" t="str">
        <f t="shared" si="1313"/>
        <v/>
      </c>
      <c r="P1379" s="164"/>
      <c r="Q1379" s="309" t="str">
        <f t="shared" si="1314"/>
        <v/>
      </c>
      <c r="R1379" s="309" t="str">
        <f t="shared" si="1315"/>
        <v/>
      </c>
      <c r="S1379" s="56"/>
      <c r="T1379" s="57"/>
      <c r="U1379" s="64" t="str">
        <f>IF($A1379="","",'Stammdaten Mitarbeitende'!L1379)</f>
        <v/>
      </c>
      <c r="V1379" s="63">
        <f t="shared" si="1316"/>
        <v>0</v>
      </c>
      <c r="W1379" s="63" t="str">
        <f t="shared" si="1317"/>
        <v/>
      </c>
      <c r="X1379" s="63" t="str">
        <f t="shared" si="1318"/>
        <v/>
      </c>
      <c r="Y1379" s="65" t="str">
        <f t="shared" si="1319"/>
        <v/>
      </c>
      <c r="Z1379" s="65" t="str">
        <f t="shared" si="1320"/>
        <v/>
      </c>
      <c r="AA1379" s="19" t="str">
        <f t="shared" si="1321"/>
        <v/>
      </c>
      <c r="AB1379" s="19" t="str">
        <f t="shared" si="1322"/>
        <v/>
      </c>
      <c r="AC1379" s="19" t="str">
        <f t="shared" si="1323"/>
        <v/>
      </c>
      <c r="AD1379" s="19" t="str">
        <f t="shared" si="1324"/>
        <v/>
      </c>
      <c r="AE1379" s="19" t="str">
        <f t="shared" si="1325"/>
        <v/>
      </c>
      <c r="AF1379" s="19" t="str">
        <f t="shared" si="1326"/>
        <v/>
      </c>
      <c r="AG1379" s="19">
        <f t="shared" si="1327"/>
        <v>0</v>
      </c>
      <c r="AH1379" s="19" t="str">
        <f t="shared" si="1328"/>
        <v/>
      </c>
      <c r="AI1379" s="81">
        <f t="shared" si="1329"/>
        <v>0</v>
      </c>
      <c r="AJ1379" s="80">
        <f t="shared" si="1335"/>
        <v>0</v>
      </c>
      <c r="AK1379" s="19">
        <f t="shared" si="1330"/>
        <v>0</v>
      </c>
      <c r="AL1379" s="19">
        <f t="shared" si="1331"/>
        <v>0</v>
      </c>
      <c r="AM1379" s="64">
        <f>IF('Stammdaten Mitarbeitende'!N1379&gt;0,AC1379,0)</f>
        <v>0</v>
      </c>
      <c r="AN1379" s="74">
        <f>IF('Stammdaten Mitarbeitende'!N1379&gt;0,P1379,0)</f>
        <v>0</v>
      </c>
      <c r="AO1379" s="19">
        <f t="shared" si="1332"/>
        <v>0</v>
      </c>
      <c r="AP1379" s="19">
        <f t="shared" si="1333"/>
        <v>0</v>
      </c>
      <c r="AQ1379" s="97">
        <f t="shared" si="1334"/>
        <v>0</v>
      </c>
    </row>
    <row r="1380" spans="1:43" hidden="1" x14ac:dyDescent="0.2">
      <c r="A1380" s="280" t="str">
        <f>Übersetzungstexte!A$296</f>
        <v>Seitentotal</v>
      </c>
      <c r="B1380" s="343"/>
      <c r="C1380" s="281"/>
      <c r="D1380" s="92">
        <f>SUM(D1359:D1379)</f>
        <v>0</v>
      </c>
      <c r="E1380" s="282"/>
      <c r="F1380" s="92">
        <f>SUM(F1359:F1379)</f>
        <v>0</v>
      </c>
      <c r="G1380" s="344"/>
      <c r="H1380" s="159"/>
      <c r="I1380" s="281"/>
      <c r="J1380" s="92">
        <f>SUM(J1359:J1379)</f>
        <v>0</v>
      </c>
      <c r="K1380" s="345"/>
      <c r="L1380" s="159"/>
      <c r="M1380" s="281"/>
      <c r="N1380" s="92">
        <f>SUM(N1359:N1379)</f>
        <v>0</v>
      </c>
      <c r="O1380" s="344"/>
      <c r="P1380" s="92">
        <f>SUM(P1359:P1379)</f>
        <v>0</v>
      </c>
      <c r="Q1380" s="281"/>
      <c r="R1380" s="92">
        <f>SUM(R1359:R1379)</f>
        <v>0</v>
      </c>
      <c r="S1380" s="56"/>
      <c r="T1380" s="56"/>
      <c r="U1380" s="56"/>
      <c r="V1380" s="56"/>
      <c r="W1380" s="56"/>
      <c r="X1380" s="56"/>
      <c r="Y1380" s="18"/>
      <c r="Z1380" s="18"/>
      <c r="AA1380" s="19"/>
      <c r="AB1380" s="19"/>
      <c r="AC1380" s="19"/>
      <c r="AD1380" s="19"/>
      <c r="AE1380" s="19"/>
      <c r="AI1380" s="79"/>
      <c r="AJ1380" s="79"/>
      <c r="AM1380" s="56"/>
    </row>
    <row r="1381" spans="1:43" hidden="1" x14ac:dyDescent="0.2">
      <c r="A1381" s="240" t="str">
        <f>'Stammdaten Betrieb &amp; Abteilung'!D$1</f>
        <v xml:space="preserve">  </v>
      </c>
      <c r="B1381" s="73"/>
      <c r="C1381" s="241"/>
      <c r="D1381" s="242"/>
      <c r="E1381" s="1"/>
      <c r="F1381" s="25"/>
      <c r="G1381" s="1"/>
      <c r="H1381" s="1"/>
      <c r="I1381" s="1"/>
      <c r="J1381" s="243"/>
      <c r="K1381" s="46"/>
      <c r="L1381" s="18"/>
      <c r="M1381" s="22" t="str">
        <f>Übersetzungstexte!A$239</f>
        <v>Betrieb / Betriebsabteilung</v>
      </c>
      <c r="N1381" s="49" t="str">
        <f>'Stammdaten Betrieb &amp; Abteilung'!D$13</f>
        <v xml:space="preserve"> </v>
      </c>
      <c r="O1381" s="1"/>
      <c r="P1381" s="49"/>
      <c r="AI1381" s="79"/>
      <c r="AJ1381" s="79"/>
      <c r="AM1381" s="64"/>
      <c r="AO1381" s="97"/>
    </row>
    <row r="1382" spans="1:43" hidden="1" x14ac:dyDescent="0.2">
      <c r="A1382" s="49" t="str">
        <f>'Stammdaten Betrieb &amp; Abteilung'!D$3</f>
        <v xml:space="preserve"> </v>
      </c>
      <c r="B1382" s="73"/>
      <c r="C1382" s="246"/>
      <c r="D1382" s="242"/>
      <c r="E1382" s="1"/>
      <c r="F1382" s="25"/>
      <c r="G1382" s="1"/>
      <c r="H1382" s="1"/>
      <c r="I1382" s="1"/>
      <c r="J1382" s="247"/>
      <c r="K1382" s="46"/>
      <c r="L1382" s="18"/>
      <c r="M1382" s="22" t="str">
        <f>Übersetzungstexte!A$240</f>
        <v>Abrechnungsperiode</v>
      </c>
      <c r="N1382" s="349" t="str">
        <f>'Stammdaten Betrieb &amp; Abteilung'!D$14</f>
        <v/>
      </c>
      <c r="O1382" s="350"/>
      <c r="P1382" s="350" t="e">
        <f>'Stammdaten Betrieb &amp; Abteilung'!D$12</f>
        <v>#VALUE!</v>
      </c>
      <c r="Q1382" s="351"/>
      <c r="R1382" s="352"/>
      <c r="AI1382" s="79"/>
      <c r="AJ1382" s="79"/>
      <c r="AM1382" s="64"/>
      <c r="AO1382" s="87"/>
      <c r="AP1382" s="87"/>
    </row>
    <row r="1383" spans="1:43" hidden="1" x14ac:dyDescent="0.2">
      <c r="A1383" s="49" t="str">
        <f>'Stammdaten Betrieb &amp; Abteilung'!D$4</f>
        <v xml:space="preserve"> </v>
      </c>
      <c r="B1383" s="73"/>
      <c r="C1383" s="1"/>
      <c r="D1383" s="242"/>
      <c r="E1383" s="1"/>
      <c r="F1383" s="25"/>
      <c r="G1383" s="1"/>
      <c r="H1383" s="1"/>
      <c r="I1383" s="1"/>
      <c r="J1383" s="247"/>
      <c r="K1383" s="46"/>
      <c r="L1383" s="18"/>
      <c r="M1383" s="22" t="str">
        <f>Übersetzungstexte!A$241</f>
        <v>Beginn / Ende der Kurzarbeit</v>
      </c>
      <c r="N1383" s="49" t="str">
        <f>'Stammdaten Betrieb &amp; Abteilung'!D$16</f>
        <v/>
      </c>
      <c r="O1383" s="1"/>
      <c r="P1383" s="49"/>
      <c r="Q1383" s="49"/>
      <c r="AI1383" s="79"/>
      <c r="AJ1383" s="79"/>
      <c r="AM1383" s="64"/>
      <c r="AO1383" s="87"/>
      <c r="AP1383" s="87"/>
    </row>
    <row r="1384" spans="1:43" hidden="1" x14ac:dyDescent="0.2">
      <c r="A1384" s="187"/>
      <c r="B1384" s="188"/>
      <c r="C1384" s="189"/>
      <c r="D1384" s="190"/>
      <c r="E1384" s="189"/>
      <c r="F1384" s="191"/>
      <c r="G1384" s="189"/>
      <c r="H1384" s="189"/>
      <c r="I1384" s="189"/>
      <c r="J1384" s="190"/>
      <c r="K1384" s="190"/>
      <c r="L1384" s="189"/>
      <c r="M1384" s="192"/>
      <c r="N1384" s="189"/>
      <c r="O1384" s="189"/>
      <c r="P1384" s="189"/>
      <c r="Q1384" s="189"/>
      <c r="R1384" s="189"/>
      <c r="AI1384" s="79"/>
      <c r="AJ1384" s="79"/>
      <c r="AM1384" s="64"/>
      <c r="AO1384" s="87"/>
      <c r="AP1384" s="87"/>
    </row>
    <row r="1385" spans="1:43" hidden="1" x14ac:dyDescent="0.2">
      <c r="A1385" s="311">
        <v>1</v>
      </c>
      <c r="B1385" s="312">
        <v>2</v>
      </c>
      <c r="C1385" s="312">
        <v>3</v>
      </c>
      <c r="D1385" s="312">
        <v>4</v>
      </c>
      <c r="E1385" s="312">
        <v>5</v>
      </c>
      <c r="F1385" s="312">
        <v>6</v>
      </c>
      <c r="G1385" s="313"/>
      <c r="H1385" s="314">
        <v>7</v>
      </c>
      <c r="I1385" s="315"/>
      <c r="J1385" s="312">
        <v>8</v>
      </c>
      <c r="K1385" s="312">
        <v>9</v>
      </c>
      <c r="L1385" s="312">
        <v>10</v>
      </c>
      <c r="M1385" s="312">
        <v>11</v>
      </c>
      <c r="N1385" s="312">
        <v>12</v>
      </c>
      <c r="O1385" s="312">
        <v>13</v>
      </c>
      <c r="P1385" s="312"/>
      <c r="Q1385" s="312">
        <v>14</v>
      </c>
      <c r="R1385" s="312">
        <v>15</v>
      </c>
      <c r="S1385" s="54"/>
      <c r="T1385" s="54"/>
      <c r="U1385" s="54"/>
      <c r="V1385" s="58" t="s">
        <v>717</v>
      </c>
      <c r="W1385" s="54" t="s">
        <v>759</v>
      </c>
      <c r="X1385" s="54"/>
      <c r="Y1385" s="59" t="s">
        <v>718</v>
      </c>
      <c r="Z1385" s="54" t="s">
        <v>719</v>
      </c>
      <c r="AA1385" s="59" t="s">
        <v>720</v>
      </c>
      <c r="AB1385" s="59" t="s">
        <v>721</v>
      </c>
      <c r="AC1385" s="59" t="s">
        <v>722</v>
      </c>
      <c r="AD1385" s="59" t="s">
        <v>723</v>
      </c>
      <c r="AE1385" s="59" t="s">
        <v>736</v>
      </c>
      <c r="AF1385" s="66" t="s">
        <v>732</v>
      </c>
      <c r="AG1385" s="66"/>
      <c r="AH1385" s="91" t="s">
        <v>737</v>
      </c>
      <c r="AI1385" s="66"/>
      <c r="AJ1385" s="66"/>
      <c r="AK1385" s="78"/>
      <c r="AL1385" s="78"/>
      <c r="AM1385" s="87" t="s">
        <v>60</v>
      </c>
      <c r="AN1385" s="87" t="s">
        <v>60</v>
      </c>
      <c r="AO1385" s="87"/>
      <c r="AP1385" s="87"/>
      <c r="AQ1385" s="381" t="s">
        <v>800</v>
      </c>
    </row>
    <row r="1386" spans="1:43" s="6" customFormat="1" hidden="1" x14ac:dyDescent="0.2">
      <c r="A1386" s="316" t="str">
        <f>Übersetzungstexte!A$242</f>
        <v/>
      </c>
      <c r="B1386" s="317" t="str">
        <f>Übersetzungstexte!A$245</f>
        <v>anrechen-</v>
      </c>
      <c r="C1386" s="317" t="str">
        <f>Übersetzungstexte!A$248</f>
        <v>Wöchentl.</v>
      </c>
      <c r="D1386" s="318" t="str">
        <f>Übersetzungstexte!A$251</f>
        <v>Sollstd. Abr.-</v>
      </c>
      <c r="E1386" s="310" t="str">
        <f>Übersetzungstexte!A$254</f>
        <v/>
      </c>
      <c r="F1386" s="318" t="str">
        <f>Übersetzungstexte!A$257</f>
        <v>Bezahlte/</v>
      </c>
      <c r="G1386" s="319"/>
      <c r="H1386" s="320" t="str">
        <f>Übersetzungstexte!A$263</f>
        <v>(nur für Gleitzeit)</v>
      </c>
      <c r="I1386" s="321"/>
      <c r="J1386" s="318" t="str">
        <f>Übersetzungstexte!A$269</f>
        <v>Ausfall-</v>
      </c>
      <c r="K1386" s="318" t="str">
        <f>Übersetzungstexte!A$272</f>
        <v>Saldo</v>
      </c>
      <c r="L1386" s="310" t="str">
        <f>Übersetzungstexte!A$275</f>
        <v>Saisonale</v>
      </c>
      <c r="M1386" s="322" t="str">
        <f>Übersetzungstexte!A$278</f>
        <v>Anrechen-</v>
      </c>
      <c r="N1386" s="310" t="str">
        <f>Übersetzungstexte!A$281</f>
        <v>Verdienst-</v>
      </c>
      <c r="O1386" s="310" t="str">
        <f>Übersetzungstexte!A$284</f>
        <v>Verdienst-</v>
      </c>
      <c r="P1386" s="317" t="str">
        <f>Übersetzungstexte!A$287</f>
        <v>Verdienst</v>
      </c>
      <c r="Q1386" s="310" t="str">
        <f>AE$4</f>
        <v xml:space="preserve">Abzug </v>
      </c>
      <c r="R1386" s="310" t="str">
        <f>Übersetzungstexte!A$293</f>
        <v/>
      </c>
      <c r="S1386" s="55"/>
      <c r="T1386" s="55"/>
      <c r="U1386" s="62" t="s">
        <v>680</v>
      </c>
      <c r="V1386" s="60" t="s">
        <v>709</v>
      </c>
      <c r="W1386" s="61" t="s">
        <v>691</v>
      </c>
      <c r="X1386" s="61" t="s">
        <v>554</v>
      </c>
      <c r="Y1386" s="59" t="s">
        <v>729</v>
      </c>
      <c r="Z1386" s="67" t="s">
        <v>671</v>
      </c>
      <c r="AA1386" s="59" t="s">
        <v>731</v>
      </c>
      <c r="AB1386" s="59" t="s">
        <v>694</v>
      </c>
      <c r="AC1386" s="59" t="s">
        <v>674</v>
      </c>
      <c r="AD1386" s="59" t="s">
        <v>674</v>
      </c>
      <c r="AE1386" s="59" t="s">
        <v>677</v>
      </c>
      <c r="AF1386" s="66" t="s">
        <v>677</v>
      </c>
      <c r="AG1386" s="66" t="s">
        <v>673</v>
      </c>
      <c r="AH1386" s="91"/>
      <c r="AI1386" s="66" t="s">
        <v>685</v>
      </c>
      <c r="AJ1386" s="66" t="s">
        <v>685</v>
      </c>
      <c r="AK1386" s="66" t="s">
        <v>764</v>
      </c>
      <c r="AL1386" s="66" t="s">
        <v>667</v>
      </c>
      <c r="AM1386" s="59" t="s">
        <v>674</v>
      </c>
      <c r="AN1386" s="66" t="s">
        <v>673</v>
      </c>
      <c r="AO1386" s="66" t="s">
        <v>764</v>
      </c>
      <c r="AP1386" s="95" t="s">
        <v>46</v>
      </c>
      <c r="AQ1386" s="382" t="s">
        <v>801</v>
      </c>
    </row>
    <row r="1387" spans="1:43" s="6" customFormat="1" hidden="1" x14ac:dyDescent="0.2">
      <c r="A1387" s="323" t="str">
        <f>Übersetzungstexte!A$243</f>
        <v/>
      </c>
      <c r="B1387" s="310" t="str">
        <f>Übersetzungstexte!A$246</f>
        <v>barer Std.-</v>
      </c>
      <c r="C1387" s="317" t="str">
        <f>Übersetzungstexte!A$249</f>
        <v>Arbeitszeit</v>
      </c>
      <c r="D1387" s="318" t="str">
        <f>Übersetzungstexte!A$252</f>
        <v>Periode Inkl.</v>
      </c>
      <c r="E1387" s="310" t="str">
        <f>Übersetzungstexte!A$255</f>
        <v/>
      </c>
      <c r="F1387" s="318" t="str">
        <f>Übersetzungstexte!A$258</f>
        <v>Unbezahlte</v>
      </c>
      <c r="G1387" s="324" t="str">
        <f>Übersetzungstexte!A$261</f>
        <v>Saldo Ende Per.</v>
      </c>
      <c r="H1387" s="325"/>
      <c r="I1387" s="326"/>
      <c r="J1387" s="318" t="str">
        <f>Übersetzungstexte!A$270</f>
        <v>stunden</v>
      </c>
      <c r="K1387" s="318" t="str">
        <f>Übersetzungstexte!A$273</f>
        <v>Mehrstd.</v>
      </c>
      <c r="L1387" s="310" t="str">
        <f>Übersetzungstexte!A$276</f>
        <v>Ausfall-</v>
      </c>
      <c r="M1387" s="322" t="str">
        <f>Übersetzungstexte!A$279</f>
        <v>bare Aus-</v>
      </c>
      <c r="N1387" s="310" t="str">
        <f>Übersetzungstexte!A$282</f>
        <v>ausfall</v>
      </c>
      <c r="O1387" s="310" t="str">
        <f>Übersetzungstexte!A$285</f>
        <v>ausfall</v>
      </c>
      <c r="P1387" s="317" t="str">
        <f>Übersetzungstexte!A$288</f>
        <v>Zwischen-</v>
      </c>
      <c r="Q1387" s="310" t="str">
        <f>Übersetzungstexte!A$291</f>
        <v>Karenztage</v>
      </c>
      <c r="R1387" s="310" t="str">
        <f>Übersetzungstexte!A$294</f>
        <v>Beantragte</v>
      </c>
      <c r="S1387" s="55"/>
      <c r="T1387" s="55"/>
      <c r="U1387" s="55" t="s">
        <v>682</v>
      </c>
      <c r="V1387" s="60" t="s">
        <v>710</v>
      </c>
      <c r="W1387" s="61" t="s">
        <v>692</v>
      </c>
      <c r="X1387" s="61"/>
      <c r="Y1387" s="59" t="s">
        <v>730</v>
      </c>
      <c r="Z1387" s="67" t="s">
        <v>691</v>
      </c>
      <c r="AA1387" s="59" t="s">
        <v>730</v>
      </c>
      <c r="AB1387" s="59" t="s">
        <v>51</v>
      </c>
      <c r="AC1387" s="59" t="s">
        <v>672</v>
      </c>
      <c r="AD1387" s="59" t="s">
        <v>672</v>
      </c>
      <c r="AE1387" s="59" t="s">
        <v>656</v>
      </c>
      <c r="AF1387" s="66" t="s">
        <v>707</v>
      </c>
      <c r="AG1387" s="66" t="s">
        <v>707</v>
      </c>
      <c r="AH1387" s="91" t="s">
        <v>678</v>
      </c>
      <c r="AI1387" s="66" t="s">
        <v>760</v>
      </c>
      <c r="AJ1387" s="66" t="s">
        <v>763</v>
      </c>
      <c r="AK1387" s="66" t="s">
        <v>760</v>
      </c>
      <c r="AL1387" s="66" t="s">
        <v>760</v>
      </c>
      <c r="AM1387" s="59" t="s">
        <v>672</v>
      </c>
      <c r="AN1387" s="66" t="s">
        <v>707</v>
      </c>
      <c r="AO1387" s="66" t="s">
        <v>45</v>
      </c>
      <c r="AP1387" s="95" t="s">
        <v>47</v>
      </c>
      <c r="AQ1387" s="383"/>
    </row>
    <row r="1388" spans="1:43" s="6" customFormat="1" hidden="1" x14ac:dyDescent="0.2">
      <c r="A1388" s="327" t="str">
        <f>Übersetzungstexte!A$244</f>
        <v>Name,Vorname</v>
      </c>
      <c r="B1388" s="328" t="str">
        <f>Übersetzungstexte!A$247</f>
        <v>Verdienst</v>
      </c>
      <c r="C1388" s="329" t="str">
        <f>Übersetzungstexte!A$250</f>
        <v>in der AP</v>
      </c>
      <c r="D1388" s="330" t="str">
        <f>Übersetzungstexte!A$253</f>
        <v>Vorholzeit</v>
      </c>
      <c r="E1388" s="328" t="str">
        <f>Übersetzungstexte!A$256</f>
        <v>Istzeit</v>
      </c>
      <c r="F1388" s="330" t="str">
        <f>Übersetzungstexte!A$259</f>
        <v>Absenzen</v>
      </c>
      <c r="G1388" s="331" t="str">
        <f>Übersetzungstexte!A$262</f>
        <v>vorherg.</v>
      </c>
      <c r="H1388" s="332" t="str">
        <f>Übersetzungstexte!A$265</f>
        <v>laufend</v>
      </c>
      <c r="I1388" s="328" t="str">
        <f>Übersetzungstexte!A$268</f>
        <v>Diff.</v>
      </c>
      <c r="J1388" s="330" t="str">
        <f>Übersetzungstexte!A$271</f>
        <v>total</v>
      </c>
      <c r="K1388" s="330" t="str">
        <f>Übersetzungstexte!A$274</f>
        <v>Vormonate</v>
      </c>
      <c r="L1388" s="328" t="str">
        <f>Übersetzungstexte!A$277</f>
        <v>stunden</v>
      </c>
      <c r="M1388" s="333" t="str">
        <f>Übersetzungstexte!A$280</f>
        <v>fall-Std.</v>
      </c>
      <c r="N1388" s="333" t="str">
        <f>Übersetzungstexte!A$283</f>
        <v>100%</v>
      </c>
      <c r="O1388" s="333" t="str">
        <f>Übersetzungstexte!A$286</f>
        <v>80%</v>
      </c>
      <c r="P1388" s="329" t="str">
        <f>Übersetzungstexte!A$289</f>
        <v>Beschäftigung</v>
      </c>
      <c r="Q1388" s="333" t="str">
        <f>Übersetzungstexte!A$292</f>
        <v>80%</v>
      </c>
      <c r="R1388" s="328" t="str">
        <f>Übersetzungstexte!A$295</f>
        <v>Vergütung</v>
      </c>
      <c r="S1388" s="55"/>
      <c r="T1388" s="55"/>
      <c r="U1388" s="55" t="s">
        <v>673</v>
      </c>
      <c r="V1388" s="61"/>
      <c r="W1388" s="61" t="s">
        <v>738</v>
      </c>
      <c r="X1388" s="61"/>
      <c r="Y1388" s="59" t="s">
        <v>697</v>
      </c>
      <c r="Z1388" s="67" t="s">
        <v>692</v>
      </c>
      <c r="AA1388" s="59" t="s">
        <v>698</v>
      </c>
      <c r="AB1388" s="59" t="s">
        <v>50</v>
      </c>
      <c r="AC1388" s="68" t="s">
        <v>675</v>
      </c>
      <c r="AD1388" s="68" t="s">
        <v>676</v>
      </c>
      <c r="AE1388" s="68" t="s">
        <v>676</v>
      </c>
      <c r="AF1388" s="66" t="s">
        <v>733</v>
      </c>
      <c r="AG1388" s="66" t="s">
        <v>733</v>
      </c>
      <c r="AH1388" s="96" t="s">
        <v>679</v>
      </c>
      <c r="AI1388" s="66" t="s">
        <v>749</v>
      </c>
      <c r="AJ1388" s="66" t="s">
        <v>749</v>
      </c>
      <c r="AK1388" s="66" t="s">
        <v>749</v>
      </c>
      <c r="AL1388" s="66" t="s">
        <v>749</v>
      </c>
      <c r="AM1388" s="68" t="s">
        <v>675</v>
      </c>
      <c r="AN1388" s="66" t="s">
        <v>733</v>
      </c>
      <c r="AO1388" s="66" t="s">
        <v>663</v>
      </c>
      <c r="AP1388" s="95" t="s">
        <v>48</v>
      </c>
      <c r="AQ1388" s="383"/>
    </row>
    <row r="1389" spans="1:43" ht="17.25" hidden="1" customHeight="1" x14ac:dyDescent="0.2">
      <c r="A1389" s="347" t="str">
        <f>'Stammdaten Mitarbeitende'!AA1389</f>
        <v/>
      </c>
      <c r="B1389" s="348" t="str">
        <f t="shared" ref="B1389:B1409" si="1336">U1389</f>
        <v/>
      </c>
      <c r="C1389" s="162"/>
      <c r="D1389" s="163"/>
      <c r="E1389" s="164"/>
      <c r="F1389" s="165"/>
      <c r="G1389" s="307"/>
      <c r="H1389" s="308"/>
      <c r="I1389" s="346">
        <f t="shared" ref="I1389:I1409" si="1337">V1389</f>
        <v>0</v>
      </c>
      <c r="J1389" s="309" t="str">
        <f t="shared" ref="J1389:J1409" si="1338">W1389</f>
        <v/>
      </c>
      <c r="K1389" s="164"/>
      <c r="L1389" s="342" t="str">
        <f t="shared" ref="L1389:L1409" si="1339">Z1389</f>
        <v/>
      </c>
      <c r="M1389" s="309" t="str">
        <f t="shared" ref="M1389:M1409" si="1340">AB1389</f>
        <v/>
      </c>
      <c r="N1389" s="309" t="str">
        <f t="shared" ref="N1389:N1409" si="1341">AC1389</f>
        <v/>
      </c>
      <c r="O1389" s="309" t="str">
        <f t="shared" ref="O1389:O1409" si="1342">AD1389</f>
        <v/>
      </c>
      <c r="P1389" s="164"/>
      <c r="Q1389" s="309" t="str">
        <f t="shared" ref="Q1389:Q1409" si="1343">AE1389</f>
        <v/>
      </c>
      <c r="R1389" s="309" t="str">
        <f t="shared" ref="R1389:R1409" si="1344">AH1389</f>
        <v/>
      </c>
      <c r="S1389" s="56"/>
      <c r="T1389" s="57"/>
      <c r="U1389" s="64" t="str">
        <f>IF($A1389="","",'Stammdaten Mitarbeitende'!L1389)</f>
        <v/>
      </c>
      <c r="V1389" s="63">
        <f t="shared" ref="V1389:V1409" si="1345">IF(AND(G1389="",H1389=""),0,G1389-H1389)</f>
        <v>0</v>
      </c>
      <c r="W1389" s="63" t="str">
        <f t="shared" ref="W1389:W1409" si="1346">IF(OR($A1389="",D1389="",E1389="",F1389="",V1389=""),"",D1389-(E1389+F1389+V1389))</f>
        <v/>
      </c>
      <c r="X1389" s="63" t="str">
        <f t="shared" ref="X1389:X1409" si="1347">IF(W1389="","",MAX(W1389,0))</f>
        <v/>
      </c>
      <c r="Y1389" s="65" t="str">
        <f t="shared" ref="Y1389:Y1409" si="1348">IF(J1389="","",Y$4)</f>
        <v/>
      </c>
      <c r="Z1389" s="65" t="str">
        <f t="shared" ref="Z1389:Z1409" si="1349">IF(J1389="","",J1389*Z$4)</f>
        <v/>
      </c>
      <c r="AA1389" s="19" t="str">
        <f t="shared" ref="AA1389:AA1409" si="1350">IF(Y1389="","",AA$4)</f>
        <v/>
      </c>
      <c r="AB1389" s="19" t="str">
        <f t="shared" ref="AB1389:AB1409" si="1351">IF(J1389="","",ROUND(J1389*AB$4 - MAX(K1389-L1389,0),2))</f>
        <v/>
      </c>
      <c r="AC1389" s="19" t="str">
        <f t="shared" ref="AC1389:AC1409" si="1352">IF(OR($A1389="",J1389="",B1389="",M1389&lt;0),"",MAX(ROUND(M1389*B1389*2,1)/2,0))</f>
        <v/>
      </c>
      <c r="AD1389" s="19" t="str">
        <f t="shared" ref="AD1389:AD1409" si="1353">IF(OR($A1389="",N1389=""),"",ROUND(N1389*8/5,1)/2)</f>
        <v/>
      </c>
      <c r="AE1389" s="19" t="str">
        <f t="shared" ref="AE1389:AE1409" si="1354">IF(OR($A1389="",B1389="",N1389=""),"",ROUND(AE$3*C1389*B1389*16/50,1)/2)</f>
        <v/>
      </c>
      <c r="AF1389" s="19" t="str">
        <f t="shared" ref="AF1389:AF1409" si="1355">IF(OR($A1389="",J1389="",N1389=""),"",MAX(O1389+P1389-N1389,0))</f>
        <v/>
      </c>
      <c r="AG1389" s="19">
        <f t="shared" ref="AG1389:AG1409" si="1356">P1389</f>
        <v>0</v>
      </c>
      <c r="AH1389" s="19" t="str">
        <f t="shared" ref="AH1389:AH1409" si="1357">IF(OR($A1389="",N1389=""),"",ROUND((MAX(O1389-Q1389-AF1389,0))*2,1)/2)</f>
        <v/>
      </c>
      <c r="AI1389" s="81">
        <f t="shared" ref="AI1389:AI1409" si="1358">IF(D1389="",0,1)</f>
        <v>0</v>
      </c>
      <c r="AJ1389" s="80">
        <f>IF(J1389="",0,IF(ROUND(J1389,2)&lt;=0,0,1))</f>
        <v>0</v>
      </c>
      <c r="AK1389" s="19">
        <f t="shared" ref="AK1389:AK1409" si="1359">IF(D1389="",0,D1389)</f>
        <v>0</v>
      </c>
      <c r="AL1389" s="19">
        <f t="shared" ref="AL1389:AL1409" si="1360">IF(D1389="",0,F1389)</f>
        <v>0</v>
      </c>
      <c r="AM1389" s="64">
        <f>IF('Stammdaten Mitarbeitende'!N1389&gt;0,AC1389,0)</f>
        <v>0</v>
      </c>
      <c r="AN1389" s="74">
        <f>IF('Stammdaten Mitarbeitende'!N1389&gt;0,P1389,0)</f>
        <v>0</v>
      </c>
      <c r="AO1389" s="19">
        <f t="shared" ref="AO1389:AO1409" si="1361">D1389</f>
        <v>0</v>
      </c>
      <c r="AP1389" s="19">
        <f t="shared" ref="AP1389:AP1409" si="1362">F1389</f>
        <v>0</v>
      </c>
      <c r="AQ1389" s="97">
        <f t="shared" ref="AQ1389:AQ1409" si="1363">IF(AM1389="",0,MAX(AM1389-AN1389,0))</f>
        <v>0</v>
      </c>
    </row>
    <row r="1390" spans="1:43" ht="17.25" hidden="1" customHeight="1" x14ac:dyDescent="0.2">
      <c r="A1390" s="347" t="str">
        <f>'Stammdaten Mitarbeitende'!AA1390</f>
        <v/>
      </c>
      <c r="B1390" s="348" t="str">
        <f t="shared" si="1336"/>
        <v/>
      </c>
      <c r="C1390" s="162"/>
      <c r="D1390" s="163"/>
      <c r="E1390" s="164"/>
      <c r="F1390" s="165"/>
      <c r="G1390" s="307"/>
      <c r="H1390" s="308"/>
      <c r="I1390" s="346">
        <f t="shared" si="1337"/>
        <v>0</v>
      </c>
      <c r="J1390" s="309" t="str">
        <f t="shared" si="1338"/>
        <v/>
      </c>
      <c r="K1390" s="164"/>
      <c r="L1390" s="342" t="str">
        <f t="shared" si="1339"/>
        <v/>
      </c>
      <c r="M1390" s="309" t="str">
        <f t="shared" si="1340"/>
        <v/>
      </c>
      <c r="N1390" s="309" t="str">
        <f t="shared" si="1341"/>
        <v/>
      </c>
      <c r="O1390" s="309" t="str">
        <f t="shared" si="1342"/>
        <v/>
      </c>
      <c r="P1390" s="164"/>
      <c r="Q1390" s="309" t="str">
        <f t="shared" si="1343"/>
        <v/>
      </c>
      <c r="R1390" s="309" t="str">
        <f t="shared" si="1344"/>
        <v/>
      </c>
      <c r="S1390" s="56"/>
      <c r="T1390" s="57"/>
      <c r="U1390" s="64" t="str">
        <f>IF($A1390="","",'Stammdaten Mitarbeitende'!L1390)</f>
        <v/>
      </c>
      <c r="V1390" s="63">
        <f t="shared" si="1345"/>
        <v>0</v>
      </c>
      <c r="W1390" s="63" t="str">
        <f t="shared" si="1346"/>
        <v/>
      </c>
      <c r="X1390" s="63" t="str">
        <f t="shared" si="1347"/>
        <v/>
      </c>
      <c r="Y1390" s="65" t="str">
        <f t="shared" si="1348"/>
        <v/>
      </c>
      <c r="Z1390" s="65" t="str">
        <f t="shared" si="1349"/>
        <v/>
      </c>
      <c r="AA1390" s="19" t="str">
        <f t="shared" si="1350"/>
        <v/>
      </c>
      <c r="AB1390" s="19" t="str">
        <f t="shared" si="1351"/>
        <v/>
      </c>
      <c r="AC1390" s="19" t="str">
        <f t="shared" si="1352"/>
        <v/>
      </c>
      <c r="AD1390" s="19" t="str">
        <f t="shared" si="1353"/>
        <v/>
      </c>
      <c r="AE1390" s="19" t="str">
        <f t="shared" si="1354"/>
        <v/>
      </c>
      <c r="AF1390" s="19" t="str">
        <f t="shared" si="1355"/>
        <v/>
      </c>
      <c r="AG1390" s="19">
        <f t="shared" si="1356"/>
        <v>0</v>
      </c>
      <c r="AH1390" s="19" t="str">
        <f t="shared" si="1357"/>
        <v/>
      </c>
      <c r="AI1390" s="81">
        <f t="shared" si="1358"/>
        <v>0</v>
      </c>
      <c r="AJ1390" s="80">
        <f t="shared" ref="AJ1390:AJ1409" si="1364">IF(J1390="",0,IF(ROUND(J1390,2)&lt;=0,0,1))</f>
        <v>0</v>
      </c>
      <c r="AK1390" s="19">
        <f t="shared" si="1359"/>
        <v>0</v>
      </c>
      <c r="AL1390" s="19">
        <f t="shared" si="1360"/>
        <v>0</v>
      </c>
      <c r="AM1390" s="64">
        <f>IF('Stammdaten Mitarbeitende'!N1390&gt;0,AC1390,0)</f>
        <v>0</v>
      </c>
      <c r="AN1390" s="74">
        <f>IF('Stammdaten Mitarbeitende'!N1390&gt;0,P1390,0)</f>
        <v>0</v>
      </c>
      <c r="AO1390" s="19">
        <f t="shared" si="1361"/>
        <v>0</v>
      </c>
      <c r="AP1390" s="19">
        <f t="shared" si="1362"/>
        <v>0</v>
      </c>
      <c r="AQ1390" s="97">
        <f t="shared" si="1363"/>
        <v>0</v>
      </c>
    </row>
    <row r="1391" spans="1:43" ht="17.25" hidden="1" customHeight="1" x14ac:dyDescent="0.2">
      <c r="A1391" s="347" t="str">
        <f>'Stammdaten Mitarbeitende'!AA1391</f>
        <v/>
      </c>
      <c r="B1391" s="348" t="str">
        <f t="shared" si="1336"/>
        <v/>
      </c>
      <c r="C1391" s="162"/>
      <c r="D1391" s="163"/>
      <c r="E1391" s="164"/>
      <c r="F1391" s="165"/>
      <c r="G1391" s="307"/>
      <c r="H1391" s="308"/>
      <c r="I1391" s="346">
        <f t="shared" si="1337"/>
        <v>0</v>
      </c>
      <c r="J1391" s="309" t="str">
        <f t="shared" si="1338"/>
        <v/>
      </c>
      <c r="K1391" s="164"/>
      <c r="L1391" s="342" t="str">
        <f t="shared" si="1339"/>
        <v/>
      </c>
      <c r="M1391" s="309" t="str">
        <f t="shared" si="1340"/>
        <v/>
      </c>
      <c r="N1391" s="309" t="str">
        <f t="shared" si="1341"/>
        <v/>
      </c>
      <c r="O1391" s="309" t="str">
        <f t="shared" si="1342"/>
        <v/>
      </c>
      <c r="P1391" s="164"/>
      <c r="Q1391" s="309" t="str">
        <f t="shared" si="1343"/>
        <v/>
      </c>
      <c r="R1391" s="309" t="str">
        <f t="shared" si="1344"/>
        <v/>
      </c>
      <c r="S1391" s="56"/>
      <c r="T1391" s="57"/>
      <c r="U1391" s="64" t="str">
        <f>IF($A1391="","",'Stammdaten Mitarbeitende'!L1391)</f>
        <v/>
      </c>
      <c r="V1391" s="63">
        <f t="shared" si="1345"/>
        <v>0</v>
      </c>
      <c r="W1391" s="63" t="str">
        <f t="shared" si="1346"/>
        <v/>
      </c>
      <c r="X1391" s="63" t="str">
        <f t="shared" si="1347"/>
        <v/>
      </c>
      <c r="Y1391" s="65" t="str">
        <f t="shared" si="1348"/>
        <v/>
      </c>
      <c r="Z1391" s="65" t="str">
        <f t="shared" si="1349"/>
        <v/>
      </c>
      <c r="AA1391" s="19" t="str">
        <f t="shared" si="1350"/>
        <v/>
      </c>
      <c r="AB1391" s="19" t="str">
        <f t="shared" si="1351"/>
        <v/>
      </c>
      <c r="AC1391" s="19" t="str">
        <f t="shared" si="1352"/>
        <v/>
      </c>
      <c r="AD1391" s="19" t="str">
        <f t="shared" si="1353"/>
        <v/>
      </c>
      <c r="AE1391" s="19" t="str">
        <f t="shared" si="1354"/>
        <v/>
      </c>
      <c r="AF1391" s="19" t="str">
        <f t="shared" si="1355"/>
        <v/>
      </c>
      <c r="AG1391" s="19">
        <f t="shared" si="1356"/>
        <v>0</v>
      </c>
      <c r="AH1391" s="19" t="str">
        <f t="shared" si="1357"/>
        <v/>
      </c>
      <c r="AI1391" s="81">
        <f t="shared" si="1358"/>
        <v>0</v>
      </c>
      <c r="AJ1391" s="80">
        <f t="shared" si="1364"/>
        <v>0</v>
      </c>
      <c r="AK1391" s="19">
        <f t="shared" si="1359"/>
        <v>0</v>
      </c>
      <c r="AL1391" s="19">
        <f t="shared" si="1360"/>
        <v>0</v>
      </c>
      <c r="AM1391" s="64">
        <f>IF('Stammdaten Mitarbeitende'!N1391&gt;0,AC1391,0)</f>
        <v>0</v>
      </c>
      <c r="AN1391" s="74">
        <f>IF('Stammdaten Mitarbeitende'!N1391&gt;0,P1391,0)</f>
        <v>0</v>
      </c>
      <c r="AO1391" s="19">
        <f t="shared" si="1361"/>
        <v>0</v>
      </c>
      <c r="AP1391" s="19">
        <f t="shared" si="1362"/>
        <v>0</v>
      </c>
      <c r="AQ1391" s="97">
        <f t="shared" si="1363"/>
        <v>0</v>
      </c>
    </row>
    <row r="1392" spans="1:43" ht="17.25" hidden="1" customHeight="1" x14ac:dyDescent="0.2">
      <c r="A1392" s="347" t="str">
        <f>'Stammdaten Mitarbeitende'!AA1392</f>
        <v/>
      </c>
      <c r="B1392" s="348" t="str">
        <f t="shared" si="1336"/>
        <v/>
      </c>
      <c r="C1392" s="162"/>
      <c r="D1392" s="163"/>
      <c r="E1392" s="164"/>
      <c r="F1392" s="165"/>
      <c r="G1392" s="307"/>
      <c r="H1392" s="308"/>
      <c r="I1392" s="346">
        <f t="shared" si="1337"/>
        <v>0</v>
      </c>
      <c r="J1392" s="309" t="str">
        <f t="shared" si="1338"/>
        <v/>
      </c>
      <c r="K1392" s="164"/>
      <c r="L1392" s="342" t="str">
        <f t="shared" si="1339"/>
        <v/>
      </c>
      <c r="M1392" s="309" t="str">
        <f t="shared" si="1340"/>
        <v/>
      </c>
      <c r="N1392" s="309" t="str">
        <f t="shared" si="1341"/>
        <v/>
      </c>
      <c r="O1392" s="309" t="str">
        <f t="shared" si="1342"/>
        <v/>
      </c>
      <c r="P1392" s="164"/>
      <c r="Q1392" s="309" t="str">
        <f t="shared" si="1343"/>
        <v/>
      </c>
      <c r="R1392" s="309" t="str">
        <f t="shared" si="1344"/>
        <v/>
      </c>
      <c r="S1392" s="56"/>
      <c r="T1392" s="57"/>
      <c r="U1392" s="64" t="str">
        <f>IF($A1392="","",'Stammdaten Mitarbeitende'!L1392)</f>
        <v/>
      </c>
      <c r="V1392" s="63">
        <f t="shared" si="1345"/>
        <v>0</v>
      </c>
      <c r="W1392" s="63" t="str">
        <f t="shared" si="1346"/>
        <v/>
      </c>
      <c r="X1392" s="63" t="str">
        <f t="shared" si="1347"/>
        <v/>
      </c>
      <c r="Y1392" s="65" t="str">
        <f t="shared" si="1348"/>
        <v/>
      </c>
      <c r="Z1392" s="65" t="str">
        <f t="shared" si="1349"/>
        <v/>
      </c>
      <c r="AA1392" s="19" t="str">
        <f t="shared" si="1350"/>
        <v/>
      </c>
      <c r="AB1392" s="19" t="str">
        <f t="shared" si="1351"/>
        <v/>
      </c>
      <c r="AC1392" s="19" t="str">
        <f t="shared" si="1352"/>
        <v/>
      </c>
      <c r="AD1392" s="19" t="str">
        <f t="shared" si="1353"/>
        <v/>
      </c>
      <c r="AE1392" s="19" t="str">
        <f t="shared" si="1354"/>
        <v/>
      </c>
      <c r="AF1392" s="19" t="str">
        <f t="shared" si="1355"/>
        <v/>
      </c>
      <c r="AG1392" s="19">
        <f t="shared" si="1356"/>
        <v>0</v>
      </c>
      <c r="AH1392" s="19" t="str">
        <f t="shared" si="1357"/>
        <v/>
      </c>
      <c r="AI1392" s="81">
        <f t="shared" si="1358"/>
        <v>0</v>
      </c>
      <c r="AJ1392" s="80">
        <f t="shared" si="1364"/>
        <v>0</v>
      </c>
      <c r="AK1392" s="19">
        <f t="shared" si="1359"/>
        <v>0</v>
      </c>
      <c r="AL1392" s="19">
        <f t="shared" si="1360"/>
        <v>0</v>
      </c>
      <c r="AM1392" s="64">
        <f>IF('Stammdaten Mitarbeitende'!N1392&gt;0,AC1392,0)</f>
        <v>0</v>
      </c>
      <c r="AN1392" s="74">
        <f>IF('Stammdaten Mitarbeitende'!N1392&gt;0,P1392,0)</f>
        <v>0</v>
      </c>
      <c r="AO1392" s="19">
        <f t="shared" si="1361"/>
        <v>0</v>
      </c>
      <c r="AP1392" s="19">
        <f t="shared" si="1362"/>
        <v>0</v>
      </c>
      <c r="AQ1392" s="97">
        <f t="shared" si="1363"/>
        <v>0</v>
      </c>
    </row>
    <row r="1393" spans="1:43" ht="17.25" hidden="1" customHeight="1" x14ac:dyDescent="0.2">
      <c r="A1393" s="347" t="str">
        <f>'Stammdaten Mitarbeitende'!AA1393</f>
        <v/>
      </c>
      <c r="B1393" s="348" t="str">
        <f t="shared" si="1336"/>
        <v/>
      </c>
      <c r="C1393" s="162"/>
      <c r="D1393" s="163"/>
      <c r="E1393" s="164"/>
      <c r="F1393" s="165"/>
      <c r="G1393" s="307"/>
      <c r="H1393" s="308"/>
      <c r="I1393" s="346">
        <f t="shared" si="1337"/>
        <v>0</v>
      </c>
      <c r="J1393" s="309" t="str">
        <f t="shared" si="1338"/>
        <v/>
      </c>
      <c r="K1393" s="164"/>
      <c r="L1393" s="342" t="str">
        <f t="shared" si="1339"/>
        <v/>
      </c>
      <c r="M1393" s="309" t="str">
        <f t="shared" si="1340"/>
        <v/>
      </c>
      <c r="N1393" s="309" t="str">
        <f t="shared" si="1341"/>
        <v/>
      </c>
      <c r="O1393" s="309" t="str">
        <f t="shared" si="1342"/>
        <v/>
      </c>
      <c r="P1393" s="164"/>
      <c r="Q1393" s="309" t="str">
        <f t="shared" si="1343"/>
        <v/>
      </c>
      <c r="R1393" s="309" t="str">
        <f t="shared" si="1344"/>
        <v/>
      </c>
      <c r="S1393" s="56"/>
      <c r="T1393" s="57"/>
      <c r="U1393" s="64" t="str">
        <f>IF($A1393="","",'Stammdaten Mitarbeitende'!L1393)</f>
        <v/>
      </c>
      <c r="V1393" s="63">
        <f t="shared" si="1345"/>
        <v>0</v>
      </c>
      <c r="W1393" s="63" t="str">
        <f t="shared" si="1346"/>
        <v/>
      </c>
      <c r="X1393" s="63" t="str">
        <f t="shared" si="1347"/>
        <v/>
      </c>
      <c r="Y1393" s="65" t="str">
        <f t="shared" si="1348"/>
        <v/>
      </c>
      <c r="Z1393" s="65" t="str">
        <f t="shared" si="1349"/>
        <v/>
      </c>
      <c r="AA1393" s="19" t="str">
        <f t="shared" si="1350"/>
        <v/>
      </c>
      <c r="AB1393" s="19" t="str">
        <f t="shared" si="1351"/>
        <v/>
      </c>
      <c r="AC1393" s="19" t="str">
        <f t="shared" si="1352"/>
        <v/>
      </c>
      <c r="AD1393" s="19" t="str">
        <f t="shared" si="1353"/>
        <v/>
      </c>
      <c r="AE1393" s="19" t="str">
        <f t="shared" si="1354"/>
        <v/>
      </c>
      <c r="AF1393" s="19" t="str">
        <f t="shared" si="1355"/>
        <v/>
      </c>
      <c r="AG1393" s="19">
        <f t="shared" si="1356"/>
        <v>0</v>
      </c>
      <c r="AH1393" s="19" t="str">
        <f t="shared" si="1357"/>
        <v/>
      </c>
      <c r="AI1393" s="81">
        <f t="shared" si="1358"/>
        <v>0</v>
      </c>
      <c r="AJ1393" s="80">
        <f t="shared" si="1364"/>
        <v>0</v>
      </c>
      <c r="AK1393" s="19">
        <f t="shared" si="1359"/>
        <v>0</v>
      </c>
      <c r="AL1393" s="19">
        <f t="shared" si="1360"/>
        <v>0</v>
      </c>
      <c r="AM1393" s="64">
        <f>IF('Stammdaten Mitarbeitende'!N1393&gt;0,AC1393,0)</f>
        <v>0</v>
      </c>
      <c r="AN1393" s="74">
        <f>IF('Stammdaten Mitarbeitende'!N1393&gt;0,P1393,0)</f>
        <v>0</v>
      </c>
      <c r="AO1393" s="19">
        <f t="shared" si="1361"/>
        <v>0</v>
      </c>
      <c r="AP1393" s="19">
        <f t="shared" si="1362"/>
        <v>0</v>
      </c>
      <c r="AQ1393" s="97">
        <f t="shared" si="1363"/>
        <v>0</v>
      </c>
    </row>
    <row r="1394" spans="1:43" ht="17.25" hidden="1" customHeight="1" x14ac:dyDescent="0.2">
      <c r="A1394" s="347" t="str">
        <f>'Stammdaten Mitarbeitende'!AA1394</f>
        <v/>
      </c>
      <c r="B1394" s="348" t="str">
        <f t="shared" si="1336"/>
        <v/>
      </c>
      <c r="C1394" s="162"/>
      <c r="D1394" s="163"/>
      <c r="E1394" s="164"/>
      <c r="F1394" s="165"/>
      <c r="G1394" s="307"/>
      <c r="H1394" s="308"/>
      <c r="I1394" s="346">
        <f t="shared" si="1337"/>
        <v>0</v>
      </c>
      <c r="J1394" s="309" t="str">
        <f t="shared" si="1338"/>
        <v/>
      </c>
      <c r="K1394" s="164"/>
      <c r="L1394" s="342" t="str">
        <f t="shared" si="1339"/>
        <v/>
      </c>
      <c r="M1394" s="309" t="str">
        <f t="shared" si="1340"/>
        <v/>
      </c>
      <c r="N1394" s="309" t="str">
        <f t="shared" si="1341"/>
        <v/>
      </c>
      <c r="O1394" s="309" t="str">
        <f t="shared" si="1342"/>
        <v/>
      </c>
      <c r="P1394" s="164"/>
      <c r="Q1394" s="309" t="str">
        <f t="shared" si="1343"/>
        <v/>
      </c>
      <c r="R1394" s="309" t="str">
        <f t="shared" si="1344"/>
        <v/>
      </c>
      <c r="S1394" s="56"/>
      <c r="T1394" s="57"/>
      <c r="U1394" s="64" t="str">
        <f>IF($A1394="","",'Stammdaten Mitarbeitende'!L1394)</f>
        <v/>
      </c>
      <c r="V1394" s="63">
        <f t="shared" si="1345"/>
        <v>0</v>
      </c>
      <c r="W1394" s="63" t="str">
        <f t="shared" si="1346"/>
        <v/>
      </c>
      <c r="X1394" s="63" t="str">
        <f t="shared" si="1347"/>
        <v/>
      </c>
      <c r="Y1394" s="65" t="str">
        <f t="shared" si="1348"/>
        <v/>
      </c>
      <c r="Z1394" s="65" t="str">
        <f t="shared" si="1349"/>
        <v/>
      </c>
      <c r="AA1394" s="19" t="str">
        <f t="shared" si="1350"/>
        <v/>
      </c>
      <c r="AB1394" s="19" t="str">
        <f t="shared" si="1351"/>
        <v/>
      </c>
      <c r="AC1394" s="19" t="str">
        <f t="shared" si="1352"/>
        <v/>
      </c>
      <c r="AD1394" s="19" t="str">
        <f t="shared" si="1353"/>
        <v/>
      </c>
      <c r="AE1394" s="19" t="str">
        <f t="shared" si="1354"/>
        <v/>
      </c>
      <c r="AF1394" s="19" t="str">
        <f t="shared" si="1355"/>
        <v/>
      </c>
      <c r="AG1394" s="19">
        <f t="shared" si="1356"/>
        <v>0</v>
      </c>
      <c r="AH1394" s="19" t="str">
        <f t="shared" si="1357"/>
        <v/>
      </c>
      <c r="AI1394" s="81">
        <f t="shared" si="1358"/>
        <v>0</v>
      </c>
      <c r="AJ1394" s="80">
        <f t="shared" si="1364"/>
        <v>0</v>
      </c>
      <c r="AK1394" s="19">
        <f t="shared" si="1359"/>
        <v>0</v>
      </c>
      <c r="AL1394" s="19">
        <f t="shared" si="1360"/>
        <v>0</v>
      </c>
      <c r="AM1394" s="64">
        <f>IF('Stammdaten Mitarbeitende'!N1394&gt;0,AC1394,0)</f>
        <v>0</v>
      </c>
      <c r="AN1394" s="74">
        <f>IF('Stammdaten Mitarbeitende'!N1394&gt;0,P1394,0)</f>
        <v>0</v>
      </c>
      <c r="AO1394" s="19">
        <f t="shared" si="1361"/>
        <v>0</v>
      </c>
      <c r="AP1394" s="19">
        <f t="shared" si="1362"/>
        <v>0</v>
      </c>
      <c r="AQ1394" s="97">
        <f t="shared" si="1363"/>
        <v>0</v>
      </c>
    </row>
    <row r="1395" spans="1:43" ht="17.25" hidden="1" customHeight="1" x14ac:dyDescent="0.2">
      <c r="A1395" s="347" t="str">
        <f>'Stammdaten Mitarbeitende'!AA1395</f>
        <v/>
      </c>
      <c r="B1395" s="348" t="str">
        <f t="shared" si="1336"/>
        <v/>
      </c>
      <c r="C1395" s="162"/>
      <c r="D1395" s="163"/>
      <c r="E1395" s="164"/>
      <c r="F1395" s="165"/>
      <c r="G1395" s="307"/>
      <c r="H1395" s="308"/>
      <c r="I1395" s="346">
        <f t="shared" si="1337"/>
        <v>0</v>
      </c>
      <c r="J1395" s="309" t="str">
        <f t="shared" si="1338"/>
        <v/>
      </c>
      <c r="K1395" s="164"/>
      <c r="L1395" s="342" t="str">
        <f t="shared" si="1339"/>
        <v/>
      </c>
      <c r="M1395" s="309" t="str">
        <f t="shared" si="1340"/>
        <v/>
      </c>
      <c r="N1395" s="309" t="str">
        <f t="shared" si="1341"/>
        <v/>
      </c>
      <c r="O1395" s="309" t="str">
        <f t="shared" si="1342"/>
        <v/>
      </c>
      <c r="P1395" s="164"/>
      <c r="Q1395" s="309" t="str">
        <f t="shared" si="1343"/>
        <v/>
      </c>
      <c r="R1395" s="309" t="str">
        <f t="shared" si="1344"/>
        <v/>
      </c>
      <c r="S1395" s="56"/>
      <c r="T1395" s="57"/>
      <c r="U1395" s="64" t="str">
        <f>IF($A1395="","",'Stammdaten Mitarbeitende'!L1395)</f>
        <v/>
      </c>
      <c r="V1395" s="63">
        <f t="shared" si="1345"/>
        <v>0</v>
      </c>
      <c r="W1395" s="63" t="str">
        <f t="shared" si="1346"/>
        <v/>
      </c>
      <c r="X1395" s="63" t="str">
        <f t="shared" si="1347"/>
        <v/>
      </c>
      <c r="Y1395" s="65" t="str">
        <f t="shared" si="1348"/>
        <v/>
      </c>
      <c r="Z1395" s="65" t="str">
        <f t="shared" si="1349"/>
        <v/>
      </c>
      <c r="AA1395" s="19" t="str">
        <f t="shared" si="1350"/>
        <v/>
      </c>
      <c r="AB1395" s="19" t="str">
        <f t="shared" si="1351"/>
        <v/>
      </c>
      <c r="AC1395" s="19" t="str">
        <f t="shared" si="1352"/>
        <v/>
      </c>
      <c r="AD1395" s="19" t="str">
        <f t="shared" si="1353"/>
        <v/>
      </c>
      <c r="AE1395" s="19" t="str">
        <f t="shared" si="1354"/>
        <v/>
      </c>
      <c r="AF1395" s="19" t="str">
        <f t="shared" si="1355"/>
        <v/>
      </c>
      <c r="AG1395" s="19">
        <f t="shared" si="1356"/>
        <v>0</v>
      </c>
      <c r="AH1395" s="19" t="str">
        <f t="shared" si="1357"/>
        <v/>
      </c>
      <c r="AI1395" s="81">
        <f t="shared" si="1358"/>
        <v>0</v>
      </c>
      <c r="AJ1395" s="80">
        <f t="shared" si="1364"/>
        <v>0</v>
      </c>
      <c r="AK1395" s="19">
        <f t="shared" si="1359"/>
        <v>0</v>
      </c>
      <c r="AL1395" s="19">
        <f t="shared" si="1360"/>
        <v>0</v>
      </c>
      <c r="AM1395" s="64">
        <f>IF('Stammdaten Mitarbeitende'!N1395&gt;0,AC1395,0)</f>
        <v>0</v>
      </c>
      <c r="AN1395" s="74">
        <f>IF('Stammdaten Mitarbeitende'!N1395&gt;0,P1395,0)</f>
        <v>0</v>
      </c>
      <c r="AO1395" s="19">
        <f t="shared" si="1361"/>
        <v>0</v>
      </c>
      <c r="AP1395" s="19">
        <f t="shared" si="1362"/>
        <v>0</v>
      </c>
      <c r="AQ1395" s="97">
        <f t="shared" si="1363"/>
        <v>0</v>
      </c>
    </row>
    <row r="1396" spans="1:43" ht="17.25" hidden="1" customHeight="1" x14ac:dyDescent="0.2">
      <c r="A1396" s="347" t="str">
        <f>'Stammdaten Mitarbeitende'!AA1396</f>
        <v/>
      </c>
      <c r="B1396" s="348" t="str">
        <f t="shared" si="1336"/>
        <v/>
      </c>
      <c r="C1396" s="162"/>
      <c r="D1396" s="163"/>
      <c r="E1396" s="164"/>
      <c r="F1396" s="165"/>
      <c r="G1396" s="307"/>
      <c r="H1396" s="308"/>
      <c r="I1396" s="346">
        <f t="shared" si="1337"/>
        <v>0</v>
      </c>
      <c r="J1396" s="309" t="str">
        <f t="shared" si="1338"/>
        <v/>
      </c>
      <c r="K1396" s="164"/>
      <c r="L1396" s="342" t="str">
        <f t="shared" si="1339"/>
        <v/>
      </c>
      <c r="M1396" s="309" t="str">
        <f t="shared" si="1340"/>
        <v/>
      </c>
      <c r="N1396" s="309" t="str">
        <f t="shared" si="1341"/>
        <v/>
      </c>
      <c r="O1396" s="309" t="str">
        <f t="shared" si="1342"/>
        <v/>
      </c>
      <c r="P1396" s="164"/>
      <c r="Q1396" s="309" t="str">
        <f t="shared" si="1343"/>
        <v/>
      </c>
      <c r="R1396" s="309" t="str">
        <f t="shared" si="1344"/>
        <v/>
      </c>
      <c r="S1396" s="56"/>
      <c r="T1396" s="57"/>
      <c r="U1396" s="64" t="str">
        <f>IF($A1396="","",'Stammdaten Mitarbeitende'!L1396)</f>
        <v/>
      </c>
      <c r="V1396" s="63">
        <f t="shared" si="1345"/>
        <v>0</v>
      </c>
      <c r="W1396" s="63" t="str">
        <f t="shared" si="1346"/>
        <v/>
      </c>
      <c r="X1396" s="63" t="str">
        <f t="shared" si="1347"/>
        <v/>
      </c>
      <c r="Y1396" s="65" t="str">
        <f t="shared" si="1348"/>
        <v/>
      </c>
      <c r="Z1396" s="65" t="str">
        <f t="shared" si="1349"/>
        <v/>
      </c>
      <c r="AA1396" s="19" t="str">
        <f t="shared" si="1350"/>
        <v/>
      </c>
      <c r="AB1396" s="19" t="str">
        <f t="shared" si="1351"/>
        <v/>
      </c>
      <c r="AC1396" s="19" t="str">
        <f t="shared" si="1352"/>
        <v/>
      </c>
      <c r="AD1396" s="19" t="str">
        <f t="shared" si="1353"/>
        <v/>
      </c>
      <c r="AE1396" s="19" t="str">
        <f t="shared" si="1354"/>
        <v/>
      </c>
      <c r="AF1396" s="19" t="str">
        <f t="shared" si="1355"/>
        <v/>
      </c>
      <c r="AG1396" s="19">
        <f t="shared" si="1356"/>
        <v>0</v>
      </c>
      <c r="AH1396" s="19" t="str">
        <f t="shared" si="1357"/>
        <v/>
      </c>
      <c r="AI1396" s="81">
        <f t="shared" si="1358"/>
        <v>0</v>
      </c>
      <c r="AJ1396" s="80">
        <f t="shared" si="1364"/>
        <v>0</v>
      </c>
      <c r="AK1396" s="19">
        <f t="shared" si="1359"/>
        <v>0</v>
      </c>
      <c r="AL1396" s="19">
        <f t="shared" si="1360"/>
        <v>0</v>
      </c>
      <c r="AM1396" s="64">
        <f>IF('Stammdaten Mitarbeitende'!N1396&gt;0,AC1396,0)</f>
        <v>0</v>
      </c>
      <c r="AN1396" s="74">
        <f>IF('Stammdaten Mitarbeitende'!N1396&gt;0,P1396,0)</f>
        <v>0</v>
      </c>
      <c r="AO1396" s="19">
        <f t="shared" si="1361"/>
        <v>0</v>
      </c>
      <c r="AP1396" s="19">
        <f t="shared" si="1362"/>
        <v>0</v>
      </c>
      <c r="AQ1396" s="97">
        <f t="shared" si="1363"/>
        <v>0</v>
      </c>
    </row>
    <row r="1397" spans="1:43" ht="17.25" hidden="1" customHeight="1" x14ac:dyDescent="0.2">
      <c r="A1397" s="347" t="str">
        <f>'Stammdaten Mitarbeitende'!AA1397</f>
        <v/>
      </c>
      <c r="B1397" s="348" t="str">
        <f t="shared" si="1336"/>
        <v/>
      </c>
      <c r="C1397" s="162"/>
      <c r="D1397" s="163"/>
      <c r="E1397" s="164"/>
      <c r="F1397" s="165"/>
      <c r="G1397" s="307"/>
      <c r="H1397" s="308"/>
      <c r="I1397" s="346">
        <f t="shared" si="1337"/>
        <v>0</v>
      </c>
      <c r="J1397" s="309" t="str">
        <f t="shared" si="1338"/>
        <v/>
      </c>
      <c r="K1397" s="164"/>
      <c r="L1397" s="342" t="str">
        <f t="shared" si="1339"/>
        <v/>
      </c>
      <c r="M1397" s="309" t="str">
        <f t="shared" si="1340"/>
        <v/>
      </c>
      <c r="N1397" s="309" t="str">
        <f t="shared" si="1341"/>
        <v/>
      </c>
      <c r="O1397" s="309" t="str">
        <f t="shared" si="1342"/>
        <v/>
      </c>
      <c r="P1397" s="164"/>
      <c r="Q1397" s="309" t="str">
        <f t="shared" si="1343"/>
        <v/>
      </c>
      <c r="R1397" s="309" t="str">
        <f t="shared" si="1344"/>
        <v/>
      </c>
      <c r="S1397" s="56"/>
      <c r="T1397" s="57"/>
      <c r="U1397" s="64" t="str">
        <f>IF($A1397="","",'Stammdaten Mitarbeitende'!L1397)</f>
        <v/>
      </c>
      <c r="V1397" s="63">
        <f t="shared" si="1345"/>
        <v>0</v>
      </c>
      <c r="W1397" s="63" t="str">
        <f t="shared" si="1346"/>
        <v/>
      </c>
      <c r="X1397" s="63" t="str">
        <f t="shared" si="1347"/>
        <v/>
      </c>
      <c r="Y1397" s="65" t="str">
        <f t="shared" si="1348"/>
        <v/>
      </c>
      <c r="Z1397" s="65" t="str">
        <f t="shared" si="1349"/>
        <v/>
      </c>
      <c r="AA1397" s="19" t="str">
        <f t="shared" si="1350"/>
        <v/>
      </c>
      <c r="AB1397" s="19" t="str">
        <f t="shared" si="1351"/>
        <v/>
      </c>
      <c r="AC1397" s="19" t="str">
        <f t="shared" si="1352"/>
        <v/>
      </c>
      <c r="AD1397" s="19" t="str">
        <f t="shared" si="1353"/>
        <v/>
      </c>
      <c r="AE1397" s="19" t="str">
        <f t="shared" si="1354"/>
        <v/>
      </c>
      <c r="AF1397" s="19" t="str">
        <f t="shared" si="1355"/>
        <v/>
      </c>
      <c r="AG1397" s="19">
        <f t="shared" si="1356"/>
        <v>0</v>
      </c>
      <c r="AH1397" s="19" t="str">
        <f t="shared" si="1357"/>
        <v/>
      </c>
      <c r="AI1397" s="81">
        <f t="shared" si="1358"/>
        <v>0</v>
      </c>
      <c r="AJ1397" s="80">
        <f t="shared" si="1364"/>
        <v>0</v>
      </c>
      <c r="AK1397" s="19">
        <f t="shared" si="1359"/>
        <v>0</v>
      </c>
      <c r="AL1397" s="19">
        <f t="shared" si="1360"/>
        <v>0</v>
      </c>
      <c r="AM1397" s="64">
        <f>IF('Stammdaten Mitarbeitende'!N1397&gt;0,AC1397,0)</f>
        <v>0</v>
      </c>
      <c r="AN1397" s="74">
        <f>IF('Stammdaten Mitarbeitende'!N1397&gt;0,P1397,0)</f>
        <v>0</v>
      </c>
      <c r="AO1397" s="19">
        <f t="shared" si="1361"/>
        <v>0</v>
      </c>
      <c r="AP1397" s="19">
        <f t="shared" si="1362"/>
        <v>0</v>
      </c>
      <c r="AQ1397" s="97">
        <f t="shared" si="1363"/>
        <v>0</v>
      </c>
    </row>
    <row r="1398" spans="1:43" ht="17.25" hidden="1" customHeight="1" x14ac:dyDescent="0.2">
      <c r="A1398" s="347" t="str">
        <f>'Stammdaten Mitarbeitende'!AA1398</f>
        <v/>
      </c>
      <c r="B1398" s="348" t="str">
        <f t="shared" si="1336"/>
        <v/>
      </c>
      <c r="C1398" s="162"/>
      <c r="D1398" s="163"/>
      <c r="E1398" s="164"/>
      <c r="F1398" s="165"/>
      <c r="G1398" s="307"/>
      <c r="H1398" s="308"/>
      <c r="I1398" s="346">
        <f t="shared" si="1337"/>
        <v>0</v>
      </c>
      <c r="J1398" s="309" t="str">
        <f t="shared" si="1338"/>
        <v/>
      </c>
      <c r="K1398" s="164"/>
      <c r="L1398" s="342" t="str">
        <f t="shared" si="1339"/>
        <v/>
      </c>
      <c r="M1398" s="309" t="str">
        <f t="shared" si="1340"/>
        <v/>
      </c>
      <c r="N1398" s="309" t="str">
        <f t="shared" si="1341"/>
        <v/>
      </c>
      <c r="O1398" s="309" t="str">
        <f t="shared" si="1342"/>
        <v/>
      </c>
      <c r="P1398" s="164"/>
      <c r="Q1398" s="309" t="str">
        <f t="shared" si="1343"/>
        <v/>
      </c>
      <c r="R1398" s="309" t="str">
        <f t="shared" si="1344"/>
        <v/>
      </c>
      <c r="S1398" s="56"/>
      <c r="T1398" s="57"/>
      <c r="U1398" s="64" t="str">
        <f>IF($A1398="","",'Stammdaten Mitarbeitende'!L1398)</f>
        <v/>
      </c>
      <c r="V1398" s="63">
        <f t="shared" si="1345"/>
        <v>0</v>
      </c>
      <c r="W1398" s="63" t="str">
        <f t="shared" si="1346"/>
        <v/>
      </c>
      <c r="X1398" s="63" t="str">
        <f t="shared" si="1347"/>
        <v/>
      </c>
      <c r="Y1398" s="65" t="str">
        <f t="shared" si="1348"/>
        <v/>
      </c>
      <c r="Z1398" s="65" t="str">
        <f t="shared" si="1349"/>
        <v/>
      </c>
      <c r="AA1398" s="19" t="str">
        <f t="shared" si="1350"/>
        <v/>
      </c>
      <c r="AB1398" s="19" t="str">
        <f t="shared" si="1351"/>
        <v/>
      </c>
      <c r="AC1398" s="19" t="str">
        <f t="shared" si="1352"/>
        <v/>
      </c>
      <c r="AD1398" s="19" t="str">
        <f t="shared" si="1353"/>
        <v/>
      </c>
      <c r="AE1398" s="19" t="str">
        <f t="shared" si="1354"/>
        <v/>
      </c>
      <c r="AF1398" s="19" t="str">
        <f t="shared" si="1355"/>
        <v/>
      </c>
      <c r="AG1398" s="19">
        <f t="shared" si="1356"/>
        <v>0</v>
      </c>
      <c r="AH1398" s="19" t="str">
        <f t="shared" si="1357"/>
        <v/>
      </c>
      <c r="AI1398" s="81">
        <f t="shared" si="1358"/>
        <v>0</v>
      </c>
      <c r="AJ1398" s="80">
        <f t="shared" si="1364"/>
        <v>0</v>
      </c>
      <c r="AK1398" s="19">
        <f t="shared" si="1359"/>
        <v>0</v>
      </c>
      <c r="AL1398" s="19">
        <f t="shared" si="1360"/>
        <v>0</v>
      </c>
      <c r="AM1398" s="64">
        <f>IF('Stammdaten Mitarbeitende'!N1398&gt;0,AC1398,0)</f>
        <v>0</v>
      </c>
      <c r="AN1398" s="74">
        <f>IF('Stammdaten Mitarbeitende'!N1398&gt;0,P1398,0)</f>
        <v>0</v>
      </c>
      <c r="AO1398" s="19">
        <f t="shared" si="1361"/>
        <v>0</v>
      </c>
      <c r="AP1398" s="19">
        <f t="shared" si="1362"/>
        <v>0</v>
      </c>
      <c r="AQ1398" s="97">
        <f t="shared" si="1363"/>
        <v>0</v>
      </c>
    </row>
    <row r="1399" spans="1:43" ht="17.25" hidden="1" customHeight="1" x14ac:dyDescent="0.2">
      <c r="A1399" s="347" t="str">
        <f>'Stammdaten Mitarbeitende'!AA1399</f>
        <v/>
      </c>
      <c r="B1399" s="348" t="str">
        <f t="shared" si="1336"/>
        <v/>
      </c>
      <c r="C1399" s="162"/>
      <c r="D1399" s="163"/>
      <c r="E1399" s="164"/>
      <c r="F1399" s="165"/>
      <c r="G1399" s="307"/>
      <c r="H1399" s="308"/>
      <c r="I1399" s="346">
        <f t="shared" si="1337"/>
        <v>0</v>
      </c>
      <c r="J1399" s="309" t="str">
        <f t="shared" si="1338"/>
        <v/>
      </c>
      <c r="K1399" s="164"/>
      <c r="L1399" s="342" t="str">
        <f t="shared" si="1339"/>
        <v/>
      </c>
      <c r="M1399" s="309" t="str">
        <f t="shared" si="1340"/>
        <v/>
      </c>
      <c r="N1399" s="309" t="str">
        <f t="shared" si="1341"/>
        <v/>
      </c>
      <c r="O1399" s="309" t="str">
        <f t="shared" si="1342"/>
        <v/>
      </c>
      <c r="P1399" s="164"/>
      <c r="Q1399" s="309" t="str">
        <f t="shared" si="1343"/>
        <v/>
      </c>
      <c r="R1399" s="309" t="str">
        <f t="shared" si="1344"/>
        <v/>
      </c>
      <c r="S1399" s="56"/>
      <c r="T1399" s="57"/>
      <c r="U1399" s="64" t="str">
        <f>IF($A1399="","",'Stammdaten Mitarbeitende'!L1399)</f>
        <v/>
      </c>
      <c r="V1399" s="63">
        <f t="shared" si="1345"/>
        <v>0</v>
      </c>
      <c r="W1399" s="63" t="str">
        <f t="shared" si="1346"/>
        <v/>
      </c>
      <c r="X1399" s="63" t="str">
        <f t="shared" si="1347"/>
        <v/>
      </c>
      <c r="Y1399" s="65" t="str">
        <f t="shared" si="1348"/>
        <v/>
      </c>
      <c r="Z1399" s="65" t="str">
        <f t="shared" si="1349"/>
        <v/>
      </c>
      <c r="AA1399" s="19" t="str">
        <f t="shared" si="1350"/>
        <v/>
      </c>
      <c r="AB1399" s="19" t="str">
        <f t="shared" si="1351"/>
        <v/>
      </c>
      <c r="AC1399" s="19" t="str">
        <f t="shared" si="1352"/>
        <v/>
      </c>
      <c r="AD1399" s="19" t="str">
        <f t="shared" si="1353"/>
        <v/>
      </c>
      <c r="AE1399" s="19" t="str">
        <f t="shared" si="1354"/>
        <v/>
      </c>
      <c r="AF1399" s="19" t="str">
        <f t="shared" si="1355"/>
        <v/>
      </c>
      <c r="AG1399" s="19">
        <f t="shared" si="1356"/>
        <v>0</v>
      </c>
      <c r="AH1399" s="19" t="str">
        <f t="shared" si="1357"/>
        <v/>
      </c>
      <c r="AI1399" s="81">
        <f t="shared" si="1358"/>
        <v>0</v>
      </c>
      <c r="AJ1399" s="80">
        <f t="shared" si="1364"/>
        <v>0</v>
      </c>
      <c r="AK1399" s="19">
        <f t="shared" si="1359"/>
        <v>0</v>
      </c>
      <c r="AL1399" s="19">
        <f t="shared" si="1360"/>
        <v>0</v>
      </c>
      <c r="AM1399" s="64">
        <f>IF('Stammdaten Mitarbeitende'!N1399&gt;0,AC1399,0)</f>
        <v>0</v>
      </c>
      <c r="AN1399" s="74">
        <f>IF('Stammdaten Mitarbeitende'!N1399&gt;0,P1399,0)</f>
        <v>0</v>
      </c>
      <c r="AO1399" s="19">
        <f t="shared" si="1361"/>
        <v>0</v>
      </c>
      <c r="AP1399" s="19">
        <f t="shared" si="1362"/>
        <v>0</v>
      </c>
      <c r="AQ1399" s="97">
        <f t="shared" si="1363"/>
        <v>0</v>
      </c>
    </row>
    <row r="1400" spans="1:43" ht="17.25" hidden="1" customHeight="1" x14ac:dyDescent="0.2">
      <c r="A1400" s="347" t="str">
        <f>'Stammdaten Mitarbeitende'!AA1400</f>
        <v/>
      </c>
      <c r="B1400" s="348" t="str">
        <f t="shared" si="1336"/>
        <v/>
      </c>
      <c r="C1400" s="162"/>
      <c r="D1400" s="163"/>
      <c r="E1400" s="164"/>
      <c r="F1400" s="165"/>
      <c r="G1400" s="307"/>
      <c r="H1400" s="308"/>
      <c r="I1400" s="346">
        <f t="shared" si="1337"/>
        <v>0</v>
      </c>
      <c r="J1400" s="309" t="str">
        <f t="shared" si="1338"/>
        <v/>
      </c>
      <c r="K1400" s="164"/>
      <c r="L1400" s="342" t="str">
        <f t="shared" si="1339"/>
        <v/>
      </c>
      <c r="M1400" s="309" t="str">
        <f t="shared" si="1340"/>
        <v/>
      </c>
      <c r="N1400" s="309" t="str">
        <f t="shared" si="1341"/>
        <v/>
      </c>
      <c r="O1400" s="309" t="str">
        <f t="shared" si="1342"/>
        <v/>
      </c>
      <c r="P1400" s="164"/>
      <c r="Q1400" s="309" t="str">
        <f t="shared" si="1343"/>
        <v/>
      </c>
      <c r="R1400" s="309" t="str">
        <f t="shared" si="1344"/>
        <v/>
      </c>
      <c r="S1400" s="56"/>
      <c r="T1400" s="57"/>
      <c r="U1400" s="64" t="str">
        <f>IF($A1400="","",'Stammdaten Mitarbeitende'!L1400)</f>
        <v/>
      </c>
      <c r="V1400" s="63">
        <f t="shared" si="1345"/>
        <v>0</v>
      </c>
      <c r="W1400" s="63" t="str">
        <f t="shared" si="1346"/>
        <v/>
      </c>
      <c r="X1400" s="63" t="str">
        <f t="shared" si="1347"/>
        <v/>
      </c>
      <c r="Y1400" s="65" t="str">
        <f t="shared" si="1348"/>
        <v/>
      </c>
      <c r="Z1400" s="65" t="str">
        <f t="shared" si="1349"/>
        <v/>
      </c>
      <c r="AA1400" s="19" t="str">
        <f t="shared" si="1350"/>
        <v/>
      </c>
      <c r="AB1400" s="19" t="str">
        <f t="shared" si="1351"/>
        <v/>
      </c>
      <c r="AC1400" s="19" t="str">
        <f t="shared" si="1352"/>
        <v/>
      </c>
      <c r="AD1400" s="19" t="str">
        <f t="shared" si="1353"/>
        <v/>
      </c>
      <c r="AE1400" s="19" t="str">
        <f t="shared" si="1354"/>
        <v/>
      </c>
      <c r="AF1400" s="19" t="str">
        <f t="shared" si="1355"/>
        <v/>
      </c>
      <c r="AG1400" s="19">
        <f t="shared" si="1356"/>
        <v>0</v>
      </c>
      <c r="AH1400" s="19" t="str">
        <f t="shared" si="1357"/>
        <v/>
      </c>
      <c r="AI1400" s="81">
        <f t="shared" si="1358"/>
        <v>0</v>
      </c>
      <c r="AJ1400" s="80">
        <f t="shared" si="1364"/>
        <v>0</v>
      </c>
      <c r="AK1400" s="19">
        <f t="shared" si="1359"/>
        <v>0</v>
      </c>
      <c r="AL1400" s="19">
        <f t="shared" si="1360"/>
        <v>0</v>
      </c>
      <c r="AM1400" s="64">
        <f>IF('Stammdaten Mitarbeitende'!N1400&gt;0,AC1400,0)</f>
        <v>0</v>
      </c>
      <c r="AN1400" s="74">
        <f>IF('Stammdaten Mitarbeitende'!N1400&gt;0,P1400,0)</f>
        <v>0</v>
      </c>
      <c r="AO1400" s="19">
        <f t="shared" si="1361"/>
        <v>0</v>
      </c>
      <c r="AP1400" s="19">
        <f t="shared" si="1362"/>
        <v>0</v>
      </c>
      <c r="AQ1400" s="97">
        <f t="shared" si="1363"/>
        <v>0</v>
      </c>
    </row>
    <row r="1401" spans="1:43" ht="17.25" hidden="1" customHeight="1" x14ac:dyDescent="0.2">
      <c r="A1401" s="347" t="str">
        <f>'Stammdaten Mitarbeitende'!AA1401</f>
        <v/>
      </c>
      <c r="B1401" s="348" t="str">
        <f t="shared" si="1336"/>
        <v/>
      </c>
      <c r="C1401" s="162"/>
      <c r="D1401" s="163"/>
      <c r="E1401" s="164"/>
      <c r="F1401" s="165"/>
      <c r="G1401" s="307"/>
      <c r="H1401" s="308"/>
      <c r="I1401" s="346">
        <f t="shared" si="1337"/>
        <v>0</v>
      </c>
      <c r="J1401" s="309" t="str">
        <f t="shared" si="1338"/>
        <v/>
      </c>
      <c r="K1401" s="164"/>
      <c r="L1401" s="342" t="str">
        <f t="shared" si="1339"/>
        <v/>
      </c>
      <c r="M1401" s="309" t="str">
        <f t="shared" si="1340"/>
        <v/>
      </c>
      <c r="N1401" s="309" t="str">
        <f t="shared" si="1341"/>
        <v/>
      </c>
      <c r="O1401" s="309" t="str">
        <f t="shared" si="1342"/>
        <v/>
      </c>
      <c r="P1401" s="164"/>
      <c r="Q1401" s="309" t="str">
        <f t="shared" si="1343"/>
        <v/>
      </c>
      <c r="R1401" s="309" t="str">
        <f t="shared" si="1344"/>
        <v/>
      </c>
      <c r="S1401" s="56"/>
      <c r="T1401" s="57"/>
      <c r="U1401" s="64" t="str">
        <f>IF($A1401="","",'Stammdaten Mitarbeitende'!L1401)</f>
        <v/>
      </c>
      <c r="V1401" s="63">
        <f t="shared" si="1345"/>
        <v>0</v>
      </c>
      <c r="W1401" s="63" t="str">
        <f t="shared" si="1346"/>
        <v/>
      </c>
      <c r="X1401" s="63" t="str">
        <f t="shared" si="1347"/>
        <v/>
      </c>
      <c r="Y1401" s="65" t="str">
        <f t="shared" si="1348"/>
        <v/>
      </c>
      <c r="Z1401" s="65" t="str">
        <f t="shared" si="1349"/>
        <v/>
      </c>
      <c r="AA1401" s="19" t="str">
        <f t="shared" si="1350"/>
        <v/>
      </c>
      <c r="AB1401" s="19" t="str">
        <f t="shared" si="1351"/>
        <v/>
      </c>
      <c r="AC1401" s="19" t="str">
        <f t="shared" si="1352"/>
        <v/>
      </c>
      <c r="AD1401" s="19" t="str">
        <f t="shared" si="1353"/>
        <v/>
      </c>
      <c r="AE1401" s="19" t="str">
        <f t="shared" si="1354"/>
        <v/>
      </c>
      <c r="AF1401" s="19" t="str">
        <f t="shared" si="1355"/>
        <v/>
      </c>
      <c r="AG1401" s="19">
        <f t="shared" si="1356"/>
        <v>0</v>
      </c>
      <c r="AH1401" s="19" t="str">
        <f t="shared" si="1357"/>
        <v/>
      </c>
      <c r="AI1401" s="81">
        <f t="shared" si="1358"/>
        <v>0</v>
      </c>
      <c r="AJ1401" s="80">
        <f t="shared" si="1364"/>
        <v>0</v>
      </c>
      <c r="AK1401" s="19">
        <f t="shared" si="1359"/>
        <v>0</v>
      </c>
      <c r="AL1401" s="19">
        <f t="shared" si="1360"/>
        <v>0</v>
      </c>
      <c r="AM1401" s="64">
        <f>IF('Stammdaten Mitarbeitende'!N1401&gt;0,AC1401,0)</f>
        <v>0</v>
      </c>
      <c r="AN1401" s="74">
        <f>IF('Stammdaten Mitarbeitende'!N1401&gt;0,P1401,0)</f>
        <v>0</v>
      </c>
      <c r="AO1401" s="19">
        <f t="shared" si="1361"/>
        <v>0</v>
      </c>
      <c r="AP1401" s="19">
        <f t="shared" si="1362"/>
        <v>0</v>
      </c>
      <c r="AQ1401" s="97">
        <f t="shared" si="1363"/>
        <v>0</v>
      </c>
    </row>
    <row r="1402" spans="1:43" ht="17.25" hidden="1" customHeight="1" x14ac:dyDescent="0.2">
      <c r="A1402" s="347" t="str">
        <f>'Stammdaten Mitarbeitende'!AA1402</f>
        <v/>
      </c>
      <c r="B1402" s="348" t="str">
        <f t="shared" si="1336"/>
        <v/>
      </c>
      <c r="C1402" s="162"/>
      <c r="D1402" s="163"/>
      <c r="E1402" s="164"/>
      <c r="F1402" s="165"/>
      <c r="G1402" s="307"/>
      <c r="H1402" s="308"/>
      <c r="I1402" s="346">
        <f t="shared" si="1337"/>
        <v>0</v>
      </c>
      <c r="J1402" s="309" t="str">
        <f t="shared" si="1338"/>
        <v/>
      </c>
      <c r="K1402" s="164"/>
      <c r="L1402" s="342" t="str">
        <f t="shared" si="1339"/>
        <v/>
      </c>
      <c r="M1402" s="309" t="str">
        <f t="shared" si="1340"/>
        <v/>
      </c>
      <c r="N1402" s="309" t="str">
        <f t="shared" si="1341"/>
        <v/>
      </c>
      <c r="O1402" s="309" t="str">
        <f t="shared" si="1342"/>
        <v/>
      </c>
      <c r="P1402" s="164"/>
      <c r="Q1402" s="309" t="str">
        <f t="shared" si="1343"/>
        <v/>
      </c>
      <c r="R1402" s="309" t="str">
        <f t="shared" si="1344"/>
        <v/>
      </c>
      <c r="S1402" s="56"/>
      <c r="T1402" s="57"/>
      <c r="U1402" s="64" t="str">
        <f>IF($A1402="","",'Stammdaten Mitarbeitende'!L1402)</f>
        <v/>
      </c>
      <c r="V1402" s="63">
        <f t="shared" si="1345"/>
        <v>0</v>
      </c>
      <c r="W1402" s="63" t="str">
        <f t="shared" si="1346"/>
        <v/>
      </c>
      <c r="X1402" s="63" t="str">
        <f t="shared" si="1347"/>
        <v/>
      </c>
      <c r="Y1402" s="65" t="str">
        <f t="shared" si="1348"/>
        <v/>
      </c>
      <c r="Z1402" s="65" t="str">
        <f t="shared" si="1349"/>
        <v/>
      </c>
      <c r="AA1402" s="19" t="str">
        <f t="shared" si="1350"/>
        <v/>
      </c>
      <c r="AB1402" s="19" t="str">
        <f t="shared" si="1351"/>
        <v/>
      </c>
      <c r="AC1402" s="19" t="str">
        <f t="shared" si="1352"/>
        <v/>
      </c>
      <c r="AD1402" s="19" t="str">
        <f t="shared" si="1353"/>
        <v/>
      </c>
      <c r="AE1402" s="19" t="str">
        <f t="shared" si="1354"/>
        <v/>
      </c>
      <c r="AF1402" s="19" t="str">
        <f t="shared" si="1355"/>
        <v/>
      </c>
      <c r="AG1402" s="19">
        <f t="shared" si="1356"/>
        <v>0</v>
      </c>
      <c r="AH1402" s="19" t="str">
        <f t="shared" si="1357"/>
        <v/>
      </c>
      <c r="AI1402" s="81">
        <f t="shared" si="1358"/>
        <v>0</v>
      </c>
      <c r="AJ1402" s="80">
        <f t="shared" si="1364"/>
        <v>0</v>
      </c>
      <c r="AK1402" s="19">
        <f t="shared" si="1359"/>
        <v>0</v>
      </c>
      <c r="AL1402" s="19">
        <f t="shared" si="1360"/>
        <v>0</v>
      </c>
      <c r="AM1402" s="64">
        <f>IF('Stammdaten Mitarbeitende'!N1402&gt;0,AC1402,0)</f>
        <v>0</v>
      </c>
      <c r="AN1402" s="74">
        <f>IF('Stammdaten Mitarbeitende'!N1402&gt;0,P1402,0)</f>
        <v>0</v>
      </c>
      <c r="AO1402" s="19">
        <f t="shared" si="1361"/>
        <v>0</v>
      </c>
      <c r="AP1402" s="19">
        <f t="shared" si="1362"/>
        <v>0</v>
      </c>
      <c r="AQ1402" s="97">
        <f t="shared" si="1363"/>
        <v>0</v>
      </c>
    </row>
    <row r="1403" spans="1:43" ht="17.25" hidden="1" customHeight="1" x14ac:dyDescent="0.2">
      <c r="A1403" s="347" t="str">
        <f>'Stammdaten Mitarbeitende'!AA1403</f>
        <v/>
      </c>
      <c r="B1403" s="348" t="str">
        <f t="shared" si="1336"/>
        <v/>
      </c>
      <c r="C1403" s="162"/>
      <c r="D1403" s="163"/>
      <c r="E1403" s="164"/>
      <c r="F1403" s="165"/>
      <c r="G1403" s="307"/>
      <c r="H1403" s="308"/>
      <c r="I1403" s="346">
        <f t="shared" si="1337"/>
        <v>0</v>
      </c>
      <c r="J1403" s="309" t="str">
        <f t="shared" si="1338"/>
        <v/>
      </c>
      <c r="K1403" s="164"/>
      <c r="L1403" s="342" t="str">
        <f t="shared" si="1339"/>
        <v/>
      </c>
      <c r="M1403" s="309" t="str">
        <f t="shared" si="1340"/>
        <v/>
      </c>
      <c r="N1403" s="309" t="str">
        <f t="shared" si="1341"/>
        <v/>
      </c>
      <c r="O1403" s="309" t="str">
        <f t="shared" si="1342"/>
        <v/>
      </c>
      <c r="P1403" s="164"/>
      <c r="Q1403" s="309" t="str">
        <f t="shared" si="1343"/>
        <v/>
      </c>
      <c r="R1403" s="309" t="str">
        <f t="shared" si="1344"/>
        <v/>
      </c>
      <c r="S1403" s="56"/>
      <c r="T1403" s="57"/>
      <c r="U1403" s="64" t="str">
        <f>IF($A1403="","",'Stammdaten Mitarbeitende'!L1403)</f>
        <v/>
      </c>
      <c r="V1403" s="63">
        <f t="shared" si="1345"/>
        <v>0</v>
      </c>
      <c r="W1403" s="63" t="str">
        <f t="shared" si="1346"/>
        <v/>
      </c>
      <c r="X1403" s="63" t="str">
        <f t="shared" si="1347"/>
        <v/>
      </c>
      <c r="Y1403" s="65" t="str">
        <f t="shared" si="1348"/>
        <v/>
      </c>
      <c r="Z1403" s="65" t="str">
        <f t="shared" si="1349"/>
        <v/>
      </c>
      <c r="AA1403" s="19" t="str">
        <f t="shared" si="1350"/>
        <v/>
      </c>
      <c r="AB1403" s="19" t="str">
        <f t="shared" si="1351"/>
        <v/>
      </c>
      <c r="AC1403" s="19" t="str">
        <f t="shared" si="1352"/>
        <v/>
      </c>
      <c r="AD1403" s="19" t="str">
        <f t="shared" si="1353"/>
        <v/>
      </c>
      <c r="AE1403" s="19" t="str">
        <f t="shared" si="1354"/>
        <v/>
      </c>
      <c r="AF1403" s="19" t="str">
        <f t="shared" si="1355"/>
        <v/>
      </c>
      <c r="AG1403" s="19">
        <f t="shared" si="1356"/>
        <v>0</v>
      </c>
      <c r="AH1403" s="19" t="str">
        <f t="shared" si="1357"/>
        <v/>
      </c>
      <c r="AI1403" s="81">
        <f t="shared" si="1358"/>
        <v>0</v>
      </c>
      <c r="AJ1403" s="80">
        <f t="shared" si="1364"/>
        <v>0</v>
      </c>
      <c r="AK1403" s="19">
        <f t="shared" si="1359"/>
        <v>0</v>
      </c>
      <c r="AL1403" s="19">
        <f t="shared" si="1360"/>
        <v>0</v>
      </c>
      <c r="AM1403" s="64">
        <f>IF('Stammdaten Mitarbeitende'!N1403&gt;0,AC1403,0)</f>
        <v>0</v>
      </c>
      <c r="AN1403" s="74">
        <f>IF('Stammdaten Mitarbeitende'!N1403&gt;0,P1403,0)</f>
        <v>0</v>
      </c>
      <c r="AO1403" s="19">
        <f t="shared" si="1361"/>
        <v>0</v>
      </c>
      <c r="AP1403" s="19">
        <f t="shared" si="1362"/>
        <v>0</v>
      </c>
      <c r="AQ1403" s="97">
        <f t="shared" si="1363"/>
        <v>0</v>
      </c>
    </row>
    <row r="1404" spans="1:43" ht="17.25" hidden="1" customHeight="1" x14ac:dyDescent="0.2">
      <c r="A1404" s="347" t="str">
        <f>'Stammdaten Mitarbeitende'!AA1404</f>
        <v/>
      </c>
      <c r="B1404" s="348" t="str">
        <f t="shared" si="1336"/>
        <v/>
      </c>
      <c r="C1404" s="162"/>
      <c r="D1404" s="163"/>
      <c r="E1404" s="164"/>
      <c r="F1404" s="165"/>
      <c r="G1404" s="307"/>
      <c r="H1404" s="308"/>
      <c r="I1404" s="346">
        <f t="shared" si="1337"/>
        <v>0</v>
      </c>
      <c r="J1404" s="309" t="str">
        <f t="shared" si="1338"/>
        <v/>
      </c>
      <c r="K1404" s="164"/>
      <c r="L1404" s="342" t="str">
        <f t="shared" si="1339"/>
        <v/>
      </c>
      <c r="M1404" s="309" t="str">
        <f t="shared" si="1340"/>
        <v/>
      </c>
      <c r="N1404" s="309" t="str">
        <f t="shared" si="1341"/>
        <v/>
      </c>
      <c r="O1404" s="309" t="str">
        <f t="shared" si="1342"/>
        <v/>
      </c>
      <c r="P1404" s="164"/>
      <c r="Q1404" s="309" t="str">
        <f t="shared" si="1343"/>
        <v/>
      </c>
      <c r="R1404" s="309" t="str">
        <f t="shared" si="1344"/>
        <v/>
      </c>
      <c r="S1404" s="56"/>
      <c r="T1404" s="57"/>
      <c r="U1404" s="64" t="str">
        <f>IF($A1404="","",'Stammdaten Mitarbeitende'!L1404)</f>
        <v/>
      </c>
      <c r="V1404" s="63">
        <f t="shared" si="1345"/>
        <v>0</v>
      </c>
      <c r="W1404" s="63" t="str">
        <f t="shared" si="1346"/>
        <v/>
      </c>
      <c r="X1404" s="63" t="str">
        <f t="shared" si="1347"/>
        <v/>
      </c>
      <c r="Y1404" s="65" t="str">
        <f t="shared" si="1348"/>
        <v/>
      </c>
      <c r="Z1404" s="65" t="str">
        <f t="shared" si="1349"/>
        <v/>
      </c>
      <c r="AA1404" s="19" t="str">
        <f t="shared" si="1350"/>
        <v/>
      </c>
      <c r="AB1404" s="19" t="str">
        <f t="shared" si="1351"/>
        <v/>
      </c>
      <c r="AC1404" s="19" t="str">
        <f t="shared" si="1352"/>
        <v/>
      </c>
      <c r="AD1404" s="19" t="str">
        <f t="shared" si="1353"/>
        <v/>
      </c>
      <c r="AE1404" s="19" t="str">
        <f t="shared" si="1354"/>
        <v/>
      </c>
      <c r="AF1404" s="19" t="str">
        <f t="shared" si="1355"/>
        <v/>
      </c>
      <c r="AG1404" s="19">
        <f t="shared" si="1356"/>
        <v>0</v>
      </c>
      <c r="AH1404" s="19" t="str">
        <f t="shared" si="1357"/>
        <v/>
      </c>
      <c r="AI1404" s="81">
        <f t="shared" si="1358"/>
        <v>0</v>
      </c>
      <c r="AJ1404" s="80">
        <f t="shared" si="1364"/>
        <v>0</v>
      </c>
      <c r="AK1404" s="19">
        <f t="shared" si="1359"/>
        <v>0</v>
      </c>
      <c r="AL1404" s="19">
        <f t="shared" si="1360"/>
        <v>0</v>
      </c>
      <c r="AM1404" s="64">
        <f>IF('Stammdaten Mitarbeitende'!N1404&gt;0,AC1404,0)</f>
        <v>0</v>
      </c>
      <c r="AN1404" s="74">
        <f>IF('Stammdaten Mitarbeitende'!N1404&gt;0,P1404,0)</f>
        <v>0</v>
      </c>
      <c r="AO1404" s="19">
        <f t="shared" si="1361"/>
        <v>0</v>
      </c>
      <c r="AP1404" s="19">
        <f t="shared" si="1362"/>
        <v>0</v>
      </c>
      <c r="AQ1404" s="97">
        <f t="shared" si="1363"/>
        <v>0</v>
      </c>
    </row>
    <row r="1405" spans="1:43" ht="17.25" hidden="1" customHeight="1" x14ac:dyDescent="0.2">
      <c r="A1405" s="347" t="str">
        <f>'Stammdaten Mitarbeitende'!AA1405</f>
        <v/>
      </c>
      <c r="B1405" s="348" t="str">
        <f t="shared" si="1336"/>
        <v/>
      </c>
      <c r="C1405" s="162"/>
      <c r="D1405" s="163"/>
      <c r="E1405" s="164"/>
      <c r="F1405" s="165"/>
      <c r="G1405" s="307"/>
      <c r="H1405" s="308"/>
      <c r="I1405" s="346">
        <f t="shared" si="1337"/>
        <v>0</v>
      </c>
      <c r="J1405" s="309" t="str">
        <f t="shared" si="1338"/>
        <v/>
      </c>
      <c r="K1405" s="164"/>
      <c r="L1405" s="342" t="str">
        <f t="shared" si="1339"/>
        <v/>
      </c>
      <c r="M1405" s="309" t="str">
        <f t="shared" si="1340"/>
        <v/>
      </c>
      <c r="N1405" s="309" t="str">
        <f t="shared" si="1341"/>
        <v/>
      </c>
      <c r="O1405" s="309" t="str">
        <f t="shared" si="1342"/>
        <v/>
      </c>
      <c r="P1405" s="164"/>
      <c r="Q1405" s="309" t="str">
        <f t="shared" si="1343"/>
        <v/>
      </c>
      <c r="R1405" s="309" t="str">
        <f t="shared" si="1344"/>
        <v/>
      </c>
      <c r="S1405" s="56"/>
      <c r="T1405" s="57"/>
      <c r="U1405" s="64" t="str">
        <f>IF($A1405="","",'Stammdaten Mitarbeitende'!L1405)</f>
        <v/>
      </c>
      <c r="V1405" s="63">
        <f t="shared" si="1345"/>
        <v>0</v>
      </c>
      <c r="W1405" s="63" t="str">
        <f t="shared" si="1346"/>
        <v/>
      </c>
      <c r="X1405" s="63" t="str">
        <f t="shared" si="1347"/>
        <v/>
      </c>
      <c r="Y1405" s="65" t="str">
        <f t="shared" si="1348"/>
        <v/>
      </c>
      <c r="Z1405" s="65" t="str">
        <f t="shared" si="1349"/>
        <v/>
      </c>
      <c r="AA1405" s="19" t="str">
        <f t="shared" si="1350"/>
        <v/>
      </c>
      <c r="AB1405" s="19" t="str">
        <f t="shared" si="1351"/>
        <v/>
      </c>
      <c r="AC1405" s="19" t="str">
        <f t="shared" si="1352"/>
        <v/>
      </c>
      <c r="AD1405" s="19" t="str">
        <f t="shared" si="1353"/>
        <v/>
      </c>
      <c r="AE1405" s="19" t="str">
        <f t="shared" si="1354"/>
        <v/>
      </c>
      <c r="AF1405" s="19" t="str">
        <f t="shared" si="1355"/>
        <v/>
      </c>
      <c r="AG1405" s="19">
        <f t="shared" si="1356"/>
        <v>0</v>
      </c>
      <c r="AH1405" s="19" t="str">
        <f t="shared" si="1357"/>
        <v/>
      </c>
      <c r="AI1405" s="81">
        <f t="shared" si="1358"/>
        <v>0</v>
      </c>
      <c r="AJ1405" s="80">
        <f t="shared" si="1364"/>
        <v>0</v>
      </c>
      <c r="AK1405" s="19">
        <f t="shared" si="1359"/>
        <v>0</v>
      </c>
      <c r="AL1405" s="19">
        <f t="shared" si="1360"/>
        <v>0</v>
      </c>
      <c r="AM1405" s="64">
        <f>IF('Stammdaten Mitarbeitende'!N1405&gt;0,AC1405,0)</f>
        <v>0</v>
      </c>
      <c r="AN1405" s="74">
        <f>IF('Stammdaten Mitarbeitende'!N1405&gt;0,P1405,0)</f>
        <v>0</v>
      </c>
      <c r="AO1405" s="19">
        <f t="shared" si="1361"/>
        <v>0</v>
      </c>
      <c r="AP1405" s="19">
        <f t="shared" si="1362"/>
        <v>0</v>
      </c>
      <c r="AQ1405" s="97">
        <f t="shared" si="1363"/>
        <v>0</v>
      </c>
    </row>
    <row r="1406" spans="1:43" ht="17.25" hidden="1" customHeight="1" x14ac:dyDescent="0.2">
      <c r="A1406" s="347" t="str">
        <f>'Stammdaten Mitarbeitende'!AA1406</f>
        <v/>
      </c>
      <c r="B1406" s="348" t="str">
        <f t="shared" si="1336"/>
        <v/>
      </c>
      <c r="C1406" s="162"/>
      <c r="D1406" s="163"/>
      <c r="E1406" s="164"/>
      <c r="F1406" s="165"/>
      <c r="G1406" s="307"/>
      <c r="H1406" s="308"/>
      <c r="I1406" s="346">
        <f t="shared" si="1337"/>
        <v>0</v>
      </c>
      <c r="J1406" s="309" t="str">
        <f t="shared" si="1338"/>
        <v/>
      </c>
      <c r="K1406" s="164"/>
      <c r="L1406" s="342" t="str">
        <f t="shared" si="1339"/>
        <v/>
      </c>
      <c r="M1406" s="309" t="str">
        <f t="shared" si="1340"/>
        <v/>
      </c>
      <c r="N1406" s="309" t="str">
        <f t="shared" si="1341"/>
        <v/>
      </c>
      <c r="O1406" s="309" t="str">
        <f t="shared" si="1342"/>
        <v/>
      </c>
      <c r="P1406" s="164"/>
      <c r="Q1406" s="309" t="str">
        <f t="shared" si="1343"/>
        <v/>
      </c>
      <c r="R1406" s="309" t="str">
        <f t="shared" si="1344"/>
        <v/>
      </c>
      <c r="S1406" s="56"/>
      <c r="T1406" s="57"/>
      <c r="U1406" s="64" t="str">
        <f>IF($A1406="","",'Stammdaten Mitarbeitende'!L1406)</f>
        <v/>
      </c>
      <c r="V1406" s="63">
        <f t="shared" si="1345"/>
        <v>0</v>
      </c>
      <c r="W1406" s="63" t="str">
        <f t="shared" si="1346"/>
        <v/>
      </c>
      <c r="X1406" s="63" t="str">
        <f t="shared" si="1347"/>
        <v/>
      </c>
      <c r="Y1406" s="65" t="str">
        <f t="shared" si="1348"/>
        <v/>
      </c>
      <c r="Z1406" s="65" t="str">
        <f t="shared" si="1349"/>
        <v/>
      </c>
      <c r="AA1406" s="19" t="str">
        <f t="shared" si="1350"/>
        <v/>
      </c>
      <c r="AB1406" s="19" t="str">
        <f t="shared" si="1351"/>
        <v/>
      </c>
      <c r="AC1406" s="19" t="str">
        <f t="shared" si="1352"/>
        <v/>
      </c>
      <c r="AD1406" s="19" t="str">
        <f t="shared" si="1353"/>
        <v/>
      </c>
      <c r="AE1406" s="19" t="str">
        <f t="shared" si="1354"/>
        <v/>
      </c>
      <c r="AF1406" s="19" t="str">
        <f t="shared" si="1355"/>
        <v/>
      </c>
      <c r="AG1406" s="19">
        <f t="shared" si="1356"/>
        <v>0</v>
      </c>
      <c r="AH1406" s="19" t="str">
        <f t="shared" si="1357"/>
        <v/>
      </c>
      <c r="AI1406" s="81">
        <f t="shared" si="1358"/>
        <v>0</v>
      </c>
      <c r="AJ1406" s="80">
        <f t="shared" si="1364"/>
        <v>0</v>
      </c>
      <c r="AK1406" s="19">
        <f t="shared" si="1359"/>
        <v>0</v>
      </c>
      <c r="AL1406" s="19">
        <f t="shared" si="1360"/>
        <v>0</v>
      </c>
      <c r="AM1406" s="64">
        <f>IF('Stammdaten Mitarbeitende'!N1406&gt;0,AC1406,0)</f>
        <v>0</v>
      </c>
      <c r="AN1406" s="74">
        <f>IF('Stammdaten Mitarbeitende'!N1406&gt;0,P1406,0)</f>
        <v>0</v>
      </c>
      <c r="AO1406" s="19">
        <f t="shared" si="1361"/>
        <v>0</v>
      </c>
      <c r="AP1406" s="19">
        <f t="shared" si="1362"/>
        <v>0</v>
      </c>
      <c r="AQ1406" s="97">
        <f t="shared" si="1363"/>
        <v>0</v>
      </c>
    </row>
    <row r="1407" spans="1:43" ht="17.25" hidden="1" customHeight="1" x14ac:dyDescent="0.2">
      <c r="A1407" s="347" t="str">
        <f>'Stammdaten Mitarbeitende'!AA1407</f>
        <v/>
      </c>
      <c r="B1407" s="348" t="str">
        <f t="shared" si="1336"/>
        <v/>
      </c>
      <c r="C1407" s="162"/>
      <c r="D1407" s="163"/>
      <c r="E1407" s="164"/>
      <c r="F1407" s="165"/>
      <c r="G1407" s="307"/>
      <c r="H1407" s="308"/>
      <c r="I1407" s="346">
        <f t="shared" si="1337"/>
        <v>0</v>
      </c>
      <c r="J1407" s="309" t="str">
        <f t="shared" si="1338"/>
        <v/>
      </c>
      <c r="K1407" s="164"/>
      <c r="L1407" s="342" t="str">
        <f t="shared" si="1339"/>
        <v/>
      </c>
      <c r="M1407" s="309" t="str">
        <f t="shared" si="1340"/>
        <v/>
      </c>
      <c r="N1407" s="309" t="str">
        <f t="shared" si="1341"/>
        <v/>
      </c>
      <c r="O1407" s="309" t="str">
        <f t="shared" si="1342"/>
        <v/>
      </c>
      <c r="P1407" s="164"/>
      <c r="Q1407" s="309" t="str">
        <f t="shared" si="1343"/>
        <v/>
      </c>
      <c r="R1407" s="309" t="str">
        <f t="shared" si="1344"/>
        <v/>
      </c>
      <c r="S1407" s="56"/>
      <c r="T1407" s="57"/>
      <c r="U1407" s="64" t="str">
        <f>IF($A1407="","",'Stammdaten Mitarbeitende'!L1407)</f>
        <v/>
      </c>
      <c r="V1407" s="63">
        <f t="shared" si="1345"/>
        <v>0</v>
      </c>
      <c r="W1407" s="63" t="str">
        <f t="shared" si="1346"/>
        <v/>
      </c>
      <c r="X1407" s="63" t="str">
        <f t="shared" si="1347"/>
        <v/>
      </c>
      <c r="Y1407" s="65" t="str">
        <f t="shared" si="1348"/>
        <v/>
      </c>
      <c r="Z1407" s="65" t="str">
        <f t="shared" si="1349"/>
        <v/>
      </c>
      <c r="AA1407" s="19" t="str">
        <f t="shared" si="1350"/>
        <v/>
      </c>
      <c r="AB1407" s="19" t="str">
        <f t="shared" si="1351"/>
        <v/>
      </c>
      <c r="AC1407" s="19" t="str">
        <f t="shared" si="1352"/>
        <v/>
      </c>
      <c r="AD1407" s="19" t="str">
        <f t="shared" si="1353"/>
        <v/>
      </c>
      <c r="AE1407" s="19" t="str">
        <f t="shared" si="1354"/>
        <v/>
      </c>
      <c r="AF1407" s="19" t="str">
        <f t="shared" si="1355"/>
        <v/>
      </c>
      <c r="AG1407" s="19">
        <f t="shared" si="1356"/>
        <v>0</v>
      </c>
      <c r="AH1407" s="19" t="str">
        <f t="shared" si="1357"/>
        <v/>
      </c>
      <c r="AI1407" s="81">
        <f t="shared" si="1358"/>
        <v>0</v>
      </c>
      <c r="AJ1407" s="80">
        <f t="shared" si="1364"/>
        <v>0</v>
      </c>
      <c r="AK1407" s="19">
        <f t="shared" si="1359"/>
        <v>0</v>
      </c>
      <c r="AL1407" s="19">
        <f t="shared" si="1360"/>
        <v>0</v>
      </c>
      <c r="AM1407" s="64">
        <f>IF('Stammdaten Mitarbeitende'!N1407&gt;0,AC1407,0)</f>
        <v>0</v>
      </c>
      <c r="AN1407" s="74">
        <f>IF('Stammdaten Mitarbeitende'!N1407&gt;0,P1407,0)</f>
        <v>0</v>
      </c>
      <c r="AO1407" s="19">
        <f t="shared" si="1361"/>
        <v>0</v>
      </c>
      <c r="AP1407" s="19">
        <f t="shared" si="1362"/>
        <v>0</v>
      </c>
      <c r="AQ1407" s="97">
        <f t="shared" si="1363"/>
        <v>0</v>
      </c>
    </row>
    <row r="1408" spans="1:43" ht="17.25" hidden="1" customHeight="1" x14ac:dyDescent="0.2">
      <c r="A1408" s="347" t="str">
        <f>'Stammdaten Mitarbeitende'!AA1408</f>
        <v/>
      </c>
      <c r="B1408" s="348" t="str">
        <f t="shared" si="1336"/>
        <v/>
      </c>
      <c r="C1408" s="162"/>
      <c r="D1408" s="163"/>
      <c r="E1408" s="164"/>
      <c r="F1408" s="165"/>
      <c r="G1408" s="307"/>
      <c r="H1408" s="308"/>
      <c r="I1408" s="346">
        <f t="shared" si="1337"/>
        <v>0</v>
      </c>
      <c r="J1408" s="309" t="str">
        <f t="shared" si="1338"/>
        <v/>
      </c>
      <c r="K1408" s="164"/>
      <c r="L1408" s="342" t="str">
        <f t="shared" si="1339"/>
        <v/>
      </c>
      <c r="M1408" s="309" t="str">
        <f t="shared" si="1340"/>
        <v/>
      </c>
      <c r="N1408" s="309" t="str">
        <f t="shared" si="1341"/>
        <v/>
      </c>
      <c r="O1408" s="309" t="str">
        <f t="shared" si="1342"/>
        <v/>
      </c>
      <c r="P1408" s="164"/>
      <c r="Q1408" s="309" t="str">
        <f t="shared" si="1343"/>
        <v/>
      </c>
      <c r="R1408" s="309" t="str">
        <f t="shared" si="1344"/>
        <v/>
      </c>
      <c r="S1408" s="56"/>
      <c r="T1408" s="57"/>
      <c r="U1408" s="64" t="str">
        <f>IF($A1408="","",'Stammdaten Mitarbeitende'!L1408)</f>
        <v/>
      </c>
      <c r="V1408" s="63">
        <f t="shared" si="1345"/>
        <v>0</v>
      </c>
      <c r="W1408" s="63" t="str">
        <f t="shared" si="1346"/>
        <v/>
      </c>
      <c r="X1408" s="63" t="str">
        <f t="shared" si="1347"/>
        <v/>
      </c>
      <c r="Y1408" s="65" t="str">
        <f t="shared" si="1348"/>
        <v/>
      </c>
      <c r="Z1408" s="65" t="str">
        <f t="shared" si="1349"/>
        <v/>
      </c>
      <c r="AA1408" s="19" t="str">
        <f t="shared" si="1350"/>
        <v/>
      </c>
      <c r="AB1408" s="19" t="str">
        <f t="shared" si="1351"/>
        <v/>
      </c>
      <c r="AC1408" s="19" t="str">
        <f t="shared" si="1352"/>
        <v/>
      </c>
      <c r="AD1408" s="19" t="str">
        <f t="shared" si="1353"/>
        <v/>
      </c>
      <c r="AE1408" s="19" t="str">
        <f t="shared" si="1354"/>
        <v/>
      </c>
      <c r="AF1408" s="19" t="str">
        <f t="shared" si="1355"/>
        <v/>
      </c>
      <c r="AG1408" s="19">
        <f t="shared" si="1356"/>
        <v>0</v>
      </c>
      <c r="AH1408" s="19" t="str">
        <f t="shared" si="1357"/>
        <v/>
      </c>
      <c r="AI1408" s="81">
        <f t="shared" si="1358"/>
        <v>0</v>
      </c>
      <c r="AJ1408" s="80">
        <f t="shared" si="1364"/>
        <v>0</v>
      </c>
      <c r="AK1408" s="19">
        <f t="shared" si="1359"/>
        <v>0</v>
      </c>
      <c r="AL1408" s="19">
        <f t="shared" si="1360"/>
        <v>0</v>
      </c>
      <c r="AM1408" s="64">
        <f>IF('Stammdaten Mitarbeitende'!N1408&gt;0,AC1408,0)</f>
        <v>0</v>
      </c>
      <c r="AN1408" s="74">
        <f>IF('Stammdaten Mitarbeitende'!N1408&gt;0,P1408,0)</f>
        <v>0</v>
      </c>
      <c r="AO1408" s="19">
        <f t="shared" si="1361"/>
        <v>0</v>
      </c>
      <c r="AP1408" s="19">
        <f t="shared" si="1362"/>
        <v>0</v>
      </c>
      <c r="AQ1408" s="97">
        <f t="shared" si="1363"/>
        <v>0</v>
      </c>
    </row>
    <row r="1409" spans="1:43" ht="17.25" hidden="1" customHeight="1" x14ac:dyDescent="0.2">
      <c r="A1409" s="347" t="str">
        <f>'Stammdaten Mitarbeitende'!AA1409</f>
        <v/>
      </c>
      <c r="B1409" s="348" t="str">
        <f t="shared" si="1336"/>
        <v/>
      </c>
      <c r="C1409" s="162"/>
      <c r="D1409" s="163"/>
      <c r="E1409" s="164"/>
      <c r="F1409" s="165"/>
      <c r="G1409" s="307"/>
      <c r="H1409" s="308"/>
      <c r="I1409" s="346">
        <f t="shared" si="1337"/>
        <v>0</v>
      </c>
      <c r="J1409" s="309" t="str">
        <f t="shared" si="1338"/>
        <v/>
      </c>
      <c r="K1409" s="164"/>
      <c r="L1409" s="342" t="str">
        <f t="shared" si="1339"/>
        <v/>
      </c>
      <c r="M1409" s="309" t="str">
        <f t="shared" si="1340"/>
        <v/>
      </c>
      <c r="N1409" s="309" t="str">
        <f t="shared" si="1341"/>
        <v/>
      </c>
      <c r="O1409" s="309" t="str">
        <f t="shared" si="1342"/>
        <v/>
      </c>
      <c r="P1409" s="164"/>
      <c r="Q1409" s="309" t="str">
        <f t="shared" si="1343"/>
        <v/>
      </c>
      <c r="R1409" s="309" t="str">
        <f t="shared" si="1344"/>
        <v/>
      </c>
      <c r="S1409" s="56"/>
      <c r="T1409" s="57"/>
      <c r="U1409" s="64" t="str">
        <f>IF($A1409="","",'Stammdaten Mitarbeitende'!L1409)</f>
        <v/>
      </c>
      <c r="V1409" s="63">
        <f t="shared" si="1345"/>
        <v>0</v>
      </c>
      <c r="W1409" s="63" t="str">
        <f t="shared" si="1346"/>
        <v/>
      </c>
      <c r="X1409" s="63" t="str">
        <f t="shared" si="1347"/>
        <v/>
      </c>
      <c r="Y1409" s="65" t="str">
        <f t="shared" si="1348"/>
        <v/>
      </c>
      <c r="Z1409" s="65" t="str">
        <f t="shared" si="1349"/>
        <v/>
      </c>
      <c r="AA1409" s="19" t="str">
        <f t="shared" si="1350"/>
        <v/>
      </c>
      <c r="AB1409" s="19" t="str">
        <f t="shared" si="1351"/>
        <v/>
      </c>
      <c r="AC1409" s="19" t="str">
        <f t="shared" si="1352"/>
        <v/>
      </c>
      <c r="AD1409" s="19" t="str">
        <f t="shared" si="1353"/>
        <v/>
      </c>
      <c r="AE1409" s="19" t="str">
        <f t="shared" si="1354"/>
        <v/>
      </c>
      <c r="AF1409" s="19" t="str">
        <f t="shared" si="1355"/>
        <v/>
      </c>
      <c r="AG1409" s="19">
        <f t="shared" si="1356"/>
        <v>0</v>
      </c>
      <c r="AH1409" s="19" t="str">
        <f t="shared" si="1357"/>
        <v/>
      </c>
      <c r="AI1409" s="81">
        <f t="shared" si="1358"/>
        <v>0</v>
      </c>
      <c r="AJ1409" s="80">
        <f t="shared" si="1364"/>
        <v>0</v>
      </c>
      <c r="AK1409" s="19">
        <f t="shared" si="1359"/>
        <v>0</v>
      </c>
      <c r="AL1409" s="19">
        <f t="shared" si="1360"/>
        <v>0</v>
      </c>
      <c r="AM1409" s="64">
        <f>IF('Stammdaten Mitarbeitende'!N1409&gt;0,AC1409,0)</f>
        <v>0</v>
      </c>
      <c r="AN1409" s="74">
        <f>IF('Stammdaten Mitarbeitende'!N1409&gt;0,P1409,0)</f>
        <v>0</v>
      </c>
      <c r="AO1409" s="19">
        <f t="shared" si="1361"/>
        <v>0</v>
      </c>
      <c r="AP1409" s="19">
        <f t="shared" si="1362"/>
        <v>0</v>
      </c>
      <c r="AQ1409" s="97">
        <f t="shared" si="1363"/>
        <v>0</v>
      </c>
    </row>
    <row r="1410" spans="1:43" hidden="1" x14ac:dyDescent="0.2">
      <c r="A1410" s="280" t="str">
        <f>Übersetzungstexte!A$296</f>
        <v>Seitentotal</v>
      </c>
      <c r="B1410" s="343"/>
      <c r="C1410" s="281"/>
      <c r="D1410" s="92">
        <f>SUM(D1389:D1409)</f>
        <v>0</v>
      </c>
      <c r="E1410" s="282"/>
      <c r="F1410" s="92">
        <f>SUM(F1389:F1409)</f>
        <v>0</v>
      </c>
      <c r="G1410" s="344"/>
      <c r="H1410" s="159"/>
      <c r="I1410" s="281"/>
      <c r="J1410" s="92">
        <f>SUM(J1389:J1409)</f>
        <v>0</v>
      </c>
      <c r="K1410" s="345"/>
      <c r="L1410" s="159"/>
      <c r="M1410" s="281"/>
      <c r="N1410" s="92">
        <f>SUM(N1389:N1409)</f>
        <v>0</v>
      </c>
      <c r="O1410" s="344"/>
      <c r="P1410" s="92">
        <f>SUM(P1389:P1409)</f>
        <v>0</v>
      </c>
      <c r="Q1410" s="281"/>
      <c r="R1410" s="92">
        <f>SUM(R1389:R1409)</f>
        <v>0</v>
      </c>
      <c r="S1410" s="56"/>
      <c r="T1410" s="56"/>
      <c r="U1410" s="56"/>
      <c r="V1410" s="56"/>
      <c r="W1410" s="56"/>
      <c r="X1410" s="56"/>
      <c r="Y1410" s="18"/>
      <c r="Z1410" s="18"/>
      <c r="AA1410" s="19"/>
      <c r="AB1410" s="19"/>
      <c r="AC1410" s="19"/>
      <c r="AD1410" s="19"/>
      <c r="AE1410" s="19"/>
      <c r="AI1410" s="79"/>
      <c r="AJ1410" s="79"/>
      <c r="AM1410" s="56"/>
    </row>
    <row r="1411" spans="1:43" hidden="1" x14ac:dyDescent="0.2">
      <c r="A1411" s="240" t="str">
        <f>'Stammdaten Betrieb &amp; Abteilung'!D$1</f>
        <v xml:space="preserve">  </v>
      </c>
      <c r="B1411" s="73"/>
      <c r="C1411" s="241"/>
      <c r="D1411" s="242"/>
      <c r="E1411" s="1"/>
      <c r="F1411" s="25"/>
      <c r="G1411" s="1"/>
      <c r="H1411" s="1"/>
      <c r="I1411" s="1"/>
      <c r="J1411" s="243"/>
      <c r="K1411" s="46"/>
      <c r="L1411" s="18"/>
      <c r="M1411" s="22" t="str">
        <f>Übersetzungstexte!A$239</f>
        <v>Betrieb / Betriebsabteilung</v>
      </c>
      <c r="N1411" s="49" t="str">
        <f>'Stammdaten Betrieb &amp; Abteilung'!D$13</f>
        <v xml:space="preserve"> </v>
      </c>
      <c r="O1411" s="1"/>
      <c r="P1411" s="49"/>
      <c r="AI1411" s="79"/>
      <c r="AJ1411" s="79"/>
      <c r="AM1411" s="64"/>
      <c r="AO1411" s="97"/>
    </row>
    <row r="1412" spans="1:43" hidden="1" x14ac:dyDescent="0.2">
      <c r="A1412" s="49" t="str">
        <f>'Stammdaten Betrieb &amp; Abteilung'!D$3</f>
        <v xml:space="preserve"> </v>
      </c>
      <c r="B1412" s="73"/>
      <c r="C1412" s="246"/>
      <c r="D1412" s="242"/>
      <c r="E1412" s="1"/>
      <c r="F1412" s="25"/>
      <c r="G1412" s="1"/>
      <c r="H1412" s="1"/>
      <c r="I1412" s="1"/>
      <c r="J1412" s="247"/>
      <c r="K1412" s="46"/>
      <c r="L1412" s="18"/>
      <c r="M1412" s="22" t="str">
        <f>Übersetzungstexte!A$240</f>
        <v>Abrechnungsperiode</v>
      </c>
      <c r="N1412" s="349" t="str">
        <f>'Stammdaten Betrieb &amp; Abteilung'!D$14</f>
        <v/>
      </c>
      <c r="O1412" s="350"/>
      <c r="P1412" s="350" t="e">
        <f>'Stammdaten Betrieb &amp; Abteilung'!D$12</f>
        <v>#VALUE!</v>
      </c>
      <c r="Q1412" s="351"/>
      <c r="R1412" s="352"/>
      <c r="AI1412" s="79"/>
      <c r="AJ1412" s="79"/>
      <c r="AM1412" s="64"/>
      <c r="AO1412" s="87"/>
      <c r="AP1412" s="87"/>
    </row>
    <row r="1413" spans="1:43" hidden="1" x14ac:dyDescent="0.2">
      <c r="A1413" s="49" t="str">
        <f>'Stammdaten Betrieb &amp; Abteilung'!D$4</f>
        <v xml:space="preserve"> </v>
      </c>
      <c r="B1413" s="73"/>
      <c r="C1413" s="1"/>
      <c r="D1413" s="242"/>
      <c r="E1413" s="1"/>
      <c r="F1413" s="25"/>
      <c r="G1413" s="1"/>
      <c r="H1413" s="1"/>
      <c r="I1413" s="1"/>
      <c r="J1413" s="247"/>
      <c r="K1413" s="46"/>
      <c r="L1413" s="18"/>
      <c r="M1413" s="22" t="str">
        <f>Übersetzungstexte!A$241</f>
        <v>Beginn / Ende der Kurzarbeit</v>
      </c>
      <c r="N1413" s="49" t="str">
        <f>'Stammdaten Betrieb &amp; Abteilung'!D$16</f>
        <v/>
      </c>
      <c r="O1413" s="1"/>
      <c r="P1413" s="49"/>
      <c r="Q1413" s="49"/>
      <c r="AI1413" s="79"/>
      <c r="AJ1413" s="79"/>
      <c r="AM1413" s="64"/>
      <c r="AO1413" s="87"/>
      <c r="AP1413" s="87"/>
    </row>
    <row r="1414" spans="1:43" hidden="1" x14ac:dyDescent="0.2">
      <c r="A1414" s="187"/>
      <c r="B1414" s="188"/>
      <c r="C1414" s="189"/>
      <c r="D1414" s="190"/>
      <c r="E1414" s="189"/>
      <c r="F1414" s="191"/>
      <c r="G1414" s="189"/>
      <c r="H1414" s="189"/>
      <c r="I1414" s="189"/>
      <c r="J1414" s="190"/>
      <c r="K1414" s="190"/>
      <c r="L1414" s="189"/>
      <c r="M1414" s="192"/>
      <c r="N1414" s="189"/>
      <c r="O1414" s="189"/>
      <c r="P1414" s="189"/>
      <c r="Q1414" s="189"/>
      <c r="R1414" s="189"/>
      <c r="AI1414" s="79"/>
      <c r="AJ1414" s="79"/>
      <c r="AM1414" s="64"/>
      <c r="AO1414" s="87"/>
      <c r="AP1414" s="87"/>
    </row>
    <row r="1415" spans="1:43" hidden="1" x14ac:dyDescent="0.2">
      <c r="A1415" s="311">
        <v>1</v>
      </c>
      <c r="B1415" s="312">
        <v>2</v>
      </c>
      <c r="C1415" s="312">
        <v>3</v>
      </c>
      <c r="D1415" s="312">
        <v>4</v>
      </c>
      <c r="E1415" s="312">
        <v>5</v>
      </c>
      <c r="F1415" s="312">
        <v>6</v>
      </c>
      <c r="G1415" s="313"/>
      <c r="H1415" s="314">
        <v>7</v>
      </c>
      <c r="I1415" s="315"/>
      <c r="J1415" s="312">
        <v>8</v>
      </c>
      <c r="K1415" s="312">
        <v>9</v>
      </c>
      <c r="L1415" s="312">
        <v>10</v>
      </c>
      <c r="M1415" s="312">
        <v>11</v>
      </c>
      <c r="N1415" s="312">
        <v>12</v>
      </c>
      <c r="O1415" s="312">
        <v>13</v>
      </c>
      <c r="P1415" s="312"/>
      <c r="Q1415" s="312">
        <v>14</v>
      </c>
      <c r="R1415" s="312">
        <v>15</v>
      </c>
      <c r="S1415" s="54"/>
      <c r="T1415" s="54"/>
      <c r="U1415" s="54"/>
      <c r="V1415" s="58" t="s">
        <v>717</v>
      </c>
      <c r="W1415" s="54" t="s">
        <v>759</v>
      </c>
      <c r="X1415" s="54"/>
      <c r="Y1415" s="59" t="s">
        <v>718</v>
      </c>
      <c r="Z1415" s="54" t="s">
        <v>719</v>
      </c>
      <c r="AA1415" s="59" t="s">
        <v>720</v>
      </c>
      <c r="AB1415" s="59" t="s">
        <v>721</v>
      </c>
      <c r="AC1415" s="59" t="s">
        <v>722</v>
      </c>
      <c r="AD1415" s="59" t="s">
        <v>723</v>
      </c>
      <c r="AE1415" s="59" t="s">
        <v>736</v>
      </c>
      <c r="AF1415" s="66" t="s">
        <v>732</v>
      </c>
      <c r="AG1415" s="66"/>
      <c r="AH1415" s="91" t="s">
        <v>737</v>
      </c>
      <c r="AI1415" s="66"/>
      <c r="AJ1415" s="66"/>
      <c r="AK1415" s="78"/>
      <c r="AL1415" s="78"/>
      <c r="AM1415" s="87" t="s">
        <v>60</v>
      </c>
      <c r="AN1415" s="87" t="s">
        <v>60</v>
      </c>
      <c r="AO1415" s="87"/>
      <c r="AP1415" s="87"/>
      <c r="AQ1415" s="381" t="s">
        <v>800</v>
      </c>
    </row>
    <row r="1416" spans="1:43" s="6" customFormat="1" hidden="1" x14ac:dyDescent="0.2">
      <c r="A1416" s="316" t="str">
        <f>Übersetzungstexte!A$242</f>
        <v/>
      </c>
      <c r="B1416" s="317" t="str">
        <f>Übersetzungstexte!A$245</f>
        <v>anrechen-</v>
      </c>
      <c r="C1416" s="317" t="str">
        <f>Übersetzungstexte!A$248</f>
        <v>Wöchentl.</v>
      </c>
      <c r="D1416" s="318" t="str">
        <f>Übersetzungstexte!A$251</f>
        <v>Sollstd. Abr.-</v>
      </c>
      <c r="E1416" s="310" t="str">
        <f>Übersetzungstexte!A$254</f>
        <v/>
      </c>
      <c r="F1416" s="318" t="str">
        <f>Übersetzungstexte!A$257</f>
        <v>Bezahlte/</v>
      </c>
      <c r="G1416" s="319"/>
      <c r="H1416" s="320" t="str">
        <f>Übersetzungstexte!A$263</f>
        <v>(nur für Gleitzeit)</v>
      </c>
      <c r="I1416" s="321"/>
      <c r="J1416" s="318" t="str">
        <f>Übersetzungstexte!A$269</f>
        <v>Ausfall-</v>
      </c>
      <c r="K1416" s="318" t="str">
        <f>Übersetzungstexte!A$272</f>
        <v>Saldo</v>
      </c>
      <c r="L1416" s="310" t="str">
        <f>Übersetzungstexte!A$275</f>
        <v>Saisonale</v>
      </c>
      <c r="M1416" s="322" t="str">
        <f>Übersetzungstexte!A$278</f>
        <v>Anrechen-</v>
      </c>
      <c r="N1416" s="310" t="str">
        <f>Übersetzungstexte!A$281</f>
        <v>Verdienst-</v>
      </c>
      <c r="O1416" s="310" t="str">
        <f>Übersetzungstexte!A$284</f>
        <v>Verdienst-</v>
      </c>
      <c r="P1416" s="317" t="str">
        <f>Übersetzungstexte!A$287</f>
        <v>Verdienst</v>
      </c>
      <c r="Q1416" s="310" t="str">
        <f>AE$4</f>
        <v xml:space="preserve">Abzug </v>
      </c>
      <c r="R1416" s="310" t="str">
        <f>Übersetzungstexte!A$293</f>
        <v/>
      </c>
      <c r="S1416" s="55"/>
      <c r="T1416" s="55"/>
      <c r="U1416" s="62" t="s">
        <v>680</v>
      </c>
      <c r="V1416" s="60" t="s">
        <v>709</v>
      </c>
      <c r="W1416" s="61" t="s">
        <v>691</v>
      </c>
      <c r="X1416" s="61" t="s">
        <v>554</v>
      </c>
      <c r="Y1416" s="59" t="s">
        <v>729</v>
      </c>
      <c r="Z1416" s="67" t="s">
        <v>671</v>
      </c>
      <c r="AA1416" s="59" t="s">
        <v>731</v>
      </c>
      <c r="AB1416" s="59" t="s">
        <v>694</v>
      </c>
      <c r="AC1416" s="59" t="s">
        <v>674</v>
      </c>
      <c r="AD1416" s="59" t="s">
        <v>674</v>
      </c>
      <c r="AE1416" s="59" t="s">
        <v>677</v>
      </c>
      <c r="AF1416" s="66" t="s">
        <v>677</v>
      </c>
      <c r="AG1416" s="66" t="s">
        <v>673</v>
      </c>
      <c r="AH1416" s="91"/>
      <c r="AI1416" s="66" t="s">
        <v>685</v>
      </c>
      <c r="AJ1416" s="66" t="s">
        <v>685</v>
      </c>
      <c r="AK1416" s="66" t="s">
        <v>764</v>
      </c>
      <c r="AL1416" s="66" t="s">
        <v>667</v>
      </c>
      <c r="AM1416" s="59" t="s">
        <v>674</v>
      </c>
      <c r="AN1416" s="66" t="s">
        <v>673</v>
      </c>
      <c r="AO1416" s="66" t="s">
        <v>764</v>
      </c>
      <c r="AP1416" s="95" t="s">
        <v>46</v>
      </c>
      <c r="AQ1416" s="382" t="s">
        <v>801</v>
      </c>
    </row>
    <row r="1417" spans="1:43" s="6" customFormat="1" hidden="1" x14ac:dyDescent="0.2">
      <c r="A1417" s="323" t="str">
        <f>Übersetzungstexte!A$243</f>
        <v/>
      </c>
      <c r="B1417" s="310" t="str">
        <f>Übersetzungstexte!A$246</f>
        <v>barer Std.-</v>
      </c>
      <c r="C1417" s="317" t="str">
        <f>Übersetzungstexte!A$249</f>
        <v>Arbeitszeit</v>
      </c>
      <c r="D1417" s="318" t="str">
        <f>Übersetzungstexte!A$252</f>
        <v>Periode Inkl.</v>
      </c>
      <c r="E1417" s="310" t="str">
        <f>Übersetzungstexte!A$255</f>
        <v/>
      </c>
      <c r="F1417" s="318" t="str">
        <f>Übersetzungstexte!A$258</f>
        <v>Unbezahlte</v>
      </c>
      <c r="G1417" s="324" t="str">
        <f>Übersetzungstexte!A$261</f>
        <v>Saldo Ende Per.</v>
      </c>
      <c r="H1417" s="325"/>
      <c r="I1417" s="326"/>
      <c r="J1417" s="318" t="str">
        <f>Übersetzungstexte!A$270</f>
        <v>stunden</v>
      </c>
      <c r="K1417" s="318" t="str">
        <f>Übersetzungstexte!A$273</f>
        <v>Mehrstd.</v>
      </c>
      <c r="L1417" s="310" t="str">
        <f>Übersetzungstexte!A$276</f>
        <v>Ausfall-</v>
      </c>
      <c r="M1417" s="322" t="str">
        <f>Übersetzungstexte!A$279</f>
        <v>bare Aus-</v>
      </c>
      <c r="N1417" s="310" t="str">
        <f>Übersetzungstexte!A$282</f>
        <v>ausfall</v>
      </c>
      <c r="O1417" s="310" t="str">
        <f>Übersetzungstexte!A$285</f>
        <v>ausfall</v>
      </c>
      <c r="P1417" s="317" t="str">
        <f>Übersetzungstexte!A$288</f>
        <v>Zwischen-</v>
      </c>
      <c r="Q1417" s="310" t="str">
        <f>Übersetzungstexte!A$291</f>
        <v>Karenztage</v>
      </c>
      <c r="R1417" s="310" t="str">
        <f>Übersetzungstexte!A$294</f>
        <v>Beantragte</v>
      </c>
      <c r="S1417" s="55"/>
      <c r="T1417" s="55"/>
      <c r="U1417" s="55" t="s">
        <v>682</v>
      </c>
      <c r="V1417" s="60" t="s">
        <v>710</v>
      </c>
      <c r="W1417" s="61" t="s">
        <v>692</v>
      </c>
      <c r="X1417" s="61"/>
      <c r="Y1417" s="59" t="s">
        <v>730</v>
      </c>
      <c r="Z1417" s="67" t="s">
        <v>691</v>
      </c>
      <c r="AA1417" s="59" t="s">
        <v>730</v>
      </c>
      <c r="AB1417" s="59" t="s">
        <v>51</v>
      </c>
      <c r="AC1417" s="59" t="s">
        <v>672</v>
      </c>
      <c r="AD1417" s="59" t="s">
        <v>672</v>
      </c>
      <c r="AE1417" s="59" t="s">
        <v>656</v>
      </c>
      <c r="AF1417" s="66" t="s">
        <v>707</v>
      </c>
      <c r="AG1417" s="66" t="s">
        <v>707</v>
      </c>
      <c r="AH1417" s="91" t="s">
        <v>678</v>
      </c>
      <c r="AI1417" s="66" t="s">
        <v>760</v>
      </c>
      <c r="AJ1417" s="66" t="s">
        <v>763</v>
      </c>
      <c r="AK1417" s="66" t="s">
        <v>760</v>
      </c>
      <c r="AL1417" s="66" t="s">
        <v>760</v>
      </c>
      <c r="AM1417" s="59" t="s">
        <v>672</v>
      </c>
      <c r="AN1417" s="66" t="s">
        <v>707</v>
      </c>
      <c r="AO1417" s="66" t="s">
        <v>45</v>
      </c>
      <c r="AP1417" s="95" t="s">
        <v>47</v>
      </c>
      <c r="AQ1417" s="383"/>
    </row>
    <row r="1418" spans="1:43" s="6" customFormat="1" hidden="1" x14ac:dyDescent="0.2">
      <c r="A1418" s="327" t="str">
        <f>Übersetzungstexte!A$244</f>
        <v>Name,Vorname</v>
      </c>
      <c r="B1418" s="328" t="str">
        <f>Übersetzungstexte!A$247</f>
        <v>Verdienst</v>
      </c>
      <c r="C1418" s="329" t="str">
        <f>Übersetzungstexte!A$250</f>
        <v>in der AP</v>
      </c>
      <c r="D1418" s="330" t="str">
        <f>Übersetzungstexte!A$253</f>
        <v>Vorholzeit</v>
      </c>
      <c r="E1418" s="328" t="str">
        <f>Übersetzungstexte!A$256</f>
        <v>Istzeit</v>
      </c>
      <c r="F1418" s="330" t="str">
        <f>Übersetzungstexte!A$259</f>
        <v>Absenzen</v>
      </c>
      <c r="G1418" s="331" t="str">
        <f>Übersetzungstexte!A$262</f>
        <v>vorherg.</v>
      </c>
      <c r="H1418" s="332" t="str">
        <f>Übersetzungstexte!A$265</f>
        <v>laufend</v>
      </c>
      <c r="I1418" s="328" t="str">
        <f>Übersetzungstexte!A$268</f>
        <v>Diff.</v>
      </c>
      <c r="J1418" s="330" t="str">
        <f>Übersetzungstexte!A$271</f>
        <v>total</v>
      </c>
      <c r="K1418" s="330" t="str">
        <f>Übersetzungstexte!A$274</f>
        <v>Vormonate</v>
      </c>
      <c r="L1418" s="328" t="str">
        <f>Übersetzungstexte!A$277</f>
        <v>stunden</v>
      </c>
      <c r="M1418" s="333" t="str">
        <f>Übersetzungstexte!A$280</f>
        <v>fall-Std.</v>
      </c>
      <c r="N1418" s="333" t="str">
        <f>Übersetzungstexte!A$283</f>
        <v>100%</v>
      </c>
      <c r="O1418" s="333" t="str">
        <f>Übersetzungstexte!A$286</f>
        <v>80%</v>
      </c>
      <c r="P1418" s="329" t="str">
        <f>Übersetzungstexte!A$289</f>
        <v>Beschäftigung</v>
      </c>
      <c r="Q1418" s="333" t="str">
        <f>Übersetzungstexte!A$292</f>
        <v>80%</v>
      </c>
      <c r="R1418" s="328" t="str">
        <f>Übersetzungstexte!A$295</f>
        <v>Vergütung</v>
      </c>
      <c r="S1418" s="55"/>
      <c r="T1418" s="55"/>
      <c r="U1418" s="55" t="s">
        <v>673</v>
      </c>
      <c r="V1418" s="61"/>
      <c r="W1418" s="61" t="s">
        <v>738</v>
      </c>
      <c r="X1418" s="61"/>
      <c r="Y1418" s="59" t="s">
        <v>697</v>
      </c>
      <c r="Z1418" s="67" t="s">
        <v>692</v>
      </c>
      <c r="AA1418" s="59" t="s">
        <v>698</v>
      </c>
      <c r="AB1418" s="59" t="s">
        <v>50</v>
      </c>
      <c r="AC1418" s="68" t="s">
        <v>675</v>
      </c>
      <c r="AD1418" s="68" t="s">
        <v>676</v>
      </c>
      <c r="AE1418" s="68" t="s">
        <v>676</v>
      </c>
      <c r="AF1418" s="66" t="s">
        <v>733</v>
      </c>
      <c r="AG1418" s="66" t="s">
        <v>733</v>
      </c>
      <c r="AH1418" s="96" t="s">
        <v>679</v>
      </c>
      <c r="AI1418" s="66" t="s">
        <v>749</v>
      </c>
      <c r="AJ1418" s="66" t="s">
        <v>749</v>
      </c>
      <c r="AK1418" s="66" t="s">
        <v>749</v>
      </c>
      <c r="AL1418" s="66" t="s">
        <v>749</v>
      </c>
      <c r="AM1418" s="68" t="s">
        <v>675</v>
      </c>
      <c r="AN1418" s="66" t="s">
        <v>733</v>
      </c>
      <c r="AO1418" s="66" t="s">
        <v>663</v>
      </c>
      <c r="AP1418" s="95" t="s">
        <v>48</v>
      </c>
      <c r="AQ1418" s="383"/>
    </row>
    <row r="1419" spans="1:43" ht="17.25" hidden="1" customHeight="1" x14ac:dyDescent="0.2">
      <c r="A1419" s="347" t="str">
        <f>'Stammdaten Mitarbeitende'!AA1419</f>
        <v/>
      </c>
      <c r="B1419" s="348" t="str">
        <f t="shared" ref="B1419:B1424" si="1365">U1419</f>
        <v/>
      </c>
      <c r="C1419" s="162"/>
      <c r="D1419" s="163"/>
      <c r="E1419" s="164"/>
      <c r="F1419" s="165"/>
      <c r="G1419" s="307"/>
      <c r="H1419" s="308"/>
      <c r="I1419" s="346">
        <f t="shared" ref="I1419:I1424" si="1366">V1419</f>
        <v>0</v>
      </c>
      <c r="J1419" s="309" t="str">
        <f t="shared" ref="J1419:J1424" si="1367">W1419</f>
        <v/>
      </c>
      <c r="K1419" s="164"/>
      <c r="L1419" s="342" t="str">
        <f t="shared" ref="L1419:L1424" si="1368">Z1419</f>
        <v/>
      </c>
      <c r="M1419" s="309" t="str">
        <f t="shared" ref="M1419:M1424" si="1369">AB1419</f>
        <v/>
      </c>
      <c r="N1419" s="309" t="str">
        <f t="shared" ref="N1419:N1424" si="1370">AC1419</f>
        <v/>
      </c>
      <c r="O1419" s="309" t="str">
        <f t="shared" ref="O1419:O1424" si="1371">AD1419</f>
        <v/>
      </c>
      <c r="P1419" s="164"/>
      <c r="Q1419" s="309" t="str">
        <f t="shared" ref="Q1419:Q1424" si="1372">AE1419</f>
        <v/>
      </c>
      <c r="R1419" s="309" t="str">
        <f t="shared" ref="R1419:R1424" si="1373">AH1419</f>
        <v/>
      </c>
      <c r="S1419" s="56"/>
      <c r="T1419" s="57"/>
      <c r="U1419" s="64" t="str">
        <f>IF($A1419="","",'Stammdaten Mitarbeitende'!L1419)</f>
        <v/>
      </c>
      <c r="V1419" s="63">
        <f t="shared" ref="V1419:V1426" si="1374">IF(AND(G1419="",H1419=""),0,G1419-H1419)</f>
        <v>0</v>
      </c>
      <c r="W1419" s="63" t="str">
        <f t="shared" ref="W1419:W1437" si="1375">IF(OR($A1419="",D1419="",E1419="",F1419="",V1419=""),"",D1419-(E1419+F1419+V1419))</f>
        <v/>
      </c>
      <c r="X1419" s="63" t="str">
        <f t="shared" ref="X1419:X1437" si="1376">IF(W1419="","",MAX(W1419,0))</f>
        <v/>
      </c>
      <c r="Y1419" s="65" t="str">
        <f t="shared" ref="Y1419:Y1426" si="1377">IF(J1419="","",Y$4)</f>
        <v/>
      </c>
      <c r="Z1419" s="65" t="str">
        <f t="shared" ref="Z1419:Z1426" si="1378">IF(J1419="","",J1419*Z$4)</f>
        <v/>
      </c>
      <c r="AA1419" s="19" t="str">
        <f t="shared" ref="AA1419:AA1426" si="1379">IF(Y1419="","",AA$4)</f>
        <v/>
      </c>
      <c r="AB1419" s="19" t="str">
        <f t="shared" ref="AB1419:AB1426" si="1380">IF(J1419="","",ROUND(J1419*AB$4 - MAX(K1419-L1419,0),2))</f>
        <v/>
      </c>
      <c r="AC1419" s="19" t="str">
        <f t="shared" ref="AC1419:AC1426" si="1381">IF(OR($A1419="",J1419="",B1419="",M1419&lt;0),"",MAX(ROUND(M1419*B1419*2,1)/2,0))</f>
        <v/>
      </c>
      <c r="AD1419" s="19" t="str">
        <f t="shared" ref="AD1419:AD1426" si="1382">IF(OR($A1419="",N1419=""),"",ROUND(N1419*8/5,1)/2)</f>
        <v/>
      </c>
      <c r="AE1419" s="19" t="str">
        <f t="shared" ref="AE1419:AE1426" si="1383">IF(OR($A1419="",B1419="",N1419=""),"",ROUND(AE$3*C1419*B1419*16/50,1)/2)</f>
        <v/>
      </c>
      <c r="AF1419" s="19" t="str">
        <f t="shared" ref="AF1419:AF1426" si="1384">IF(OR($A1419="",J1419="",N1419=""),"",MAX(O1419+P1419-N1419,0))</f>
        <v/>
      </c>
      <c r="AG1419" s="19">
        <f t="shared" ref="AG1419:AG1426" si="1385">P1419</f>
        <v>0</v>
      </c>
      <c r="AH1419" s="19" t="str">
        <f t="shared" ref="AH1419:AH1426" si="1386">IF(OR($A1419="",N1419=""),"",ROUND((MAX(O1419-Q1419-AF1419,0))*2,1)/2)</f>
        <v/>
      </c>
      <c r="AI1419" s="81">
        <f t="shared" ref="AI1419:AI1437" si="1387">IF(D1419="",0,1)</f>
        <v>0</v>
      </c>
      <c r="AJ1419" s="80">
        <f>IF(J1419="",0,IF(ROUND(J1419,2)&lt;=0,0,1))</f>
        <v>0</v>
      </c>
      <c r="AK1419" s="19">
        <f t="shared" ref="AK1419:AK1437" si="1388">IF(D1419="",0,D1419)</f>
        <v>0</v>
      </c>
      <c r="AL1419" s="19">
        <f t="shared" ref="AL1419:AL1437" si="1389">IF(D1419="",0,F1419)</f>
        <v>0</v>
      </c>
      <c r="AM1419" s="64">
        <f>IF('Stammdaten Mitarbeitende'!N1419&gt;0,AC1419,0)</f>
        <v>0</v>
      </c>
      <c r="AN1419" s="74">
        <f>IF('Stammdaten Mitarbeitende'!N1419&gt;0,P1419,0)</f>
        <v>0</v>
      </c>
      <c r="AO1419" s="19">
        <f t="shared" ref="AO1419:AO1426" si="1390">D1419</f>
        <v>0</v>
      </c>
      <c r="AP1419" s="19">
        <f t="shared" ref="AP1419:AP1426" si="1391">F1419</f>
        <v>0</v>
      </c>
      <c r="AQ1419" s="97">
        <f t="shared" ref="AQ1419:AQ1437" si="1392">IF(AM1419="",0,MAX(AM1419-AN1419,0))</f>
        <v>0</v>
      </c>
    </row>
    <row r="1420" spans="1:43" ht="17.25" hidden="1" customHeight="1" x14ac:dyDescent="0.2">
      <c r="A1420" s="347" t="str">
        <f>'Stammdaten Mitarbeitende'!AA1420</f>
        <v/>
      </c>
      <c r="B1420" s="348" t="str">
        <f t="shared" si="1365"/>
        <v/>
      </c>
      <c r="C1420" s="162"/>
      <c r="D1420" s="163"/>
      <c r="E1420" s="164"/>
      <c r="F1420" s="165"/>
      <c r="G1420" s="307"/>
      <c r="H1420" s="308"/>
      <c r="I1420" s="346">
        <f t="shared" si="1366"/>
        <v>0</v>
      </c>
      <c r="J1420" s="309" t="str">
        <f t="shared" si="1367"/>
        <v/>
      </c>
      <c r="K1420" s="164"/>
      <c r="L1420" s="342" t="str">
        <f t="shared" si="1368"/>
        <v/>
      </c>
      <c r="M1420" s="309" t="str">
        <f t="shared" si="1369"/>
        <v/>
      </c>
      <c r="N1420" s="309" t="str">
        <f t="shared" si="1370"/>
        <v/>
      </c>
      <c r="O1420" s="309" t="str">
        <f t="shared" si="1371"/>
        <v/>
      </c>
      <c r="P1420" s="164"/>
      <c r="Q1420" s="309" t="str">
        <f t="shared" si="1372"/>
        <v/>
      </c>
      <c r="R1420" s="309" t="str">
        <f t="shared" si="1373"/>
        <v/>
      </c>
      <c r="S1420" s="56"/>
      <c r="T1420" s="57"/>
      <c r="U1420" s="64" t="str">
        <f>IF($A1420="","",'Stammdaten Mitarbeitende'!L1420)</f>
        <v/>
      </c>
      <c r="V1420" s="63">
        <f t="shared" si="1374"/>
        <v>0</v>
      </c>
      <c r="W1420" s="63" t="str">
        <f t="shared" si="1375"/>
        <v/>
      </c>
      <c r="X1420" s="63" t="str">
        <f t="shared" si="1376"/>
        <v/>
      </c>
      <c r="Y1420" s="65" t="str">
        <f t="shared" si="1377"/>
        <v/>
      </c>
      <c r="Z1420" s="65" t="str">
        <f t="shared" si="1378"/>
        <v/>
      </c>
      <c r="AA1420" s="19" t="str">
        <f t="shared" si="1379"/>
        <v/>
      </c>
      <c r="AB1420" s="19" t="str">
        <f t="shared" si="1380"/>
        <v/>
      </c>
      <c r="AC1420" s="19" t="str">
        <f t="shared" si="1381"/>
        <v/>
      </c>
      <c r="AD1420" s="19" t="str">
        <f t="shared" si="1382"/>
        <v/>
      </c>
      <c r="AE1420" s="19" t="str">
        <f t="shared" si="1383"/>
        <v/>
      </c>
      <c r="AF1420" s="19" t="str">
        <f t="shared" si="1384"/>
        <v/>
      </c>
      <c r="AG1420" s="19">
        <f t="shared" si="1385"/>
        <v>0</v>
      </c>
      <c r="AH1420" s="19" t="str">
        <f t="shared" si="1386"/>
        <v/>
      </c>
      <c r="AI1420" s="81">
        <f t="shared" si="1387"/>
        <v>0</v>
      </c>
      <c r="AJ1420" s="80">
        <f t="shared" ref="AJ1420:AJ1437" si="1393">IF(J1420="",0,IF(ROUND(J1420,2)&lt;=0,0,1))</f>
        <v>0</v>
      </c>
      <c r="AK1420" s="19">
        <f t="shared" si="1388"/>
        <v>0</v>
      </c>
      <c r="AL1420" s="19">
        <f t="shared" si="1389"/>
        <v>0</v>
      </c>
      <c r="AM1420" s="64">
        <f>IF('Stammdaten Mitarbeitende'!N1420&gt;0,AC1420,0)</f>
        <v>0</v>
      </c>
      <c r="AN1420" s="74">
        <f>IF('Stammdaten Mitarbeitende'!N1420&gt;0,P1420,0)</f>
        <v>0</v>
      </c>
      <c r="AO1420" s="19">
        <f t="shared" si="1390"/>
        <v>0</v>
      </c>
      <c r="AP1420" s="19">
        <f t="shared" si="1391"/>
        <v>0</v>
      </c>
      <c r="AQ1420" s="97">
        <f t="shared" si="1392"/>
        <v>0</v>
      </c>
    </row>
    <row r="1421" spans="1:43" ht="17.25" hidden="1" customHeight="1" x14ac:dyDescent="0.2">
      <c r="A1421" s="347" t="str">
        <f>'Stammdaten Mitarbeitende'!AA1421</f>
        <v/>
      </c>
      <c r="B1421" s="348" t="str">
        <f t="shared" si="1365"/>
        <v/>
      </c>
      <c r="C1421" s="162"/>
      <c r="D1421" s="163"/>
      <c r="E1421" s="164"/>
      <c r="F1421" s="165"/>
      <c r="G1421" s="307"/>
      <c r="H1421" s="308"/>
      <c r="I1421" s="346">
        <f t="shared" si="1366"/>
        <v>0</v>
      </c>
      <c r="J1421" s="309" t="str">
        <f t="shared" si="1367"/>
        <v/>
      </c>
      <c r="K1421" s="164"/>
      <c r="L1421" s="342" t="str">
        <f t="shared" si="1368"/>
        <v/>
      </c>
      <c r="M1421" s="309" t="str">
        <f t="shared" si="1369"/>
        <v/>
      </c>
      <c r="N1421" s="309" t="str">
        <f t="shared" si="1370"/>
        <v/>
      </c>
      <c r="O1421" s="309" t="str">
        <f t="shared" si="1371"/>
        <v/>
      </c>
      <c r="P1421" s="164"/>
      <c r="Q1421" s="309" t="str">
        <f t="shared" si="1372"/>
        <v/>
      </c>
      <c r="R1421" s="309" t="str">
        <f t="shared" si="1373"/>
        <v/>
      </c>
      <c r="S1421" s="56"/>
      <c r="T1421" s="57"/>
      <c r="U1421" s="64" t="str">
        <f>IF($A1421="","",'Stammdaten Mitarbeitende'!L1421)</f>
        <v/>
      </c>
      <c r="V1421" s="63">
        <f t="shared" si="1374"/>
        <v>0</v>
      </c>
      <c r="W1421" s="63" t="str">
        <f t="shared" si="1375"/>
        <v/>
      </c>
      <c r="X1421" s="63" t="str">
        <f t="shared" si="1376"/>
        <v/>
      </c>
      <c r="Y1421" s="65" t="str">
        <f t="shared" si="1377"/>
        <v/>
      </c>
      <c r="Z1421" s="65" t="str">
        <f t="shared" si="1378"/>
        <v/>
      </c>
      <c r="AA1421" s="19" t="str">
        <f t="shared" si="1379"/>
        <v/>
      </c>
      <c r="AB1421" s="19" t="str">
        <f t="shared" si="1380"/>
        <v/>
      </c>
      <c r="AC1421" s="19" t="str">
        <f t="shared" si="1381"/>
        <v/>
      </c>
      <c r="AD1421" s="19" t="str">
        <f t="shared" si="1382"/>
        <v/>
      </c>
      <c r="AE1421" s="19" t="str">
        <f t="shared" si="1383"/>
        <v/>
      </c>
      <c r="AF1421" s="19" t="str">
        <f t="shared" si="1384"/>
        <v/>
      </c>
      <c r="AG1421" s="19">
        <f t="shared" si="1385"/>
        <v>0</v>
      </c>
      <c r="AH1421" s="19" t="str">
        <f t="shared" si="1386"/>
        <v/>
      </c>
      <c r="AI1421" s="81">
        <f t="shared" si="1387"/>
        <v>0</v>
      </c>
      <c r="AJ1421" s="80">
        <f t="shared" si="1393"/>
        <v>0</v>
      </c>
      <c r="AK1421" s="19">
        <f t="shared" si="1388"/>
        <v>0</v>
      </c>
      <c r="AL1421" s="19">
        <f t="shared" si="1389"/>
        <v>0</v>
      </c>
      <c r="AM1421" s="64">
        <f>IF('Stammdaten Mitarbeitende'!N1421&gt;0,AC1421,0)</f>
        <v>0</v>
      </c>
      <c r="AN1421" s="74">
        <f>IF('Stammdaten Mitarbeitende'!N1421&gt;0,P1421,0)</f>
        <v>0</v>
      </c>
      <c r="AO1421" s="19">
        <f t="shared" si="1390"/>
        <v>0</v>
      </c>
      <c r="AP1421" s="19">
        <f t="shared" si="1391"/>
        <v>0</v>
      </c>
      <c r="AQ1421" s="97">
        <f t="shared" si="1392"/>
        <v>0</v>
      </c>
    </row>
    <row r="1422" spans="1:43" ht="17.25" hidden="1" customHeight="1" x14ac:dyDescent="0.2">
      <c r="A1422" s="347" t="str">
        <f>'Stammdaten Mitarbeitende'!AA1422</f>
        <v/>
      </c>
      <c r="B1422" s="348" t="str">
        <f t="shared" si="1365"/>
        <v/>
      </c>
      <c r="C1422" s="162"/>
      <c r="D1422" s="163"/>
      <c r="E1422" s="164"/>
      <c r="F1422" s="165"/>
      <c r="G1422" s="307"/>
      <c r="H1422" s="308"/>
      <c r="I1422" s="346">
        <f t="shared" si="1366"/>
        <v>0</v>
      </c>
      <c r="J1422" s="309" t="str">
        <f t="shared" si="1367"/>
        <v/>
      </c>
      <c r="K1422" s="164"/>
      <c r="L1422" s="342" t="str">
        <f t="shared" si="1368"/>
        <v/>
      </c>
      <c r="M1422" s="309" t="str">
        <f t="shared" si="1369"/>
        <v/>
      </c>
      <c r="N1422" s="309" t="str">
        <f t="shared" si="1370"/>
        <v/>
      </c>
      <c r="O1422" s="309" t="str">
        <f t="shared" si="1371"/>
        <v/>
      </c>
      <c r="P1422" s="164"/>
      <c r="Q1422" s="309" t="str">
        <f t="shared" si="1372"/>
        <v/>
      </c>
      <c r="R1422" s="309" t="str">
        <f t="shared" si="1373"/>
        <v/>
      </c>
      <c r="S1422" s="56"/>
      <c r="T1422" s="57"/>
      <c r="U1422" s="64" t="str">
        <f>IF($A1422="","",'Stammdaten Mitarbeitende'!L1422)</f>
        <v/>
      </c>
      <c r="V1422" s="63">
        <f t="shared" si="1374"/>
        <v>0</v>
      </c>
      <c r="W1422" s="63" t="str">
        <f t="shared" si="1375"/>
        <v/>
      </c>
      <c r="X1422" s="63" t="str">
        <f t="shared" si="1376"/>
        <v/>
      </c>
      <c r="Y1422" s="65" t="str">
        <f t="shared" si="1377"/>
        <v/>
      </c>
      <c r="Z1422" s="65" t="str">
        <f t="shared" si="1378"/>
        <v/>
      </c>
      <c r="AA1422" s="19" t="str">
        <f t="shared" si="1379"/>
        <v/>
      </c>
      <c r="AB1422" s="19" t="str">
        <f t="shared" si="1380"/>
        <v/>
      </c>
      <c r="AC1422" s="19" t="str">
        <f t="shared" si="1381"/>
        <v/>
      </c>
      <c r="AD1422" s="19" t="str">
        <f t="shared" si="1382"/>
        <v/>
      </c>
      <c r="AE1422" s="19" t="str">
        <f t="shared" si="1383"/>
        <v/>
      </c>
      <c r="AF1422" s="19" t="str">
        <f t="shared" si="1384"/>
        <v/>
      </c>
      <c r="AG1422" s="19">
        <f t="shared" si="1385"/>
        <v>0</v>
      </c>
      <c r="AH1422" s="19" t="str">
        <f t="shared" si="1386"/>
        <v/>
      </c>
      <c r="AI1422" s="81">
        <f t="shared" si="1387"/>
        <v>0</v>
      </c>
      <c r="AJ1422" s="80">
        <f t="shared" si="1393"/>
        <v>0</v>
      </c>
      <c r="AK1422" s="19">
        <f t="shared" si="1388"/>
        <v>0</v>
      </c>
      <c r="AL1422" s="19">
        <f t="shared" si="1389"/>
        <v>0</v>
      </c>
      <c r="AM1422" s="64">
        <f>IF('Stammdaten Mitarbeitende'!N1422&gt;0,AC1422,0)</f>
        <v>0</v>
      </c>
      <c r="AN1422" s="74">
        <f>IF('Stammdaten Mitarbeitende'!N1422&gt;0,P1422,0)</f>
        <v>0</v>
      </c>
      <c r="AO1422" s="19">
        <f t="shared" si="1390"/>
        <v>0</v>
      </c>
      <c r="AP1422" s="19">
        <f t="shared" si="1391"/>
        <v>0</v>
      </c>
      <c r="AQ1422" s="97">
        <f t="shared" si="1392"/>
        <v>0</v>
      </c>
    </row>
    <row r="1423" spans="1:43" ht="17.25" hidden="1" customHeight="1" x14ac:dyDescent="0.2">
      <c r="A1423" s="347" t="str">
        <f>'Stammdaten Mitarbeitende'!AA1423</f>
        <v/>
      </c>
      <c r="B1423" s="348" t="str">
        <f t="shared" si="1365"/>
        <v/>
      </c>
      <c r="C1423" s="162"/>
      <c r="D1423" s="163"/>
      <c r="E1423" s="164"/>
      <c r="F1423" s="165"/>
      <c r="G1423" s="307"/>
      <c r="H1423" s="308"/>
      <c r="I1423" s="346">
        <f t="shared" si="1366"/>
        <v>0</v>
      </c>
      <c r="J1423" s="309" t="str">
        <f t="shared" si="1367"/>
        <v/>
      </c>
      <c r="K1423" s="164"/>
      <c r="L1423" s="342" t="str">
        <f t="shared" si="1368"/>
        <v/>
      </c>
      <c r="M1423" s="309" t="str">
        <f t="shared" si="1369"/>
        <v/>
      </c>
      <c r="N1423" s="309" t="str">
        <f t="shared" si="1370"/>
        <v/>
      </c>
      <c r="O1423" s="309" t="str">
        <f t="shared" si="1371"/>
        <v/>
      </c>
      <c r="P1423" s="164"/>
      <c r="Q1423" s="309" t="str">
        <f t="shared" si="1372"/>
        <v/>
      </c>
      <c r="R1423" s="309" t="str">
        <f t="shared" si="1373"/>
        <v/>
      </c>
      <c r="S1423" s="56"/>
      <c r="T1423" s="57"/>
      <c r="U1423" s="64" t="str">
        <f>IF($A1423="","",'Stammdaten Mitarbeitende'!L1423)</f>
        <v/>
      </c>
      <c r="V1423" s="63">
        <f t="shared" si="1374"/>
        <v>0</v>
      </c>
      <c r="W1423" s="63" t="str">
        <f t="shared" si="1375"/>
        <v/>
      </c>
      <c r="X1423" s="63" t="str">
        <f t="shared" si="1376"/>
        <v/>
      </c>
      <c r="Y1423" s="65" t="str">
        <f t="shared" si="1377"/>
        <v/>
      </c>
      <c r="Z1423" s="65" t="str">
        <f t="shared" si="1378"/>
        <v/>
      </c>
      <c r="AA1423" s="19" t="str">
        <f t="shared" si="1379"/>
        <v/>
      </c>
      <c r="AB1423" s="19" t="str">
        <f t="shared" si="1380"/>
        <v/>
      </c>
      <c r="AC1423" s="19" t="str">
        <f t="shared" si="1381"/>
        <v/>
      </c>
      <c r="AD1423" s="19" t="str">
        <f t="shared" si="1382"/>
        <v/>
      </c>
      <c r="AE1423" s="19" t="str">
        <f t="shared" si="1383"/>
        <v/>
      </c>
      <c r="AF1423" s="19" t="str">
        <f t="shared" si="1384"/>
        <v/>
      </c>
      <c r="AG1423" s="19">
        <f t="shared" si="1385"/>
        <v>0</v>
      </c>
      <c r="AH1423" s="19" t="str">
        <f t="shared" si="1386"/>
        <v/>
      </c>
      <c r="AI1423" s="81">
        <f t="shared" si="1387"/>
        <v>0</v>
      </c>
      <c r="AJ1423" s="80">
        <f t="shared" si="1393"/>
        <v>0</v>
      </c>
      <c r="AK1423" s="19">
        <f t="shared" si="1388"/>
        <v>0</v>
      </c>
      <c r="AL1423" s="19">
        <f t="shared" si="1389"/>
        <v>0</v>
      </c>
      <c r="AM1423" s="64">
        <f>IF('Stammdaten Mitarbeitende'!N1423&gt;0,AC1423,0)</f>
        <v>0</v>
      </c>
      <c r="AN1423" s="74">
        <f>IF('Stammdaten Mitarbeitende'!N1423&gt;0,P1423,0)</f>
        <v>0</v>
      </c>
      <c r="AO1423" s="19">
        <f t="shared" si="1390"/>
        <v>0</v>
      </c>
      <c r="AP1423" s="19">
        <f t="shared" si="1391"/>
        <v>0</v>
      </c>
      <c r="AQ1423" s="97">
        <f t="shared" si="1392"/>
        <v>0</v>
      </c>
    </row>
    <row r="1424" spans="1:43" ht="17.25" hidden="1" customHeight="1" x14ac:dyDescent="0.2">
      <c r="A1424" s="347" t="str">
        <f>'Stammdaten Mitarbeitende'!AA1424</f>
        <v/>
      </c>
      <c r="B1424" s="348" t="str">
        <f t="shared" si="1365"/>
        <v/>
      </c>
      <c r="C1424" s="162"/>
      <c r="D1424" s="163"/>
      <c r="E1424" s="164"/>
      <c r="F1424" s="165"/>
      <c r="G1424" s="307"/>
      <c r="H1424" s="308"/>
      <c r="I1424" s="346">
        <f t="shared" si="1366"/>
        <v>0</v>
      </c>
      <c r="J1424" s="309" t="str">
        <f t="shared" si="1367"/>
        <v/>
      </c>
      <c r="K1424" s="164"/>
      <c r="L1424" s="342" t="str">
        <f t="shared" si="1368"/>
        <v/>
      </c>
      <c r="M1424" s="309" t="str">
        <f t="shared" si="1369"/>
        <v/>
      </c>
      <c r="N1424" s="309" t="str">
        <f t="shared" si="1370"/>
        <v/>
      </c>
      <c r="O1424" s="309" t="str">
        <f t="shared" si="1371"/>
        <v/>
      </c>
      <c r="P1424" s="164"/>
      <c r="Q1424" s="309" t="str">
        <f t="shared" si="1372"/>
        <v/>
      </c>
      <c r="R1424" s="309" t="str">
        <f t="shared" si="1373"/>
        <v/>
      </c>
      <c r="S1424" s="56"/>
      <c r="T1424" s="57"/>
      <c r="U1424" s="64" t="str">
        <f>IF($A1424="","",'Stammdaten Mitarbeitende'!L1424)</f>
        <v/>
      </c>
      <c r="V1424" s="63">
        <f t="shared" si="1374"/>
        <v>0</v>
      </c>
      <c r="W1424" s="63" t="str">
        <f t="shared" si="1375"/>
        <v/>
      </c>
      <c r="X1424" s="63" t="str">
        <f t="shared" si="1376"/>
        <v/>
      </c>
      <c r="Y1424" s="65" t="str">
        <f t="shared" si="1377"/>
        <v/>
      </c>
      <c r="Z1424" s="65" t="str">
        <f t="shared" si="1378"/>
        <v/>
      </c>
      <c r="AA1424" s="19" t="str">
        <f t="shared" si="1379"/>
        <v/>
      </c>
      <c r="AB1424" s="19" t="str">
        <f t="shared" si="1380"/>
        <v/>
      </c>
      <c r="AC1424" s="19" t="str">
        <f t="shared" si="1381"/>
        <v/>
      </c>
      <c r="AD1424" s="19" t="str">
        <f t="shared" si="1382"/>
        <v/>
      </c>
      <c r="AE1424" s="19" t="str">
        <f t="shared" si="1383"/>
        <v/>
      </c>
      <c r="AF1424" s="19" t="str">
        <f t="shared" si="1384"/>
        <v/>
      </c>
      <c r="AG1424" s="19">
        <f t="shared" si="1385"/>
        <v>0</v>
      </c>
      <c r="AH1424" s="19" t="str">
        <f t="shared" si="1386"/>
        <v/>
      </c>
      <c r="AI1424" s="81">
        <f t="shared" si="1387"/>
        <v>0</v>
      </c>
      <c r="AJ1424" s="80">
        <f t="shared" si="1393"/>
        <v>0</v>
      </c>
      <c r="AK1424" s="19">
        <f t="shared" si="1388"/>
        <v>0</v>
      </c>
      <c r="AL1424" s="19">
        <f t="shared" si="1389"/>
        <v>0</v>
      </c>
      <c r="AM1424" s="64">
        <f>IF('Stammdaten Mitarbeitende'!N1424&gt;0,AC1424,0)</f>
        <v>0</v>
      </c>
      <c r="AN1424" s="74">
        <f>IF('Stammdaten Mitarbeitende'!N1424&gt;0,P1424,0)</f>
        <v>0</v>
      </c>
      <c r="AO1424" s="19">
        <f t="shared" si="1390"/>
        <v>0</v>
      </c>
      <c r="AP1424" s="19">
        <f t="shared" si="1391"/>
        <v>0</v>
      </c>
      <c r="AQ1424" s="97">
        <f t="shared" si="1392"/>
        <v>0</v>
      </c>
    </row>
    <row r="1425" spans="1:43" ht="17.25" hidden="1" customHeight="1" x14ac:dyDescent="0.2">
      <c r="A1425" s="347" t="str">
        <f>'Stammdaten Mitarbeitende'!AA1425</f>
        <v/>
      </c>
      <c r="B1425" s="348" t="str">
        <f t="shared" ref="B1425:B1437" si="1394">U1425</f>
        <v/>
      </c>
      <c r="C1425" s="162"/>
      <c r="D1425" s="163"/>
      <c r="E1425" s="164"/>
      <c r="F1425" s="165"/>
      <c r="G1425" s="307"/>
      <c r="H1425" s="308"/>
      <c r="I1425" s="346">
        <f t="shared" ref="I1425:I1437" si="1395">V1425</f>
        <v>0</v>
      </c>
      <c r="J1425" s="309" t="str">
        <f t="shared" ref="J1425:J1437" si="1396">W1425</f>
        <v/>
      </c>
      <c r="K1425" s="164"/>
      <c r="L1425" s="342" t="str">
        <f t="shared" ref="L1425:L1437" si="1397">Z1425</f>
        <v/>
      </c>
      <c r="M1425" s="309" t="str">
        <f t="shared" ref="M1425:M1437" si="1398">AB1425</f>
        <v/>
      </c>
      <c r="N1425" s="309" t="str">
        <f t="shared" ref="N1425:N1437" si="1399">AC1425</f>
        <v/>
      </c>
      <c r="O1425" s="309" t="str">
        <f t="shared" ref="O1425:O1437" si="1400">AD1425</f>
        <v/>
      </c>
      <c r="P1425" s="164"/>
      <c r="Q1425" s="309" t="str">
        <f t="shared" ref="Q1425:Q1437" si="1401">AE1425</f>
        <v/>
      </c>
      <c r="R1425" s="309" t="str">
        <f t="shared" ref="R1425:R1437" si="1402">AH1425</f>
        <v/>
      </c>
      <c r="S1425" s="56"/>
      <c r="T1425" s="57"/>
      <c r="U1425" s="64" t="str">
        <f>IF($A1425="","",'Stammdaten Mitarbeitende'!L1425)</f>
        <v/>
      </c>
      <c r="V1425" s="63">
        <f t="shared" si="1374"/>
        <v>0</v>
      </c>
      <c r="W1425" s="63" t="str">
        <f t="shared" si="1375"/>
        <v/>
      </c>
      <c r="X1425" s="63" t="str">
        <f t="shared" si="1376"/>
        <v/>
      </c>
      <c r="Y1425" s="65" t="str">
        <f t="shared" si="1377"/>
        <v/>
      </c>
      <c r="Z1425" s="65" t="str">
        <f t="shared" si="1378"/>
        <v/>
      </c>
      <c r="AA1425" s="19" t="str">
        <f t="shared" si="1379"/>
        <v/>
      </c>
      <c r="AB1425" s="19" t="str">
        <f t="shared" si="1380"/>
        <v/>
      </c>
      <c r="AC1425" s="19" t="str">
        <f t="shared" si="1381"/>
        <v/>
      </c>
      <c r="AD1425" s="19" t="str">
        <f t="shared" si="1382"/>
        <v/>
      </c>
      <c r="AE1425" s="19" t="str">
        <f t="shared" si="1383"/>
        <v/>
      </c>
      <c r="AF1425" s="19" t="str">
        <f t="shared" si="1384"/>
        <v/>
      </c>
      <c r="AG1425" s="19">
        <f t="shared" si="1385"/>
        <v>0</v>
      </c>
      <c r="AH1425" s="19" t="str">
        <f t="shared" si="1386"/>
        <v/>
      </c>
      <c r="AI1425" s="81">
        <f t="shared" si="1387"/>
        <v>0</v>
      </c>
      <c r="AJ1425" s="80">
        <f t="shared" si="1393"/>
        <v>0</v>
      </c>
      <c r="AK1425" s="19">
        <f t="shared" si="1388"/>
        <v>0</v>
      </c>
      <c r="AL1425" s="19">
        <f t="shared" si="1389"/>
        <v>0</v>
      </c>
      <c r="AM1425" s="64">
        <f>IF('Stammdaten Mitarbeitende'!N1425&gt;0,AC1425,0)</f>
        <v>0</v>
      </c>
      <c r="AN1425" s="74">
        <f>IF('Stammdaten Mitarbeitende'!N1425&gt;0,P1425,0)</f>
        <v>0</v>
      </c>
      <c r="AO1425" s="19">
        <f t="shared" si="1390"/>
        <v>0</v>
      </c>
      <c r="AP1425" s="19">
        <f t="shared" si="1391"/>
        <v>0</v>
      </c>
      <c r="AQ1425" s="97">
        <f t="shared" si="1392"/>
        <v>0</v>
      </c>
    </row>
    <row r="1426" spans="1:43" ht="17.25" hidden="1" customHeight="1" x14ac:dyDescent="0.2">
      <c r="A1426" s="347" t="str">
        <f>'Stammdaten Mitarbeitende'!AA1426</f>
        <v/>
      </c>
      <c r="B1426" s="348" t="str">
        <f t="shared" si="1394"/>
        <v/>
      </c>
      <c r="C1426" s="162"/>
      <c r="D1426" s="163"/>
      <c r="E1426" s="164"/>
      <c r="F1426" s="165"/>
      <c r="G1426" s="307"/>
      <c r="H1426" s="308"/>
      <c r="I1426" s="346">
        <f t="shared" si="1395"/>
        <v>0</v>
      </c>
      <c r="J1426" s="309" t="str">
        <f t="shared" si="1396"/>
        <v/>
      </c>
      <c r="K1426" s="164"/>
      <c r="L1426" s="342" t="str">
        <f t="shared" si="1397"/>
        <v/>
      </c>
      <c r="M1426" s="309" t="str">
        <f t="shared" si="1398"/>
        <v/>
      </c>
      <c r="N1426" s="309" t="str">
        <f t="shared" si="1399"/>
        <v/>
      </c>
      <c r="O1426" s="309" t="str">
        <f t="shared" si="1400"/>
        <v/>
      </c>
      <c r="P1426" s="164"/>
      <c r="Q1426" s="309" t="str">
        <f t="shared" si="1401"/>
        <v/>
      </c>
      <c r="R1426" s="309" t="str">
        <f t="shared" si="1402"/>
        <v/>
      </c>
      <c r="S1426" s="56"/>
      <c r="T1426" s="57"/>
      <c r="U1426" s="64" t="str">
        <f>IF($A1426="","",'Stammdaten Mitarbeitende'!L1426)</f>
        <v/>
      </c>
      <c r="V1426" s="63">
        <f t="shared" si="1374"/>
        <v>0</v>
      </c>
      <c r="W1426" s="63" t="str">
        <f t="shared" si="1375"/>
        <v/>
      </c>
      <c r="X1426" s="63" t="str">
        <f t="shared" si="1376"/>
        <v/>
      </c>
      <c r="Y1426" s="65" t="str">
        <f t="shared" si="1377"/>
        <v/>
      </c>
      <c r="Z1426" s="65" t="str">
        <f t="shared" si="1378"/>
        <v/>
      </c>
      <c r="AA1426" s="19" t="str">
        <f t="shared" si="1379"/>
        <v/>
      </c>
      <c r="AB1426" s="19" t="str">
        <f t="shared" si="1380"/>
        <v/>
      </c>
      <c r="AC1426" s="19" t="str">
        <f t="shared" si="1381"/>
        <v/>
      </c>
      <c r="AD1426" s="19" t="str">
        <f t="shared" si="1382"/>
        <v/>
      </c>
      <c r="AE1426" s="19" t="str">
        <f t="shared" si="1383"/>
        <v/>
      </c>
      <c r="AF1426" s="19" t="str">
        <f t="shared" si="1384"/>
        <v/>
      </c>
      <c r="AG1426" s="19">
        <f t="shared" si="1385"/>
        <v>0</v>
      </c>
      <c r="AH1426" s="19" t="str">
        <f t="shared" si="1386"/>
        <v/>
      </c>
      <c r="AI1426" s="81">
        <f t="shared" si="1387"/>
        <v>0</v>
      </c>
      <c r="AJ1426" s="80">
        <f t="shared" si="1393"/>
        <v>0</v>
      </c>
      <c r="AK1426" s="19">
        <f t="shared" si="1388"/>
        <v>0</v>
      </c>
      <c r="AL1426" s="19">
        <f t="shared" si="1389"/>
        <v>0</v>
      </c>
      <c r="AM1426" s="64">
        <f>IF('Stammdaten Mitarbeitende'!N1426&gt;0,AC1426,0)</f>
        <v>0</v>
      </c>
      <c r="AN1426" s="74">
        <f>IF('Stammdaten Mitarbeitende'!N1426&gt;0,P1426,0)</f>
        <v>0</v>
      </c>
      <c r="AO1426" s="19">
        <f t="shared" si="1390"/>
        <v>0</v>
      </c>
      <c r="AP1426" s="19">
        <f t="shared" si="1391"/>
        <v>0</v>
      </c>
      <c r="AQ1426" s="97">
        <f t="shared" si="1392"/>
        <v>0</v>
      </c>
    </row>
    <row r="1427" spans="1:43" ht="17.25" hidden="1" customHeight="1" x14ac:dyDescent="0.2">
      <c r="A1427" s="347" t="str">
        <f>'Stammdaten Mitarbeitende'!AA1427</f>
        <v/>
      </c>
      <c r="B1427" s="348" t="str">
        <f t="shared" si="1394"/>
        <v/>
      </c>
      <c r="C1427" s="162"/>
      <c r="D1427" s="163"/>
      <c r="E1427" s="164"/>
      <c r="F1427" s="165"/>
      <c r="G1427" s="307"/>
      <c r="H1427" s="308"/>
      <c r="I1427" s="346">
        <f t="shared" si="1395"/>
        <v>0</v>
      </c>
      <c r="J1427" s="309" t="str">
        <f t="shared" si="1396"/>
        <v/>
      </c>
      <c r="K1427" s="164"/>
      <c r="L1427" s="342" t="str">
        <f t="shared" si="1397"/>
        <v/>
      </c>
      <c r="M1427" s="309" t="str">
        <f t="shared" si="1398"/>
        <v/>
      </c>
      <c r="N1427" s="309" t="str">
        <f t="shared" si="1399"/>
        <v/>
      </c>
      <c r="O1427" s="309" t="str">
        <f t="shared" si="1400"/>
        <v/>
      </c>
      <c r="P1427" s="164"/>
      <c r="Q1427" s="309" t="str">
        <f t="shared" si="1401"/>
        <v/>
      </c>
      <c r="R1427" s="309" t="str">
        <f t="shared" si="1402"/>
        <v/>
      </c>
      <c r="S1427" s="56"/>
      <c r="T1427" s="57"/>
      <c r="U1427" s="64" t="str">
        <f>IF($A1427="","",'Stammdaten Mitarbeitende'!L1427)</f>
        <v/>
      </c>
      <c r="V1427" s="63">
        <f t="shared" ref="V1427:V1437" si="1403">IF(AND(G1427="",H1427=""),0,G1427-H1427)</f>
        <v>0</v>
      </c>
      <c r="W1427" s="63" t="str">
        <f t="shared" si="1375"/>
        <v/>
      </c>
      <c r="X1427" s="63" t="str">
        <f t="shared" si="1376"/>
        <v/>
      </c>
      <c r="Y1427" s="65" t="str">
        <f t="shared" ref="Y1427:Y1437" si="1404">IF(J1427="","",Y$4)</f>
        <v/>
      </c>
      <c r="Z1427" s="65" t="str">
        <f t="shared" ref="Z1427:Z1437" si="1405">IF(J1427="","",J1427*Z$4)</f>
        <v/>
      </c>
      <c r="AA1427" s="19" t="str">
        <f t="shared" ref="AA1427:AA1437" si="1406">IF(Y1427="","",AA$4)</f>
        <v/>
      </c>
      <c r="AB1427" s="19" t="str">
        <f t="shared" ref="AB1427:AB1437" si="1407">IF(J1427="","",ROUND(J1427*AB$4 - MAX(K1427-L1427,0),2))</f>
        <v/>
      </c>
      <c r="AC1427" s="19" t="str">
        <f t="shared" ref="AC1427:AC1437" si="1408">IF(OR($A1427="",J1427="",B1427="",M1427&lt;0),"",MAX(ROUND(M1427*B1427*2,1)/2,0))</f>
        <v/>
      </c>
      <c r="AD1427" s="19" t="str">
        <f t="shared" ref="AD1427:AD1437" si="1409">IF(OR($A1427="",N1427=""),"",ROUND(N1427*8/5,1)/2)</f>
        <v/>
      </c>
      <c r="AE1427" s="19" t="str">
        <f t="shared" ref="AE1427:AE1437" si="1410">IF(OR($A1427="",B1427="",N1427=""),"",ROUND(AE$3*C1427*B1427*16/50,1)/2)</f>
        <v/>
      </c>
      <c r="AF1427" s="19" t="str">
        <f t="shared" ref="AF1427:AF1437" si="1411">IF(OR($A1427="",J1427="",N1427=""),"",MAX(O1427+P1427-N1427,0))</f>
        <v/>
      </c>
      <c r="AG1427" s="19">
        <f t="shared" ref="AG1427:AG1437" si="1412">P1427</f>
        <v>0</v>
      </c>
      <c r="AH1427" s="19" t="str">
        <f t="shared" ref="AH1427:AH1437" si="1413">IF(OR($A1427="",N1427=""),"",ROUND((MAX(O1427-Q1427-AF1427,0))*2,1)/2)</f>
        <v/>
      </c>
      <c r="AI1427" s="81">
        <f t="shared" si="1387"/>
        <v>0</v>
      </c>
      <c r="AJ1427" s="80">
        <f t="shared" si="1393"/>
        <v>0</v>
      </c>
      <c r="AK1427" s="19">
        <f t="shared" si="1388"/>
        <v>0</v>
      </c>
      <c r="AL1427" s="19">
        <f t="shared" si="1389"/>
        <v>0</v>
      </c>
      <c r="AM1427" s="64">
        <f>IF('Stammdaten Mitarbeitende'!N1427&gt;0,AC1427,0)</f>
        <v>0</v>
      </c>
      <c r="AN1427" s="74">
        <f>IF('Stammdaten Mitarbeitende'!N1427&gt;0,P1427,0)</f>
        <v>0</v>
      </c>
      <c r="AO1427" s="19">
        <f t="shared" ref="AO1427:AO1437" si="1414">D1427</f>
        <v>0</v>
      </c>
      <c r="AP1427" s="19">
        <f t="shared" ref="AP1427:AP1437" si="1415">F1427</f>
        <v>0</v>
      </c>
      <c r="AQ1427" s="97">
        <f t="shared" si="1392"/>
        <v>0</v>
      </c>
    </row>
    <row r="1428" spans="1:43" ht="17.25" hidden="1" customHeight="1" x14ac:dyDescent="0.2">
      <c r="A1428" s="347" t="str">
        <f>'Stammdaten Mitarbeitende'!AA1428</f>
        <v/>
      </c>
      <c r="B1428" s="348" t="str">
        <f t="shared" si="1394"/>
        <v/>
      </c>
      <c r="C1428" s="162"/>
      <c r="D1428" s="163"/>
      <c r="E1428" s="164"/>
      <c r="F1428" s="165"/>
      <c r="G1428" s="307"/>
      <c r="H1428" s="308"/>
      <c r="I1428" s="346">
        <f t="shared" si="1395"/>
        <v>0</v>
      </c>
      <c r="J1428" s="309" t="str">
        <f t="shared" si="1396"/>
        <v/>
      </c>
      <c r="K1428" s="164"/>
      <c r="L1428" s="342" t="str">
        <f t="shared" si="1397"/>
        <v/>
      </c>
      <c r="M1428" s="309" t="str">
        <f t="shared" si="1398"/>
        <v/>
      </c>
      <c r="N1428" s="309" t="str">
        <f t="shared" si="1399"/>
        <v/>
      </c>
      <c r="O1428" s="309" t="str">
        <f t="shared" si="1400"/>
        <v/>
      </c>
      <c r="P1428" s="164"/>
      <c r="Q1428" s="309" t="str">
        <f t="shared" si="1401"/>
        <v/>
      </c>
      <c r="R1428" s="309" t="str">
        <f t="shared" si="1402"/>
        <v/>
      </c>
      <c r="S1428" s="56"/>
      <c r="T1428" s="57"/>
      <c r="U1428" s="64" t="str">
        <f>IF($A1428="","",'Stammdaten Mitarbeitende'!L1428)</f>
        <v/>
      </c>
      <c r="V1428" s="63">
        <f t="shared" si="1403"/>
        <v>0</v>
      </c>
      <c r="W1428" s="63" t="str">
        <f t="shared" si="1375"/>
        <v/>
      </c>
      <c r="X1428" s="63" t="str">
        <f t="shared" si="1376"/>
        <v/>
      </c>
      <c r="Y1428" s="65" t="str">
        <f t="shared" si="1404"/>
        <v/>
      </c>
      <c r="Z1428" s="65" t="str">
        <f t="shared" si="1405"/>
        <v/>
      </c>
      <c r="AA1428" s="19" t="str">
        <f t="shared" si="1406"/>
        <v/>
      </c>
      <c r="AB1428" s="19" t="str">
        <f t="shared" si="1407"/>
        <v/>
      </c>
      <c r="AC1428" s="19" t="str">
        <f t="shared" si="1408"/>
        <v/>
      </c>
      <c r="AD1428" s="19" t="str">
        <f t="shared" si="1409"/>
        <v/>
      </c>
      <c r="AE1428" s="19" t="str">
        <f t="shared" si="1410"/>
        <v/>
      </c>
      <c r="AF1428" s="19" t="str">
        <f t="shared" si="1411"/>
        <v/>
      </c>
      <c r="AG1428" s="19">
        <f t="shared" si="1412"/>
        <v>0</v>
      </c>
      <c r="AH1428" s="19" t="str">
        <f t="shared" si="1413"/>
        <v/>
      </c>
      <c r="AI1428" s="81">
        <f t="shared" si="1387"/>
        <v>0</v>
      </c>
      <c r="AJ1428" s="80">
        <f t="shared" si="1393"/>
        <v>0</v>
      </c>
      <c r="AK1428" s="19">
        <f t="shared" si="1388"/>
        <v>0</v>
      </c>
      <c r="AL1428" s="19">
        <f t="shared" si="1389"/>
        <v>0</v>
      </c>
      <c r="AM1428" s="64">
        <f>IF('Stammdaten Mitarbeitende'!N1428&gt;0,AC1428,0)</f>
        <v>0</v>
      </c>
      <c r="AN1428" s="74">
        <f>IF('Stammdaten Mitarbeitende'!N1428&gt;0,P1428,0)</f>
        <v>0</v>
      </c>
      <c r="AO1428" s="19">
        <f t="shared" si="1414"/>
        <v>0</v>
      </c>
      <c r="AP1428" s="19">
        <f t="shared" si="1415"/>
        <v>0</v>
      </c>
      <c r="AQ1428" s="97">
        <f t="shared" si="1392"/>
        <v>0</v>
      </c>
    </row>
    <row r="1429" spans="1:43" ht="17.25" hidden="1" customHeight="1" x14ac:dyDescent="0.2">
      <c r="A1429" s="347" t="str">
        <f>'Stammdaten Mitarbeitende'!AA1429</f>
        <v/>
      </c>
      <c r="B1429" s="348" t="str">
        <f t="shared" si="1394"/>
        <v/>
      </c>
      <c r="C1429" s="162"/>
      <c r="D1429" s="163"/>
      <c r="E1429" s="164"/>
      <c r="F1429" s="165"/>
      <c r="G1429" s="307"/>
      <c r="H1429" s="308"/>
      <c r="I1429" s="346">
        <f t="shared" si="1395"/>
        <v>0</v>
      </c>
      <c r="J1429" s="309" t="str">
        <f t="shared" si="1396"/>
        <v/>
      </c>
      <c r="K1429" s="164"/>
      <c r="L1429" s="342" t="str">
        <f t="shared" si="1397"/>
        <v/>
      </c>
      <c r="M1429" s="309" t="str">
        <f t="shared" si="1398"/>
        <v/>
      </c>
      <c r="N1429" s="309" t="str">
        <f t="shared" si="1399"/>
        <v/>
      </c>
      <c r="O1429" s="309" t="str">
        <f t="shared" si="1400"/>
        <v/>
      </c>
      <c r="P1429" s="164"/>
      <c r="Q1429" s="309" t="str">
        <f t="shared" si="1401"/>
        <v/>
      </c>
      <c r="R1429" s="309" t="str">
        <f t="shared" si="1402"/>
        <v/>
      </c>
      <c r="S1429" s="56"/>
      <c r="T1429" s="57"/>
      <c r="U1429" s="64" t="str">
        <f>IF($A1429="","",'Stammdaten Mitarbeitende'!L1429)</f>
        <v/>
      </c>
      <c r="V1429" s="63">
        <f t="shared" si="1403"/>
        <v>0</v>
      </c>
      <c r="W1429" s="63" t="str">
        <f t="shared" si="1375"/>
        <v/>
      </c>
      <c r="X1429" s="63" t="str">
        <f t="shared" si="1376"/>
        <v/>
      </c>
      <c r="Y1429" s="65" t="str">
        <f t="shared" si="1404"/>
        <v/>
      </c>
      <c r="Z1429" s="65" t="str">
        <f t="shared" si="1405"/>
        <v/>
      </c>
      <c r="AA1429" s="19" t="str">
        <f t="shared" si="1406"/>
        <v/>
      </c>
      <c r="AB1429" s="19" t="str">
        <f t="shared" si="1407"/>
        <v/>
      </c>
      <c r="AC1429" s="19" t="str">
        <f t="shared" si="1408"/>
        <v/>
      </c>
      <c r="AD1429" s="19" t="str">
        <f t="shared" si="1409"/>
        <v/>
      </c>
      <c r="AE1429" s="19" t="str">
        <f t="shared" si="1410"/>
        <v/>
      </c>
      <c r="AF1429" s="19" t="str">
        <f t="shared" si="1411"/>
        <v/>
      </c>
      <c r="AG1429" s="19">
        <f t="shared" si="1412"/>
        <v>0</v>
      </c>
      <c r="AH1429" s="19" t="str">
        <f t="shared" si="1413"/>
        <v/>
      </c>
      <c r="AI1429" s="81">
        <f t="shared" si="1387"/>
        <v>0</v>
      </c>
      <c r="AJ1429" s="80">
        <f t="shared" si="1393"/>
        <v>0</v>
      </c>
      <c r="AK1429" s="19">
        <f t="shared" si="1388"/>
        <v>0</v>
      </c>
      <c r="AL1429" s="19">
        <f t="shared" si="1389"/>
        <v>0</v>
      </c>
      <c r="AM1429" s="64">
        <f>IF('Stammdaten Mitarbeitende'!N1429&gt;0,AC1429,0)</f>
        <v>0</v>
      </c>
      <c r="AN1429" s="74">
        <f>IF('Stammdaten Mitarbeitende'!N1429&gt;0,P1429,0)</f>
        <v>0</v>
      </c>
      <c r="AO1429" s="19">
        <f t="shared" si="1414"/>
        <v>0</v>
      </c>
      <c r="AP1429" s="19">
        <f t="shared" si="1415"/>
        <v>0</v>
      </c>
      <c r="AQ1429" s="97">
        <f t="shared" si="1392"/>
        <v>0</v>
      </c>
    </row>
    <row r="1430" spans="1:43" ht="17.25" hidden="1" customHeight="1" x14ac:dyDescent="0.2">
      <c r="A1430" s="347" t="str">
        <f>'Stammdaten Mitarbeitende'!AA1430</f>
        <v/>
      </c>
      <c r="B1430" s="348" t="str">
        <f t="shared" si="1394"/>
        <v/>
      </c>
      <c r="C1430" s="162"/>
      <c r="D1430" s="163"/>
      <c r="E1430" s="164"/>
      <c r="F1430" s="165"/>
      <c r="G1430" s="307"/>
      <c r="H1430" s="308"/>
      <c r="I1430" s="346">
        <f t="shared" si="1395"/>
        <v>0</v>
      </c>
      <c r="J1430" s="309" t="str">
        <f t="shared" si="1396"/>
        <v/>
      </c>
      <c r="K1430" s="164"/>
      <c r="L1430" s="342" t="str">
        <f t="shared" si="1397"/>
        <v/>
      </c>
      <c r="M1430" s="309" t="str">
        <f t="shared" si="1398"/>
        <v/>
      </c>
      <c r="N1430" s="309" t="str">
        <f t="shared" si="1399"/>
        <v/>
      </c>
      <c r="O1430" s="309" t="str">
        <f t="shared" si="1400"/>
        <v/>
      </c>
      <c r="P1430" s="164"/>
      <c r="Q1430" s="309" t="str">
        <f t="shared" si="1401"/>
        <v/>
      </c>
      <c r="R1430" s="309" t="str">
        <f t="shared" si="1402"/>
        <v/>
      </c>
      <c r="S1430" s="56"/>
      <c r="T1430" s="57"/>
      <c r="U1430" s="64" t="str">
        <f>IF($A1430="","",'Stammdaten Mitarbeitende'!L1430)</f>
        <v/>
      </c>
      <c r="V1430" s="63">
        <f t="shared" si="1403"/>
        <v>0</v>
      </c>
      <c r="W1430" s="63" t="str">
        <f t="shared" si="1375"/>
        <v/>
      </c>
      <c r="X1430" s="63" t="str">
        <f t="shared" si="1376"/>
        <v/>
      </c>
      <c r="Y1430" s="65" t="str">
        <f t="shared" si="1404"/>
        <v/>
      </c>
      <c r="Z1430" s="65" t="str">
        <f t="shared" si="1405"/>
        <v/>
      </c>
      <c r="AA1430" s="19" t="str">
        <f t="shared" si="1406"/>
        <v/>
      </c>
      <c r="AB1430" s="19" t="str">
        <f t="shared" si="1407"/>
        <v/>
      </c>
      <c r="AC1430" s="19" t="str">
        <f t="shared" si="1408"/>
        <v/>
      </c>
      <c r="AD1430" s="19" t="str">
        <f t="shared" si="1409"/>
        <v/>
      </c>
      <c r="AE1430" s="19" t="str">
        <f t="shared" si="1410"/>
        <v/>
      </c>
      <c r="AF1430" s="19" t="str">
        <f t="shared" si="1411"/>
        <v/>
      </c>
      <c r="AG1430" s="19">
        <f t="shared" si="1412"/>
        <v>0</v>
      </c>
      <c r="AH1430" s="19" t="str">
        <f t="shared" si="1413"/>
        <v/>
      </c>
      <c r="AI1430" s="81">
        <f t="shared" si="1387"/>
        <v>0</v>
      </c>
      <c r="AJ1430" s="80">
        <f t="shared" si="1393"/>
        <v>0</v>
      </c>
      <c r="AK1430" s="19">
        <f t="shared" si="1388"/>
        <v>0</v>
      </c>
      <c r="AL1430" s="19">
        <f t="shared" si="1389"/>
        <v>0</v>
      </c>
      <c r="AM1430" s="64">
        <f>IF('Stammdaten Mitarbeitende'!N1430&gt;0,AC1430,0)</f>
        <v>0</v>
      </c>
      <c r="AN1430" s="74">
        <f>IF('Stammdaten Mitarbeitende'!N1430&gt;0,P1430,0)</f>
        <v>0</v>
      </c>
      <c r="AO1430" s="19">
        <f t="shared" si="1414"/>
        <v>0</v>
      </c>
      <c r="AP1430" s="19">
        <f t="shared" si="1415"/>
        <v>0</v>
      </c>
      <c r="AQ1430" s="97">
        <f t="shared" si="1392"/>
        <v>0</v>
      </c>
    </row>
    <row r="1431" spans="1:43" ht="17.25" hidden="1" customHeight="1" x14ac:dyDescent="0.2">
      <c r="A1431" s="347" t="str">
        <f>'Stammdaten Mitarbeitende'!AA1431</f>
        <v/>
      </c>
      <c r="B1431" s="348" t="str">
        <f t="shared" si="1394"/>
        <v/>
      </c>
      <c r="C1431" s="162"/>
      <c r="D1431" s="163"/>
      <c r="E1431" s="164"/>
      <c r="F1431" s="165"/>
      <c r="G1431" s="307"/>
      <c r="H1431" s="308"/>
      <c r="I1431" s="346">
        <f t="shared" si="1395"/>
        <v>0</v>
      </c>
      <c r="J1431" s="309" t="str">
        <f t="shared" si="1396"/>
        <v/>
      </c>
      <c r="K1431" s="164"/>
      <c r="L1431" s="342" t="str">
        <f t="shared" si="1397"/>
        <v/>
      </c>
      <c r="M1431" s="309" t="str">
        <f t="shared" si="1398"/>
        <v/>
      </c>
      <c r="N1431" s="309" t="str">
        <f t="shared" si="1399"/>
        <v/>
      </c>
      <c r="O1431" s="309" t="str">
        <f t="shared" si="1400"/>
        <v/>
      </c>
      <c r="P1431" s="164"/>
      <c r="Q1431" s="309" t="str">
        <f t="shared" si="1401"/>
        <v/>
      </c>
      <c r="R1431" s="309" t="str">
        <f t="shared" si="1402"/>
        <v/>
      </c>
      <c r="S1431" s="56"/>
      <c r="T1431" s="57"/>
      <c r="U1431" s="64" t="str">
        <f>IF($A1431="","",'Stammdaten Mitarbeitende'!L1431)</f>
        <v/>
      </c>
      <c r="V1431" s="63">
        <f t="shared" si="1403"/>
        <v>0</v>
      </c>
      <c r="W1431" s="63" t="str">
        <f t="shared" si="1375"/>
        <v/>
      </c>
      <c r="X1431" s="63" t="str">
        <f t="shared" si="1376"/>
        <v/>
      </c>
      <c r="Y1431" s="65" t="str">
        <f t="shared" si="1404"/>
        <v/>
      </c>
      <c r="Z1431" s="65" t="str">
        <f t="shared" si="1405"/>
        <v/>
      </c>
      <c r="AA1431" s="19" t="str">
        <f t="shared" si="1406"/>
        <v/>
      </c>
      <c r="AB1431" s="19" t="str">
        <f t="shared" si="1407"/>
        <v/>
      </c>
      <c r="AC1431" s="19" t="str">
        <f t="shared" si="1408"/>
        <v/>
      </c>
      <c r="AD1431" s="19" t="str">
        <f t="shared" si="1409"/>
        <v/>
      </c>
      <c r="AE1431" s="19" t="str">
        <f t="shared" si="1410"/>
        <v/>
      </c>
      <c r="AF1431" s="19" t="str">
        <f t="shared" si="1411"/>
        <v/>
      </c>
      <c r="AG1431" s="19">
        <f t="shared" si="1412"/>
        <v>0</v>
      </c>
      <c r="AH1431" s="19" t="str">
        <f t="shared" si="1413"/>
        <v/>
      </c>
      <c r="AI1431" s="81">
        <f t="shared" si="1387"/>
        <v>0</v>
      </c>
      <c r="AJ1431" s="80">
        <f t="shared" si="1393"/>
        <v>0</v>
      </c>
      <c r="AK1431" s="19">
        <f t="shared" si="1388"/>
        <v>0</v>
      </c>
      <c r="AL1431" s="19">
        <f t="shared" si="1389"/>
        <v>0</v>
      </c>
      <c r="AM1431" s="64">
        <f>IF('Stammdaten Mitarbeitende'!N1431&gt;0,AC1431,0)</f>
        <v>0</v>
      </c>
      <c r="AN1431" s="74">
        <f>IF('Stammdaten Mitarbeitende'!N1431&gt;0,P1431,0)</f>
        <v>0</v>
      </c>
      <c r="AO1431" s="19">
        <f t="shared" si="1414"/>
        <v>0</v>
      </c>
      <c r="AP1431" s="19">
        <f t="shared" si="1415"/>
        <v>0</v>
      </c>
      <c r="AQ1431" s="97">
        <f t="shared" si="1392"/>
        <v>0</v>
      </c>
    </row>
    <row r="1432" spans="1:43" ht="17.25" hidden="1" customHeight="1" x14ac:dyDescent="0.2">
      <c r="A1432" s="347" t="str">
        <f>'Stammdaten Mitarbeitende'!AA1432</f>
        <v/>
      </c>
      <c r="B1432" s="348" t="str">
        <f t="shared" si="1394"/>
        <v/>
      </c>
      <c r="C1432" s="162"/>
      <c r="D1432" s="163"/>
      <c r="E1432" s="164"/>
      <c r="F1432" s="165"/>
      <c r="G1432" s="307"/>
      <c r="H1432" s="308"/>
      <c r="I1432" s="346">
        <f t="shared" si="1395"/>
        <v>0</v>
      </c>
      <c r="J1432" s="309" t="str">
        <f t="shared" si="1396"/>
        <v/>
      </c>
      <c r="K1432" s="164"/>
      <c r="L1432" s="342" t="str">
        <f t="shared" si="1397"/>
        <v/>
      </c>
      <c r="M1432" s="309" t="str">
        <f t="shared" si="1398"/>
        <v/>
      </c>
      <c r="N1432" s="309" t="str">
        <f t="shared" si="1399"/>
        <v/>
      </c>
      <c r="O1432" s="309" t="str">
        <f t="shared" si="1400"/>
        <v/>
      </c>
      <c r="P1432" s="164"/>
      <c r="Q1432" s="309" t="str">
        <f t="shared" si="1401"/>
        <v/>
      </c>
      <c r="R1432" s="309" t="str">
        <f t="shared" si="1402"/>
        <v/>
      </c>
      <c r="S1432" s="56"/>
      <c r="T1432" s="57"/>
      <c r="U1432" s="64" t="str">
        <f>IF($A1432="","",'Stammdaten Mitarbeitende'!L1432)</f>
        <v/>
      </c>
      <c r="V1432" s="63">
        <f t="shared" si="1403"/>
        <v>0</v>
      </c>
      <c r="W1432" s="63" t="str">
        <f t="shared" si="1375"/>
        <v/>
      </c>
      <c r="X1432" s="63" t="str">
        <f t="shared" si="1376"/>
        <v/>
      </c>
      <c r="Y1432" s="65" t="str">
        <f t="shared" si="1404"/>
        <v/>
      </c>
      <c r="Z1432" s="65" t="str">
        <f t="shared" si="1405"/>
        <v/>
      </c>
      <c r="AA1432" s="19" t="str">
        <f t="shared" si="1406"/>
        <v/>
      </c>
      <c r="AB1432" s="19" t="str">
        <f t="shared" si="1407"/>
        <v/>
      </c>
      <c r="AC1432" s="19" t="str">
        <f t="shared" si="1408"/>
        <v/>
      </c>
      <c r="AD1432" s="19" t="str">
        <f t="shared" si="1409"/>
        <v/>
      </c>
      <c r="AE1432" s="19" t="str">
        <f t="shared" si="1410"/>
        <v/>
      </c>
      <c r="AF1432" s="19" t="str">
        <f t="shared" si="1411"/>
        <v/>
      </c>
      <c r="AG1432" s="19">
        <f t="shared" si="1412"/>
        <v>0</v>
      </c>
      <c r="AH1432" s="19" t="str">
        <f t="shared" si="1413"/>
        <v/>
      </c>
      <c r="AI1432" s="81">
        <f t="shared" si="1387"/>
        <v>0</v>
      </c>
      <c r="AJ1432" s="80">
        <f t="shared" si="1393"/>
        <v>0</v>
      </c>
      <c r="AK1432" s="19">
        <f t="shared" si="1388"/>
        <v>0</v>
      </c>
      <c r="AL1432" s="19">
        <f t="shared" si="1389"/>
        <v>0</v>
      </c>
      <c r="AM1432" s="64">
        <f>IF('Stammdaten Mitarbeitende'!N1432&gt;0,AC1432,0)</f>
        <v>0</v>
      </c>
      <c r="AN1432" s="74">
        <f>IF('Stammdaten Mitarbeitende'!N1432&gt;0,P1432,0)</f>
        <v>0</v>
      </c>
      <c r="AO1432" s="19">
        <f t="shared" si="1414"/>
        <v>0</v>
      </c>
      <c r="AP1432" s="19">
        <f t="shared" si="1415"/>
        <v>0</v>
      </c>
      <c r="AQ1432" s="97">
        <f t="shared" si="1392"/>
        <v>0</v>
      </c>
    </row>
    <row r="1433" spans="1:43" ht="17.25" hidden="1" customHeight="1" x14ac:dyDescent="0.2">
      <c r="A1433" s="347" t="str">
        <f>'Stammdaten Mitarbeitende'!AA1433</f>
        <v/>
      </c>
      <c r="B1433" s="348" t="str">
        <f t="shared" si="1394"/>
        <v/>
      </c>
      <c r="C1433" s="162"/>
      <c r="D1433" s="163"/>
      <c r="E1433" s="164"/>
      <c r="F1433" s="165"/>
      <c r="G1433" s="307"/>
      <c r="H1433" s="308"/>
      <c r="I1433" s="346">
        <f t="shared" si="1395"/>
        <v>0</v>
      </c>
      <c r="J1433" s="309" t="str">
        <f t="shared" si="1396"/>
        <v/>
      </c>
      <c r="K1433" s="164"/>
      <c r="L1433" s="342" t="str">
        <f t="shared" si="1397"/>
        <v/>
      </c>
      <c r="M1433" s="309" t="str">
        <f t="shared" si="1398"/>
        <v/>
      </c>
      <c r="N1433" s="309" t="str">
        <f t="shared" si="1399"/>
        <v/>
      </c>
      <c r="O1433" s="309" t="str">
        <f t="shared" si="1400"/>
        <v/>
      </c>
      <c r="P1433" s="164"/>
      <c r="Q1433" s="309" t="str">
        <f t="shared" si="1401"/>
        <v/>
      </c>
      <c r="R1433" s="309" t="str">
        <f t="shared" si="1402"/>
        <v/>
      </c>
      <c r="S1433" s="56"/>
      <c r="T1433" s="57"/>
      <c r="U1433" s="64" t="str">
        <f>IF($A1433="","",'Stammdaten Mitarbeitende'!L1433)</f>
        <v/>
      </c>
      <c r="V1433" s="63">
        <f t="shared" si="1403"/>
        <v>0</v>
      </c>
      <c r="W1433" s="63" t="str">
        <f t="shared" si="1375"/>
        <v/>
      </c>
      <c r="X1433" s="63" t="str">
        <f t="shared" si="1376"/>
        <v/>
      </c>
      <c r="Y1433" s="65" t="str">
        <f t="shared" si="1404"/>
        <v/>
      </c>
      <c r="Z1433" s="65" t="str">
        <f t="shared" si="1405"/>
        <v/>
      </c>
      <c r="AA1433" s="19" t="str">
        <f t="shared" si="1406"/>
        <v/>
      </c>
      <c r="AB1433" s="19" t="str">
        <f t="shared" si="1407"/>
        <v/>
      </c>
      <c r="AC1433" s="19" t="str">
        <f t="shared" si="1408"/>
        <v/>
      </c>
      <c r="AD1433" s="19" t="str">
        <f t="shared" si="1409"/>
        <v/>
      </c>
      <c r="AE1433" s="19" t="str">
        <f t="shared" si="1410"/>
        <v/>
      </c>
      <c r="AF1433" s="19" t="str">
        <f t="shared" si="1411"/>
        <v/>
      </c>
      <c r="AG1433" s="19">
        <f t="shared" si="1412"/>
        <v>0</v>
      </c>
      <c r="AH1433" s="19" t="str">
        <f t="shared" si="1413"/>
        <v/>
      </c>
      <c r="AI1433" s="81">
        <f t="shared" si="1387"/>
        <v>0</v>
      </c>
      <c r="AJ1433" s="80">
        <f t="shared" si="1393"/>
        <v>0</v>
      </c>
      <c r="AK1433" s="19">
        <f t="shared" si="1388"/>
        <v>0</v>
      </c>
      <c r="AL1433" s="19">
        <f t="shared" si="1389"/>
        <v>0</v>
      </c>
      <c r="AM1433" s="64">
        <f>IF('Stammdaten Mitarbeitende'!N1433&gt;0,AC1433,0)</f>
        <v>0</v>
      </c>
      <c r="AN1433" s="74">
        <f>IF('Stammdaten Mitarbeitende'!N1433&gt;0,P1433,0)</f>
        <v>0</v>
      </c>
      <c r="AO1433" s="19">
        <f t="shared" si="1414"/>
        <v>0</v>
      </c>
      <c r="AP1433" s="19">
        <f t="shared" si="1415"/>
        <v>0</v>
      </c>
      <c r="AQ1433" s="97">
        <f t="shared" si="1392"/>
        <v>0</v>
      </c>
    </row>
    <row r="1434" spans="1:43" ht="17.25" hidden="1" customHeight="1" x14ac:dyDescent="0.2">
      <c r="A1434" s="347" t="str">
        <f>'Stammdaten Mitarbeitende'!AA1434</f>
        <v/>
      </c>
      <c r="B1434" s="348" t="str">
        <f t="shared" si="1394"/>
        <v/>
      </c>
      <c r="C1434" s="162"/>
      <c r="D1434" s="163"/>
      <c r="E1434" s="164"/>
      <c r="F1434" s="165"/>
      <c r="G1434" s="307"/>
      <c r="H1434" s="308"/>
      <c r="I1434" s="346">
        <f t="shared" si="1395"/>
        <v>0</v>
      </c>
      <c r="J1434" s="309" t="str">
        <f t="shared" si="1396"/>
        <v/>
      </c>
      <c r="K1434" s="164"/>
      <c r="L1434" s="342" t="str">
        <f t="shared" si="1397"/>
        <v/>
      </c>
      <c r="M1434" s="309" t="str">
        <f t="shared" si="1398"/>
        <v/>
      </c>
      <c r="N1434" s="309" t="str">
        <f t="shared" si="1399"/>
        <v/>
      </c>
      <c r="O1434" s="309" t="str">
        <f t="shared" si="1400"/>
        <v/>
      </c>
      <c r="P1434" s="164"/>
      <c r="Q1434" s="309" t="str">
        <f t="shared" si="1401"/>
        <v/>
      </c>
      <c r="R1434" s="309" t="str">
        <f t="shared" si="1402"/>
        <v/>
      </c>
      <c r="S1434" s="56"/>
      <c r="T1434" s="57"/>
      <c r="U1434" s="64" t="str">
        <f>IF($A1434="","",'Stammdaten Mitarbeitende'!L1434)</f>
        <v/>
      </c>
      <c r="V1434" s="63">
        <f t="shared" si="1403"/>
        <v>0</v>
      </c>
      <c r="W1434" s="63" t="str">
        <f t="shared" si="1375"/>
        <v/>
      </c>
      <c r="X1434" s="63" t="str">
        <f t="shared" si="1376"/>
        <v/>
      </c>
      <c r="Y1434" s="65" t="str">
        <f t="shared" si="1404"/>
        <v/>
      </c>
      <c r="Z1434" s="65" t="str">
        <f t="shared" si="1405"/>
        <v/>
      </c>
      <c r="AA1434" s="19" t="str">
        <f t="shared" si="1406"/>
        <v/>
      </c>
      <c r="AB1434" s="19" t="str">
        <f t="shared" si="1407"/>
        <v/>
      </c>
      <c r="AC1434" s="19" t="str">
        <f t="shared" si="1408"/>
        <v/>
      </c>
      <c r="AD1434" s="19" t="str">
        <f t="shared" si="1409"/>
        <v/>
      </c>
      <c r="AE1434" s="19" t="str">
        <f t="shared" si="1410"/>
        <v/>
      </c>
      <c r="AF1434" s="19" t="str">
        <f t="shared" si="1411"/>
        <v/>
      </c>
      <c r="AG1434" s="19">
        <f t="shared" si="1412"/>
        <v>0</v>
      </c>
      <c r="AH1434" s="19" t="str">
        <f t="shared" si="1413"/>
        <v/>
      </c>
      <c r="AI1434" s="81">
        <f t="shared" si="1387"/>
        <v>0</v>
      </c>
      <c r="AJ1434" s="80">
        <f t="shared" si="1393"/>
        <v>0</v>
      </c>
      <c r="AK1434" s="19">
        <f t="shared" si="1388"/>
        <v>0</v>
      </c>
      <c r="AL1434" s="19">
        <f t="shared" si="1389"/>
        <v>0</v>
      </c>
      <c r="AM1434" s="64">
        <f>IF('Stammdaten Mitarbeitende'!N1434&gt;0,AC1434,0)</f>
        <v>0</v>
      </c>
      <c r="AN1434" s="74">
        <f>IF('Stammdaten Mitarbeitende'!N1434&gt;0,P1434,0)</f>
        <v>0</v>
      </c>
      <c r="AO1434" s="19">
        <f t="shared" si="1414"/>
        <v>0</v>
      </c>
      <c r="AP1434" s="19">
        <f t="shared" si="1415"/>
        <v>0</v>
      </c>
      <c r="AQ1434" s="97">
        <f t="shared" si="1392"/>
        <v>0</v>
      </c>
    </row>
    <row r="1435" spans="1:43" ht="17.25" hidden="1" customHeight="1" x14ac:dyDescent="0.2">
      <c r="A1435" s="347" t="str">
        <f>'Stammdaten Mitarbeitende'!AA1435</f>
        <v/>
      </c>
      <c r="B1435" s="348" t="str">
        <f t="shared" si="1394"/>
        <v/>
      </c>
      <c r="C1435" s="162"/>
      <c r="D1435" s="163"/>
      <c r="E1435" s="164"/>
      <c r="F1435" s="165"/>
      <c r="G1435" s="307"/>
      <c r="H1435" s="308"/>
      <c r="I1435" s="346">
        <f t="shared" si="1395"/>
        <v>0</v>
      </c>
      <c r="J1435" s="309" t="str">
        <f t="shared" si="1396"/>
        <v/>
      </c>
      <c r="K1435" s="164"/>
      <c r="L1435" s="342" t="str">
        <f t="shared" si="1397"/>
        <v/>
      </c>
      <c r="M1435" s="309" t="str">
        <f t="shared" si="1398"/>
        <v/>
      </c>
      <c r="N1435" s="309" t="str">
        <f t="shared" si="1399"/>
        <v/>
      </c>
      <c r="O1435" s="309" t="str">
        <f t="shared" si="1400"/>
        <v/>
      </c>
      <c r="P1435" s="164"/>
      <c r="Q1435" s="309" t="str">
        <f t="shared" si="1401"/>
        <v/>
      </c>
      <c r="R1435" s="309" t="str">
        <f t="shared" si="1402"/>
        <v/>
      </c>
      <c r="S1435" s="56"/>
      <c r="T1435" s="57"/>
      <c r="U1435" s="64" t="str">
        <f>IF($A1435="","",'Stammdaten Mitarbeitende'!L1435)</f>
        <v/>
      </c>
      <c r="V1435" s="63">
        <f t="shared" si="1403"/>
        <v>0</v>
      </c>
      <c r="W1435" s="63" t="str">
        <f t="shared" si="1375"/>
        <v/>
      </c>
      <c r="X1435" s="63" t="str">
        <f t="shared" si="1376"/>
        <v/>
      </c>
      <c r="Y1435" s="65" t="str">
        <f t="shared" si="1404"/>
        <v/>
      </c>
      <c r="Z1435" s="65" t="str">
        <f t="shared" si="1405"/>
        <v/>
      </c>
      <c r="AA1435" s="19" t="str">
        <f t="shared" si="1406"/>
        <v/>
      </c>
      <c r="AB1435" s="19" t="str">
        <f t="shared" si="1407"/>
        <v/>
      </c>
      <c r="AC1435" s="19" t="str">
        <f t="shared" si="1408"/>
        <v/>
      </c>
      <c r="AD1435" s="19" t="str">
        <f t="shared" si="1409"/>
        <v/>
      </c>
      <c r="AE1435" s="19" t="str">
        <f t="shared" si="1410"/>
        <v/>
      </c>
      <c r="AF1435" s="19" t="str">
        <f t="shared" si="1411"/>
        <v/>
      </c>
      <c r="AG1435" s="19">
        <f t="shared" si="1412"/>
        <v>0</v>
      </c>
      <c r="AH1435" s="19" t="str">
        <f t="shared" si="1413"/>
        <v/>
      </c>
      <c r="AI1435" s="81">
        <f t="shared" si="1387"/>
        <v>0</v>
      </c>
      <c r="AJ1435" s="80">
        <f t="shared" si="1393"/>
        <v>0</v>
      </c>
      <c r="AK1435" s="19">
        <f t="shared" si="1388"/>
        <v>0</v>
      </c>
      <c r="AL1435" s="19">
        <f t="shared" si="1389"/>
        <v>0</v>
      </c>
      <c r="AM1435" s="64">
        <f>IF('Stammdaten Mitarbeitende'!N1435&gt;0,AC1435,0)</f>
        <v>0</v>
      </c>
      <c r="AN1435" s="74">
        <f>IF('Stammdaten Mitarbeitende'!N1435&gt;0,P1435,0)</f>
        <v>0</v>
      </c>
      <c r="AO1435" s="19">
        <f t="shared" si="1414"/>
        <v>0</v>
      </c>
      <c r="AP1435" s="19">
        <f t="shared" si="1415"/>
        <v>0</v>
      </c>
      <c r="AQ1435" s="97">
        <f t="shared" si="1392"/>
        <v>0</v>
      </c>
    </row>
    <row r="1436" spans="1:43" ht="17.25" hidden="1" customHeight="1" x14ac:dyDescent="0.2">
      <c r="A1436" s="347" t="str">
        <f>'Stammdaten Mitarbeitende'!AA1436</f>
        <v/>
      </c>
      <c r="B1436" s="348" t="str">
        <f t="shared" si="1394"/>
        <v/>
      </c>
      <c r="C1436" s="162"/>
      <c r="D1436" s="163"/>
      <c r="E1436" s="164"/>
      <c r="F1436" s="165"/>
      <c r="G1436" s="307"/>
      <c r="H1436" s="308"/>
      <c r="I1436" s="346">
        <f t="shared" si="1395"/>
        <v>0</v>
      </c>
      <c r="J1436" s="309" t="str">
        <f t="shared" si="1396"/>
        <v/>
      </c>
      <c r="K1436" s="164"/>
      <c r="L1436" s="342" t="str">
        <f t="shared" si="1397"/>
        <v/>
      </c>
      <c r="M1436" s="309" t="str">
        <f t="shared" si="1398"/>
        <v/>
      </c>
      <c r="N1436" s="309" t="str">
        <f t="shared" si="1399"/>
        <v/>
      </c>
      <c r="O1436" s="309" t="str">
        <f t="shared" si="1400"/>
        <v/>
      </c>
      <c r="P1436" s="164"/>
      <c r="Q1436" s="309" t="str">
        <f t="shared" si="1401"/>
        <v/>
      </c>
      <c r="R1436" s="309" t="str">
        <f t="shared" si="1402"/>
        <v/>
      </c>
      <c r="S1436" s="56"/>
      <c r="T1436" s="57"/>
      <c r="U1436" s="64" t="str">
        <f>IF($A1436="","",'Stammdaten Mitarbeitende'!L1436)</f>
        <v/>
      </c>
      <c r="V1436" s="63">
        <f t="shared" si="1403"/>
        <v>0</v>
      </c>
      <c r="W1436" s="63" t="str">
        <f t="shared" si="1375"/>
        <v/>
      </c>
      <c r="X1436" s="63" t="str">
        <f t="shared" si="1376"/>
        <v/>
      </c>
      <c r="Y1436" s="65" t="str">
        <f t="shared" si="1404"/>
        <v/>
      </c>
      <c r="Z1436" s="65" t="str">
        <f t="shared" si="1405"/>
        <v/>
      </c>
      <c r="AA1436" s="19" t="str">
        <f t="shared" si="1406"/>
        <v/>
      </c>
      <c r="AB1436" s="19" t="str">
        <f t="shared" si="1407"/>
        <v/>
      </c>
      <c r="AC1436" s="19" t="str">
        <f t="shared" si="1408"/>
        <v/>
      </c>
      <c r="AD1436" s="19" t="str">
        <f t="shared" si="1409"/>
        <v/>
      </c>
      <c r="AE1436" s="19" t="str">
        <f t="shared" si="1410"/>
        <v/>
      </c>
      <c r="AF1436" s="19" t="str">
        <f t="shared" si="1411"/>
        <v/>
      </c>
      <c r="AG1436" s="19">
        <f t="shared" si="1412"/>
        <v>0</v>
      </c>
      <c r="AH1436" s="19" t="str">
        <f t="shared" si="1413"/>
        <v/>
      </c>
      <c r="AI1436" s="81">
        <f t="shared" si="1387"/>
        <v>0</v>
      </c>
      <c r="AJ1436" s="80">
        <f t="shared" si="1393"/>
        <v>0</v>
      </c>
      <c r="AK1436" s="19">
        <f t="shared" si="1388"/>
        <v>0</v>
      </c>
      <c r="AL1436" s="19">
        <f t="shared" si="1389"/>
        <v>0</v>
      </c>
      <c r="AM1436" s="64">
        <f>IF('Stammdaten Mitarbeitende'!N1436&gt;0,AC1436,0)</f>
        <v>0</v>
      </c>
      <c r="AN1436" s="74">
        <f>IF('Stammdaten Mitarbeitende'!N1436&gt;0,P1436,0)</f>
        <v>0</v>
      </c>
      <c r="AO1436" s="19">
        <f t="shared" si="1414"/>
        <v>0</v>
      </c>
      <c r="AP1436" s="19">
        <f t="shared" si="1415"/>
        <v>0</v>
      </c>
      <c r="AQ1436" s="97">
        <f t="shared" si="1392"/>
        <v>0</v>
      </c>
    </row>
    <row r="1437" spans="1:43" ht="17.25" hidden="1" customHeight="1" x14ac:dyDescent="0.2">
      <c r="A1437" s="347" t="str">
        <f>'Stammdaten Mitarbeitende'!AA1437</f>
        <v/>
      </c>
      <c r="B1437" s="348" t="str">
        <f t="shared" si="1394"/>
        <v/>
      </c>
      <c r="C1437" s="162"/>
      <c r="D1437" s="163"/>
      <c r="E1437" s="164"/>
      <c r="F1437" s="165"/>
      <c r="G1437" s="307"/>
      <c r="H1437" s="308"/>
      <c r="I1437" s="346">
        <f t="shared" si="1395"/>
        <v>0</v>
      </c>
      <c r="J1437" s="309" t="str">
        <f t="shared" si="1396"/>
        <v/>
      </c>
      <c r="K1437" s="164"/>
      <c r="L1437" s="342" t="str">
        <f t="shared" si="1397"/>
        <v/>
      </c>
      <c r="M1437" s="309" t="str">
        <f t="shared" si="1398"/>
        <v/>
      </c>
      <c r="N1437" s="309" t="str">
        <f t="shared" si="1399"/>
        <v/>
      </c>
      <c r="O1437" s="309" t="str">
        <f t="shared" si="1400"/>
        <v/>
      </c>
      <c r="P1437" s="164"/>
      <c r="Q1437" s="309" t="str">
        <f t="shared" si="1401"/>
        <v/>
      </c>
      <c r="R1437" s="309" t="str">
        <f t="shared" si="1402"/>
        <v/>
      </c>
      <c r="S1437" s="56"/>
      <c r="T1437" s="57"/>
      <c r="U1437" s="64" t="str">
        <f>IF($A1437="","",'Stammdaten Mitarbeitende'!L1437)</f>
        <v/>
      </c>
      <c r="V1437" s="63">
        <f t="shared" si="1403"/>
        <v>0</v>
      </c>
      <c r="W1437" s="63" t="str">
        <f t="shared" si="1375"/>
        <v/>
      </c>
      <c r="X1437" s="63" t="str">
        <f t="shared" si="1376"/>
        <v/>
      </c>
      <c r="Y1437" s="65" t="str">
        <f t="shared" si="1404"/>
        <v/>
      </c>
      <c r="Z1437" s="65" t="str">
        <f t="shared" si="1405"/>
        <v/>
      </c>
      <c r="AA1437" s="19" t="str">
        <f t="shared" si="1406"/>
        <v/>
      </c>
      <c r="AB1437" s="19" t="str">
        <f t="shared" si="1407"/>
        <v/>
      </c>
      <c r="AC1437" s="19" t="str">
        <f t="shared" si="1408"/>
        <v/>
      </c>
      <c r="AD1437" s="19" t="str">
        <f t="shared" si="1409"/>
        <v/>
      </c>
      <c r="AE1437" s="19" t="str">
        <f t="shared" si="1410"/>
        <v/>
      </c>
      <c r="AF1437" s="19" t="str">
        <f t="shared" si="1411"/>
        <v/>
      </c>
      <c r="AG1437" s="19">
        <f t="shared" si="1412"/>
        <v>0</v>
      </c>
      <c r="AH1437" s="19" t="str">
        <f t="shared" si="1413"/>
        <v/>
      </c>
      <c r="AI1437" s="81">
        <f t="shared" si="1387"/>
        <v>0</v>
      </c>
      <c r="AJ1437" s="80">
        <f t="shared" si="1393"/>
        <v>0</v>
      </c>
      <c r="AK1437" s="19">
        <f t="shared" si="1388"/>
        <v>0</v>
      </c>
      <c r="AL1437" s="19">
        <f t="shared" si="1389"/>
        <v>0</v>
      </c>
      <c r="AM1437" s="64">
        <f>IF('Stammdaten Mitarbeitende'!N1437&gt;0,AC1437,0)</f>
        <v>0</v>
      </c>
      <c r="AN1437" s="74">
        <f>IF('Stammdaten Mitarbeitende'!N1437&gt;0,P1437,0)</f>
        <v>0</v>
      </c>
      <c r="AO1437" s="19">
        <f t="shared" si="1414"/>
        <v>0</v>
      </c>
      <c r="AP1437" s="19">
        <f t="shared" si="1415"/>
        <v>0</v>
      </c>
      <c r="AQ1437" s="97">
        <f t="shared" si="1392"/>
        <v>0</v>
      </c>
    </row>
    <row r="1438" spans="1:43" x14ac:dyDescent="0.2">
      <c r="A1438" s="155"/>
      <c r="B1438" s="156" t="str">
        <f>Übersetzungstexte!A$297</f>
        <v>Anzahl bezugsberechtigter Mitarbeiter:</v>
      </c>
      <c r="C1438" s="359">
        <f>AI1438</f>
        <v>0</v>
      </c>
      <c r="D1438" s="136">
        <f>AO1438</f>
        <v>0</v>
      </c>
      <c r="E1438" s="142"/>
      <c r="F1438" s="141">
        <f>AP1438</f>
        <v>0</v>
      </c>
      <c r="G1438" s="142"/>
      <c r="H1438" s="142"/>
      <c r="I1438" s="142"/>
      <c r="J1438" s="136">
        <f>X1438</f>
        <v>0</v>
      </c>
      <c r="K1438" s="144"/>
      <c r="L1438" s="142"/>
      <c r="M1438" s="150"/>
      <c r="N1438" s="136">
        <f>AC1438</f>
        <v>0</v>
      </c>
      <c r="O1438" s="154"/>
      <c r="P1438" s="92">
        <f>AG1438</f>
        <v>0</v>
      </c>
      <c r="Q1438" s="171" t="str">
        <f>Übersetzungstexte!A$310</f>
        <v>Total:</v>
      </c>
      <c r="R1438" s="92">
        <f>AH1438</f>
        <v>0</v>
      </c>
      <c r="W1438" s="18">
        <f>SUM(W10:W1437)</f>
        <v>0</v>
      </c>
      <c r="X1438" s="18">
        <f>SUM(X10:X1437)</f>
        <v>0</v>
      </c>
      <c r="AC1438" s="18">
        <f>SUM(AC10:AC1437)</f>
        <v>0</v>
      </c>
      <c r="AG1438" s="18">
        <f t="shared" ref="AG1438:AP1438" si="1416">SUM(AG10:AG1437)</f>
        <v>0</v>
      </c>
      <c r="AH1438" s="18">
        <f t="shared" si="1416"/>
        <v>0</v>
      </c>
      <c r="AI1438" s="81">
        <f t="shared" si="1416"/>
        <v>0</v>
      </c>
      <c r="AJ1438" s="81">
        <f t="shared" si="1416"/>
        <v>0</v>
      </c>
      <c r="AK1438" s="18">
        <f t="shared" si="1416"/>
        <v>0</v>
      </c>
      <c r="AL1438" s="18">
        <f t="shared" si="1416"/>
        <v>0</v>
      </c>
      <c r="AM1438" s="18">
        <f>SUM(AM10:AM1437)</f>
        <v>0</v>
      </c>
      <c r="AN1438" s="18">
        <f>SUM(AN10:AN1437)</f>
        <v>0</v>
      </c>
      <c r="AO1438" s="18">
        <f t="shared" si="1416"/>
        <v>0</v>
      </c>
      <c r="AP1438" s="18">
        <f t="shared" si="1416"/>
        <v>0</v>
      </c>
      <c r="AQ1438" s="18">
        <f>SUM(AQ10:AQ1437)</f>
        <v>0</v>
      </c>
    </row>
    <row r="1439" spans="1:43" x14ac:dyDescent="0.2">
      <c r="A1439" s="157"/>
      <c r="B1439" s="158" t="str">
        <f>Übersetzungstexte!A$298</f>
        <v>Anzahl betroffener Mitarbeiter:</v>
      </c>
      <c r="C1439" s="360">
        <f>AJ1438</f>
        <v>0</v>
      </c>
      <c r="D1439" s="137" t="str">
        <f>Übersetzungstexte!A$301</f>
        <v>Anspruch: 80%</v>
      </c>
      <c r="E1439" s="138"/>
      <c r="F1439" s="137" t="str">
        <f>CONCATENATE(Übersetzungstexte!A$303," ",TEXT(MONTH('Saisonale Ausfallstunden'!P$3),"00"),".",YEAR('Saisonale Ausfallstunden'!P$3),": ",TEXT('Saisonale Ausfallstunden'!F1439,"0.00%"))</f>
        <v>Ausfall 01.3799: 0.00%</v>
      </c>
      <c r="G1439" s="142"/>
      <c r="H1439" s="142"/>
      <c r="I1439" s="143" t="str">
        <f>CONCATENATE(Übersetzungstexte!A$305," ",TEXT('Saisonale Ausfallstunden'!W1440,"0.00%"))</f>
        <v>Durchschnitt Vorjahre: 0.00%</v>
      </c>
      <c r="J1439" s="144"/>
      <c r="K1439" s="145"/>
      <c r="L1439" s="137" t="str">
        <f>CONCATENATE(Übersetzungstexte!A$307," ",TEXT('Stammdaten Betrieb &amp; Abteilung'!B25,"0.000%"))</f>
        <v xml:space="preserve">AHV/IV/EO/ALV: </v>
      </c>
      <c r="M1439" s="150"/>
      <c r="N1439" s="151"/>
      <c r="O1439" s="160"/>
      <c r="P1439" s="159"/>
      <c r="Q1439" s="159" t="str">
        <f>AG1439</f>
        <v>Mindestausfall 10%</v>
      </c>
      <c r="R1439" s="306" t="str">
        <f>AH1439</f>
        <v/>
      </c>
      <c r="AC1439" s="19" t="str">
        <f>Übersetzungstexte!A$313</f>
        <v>Mindestausfall 10%</v>
      </c>
      <c r="AF1439" s="237" t="str">
        <f>CONCATENATE(TEXT(AQ1438,"#'##0.00")," * ",TEXT('Stammdaten Betrieb &amp; Abteilung'!B25,"0.000%")," =")</f>
        <v>0.00 *  =</v>
      </c>
      <c r="AG1439" s="47" t="str">
        <f>IF(Y$4&lt;10,AC1439,AF1439)</f>
        <v>Mindestausfall 10%</v>
      </c>
      <c r="AH1439" s="19" t="str">
        <f>IF(Y$4&lt;10,"",IF(AH1438=0,0,MAX(ROUND((AQ1438)*'Stammdaten Betrieb &amp; Abteilung'!B25*2,1)/2,0)))</f>
        <v/>
      </c>
      <c r="AI1439" s="80">
        <f>IF(OR(AH1438=0,Y$4&lt;10),0,MAX(ROUND((AM1438-AN1438)*'Stammdaten Betrieb &amp; Abteilung'!B25*2,1)/2,0))</f>
        <v>0</v>
      </c>
      <c r="AN1439" s="74"/>
      <c r="AO1439" s="19"/>
      <c r="AP1439" s="19"/>
      <c r="AQ1439" s="97"/>
    </row>
    <row r="1440" spans="1:43" x14ac:dyDescent="0.2">
      <c r="A1440" s="161"/>
      <c r="B1440" s="146" t="str">
        <f>Übersetzungstexte!A$299</f>
        <v>Arbeitsausfall in Prozent:</v>
      </c>
      <c r="C1440" s="358">
        <f>W1440</f>
        <v>0</v>
      </c>
      <c r="D1440" s="139" t="str">
        <f>CONCATENATE(Übersetzungstexte!A$302," ",TEXT('Stammdaten Betrieb &amp; Abteilung'!B22,"#'##0.00"))</f>
        <v xml:space="preserve">Max. VV: </v>
      </c>
      <c r="E1440" s="140"/>
      <c r="F1440" s="139" t="str">
        <f>CONCATENATE(Übersetzungstexte!A$304," ",TEXT(MONTH('Saisonale Ausfallstunden'!P$4),"00"),".",YEAR('Saisonale Ausfallstunden'!P$4),": ",TEXT('Saisonale Ausfallstunden'!W1439,"0.00%"))</f>
        <v>Ausfall 01.3798: 0.00%</v>
      </c>
      <c r="G1440" s="146"/>
      <c r="H1440" s="146"/>
      <c r="I1440" s="147" t="str">
        <f>CONCATENATE(Übersetzungstexte!A$306," ",TEXT(Y1440,"0.00%"))</f>
        <v>Relativer Mehrausfall: 0.00%</v>
      </c>
      <c r="J1440" s="148"/>
      <c r="K1440" s="149"/>
      <c r="L1440" s="139" t="str">
        <f>CONCATENATE(Übersetzungstexte!A$308," ",TEXT('Stammdaten Betrieb &amp; Abteilung'!B24,"0.0")," ",Übersetzungstexte!A$309)</f>
        <v>Karenzzeit:  Tag(e)</v>
      </c>
      <c r="M1440" s="152"/>
      <c r="N1440" s="153"/>
      <c r="O1440" s="238"/>
      <c r="P1440" s="146"/>
      <c r="Q1440" s="239" t="str">
        <f>AG1440</f>
        <v>nicht erreicht</v>
      </c>
      <c r="R1440" s="380" t="str">
        <f>TEXT(AH1440,"#'##0.00")</f>
        <v/>
      </c>
      <c r="W1440" s="93">
        <f>IF(AK1438=AL1438,0,MIN(MAX(ROUND(X1438/(AK1438-AL1438),4),0),1))</f>
        <v>0</v>
      </c>
      <c r="X1440" s="93"/>
      <c r="Y1440" s="94">
        <f>W1440-'Saisonale Ausfallstunden'!M1440</f>
        <v>0</v>
      </c>
      <c r="AC1440" s="215" t="str">
        <f>Übersetzungstexte!A$314</f>
        <v>nicht erreicht</v>
      </c>
      <c r="AF1440" s="237" t="str">
        <f>Übersetzungstexte!A$312</f>
        <v>Kurzarbeitsentschädigung:</v>
      </c>
      <c r="AG1440" s="47" t="str">
        <f>IF(Y$4&lt;10,AC1440,AF1440)</f>
        <v>nicht erreicht</v>
      </c>
      <c r="AH1440" s="19" t="str">
        <f>IF(Y$4&gt;=10,AH1438+AH1439,"")</f>
        <v/>
      </c>
    </row>
  </sheetData>
  <sheetProtection password="8D91" sheet="1" objects="1" scenarios="1" selectLockedCells="1"/>
  <mergeCells count="1">
    <mergeCell ref="A4:R4"/>
  </mergeCells>
  <phoneticPr fontId="2" type="noConversion"/>
  <conditionalFormatting sqref="J9">
    <cfRule type="expression" dxfId="29" priority="1" stopIfTrue="1">
      <formula>AND(NOT($B9=""),J9&gt;D9-E9-F9-I9)</formula>
    </cfRule>
    <cfRule type="expression" dxfId="28" priority="2" stopIfTrue="1">
      <formula>AND(NOT($B9=""),J9="")</formula>
    </cfRule>
  </conditionalFormatting>
  <conditionalFormatting sqref="G9:H9">
    <cfRule type="expression" dxfId="27" priority="3" stopIfTrue="1">
      <formula>AND(NOT($B9=""),G9="")</formula>
    </cfRule>
    <cfRule type="cellIs" dxfId="26" priority="4" stopIfTrue="1" operator="notBetween">
      <formula>-20</formula>
      <formula>20</formula>
    </cfRule>
  </conditionalFormatting>
  <conditionalFormatting sqref="E9 K9">
    <cfRule type="expression" dxfId="25" priority="5" stopIfTrue="1">
      <formula>AND(NOT($B9=""),E9="")</formula>
    </cfRule>
    <cfRule type="cellIs" dxfId="24" priority="6" stopIfTrue="1" operator="lessThan">
      <formula>0</formula>
    </cfRule>
  </conditionalFormatting>
  <conditionalFormatting sqref="D9">
    <cfRule type="expression" dxfId="23" priority="7" stopIfTrue="1">
      <formula>AND(NOT(A9=""),D9="")</formula>
    </cfRule>
    <cfRule type="expression" dxfId="22" priority="8" stopIfTrue="1">
      <formula>OR(AND(NOT(A9=""),D9=F9),D9&lt;0)</formula>
    </cfRule>
  </conditionalFormatting>
  <conditionalFormatting sqref="D1209:D1229 D1119:D1139 D159:D179 D759:D779 D309:D329 D69:D89 D909:D929 D819:D839 D1239:D1259 D939:D959 D609:D629 D669:D689 D1059:D1079 D459:D479 D969:D989 D1089:D1109 D1149:D1169 D1179:D1199 D189:D209 D10:D29 D219:D239 D339:D359 D249:D269 D369:D389 D789:D809 D39:D59 D279:D299 D489:D509 D399:D419 D429:D449 D1329:D1349 D519:D539 D639:D659 D549:D569 D579:D599 D699:D719 D729:D749 D849:D869 D99:D119 D129:D149 D879:D899 D999:D1019 D1029:D1049 D1359:D1379 D1269:D1289 D1389:D1409 D1299:D1319 D1419:D1437">
    <cfRule type="expression" dxfId="21" priority="13" stopIfTrue="1">
      <formula>AND(A10&lt;&gt;"",D10="")</formula>
    </cfRule>
    <cfRule type="expression" dxfId="20" priority="14" stopIfTrue="1">
      <formula>OR(D10&lt;0)</formula>
    </cfRule>
  </conditionalFormatting>
  <conditionalFormatting sqref="F1209:F1229 F1119:F1139 F159:F179 F759:F779 F309:F329 F69:F89 F909:F929 F819:F839 F1239:F1259 F939:F959 F609:F629 F669:F689 F1059:F1079 F459:F479 F969:F989 F1089:F1109 F1149:F1169 F1179:F1199 F189:F209 F10:F29 F219:F239 F339:F359 F249:F269 F369:F389 F789:F809 F39:F59 F279:F299 F489:F509 F399:F419 F429:F449 F1329:F1349 F519:F539 F639:F659 F549:F569 F579:F599 F699:F719 F729:F749 F849:F869 F99:F119 F129:F149 F879:F899 F999:F1019 F1029:F1049 F1359:F1379 F1269:F1289 F1389:F1409 F1299:F1319 F1419:F1437">
    <cfRule type="expression" dxfId="19" priority="15" stopIfTrue="1">
      <formula>AND(A10&lt;&gt;"",F10="")</formula>
    </cfRule>
    <cfRule type="expression" dxfId="18" priority="16" stopIfTrue="1">
      <formula>OR(F10&lt;0,F10&gt;D10)</formula>
    </cfRule>
  </conditionalFormatting>
  <conditionalFormatting sqref="P1059:P1079 P1029:P1049 P759:P779 P459:P479 P1209:P1229 P909:P929 P609:P629 P879:P899 P729:P749 P429:P449 P1089:P1109 P939:P959 P969:P989 P159:P179 P999:P1019 P10:P29 P129:P149 P1179:P1199 P1239:P1259 P309:P329 P579:P599 P279:P299 P1119:P1139 P189:P209 P339:P359 P489:P509 P39:P59 P219:P239 P249:P269 P369:P389 P399:P419 P1299:P1319 P639:P659 P519:P539 P549:P569 P789:P809 P69:P89 P669:P689 P699:P719 P819:P839 P99:P119 P849:P869 P1149:P1169 P1359:P1379 P1329:P1349 P1389:P1409 P1269:P1289 P1419:P1437">
    <cfRule type="expression" dxfId="17" priority="27" stopIfTrue="1">
      <formula>OR(P10&lt;0,AND(B10="",P10&lt;&gt;""))</formula>
    </cfRule>
  </conditionalFormatting>
  <conditionalFormatting sqref="G159:G179 G309:G329 G609:G629 G1209:G1229 G909:G929 G1059:G1079 G969:G989 G999:G1019 G459:G479 G1119:G1139 G759:G779 G1029:G1049 G1149:G1169 G1179:G1199 G10:G29 G219:G239 G249:G269 G279:G299 G339:G359 G519:G539 G39:G59 G369:G389 G399:G419 G429:G449 G489:G509 G1389:G1409 G549:G569 G579:G599 G639:G659 G669:G689 G69:G89 G699:G719 G729:G749 G789:G809 G819:G839 G99:G119 G849:G869 G879:G899 G939:G959 G129:G149 G1239:G1259 G189:G209 G1089:G1109 G1359:G1379 G1269:G1289 G1299:G1319 G1329:G1349 G1419:G1437">
    <cfRule type="cellIs" dxfId="16" priority="47" stopIfTrue="1" operator="notBetween">
      <formula>-20</formula>
      <formula>20</formula>
    </cfRule>
    <cfRule type="expression" dxfId="15" priority="48" stopIfTrue="1">
      <formula>AND(B10="",G10&lt;&gt;"")</formula>
    </cfRule>
  </conditionalFormatting>
  <conditionalFormatting sqref="H1059:H1079 H1029:H1049 H759:H779 H1209:H1229 H909:H929 H609:H629 H1089:H1109 H879:H899 H459:H479 H969:H989 H729:H749 H159:H179 H999:H1019 H129:H149 H10:H29 H1179:H1199 H1239:H1259 H429:H449 H309:H329 H579:H599 H39:H59 H279:H299 H1119:H1139 H189:H209 H339:H359 H489:H509 H219:H239 H249:H269 H369:H389 H399:H419 H1299:H1319 H639:H659 H519:H539 H549:H569 H789:H809 H69:H89 H669:H689 H699:H719 H939:H959 H99:H119 H819:H839 H849:H869 H1149:H1169 H1359:H1379 H1329:H1349 H1389:H1409 H1269:H1289 H1419:H1437">
    <cfRule type="cellIs" dxfId="14" priority="49" stopIfTrue="1" operator="notBetween">
      <formula>-20</formula>
      <formula>20</formula>
    </cfRule>
    <cfRule type="expression" dxfId="13" priority="50" stopIfTrue="1">
      <formula>AND(B10="",H10&lt;&gt;"")</formula>
    </cfRule>
  </conditionalFormatting>
  <conditionalFormatting sqref="P9">
    <cfRule type="cellIs" dxfId="12" priority="11" stopIfTrue="1" operator="lessThan">
      <formula>0</formula>
    </cfRule>
  </conditionalFormatting>
  <conditionalFormatting sqref="G30:H30 G60:H60 G390:H390 G690:H690 G540:H540 G840:H840 G570:H570 G990:H990 G1140:H1140 G240:H240 G1020:H1020 G630:H630 G90:H90 G270:H270 G1170:H1170 G600:H600 G660:H660 G720:H720 G780:H780 G750:H750 G810:H810 G120:H120 G870:H870 G930:H930 G900:H900 G960:H960 G1080:H1080 G1050:H1050 G180:H180 G150:H150 G1230:H1230 G1200:H1200 G1260:H1260 G210:H210 G330:H330 G300:H300 G360:H360 G420:H420 G480:H480 G450:H450 G510:H510 G1110:H1110 G1290:H1290 G1320:H1320 G1380:H1380 G1350:H1350 G1410:H1410">
    <cfRule type="cellIs" dxfId="11" priority="12" stopIfTrue="1" operator="notBetween">
      <formula>-20</formula>
      <formula>20</formula>
    </cfRule>
  </conditionalFormatting>
  <conditionalFormatting sqref="M1119:M1139 M819:M839 M1149:M1169 M10:M29 M39:M59 M1389:M1409 M519:M539 M69:M89 M549:M569 M669:M689 M699:M719 M729:M749 M99:M119 M969:M989 M579:M599 M849:M869 M879:M899 M909:M929 M939:M959 M999:M1019 M1029:M1049 M129:M149 M159:M179 M1059:M1079 M1179:M1199 M1209:M1229 M1239:M1259 M189:M209 M219:M239 M249:M269 M279:M299 M309:M329 M339:M359 M369:M389 M399:M419 M429:M449 M459:M479 M489:M509 M609:M629 M639:M659 M759:M779 M789:M809 M1089:M1109 M1269:M1289 M1299:M1319 M1329:M1349 M1359:M1379 M1419:M1437">
    <cfRule type="cellIs" dxfId="10" priority="70" stopIfTrue="1" operator="lessThan">
      <formula>0</formula>
    </cfRule>
  </conditionalFormatting>
  <conditionalFormatting sqref="F9">
    <cfRule type="expression" dxfId="9" priority="71" stopIfTrue="1">
      <formula>AND(A9&lt;&gt;"",F9="")</formula>
    </cfRule>
    <cfRule type="expression" dxfId="8" priority="72" stopIfTrue="1">
      <formula>OR(F9&lt;0,F9&gt;D9)</formula>
    </cfRule>
  </conditionalFormatting>
  <conditionalFormatting sqref="Q1439">
    <cfRule type="expression" dxfId="7" priority="73" stopIfTrue="1">
      <formula>OR(AH1440="")</formula>
    </cfRule>
  </conditionalFormatting>
  <conditionalFormatting sqref="Q1440">
    <cfRule type="expression" dxfId="6" priority="74" stopIfTrue="1">
      <formula>OR(AH1440="")</formula>
    </cfRule>
  </conditionalFormatting>
  <conditionalFormatting sqref="C10:C29 C39:C59 C1389:C1409 C69:C89 C99:C119 C129:C149 C159:C179 C1119:C1139 C1149:C1169 C1179:C1199 C1209:C1229 C189:C209 C219:C239 C249:C269 C279:C299 C309:C329 C339:C359 C369:C389 C399:C419 C429:C449 C459:C479 C489:C509 C519:C539 C549:C569 C579:C599 C609:C629 C639:C659 C669:C689 C699:C719 C729:C749 C759:C779 C789:C809 C819:C839 C849:C869 C879:C899 C909:C929 C939:C959 C969:C989 C999:C1019 C1029:C1049 C1059:C1079 C1089:C1109 C1239:C1259 C1269:C1289 C1299:C1319 C1329:C1349 C1359:C1379 C1419:C1437">
    <cfRule type="expression" dxfId="5" priority="75" stopIfTrue="1">
      <formula>AND(B10&lt;&gt;"",C10="")</formula>
    </cfRule>
    <cfRule type="expression" dxfId="4" priority="76" stopIfTrue="1">
      <formula>OR(C10&lt;0)</formula>
    </cfRule>
  </conditionalFormatting>
  <conditionalFormatting sqref="E10:E29 E39:E59 E1389:E1409 E69:E89 E99:E119 E129:E149 E159:E179 E1119:E1139 E1149:E1169 E1179:E1199 E1209:E1229 E189:E209 E219:E239 E249:E269 E279:E299 E309:E329 E339:E359 E369:E389 E399:E419 E429:E449 E459:E479 E489:E509 E519:E539 E549:E569 E579:E599 E609:E629 E639:E659 E669:E689 E699:E719 E729:E749 E759:E779 E789:E809 E819:E839 E849:E869 E879:E899 E909:E929 E939:E959 E969:E989 E999:E1019 E1029:E1049 E1059:E1079 E1089:E1109 E1239:E1259 E1269:E1289 E1299:E1319 E1329:E1349 E1359:E1379 E1419:E1437">
    <cfRule type="expression" dxfId="3" priority="77" stopIfTrue="1">
      <formula>AND(B10&lt;&gt;"",E10="")</formula>
    </cfRule>
    <cfRule type="expression" dxfId="2" priority="78" stopIfTrue="1">
      <formula>OR(E10&lt;0,AND(B10="",E10&lt;&gt;""))</formula>
    </cfRule>
  </conditionalFormatting>
  <conditionalFormatting sqref="K10:K29 K39:K59 K1389:K1409 K69:K89 K99:K119 K129:K149 K159:K179 K1119:K1139 K1149:K1169 K1179:K1199 K1209:K1229 K189:K209 K219:K239 K249:K269 K279:K299 K309:K329 K339:K359 K369:K389 K399:K419 K429:K449 K459:K479 K489:K509 K519:K539 K549:K569 K579:K599 K609:K629 K639:K659 K669:K689 K699:K719 K729:K749 K759:K779 K789:K809 K819:K839 K849:K869 K879:K899 K909:K929 K939:K959 K969:K989 K999:K1019 K1029:K1049 K1059:K1079 K1089:K1109 K1239:K1259 K1269:K1289 K1299:K1319 K1329:K1349 K1359:K1379 K1419:K1437">
    <cfRule type="expression" dxfId="1" priority="79" stopIfTrue="1">
      <formula>AND(B10&lt;&gt;"",K10="")</formula>
    </cfRule>
    <cfRule type="expression" dxfId="0" priority="80" stopIfTrue="1">
      <formula>OR(K10&lt;0,AND(B10="",K10&lt;&gt;""))</formula>
    </cfRule>
  </conditionalFormatting>
  <pageMargins left="0.70866141732283472" right="0.59055118110236227" top="1.0629921259842521" bottom="0.70866141732283472" header="0.51181102362204722" footer="0.31496062992125984"/>
  <pageSetup paperSize="9" orientation="landscape" r:id="rId1"/>
  <headerFooter alignWithMargins="0">
    <oddHeader>&amp;L&amp;"Arial"&amp;8Arbeitslosenversicherung&amp;C&amp;"Arial"&amp;10&amp;BAbrechnung von Kurzarbeit_x000D_&amp;B&amp;"Arial"&amp;8(Formular 716.303)&amp;R&amp;"Arial"&amp;8Seite &amp;P</oddHeader>
    <oddFooter>&amp;L&amp;"Arial"&amp;8_x000D_Für Fragen dieses Arbeitsblatt betreffend wenden Sie sich bitte an Ihre Arbeitslosenkasse.&amp;R&amp;"Arial"&amp;8&amp;D V4 (01.2023)</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T49"/>
  <sheetViews>
    <sheetView topLeftCell="A7" workbookViewId="0">
      <selection activeCell="K10" sqref="K10"/>
    </sheetView>
  </sheetViews>
  <sheetFormatPr baseColWidth="10" defaultColWidth="9.140625" defaultRowHeight="12.75" zeroHeight="1" x14ac:dyDescent="0.2"/>
  <cols>
    <col min="1" max="1" width="11" style="24" customWidth="1"/>
    <col min="2" max="2" width="10.7109375" style="25" customWidth="1"/>
    <col min="3" max="3" width="13.28515625" style="26" customWidth="1"/>
    <col min="4" max="4" width="11.42578125" style="27" customWidth="1"/>
    <col min="5" max="5" width="4.7109375" style="2" customWidth="1"/>
    <col min="6" max="6" width="19.42578125" style="2" customWidth="1"/>
    <col min="7" max="7" width="7.85546875" style="2" customWidth="1"/>
    <col min="8" max="8" width="10.5703125" style="2" customWidth="1"/>
    <col min="9" max="9" width="4.7109375" style="2" customWidth="1"/>
    <col min="10" max="10" width="25.7109375" style="2" customWidth="1"/>
    <col min="11" max="11" width="12.7109375" style="2" customWidth="1"/>
    <col min="12" max="12" width="4.7109375" style="2" customWidth="1"/>
    <col min="13" max="13" width="25" style="179" customWidth="1"/>
    <col min="14" max="14" width="66.140625" style="221" customWidth="1"/>
    <col min="15" max="16384" width="9.140625" style="2"/>
  </cols>
  <sheetData>
    <row r="1" spans="1:18" x14ac:dyDescent="0.2">
      <c r="A1" s="23" t="str">
        <f>Übersetzungstexte!A318</f>
        <v>Datum</v>
      </c>
      <c r="B1" s="23" t="str">
        <f>Übersetzungstexte!A321</f>
        <v>Arbeitstage</v>
      </c>
      <c r="C1" s="23" t="str">
        <f>Übersetzungstexte!A324</f>
        <v>Max. massgeb.</v>
      </c>
      <c r="D1" s="23" t="str">
        <f>Übersetzungstexte!A327</f>
        <v>Beitragssatz</v>
      </c>
      <c r="F1" s="2" t="str">
        <f>Übersetzungstexte!A329</f>
        <v>Anzahl</v>
      </c>
      <c r="G1" s="2" t="str">
        <f>Übersetzungstexte!A356</f>
        <v>Sichtbar</v>
      </c>
      <c r="H1" s="2" t="str">
        <f>Übersetzungstexte!A359</f>
        <v>Erfasst</v>
      </c>
      <c r="M1" s="179" t="str">
        <f>Übersetzungstexte!A377</f>
        <v>Hilfetexte für Saisonale Ausfallstunden</v>
      </c>
      <c r="O1" s="179"/>
      <c r="P1" s="179"/>
      <c r="Q1" s="179"/>
      <c r="R1" s="179"/>
    </row>
    <row r="2" spans="1:18" x14ac:dyDescent="0.2">
      <c r="A2" s="23" t="str">
        <f>Übersetzungstexte!A319</f>
        <v>Gültig ab</v>
      </c>
      <c r="B2" s="23" t="str">
        <f>Übersetzungstexte!A322</f>
        <v>pro jahr</v>
      </c>
      <c r="C2" s="23" t="str">
        <f>Übersetzungstexte!A325</f>
        <v>Verdienst</v>
      </c>
      <c r="D2" s="23"/>
      <c r="F2" s="2" t="str">
        <f>Übersetzungstexte!A330</f>
        <v>Mitarbeiter</v>
      </c>
      <c r="G2" s="2" t="str">
        <f>Übersetzungstexte!A357</f>
        <v>Anfang</v>
      </c>
      <c r="M2" s="179" t="str">
        <f>Übersetzungstexte!A378</f>
        <v>Hilfetexttitel</v>
      </c>
      <c r="N2" s="221" t="str">
        <f>Übersetzungstexte!A379</f>
        <v>Hilfetext</v>
      </c>
      <c r="O2" s="179"/>
      <c r="P2" s="179"/>
      <c r="Q2" s="179"/>
      <c r="R2" s="179"/>
    </row>
    <row r="3" spans="1:18" ht="12.75" customHeight="1" x14ac:dyDescent="0.2">
      <c r="A3" s="24">
        <v>30682</v>
      </c>
      <c r="B3" s="25">
        <v>261</v>
      </c>
      <c r="C3" s="26">
        <v>5800</v>
      </c>
      <c r="D3" s="384">
        <v>5.2999999999999999E-2</v>
      </c>
      <c r="F3" s="2" t="str">
        <f>Übersetzungstexte!A331</f>
        <v>a1: bis 18 Mitarbeiter</v>
      </c>
      <c r="G3" s="2">
        <v>27</v>
      </c>
      <c r="H3" s="20">
        <f>SUM('Abrechnung von Kurzarbeit'!AO28:AO$1437)+SUM('Saisonale Ausfallstunden'!Z28:Z$1437)</f>
        <v>0</v>
      </c>
      <c r="J3" s="135"/>
      <c r="M3" s="193" t="str">
        <f>Übersetzungstexte!A380</f>
        <v>Sp. 1: Name/Vorname</v>
      </c>
      <c r="N3" s="220" t="str">
        <f>Übersetzungstexte!A381</f>
        <v>In dieser Kolonne sind alle Arbeitnehmer des Betriebes oder der Betriebsabteilung aufzuführen.</v>
      </c>
      <c r="O3" s="179"/>
      <c r="P3" s="179"/>
      <c r="Q3" s="179"/>
      <c r="R3" s="179"/>
    </row>
    <row r="4" spans="1:18" x14ac:dyDescent="0.2">
      <c r="A4" s="24">
        <v>31778</v>
      </c>
      <c r="B4" s="25">
        <v>261</v>
      </c>
      <c r="C4" s="26">
        <v>6800</v>
      </c>
      <c r="D4" s="384">
        <v>5.2999999999999999E-2</v>
      </c>
      <c r="F4" s="2" t="str">
        <f>Übersetzungstexte!A332</f>
        <v>a2: bis 39 Mitarbeiter</v>
      </c>
      <c r="G4" s="2">
        <v>57</v>
      </c>
      <c r="H4" s="20">
        <f>SUM('Abrechnung von Kurzarbeit'!AO58:AO$1437)+SUM('Saisonale Ausfallstunden'!Z58:Z$1437)</f>
        <v>0</v>
      </c>
      <c r="J4" s="135"/>
      <c r="M4" s="194" t="str">
        <f>Übersetzungstexte!A383</f>
        <v>Sp. 2: Vertragliche wöchentliche Arbeitszeit</v>
      </c>
      <c r="N4" s="220" t="str">
        <f>Übersetzungstexte!A384</f>
        <v>Einzutragen ist die individuelle, vertraglich vereinbarte Arbeitszeit je Arbeitnehmer, ohne allfällige Vorholzeit. Bei unterschiedlich langen Arbeitszeiten innerhalb eines Jahres ist die für die betreffende Abrechnungsperiode gültige Arbeitszeit einzutragen.</v>
      </c>
      <c r="O4" s="179"/>
      <c r="P4" s="179"/>
      <c r="Q4" s="179"/>
      <c r="R4" s="179"/>
    </row>
    <row r="5" spans="1:18" x14ac:dyDescent="0.2">
      <c r="A5" s="24">
        <v>32143</v>
      </c>
      <c r="B5" s="25">
        <v>261</v>
      </c>
      <c r="C5" s="26">
        <v>6800</v>
      </c>
      <c r="D5" s="384">
        <v>5.3499999999999999E-2</v>
      </c>
      <c r="F5" s="2" t="str">
        <f>Übersetzungstexte!A333</f>
        <v>a3: bis 60 Mitarbeiter</v>
      </c>
      <c r="G5" s="2">
        <v>87</v>
      </c>
      <c r="H5" s="20">
        <f>SUM('Abrechnung von Kurzarbeit'!AO88:AO$1437)+SUM('Saisonale Ausfallstunden'!Z88:Z$1437)</f>
        <v>0</v>
      </c>
      <c r="J5" s="135"/>
      <c r="M5" s="194" t="str">
        <f>Übersetzungstexte!A386</f>
        <v>Sp. 3: Sollstunden in der zeitgleichen Periode</v>
      </c>
      <c r="N5" s="220" t="str">
        <f>Übersetzungstexte!A387</f>
        <v>Sollstunden in der zeitgleichen Periode des Vorjahres inklusive Vorholzeit.</v>
      </c>
      <c r="O5" s="179"/>
      <c r="P5" s="179"/>
      <c r="Q5" s="179"/>
      <c r="R5" s="179"/>
    </row>
    <row r="6" spans="1:18" x14ac:dyDescent="0.2">
      <c r="A6" s="24">
        <v>32509</v>
      </c>
      <c r="B6" s="25">
        <v>260</v>
      </c>
      <c r="C6" s="26">
        <v>6800</v>
      </c>
      <c r="D6" s="384">
        <v>5.3499999999999999E-2</v>
      </c>
      <c r="F6" s="2" t="str">
        <f>Übersetzungstexte!A334</f>
        <v>a4: bis 81 Mitarbeiter</v>
      </c>
      <c r="G6" s="2">
        <v>117</v>
      </c>
      <c r="H6" s="20">
        <f>SUM('Abrechnung von Kurzarbeit'!AO118:AO$1437)+SUM('Saisonale Ausfallstunden'!Z118:Z$1437)</f>
        <v>0</v>
      </c>
      <c r="J6" s="2" t="str">
        <f>Übersetzungstexte!A363</f>
        <v>Erste Zeile:</v>
      </c>
      <c r="K6" s="2">
        <v>10</v>
      </c>
      <c r="M6" s="194" t="str">
        <f>Übersetzungstexte!A389</f>
        <v>Sp. 4: Istzeit</v>
      </c>
      <c r="N6" s="220" t="str">
        <f>Übersetzungstexte!A390</f>
        <v>Einzutragen sind die tatsächlich gearbeiteten Stunden.</v>
      </c>
      <c r="O6" s="179"/>
      <c r="P6" s="179"/>
      <c r="Q6" s="179"/>
      <c r="R6" s="179"/>
    </row>
    <row r="7" spans="1:18" x14ac:dyDescent="0.2">
      <c r="A7" s="24">
        <v>32874</v>
      </c>
      <c r="B7" s="25">
        <v>261</v>
      </c>
      <c r="C7" s="26">
        <v>6800</v>
      </c>
      <c r="D7" s="384">
        <v>5.2499999999999998E-2</v>
      </c>
      <c r="F7" s="2" t="str">
        <f>Übersetzungstexte!A335</f>
        <v>a5: bis 102 Mitarbeiter</v>
      </c>
      <c r="G7" s="2">
        <v>147</v>
      </c>
      <c r="H7" s="20">
        <f>SUM('Abrechnung von Kurzarbeit'!AO148:AO$1437)+SUM('Saisonale Ausfallstunden'!Z148:Z$1437)</f>
        <v>0</v>
      </c>
      <c r="J7" s="2" t="str">
        <f>Übersetzungstexte!A364</f>
        <v>Letzte Zeile:</v>
      </c>
      <c r="K7" s="2">
        <v>1437</v>
      </c>
      <c r="M7" s="194" t="str">
        <f>Übersetzungstexte!A392</f>
        <v>Sp. 5: Bezahlte/unbezahlte Absenzen</v>
      </c>
      <c r="N7" s="220" t="str">
        <f>Übersetzungstexte!A393</f>
        <v>Einzutragen sind die bezahlten und unbezahlten Absenzstunden für Ferien, Feiertage, freiwilliges Fernbleiben von der Arbeit, Krankheit, Unfall, Militärdienst usw.</v>
      </c>
      <c r="O7" s="179"/>
      <c r="P7" s="179"/>
      <c r="Q7" s="179"/>
      <c r="R7" s="179"/>
    </row>
    <row r="8" spans="1:18" x14ac:dyDescent="0.2">
      <c r="A8" s="24">
        <v>33239</v>
      </c>
      <c r="B8" s="25">
        <v>261</v>
      </c>
      <c r="C8" s="26">
        <v>8100</v>
      </c>
      <c r="D8" s="384">
        <v>5.2499999999999998E-2</v>
      </c>
      <c r="F8" s="2" t="str">
        <f>Übersetzungstexte!A336</f>
        <v>b1: bis 144 Mitarbeiter</v>
      </c>
      <c r="G8" s="2">
        <v>207</v>
      </c>
      <c r="H8" s="20">
        <f>SUM('Abrechnung von Kurzarbeit'!AO208:AO$1437)+SUM('Saisonale Ausfallstunden'!Z208:Z$1437)</f>
        <v>0</v>
      </c>
      <c r="M8" s="194" t="str">
        <f>Übersetzungstexte!A395</f>
        <v>Sp. 6: Ausfallstunden</v>
      </c>
      <c r="N8" s="220" t="str">
        <f>Übersetzungstexte!A396</f>
        <v>Ausgefallene Arbeitsstunden. Berechnung: Sp. 3 abzüglich Sp. 4 und 5.</v>
      </c>
      <c r="O8" s="179"/>
      <c r="P8" s="179"/>
      <c r="Q8" s="179"/>
      <c r="R8" s="179"/>
    </row>
    <row r="9" spans="1:18" ht="12.75" customHeight="1" x14ac:dyDescent="0.2">
      <c r="A9" s="24">
        <v>33604</v>
      </c>
      <c r="B9" s="25">
        <v>262</v>
      </c>
      <c r="C9" s="26">
        <v>8100</v>
      </c>
      <c r="D9" s="384">
        <v>5.2499999999999998E-2</v>
      </c>
      <c r="F9" s="2" t="str">
        <f>Übersetzungstexte!A337</f>
        <v>b2: bis 186 Mitarbeiter</v>
      </c>
      <c r="G9" s="2">
        <v>267</v>
      </c>
      <c r="H9" s="20">
        <f>SUM('Abrechnung von Kurzarbeit'!AO268:AO$1437)+SUM('Saisonale Ausfallstunden'!Z268:Z$1437)</f>
        <v>0</v>
      </c>
      <c r="J9" s="222" t="str">
        <f>Übersetzungstexte!A365</f>
        <v>Schutzwort:</v>
      </c>
      <c r="K9" s="2" t="s">
        <v>44</v>
      </c>
      <c r="M9" s="179" t="str">
        <f>Übersetzungstexte!A398</f>
        <v>Erläuterungen zum Ausfüllen dieses Arbeitsblattes</v>
      </c>
      <c r="N9" s="220" t="str">
        <f>Übersetzungstexte!A399</f>
        <v>Erläuterungen bekommen Sie, indem Sie den Cursor in die betreffende Spalte positionieren und gleichzeitig die Tasten "STRG" und "h" drücken. Auf englischen Tastaturen drücken Sie "CTRL" und "h"._x000D__x000D_Damit die in einer Abrechnungsperiode geltend gemachten Ausfallstunden in saisonale (nicht entschädigbare) und wirtschaftlich bedingte (grundsätzlich entschädigbare) verteilt werden können, muss der durchschnittliche Arbeitsausfall in den zeitgleichen Perioden der beiden Vorjahre bekannt sein._x000D__x000D_Zeitgleiche Perioden der Vorjahre: Wird z.B. Kurzarbeit für den Monat Januar 2009 geltend gemacht, dienen die Monate Januar 2007 und Januar 2008 als Vergleichsperioden._x000D__x000D_In der geltend gemachten Abrechnungsperiode werden nur diejenigen Ausfallstunden entschädigt, welche den durchschnittlichen Ausfall der beiden Vergleichsmonate überschreiten.</v>
      </c>
      <c r="O9" s="179"/>
      <c r="P9" s="200"/>
      <c r="Q9" s="179"/>
      <c r="R9" s="179"/>
    </row>
    <row r="10" spans="1:18" x14ac:dyDescent="0.2">
      <c r="A10" s="24">
        <v>33970</v>
      </c>
      <c r="B10" s="25">
        <v>261</v>
      </c>
      <c r="C10" s="26">
        <v>8100</v>
      </c>
      <c r="D10" s="384">
        <v>6.0499999999999998E-2</v>
      </c>
      <c r="F10" s="2" t="str">
        <f>Übersetzungstexte!A338</f>
        <v>b3: bis 207 Mitarbeiter</v>
      </c>
      <c r="G10" s="2">
        <v>297</v>
      </c>
      <c r="H10" s="20">
        <f>SUM('Abrechnung von Kurzarbeit'!AO298:AO$1437)+SUM('Saisonale Ausfallstunden'!Z298:Z$1437)</f>
        <v>0</v>
      </c>
      <c r="M10" s="193" t="str">
        <f>Übersetzungstexte!A404</f>
        <v>Sp. 1: Name/Vorname</v>
      </c>
      <c r="N10" s="220" t="str">
        <f>Übersetzungstexte!A405</f>
        <v>In dieser Kolonne sind alle Arbeitnehmer des Betriebes oder der Betriebsabteilung aufzuführen.</v>
      </c>
      <c r="O10" s="179"/>
      <c r="P10" s="179"/>
      <c r="Q10" s="179"/>
      <c r="R10" s="179"/>
    </row>
    <row r="11" spans="1:18" x14ac:dyDescent="0.2">
      <c r="A11" s="24">
        <v>34335</v>
      </c>
      <c r="B11" s="25">
        <v>260</v>
      </c>
      <c r="C11" s="26">
        <v>8100</v>
      </c>
      <c r="D11" s="384">
        <v>6.0499999999999998E-2</v>
      </c>
      <c r="F11" s="2" t="str">
        <f>Übersetzungstexte!A339</f>
        <v>b4: bis 249 Mitarbeiter</v>
      </c>
      <c r="G11" s="2">
        <v>357</v>
      </c>
      <c r="H11" s="20">
        <f>SUM('Abrechnung von Kurzarbeit'!AO358:AO$1437)+SUM('Saisonale Ausfallstunden'!Z358:Z$1437)</f>
        <v>0</v>
      </c>
      <c r="J11" s="179" t="str">
        <f>Übersetzungstexte!A366</f>
        <v>AHV-Pflicht ab:</v>
      </c>
      <c r="K11" s="2">
        <v>18</v>
      </c>
      <c r="M11" s="194" t="str">
        <f>Übersetzungstexte!A407</f>
        <v>Sp. 2: Vertragliche wöchentliche Arbeitszeit</v>
      </c>
      <c r="N11" s="220" t="str">
        <f>Übersetzungstexte!A408</f>
        <v>Einzutragen ist die individuelle, vertraglich vereinbarte Arbeitszeit je Arbeitnehmer, ohne allfällige Vorholzeit. Bei unterschiedlich langen Arbeitszeiten innerhalb eines Jahres ist die für die betreffende Abrechnungsperiode gültige Arbeitszeit einzutragen.</v>
      </c>
      <c r="O11" s="179"/>
      <c r="P11" s="179"/>
      <c r="Q11" s="179"/>
      <c r="R11" s="179"/>
    </row>
    <row r="12" spans="1:18" x14ac:dyDescent="0.2">
      <c r="A12" s="24">
        <v>34700</v>
      </c>
      <c r="B12" s="25">
        <v>260</v>
      </c>
      <c r="C12" s="26">
        <v>8100</v>
      </c>
      <c r="D12" s="384">
        <v>6.5500000000000003E-2</v>
      </c>
      <c r="F12" s="2" t="str">
        <f>Übersetzungstexte!A340</f>
        <v>b5: bis 291 Mitarbeiter</v>
      </c>
      <c r="G12" s="2">
        <v>417</v>
      </c>
      <c r="H12" s="20">
        <f>SUM('Abrechnung von Kurzarbeit'!AO418:AO$1437)+SUM('Saisonale Ausfallstunden'!Z418:Z$1437)</f>
        <v>0</v>
      </c>
      <c r="M12" s="194" t="str">
        <f>Übersetzungstexte!A410</f>
        <v>Sp. 3: Sollstunden in der zeitgleichen Periode</v>
      </c>
      <c r="N12" s="220" t="str">
        <f>Übersetzungstexte!A411</f>
        <v>Sollstunden in der zeitgleichen Periode des vorletzten Jahres inklusive Vorholzeit.</v>
      </c>
      <c r="O12" s="179"/>
      <c r="P12" s="179"/>
      <c r="Q12" s="179"/>
      <c r="R12" s="179"/>
    </row>
    <row r="13" spans="1:18" x14ac:dyDescent="0.2">
      <c r="A13" s="24">
        <v>35065</v>
      </c>
      <c r="B13" s="25">
        <v>262</v>
      </c>
      <c r="C13" s="26">
        <v>8100</v>
      </c>
      <c r="D13" s="384">
        <v>6.5500000000000003E-2</v>
      </c>
      <c r="F13" s="2" t="str">
        <f>Übersetzungstexte!A341</f>
        <v>c1: bis 333 Mitarbeiter</v>
      </c>
      <c r="G13" s="2">
        <v>477</v>
      </c>
      <c r="H13" s="20">
        <f>SUM('Abrechnung von Kurzarbeit'!AO478:AO$1437)+SUM('Saisonale Ausfallstunden'!Z478:Z$1437)</f>
        <v>0</v>
      </c>
      <c r="J13" s="2" t="str">
        <f>Übersetzungstexte!A367</f>
        <v>Version:</v>
      </c>
      <c r="K13" s="374" t="s">
        <v>837</v>
      </c>
      <c r="M13" s="194" t="str">
        <f>Übersetzungstexte!A413</f>
        <v>Sp. 4: Istzeit</v>
      </c>
      <c r="N13" s="220" t="str">
        <f>Übersetzungstexte!A414</f>
        <v>Einzutragen sind die tatsächlich gearbeiteten Stunden.</v>
      </c>
      <c r="O13" s="179"/>
      <c r="P13" s="179"/>
      <c r="Q13" s="179"/>
      <c r="R13" s="179"/>
    </row>
    <row r="14" spans="1:18" x14ac:dyDescent="0.2">
      <c r="A14" s="24">
        <v>35431</v>
      </c>
      <c r="B14" s="25">
        <v>261</v>
      </c>
      <c r="C14" s="26">
        <v>8100</v>
      </c>
      <c r="D14" s="384">
        <v>6.5500000000000003E-2</v>
      </c>
      <c r="F14" s="2" t="str">
        <f>Übersetzungstexte!A342</f>
        <v>c2: bis 375 Mitarbeiter</v>
      </c>
      <c r="G14" s="2">
        <v>537</v>
      </c>
      <c r="H14" s="20">
        <f>SUM('Abrechnung von Kurzarbeit'!AO538:AO$1437)+SUM('Saisonale Ausfallstunden'!Z538:Z$1437)</f>
        <v>0</v>
      </c>
      <c r="M14" s="194" t="str">
        <f>Übersetzungstexte!A416</f>
        <v>Sp. 5: Bezahlte/unbezahlte Absenzen</v>
      </c>
      <c r="N14" s="220" t="str">
        <f>Übersetzungstexte!A417</f>
        <v>Einzutragen sind die bezahlten und unbezahlten Absenzstunden für Ferien, Feiertage, freiwilliges Fernbleiben von der Arbeit, Krankheit, Unfall, Militärdienst usw.</v>
      </c>
      <c r="O14" s="179"/>
      <c r="P14" s="179"/>
      <c r="Q14" s="179"/>
      <c r="R14" s="179"/>
    </row>
    <row r="15" spans="1:18" x14ac:dyDescent="0.2">
      <c r="A15" s="24">
        <v>35796</v>
      </c>
      <c r="B15" s="25">
        <v>261</v>
      </c>
      <c r="C15" s="26">
        <v>8100</v>
      </c>
      <c r="D15" s="384">
        <v>6.5500000000000003E-2</v>
      </c>
      <c r="F15" s="2" t="str">
        <f>Übersetzungstexte!A343</f>
        <v>c3: bis 417 Mitarbeiter</v>
      </c>
      <c r="G15" s="2">
        <v>597</v>
      </c>
      <c r="H15" s="20">
        <f>SUM('Abrechnung von Kurzarbeit'!AO598:AO$1437)+SUM('Saisonale Ausfallstunden'!Z598:Z$1437)</f>
        <v>0</v>
      </c>
      <c r="J15" s="374" t="str">
        <f>Übersetzungstexte!A368</f>
        <v>TCRD (0=nein, 1=ja):</v>
      </c>
      <c r="K15" s="2">
        <v>0</v>
      </c>
      <c r="M15" s="194" t="str">
        <f>Übersetzungstexte!A419</f>
        <v>Sp. 6: Ausfallstunden</v>
      </c>
      <c r="N15" s="220" t="str">
        <f>Übersetzungstexte!A420</f>
        <v>Ausgefallene Arbeitsstunden. Berechnung: Sp. 3 abzüglich Sp. 4 und 5.</v>
      </c>
      <c r="O15" s="179"/>
      <c r="P15" s="179"/>
      <c r="Q15" s="179"/>
      <c r="R15" s="179"/>
    </row>
    <row r="16" spans="1:18" x14ac:dyDescent="0.2">
      <c r="A16" s="24">
        <v>36161</v>
      </c>
      <c r="B16" s="25">
        <v>261</v>
      </c>
      <c r="C16" s="26">
        <v>8100</v>
      </c>
      <c r="D16" s="384">
        <v>6.5500000000000003E-2</v>
      </c>
      <c r="F16" s="2" t="str">
        <f>Übersetzungstexte!A344</f>
        <v>c4: bis 459 Mitarbeiter</v>
      </c>
      <c r="G16" s="2">
        <v>657</v>
      </c>
      <c r="H16" s="20">
        <f>SUM('Abrechnung von Kurzarbeit'!AO658:AO$1437)+SUM('Saisonale Ausfallstunden'!Z658:Z$1437)</f>
        <v>0</v>
      </c>
      <c r="J16" s="374" t="str">
        <f>Übersetzungstexte!A369</f>
        <v>TCRD erste Zeile:</v>
      </c>
      <c r="K16" s="2">
        <v>27</v>
      </c>
      <c r="O16" s="179"/>
      <c r="P16" s="179"/>
      <c r="Q16" s="179"/>
      <c r="R16" s="179"/>
    </row>
    <row r="17" spans="1:18" ht="12.75" customHeight="1" x14ac:dyDescent="0.2">
      <c r="A17" s="24">
        <v>36526</v>
      </c>
      <c r="B17" s="25">
        <v>260</v>
      </c>
      <c r="C17" s="26">
        <v>8900</v>
      </c>
      <c r="D17" s="384">
        <v>6.5500000000000003E-2</v>
      </c>
      <c r="F17" s="2" t="str">
        <f>Übersetzungstexte!A345</f>
        <v>c5: bis 501 Mitarbeiter</v>
      </c>
      <c r="G17" s="2">
        <v>717</v>
      </c>
      <c r="H17" s="20">
        <f>SUM('Abrechnung von Kurzarbeit'!AO718:AO$1437)+SUM('Saisonale Ausfallstunden'!Z718:Z$1437)</f>
        <v>0</v>
      </c>
      <c r="J17" s="374" t="str">
        <f>Übersetzungstexte!A370</f>
        <v>TCRD letzte Zeile:</v>
      </c>
      <c r="K17" s="2">
        <v>29</v>
      </c>
      <c r="N17" s="220"/>
      <c r="O17" s="179"/>
      <c r="P17" s="179"/>
      <c r="Q17" s="179"/>
      <c r="R17" s="179"/>
    </row>
    <row r="18" spans="1:18" x14ac:dyDescent="0.2">
      <c r="A18" s="24">
        <v>36892</v>
      </c>
      <c r="B18" s="25">
        <v>261</v>
      </c>
      <c r="C18" s="26">
        <v>8900</v>
      </c>
      <c r="D18" s="384">
        <v>6.5500000000000003E-2</v>
      </c>
      <c r="F18" s="2" t="str">
        <f>Übersetzungstexte!A346</f>
        <v>d1: bis 564 Mitarbeiter</v>
      </c>
      <c r="G18" s="2">
        <v>807</v>
      </c>
      <c r="H18" s="20">
        <f>SUM('Abrechnung von Kurzarbeit'!AO808:AO$1437)+SUM('Saisonale Ausfallstunden'!Z808:Z$1437)</f>
        <v>0</v>
      </c>
      <c r="M18" s="179" t="str">
        <f>Übersetzungstexte!A425</f>
        <v>Hilfetexte für Abrechnung von Kurzarbeit</v>
      </c>
      <c r="O18" s="179"/>
      <c r="P18" s="179"/>
      <c r="Q18" s="179"/>
      <c r="R18" s="179"/>
    </row>
    <row r="19" spans="1:18" x14ac:dyDescent="0.2">
      <c r="A19" s="24">
        <v>37257</v>
      </c>
      <c r="B19" s="25">
        <v>261</v>
      </c>
      <c r="C19" s="26">
        <v>8900</v>
      </c>
      <c r="D19" s="384">
        <v>6.5500000000000003E-2</v>
      </c>
      <c r="F19" s="2" t="str">
        <f>Übersetzungstexte!A347</f>
        <v>d2: bis 627 Mitarbeiter</v>
      </c>
      <c r="G19" s="2">
        <v>897</v>
      </c>
      <c r="H19" s="20">
        <f>SUM('Abrechnung von Kurzarbeit'!AO898:AO$1437)+SUM('Saisonale Ausfallstunden'!Z898:Z$1437)</f>
        <v>0</v>
      </c>
      <c r="J19" s="2" t="str">
        <f>Übersetzungstexte!A361</f>
        <v>Datum</v>
      </c>
      <c r="K19" s="2" t="str">
        <f>Übersetzungstexte!A373</f>
        <v>Karenztage</v>
      </c>
      <c r="M19" s="179" t="str">
        <f>Übersetzungstexte!A426</f>
        <v>Hilfetexttitel</v>
      </c>
      <c r="N19" s="221" t="str">
        <f>Übersetzungstexte!A427</f>
        <v>Hilfetext</v>
      </c>
      <c r="O19" s="179"/>
      <c r="P19" s="179"/>
      <c r="Q19" s="179"/>
      <c r="R19" s="179"/>
    </row>
    <row r="20" spans="1:18" x14ac:dyDescent="0.2">
      <c r="A20" s="24">
        <v>37622</v>
      </c>
      <c r="B20" s="25">
        <v>261</v>
      </c>
      <c r="C20" s="26">
        <v>8900</v>
      </c>
      <c r="D20" s="384">
        <v>6.3E-2</v>
      </c>
      <c r="F20" s="2" t="str">
        <f>Übersetzungstexte!A348</f>
        <v>d3: bis 690 Mitarbeiter</v>
      </c>
      <c r="G20" s="2">
        <v>987</v>
      </c>
      <c r="H20" s="20">
        <f>SUM('Abrechnung von Kurzarbeit'!AO988:AO$1437)+SUM('Saisonale Ausfallstunden'!Z988:Z$1437)</f>
        <v>0</v>
      </c>
      <c r="J20" s="135">
        <v>30682</v>
      </c>
      <c r="K20" s="2">
        <v>2</v>
      </c>
      <c r="M20" s="179" t="str">
        <f>Übersetzungstexte!A428</f>
        <v>Allgemeine Erläuterungen</v>
      </c>
      <c r="N20" s="221" t="str">
        <f>Übersetzungstexte!A429</f>
        <v>Erläuterungen bekommen Sie, indem Sie den Cursor in die betreffende Spalte positionieren und gleichzeitig die Tasten "STRG" und "h" drücken. Auf englischen Tastaturen drücken Sie "CTRL" und "h".</v>
      </c>
      <c r="O20" s="179"/>
      <c r="P20" s="179"/>
      <c r="Q20" s="179"/>
      <c r="R20" s="179"/>
    </row>
    <row r="21" spans="1:18" x14ac:dyDescent="0.2">
      <c r="A21" s="24">
        <v>37987</v>
      </c>
      <c r="B21" s="25">
        <v>262</v>
      </c>
      <c r="C21" s="26">
        <v>8900</v>
      </c>
      <c r="D21" s="384">
        <v>6.0499999999999998E-2</v>
      </c>
      <c r="F21" s="2" t="str">
        <f>Übersetzungstexte!A349</f>
        <v>d4: bis 753 Mitarbeiter</v>
      </c>
      <c r="G21" s="2">
        <v>1077</v>
      </c>
      <c r="H21" s="20">
        <f>SUM('Abrechnung von Kurzarbeit'!AO1078:AO$1437)+SUM('Saisonale Ausfallstunden'!Z1078:Z$1437)</f>
        <v>0</v>
      </c>
      <c r="J21" s="135">
        <v>39904</v>
      </c>
      <c r="K21" s="2">
        <v>1</v>
      </c>
      <c r="M21" s="193" t="str">
        <f>Übersetzungstexte!A430</f>
        <v>Sp. 1: Name/Vorname</v>
      </c>
      <c r="N21" s="220" t="str">
        <f>Übersetzungstexte!A431</f>
        <v>Auf der Abrechnung ist pro Abrechnungsperiode jede arbeitnehmende Person des Betriebes/der Betriebsabteilung aufzuführen, ungeachtet, ob er von Kurzarbeit betroffen ist oder nicht. Für die Nichtbetroffenen genügen die Angaben unter Sp. 1, Sp. 4 und Sp. 6.</v>
      </c>
      <c r="O21" s="179"/>
      <c r="P21" s="179"/>
      <c r="Q21" s="179"/>
      <c r="R21" s="179"/>
    </row>
    <row r="22" spans="1:18" ht="12.75" customHeight="1" x14ac:dyDescent="0.2">
      <c r="A22" s="24">
        <v>38353</v>
      </c>
      <c r="B22" s="25">
        <v>260</v>
      </c>
      <c r="C22" s="26">
        <v>8900</v>
      </c>
      <c r="D22" s="384">
        <v>6.0499999999999998E-2</v>
      </c>
      <c r="F22" s="2" t="str">
        <f>Übersetzungstexte!A350</f>
        <v>e1: bis 816 Mitarbeiter</v>
      </c>
      <c r="G22" s="2">
        <v>1167</v>
      </c>
      <c r="H22" s="20">
        <f>SUM('Abrechnung von Kurzarbeit'!AO1168:AO$1437)+SUM('Saisonale Ausfallstunden'!Z1168:Z$1437)</f>
        <v>0</v>
      </c>
      <c r="J22" s="135">
        <v>41640</v>
      </c>
      <c r="K22" s="2">
        <v>2</v>
      </c>
      <c r="M22" s="194" t="str">
        <f>Übersetzungstexte!A433</f>
        <v>Sp. 2: Anrechenbarer Stundenverdienst</v>
      </c>
      <c r="N22" s="220" t="str">
        <f>Übersetzungstexte!A434</f>
        <v>Massgebend ist der vertraglich vereinbarte Lohn in der letzten Zahltagsperiode vor Beginn der Arbeitsausfälle_x000D_(max. Fr. 10’500.--). Eingeschlossen sind der Anteil des 13. Monatslohnes, die Ferien- und Feiertagsentschädigung, die vertraglich vereinbarten Zulagen, soweit sie nicht während der Kurzarbeit weiter bezahlt werden oder Entschädigungen für arbeitsbedingte Inkonvenienzen sind._x000D__x000D_Ermittlung des anrechenbaren Stundenverdienstes siehe Broschüre „Info-Service Kurzarbeitsentschädigung“.</v>
      </c>
      <c r="O22" s="200"/>
      <c r="P22" s="200"/>
      <c r="Q22" s="179"/>
      <c r="R22" s="179"/>
    </row>
    <row r="23" spans="1:18" x14ac:dyDescent="0.2">
      <c r="A23" s="24">
        <v>38718</v>
      </c>
      <c r="B23" s="25">
        <v>260</v>
      </c>
      <c r="C23" s="26">
        <v>8900</v>
      </c>
      <c r="D23" s="384">
        <v>6.0499999999999998E-2</v>
      </c>
      <c r="F23" s="2" t="str">
        <f>Übersetzungstexte!A351</f>
        <v>e2: bis 879 Mitarbeiter</v>
      </c>
      <c r="G23" s="2">
        <v>1257</v>
      </c>
      <c r="H23" s="20">
        <f>SUM('Abrechnung von Kurzarbeit'!AO1258:AO$1437)+SUM('Saisonale Ausfallstunden'!Z1258:Z$1437)</f>
        <v>0</v>
      </c>
      <c r="J23" s="135">
        <v>42401</v>
      </c>
      <c r="K23" s="2">
        <v>1</v>
      </c>
      <c r="M23" s="194" t="str">
        <f>Übersetzungstexte!A438</f>
        <v>Sp. 3: Wöchentliche Arbeitszeit in der AP</v>
      </c>
      <c r="N23" s="220" t="str">
        <f>Übersetzungstexte!A439</f>
        <v>Einzutragen ist die individuelle, vertraglich vereinbarte Arbeitszeit je arbeitnehmende Person, ohne allfällige Vorholzeit. Bei unterschiedlich langen Arbeitszeiten innerhalb eines Jahres ist die für die betreffende Abrechnungsperiode gültige Arbeitszeit einzutragen.</v>
      </c>
      <c r="O23" s="179"/>
      <c r="P23" s="179"/>
      <c r="Q23" s="179"/>
      <c r="R23" s="179"/>
    </row>
    <row r="24" spans="1:18" x14ac:dyDescent="0.2">
      <c r="A24" s="24">
        <v>39083</v>
      </c>
      <c r="B24" s="25">
        <v>261</v>
      </c>
      <c r="C24" s="26">
        <v>8900</v>
      </c>
      <c r="D24" s="384">
        <v>6.0499999999999998E-2</v>
      </c>
      <c r="F24" s="2" t="str">
        <f>Übersetzungstexte!A352</f>
        <v>e3: bis 942 Mitarbeiter</v>
      </c>
      <c r="G24" s="2">
        <v>1347</v>
      </c>
      <c r="H24" s="20">
        <f>SUM('Abrechnung von Kurzarbeit'!AO1348:AO$1437)+SUM('Saisonale Ausfallstunden'!Z1348:Z$1437)</f>
        <v>0</v>
      </c>
      <c r="J24" s="135">
        <v>43466</v>
      </c>
      <c r="K24" s="2">
        <v>2</v>
      </c>
      <c r="M24" s="194" t="str">
        <f>Übersetzungstexte!A441</f>
        <v>Sp. 4: Sollstunden der Abrechnungsperiode inklusive Vorholzeit</v>
      </c>
      <c r="N24" s="220" t="str">
        <f>Übersetzungstexte!A442</f>
        <v>Umfasst die Zahltagsperiode eine, zwei oder vier Wochen, so beträgt die Abrechnungsperiode vier Wochen. In allen übrigen Fällen beträgt die Abrechnungsperiode einen Monat.</v>
      </c>
      <c r="O24" s="179"/>
      <c r="P24" s="179"/>
      <c r="Q24" s="179"/>
      <c r="R24" s="179"/>
    </row>
    <row r="25" spans="1:18" x14ac:dyDescent="0.2">
      <c r="A25" s="24">
        <v>39448</v>
      </c>
      <c r="B25" s="25">
        <v>262</v>
      </c>
      <c r="C25" s="26">
        <v>10500</v>
      </c>
      <c r="D25" s="384">
        <v>6.0499999999999998E-2</v>
      </c>
      <c r="F25" s="2" t="str">
        <f>Übersetzungstexte!A353</f>
        <v>e4: bis 1005 Mitarbeiter</v>
      </c>
      <c r="G25" s="2">
        <v>1437</v>
      </c>
      <c r="H25" s="20">
        <v>0</v>
      </c>
      <c r="J25" s="135">
        <v>43891</v>
      </c>
      <c r="K25" s="2">
        <v>1</v>
      </c>
      <c r="M25" s="194" t="str">
        <f>Übersetzungstexte!A444</f>
        <v>Sp. 5: Istzeit</v>
      </c>
      <c r="N25" s="220" t="str">
        <f>Übersetzungstexte!A445</f>
        <v>Die tatsächlich gearbeiteten Stunden inkl. allfällige in dieser Abrechnungsperiode geleisteten Mehrstunden.</v>
      </c>
      <c r="O25" s="179"/>
      <c r="P25" s="179"/>
      <c r="Q25" s="179"/>
      <c r="R25" s="179"/>
    </row>
    <row r="26" spans="1:18" x14ac:dyDescent="0.2">
      <c r="A26" s="24">
        <v>39814</v>
      </c>
      <c r="B26" s="25">
        <v>261</v>
      </c>
      <c r="C26" s="26">
        <v>10500</v>
      </c>
      <c r="D26" s="384">
        <v>6.0499999999999998E-2</v>
      </c>
      <c r="J26" s="135">
        <v>44105</v>
      </c>
      <c r="K26" s="2">
        <v>2</v>
      </c>
      <c r="M26" s="194" t="str">
        <f>Übersetzungstexte!A447</f>
        <v>Sp. 6: Bezahlte/unbezahlte Absenzen</v>
      </c>
      <c r="N26" s="220" t="str">
        <f>Übersetzungstexte!A448</f>
        <v>Sämtliche bezahlten und unbezahlten Absenzen (Ferien, Feiertage, freiwilliges Fernbleiben von der Arbeit, Krankheit, Unfall, Militärdienst usw.) in Stunden.</v>
      </c>
      <c r="O26" s="179"/>
      <c r="P26" s="179"/>
      <c r="Q26" s="179"/>
      <c r="R26" s="179"/>
    </row>
    <row r="27" spans="1:18" x14ac:dyDescent="0.2">
      <c r="A27" s="24">
        <v>40544</v>
      </c>
      <c r="B27" s="25">
        <v>260</v>
      </c>
      <c r="C27" s="26">
        <v>10500</v>
      </c>
      <c r="D27" s="384">
        <v>6.25E-2</v>
      </c>
      <c r="J27" s="135">
        <v>44593</v>
      </c>
      <c r="K27" s="2">
        <v>0</v>
      </c>
      <c r="M27" s="194" t="str">
        <f>Übersetzungstexte!A450</f>
        <v>Sp. 7: Gleitzeit. Saldo Ende vorhergehende Abrechnungsperiode</v>
      </c>
      <c r="N27" s="220" t="str">
        <f>Übersetzungstexte!A451</f>
        <v>Zulässiger Plus-Stundensaldo gemäss betrieblicher Gleitzeitregelung, max. 20 Arbeitsstunden; darüber liegende Stunden gelten als Mehrstunden.</v>
      </c>
      <c r="O27" s="179"/>
      <c r="P27" s="179"/>
      <c r="Q27" s="179"/>
      <c r="R27" s="179"/>
    </row>
    <row r="28" spans="1:18" x14ac:dyDescent="0.2">
      <c r="A28" s="24">
        <v>40909</v>
      </c>
      <c r="B28" s="25">
        <v>261</v>
      </c>
      <c r="C28" s="26">
        <v>10500</v>
      </c>
      <c r="D28" s="384">
        <v>6.25E-2</v>
      </c>
      <c r="J28" s="135">
        <v>44621</v>
      </c>
      <c r="K28" s="2">
        <v>1</v>
      </c>
      <c r="M28" s="194" t="str">
        <f>Übersetzungstexte!A453</f>
        <v>Sp. 7: Gleitzeit. Saldo Ende laufende Abrechnungsperiode</v>
      </c>
      <c r="N28" s="220" t="str">
        <f>Übersetzungstexte!A454</f>
        <v>Zulässiger Plus-Stundensaldo gemäss betrieblicher Gleitzeitregelung, max. 20 Arbeitsstunden; darüber liegende Stunden gelten als Mehrstunden.</v>
      </c>
      <c r="O28" s="179"/>
      <c r="P28" s="179"/>
      <c r="Q28" s="179"/>
      <c r="R28" s="179"/>
    </row>
    <row r="29" spans="1:18" x14ac:dyDescent="0.2">
      <c r="A29" s="24">
        <v>42370</v>
      </c>
      <c r="B29" s="25">
        <v>261</v>
      </c>
      <c r="C29" s="26">
        <v>12350</v>
      </c>
      <c r="D29" s="384">
        <v>6.225E-2</v>
      </c>
      <c r="M29" s="194" t="str">
        <f>Übersetzungstexte!A456</f>
        <v>Sp. 7: Gleitzeit. Differenz mit umgekehrten Vorzeichen</v>
      </c>
      <c r="N29" s="221" t="str">
        <f>Übersetzungstexte!A457</f>
        <v>Berechnung: Saldo Ende der vorhergehenden Periode abzüglich Saldo Ende der laufenden Periode.</v>
      </c>
      <c r="O29" s="179"/>
      <c r="P29" s="179"/>
      <c r="Q29" s="179"/>
      <c r="R29" s="179"/>
    </row>
    <row r="30" spans="1:18" x14ac:dyDescent="0.2">
      <c r="A30" s="24">
        <v>42736</v>
      </c>
      <c r="B30" s="25">
        <v>260</v>
      </c>
      <c r="C30" s="26">
        <v>12350</v>
      </c>
      <c r="D30" s="384">
        <v>6.225E-2</v>
      </c>
      <c r="M30" s="194" t="str">
        <f>Übersetzungstexte!A459</f>
        <v>Sp. 8: Ausfallstunden total</v>
      </c>
      <c r="N30" s="220" t="str">
        <f>Übersetzungstexte!A460</f>
        <v>Die tatsächlich ausgefallenen, angeordneten Kurzarbeitsstunden, höchstens jedoch die Anzahl Stunden, die sich aus folgender Berechnung ergeben: Sp. 4 abzüglich des Totals von Sp. 5, 6, und 7 (Differenz).</v>
      </c>
      <c r="O30" s="179"/>
      <c r="P30" s="179"/>
      <c r="Q30" s="179"/>
      <c r="R30" s="179"/>
    </row>
    <row r="31" spans="1:18" x14ac:dyDescent="0.2">
      <c r="A31" s="24">
        <v>43101</v>
      </c>
      <c r="B31" s="25">
        <v>261</v>
      </c>
      <c r="C31" s="26">
        <v>12350</v>
      </c>
      <c r="D31" s="384">
        <v>6.225E-2</v>
      </c>
      <c r="M31" s="194" t="str">
        <f>Übersetzungstexte!A462</f>
        <v>Sp. 9: Saldo der ausbezahlten und noch nicht ausbezahlten Mehrstunden aus den Vormonaten</v>
      </c>
      <c r="N31" s="220" t="str">
        <f>Übersetzungstexte!A463</f>
        <v>Einzutragen sind alle in den sechs Monaten vor Beginn der zweijährigen Rahmenfrist geleisteten und zeitlich nicht ausgeglichenen Mehrstunden. Nach Beginn der Rahmenfrist sind alle innerhalb der Rahmenfrist geleisteten und zeitlich nicht ausgeglichenen Mehrstunden zu erfassen, soweit sie nicht länger als zwölf Monate zurückliegen. Diese Mehrstunden reduzieren die anrechenbaren Ausfallstunden (Sp. 11), soweit sie die nicht entschädigbaren saisonalen Ausfallstunden (Sp. 10) überschreiten; d.h. Mehrstundensaldi werden zuerst durch die saisonalen Ausfallstunden ausgeglichen, bevor die anrechenbaren Ausfallstunden reduziert werden. Mehrstundensaldi, die nicht vollständig durch die saisonalen und anrechenbaren Ausfallstunden ausgeglichen werden können, sind auf die nächste Abrechnungsperiode vorzutragen.</v>
      </c>
      <c r="O31" s="179"/>
      <c r="P31" s="179"/>
      <c r="Q31" s="179"/>
      <c r="R31" s="179"/>
    </row>
    <row r="32" spans="1:18" ht="12.75" customHeight="1" x14ac:dyDescent="0.2">
      <c r="A32" s="24">
        <v>43466</v>
      </c>
      <c r="B32" s="25">
        <v>261</v>
      </c>
      <c r="C32" s="26">
        <v>12350</v>
      </c>
      <c r="D32" s="384">
        <v>6.225E-2</v>
      </c>
      <c r="M32" s="194" t="str">
        <f>Übersetzungstexte!A465</f>
        <v>Sp. 10: Saisonale Ausfallstunden</v>
      </c>
      <c r="N32" s="220" t="str">
        <f>Übersetzungstexte!A466</f>
        <v>Diese Kolonne wird berechnet, wenn die kantonale Amtsstelle in ihrem Entscheid bezüglich der Saisonalität einen Vorbehalt angebracht hat, wonach die Ausfallstunden, die auf die Saisonalität zurückzuführen sind, nicht entschädigt werden können._x000D__x000D_Differenz zwischen Ausfallstunden total (Sp. 8) und anrechenbaren Ausfallstunden (Sp. 11). Es handelt sich um eine Kontrollspalte, da die Mehrstunden-Saldi (Sp. 9) die anrechenbaren Ausfallstunden (Sp. 11) nur reduzieren, soweit sie noch nicht durch die saisonalen Ausfallstunden getilgt werden konnten.</v>
      </c>
      <c r="O32" s="194"/>
      <c r="P32" s="194"/>
      <c r="Q32" s="179"/>
      <c r="R32" s="179"/>
    </row>
    <row r="33" spans="1:20" ht="12.75" customHeight="1" x14ac:dyDescent="0.2">
      <c r="A33" s="24">
        <v>43831</v>
      </c>
      <c r="B33" s="25">
        <v>262</v>
      </c>
      <c r="C33" s="26">
        <v>12350</v>
      </c>
      <c r="D33" s="384">
        <v>6.3750000000000001E-2</v>
      </c>
      <c r="M33" s="194" t="str">
        <f>Übersetzungstexte!A469</f>
        <v>Sp. 11: Anrechenbare Ausfallstunden</v>
      </c>
      <c r="N33" s="220" t="str">
        <f>Übersetzungstexte!A470</f>
        <v>Hat die kantonale Amtsstelle in ihrem Entscheid bezüglich der Saisonalität einen Vorbehalt angebracht, ist aufgrund der ausgefallenen Arbeitsstunden in den gleichen Perioden der beiden Vorjahre ein Verteilschlüssel zu ermitteln, nach dem die Ausfallstunden in nicht entschädigbare (saisonale) und grundsätzlich entschädigbare zu verteilen sind. Berechnungsanleitung und Anwendung des Verteilschlüssels finden Sie in der Broschüre „Info-Service Kurzarbeitsentschädigung“ und auf dem Arbeitsblatt 'Saisonale Ausfallstunden'._x000D__x000D_Die anrechenbaren Ausfallstunden reduzieren sich zudem um die Mehrstundensaldi (Sp. 9), soweit diese nicht durch die saisonalen Ausfallstunden getilgt werden konnten._x000D__x000D_Hat ein Betrieb weder Mehrstunden aus Vormonaten noch saisonale Ausfallstunden aufzuweisen, entspricht die Kolonne 11 der Kolonne 8.</v>
      </c>
      <c r="O33" s="194"/>
      <c r="P33" s="194"/>
      <c r="Q33" s="194"/>
      <c r="R33" s="179"/>
    </row>
    <row r="34" spans="1:20" x14ac:dyDescent="0.2">
      <c r="A34" s="24">
        <v>44197</v>
      </c>
      <c r="B34" s="25">
        <v>261</v>
      </c>
      <c r="C34" s="26">
        <v>12350</v>
      </c>
      <c r="D34" s="384">
        <v>6.4000000000000001E-2</v>
      </c>
      <c r="M34" s="194" t="str">
        <f>Übersetzungstexte!A474</f>
        <v>Sp. 12: Verdienstausfall 100 %</v>
      </c>
      <c r="N34" s="220" t="str">
        <f>Übersetzungstexte!A475</f>
        <v>Multiplikation der Sp. 11 mit Sp. 2. Das Total dieser Kolonne wird um das Total des Verdienstes aus Zwischenbeschäftigung reduziert und diese Differenz mit 6,05% multipliziert, was die Vergütung der Arbeitgeberbeiträge an die AHV/IV/EO/ALV ergibt. Diese Vergütung wird zum Total der Sp. 15 hinzugezählt.</v>
      </c>
      <c r="O34" s="179"/>
      <c r="P34" s="179"/>
      <c r="Q34" s="179"/>
      <c r="R34" s="179"/>
    </row>
    <row r="35" spans="1:20" x14ac:dyDescent="0.2">
      <c r="A35" s="24">
        <v>44562</v>
      </c>
      <c r="B35" s="25">
        <v>260</v>
      </c>
      <c r="C35" s="26">
        <v>12350</v>
      </c>
      <c r="D35" s="384">
        <v>6.4000000000000001E-2</v>
      </c>
      <c r="M35" s="194" t="str">
        <f>Übersetzungstexte!A477</f>
        <v>Sp. 13: Verdienstausfall 80 %</v>
      </c>
      <c r="N35" s="220" t="str">
        <f>Übersetzungstexte!A478</f>
        <v>Die Kurzarbeitsentschädigung beträgt für jede arbeitnehmende Person 80 % des Verdienstausfalles.</v>
      </c>
      <c r="O35" s="179"/>
      <c r="P35" s="179"/>
      <c r="Q35" s="179"/>
      <c r="R35" s="179"/>
    </row>
    <row r="36" spans="1:20" ht="12.75" customHeight="1" x14ac:dyDescent="0.2">
      <c r="A36" s="24">
        <v>44927</v>
      </c>
      <c r="B36" s="25">
        <v>260</v>
      </c>
      <c r="C36" s="26">
        <v>12350</v>
      </c>
      <c r="D36" s="384">
        <v>6.4000000000000001E-2</v>
      </c>
      <c r="M36" s="194" t="str">
        <f>Übersetzungstexte!A480</f>
        <v>Verdienst Zwischenbeschäftigung</v>
      </c>
      <c r="N36" s="220" t="str">
        <f>Übersetzungstexte!A481</f>
        <v>Als Einkommen aus Zwischenbeschäftigung gilt jeder Verdienst aus unselbständiger oder selbständiger Tätigkeit, den ein Kurzarbeitnehmer während seines Arbeitsausfalles zusätzlich erzielt._x000D__x000D_Der Arbeitgeber der Zwischenbeschäftigung hat dem ursprünglichen Arbeitgeber monatlich das Einkommen aus Zwischenbeschäftigung mitzuteilen (Art. 41 AVIG)._x000D__x000D_Anrechenbarer Verdienstausfall 80% (Sp. 13 der Abrechnung)_x000D_+ Verdienst aus Zwischenbeschäftigung (brutto)_x000D_-  Verdienstausfall 100% (Sp. 12 der Abrechnung)_x000D_= Kürzung von Sp. 15 der Abrechnung.</v>
      </c>
      <c r="O36" s="194"/>
      <c r="P36" s="194"/>
      <c r="Q36" s="194"/>
      <c r="R36" s="201"/>
      <c r="S36" s="201"/>
      <c r="T36" s="201"/>
    </row>
    <row r="37" spans="1:20" x14ac:dyDescent="0.2">
      <c r="M37" s="194" t="str">
        <f>Übersetzungstexte!A488</f>
        <v>Sp. 14: Abzug Karenztage 80 %</v>
      </c>
      <c r="N37" s="220" t="str">
        <f>Übersetzungstexte!A489</f>
        <v>Karenzzeit zulasten des Arbeitgebers.</v>
      </c>
      <c r="O37" s="179"/>
      <c r="P37" s="179"/>
      <c r="Q37" s="179"/>
      <c r="R37" s="179"/>
    </row>
    <row r="38" spans="1:20" x14ac:dyDescent="0.2">
      <c r="M38" s="194" t="str">
        <f>Übersetzungstexte!A491</f>
        <v>Sp. 15: Beantragte Vergütung</v>
      </c>
      <c r="N38" s="220" t="str">
        <f>Übersetzungstexte!A492</f>
        <v>Sofern alle Voraussetzungen erfüllt sind, vergütet die Kasse den Betrag der sich aus der Subtraktion der Sp. 14 und des Abzugs aus Zwischenbeschäftigung von der Sp. 13 ergibt. Zum Total dieser Kolonne wird die Vergütung der Arbeitgeberbeiträge an AHV/IV/EO/ALV hinzugezählt.</v>
      </c>
      <c r="O38" s="179"/>
      <c r="P38" s="179"/>
      <c r="Q38" s="179"/>
      <c r="R38" s="179"/>
    </row>
    <row r="39" spans="1:20" x14ac:dyDescent="0.2">
      <c r="O39" s="179"/>
      <c r="P39" s="179"/>
      <c r="Q39" s="179"/>
      <c r="R39" s="179"/>
    </row>
    <row r="40" spans="1:20" x14ac:dyDescent="0.2">
      <c r="M40" s="47"/>
      <c r="O40" s="179"/>
      <c r="P40" s="179"/>
      <c r="Q40" s="179"/>
      <c r="R40" s="179"/>
    </row>
    <row r="41" spans="1:20" x14ac:dyDescent="0.2">
      <c r="A41" s="24" t="s">
        <v>784</v>
      </c>
      <c r="M41" s="47" t="s">
        <v>798</v>
      </c>
      <c r="O41" s="179"/>
      <c r="P41" s="179"/>
      <c r="Q41" s="179"/>
      <c r="R41" s="179"/>
    </row>
    <row r="42" spans="1:20" x14ac:dyDescent="0.2">
      <c r="M42" s="179" t="str">
        <f>Übersetzungstexte!A129</f>
        <v>Geben Sie eine Periode im Format MM.JJJJ ein. Beispiel: 02.2009</v>
      </c>
    </row>
    <row r="43" spans="1:20" x14ac:dyDescent="0.2">
      <c r="M43" s="179" t="str">
        <f>Übersetzungstexte!A130</f>
        <v>Geben Sie ein Datum im Format TT.MM.JJJJ ein.</v>
      </c>
    </row>
    <row r="44" spans="1:20" x14ac:dyDescent="0.2">
      <c r="M44" s="179" t="str">
        <f>Übersetzungstexte!A131</f>
        <v>Wählen Sie die  Betriebsgrösse</v>
      </c>
    </row>
    <row r="45" spans="1:20" x14ac:dyDescent="0.2">
      <c r="M45" s="179" t="str">
        <f>Übersetzungstexte!A132</f>
        <v>Dieser Wert wird automatisch bestimmt, kann aber überschrieben werden</v>
      </c>
    </row>
    <row r="46" spans="1:20" x14ac:dyDescent="0.2"/>
    <row r="47" spans="1:20" x14ac:dyDescent="0.2"/>
    <row r="48" spans="1:20" x14ac:dyDescent="0.2"/>
    <row r="49" x14ac:dyDescent="0.2"/>
  </sheetData>
  <sheetProtection selectLockedCells="1"/>
  <phoneticPr fontId="2" type="noConversion"/>
  <pageMargins left="0.78740157499999996" right="0.78740157499999996" top="0.984251969" bottom="0.984251969" header="0.5" footer="0.5"/>
  <pageSetup paperSize="9"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M502"/>
  <sheetViews>
    <sheetView topLeftCell="C119" workbookViewId="0">
      <selection activeCell="E133" sqref="E133"/>
    </sheetView>
  </sheetViews>
  <sheetFormatPr baseColWidth="10" defaultColWidth="0" defaultRowHeight="12.75" customHeight="1" zeroHeight="1" x14ac:dyDescent="0.2"/>
  <cols>
    <col min="1" max="1" width="34.5703125" style="2" customWidth="1"/>
    <col min="2" max="2" width="12.140625" style="2" customWidth="1"/>
    <col min="3" max="3" width="10.5703125" style="2" customWidth="1"/>
    <col min="4" max="4" width="27" style="2" customWidth="1"/>
    <col min="5" max="7" width="42.7109375" style="210" customWidth="1"/>
    <col min="8" max="8" width="9.140625" style="2" customWidth="1"/>
    <col min="9" max="10" width="9.140625" style="210" hidden="1" customWidth="1"/>
  </cols>
  <sheetData>
    <row r="1" spans="1:13" x14ac:dyDescent="0.2">
      <c r="A1" s="205">
        <v>1</v>
      </c>
      <c r="B1" s="205"/>
      <c r="C1" s="205"/>
      <c r="D1" s="205" t="s">
        <v>105</v>
      </c>
      <c r="E1" s="209" t="s">
        <v>125</v>
      </c>
      <c r="F1" s="209" t="s">
        <v>126</v>
      </c>
      <c r="G1" s="209" t="s">
        <v>127</v>
      </c>
      <c r="H1" s="205"/>
      <c r="I1" s="206"/>
      <c r="J1" s="206"/>
      <c r="K1" s="206"/>
      <c r="L1" s="207"/>
      <c r="M1" s="207"/>
    </row>
    <row r="2" spans="1:13" ht="12.75" customHeight="1" x14ac:dyDescent="0.2">
      <c r="A2" s="208" t="str">
        <f>CONCATENATE(B2,CHAR(13),B3,CHAR(13),B4,CHAR(13),B5)</f>
        <v>Wählen Sprache / choisir langue / scegliere lingua_x000D_1 = deutsch, allemand, tedesco_x000D_2 = französisch, français, francese_x000D_3 = italienisch, italien, italiano</v>
      </c>
      <c r="B2" s="205" t="str">
        <f>CONCATENATE(E2," / ",F2," / ",G2)</f>
        <v>Wählen Sprache / choisir langue / scegliere lingua</v>
      </c>
      <c r="C2" s="205"/>
      <c r="D2" s="205"/>
      <c r="E2" s="209" t="s">
        <v>128</v>
      </c>
      <c r="F2" s="209" t="s">
        <v>129</v>
      </c>
      <c r="G2" s="209" t="s">
        <v>130</v>
      </c>
      <c r="H2" s="205"/>
      <c r="I2" s="209"/>
      <c r="J2" s="209"/>
      <c r="K2" s="207"/>
      <c r="L2" s="207"/>
      <c r="M2" s="207"/>
    </row>
    <row r="3" spans="1:13" x14ac:dyDescent="0.2">
      <c r="A3" s="208"/>
      <c r="B3" s="205" t="str">
        <f>CONCATENATE("1 = ",E3,", ",F3,", ",G3)</f>
        <v>1 = deutsch, allemand, tedesco</v>
      </c>
      <c r="C3" s="205"/>
      <c r="D3" s="205"/>
      <c r="E3" s="209" t="s">
        <v>125</v>
      </c>
      <c r="F3" s="209" t="s">
        <v>131</v>
      </c>
      <c r="G3" s="209" t="s">
        <v>132</v>
      </c>
      <c r="H3" s="205"/>
      <c r="I3" s="209"/>
      <c r="J3" s="209"/>
      <c r="K3" s="207"/>
      <c r="L3" s="207"/>
      <c r="M3" s="207"/>
    </row>
    <row r="4" spans="1:13" x14ac:dyDescent="0.2">
      <c r="A4" s="208"/>
      <c r="B4" s="205" t="str">
        <f>CONCATENATE("2 = ",E4,", ",F4,", ",G4)</f>
        <v>2 = französisch, français, francese</v>
      </c>
      <c r="C4" s="205"/>
      <c r="D4" s="205"/>
      <c r="E4" s="209" t="s">
        <v>126</v>
      </c>
      <c r="F4" s="209" t="s">
        <v>133</v>
      </c>
      <c r="G4" s="209" t="s">
        <v>134</v>
      </c>
      <c r="H4" s="205"/>
      <c r="I4" s="209"/>
      <c r="J4" s="209"/>
      <c r="K4" s="207"/>
      <c r="L4" s="207"/>
      <c r="M4" s="207"/>
    </row>
    <row r="5" spans="1:13" x14ac:dyDescent="0.2">
      <c r="A5" s="208"/>
      <c r="B5" s="205" t="str">
        <f>CONCATENATE("3 = ",E5,", ",F5,", ",G5)</f>
        <v>3 = italienisch, italien, italiano</v>
      </c>
      <c r="C5" s="205"/>
      <c r="D5" s="205"/>
      <c r="E5" s="209" t="s">
        <v>127</v>
      </c>
      <c r="F5" s="209" t="s">
        <v>135</v>
      </c>
      <c r="G5" s="209" t="s">
        <v>136</v>
      </c>
      <c r="H5" s="205"/>
      <c r="I5" s="209"/>
      <c r="J5" s="209"/>
      <c r="K5" s="207"/>
      <c r="L5" s="207"/>
      <c r="M5" s="207"/>
    </row>
    <row r="6" spans="1:13" x14ac:dyDescent="0.2">
      <c r="A6" s="208" t="str">
        <f>CONCATENATE(E6," / ",F6," / ",G6)</f>
        <v>Sprache / langue / lingua</v>
      </c>
      <c r="B6" s="205"/>
      <c r="C6" s="205"/>
      <c r="D6" s="205"/>
      <c r="E6" s="209" t="s">
        <v>137</v>
      </c>
      <c r="F6" s="209" t="s">
        <v>138</v>
      </c>
      <c r="G6" s="209" t="s">
        <v>139</v>
      </c>
      <c r="H6" s="205"/>
      <c r="I6" s="209"/>
      <c r="J6" s="209"/>
      <c r="K6" s="207"/>
      <c r="L6" s="207"/>
      <c r="M6" s="207"/>
    </row>
    <row r="7" spans="1:13" x14ac:dyDescent="0.2">
      <c r="A7" s="205"/>
      <c r="B7" s="205"/>
      <c r="C7" s="205"/>
      <c r="D7" s="205"/>
      <c r="E7" s="209"/>
      <c r="F7" s="209"/>
      <c r="G7" s="209"/>
      <c r="H7" s="205"/>
      <c r="I7" s="209"/>
      <c r="J7" s="209"/>
      <c r="K7" s="207"/>
      <c r="L7" s="207"/>
      <c r="M7" s="207"/>
    </row>
    <row r="8" spans="1:13" x14ac:dyDescent="0.2">
      <c r="A8" s="205"/>
      <c r="B8" s="205"/>
      <c r="C8" s="205"/>
      <c r="D8" s="205"/>
      <c r="E8" s="209"/>
      <c r="F8" s="209"/>
      <c r="G8" s="209"/>
      <c r="H8" s="205"/>
      <c r="I8" s="209"/>
      <c r="J8" s="209"/>
      <c r="K8" s="207"/>
      <c r="L8" s="207"/>
      <c r="M8" s="207"/>
    </row>
    <row r="9" spans="1:13" x14ac:dyDescent="0.2">
      <c r="A9" s="205"/>
      <c r="B9" s="205"/>
      <c r="C9" s="205"/>
      <c r="D9" s="205" t="s">
        <v>140</v>
      </c>
      <c r="E9" s="209"/>
      <c r="F9" s="209"/>
      <c r="G9" s="209"/>
      <c r="H9" s="205"/>
      <c r="I9" s="209"/>
      <c r="J9" s="209"/>
      <c r="K9" s="207"/>
      <c r="L9" s="207"/>
      <c r="M9" s="207"/>
    </row>
    <row r="10" spans="1:13" x14ac:dyDescent="0.2">
      <c r="A10" s="205" t="str">
        <f t="shared" ref="A10:A15" si="0">CONCATENATE(IF($A$1=3,G10,IF($A$1=2,F10,E10)))</f>
        <v>Stammdaten Betrieb &amp; Abteilung</v>
      </c>
      <c r="B10" s="205"/>
      <c r="C10" s="205"/>
      <c r="D10" s="205"/>
      <c r="E10" s="209" t="s">
        <v>141</v>
      </c>
      <c r="F10" s="209" t="s">
        <v>142</v>
      </c>
      <c r="G10" s="209" t="s">
        <v>143</v>
      </c>
      <c r="H10" s="205"/>
      <c r="I10" s="209"/>
      <c r="J10" s="209"/>
      <c r="K10" s="207"/>
      <c r="L10" s="207"/>
      <c r="M10" s="207"/>
    </row>
    <row r="11" spans="1:13" x14ac:dyDescent="0.2">
      <c r="A11" s="205" t="str">
        <f t="shared" si="0"/>
        <v>Stammdaten Mitarbeitende</v>
      </c>
      <c r="B11" s="205"/>
      <c r="C11" s="205"/>
      <c r="D11" s="205"/>
      <c r="E11" s="393" t="s">
        <v>830</v>
      </c>
      <c r="F11" s="209" t="s">
        <v>145</v>
      </c>
      <c r="G11" s="209" t="s">
        <v>146</v>
      </c>
      <c r="H11" s="205"/>
      <c r="I11" s="209"/>
      <c r="J11" s="209"/>
      <c r="K11" s="207"/>
      <c r="L11" s="207"/>
      <c r="M11" s="207"/>
    </row>
    <row r="12" spans="1:13" x14ac:dyDescent="0.2">
      <c r="A12" s="205" t="str">
        <f t="shared" si="0"/>
        <v>Saisonale Ausfallstunden</v>
      </c>
      <c r="B12" s="205"/>
      <c r="C12" s="205"/>
      <c r="D12" s="205"/>
      <c r="E12" s="209" t="s">
        <v>641</v>
      </c>
      <c r="F12" s="209" t="s">
        <v>350</v>
      </c>
      <c r="G12" s="209" t="s">
        <v>355</v>
      </c>
      <c r="H12" s="205"/>
      <c r="I12" s="209"/>
      <c r="J12" s="209"/>
      <c r="K12" s="207"/>
      <c r="L12" s="207"/>
      <c r="M12" s="207"/>
    </row>
    <row r="13" spans="1:13" x14ac:dyDescent="0.2">
      <c r="A13" s="205" t="str">
        <f t="shared" si="0"/>
        <v>Abrechnung von Kurzarbeit</v>
      </c>
      <c r="B13" s="205"/>
      <c r="C13" s="205"/>
      <c r="D13" s="205"/>
      <c r="E13" s="209" t="s">
        <v>640</v>
      </c>
      <c r="F13" s="209" t="s">
        <v>351</v>
      </c>
      <c r="G13" s="209" t="s">
        <v>356</v>
      </c>
      <c r="H13" s="205"/>
      <c r="I13" s="209"/>
      <c r="J13" s="209"/>
      <c r="K13" s="207"/>
      <c r="L13" s="207"/>
      <c r="M13" s="207"/>
    </row>
    <row r="14" spans="1:13" x14ac:dyDescent="0.2">
      <c r="A14" s="205" t="str">
        <f t="shared" si="0"/>
        <v>Hilfsdaten</v>
      </c>
      <c r="B14" s="205"/>
      <c r="C14" s="205"/>
      <c r="D14" s="205"/>
      <c r="E14" s="209" t="s">
        <v>148</v>
      </c>
      <c r="F14" s="209" t="s">
        <v>149</v>
      </c>
      <c r="G14" s="209" t="s">
        <v>150</v>
      </c>
      <c r="H14" s="205"/>
      <c r="I14" s="209"/>
      <c r="J14" s="209"/>
      <c r="K14" s="207"/>
      <c r="L14" s="207"/>
      <c r="M14" s="207"/>
    </row>
    <row r="15" spans="1:13" x14ac:dyDescent="0.2">
      <c r="A15" s="205" t="str">
        <f t="shared" si="0"/>
        <v>Übersetzungstexte</v>
      </c>
      <c r="B15" s="205"/>
      <c r="C15" s="205"/>
      <c r="D15" s="205"/>
      <c r="E15" s="209" t="s">
        <v>147</v>
      </c>
      <c r="F15" s="209" t="s">
        <v>107</v>
      </c>
      <c r="G15" s="209" t="s">
        <v>106</v>
      </c>
      <c r="H15" s="205"/>
      <c r="I15" s="209"/>
      <c r="J15" s="209"/>
      <c r="K15" s="207"/>
      <c r="L15" s="207"/>
      <c r="M15" s="207"/>
    </row>
    <row r="16" spans="1:13" x14ac:dyDescent="0.2">
      <c r="A16" s="205"/>
      <c r="B16" s="205"/>
      <c r="C16" s="205"/>
      <c r="D16" s="205"/>
      <c r="E16" s="209"/>
      <c r="F16" s="209"/>
      <c r="G16" s="209"/>
      <c r="H16" s="205"/>
      <c r="I16" s="209"/>
      <c r="J16" s="209"/>
      <c r="K16" s="207"/>
      <c r="L16" s="207"/>
      <c r="M16" s="207"/>
    </row>
    <row r="17" spans="1:13" x14ac:dyDescent="0.2">
      <c r="A17" s="205"/>
      <c r="B17" s="205"/>
      <c r="C17" s="205"/>
      <c r="D17" s="205"/>
      <c r="E17" s="209"/>
      <c r="F17" s="209"/>
      <c r="G17" s="209"/>
      <c r="H17" s="205"/>
      <c r="I17" s="209"/>
      <c r="J17" s="209"/>
      <c r="K17" s="207"/>
      <c r="L17" s="207"/>
      <c r="M17" s="207"/>
    </row>
    <row r="18" spans="1:13" x14ac:dyDescent="0.2">
      <c r="A18" s="2" t="s">
        <v>151</v>
      </c>
    </row>
    <row r="19" spans="1:13" x14ac:dyDescent="0.2">
      <c r="D19" s="2" t="s">
        <v>152</v>
      </c>
    </row>
    <row r="20" spans="1:13" x14ac:dyDescent="0.2">
      <c r="A20" s="205" t="str">
        <f>IF($A$1=3,CONCATENATE(B20,G20),IF($A$1=2,CONCATENATE(B20,F20),CONCATENATE(B20,E20)))</f>
        <v>&amp;"Arial"&amp;8Arbeitslosenversicherung</v>
      </c>
      <c r="B20" s="205" t="s">
        <v>153</v>
      </c>
      <c r="C20" s="205"/>
      <c r="D20" s="205"/>
      <c r="E20" s="209" t="s">
        <v>154</v>
      </c>
      <c r="F20" s="209" t="s">
        <v>155</v>
      </c>
      <c r="G20" s="209" t="s">
        <v>156</v>
      </c>
    </row>
    <row r="21" spans="1:13" x14ac:dyDescent="0.2">
      <c r="A21" s="205" t="str">
        <f>IF($A$1=3,CONCATENATE(B21,G21),IF($A$1=2,CONCATENATE(B21,F21),CONCATENATE(B21,E21)))</f>
        <v>&amp;"Arial"&amp;10&amp;BStammdaten Betrieb/Betriebsabteilung</v>
      </c>
      <c r="B21" s="205" t="s">
        <v>157</v>
      </c>
      <c r="E21" s="210" t="s">
        <v>158</v>
      </c>
      <c r="F21" s="210" t="s">
        <v>159</v>
      </c>
      <c r="G21" s="210" t="s">
        <v>160</v>
      </c>
    </row>
    <row r="22" spans="1:13" ht="12.75" customHeight="1" x14ac:dyDescent="0.2"/>
    <row r="23" spans="1:13" x14ac:dyDescent="0.2">
      <c r="A23" s="205" t="str">
        <f>IF($A$1=3,CONCATENATE(B23,CHAR(13),G23),IF($A$1=2,CONCATENATE(B23,CHAR(13),F23),CONCATENATE(B23,CHAR(13),E23)))</f>
        <v>&amp;"Arial"&amp;8_x000D_Für Fragen dieses Arbeitsblatt betreffend wenden Sie sich bitte an Ihre Arbeitslosenkasse.</v>
      </c>
      <c r="B23" s="205" t="s">
        <v>153</v>
      </c>
      <c r="C23" s="205"/>
      <c r="E23" s="210" t="s">
        <v>161</v>
      </c>
      <c r="F23" s="210" t="s">
        <v>162</v>
      </c>
      <c r="G23" s="210" t="s">
        <v>163</v>
      </c>
    </row>
    <row r="24" spans="1:13" x14ac:dyDescent="0.2">
      <c r="B24" s="205"/>
    </row>
    <row r="25" spans="1:13" x14ac:dyDescent="0.2">
      <c r="A25" s="2" t="str">
        <f>CONCATENATE(B25," ",Hilfsdaten!K$13)</f>
        <v>&amp;"Arial"&amp;8&amp;D V4 (01.2023)</v>
      </c>
      <c r="B25" s="205" t="s">
        <v>164</v>
      </c>
    </row>
    <row r="26" spans="1:13" ht="12.75" customHeight="1" x14ac:dyDescent="0.2"/>
    <row r="27" spans="1:13" x14ac:dyDescent="0.2">
      <c r="D27" s="2" t="s">
        <v>165</v>
      </c>
    </row>
    <row r="28" spans="1:13" x14ac:dyDescent="0.2">
      <c r="A28" s="205" t="str">
        <f>IF($A$1=3,CONCATENATE(B28,G28),IF($A$1=2,CONCATENATE(B28,F28),CONCATENATE(B28,E28)))</f>
        <v xml:space="preserve">&amp;"Arial"&amp;8Arbeitslosenversicherung </v>
      </c>
      <c r="B28" s="205" t="s">
        <v>153</v>
      </c>
      <c r="C28" s="205"/>
      <c r="D28" s="205"/>
      <c r="E28" s="373" t="s">
        <v>829</v>
      </c>
      <c r="F28" s="209" t="s">
        <v>155</v>
      </c>
      <c r="G28" s="209" t="s">
        <v>156</v>
      </c>
    </row>
    <row r="29" spans="1:13" x14ac:dyDescent="0.2">
      <c r="A29" s="205" t="str">
        <f>IF($A$1=3,CONCATENATE(B29,G29),IF($A$1=2,CONCATENATE(B29,F29),CONCATENATE(B29,E29)))</f>
        <v>&amp;"Arial"&amp;10&amp;BStammdaten Mitarbeitende</v>
      </c>
      <c r="B29" s="205" t="s">
        <v>157</v>
      </c>
      <c r="E29" s="373" t="s">
        <v>830</v>
      </c>
      <c r="F29" s="210" t="s">
        <v>166</v>
      </c>
      <c r="G29" s="210" t="s">
        <v>146</v>
      </c>
    </row>
    <row r="30" spans="1:13" x14ac:dyDescent="0.2">
      <c r="A30" s="205" t="str">
        <f>IF($A$1=3,CONCATENATE(B30,G30),IF($A$1=2,CONCATENATE(B30,F30),CONCATENATE(B30,E30)))</f>
        <v>&amp;"Arial"&amp;8Seite &amp;P</v>
      </c>
      <c r="B30" s="205" t="s">
        <v>153</v>
      </c>
      <c r="E30" s="210" t="s">
        <v>167</v>
      </c>
      <c r="F30" s="210" t="s">
        <v>168</v>
      </c>
      <c r="G30" s="210" t="s">
        <v>169</v>
      </c>
    </row>
    <row r="31" spans="1:13" x14ac:dyDescent="0.2">
      <c r="A31" s="205" t="str">
        <f>IF($A$1=3,CONCATENATE(B31,CHAR(13),G31),IF($A$1=2,CONCATENATE(B31,CHAR(13),F31),CONCATENATE(B31,CHAR(13),E31)))</f>
        <v>&amp;"Arial"&amp;8_x000D_Für Fragen dieses Arbeitsblatt betreffend wenden Sie sich bitte an Ihre Arbeitslosenkasse.</v>
      </c>
      <c r="B31" s="205" t="s">
        <v>153</v>
      </c>
      <c r="C31" s="205"/>
      <c r="E31" s="210" t="s">
        <v>161</v>
      </c>
      <c r="F31" s="210" t="s">
        <v>162</v>
      </c>
      <c r="G31" s="210" t="s">
        <v>163</v>
      </c>
    </row>
    <row r="32" spans="1:13" x14ac:dyDescent="0.2">
      <c r="B32" s="205"/>
    </row>
    <row r="33" spans="1:7" x14ac:dyDescent="0.2">
      <c r="A33" s="2" t="str">
        <f>CONCATENATE(B33," ",Hilfsdaten!K$13)</f>
        <v>&amp;"Arial"&amp;8&amp;D V4 (01.2023)</v>
      </c>
      <c r="B33" s="205" t="s">
        <v>164</v>
      </c>
    </row>
    <row r="34" spans="1:7" x14ac:dyDescent="0.2">
      <c r="B34" s="205"/>
      <c r="G34" s="210" t="s">
        <v>548</v>
      </c>
    </row>
    <row r="35" spans="1:7" x14ac:dyDescent="0.2">
      <c r="B35" s="205"/>
      <c r="D35" s="2" t="s">
        <v>170</v>
      </c>
    </row>
    <row r="36" spans="1:7" x14ac:dyDescent="0.2">
      <c r="A36" s="205" t="str">
        <f>IF($A$1=3,CONCATENATE(B36,G36),IF($A$1=2,CONCATENATE(B36,F36),CONCATENATE(B36,E36)))</f>
        <v>&amp;"Arial"&amp;8Arbeitslosenversicherung</v>
      </c>
      <c r="B36" s="205" t="s">
        <v>153</v>
      </c>
      <c r="C36" s="205"/>
      <c r="D36" s="205"/>
      <c r="E36" s="373" t="s">
        <v>154</v>
      </c>
      <c r="F36" s="209" t="s">
        <v>155</v>
      </c>
      <c r="G36" s="209" t="s">
        <v>156</v>
      </c>
    </row>
    <row r="37" spans="1:7" x14ac:dyDescent="0.2">
      <c r="A37" s="205" t="str">
        <f>IF($A$1=3,CONCATENATE(B37,G37,CHAR(13),C37,G43),IF($A$1=2,CONCATENATE(B37,F37,CHAR(13),C37,F43),CONCATENATE(B37,E37,CHAR(13),C37,E43)))</f>
        <v xml:space="preserve">&amp;"Arial"&amp;10&amp;BSaisonale Ausfallstunden_x000D_&amp;B&amp;"Arial"&amp;8(Formular 716.303.1) </v>
      </c>
      <c r="B37" s="205" t="s">
        <v>157</v>
      </c>
      <c r="C37" s="205" t="s">
        <v>171</v>
      </c>
      <c r="E37" s="209" t="s">
        <v>641</v>
      </c>
      <c r="F37" s="209" t="s">
        <v>352</v>
      </c>
      <c r="G37" s="209" t="s">
        <v>548</v>
      </c>
    </row>
    <row r="38" spans="1:7" x14ac:dyDescent="0.2">
      <c r="A38" s="205" t="str">
        <f>IF($A$1=3,CONCATENATE(B38,G38),IF($A$1=2,CONCATENATE(B38,F38),CONCATENATE(B38,E38)))</f>
        <v>&amp;"Arial"&amp;8Seite &amp;P</v>
      </c>
      <c r="B38" s="205" t="s">
        <v>153</v>
      </c>
      <c r="E38" s="210" t="s">
        <v>167</v>
      </c>
      <c r="F38" s="210" t="s">
        <v>168</v>
      </c>
      <c r="G38" s="210" t="s">
        <v>169</v>
      </c>
    </row>
    <row r="39" spans="1:7" x14ac:dyDescent="0.2">
      <c r="A39" s="205" t="str">
        <f>IF($A$1=3,CONCATENATE(B39,CHAR(13),G39),IF($A$1=2,CONCATENATE(B39,CHAR(13),F39),CONCATENATE(B39,CHAR(13),E39)))</f>
        <v>&amp;"Arial"&amp;8_x000D_Für Fragen dieses Arbeitsblatt betreffend wenden Sie sich bitte an Ihre Arbeitslosenkasse.</v>
      </c>
      <c r="B39" s="205" t="s">
        <v>153</v>
      </c>
      <c r="C39" s="205"/>
      <c r="E39" s="210" t="s">
        <v>161</v>
      </c>
      <c r="F39" s="210" t="s">
        <v>162</v>
      </c>
      <c r="G39" s="210" t="s">
        <v>163</v>
      </c>
    </row>
    <row r="40" spans="1:7" x14ac:dyDescent="0.2">
      <c r="B40" s="205"/>
    </row>
    <row r="41" spans="1:7" x14ac:dyDescent="0.2">
      <c r="A41" s="2" t="str">
        <f>CONCATENATE(B41," ",Hilfsdaten!K$13)</f>
        <v>&amp;"Arial"&amp;8&amp;D V4 (01.2023)</v>
      </c>
      <c r="B41" s="205" t="s">
        <v>164</v>
      </c>
    </row>
    <row r="42" spans="1:7" x14ac:dyDescent="0.2">
      <c r="B42" s="205"/>
    </row>
    <row r="43" spans="1:7" x14ac:dyDescent="0.2">
      <c r="B43" s="205"/>
      <c r="E43" s="373" t="s">
        <v>828</v>
      </c>
      <c r="F43" s="210" t="s">
        <v>349</v>
      </c>
      <c r="G43" s="373" t="s">
        <v>826</v>
      </c>
    </row>
    <row r="44" spans="1:7" x14ac:dyDescent="0.2">
      <c r="B44" s="205"/>
      <c r="D44" s="2" t="s">
        <v>348</v>
      </c>
    </row>
    <row r="45" spans="1:7" x14ac:dyDescent="0.2">
      <c r="A45" s="205" t="str">
        <f>IF($A$1=3,CONCATENATE(B45,G45),IF($A$1=2,CONCATENATE(B45,F45),CONCATENATE(B45,E45)))</f>
        <v>&amp;"Arial"&amp;8Arbeitslosenversicherung</v>
      </c>
      <c r="B45" s="205" t="s">
        <v>153</v>
      </c>
      <c r="C45" s="205"/>
      <c r="D45" s="205"/>
      <c r="E45" s="209" t="s">
        <v>154</v>
      </c>
      <c r="F45" s="209" t="s">
        <v>155</v>
      </c>
      <c r="G45" s="209" t="s">
        <v>156</v>
      </c>
    </row>
    <row r="46" spans="1:7" x14ac:dyDescent="0.2">
      <c r="A46" s="205" t="str">
        <f>IF($A$1=3,CONCATENATE(B46,G46,CHAR(13),C46,G52),IF($A$1=2,CONCATENATE(B46,F46,CHAR(13),C46,F52),CONCATENATE(B46,E46,CHAR(13),C46,E52)))</f>
        <v>&amp;"Arial"&amp;10&amp;BAbrechnung von Kurzarbeit_x000D_&amp;B&amp;"Arial"&amp;8(Formular 716.303)</v>
      </c>
      <c r="B46" s="205" t="s">
        <v>157</v>
      </c>
      <c r="C46" s="205" t="s">
        <v>171</v>
      </c>
      <c r="E46" s="209" t="s">
        <v>640</v>
      </c>
      <c r="F46" s="209" t="s">
        <v>353</v>
      </c>
      <c r="G46" s="209" t="s">
        <v>356</v>
      </c>
    </row>
    <row r="47" spans="1:7" x14ac:dyDescent="0.2">
      <c r="A47" s="205" t="str">
        <f>IF($A$1=3,CONCATENATE(B47,G47),IF($A$1=2,CONCATENATE(B47,F47),CONCATENATE(B47,E47)))</f>
        <v>&amp;"Arial"&amp;8Seite &amp;P</v>
      </c>
      <c r="B47" s="205" t="s">
        <v>153</v>
      </c>
      <c r="E47" s="210" t="s">
        <v>167</v>
      </c>
      <c r="F47" s="210" t="s">
        <v>168</v>
      </c>
      <c r="G47" s="210" t="s">
        <v>169</v>
      </c>
    </row>
    <row r="48" spans="1:7" x14ac:dyDescent="0.2">
      <c r="A48" s="205" t="str">
        <f>IF($A$1=3,CONCATENATE(B48,CHAR(13),G48),IF($A$1=2,CONCATENATE(B48,CHAR(13),F48),CONCATENATE(B48,CHAR(13),E48)))</f>
        <v>&amp;"Arial"&amp;8_x000D_Für Fragen dieses Arbeitsblatt betreffend wenden Sie sich bitte an Ihre Arbeitslosenkasse.</v>
      </c>
      <c r="B48" s="205" t="s">
        <v>153</v>
      </c>
      <c r="C48" s="205"/>
      <c r="E48" s="210" t="s">
        <v>161</v>
      </c>
      <c r="F48" s="210" t="s">
        <v>162</v>
      </c>
      <c r="G48" s="210" t="s">
        <v>163</v>
      </c>
    </row>
    <row r="49" spans="1:7" x14ac:dyDescent="0.2">
      <c r="B49" s="205"/>
    </row>
    <row r="50" spans="1:7" x14ac:dyDescent="0.2">
      <c r="A50" s="2" t="str">
        <f>CONCATENATE(B50," ",Hilfsdaten!K$13)</f>
        <v>&amp;"Arial"&amp;8&amp;D V4 (01.2023)</v>
      </c>
      <c r="B50" s="205" t="s">
        <v>164</v>
      </c>
    </row>
    <row r="51" spans="1:7" x14ac:dyDescent="0.2">
      <c r="B51" s="205"/>
    </row>
    <row r="52" spans="1:7" x14ac:dyDescent="0.2">
      <c r="B52" s="205"/>
      <c r="E52" s="373" t="s">
        <v>631</v>
      </c>
      <c r="F52" s="210" t="s">
        <v>632</v>
      </c>
      <c r="G52" s="373" t="s">
        <v>827</v>
      </c>
    </row>
    <row r="53" spans="1:7" ht="12.75" customHeight="1" x14ac:dyDescent="0.2"/>
    <row r="54" spans="1:7" x14ac:dyDescent="0.2">
      <c r="B54" s="205"/>
    </row>
    <row r="55" spans="1:7" ht="12.75" customHeight="1" x14ac:dyDescent="0.2">
      <c r="D55" s="374" t="s">
        <v>803</v>
      </c>
    </row>
    <row r="56" spans="1:7" ht="12.75" customHeight="1" x14ac:dyDescent="0.2">
      <c r="A56" s="205" t="str">
        <f>IF($A$1=3,CONCATENATE(B56,CHAR(13),CHAR(13),G56),IF($A$1=2,CONCATENATE(B56,CHAR(13),CHAR(13),F56),CONCATENATE(B56,CHAR(13),CHAR(13),E56)))</f>
        <v>&amp;"Arial"&amp;10_x000D__x000D_Korrigierte Abrechnung des SECO</v>
      </c>
      <c r="B56" s="2" t="s">
        <v>791</v>
      </c>
      <c r="C56" s="205"/>
      <c r="D56" s="205"/>
      <c r="E56" s="373" t="s">
        <v>785</v>
      </c>
      <c r="F56" s="373" t="s">
        <v>786</v>
      </c>
      <c r="G56" s="373" t="s">
        <v>787</v>
      </c>
    </row>
    <row r="57" spans="1:7" ht="12.75" customHeight="1" x14ac:dyDescent="0.2">
      <c r="A57" s="205" t="str">
        <f>IF($A$1=3,CONCATENATE(B57,G57),IF($A$1=2,CONCATENATE(B57,F57),CONCATENATE(B57,E57)))</f>
        <v>&amp;"Arial"&amp;10&amp;BStammdaten Betrieb/Betriebsabteilung</v>
      </c>
      <c r="B57" s="205" t="s">
        <v>157</v>
      </c>
      <c r="E57" s="210" t="s">
        <v>158</v>
      </c>
      <c r="F57" s="210" t="s">
        <v>159</v>
      </c>
      <c r="G57" s="210" t="s">
        <v>160</v>
      </c>
    </row>
    <row r="58" spans="1:7" ht="12.75" customHeight="1" x14ac:dyDescent="0.2">
      <c r="A58" s="205"/>
      <c r="B58" s="205"/>
      <c r="C58" s="205">
        <f>'Stammdaten Betrieb &amp; Abteilung'!B27</f>
        <v>0</v>
      </c>
      <c r="E58" s="373" t="s">
        <v>792</v>
      </c>
      <c r="F58" s="373" t="s">
        <v>793</v>
      </c>
      <c r="G58" s="373" t="s">
        <v>794</v>
      </c>
    </row>
    <row r="59" spans="1:7" ht="12.75" customHeight="1" x14ac:dyDescent="0.2">
      <c r="A59" s="205" t="str">
        <f>IF($A$1=3,CONCATENATE(B59,CHAR(13),CHAR(13),G58,C58,G59,C59),IF($A$1=2,CONCATENATE(B59,CHAR(13),CHAR(13),F58,C58,F59,C59),CONCATENATE(B59,CHAR(13),CHAR(13),E58,C58,E59,C59)))</f>
        <v>&amp;"Arial"&amp;10_x000D__x000D_Beilage 0 zu Revisionsverfügung AGK 0</v>
      </c>
      <c r="B59" s="374" t="s">
        <v>791</v>
      </c>
      <c r="C59" s="205">
        <f>'Stammdaten Betrieb &amp; Abteilung'!B28</f>
        <v>0</v>
      </c>
      <c r="E59" s="373" t="s">
        <v>795</v>
      </c>
      <c r="F59" s="373" t="s">
        <v>796</v>
      </c>
      <c r="G59" s="373" t="s">
        <v>797</v>
      </c>
    </row>
    <row r="60" spans="1:7" ht="12.75" customHeight="1" x14ac:dyDescent="0.2">
      <c r="A60" s="205" t="str">
        <f>IF($A$1=3,CONCATENATE(B60,CHAR(13),G60,C60),IF($A$1=2,CONCATENATE(B60,CHAR(13),F60,C60),CONCATENATE(B60,CHAR(13),E60,C60)))</f>
        <v>&amp;"Arial"&amp;10_x000D_SECO/TCRD/0</v>
      </c>
      <c r="B60" s="374" t="s">
        <v>791</v>
      </c>
      <c r="C60" s="205">
        <f>'Stammdaten Betrieb &amp; Abteilung'!B29</f>
        <v>0</v>
      </c>
      <c r="E60" s="373" t="s">
        <v>802</v>
      </c>
      <c r="F60" s="373" t="s">
        <v>802</v>
      </c>
      <c r="G60" s="373" t="s">
        <v>802</v>
      </c>
    </row>
    <row r="61" spans="1:7" ht="12.75" customHeight="1" x14ac:dyDescent="0.2">
      <c r="A61" s="205" t="str">
        <f>IF($A$1=3,CONCATENATE(B61,G61),IF($A$1=2,CONCATENATE(B61,F61),CONCATENATE(B61,E61)))</f>
        <v>&amp;"Arial"&amp;10&amp;D</v>
      </c>
      <c r="B61" s="374" t="s">
        <v>791</v>
      </c>
      <c r="E61" s="373" t="s">
        <v>799</v>
      </c>
      <c r="F61" s="373" t="s">
        <v>799</v>
      </c>
      <c r="G61" s="373" t="s">
        <v>799</v>
      </c>
    </row>
    <row r="62" spans="1:7" ht="12.75" customHeight="1" x14ac:dyDescent="0.25">
      <c r="A62" s="205" t="str">
        <f>IF($A$1=3,CONCATENATE(B62,G62),IF($A$1=2,CONCATENATE(B62,F62),CONCATENATE(B62,E62)))</f>
        <v>&amp;"Arial"&amp;10Seite &amp;P von &amp;N</v>
      </c>
      <c r="B62" s="374" t="s">
        <v>791</v>
      </c>
      <c r="E62" s="373" t="s">
        <v>788</v>
      </c>
      <c r="F62" s="373" t="s">
        <v>789</v>
      </c>
      <c r="G62" s="375" t="s">
        <v>790</v>
      </c>
    </row>
    <row r="63" spans="1:7" ht="12.75" customHeight="1" x14ac:dyDescent="0.2">
      <c r="B63" s="205"/>
    </row>
    <row r="64" spans="1:7" ht="12.75" customHeight="1" x14ac:dyDescent="0.2">
      <c r="B64" s="205"/>
      <c r="D64" s="374" t="s">
        <v>804</v>
      </c>
    </row>
    <row r="65" spans="1:7" ht="12.75" customHeight="1" x14ac:dyDescent="0.2">
      <c r="A65" s="205" t="str">
        <f>IF($A$1=3,CONCATENATE(B65,CHAR(13),CHAR(13),G65),IF($A$1=2,CONCATENATE(B65,CHAR(13),CHAR(13),F65),CONCATENATE(B65,CHAR(13),CHAR(13),E65)))</f>
        <v>&amp;"Arial"&amp;10_x000D__x000D_Korrigierte Abrechnung des SECO</v>
      </c>
      <c r="B65" s="374" t="s">
        <v>791</v>
      </c>
      <c r="C65" s="205"/>
      <c r="D65" s="205"/>
      <c r="E65" s="373" t="s">
        <v>785</v>
      </c>
      <c r="F65" s="373" t="s">
        <v>786</v>
      </c>
      <c r="G65" s="373" t="s">
        <v>787</v>
      </c>
    </row>
    <row r="66" spans="1:7" ht="12.75" customHeight="1" x14ac:dyDescent="0.2">
      <c r="A66" s="205" t="str">
        <f>IF($A$1=3,CONCATENATE(B66,G66),IF($A$1=2,CONCATENATE(B66,F66),CONCATENATE(B66,E66)))</f>
        <v>&amp;"Arial"&amp;10&amp;BStammdaten Mitarbeiter</v>
      </c>
      <c r="B66" s="205" t="s">
        <v>157</v>
      </c>
      <c r="E66" s="210" t="s">
        <v>144</v>
      </c>
      <c r="F66" s="210" t="s">
        <v>166</v>
      </c>
      <c r="G66" s="210" t="s">
        <v>146</v>
      </c>
    </row>
    <row r="67" spans="1:7" ht="12.75" customHeight="1" x14ac:dyDescent="0.2">
      <c r="A67" s="205"/>
      <c r="B67" s="205"/>
      <c r="C67" s="205">
        <f>'Stammdaten Betrieb &amp; Abteilung'!B27</f>
        <v>0</v>
      </c>
      <c r="E67" s="373" t="s">
        <v>792</v>
      </c>
      <c r="F67" s="373" t="s">
        <v>793</v>
      </c>
      <c r="G67" s="373" t="s">
        <v>794</v>
      </c>
    </row>
    <row r="68" spans="1:7" ht="12.75" customHeight="1" x14ac:dyDescent="0.2">
      <c r="A68" s="205" t="str">
        <f>IF($A$1=3,CONCATENATE(B68,CHAR(13),CHAR(13),G67,C67,G68,C68),IF($A$1=2,CONCATENATE(B68,CHAR(13),CHAR(13),F67,C67,F68,C68),CONCATENATE(B68,CHAR(13),CHAR(13),E67,C67,E68,C68)))</f>
        <v>&amp;"Arial"&amp;10_x000D__x000D_Beilage 0 zu Revisionsverfügung AGK 0</v>
      </c>
      <c r="B68" s="374" t="s">
        <v>791</v>
      </c>
      <c r="C68" s="205">
        <f>'Stammdaten Betrieb &amp; Abteilung'!B28</f>
        <v>0</v>
      </c>
      <c r="E68" s="373" t="s">
        <v>795</v>
      </c>
      <c r="F68" s="373" t="s">
        <v>796</v>
      </c>
      <c r="G68" s="373" t="s">
        <v>797</v>
      </c>
    </row>
    <row r="69" spans="1:7" ht="12.75" customHeight="1" x14ac:dyDescent="0.2">
      <c r="A69" s="205" t="str">
        <f>IF($A$1=3,CONCATENATE(B69,CHAR(13),G69,C69),IF($A$1=2,CONCATENATE(B69,CHAR(13),F69,C69),CONCATENATE(B69,CHAR(13),E69,C69)))</f>
        <v>&amp;"Arial"&amp;10_x000D_SECO/TCRD/0</v>
      </c>
      <c r="B69" s="374" t="s">
        <v>791</v>
      </c>
      <c r="C69" s="205">
        <f>'Stammdaten Betrieb &amp; Abteilung'!B29</f>
        <v>0</v>
      </c>
      <c r="E69" s="373" t="s">
        <v>802</v>
      </c>
      <c r="F69" s="373" t="s">
        <v>802</v>
      </c>
      <c r="G69" s="373" t="s">
        <v>802</v>
      </c>
    </row>
    <row r="70" spans="1:7" ht="12.75" customHeight="1" x14ac:dyDescent="0.2">
      <c r="A70" s="205" t="str">
        <f>IF($A$1=3,CONCATENATE(B70,G70),IF($A$1=2,CONCATENATE(B70,F70),CONCATENATE(B70,E70)))</f>
        <v>&amp;"Arial"&amp;10&amp;D</v>
      </c>
      <c r="B70" s="374" t="s">
        <v>791</v>
      </c>
      <c r="E70" s="373" t="s">
        <v>799</v>
      </c>
      <c r="F70" s="373" t="s">
        <v>799</v>
      </c>
      <c r="G70" s="373" t="s">
        <v>799</v>
      </c>
    </row>
    <row r="71" spans="1:7" ht="12.75" customHeight="1" x14ac:dyDescent="0.25">
      <c r="A71" s="205" t="str">
        <f>IF($A$1=3,CONCATENATE(B71,G71),IF($A$1=2,CONCATENATE(B71,F71),CONCATENATE(B71,E71)))</f>
        <v>&amp;"Arial"&amp;10Seite &amp;P von &amp;N</v>
      </c>
      <c r="B71" s="374" t="s">
        <v>791</v>
      </c>
      <c r="E71" s="373" t="s">
        <v>788</v>
      </c>
      <c r="F71" s="373" t="s">
        <v>789</v>
      </c>
      <c r="G71" s="375" t="s">
        <v>790</v>
      </c>
    </row>
    <row r="72" spans="1:7" ht="12.75" customHeight="1" x14ac:dyDescent="0.2">
      <c r="B72" s="205"/>
    </row>
    <row r="73" spans="1:7" ht="12.75" customHeight="1" x14ac:dyDescent="0.2">
      <c r="B73" s="205"/>
      <c r="D73" s="374" t="s">
        <v>805</v>
      </c>
    </row>
    <row r="74" spans="1:7" ht="12.75" customHeight="1" x14ac:dyDescent="0.2">
      <c r="A74" s="205" t="str">
        <f>IF($A$1=3,CONCATENATE(B74,CHAR(13),CHAR(13),G74),IF($A$1=2,CONCATENATE(B74,CHAR(13),CHAR(13),F74),CONCATENATE(B74,CHAR(13),CHAR(13),E74)))</f>
        <v>&amp;"Arial"&amp;10_x000D__x000D_Korrigierte Abrechnung des SECO</v>
      </c>
      <c r="B74" s="374" t="s">
        <v>791</v>
      </c>
      <c r="C74" s="205"/>
      <c r="D74" s="205"/>
      <c r="E74" s="373" t="s">
        <v>785</v>
      </c>
      <c r="F74" s="373" t="s">
        <v>786</v>
      </c>
      <c r="G74" s="373" t="s">
        <v>787</v>
      </c>
    </row>
    <row r="75" spans="1:7" ht="12.75" customHeight="1" x14ac:dyDescent="0.2">
      <c r="A75" s="205" t="str">
        <f>IF($A$1=3,CONCATENATE(B75,G75,CHAR(13),C75,G43),IF($A$1=2,CONCATENATE(B75,F75,CHAR(13),C75,F43),CONCATENATE(B75,E75,CHAR(13),C75,E43)))</f>
        <v xml:space="preserve">&amp;"Arial"&amp;10&amp;BSaisonale Ausfallstunden_x000D_&amp;B&amp;"Arial"&amp;8(Formular 716.303.1) </v>
      </c>
      <c r="B75" s="205" t="s">
        <v>157</v>
      </c>
      <c r="C75" s="205" t="s">
        <v>171</v>
      </c>
      <c r="E75" s="373" t="s">
        <v>641</v>
      </c>
      <c r="F75" s="373" t="s">
        <v>352</v>
      </c>
      <c r="G75" s="373" t="s">
        <v>548</v>
      </c>
    </row>
    <row r="76" spans="1:7" ht="12.75" customHeight="1" x14ac:dyDescent="0.2">
      <c r="A76" s="205"/>
      <c r="B76" s="205"/>
      <c r="C76" s="205">
        <f>'Stammdaten Betrieb &amp; Abteilung'!B27</f>
        <v>0</v>
      </c>
      <c r="E76" s="373" t="s">
        <v>792</v>
      </c>
      <c r="F76" s="373" t="s">
        <v>793</v>
      </c>
      <c r="G76" s="373" t="s">
        <v>794</v>
      </c>
    </row>
    <row r="77" spans="1:7" ht="12.75" customHeight="1" x14ac:dyDescent="0.2">
      <c r="A77" s="205" t="str">
        <f>IF($A$1=3,CONCATENATE(B77,CHAR(13),CHAR(13),G76,C76,G77,C77),IF($A$1=2,CONCATENATE(B77,CHAR(13),CHAR(13),F76,C76,F77,C77),CONCATENATE(B77,CHAR(13),CHAR(13),E76,C76,E77,C77)))</f>
        <v>&amp;"Arial"&amp;10_x000D__x000D_Beilage 0 zu Revisionsverfügung AGK 0</v>
      </c>
      <c r="B77" s="374" t="s">
        <v>791</v>
      </c>
      <c r="C77" s="205">
        <f>'Stammdaten Betrieb &amp; Abteilung'!B28</f>
        <v>0</v>
      </c>
      <c r="E77" s="373" t="s">
        <v>795</v>
      </c>
      <c r="F77" s="373" t="s">
        <v>796</v>
      </c>
      <c r="G77" s="373" t="s">
        <v>797</v>
      </c>
    </row>
    <row r="78" spans="1:7" ht="12.75" customHeight="1" x14ac:dyDescent="0.2">
      <c r="A78" s="205" t="str">
        <f>IF($A$1=3,CONCATENATE(B78,CHAR(13),G78,C78),IF($A$1=2,CONCATENATE(B78,CHAR(13),F78,C78),CONCATENATE(B78,CHAR(13),E78,C78)))</f>
        <v>&amp;"Arial"&amp;10_x000D_SECO/TCRD/0</v>
      </c>
      <c r="B78" s="374" t="s">
        <v>791</v>
      </c>
      <c r="C78" s="205">
        <f>'Stammdaten Betrieb &amp; Abteilung'!B29</f>
        <v>0</v>
      </c>
      <c r="E78" s="373" t="s">
        <v>802</v>
      </c>
      <c r="F78" s="373" t="s">
        <v>802</v>
      </c>
      <c r="G78" s="373" t="s">
        <v>802</v>
      </c>
    </row>
    <row r="79" spans="1:7" ht="12.75" customHeight="1" x14ac:dyDescent="0.2">
      <c r="A79" s="205" t="str">
        <f>IF($A$1=3,CONCATENATE(B79,G79),IF($A$1=2,CONCATENATE(B79,F79),CONCATENATE(B79,E79)))</f>
        <v>&amp;"Arial"&amp;10&amp;D</v>
      </c>
      <c r="B79" s="374" t="s">
        <v>791</v>
      </c>
      <c r="E79" s="373" t="s">
        <v>799</v>
      </c>
      <c r="F79" s="373" t="s">
        <v>799</v>
      </c>
      <c r="G79" s="373" t="s">
        <v>799</v>
      </c>
    </row>
    <row r="80" spans="1:7" ht="12.75" customHeight="1" x14ac:dyDescent="0.25">
      <c r="A80" s="205" t="str">
        <f>IF($A$1=3,CONCATENATE(B80,G80),IF($A$1=2,CONCATENATE(B80,F80),CONCATENATE(B80,E80)))</f>
        <v>&amp;"Arial"&amp;10Seite &amp;P von &amp;N</v>
      </c>
      <c r="B80" s="374" t="s">
        <v>791</v>
      </c>
      <c r="E80" s="373" t="s">
        <v>788</v>
      </c>
      <c r="F80" s="373" t="s">
        <v>789</v>
      </c>
      <c r="G80" s="375" t="s">
        <v>790</v>
      </c>
    </row>
    <row r="81" spans="1:7" ht="12.75" customHeight="1" x14ac:dyDescent="0.2">
      <c r="B81" s="205"/>
    </row>
    <row r="82" spans="1:7" ht="12.75" customHeight="1" x14ac:dyDescent="0.2">
      <c r="B82" s="205"/>
      <c r="D82" s="374" t="s">
        <v>806</v>
      </c>
    </row>
    <row r="83" spans="1:7" ht="12.75" customHeight="1" x14ac:dyDescent="0.2">
      <c r="A83" s="205" t="str">
        <f>IF($A$1=3,CONCATENATE(B83,CHAR(13),CHAR(13),G83),IF($A$1=2,CONCATENATE(B83,CHAR(13),CHAR(13),F83),CONCATENATE(B83,CHAR(13),CHAR(13),E83)))</f>
        <v>&amp;"Arial"&amp;10_x000D__x000D_Korrigierte Abrechnung des SECO</v>
      </c>
      <c r="B83" s="374" t="s">
        <v>791</v>
      </c>
      <c r="C83" s="205"/>
      <c r="D83" s="205"/>
      <c r="E83" s="373" t="s">
        <v>785</v>
      </c>
      <c r="F83" s="373" t="s">
        <v>786</v>
      </c>
      <c r="G83" s="373" t="s">
        <v>787</v>
      </c>
    </row>
    <row r="84" spans="1:7" ht="12.75" customHeight="1" x14ac:dyDescent="0.2">
      <c r="A84" s="205" t="str">
        <f>IF($A$1=3,CONCATENATE(B84,G84,CHAR(13),C84,G52),IF($A$1=2,CONCATENATE(B84,F84,CHAR(13),C84,F52),CONCATENATE(B84,E84,CHAR(13),C84,E52)))</f>
        <v>&amp;"Arial"&amp;10&amp;BAbrechnung von Kurzarbeit_x000D_&amp;B&amp;"Arial"&amp;8(Formular 716.303)</v>
      </c>
      <c r="B84" s="205" t="s">
        <v>157</v>
      </c>
      <c r="C84" s="205" t="s">
        <v>171</v>
      </c>
      <c r="E84" s="373" t="s">
        <v>640</v>
      </c>
      <c r="F84" s="373" t="s">
        <v>353</v>
      </c>
      <c r="G84" s="373" t="s">
        <v>356</v>
      </c>
    </row>
    <row r="85" spans="1:7" ht="12.75" customHeight="1" x14ac:dyDescent="0.2">
      <c r="A85" s="205"/>
      <c r="B85" s="205"/>
      <c r="C85" s="205">
        <f>'Stammdaten Betrieb &amp; Abteilung'!B27</f>
        <v>0</v>
      </c>
      <c r="E85" s="373" t="s">
        <v>792</v>
      </c>
      <c r="F85" s="373" t="s">
        <v>793</v>
      </c>
      <c r="G85" s="373" t="s">
        <v>794</v>
      </c>
    </row>
    <row r="86" spans="1:7" ht="12.75" customHeight="1" x14ac:dyDescent="0.2">
      <c r="A86" s="205" t="str">
        <f>IF($A$1=3,CONCATENATE(B86,CHAR(13),CHAR(13),G85,C85,G86,C86),IF($A$1=2,CONCATENATE(B86,CHAR(13),CHAR(13),F85,C85,F86,C86),CONCATENATE(B86,CHAR(13),CHAR(13),E85,C85,E86,C86)))</f>
        <v>&amp;"Arial"&amp;10_x000D__x000D_Beilage 0 zu Revisionsverfügung AGK 0</v>
      </c>
      <c r="B86" s="374" t="s">
        <v>791</v>
      </c>
      <c r="C86" s="205">
        <f>'Stammdaten Betrieb &amp; Abteilung'!B28</f>
        <v>0</v>
      </c>
      <c r="E86" s="373" t="s">
        <v>795</v>
      </c>
      <c r="F86" s="373" t="s">
        <v>796</v>
      </c>
      <c r="G86" s="373" t="s">
        <v>797</v>
      </c>
    </row>
    <row r="87" spans="1:7" ht="12.75" customHeight="1" x14ac:dyDescent="0.2">
      <c r="A87" s="205" t="str">
        <f>IF($A$1=3,CONCATENATE(B87,CHAR(13),G87,C87),IF($A$1=2,CONCATENATE(B87,CHAR(13),F87,C87),CONCATENATE(B87,CHAR(13),E87,C87)))</f>
        <v>&amp;"Arial"&amp;10_x000D_SECO/TCRD/0</v>
      </c>
      <c r="B87" s="374" t="s">
        <v>791</v>
      </c>
      <c r="C87" s="205">
        <f>'Stammdaten Betrieb &amp; Abteilung'!B29</f>
        <v>0</v>
      </c>
      <c r="E87" s="373" t="s">
        <v>802</v>
      </c>
      <c r="F87" s="373" t="s">
        <v>802</v>
      </c>
      <c r="G87" s="373" t="s">
        <v>802</v>
      </c>
    </row>
    <row r="88" spans="1:7" ht="12.75" customHeight="1" x14ac:dyDescent="0.2">
      <c r="A88" s="205" t="str">
        <f>IF($A$1=3,CONCATENATE(B88,G88),IF($A$1=2,CONCATENATE(B88,F88),CONCATENATE(B88,E88)))</f>
        <v>&amp;"Arial"&amp;10&amp;D</v>
      </c>
      <c r="B88" s="374" t="s">
        <v>791</v>
      </c>
      <c r="E88" s="373" t="s">
        <v>799</v>
      </c>
      <c r="F88" s="373" t="s">
        <v>799</v>
      </c>
      <c r="G88" s="373" t="s">
        <v>799</v>
      </c>
    </row>
    <row r="89" spans="1:7" ht="12.75" customHeight="1" x14ac:dyDescent="0.25">
      <c r="A89" s="205" t="str">
        <f>IF($A$1=3,CONCATENATE(B89,G89),IF($A$1=2,CONCATENATE(B89,F89),CONCATENATE(B89,E89)))</f>
        <v>&amp;"Arial"&amp;10Seite &amp;P von &amp;N</v>
      </c>
      <c r="B89" s="374" t="s">
        <v>791</v>
      </c>
      <c r="E89" s="373" t="s">
        <v>788</v>
      </c>
      <c r="F89" s="373" t="s">
        <v>789</v>
      </c>
      <c r="G89" s="375" t="s">
        <v>790</v>
      </c>
    </row>
    <row r="90" spans="1:7" ht="12.75" customHeight="1" x14ac:dyDescent="0.2">
      <c r="B90" s="205"/>
      <c r="F90" s="373"/>
      <c r="G90" s="373"/>
    </row>
    <row r="91" spans="1:7" ht="12.75" customHeight="1" x14ac:dyDescent="0.2">
      <c r="A91" s="205"/>
      <c r="B91" s="374"/>
      <c r="C91" s="205"/>
      <c r="E91" s="373"/>
      <c r="F91" s="373"/>
      <c r="G91" s="373"/>
    </row>
    <row r="92" spans="1:7" ht="12.75" customHeight="1" x14ac:dyDescent="0.2"/>
    <row r="93" spans="1:7" ht="12.75" customHeight="1" x14ac:dyDescent="0.2"/>
    <row r="94" spans="1:7" x14ac:dyDescent="0.2">
      <c r="D94" s="2" t="s">
        <v>172</v>
      </c>
    </row>
    <row r="95" spans="1:7" x14ac:dyDescent="0.2">
      <c r="A95" s="205" t="str">
        <f t="shared" ref="A95:A122" si="1">CONCATENATE(IF($A$1=3,G95,IF($A$1=2,F95,E95)))</f>
        <v>BUR-Nr.</v>
      </c>
      <c r="E95" s="210" t="s">
        <v>744</v>
      </c>
      <c r="F95" s="210" t="s">
        <v>173</v>
      </c>
      <c r="G95" s="210" t="s">
        <v>174</v>
      </c>
    </row>
    <row r="96" spans="1:7" x14ac:dyDescent="0.2">
      <c r="A96" s="205" t="str">
        <f t="shared" si="1"/>
        <v>Firmenname</v>
      </c>
      <c r="E96" s="210" t="s">
        <v>642</v>
      </c>
      <c r="F96" s="210" t="s">
        <v>175</v>
      </c>
      <c r="G96" s="210" t="s">
        <v>176</v>
      </c>
    </row>
    <row r="97" spans="1:10" x14ac:dyDescent="0.2">
      <c r="A97" s="205" t="str">
        <f t="shared" si="1"/>
        <v>Strasse/Nr.</v>
      </c>
      <c r="E97" s="210" t="s">
        <v>643</v>
      </c>
      <c r="F97" s="210" t="s">
        <v>177</v>
      </c>
      <c r="G97" s="210" t="s">
        <v>178</v>
      </c>
    </row>
    <row r="98" spans="1:10" x14ac:dyDescent="0.2">
      <c r="A98" s="205" t="str">
        <f t="shared" si="1"/>
        <v>PLZ</v>
      </c>
      <c r="E98" s="210" t="s">
        <v>649</v>
      </c>
      <c r="F98" s="210" t="s">
        <v>179</v>
      </c>
      <c r="G98" s="210" t="s">
        <v>179</v>
      </c>
    </row>
    <row r="99" spans="1:10" x14ac:dyDescent="0.2">
      <c r="A99" s="205" t="str">
        <f t="shared" si="1"/>
        <v>Ort</v>
      </c>
      <c r="E99" s="210" t="s">
        <v>650</v>
      </c>
      <c r="F99" s="210" t="s">
        <v>180</v>
      </c>
      <c r="G99" s="210" t="s">
        <v>181</v>
      </c>
    </row>
    <row r="100" spans="1:10" x14ac:dyDescent="0.2">
      <c r="A100" s="205" t="str">
        <f t="shared" si="1"/>
        <v>Ansprechperson</v>
      </c>
      <c r="E100" s="373" t="s">
        <v>825</v>
      </c>
      <c r="F100" s="210" t="s">
        <v>182</v>
      </c>
      <c r="G100" s="210" t="s">
        <v>183</v>
      </c>
    </row>
    <row r="101" spans="1:10" x14ac:dyDescent="0.2">
      <c r="A101" s="205" t="str">
        <f t="shared" si="1"/>
        <v>Telefon</v>
      </c>
      <c r="E101" s="210" t="s">
        <v>745</v>
      </c>
      <c r="F101" s="210" t="s">
        <v>184</v>
      </c>
      <c r="G101" s="210" t="s">
        <v>185</v>
      </c>
    </row>
    <row r="102" spans="1:10" x14ac:dyDescent="0.2">
      <c r="A102" s="205" t="str">
        <f t="shared" si="1"/>
        <v>Telefax</v>
      </c>
      <c r="E102" s="210" t="s">
        <v>746</v>
      </c>
      <c r="F102" s="210" t="s">
        <v>186</v>
      </c>
      <c r="G102" s="210" t="s">
        <v>746</v>
      </c>
    </row>
    <row r="103" spans="1:10" x14ac:dyDescent="0.2">
      <c r="A103" s="205" t="str">
        <f t="shared" si="1"/>
        <v>e-Mail</v>
      </c>
      <c r="E103" s="210" t="s">
        <v>103</v>
      </c>
      <c r="F103" s="210" t="s">
        <v>187</v>
      </c>
      <c r="G103" s="210" t="s">
        <v>188</v>
      </c>
    </row>
    <row r="104" spans="1:10" x14ac:dyDescent="0.2">
      <c r="A104" s="205" t="str">
        <f t="shared" si="1"/>
        <v>Zahlungsverbindung</v>
      </c>
      <c r="E104" s="210" t="s">
        <v>747</v>
      </c>
      <c r="F104" s="210" t="s">
        <v>189</v>
      </c>
      <c r="G104" s="210" t="s">
        <v>190</v>
      </c>
    </row>
    <row r="105" spans="1:10" x14ac:dyDescent="0.2">
      <c r="A105" s="205" t="str">
        <f t="shared" si="1"/>
        <v>Betrieb/Betriebsabteilung</v>
      </c>
      <c r="E105" s="210" t="s">
        <v>644</v>
      </c>
      <c r="F105" s="210" t="s">
        <v>191</v>
      </c>
      <c r="G105" s="210" t="s">
        <v>192</v>
      </c>
    </row>
    <row r="106" spans="1:10" s="390" customFormat="1" x14ac:dyDescent="0.2">
      <c r="A106" s="205" t="str">
        <f t="shared" si="1"/>
        <v>Dieses Formular kann für die gewählte Abrechnungsperiode nicht verwendet werden. Gültigkeit: Abrechnungsperioden Januar bis März 2023.</v>
      </c>
      <c r="B106" s="388"/>
      <c r="C106" s="388"/>
      <c r="D106" s="388"/>
      <c r="E106" s="392" t="s">
        <v>831</v>
      </c>
      <c r="F106" s="392" t="s">
        <v>832</v>
      </c>
      <c r="G106" s="392" t="s">
        <v>833</v>
      </c>
      <c r="H106" s="388"/>
      <c r="I106" s="389"/>
      <c r="J106" s="389"/>
    </row>
    <row r="107" spans="1:10" x14ac:dyDescent="0.2">
      <c r="A107" s="205" t="str">
        <f t="shared" si="1"/>
        <v>Abrechnungsperiode</v>
      </c>
      <c r="E107" s="210" t="s">
        <v>645</v>
      </c>
      <c r="F107" s="210" t="s">
        <v>193</v>
      </c>
      <c r="G107" s="210" t="s">
        <v>194</v>
      </c>
    </row>
    <row r="108" spans="1:10" x14ac:dyDescent="0.2">
      <c r="A108" s="205" t="str">
        <f t="shared" si="1"/>
        <v>Eingabefrist</v>
      </c>
      <c r="E108" s="210" t="s">
        <v>55</v>
      </c>
      <c r="F108" s="210" t="s">
        <v>195</v>
      </c>
      <c r="G108" s="210" t="s">
        <v>196</v>
      </c>
    </row>
    <row r="109" spans="1:10" x14ac:dyDescent="0.2">
      <c r="A109" s="205" t="str">
        <f>CONCATENATE(IF($A$1=3,G109,IF($A$1=2,F109,E109)))</f>
        <v>Eingabefrist</v>
      </c>
      <c r="E109" s="210" t="s">
        <v>55</v>
      </c>
      <c r="F109" s="210" t="s">
        <v>195</v>
      </c>
      <c r="G109" s="210" t="s">
        <v>69</v>
      </c>
    </row>
    <row r="110" spans="1:10" x14ac:dyDescent="0.2">
      <c r="A110" s="205" t="str">
        <f>CONCATENATE(IF($A$1=3,G110,IF($A$1=2,F110,E110)))</f>
        <v>Beginn Kurzarbeit</v>
      </c>
      <c r="E110" s="210" t="s">
        <v>646</v>
      </c>
      <c r="F110" s="210" t="s">
        <v>544</v>
      </c>
      <c r="G110" s="210" t="s">
        <v>546</v>
      </c>
    </row>
    <row r="111" spans="1:10" x14ac:dyDescent="0.2">
      <c r="A111" s="205" t="str">
        <f>CONCATENATE(IF($A$1=3,G111,IF($A$1=2,F111,E111)))</f>
        <v>Ende Kurzarbeit</v>
      </c>
      <c r="E111" s="210" t="s">
        <v>647</v>
      </c>
      <c r="F111" s="210" t="s">
        <v>545</v>
      </c>
      <c r="G111" s="210" t="s">
        <v>547</v>
      </c>
    </row>
    <row r="112" spans="1:10" x14ac:dyDescent="0.2">
      <c r="A112" s="205" t="str">
        <f t="shared" si="1"/>
        <v>Betriebsgrösse</v>
      </c>
      <c r="E112" s="210" t="s">
        <v>748</v>
      </c>
      <c r="F112" s="210" t="s">
        <v>197</v>
      </c>
      <c r="G112" s="210" t="s">
        <v>198</v>
      </c>
    </row>
    <row r="113" spans="1:10" x14ac:dyDescent="0.2">
      <c r="A113" s="205" t="str">
        <f t="shared" si="1"/>
        <v>Anzahl Arbeitstage/Jahr</v>
      </c>
      <c r="E113" s="210" t="s">
        <v>648</v>
      </c>
      <c r="F113" s="210" t="s">
        <v>199</v>
      </c>
      <c r="G113" s="210" t="s">
        <v>200</v>
      </c>
    </row>
    <row r="114" spans="1:10" x14ac:dyDescent="0.2">
      <c r="A114" s="205" t="str">
        <f t="shared" si="1"/>
        <v>Jahresd. wöchentl. Normalarbeitsz.</v>
      </c>
      <c r="E114" s="210" t="s">
        <v>542</v>
      </c>
      <c r="F114" s="210" t="s">
        <v>655</v>
      </c>
      <c r="G114" s="210" t="s">
        <v>750</v>
      </c>
    </row>
    <row r="115" spans="1:10" x14ac:dyDescent="0.2">
      <c r="A115" s="205" t="str">
        <f t="shared" si="1"/>
        <v>Max. massgeb. Verdienst</v>
      </c>
      <c r="E115" s="210" t="s">
        <v>651</v>
      </c>
      <c r="F115" s="210" t="s">
        <v>201</v>
      </c>
      <c r="G115" s="210" t="s">
        <v>202</v>
      </c>
    </row>
    <row r="116" spans="1:10" x14ac:dyDescent="0.2">
      <c r="A116" s="205" t="str">
        <f t="shared" si="1"/>
        <v>Saisonal bed. Arbeitsausfall %</v>
      </c>
      <c r="E116" s="210" t="s">
        <v>652</v>
      </c>
      <c r="F116" s="210" t="s">
        <v>543</v>
      </c>
      <c r="G116" s="210" t="s">
        <v>548</v>
      </c>
    </row>
    <row r="117" spans="1:10" x14ac:dyDescent="0.2">
      <c r="A117" s="205" t="str">
        <f t="shared" si="1"/>
        <v>Karenztage</v>
      </c>
      <c r="E117" s="210" t="s">
        <v>656</v>
      </c>
      <c r="F117" s="210" t="s">
        <v>203</v>
      </c>
      <c r="G117" s="210" t="s">
        <v>204</v>
      </c>
    </row>
    <row r="118" spans="1:10" x14ac:dyDescent="0.2">
      <c r="A118" s="205" t="str">
        <f t="shared" si="1"/>
        <v>Beitragssatz AHV/IV/EO/ALV%</v>
      </c>
      <c r="E118" s="210" t="s">
        <v>657</v>
      </c>
      <c r="F118" s="210" t="s">
        <v>205</v>
      </c>
      <c r="G118" s="210" t="s">
        <v>561</v>
      </c>
    </row>
    <row r="119" spans="1:10" x14ac:dyDescent="0.2">
      <c r="A119" s="205"/>
    </row>
    <row r="120" spans="1:10" x14ac:dyDescent="0.2">
      <c r="A120" s="205" t="str">
        <f t="shared" si="1"/>
        <v>TCRD Beilage-Nr.</v>
      </c>
      <c r="E120" s="210" t="s">
        <v>807</v>
      </c>
      <c r="F120" s="373" t="s">
        <v>808</v>
      </c>
      <c r="G120" s="210" t="s">
        <v>809</v>
      </c>
    </row>
    <row r="121" spans="1:10" x14ac:dyDescent="0.2">
      <c r="A121" s="205" t="str">
        <f t="shared" si="1"/>
        <v>TCRD Verfügungs-Nr.</v>
      </c>
      <c r="E121" s="210" t="s">
        <v>810</v>
      </c>
      <c r="F121" s="373" t="s">
        <v>811</v>
      </c>
      <c r="G121" s="210" t="s">
        <v>812</v>
      </c>
    </row>
    <row r="122" spans="1:10" x14ac:dyDescent="0.2">
      <c r="A122" s="205" t="str">
        <f t="shared" si="1"/>
        <v>TCRD Kurzzeichen Inspektor</v>
      </c>
      <c r="E122" s="210" t="s">
        <v>813</v>
      </c>
      <c r="F122" s="373" t="s">
        <v>814</v>
      </c>
      <c r="G122" s="210" t="s">
        <v>815</v>
      </c>
    </row>
    <row r="123" spans="1:10" s="390" customFormat="1" ht="38.25" x14ac:dyDescent="0.2">
      <c r="A123" s="205" t="str">
        <f t="shared" ref="A123:A132" si="2">CONCATENATE(IF($A$1=3,G123,IF($A$1=2,F123,E123)))</f>
        <v xml:space="preserve">Formular anwendbar bei Kurzarbeit (ordentliches Verfahren) - Gültig von Januar bis März 2023 </v>
      </c>
      <c r="B123" s="388"/>
      <c r="C123" s="388"/>
      <c r="D123" s="388"/>
      <c r="E123" s="391" t="s">
        <v>834</v>
      </c>
      <c r="F123" s="392" t="s">
        <v>835</v>
      </c>
      <c r="G123" s="394" t="s">
        <v>836</v>
      </c>
      <c r="H123" s="388"/>
      <c r="I123" s="389"/>
      <c r="J123" s="389"/>
    </row>
    <row r="124" spans="1:10" x14ac:dyDescent="0.2">
      <c r="A124" s="205" t="str">
        <f t="shared" si="2"/>
        <v>Farbcode Ein-/Ausgabefelder</v>
      </c>
      <c r="E124" s="210" t="s">
        <v>739</v>
      </c>
      <c r="F124" s="210" t="s">
        <v>206</v>
      </c>
      <c r="G124" s="210" t="s">
        <v>557</v>
      </c>
    </row>
    <row r="125" spans="1:10" x14ac:dyDescent="0.2">
      <c r="A125" s="205" t="str">
        <f t="shared" si="2"/>
        <v>Eingabe erforderlich</v>
      </c>
      <c r="E125" s="210" t="s">
        <v>740</v>
      </c>
      <c r="F125" s="210" t="s">
        <v>207</v>
      </c>
      <c r="G125" s="210" t="s">
        <v>558</v>
      </c>
    </row>
    <row r="126" spans="1:10" x14ac:dyDescent="0.2">
      <c r="A126" s="205" t="str">
        <f t="shared" si="2"/>
        <v>Wert fehlerhaft</v>
      </c>
      <c r="E126" s="210" t="s">
        <v>741</v>
      </c>
      <c r="F126" s="210" t="s">
        <v>208</v>
      </c>
      <c r="G126" s="210" t="s">
        <v>559</v>
      </c>
    </row>
    <row r="127" spans="1:10" x14ac:dyDescent="0.2">
      <c r="A127" s="205" t="str">
        <f t="shared" si="2"/>
        <v>Ausgabefeld</v>
      </c>
      <c r="E127" s="210" t="s">
        <v>742</v>
      </c>
      <c r="F127" s="210" t="s">
        <v>209</v>
      </c>
      <c r="G127" s="210" t="s">
        <v>560</v>
      </c>
    </row>
    <row r="128" spans="1:10" x14ac:dyDescent="0.2">
      <c r="A128" s="205" t="str">
        <f t="shared" si="2"/>
        <v>Mehr Mitarbeiter erfasst als maximale Betriebsgrösse</v>
      </c>
      <c r="E128" s="210" t="s">
        <v>210</v>
      </c>
      <c r="F128" s="210" t="s">
        <v>108</v>
      </c>
      <c r="G128" s="210" t="s">
        <v>562</v>
      </c>
    </row>
    <row r="129" spans="1:7" x14ac:dyDescent="0.2">
      <c r="A129" s="205" t="str">
        <f t="shared" si="2"/>
        <v>Geben Sie eine Periode im Format MM.JJJJ ein. Beispiel: 02.2009</v>
      </c>
      <c r="E129" s="210" t="s">
        <v>211</v>
      </c>
      <c r="F129" s="210" t="s">
        <v>212</v>
      </c>
      <c r="G129" s="210" t="s">
        <v>563</v>
      </c>
    </row>
    <row r="130" spans="1:7" x14ac:dyDescent="0.2">
      <c r="A130" s="205" t="str">
        <f>CONCATENATE(IF($A$1=3,G130,IF($A$1=2,F130,E130)))</f>
        <v>Geben Sie ein Datum im Format TT.MM.JJJJ ein.</v>
      </c>
      <c r="E130" s="210" t="s">
        <v>630</v>
      </c>
      <c r="F130" s="210" t="s">
        <v>629</v>
      </c>
      <c r="G130" s="210" t="s">
        <v>776</v>
      </c>
    </row>
    <row r="131" spans="1:7" x14ac:dyDescent="0.2">
      <c r="A131" s="205" t="str">
        <f t="shared" si="2"/>
        <v>Wählen Sie die  Betriebsgrösse</v>
      </c>
      <c r="E131" s="210" t="s">
        <v>245</v>
      </c>
      <c r="F131" s="210" t="s">
        <v>246</v>
      </c>
      <c r="G131" s="210" t="s">
        <v>564</v>
      </c>
    </row>
    <row r="132" spans="1:7" x14ac:dyDescent="0.2">
      <c r="A132" s="205" t="str">
        <f t="shared" si="2"/>
        <v>Dieser Wert wird automatisch bestimmt, kann aber überschrieben werden</v>
      </c>
      <c r="E132" s="210" t="s">
        <v>247</v>
      </c>
      <c r="F132" s="210" t="s">
        <v>769</v>
      </c>
      <c r="G132" s="210" t="s">
        <v>565</v>
      </c>
    </row>
    <row r="133" spans="1:7" x14ac:dyDescent="0.2">
      <c r="A133" s="205"/>
    </row>
    <row r="134" spans="1:7" x14ac:dyDescent="0.2">
      <c r="A134" s="205"/>
      <c r="D134" s="2" t="s">
        <v>248</v>
      </c>
    </row>
    <row r="135" spans="1:7" x14ac:dyDescent="0.2">
      <c r="A135" s="205" t="str">
        <f t="shared" ref="A135:A262" si="3">CONCATENATE(IF($A$1=3,G135,IF($A$1=2,F135,E135)))</f>
        <v>Betrieb / Betriebsabteilung</v>
      </c>
      <c r="E135" s="234" t="s">
        <v>653</v>
      </c>
      <c r="F135" s="210" t="s">
        <v>191</v>
      </c>
      <c r="G135" s="234" t="s">
        <v>249</v>
      </c>
    </row>
    <row r="136" spans="1:7" x14ac:dyDescent="0.2">
      <c r="A136" s="205" t="str">
        <f t="shared" si="3"/>
        <v>Abrechnungsperiode</v>
      </c>
      <c r="E136" s="235" t="s">
        <v>645</v>
      </c>
      <c r="F136" s="210" t="s">
        <v>193</v>
      </c>
      <c r="G136" s="210" t="s">
        <v>194</v>
      </c>
    </row>
    <row r="137" spans="1:7" x14ac:dyDescent="0.2">
      <c r="A137" s="205" t="str">
        <f>CONCATENATE(IF($A$1=3,G137,IF($A$1=2,F137,E137)))</f>
        <v>Beginn / Ende der Kurzarbeit</v>
      </c>
      <c r="E137" s="235" t="s">
        <v>716</v>
      </c>
      <c r="F137" s="210" t="s">
        <v>354</v>
      </c>
      <c r="G137" s="210" t="s">
        <v>357</v>
      </c>
    </row>
    <row r="138" spans="1:7" x14ac:dyDescent="0.2">
      <c r="A138" s="205" t="str">
        <f t="shared" si="3"/>
        <v/>
      </c>
      <c r="E138" s="235"/>
    </row>
    <row r="139" spans="1:7" x14ac:dyDescent="0.2">
      <c r="A139" s="205" t="str">
        <f t="shared" si="3"/>
        <v/>
      </c>
    </row>
    <row r="140" spans="1:7" x14ac:dyDescent="0.2">
      <c r="A140" s="205" t="str">
        <f t="shared" si="3"/>
        <v/>
      </c>
    </row>
    <row r="141" spans="1:7" x14ac:dyDescent="0.2">
      <c r="A141" s="205" t="str">
        <f t="shared" si="3"/>
        <v>Versicherten-Nr.</v>
      </c>
      <c r="E141" s="210" t="s">
        <v>658</v>
      </c>
      <c r="F141" s="210" t="s">
        <v>250</v>
      </c>
      <c r="G141" s="210" t="s">
        <v>251</v>
      </c>
    </row>
    <row r="142" spans="1:7" x14ac:dyDescent="0.2">
      <c r="A142" s="205" t="str">
        <f t="shared" si="3"/>
        <v/>
      </c>
    </row>
    <row r="143" spans="1:7" x14ac:dyDescent="0.2">
      <c r="A143" s="205" t="str">
        <f t="shared" si="3"/>
        <v/>
      </c>
    </row>
    <row r="144" spans="1:7" x14ac:dyDescent="0.2">
      <c r="A144" s="205" t="str">
        <f t="shared" si="3"/>
        <v/>
      </c>
    </row>
    <row r="145" spans="1:7" x14ac:dyDescent="0.2">
      <c r="A145" s="205" t="str">
        <f t="shared" si="3"/>
        <v>Name</v>
      </c>
      <c r="E145" s="210" t="s">
        <v>659</v>
      </c>
      <c r="F145" s="210" t="s">
        <v>252</v>
      </c>
      <c r="G145" s="210" t="s">
        <v>253</v>
      </c>
    </row>
    <row r="146" spans="1:7" x14ac:dyDescent="0.2">
      <c r="A146" s="205" t="str">
        <f t="shared" si="3"/>
        <v/>
      </c>
    </row>
    <row r="147" spans="1:7" x14ac:dyDescent="0.2">
      <c r="A147" s="205" t="str">
        <f t="shared" si="3"/>
        <v/>
      </c>
    </row>
    <row r="148" spans="1:7" x14ac:dyDescent="0.2">
      <c r="A148" s="205" t="str">
        <f t="shared" si="3"/>
        <v/>
      </c>
    </row>
    <row r="149" spans="1:7" x14ac:dyDescent="0.2">
      <c r="A149" s="205" t="str">
        <f t="shared" si="3"/>
        <v>Vorname</v>
      </c>
      <c r="E149" s="210" t="s">
        <v>660</v>
      </c>
      <c r="F149" s="210" t="s">
        <v>254</v>
      </c>
      <c r="G149" s="210" t="s">
        <v>255</v>
      </c>
    </row>
    <row r="150" spans="1:7" x14ac:dyDescent="0.2">
      <c r="A150" s="205" t="str">
        <f t="shared" si="3"/>
        <v/>
      </c>
    </row>
    <row r="151" spans="1:7" x14ac:dyDescent="0.2">
      <c r="A151" s="205" t="str">
        <f t="shared" si="3"/>
        <v/>
      </c>
    </row>
    <row r="152" spans="1:7" x14ac:dyDescent="0.2">
      <c r="A152" s="205" t="str">
        <f t="shared" si="3"/>
        <v>Geburts-</v>
      </c>
      <c r="E152" s="210" t="s">
        <v>109</v>
      </c>
      <c r="F152" s="210" t="s">
        <v>256</v>
      </c>
      <c r="G152" s="210" t="s">
        <v>257</v>
      </c>
    </row>
    <row r="153" spans="1:7" x14ac:dyDescent="0.2">
      <c r="A153" s="205" t="str">
        <f t="shared" si="3"/>
        <v>datum</v>
      </c>
      <c r="E153" s="210" t="s">
        <v>110</v>
      </c>
      <c r="F153" s="210" t="s">
        <v>258</v>
      </c>
      <c r="G153" s="210" t="s">
        <v>259</v>
      </c>
    </row>
    <row r="154" spans="1:7" x14ac:dyDescent="0.2">
      <c r="A154" s="205" t="str">
        <f t="shared" si="3"/>
        <v/>
      </c>
    </row>
    <row r="155" spans="1:7" x14ac:dyDescent="0.2">
      <c r="A155" s="205" t="str">
        <f t="shared" si="3"/>
        <v/>
      </c>
    </row>
    <row r="156" spans="1:7" x14ac:dyDescent="0.2">
      <c r="A156" s="205" t="str">
        <f t="shared" si="3"/>
        <v>Monats-</v>
      </c>
      <c r="E156" s="210" t="s">
        <v>686</v>
      </c>
      <c r="F156" s="210" t="s">
        <v>260</v>
      </c>
      <c r="G156" s="210" t="s">
        <v>261</v>
      </c>
    </row>
    <row r="157" spans="1:7" x14ac:dyDescent="0.2">
      <c r="A157" s="205" t="str">
        <f t="shared" si="3"/>
        <v>lohn</v>
      </c>
      <c r="E157" s="210" t="s">
        <v>687</v>
      </c>
      <c r="F157" s="210" t="s">
        <v>262</v>
      </c>
      <c r="G157" s="210" t="s">
        <v>263</v>
      </c>
    </row>
    <row r="158" spans="1:7" x14ac:dyDescent="0.2">
      <c r="A158" s="205" t="str">
        <f t="shared" si="3"/>
        <v/>
      </c>
    </row>
    <row r="159" spans="1:7" x14ac:dyDescent="0.2">
      <c r="A159" s="205" t="str">
        <f t="shared" si="3"/>
        <v/>
      </c>
    </row>
    <row r="160" spans="1:7" x14ac:dyDescent="0.2">
      <c r="A160" s="205" t="str">
        <f t="shared" si="3"/>
        <v>Stunden-</v>
      </c>
      <c r="E160" s="210" t="s">
        <v>688</v>
      </c>
      <c r="F160" s="210" t="s">
        <v>260</v>
      </c>
      <c r="G160" s="210" t="s">
        <v>261</v>
      </c>
    </row>
    <row r="161" spans="1:7" x14ac:dyDescent="0.2">
      <c r="A161" s="205" t="str">
        <f t="shared" si="3"/>
        <v>lohn</v>
      </c>
      <c r="E161" s="210" t="s">
        <v>687</v>
      </c>
      <c r="F161" s="210" t="s">
        <v>264</v>
      </c>
      <c r="G161" s="210" t="s">
        <v>265</v>
      </c>
    </row>
    <row r="162" spans="1:7" x14ac:dyDescent="0.2">
      <c r="A162" s="205" t="str">
        <f t="shared" si="3"/>
        <v>Anzahl bez.</v>
      </c>
      <c r="E162" s="210" t="s">
        <v>121</v>
      </c>
      <c r="F162" s="210" t="s">
        <v>474</v>
      </c>
      <c r="G162" s="210" t="s">
        <v>277</v>
      </c>
    </row>
    <row r="163" spans="1:7" x14ac:dyDescent="0.2">
      <c r="A163" s="205" t="str">
        <f t="shared" si="3"/>
        <v xml:space="preserve">Monate </v>
      </c>
      <c r="E163" s="210" t="s">
        <v>122</v>
      </c>
      <c r="F163" s="210" t="s">
        <v>124</v>
      </c>
      <c r="G163" s="210" t="s">
        <v>566</v>
      </c>
    </row>
    <row r="164" spans="1:7" x14ac:dyDescent="0.2">
      <c r="A164" s="205" t="str">
        <f t="shared" si="3"/>
        <v>pro Jahr</v>
      </c>
      <c r="E164" s="210" t="s">
        <v>662</v>
      </c>
      <c r="F164" s="210" t="s">
        <v>279</v>
      </c>
      <c r="G164" s="210" t="s">
        <v>567</v>
      </c>
    </row>
    <row r="165" spans="1:7" x14ac:dyDescent="0.2">
      <c r="A165" s="205" t="str">
        <f t="shared" si="3"/>
        <v>(12/13)</v>
      </c>
      <c r="E165" s="210" t="s">
        <v>123</v>
      </c>
      <c r="F165" s="210" t="s">
        <v>123</v>
      </c>
      <c r="G165" s="210" t="s">
        <v>123</v>
      </c>
    </row>
    <row r="166" spans="1:7" x14ac:dyDescent="0.2">
      <c r="A166" s="205" t="str">
        <f t="shared" si="3"/>
        <v>Weitere</v>
      </c>
      <c r="E166" s="210" t="s">
        <v>715</v>
      </c>
      <c r="F166" s="210" t="s">
        <v>266</v>
      </c>
    </row>
    <row r="167" spans="1:7" x14ac:dyDescent="0.2">
      <c r="A167" s="205" t="str">
        <f t="shared" si="3"/>
        <v>Lohn-</v>
      </c>
      <c r="E167" s="210" t="s">
        <v>111</v>
      </c>
      <c r="F167" s="210" t="s">
        <v>268</v>
      </c>
      <c r="G167" s="210" t="s">
        <v>267</v>
      </c>
    </row>
    <row r="168" spans="1:7" x14ac:dyDescent="0.2">
      <c r="A168" s="205" t="str">
        <f t="shared" si="3"/>
        <v>bestand-</v>
      </c>
      <c r="E168" s="210" t="s">
        <v>112</v>
      </c>
      <c r="F168" s="210" t="s">
        <v>113</v>
      </c>
      <c r="G168" s="210" t="s">
        <v>269</v>
      </c>
    </row>
    <row r="169" spans="1:7" x14ac:dyDescent="0.2">
      <c r="A169" s="205" t="str">
        <f t="shared" si="3"/>
        <v>teile p. Jahr</v>
      </c>
      <c r="E169" s="210" t="s">
        <v>751</v>
      </c>
      <c r="F169" s="210" t="s">
        <v>114</v>
      </c>
      <c r="G169" s="210" t="s">
        <v>270</v>
      </c>
    </row>
    <row r="170" spans="1:7" x14ac:dyDescent="0.2">
      <c r="A170" s="205" t="str">
        <f t="shared" si="3"/>
        <v>Jahres-</v>
      </c>
      <c r="E170" s="210" t="s">
        <v>115</v>
      </c>
      <c r="F170" s="210" t="s">
        <v>271</v>
      </c>
    </row>
    <row r="171" spans="1:7" x14ac:dyDescent="0.2">
      <c r="A171" s="205" t="str">
        <f t="shared" si="3"/>
        <v>durchschn.</v>
      </c>
      <c r="E171" s="210" t="s">
        <v>116</v>
      </c>
      <c r="F171" s="210" t="s">
        <v>114</v>
      </c>
      <c r="G171" s="210" t="s">
        <v>272</v>
      </c>
    </row>
    <row r="172" spans="1:7" x14ac:dyDescent="0.2">
      <c r="A172" s="205" t="str">
        <f t="shared" si="3"/>
        <v>wöchentl.</v>
      </c>
      <c r="E172" s="210" t="s">
        <v>681</v>
      </c>
      <c r="F172" s="210" t="s">
        <v>273</v>
      </c>
      <c r="G172" s="210" t="s">
        <v>274</v>
      </c>
    </row>
    <row r="173" spans="1:7" x14ac:dyDescent="0.2">
      <c r="A173" s="205" t="str">
        <f t="shared" si="3"/>
        <v>Arbeitszeit</v>
      </c>
      <c r="E173" s="210" t="s">
        <v>661</v>
      </c>
      <c r="F173" s="210" t="s">
        <v>275</v>
      </c>
      <c r="G173" s="210" t="s">
        <v>276</v>
      </c>
    </row>
    <row r="174" spans="1:7" x14ac:dyDescent="0.2">
      <c r="A174" s="205" t="str">
        <f t="shared" si="3"/>
        <v/>
      </c>
      <c r="F174" s="210" t="s">
        <v>117</v>
      </c>
    </row>
    <row r="175" spans="1:7" x14ac:dyDescent="0.2">
      <c r="A175" s="205" t="str">
        <f t="shared" si="3"/>
        <v>Anzahl</v>
      </c>
      <c r="E175" s="210" t="s">
        <v>685</v>
      </c>
      <c r="F175" s="210" t="s">
        <v>120</v>
      </c>
      <c r="G175" s="210" t="s">
        <v>277</v>
      </c>
    </row>
    <row r="176" spans="1:7" x14ac:dyDescent="0.2">
      <c r="A176" s="205" t="str">
        <f t="shared" si="3"/>
        <v>Ferientage</v>
      </c>
      <c r="E176" s="210" t="s">
        <v>684</v>
      </c>
      <c r="F176" s="210" t="s">
        <v>119</v>
      </c>
      <c r="G176" s="210" t="s">
        <v>278</v>
      </c>
    </row>
    <row r="177" spans="1:7" x14ac:dyDescent="0.2">
      <c r="A177" s="205" t="str">
        <f t="shared" si="3"/>
        <v>pro Jahr</v>
      </c>
      <c r="E177" s="210" t="s">
        <v>662</v>
      </c>
      <c r="F177" s="210" t="s">
        <v>279</v>
      </c>
      <c r="G177" s="210" t="s">
        <v>280</v>
      </c>
    </row>
    <row r="178" spans="1:7" x14ac:dyDescent="0.2">
      <c r="A178" s="205" t="str">
        <f t="shared" si="3"/>
        <v/>
      </c>
      <c r="F178" s="210" t="s">
        <v>117</v>
      </c>
    </row>
    <row r="179" spans="1:7" x14ac:dyDescent="0.2">
      <c r="A179" s="205" t="str">
        <f t="shared" si="3"/>
        <v>Anzahl</v>
      </c>
      <c r="E179" s="210" t="s">
        <v>685</v>
      </c>
      <c r="F179" s="210" t="s">
        <v>118</v>
      </c>
      <c r="G179" s="210" t="s">
        <v>277</v>
      </c>
    </row>
    <row r="180" spans="1:7" x14ac:dyDescent="0.2">
      <c r="A180" s="205" t="str">
        <f t="shared" si="3"/>
        <v>Feiertage</v>
      </c>
      <c r="E180" s="210" t="s">
        <v>752</v>
      </c>
      <c r="F180" s="210" t="s">
        <v>281</v>
      </c>
      <c r="G180" s="210" t="s">
        <v>278</v>
      </c>
    </row>
    <row r="181" spans="1:7" x14ac:dyDescent="0.2">
      <c r="A181" s="205" t="str">
        <f t="shared" si="3"/>
        <v>pro Jahr</v>
      </c>
      <c r="E181" s="210" t="s">
        <v>662</v>
      </c>
      <c r="F181" s="210" t="s">
        <v>279</v>
      </c>
      <c r="G181" s="210" t="s">
        <v>282</v>
      </c>
    </row>
    <row r="182" spans="1:7" x14ac:dyDescent="0.2">
      <c r="A182" s="205" t="str">
        <f t="shared" si="3"/>
        <v>Anrechen-</v>
      </c>
      <c r="E182" s="210" t="s">
        <v>694</v>
      </c>
    </row>
    <row r="183" spans="1:7" x14ac:dyDescent="0.2">
      <c r="A183" s="205" t="str">
        <f t="shared" si="3"/>
        <v>barer</v>
      </c>
      <c r="E183" s="210" t="s">
        <v>569</v>
      </c>
      <c r="F183" s="210" t="s">
        <v>283</v>
      </c>
      <c r="G183" s="210" t="s">
        <v>261</v>
      </c>
    </row>
    <row r="184" spans="1:7" x14ac:dyDescent="0.2">
      <c r="A184" s="205" t="str">
        <f t="shared" si="3"/>
        <v>Stunden-</v>
      </c>
      <c r="E184" s="210" t="s">
        <v>688</v>
      </c>
      <c r="F184" s="210" t="s">
        <v>284</v>
      </c>
      <c r="G184" s="210" t="s">
        <v>265</v>
      </c>
    </row>
    <row r="185" spans="1:7" x14ac:dyDescent="0.2">
      <c r="A185" s="205" t="str">
        <f t="shared" si="3"/>
        <v>Verdienst</v>
      </c>
      <c r="E185" s="210" t="s">
        <v>673</v>
      </c>
      <c r="F185" s="210" t="s">
        <v>285</v>
      </c>
      <c r="G185" s="210" t="s">
        <v>286</v>
      </c>
    </row>
    <row r="186" spans="1:7" x14ac:dyDescent="0.2">
      <c r="A186" s="205" t="str">
        <f t="shared" si="3"/>
        <v>wurde gekürzt</v>
      </c>
      <c r="E186" s="210" t="s">
        <v>287</v>
      </c>
      <c r="F186" s="210" t="s">
        <v>288</v>
      </c>
      <c r="G186" s="210" t="s">
        <v>568</v>
      </c>
    </row>
    <row r="187" spans="1:7" x14ac:dyDescent="0.2">
      <c r="A187" s="205"/>
    </row>
    <row r="188" spans="1:7" x14ac:dyDescent="0.2">
      <c r="A188" s="205"/>
    </row>
    <row r="189" spans="1:7" x14ac:dyDescent="0.2">
      <c r="A189" s="205"/>
      <c r="D189" s="2" t="s">
        <v>289</v>
      </c>
    </row>
    <row r="190" spans="1:7" x14ac:dyDescent="0.2">
      <c r="A190" s="205" t="str">
        <f t="shared" ref="A190:A211" si="4">CONCATENATE(IF($A$1=3,G190,IF($A$1=2,F190,E190)))</f>
        <v>Betrieb / Betriebsabteilung</v>
      </c>
      <c r="E190" s="234" t="s">
        <v>653</v>
      </c>
      <c r="F190" s="210" t="s">
        <v>191</v>
      </c>
      <c r="G190" s="234" t="s">
        <v>249</v>
      </c>
    </row>
    <row r="191" spans="1:7" x14ac:dyDescent="0.2">
      <c r="A191" s="205" t="str">
        <f t="shared" si="4"/>
        <v>PLZ/Ort</v>
      </c>
      <c r="E191" s="234" t="s">
        <v>765</v>
      </c>
      <c r="F191" s="210" t="s">
        <v>359</v>
      </c>
      <c r="G191" s="210" t="s">
        <v>360</v>
      </c>
    </row>
    <row r="192" spans="1:7" x14ac:dyDescent="0.2">
      <c r="A192" s="205" t="str">
        <f t="shared" si="4"/>
        <v>Zeitgleiche Periode des Vorjahres:</v>
      </c>
      <c r="E192" s="210" t="s">
        <v>361</v>
      </c>
      <c r="F192" s="210" t="s">
        <v>362</v>
      </c>
      <c r="G192" s="210" t="s">
        <v>86</v>
      </c>
    </row>
    <row r="193" spans="1:7" x14ac:dyDescent="0.2">
      <c r="A193" s="205" t="str">
        <f t="shared" si="4"/>
        <v/>
      </c>
    </row>
    <row r="194" spans="1:7" x14ac:dyDescent="0.2">
      <c r="A194" s="205" t="str">
        <f t="shared" si="4"/>
        <v/>
      </c>
    </row>
    <row r="195" spans="1:7" x14ac:dyDescent="0.2">
      <c r="A195" s="205" t="str">
        <f t="shared" si="4"/>
        <v>Name,Vorname</v>
      </c>
      <c r="E195" s="210" t="s">
        <v>711</v>
      </c>
      <c r="F195" s="210" t="s">
        <v>290</v>
      </c>
      <c r="G195" s="210" t="s">
        <v>291</v>
      </c>
    </row>
    <row r="196" spans="1:7" x14ac:dyDescent="0.2">
      <c r="A196" s="205" t="str">
        <f t="shared" si="4"/>
        <v>vertragliche</v>
      </c>
      <c r="E196" s="210" t="s">
        <v>768</v>
      </c>
      <c r="F196" s="210" t="s">
        <v>364</v>
      </c>
      <c r="G196" s="210" t="s">
        <v>272</v>
      </c>
    </row>
    <row r="197" spans="1:7" x14ac:dyDescent="0.2">
      <c r="A197" s="205" t="str">
        <f t="shared" si="4"/>
        <v>wöchentliche</v>
      </c>
      <c r="E197" s="210" t="s">
        <v>0</v>
      </c>
      <c r="F197" s="210" t="s">
        <v>297</v>
      </c>
      <c r="G197" s="210" t="s">
        <v>371</v>
      </c>
    </row>
    <row r="198" spans="1:7" x14ac:dyDescent="0.2">
      <c r="A198" s="205" t="str">
        <f t="shared" si="4"/>
        <v>Arbeitszeit</v>
      </c>
      <c r="E198" s="210" t="s">
        <v>661</v>
      </c>
      <c r="F198" s="210" t="s">
        <v>298</v>
      </c>
      <c r="G198" s="210" t="s">
        <v>276</v>
      </c>
    </row>
    <row r="199" spans="1:7" x14ac:dyDescent="0.2">
      <c r="A199" s="205" t="str">
        <f t="shared" si="4"/>
        <v>Sollstd. zeitgl.</v>
      </c>
      <c r="E199" s="210" t="s">
        <v>2</v>
      </c>
      <c r="F199" s="210" t="s">
        <v>365</v>
      </c>
      <c r="G199" s="210" t="s">
        <v>300</v>
      </c>
    </row>
    <row r="200" spans="1:7" x14ac:dyDescent="0.2">
      <c r="A200" s="205" t="str">
        <f t="shared" si="4"/>
        <v>Periode inkl.</v>
      </c>
      <c r="E200" s="210" t="s">
        <v>1</v>
      </c>
      <c r="F200" s="210" t="s">
        <v>366</v>
      </c>
      <c r="G200" s="210" t="s">
        <v>302</v>
      </c>
    </row>
    <row r="201" spans="1:7" x14ac:dyDescent="0.2">
      <c r="A201" s="205" t="str">
        <f t="shared" si="4"/>
        <v>Vorholzeit</v>
      </c>
      <c r="E201" s="210" t="s">
        <v>663</v>
      </c>
      <c r="F201" s="210" t="s">
        <v>367</v>
      </c>
      <c r="G201" s="210" t="s">
        <v>304</v>
      </c>
    </row>
    <row r="202" spans="1:7" x14ac:dyDescent="0.2">
      <c r="A202" s="205" t="str">
        <f t="shared" si="4"/>
        <v>Istzeit</v>
      </c>
      <c r="E202" s="210" t="s">
        <v>664</v>
      </c>
      <c r="F202" s="210" t="s">
        <v>305</v>
      </c>
      <c r="G202" s="210" t="s">
        <v>300</v>
      </c>
    </row>
    <row r="203" spans="1:7" x14ac:dyDescent="0.2">
      <c r="A203" s="205" t="str">
        <f t="shared" si="4"/>
        <v/>
      </c>
      <c r="F203" s="210" t="s">
        <v>306</v>
      </c>
      <c r="G203" s="210" t="s">
        <v>307</v>
      </c>
    </row>
    <row r="204" spans="1:7" x14ac:dyDescent="0.2">
      <c r="A204" s="205" t="str">
        <f t="shared" si="4"/>
        <v/>
      </c>
    </row>
    <row r="205" spans="1:7" x14ac:dyDescent="0.2">
      <c r="A205" s="205" t="str">
        <f t="shared" si="4"/>
        <v>Bezahlte/</v>
      </c>
      <c r="E205" s="210" t="s">
        <v>665</v>
      </c>
      <c r="F205" s="210" t="s">
        <v>368</v>
      </c>
      <c r="G205" s="210" t="s">
        <v>309</v>
      </c>
    </row>
    <row r="206" spans="1:7" x14ac:dyDescent="0.2">
      <c r="A206" s="205" t="str">
        <f t="shared" si="4"/>
        <v>Unbezahlte</v>
      </c>
      <c r="E206" s="210" t="s">
        <v>666</v>
      </c>
      <c r="F206" s="210" t="s">
        <v>369</v>
      </c>
      <c r="G206" s="210" t="s">
        <v>372</v>
      </c>
    </row>
    <row r="207" spans="1:7" x14ac:dyDescent="0.2">
      <c r="A207" s="205" t="str">
        <f t="shared" si="4"/>
        <v>Absenzen</v>
      </c>
      <c r="E207" s="210" t="s">
        <v>667</v>
      </c>
      <c r="G207" s="210" t="s">
        <v>373</v>
      </c>
    </row>
    <row r="208" spans="1:7" x14ac:dyDescent="0.2">
      <c r="A208" s="205" t="str">
        <f t="shared" si="4"/>
        <v>Ausfallstunden</v>
      </c>
      <c r="E208" s="210" t="s">
        <v>3</v>
      </c>
      <c r="F208" s="210" t="s">
        <v>334</v>
      </c>
      <c r="G208" s="210" t="s">
        <v>324</v>
      </c>
    </row>
    <row r="209" spans="1:7" x14ac:dyDescent="0.2">
      <c r="A209" s="205" t="str">
        <f t="shared" si="4"/>
        <v/>
      </c>
      <c r="F209" s="210" t="s">
        <v>326</v>
      </c>
    </row>
    <row r="210" spans="1:7" x14ac:dyDescent="0.2">
      <c r="A210" s="205" t="str">
        <f t="shared" si="4"/>
        <v/>
      </c>
    </row>
    <row r="211" spans="1:7" x14ac:dyDescent="0.2">
      <c r="A211" s="205" t="str">
        <f t="shared" si="4"/>
        <v>Zeitgleiche Periode des vorletzten Jahres:</v>
      </c>
      <c r="E211" s="210" t="s">
        <v>363</v>
      </c>
      <c r="F211" s="210" t="s">
        <v>370</v>
      </c>
      <c r="G211" s="210" t="s">
        <v>374</v>
      </c>
    </row>
    <row r="212" spans="1:7" x14ac:dyDescent="0.2">
      <c r="A212" s="205" t="str">
        <f t="shared" ref="A212:A235" si="5">CONCATENATE(IF($A$1=3,G212,IF($A$1=2,F212,E212)))</f>
        <v/>
      </c>
    </row>
    <row r="213" spans="1:7" x14ac:dyDescent="0.2">
      <c r="A213" s="205" t="str">
        <f t="shared" si="5"/>
        <v/>
      </c>
    </row>
    <row r="214" spans="1:7" x14ac:dyDescent="0.2">
      <c r="A214" s="205" t="str">
        <f t="shared" si="5"/>
        <v>Name,Vorname</v>
      </c>
      <c r="E214" s="210" t="s">
        <v>711</v>
      </c>
      <c r="F214" s="210" t="s">
        <v>290</v>
      </c>
      <c r="G214" s="210" t="s">
        <v>291</v>
      </c>
    </row>
    <row r="215" spans="1:7" x14ac:dyDescent="0.2">
      <c r="A215" s="205" t="str">
        <f t="shared" si="5"/>
        <v>vertragliche</v>
      </c>
      <c r="E215" s="210" t="s">
        <v>768</v>
      </c>
      <c r="F215" s="210" t="s">
        <v>364</v>
      </c>
      <c r="G215" s="210" t="s">
        <v>272</v>
      </c>
    </row>
    <row r="216" spans="1:7" x14ac:dyDescent="0.2">
      <c r="A216" s="205" t="str">
        <f t="shared" si="5"/>
        <v>wöchentliche</v>
      </c>
      <c r="E216" s="210" t="s">
        <v>0</v>
      </c>
      <c r="F216" s="210" t="s">
        <v>297</v>
      </c>
      <c r="G216" s="210" t="s">
        <v>371</v>
      </c>
    </row>
    <row r="217" spans="1:7" x14ac:dyDescent="0.2">
      <c r="A217" s="205" t="str">
        <f t="shared" si="5"/>
        <v>Arbeitszeit</v>
      </c>
      <c r="E217" s="210" t="s">
        <v>661</v>
      </c>
      <c r="F217" s="210" t="s">
        <v>298</v>
      </c>
      <c r="G217" s="210" t="s">
        <v>276</v>
      </c>
    </row>
    <row r="218" spans="1:7" x14ac:dyDescent="0.2">
      <c r="A218" s="205" t="str">
        <f t="shared" si="5"/>
        <v>Sollstd. zeitgl.</v>
      </c>
      <c r="E218" s="210" t="s">
        <v>2</v>
      </c>
      <c r="F218" s="210" t="s">
        <v>365</v>
      </c>
      <c r="G218" s="210" t="s">
        <v>300</v>
      </c>
    </row>
    <row r="219" spans="1:7" x14ac:dyDescent="0.2">
      <c r="A219" s="205" t="str">
        <f t="shared" si="5"/>
        <v>Periode inkl.</v>
      </c>
      <c r="E219" s="210" t="s">
        <v>1</v>
      </c>
      <c r="F219" s="210" t="s">
        <v>366</v>
      </c>
      <c r="G219" s="210" t="s">
        <v>302</v>
      </c>
    </row>
    <row r="220" spans="1:7" x14ac:dyDescent="0.2">
      <c r="A220" s="205" t="str">
        <f t="shared" si="5"/>
        <v>Vorholzeit</v>
      </c>
      <c r="E220" s="210" t="s">
        <v>663</v>
      </c>
      <c r="F220" s="210" t="s">
        <v>367</v>
      </c>
      <c r="G220" s="210" t="s">
        <v>304</v>
      </c>
    </row>
    <row r="221" spans="1:7" x14ac:dyDescent="0.2">
      <c r="A221" s="205" t="str">
        <f t="shared" si="5"/>
        <v>Istzeit</v>
      </c>
      <c r="E221" s="210" t="s">
        <v>664</v>
      </c>
      <c r="F221" s="210" t="s">
        <v>305</v>
      </c>
      <c r="G221" s="210" t="s">
        <v>300</v>
      </c>
    </row>
    <row r="222" spans="1:7" x14ac:dyDescent="0.2">
      <c r="A222" s="205" t="str">
        <f t="shared" si="5"/>
        <v/>
      </c>
      <c r="F222" s="210" t="s">
        <v>306</v>
      </c>
      <c r="G222" s="210" t="s">
        <v>307</v>
      </c>
    </row>
    <row r="223" spans="1:7" x14ac:dyDescent="0.2">
      <c r="A223" s="205" t="str">
        <f t="shared" si="5"/>
        <v/>
      </c>
    </row>
    <row r="224" spans="1:7" x14ac:dyDescent="0.2">
      <c r="A224" s="205" t="str">
        <f t="shared" si="5"/>
        <v>Bezahlte/</v>
      </c>
      <c r="E224" s="210" t="s">
        <v>665</v>
      </c>
      <c r="F224" s="210" t="s">
        <v>368</v>
      </c>
      <c r="G224" s="210" t="s">
        <v>309</v>
      </c>
    </row>
    <row r="225" spans="1:7" x14ac:dyDescent="0.2">
      <c r="A225" s="205" t="str">
        <f t="shared" si="5"/>
        <v>Unbezahlte</v>
      </c>
      <c r="E225" s="210" t="s">
        <v>666</v>
      </c>
      <c r="F225" s="210" t="s">
        <v>369</v>
      </c>
      <c r="G225" s="210" t="s">
        <v>372</v>
      </c>
    </row>
    <row r="226" spans="1:7" x14ac:dyDescent="0.2">
      <c r="A226" s="205" t="str">
        <f t="shared" si="5"/>
        <v>Absenzen</v>
      </c>
      <c r="E226" s="210" t="s">
        <v>667</v>
      </c>
      <c r="G226" s="210" t="s">
        <v>373</v>
      </c>
    </row>
    <row r="227" spans="1:7" x14ac:dyDescent="0.2">
      <c r="A227" s="205" t="str">
        <f t="shared" si="5"/>
        <v>Ausfallstunden</v>
      </c>
      <c r="E227" s="210" t="s">
        <v>3</v>
      </c>
      <c r="F227" s="210" t="s">
        <v>334</v>
      </c>
      <c r="G227" s="210" t="s">
        <v>324</v>
      </c>
    </row>
    <row r="228" spans="1:7" x14ac:dyDescent="0.2">
      <c r="A228" s="205" t="str">
        <f t="shared" si="5"/>
        <v/>
      </c>
      <c r="F228" s="210" t="s">
        <v>326</v>
      </c>
    </row>
    <row r="229" spans="1:7" x14ac:dyDescent="0.2">
      <c r="A229" s="205" t="str">
        <f t="shared" si="5"/>
        <v/>
      </c>
    </row>
    <row r="230" spans="1:7" x14ac:dyDescent="0.2">
      <c r="A230" s="205" t="str">
        <f t="shared" si="5"/>
        <v>Seitentotal</v>
      </c>
      <c r="E230" s="210" t="s">
        <v>714</v>
      </c>
      <c r="F230" s="210" t="s">
        <v>445</v>
      </c>
      <c r="G230" s="210" t="s">
        <v>570</v>
      </c>
    </row>
    <row r="231" spans="1:7" x14ac:dyDescent="0.2">
      <c r="A231" s="205" t="str">
        <f t="shared" si="5"/>
        <v>Total Periode</v>
      </c>
      <c r="E231" s="210" t="s">
        <v>375</v>
      </c>
      <c r="F231" s="210" t="s">
        <v>377</v>
      </c>
      <c r="G231" s="210" t="s">
        <v>571</v>
      </c>
    </row>
    <row r="232" spans="1:7" x14ac:dyDescent="0.2">
      <c r="A232" s="205" t="str">
        <f t="shared" si="5"/>
        <v>Total Periode</v>
      </c>
      <c r="E232" s="210" t="s">
        <v>375</v>
      </c>
      <c r="F232" s="210" t="s">
        <v>377</v>
      </c>
      <c r="G232" s="210" t="s">
        <v>571</v>
      </c>
    </row>
    <row r="233" spans="1:7" x14ac:dyDescent="0.2">
      <c r="A233" s="205" t="str">
        <f t="shared" si="5"/>
        <v>Prozentualer Ausfall in der Periode</v>
      </c>
      <c r="E233" s="210" t="s">
        <v>376</v>
      </c>
      <c r="F233" s="210" t="s">
        <v>378</v>
      </c>
      <c r="G233" s="210" t="s">
        <v>380</v>
      </c>
    </row>
    <row r="234" spans="1:7" x14ac:dyDescent="0.2">
      <c r="A234" s="205" t="str">
        <f t="shared" si="5"/>
        <v>Prozentualer Ausfall in der Periode</v>
      </c>
      <c r="E234" s="210" t="s">
        <v>376</v>
      </c>
      <c r="F234" s="210" t="s">
        <v>378</v>
      </c>
      <c r="G234" s="210" t="s">
        <v>380</v>
      </c>
    </row>
    <row r="235" spans="1:7" x14ac:dyDescent="0.2">
      <c r="A235" s="205" t="str">
        <f t="shared" si="5"/>
        <v>Durchschnittlicher Arbeitsausfall der beiden Vergleichsperioden:</v>
      </c>
      <c r="E235" s="210" t="s">
        <v>10</v>
      </c>
      <c r="F235" s="210" t="s">
        <v>379</v>
      </c>
      <c r="G235" s="210" t="s">
        <v>381</v>
      </c>
    </row>
    <row r="236" spans="1:7" x14ac:dyDescent="0.2">
      <c r="A236" s="205"/>
    </row>
    <row r="237" spans="1:7" x14ac:dyDescent="0.2">
      <c r="A237" s="205"/>
    </row>
    <row r="238" spans="1:7" x14ac:dyDescent="0.2">
      <c r="A238" s="205"/>
      <c r="D238" s="2" t="s">
        <v>358</v>
      </c>
    </row>
    <row r="239" spans="1:7" x14ac:dyDescent="0.2">
      <c r="A239" s="205" t="str">
        <f t="shared" si="3"/>
        <v>Betrieb / Betriebsabteilung</v>
      </c>
      <c r="E239" s="234" t="s">
        <v>653</v>
      </c>
      <c r="F239" s="210" t="s">
        <v>191</v>
      </c>
      <c r="G239" s="234" t="s">
        <v>249</v>
      </c>
    </row>
    <row r="240" spans="1:7" x14ac:dyDescent="0.2">
      <c r="A240" s="205" t="str">
        <f t="shared" si="3"/>
        <v>Abrechnungsperiode</v>
      </c>
      <c r="E240" s="235" t="s">
        <v>645</v>
      </c>
      <c r="F240" s="210" t="s">
        <v>193</v>
      </c>
      <c r="G240" s="210" t="s">
        <v>194</v>
      </c>
    </row>
    <row r="241" spans="1:7" x14ac:dyDescent="0.2">
      <c r="A241" s="205" t="str">
        <f t="shared" si="3"/>
        <v>Beginn / Ende der Kurzarbeit</v>
      </c>
      <c r="E241" s="235" t="s">
        <v>716</v>
      </c>
      <c r="F241" s="210" t="s">
        <v>354</v>
      </c>
      <c r="G241" s="210" t="s">
        <v>357</v>
      </c>
    </row>
    <row r="242" spans="1:7" x14ac:dyDescent="0.2">
      <c r="A242" s="205" t="str">
        <f t="shared" si="3"/>
        <v/>
      </c>
    </row>
    <row r="243" spans="1:7" x14ac:dyDescent="0.2">
      <c r="A243" s="205" t="str">
        <f t="shared" si="3"/>
        <v/>
      </c>
    </row>
    <row r="244" spans="1:7" x14ac:dyDescent="0.2">
      <c r="A244" s="205" t="str">
        <f t="shared" si="3"/>
        <v>Name,Vorname</v>
      </c>
      <c r="E244" s="210" t="s">
        <v>711</v>
      </c>
      <c r="F244" s="210" t="s">
        <v>290</v>
      </c>
      <c r="G244" s="210" t="s">
        <v>291</v>
      </c>
    </row>
    <row r="245" spans="1:7" x14ac:dyDescent="0.2">
      <c r="A245" s="205" t="str">
        <f t="shared" si="3"/>
        <v>anrechen-</v>
      </c>
      <c r="E245" s="210" t="s">
        <v>680</v>
      </c>
      <c r="F245" s="210" t="s">
        <v>283</v>
      </c>
      <c r="G245" s="210" t="s">
        <v>292</v>
      </c>
    </row>
    <row r="246" spans="1:7" x14ac:dyDescent="0.2">
      <c r="A246" s="205" t="str">
        <f t="shared" si="3"/>
        <v>barer Std.-</v>
      </c>
      <c r="E246" s="210" t="s">
        <v>682</v>
      </c>
      <c r="F246" s="210" t="s">
        <v>293</v>
      </c>
      <c r="G246" s="210" t="s">
        <v>294</v>
      </c>
    </row>
    <row r="247" spans="1:7" x14ac:dyDescent="0.2">
      <c r="A247" s="205" t="str">
        <f t="shared" si="3"/>
        <v>Verdienst</v>
      </c>
      <c r="E247" s="210" t="s">
        <v>673</v>
      </c>
      <c r="F247" s="210" t="s">
        <v>295</v>
      </c>
      <c r="G247" s="210" t="s">
        <v>296</v>
      </c>
    </row>
    <row r="248" spans="1:7" x14ac:dyDescent="0.2">
      <c r="A248" s="205" t="str">
        <f t="shared" si="3"/>
        <v>Wöchentl.</v>
      </c>
      <c r="E248" s="210" t="s">
        <v>421</v>
      </c>
      <c r="F248" s="210" t="s">
        <v>418</v>
      </c>
      <c r="G248" s="210" t="s">
        <v>572</v>
      </c>
    </row>
    <row r="249" spans="1:7" x14ac:dyDescent="0.2">
      <c r="A249" s="205" t="str">
        <f t="shared" si="3"/>
        <v>Arbeitszeit</v>
      </c>
      <c r="E249" s="210" t="s">
        <v>661</v>
      </c>
      <c r="F249" s="210" t="s">
        <v>419</v>
      </c>
      <c r="G249" s="210" t="s">
        <v>573</v>
      </c>
    </row>
    <row r="250" spans="1:7" x14ac:dyDescent="0.2">
      <c r="A250" s="205" t="str">
        <f t="shared" si="3"/>
        <v>in der AP</v>
      </c>
      <c r="E250" s="210" t="s">
        <v>422</v>
      </c>
      <c r="F250" s="210" t="s">
        <v>420</v>
      </c>
      <c r="G250" s="210" t="s">
        <v>574</v>
      </c>
    </row>
    <row r="251" spans="1:7" x14ac:dyDescent="0.2">
      <c r="A251" s="205" t="str">
        <f t="shared" si="3"/>
        <v>Sollstd. Abr.-</v>
      </c>
      <c r="E251" s="210" t="s">
        <v>689</v>
      </c>
      <c r="F251" s="210" t="s">
        <v>299</v>
      </c>
      <c r="G251" s="210" t="s">
        <v>300</v>
      </c>
    </row>
    <row r="252" spans="1:7" x14ac:dyDescent="0.2">
      <c r="A252" s="205" t="str">
        <f t="shared" si="3"/>
        <v>Periode Inkl.</v>
      </c>
      <c r="E252" s="210" t="s">
        <v>690</v>
      </c>
      <c r="F252" s="210" t="s">
        <v>301</v>
      </c>
      <c r="G252" s="210" t="s">
        <v>302</v>
      </c>
    </row>
    <row r="253" spans="1:7" x14ac:dyDescent="0.2">
      <c r="A253" s="205" t="str">
        <f t="shared" si="3"/>
        <v>Vorholzeit</v>
      </c>
      <c r="E253" s="210" t="s">
        <v>663</v>
      </c>
      <c r="F253" s="210" t="s">
        <v>303</v>
      </c>
      <c r="G253" s="210" t="s">
        <v>304</v>
      </c>
    </row>
    <row r="254" spans="1:7" x14ac:dyDescent="0.2">
      <c r="A254" s="205" t="str">
        <f t="shared" si="3"/>
        <v/>
      </c>
    </row>
    <row r="255" spans="1:7" x14ac:dyDescent="0.2">
      <c r="A255" s="205" t="str">
        <f t="shared" si="3"/>
        <v/>
      </c>
      <c r="F255" s="210" t="s">
        <v>305</v>
      </c>
      <c r="G255" s="210" t="s">
        <v>300</v>
      </c>
    </row>
    <row r="256" spans="1:7" x14ac:dyDescent="0.2">
      <c r="A256" s="205" t="str">
        <f t="shared" si="3"/>
        <v>Istzeit</v>
      </c>
      <c r="E256" s="210" t="s">
        <v>664</v>
      </c>
      <c r="F256" s="210" t="s">
        <v>306</v>
      </c>
      <c r="G256" s="210" t="s">
        <v>307</v>
      </c>
    </row>
    <row r="257" spans="1:7" x14ac:dyDescent="0.2">
      <c r="A257" s="205" t="str">
        <f t="shared" si="3"/>
        <v>Bezahlte/</v>
      </c>
      <c r="E257" s="210" t="s">
        <v>665</v>
      </c>
      <c r="F257" s="210" t="s">
        <v>308</v>
      </c>
      <c r="G257" s="210" t="s">
        <v>309</v>
      </c>
    </row>
    <row r="258" spans="1:7" x14ac:dyDescent="0.2">
      <c r="A258" s="205" t="str">
        <f t="shared" si="3"/>
        <v>Unbezahlte</v>
      </c>
      <c r="E258" s="210" t="s">
        <v>666</v>
      </c>
      <c r="F258" s="210" t="s">
        <v>310</v>
      </c>
      <c r="G258" s="210" t="s">
        <v>311</v>
      </c>
    </row>
    <row r="259" spans="1:7" x14ac:dyDescent="0.2">
      <c r="A259" s="205" t="str">
        <f t="shared" si="3"/>
        <v>Absenzen</v>
      </c>
      <c r="E259" s="210" t="s">
        <v>667</v>
      </c>
      <c r="F259" s="210" t="s">
        <v>312</v>
      </c>
      <c r="G259" s="210" t="s">
        <v>313</v>
      </c>
    </row>
    <row r="260" spans="1:7" x14ac:dyDescent="0.2">
      <c r="A260" s="205" t="str">
        <f t="shared" si="3"/>
        <v/>
      </c>
    </row>
    <row r="261" spans="1:7" x14ac:dyDescent="0.2">
      <c r="A261" s="205" t="str">
        <f t="shared" si="3"/>
        <v>Saldo Ende Per.</v>
      </c>
      <c r="E261" s="210" t="s">
        <v>56</v>
      </c>
      <c r="F261" s="210" t="s">
        <v>314</v>
      </c>
      <c r="G261" s="210" t="s">
        <v>315</v>
      </c>
    </row>
    <row r="262" spans="1:7" x14ac:dyDescent="0.2">
      <c r="A262" s="205" t="str">
        <f t="shared" si="3"/>
        <v>vorherg.</v>
      </c>
      <c r="E262" s="210" t="s">
        <v>57</v>
      </c>
      <c r="F262" s="210" t="s">
        <v>316</v>
      </c>
      <c r="G262" s="210" t="s">
        <v>317</v>
      </c>
    </row>
    <row r="263" spans="1:7" x14ac:dyDescent="0.2">
      <c r="A263" s="205" t="str">
        <f t="shared" ref="A263:A312" si="6">CONCATENATE(IF($A$1=3,G263,IF($A$1=2,F263,E263)))</f>
        <v>(nur für Gleitzeit)</v>
      </c>
      <c r="E263" s="210" t="s">
        <v>104</v>
      </c>
      <c r="F263" s="210" t="s">
        <v>318</v>
      </c>
      <c r="G263" s="210" t="s">
        <v>319</v>
      </c>
    </row>
    <row r="264" spans="1:7" x14ac:dyDescent="0.2">
      <c r="A264" s="205" t="str">
        <f t="shared" si="6"/>
        <v/>
      </c>
    </row>
    <row r="265" spans="1:7" x14ac:dyDescent="0.2">
      <c r="A265" s="205" t="str">
        <f t="shared" si="6"/>
        <v>laufend</v>
      </c>
      <c r="E265" s="210" t="s">
        <v>58</v>
      </c>
      <c r="F265" s="210" t="s">
        <v>320</v>
      </c>
      <c r="G265" s="210" t="s">
        <v>321</v>
      </c>
    </row>
    <row r="266" spans="1:7" x14ac:dyDescent="0.2">
      <c r="A266" s="205" t="str">
        <f t="shared" si="6"/>
        <v/>
      </c>
    </row>
    <row r="267" spans="1:7" x14ac:dyDescent="0.2">
      <c r="A267" s="205" t="str">
        <f t="shared" si="6"/>
        <v/>
      </c>
    </row>
    <row r="268" spans="1:7" x14ac:dyDescent="0.2">
      <c r="A268" s="205" t="str">
        <f t="shared" si="6"/>
        <v>Diff.</v>
      </c>
      <c r="E268" s="210" t="s">
        <v>59</v>
      </c>
      <c r="F268" s="210" t="s">
        <v>59</v>
      </c>
      <c r="G268" s="210" t="s">
        <v>322</v>
      </c>
    </row>
    <row r="269" spans="1:7" x14ac:dyDescent="0.2">
      <c r="A269" s="205" t="str">
        <f t="shared" si="6"/>
        <v>Ausfall-</v>
      </c>
      <c r="E269" s="210" t="s">
        <v>691</v>
      </c>
      <c r="F269" s="210" t="s">
        <v>323</v>
      </c>
      <c r="G269" s="210" t="s">
        <v>324</v>
      </c>
    </row>
    <row r="270" spans="1:7" x14ac:dyDescent="0.2">
      <c r="A270" s="205" t="str">
        <f t="shared" si="6"/>
        <v>stunden</v>
      </c>
      <c r="E270" s="210" t="s">
        <v>692</v>
      </c>
      <c r="F270" s="210" t="s">
        <v>275</v>
      </c>
      <c r="G270" s="210" t="s">
        <v>325</v>
      </c>
    </row>
    <row r="271" spans="1:7" x14ac:dyDescent="0.2">
      <c r="A271" s="205" t="str">
        <f t="shared" si="6"/>
        <v>total</v>
      </c>
      <c r="E271" s="210" t="s">
        <v>693</v>
      </c>
      <c r="F271" s="210" t="s">
        <v>326</v>
      </c>
      <c r="G271" s="210" t="s">
        <v>327</v>
      </c>
    </row>
    <row r="272" spans="1:7" x14ac:dyDescent="0.2">
      <c r="A272" s="205" t="str">
        <f t="shared" si="6"/>
        <v>Saldo</v>
      </c>
      <c r="E272" s="210" t="s">
        <v>668</v>
      </c>
      <c r="F272" s="210" t="s">
        <v>328</v>
      </c>
      <c r="G272" s="210" t="s">
        <v>329</v>
      </c>
    </row>
    <row r="273" spans="1:7" x14ac:dyDescent="0.2">
      <c r="A273" s="205" t="str">
        <f t="shared" si="6"/>
        <v>Mehrstd.</v>
      </c>
      <c r="E273" s="210" t="s">
        <v>669</v>
      </c>
      <c r="F273" s="210" t="s">
        <v>330</v>
      </c>
      <c r="G273" s="210" t="s">
        <v>331</v>
      </c>
    </row>
    <row r="274" spans="1:7" x14ac:dyDescent="0.2">
      <c r="A274" s="205" t="str">
        <f t="shared" si="6"/>
        <v>Vormonate</v>
      </c>
      <c r="E274" s="210" t="s">
        <v>670</v>
      </c>
      <c r="F274" s="210" t="s">
        <v>332</v>
      </c>
      <c r="G274" s="210" t="s">
        <v>333</v>
      </c>
    </row>
    <row r="275" spans="1:7" x14ac:dyDescent="0.2">
      <c r="A275" s="205" t="str">
        <f t="shared" si="6"/>
        <v>Saisonale</v>
      </c>
      <c r="E275" s="210" t="s">
        <v>671</v>
      </c>
      <c r="F275" s="210" t="s">
        <v>385</v>
      </c>
      <c r="G275" s="210" t="s">
        <v>391</v>
      </c>
    </row>
    <row r="276" spans="1:7" x14ac:dyDescent="0.2">
      <c r="A276" s="205" t="str">
        <f t="shared" si="6"/>
        <v>Ausfall-</v>
      </c>
      <c r="E276" s="210" t="s">
        <v>691</v>
      </c>
      <c r="F276" s="210" t="s">
        <v>386</v>
      </c>
      <c r="G276" s="210" t="s">
        <v>392</v>
      </c>
    </row>
    <row r="277" spans="1:7" x14ac:dyDescent="0.2">
      <c r="A277" s="205" t="str">
        <f t="shared" si="6"/>
        <v>stunden</v>
      </c>
      <c r="E277" s="210" t="s">
        <v>692</v>
      </c>
      <c r="F277" s="210" t="s">
        <v>387</v>
      </c>
      <c r="G277" s="210" t="s">
        <v>393</v>
      </c>
    </row>
    <row r="278" spans="1:7" x14ac:dyDescent="0.2">
      <c r="A278" s="205" t="str">
        <f t="shared" si="6"/>
        <v>Anrechen-</v>
      </c>
      <c r="E278" s="210" t="s">
        <v>694</v>
      </c>
      <c r="F278" s="210" t="s">
        <v>334</v>
      </c>
      <c r="G278" s="210" t="s">
        <v>324</v>
      </c>
    </row>
    <row r="279" spans="1:7" x14ac:dyDescent="0.2">
      <c r="A279" s="205" t="str">
        <f t="shared" si="6"/>
        <v>bare Aus-</v>
      </c>
      <c r="E279" s="210" t="s">
        <v>695</v>
      </c>
      <c r="F279" s="210" t="s">
        <v>335</v>
      </c>
      <c r="G279" s="210" t="s">
        <v>336</v>
      </c>
    </row>
    <row r="280" spans="1:7" x14ac:dyDescent="0.2">
      <c r="A280" s="205" t="str">
        <f t="shared" si="6"/>
        <v>fall-Std.</v>
      </c>
      <c r="E280" s="210" t="s">
        <v>696</v>
      </c>
      <c r="F280" s="210" t="s">
        <v>337</v>
      </c>
      <c r="G280" s="210" t="s">
        <v>338</v>
      </c>
    </row>
    <row r="281" spans="1:7" x14ac:dyDescent="0.2">
      <c r="A281" s="205" t="str">
        <f t="shared" si="6"/>
        <v>Verdienst-</v>
      </c>
      <c r="E281" s="210" t="s">
        <v>674</v>
      </c>
      <c r="F281" s="210" t="s">
        <v>339</v>
      </c>
      <c r="G281" s="210" t="s">
        <v>340</v>
      </c>
    </row>
    <row r="282" spans="1:7" x14ac:dyDescent="0.2">
      <c r="A282" s="205" t="str">
        <f t="shared" si="6"/>
        <v>ausfall</v>
      </c>
      <c r="E282" s="210" t="s">
        <v>672</v>
      </c>
      <c r="F282" s="210" t="s">
        <v>341</v>
      </c>
      <c r="G282" s="210" t="s">
        <v>342</v>
      </c>
    </row>
    <row r="283" spans="1:7" x14ac:dyDescent="0.2">
      <c r="A283" s="205" t="str">
        <f t="shared" si="6"/>
        <v>100%</v>
      </c>
      <c r="E283" s="211" t="s">
        <v>675</v>
      </c>
      <c r="F283" s="211" t="s">
        <v>675</v>
      </c>
      <c r="G283" s="211" t="s">
        <v>675</v>
      </c>
    </row>
    <row r="284" spans="1:7" x14ac:dyDescent="0.2">
      <c r="A284" s="205" t="str">
        <f t="shared" si="6"/>
        <v>Verdienst-</v>
      </c>
      <c r="E284" s="210" t="s">
        <v>674</v>
      </c>
      <c r="F284" s="210" t="s">
        <v>339</v>
      </c>
      <c r="G284" s="210" t="s">
        <v>340</v>
      </c>
    </row>
    <row r="285" spans="1:7" x14ac:dyDescent="0.2">
      <c r="A285" s="205" t="str">
        <f t="shared" si="6"/>
        <v>ausfall</v>
      </c>
      <c r="E285" s="210" t="s">
        <v>672</v>
      </c>
      <c r="F285" s="210" t="s">
        <v>341</v>
      </c>
      <c r="G285" s="210" t="s">
        <v>342</v>
      </c>
    </row>
    <row r="286" spans="1:7" x14ac:dyDescent="0.2">
      <c r="A286" s="205" t="str">
        <f t="shared" si="6"/>
        <v>80%</v>
      </c>
      <c r="E286" s="211" t="s">
        <v>676</v>
      </c>
      <c r="F286" s="211" t="s">
        <v>676</v>
      </c>
      <c r="G286" s="211" t="s">
        <v>676</v>
      </c>
    </row>
    <row r="287" spans="1:7" x14ac:dyDescent="0.2">
      <c r="A287" s="205" t="str">
        <f t="shared" si="6"/>
        <v>Verdienst</v>
      </c>
      <c r="E287" s="210" t="s">
        <v>673</v>
      </c>
      <c r="F287" s="210" t="s">
        <v>343</v>
      </c>
      <c r="G287" s="210" t="s">
        <v>344</v>
      </c>
    </row>
    <row r="288" spans="1:7" x14ac:dyDescent="0.2">
      <c r="A288" s="205" t="str">
        <f t="shared" si="6"/>
        <v>Zwischen-</v>
      </c>
      <c r="E288" s="210" t="s">
        <v>707</v>
      </c>
      <c r="F288" s="210" t="s">
        <v>345</v>
      </c>
      <c r="G288" s="210" t="s">
        <v>346</v>
      </c>
    </row>
    <row r="289" spans="1:7" x14ac:dyDescent="0.2">
      <c r="A289" s="205" t="str">
        <f t="shared" si="6"/>
        <v>Beschäftigung</v>
      </c>
      <c r="E289" s="210" t="s">
        <v>708</v>
      </c>
      <c r="F289" s="210" t="s">
        <v>347</v>
      </c>
      <c r="G289" s="210" t="s">
        <v>436</v>
      </c>
    </row>
    <row r="290" spans="1:7" x14ac:dyDescent="0.2">
      <c r="A290" s="205" t="str">
        <f t="shared" si="6"/>
        <v>Abzug</v>
      </c>
      <c r="E290" s="210" t="s">
        <v>677</v>
      </c>
      <c r="F290" s="210" t="s">
        <v>437</v>
      </c>
      <c r="G290" s="210" t="s">
        <v>438</v>
      </c>
    </row>
    <row r="291" spans="1:7" x14ac:dyDescent="0.2">
      <c r="A291" s="205" t="str">
        <f t="shared" si="6"/>
        <v>Karenztage</v>
      </c>
      <c r="E291" s="210" t="s">
        <v>656</v>
      </c>
      <c r="F291" s="210" t="s">
        <v>654</v>
      </c>
      <c r="G291" s="210" t="s">
        <v>439</v>
      </c>
    </row>
    <row r="292" spans="1:7" x14ac:dyDescent="0.2">
      <c r="A292" s="205" t="str">
        <f t="shared" si="6"/>
        <v>80%</v>
      </c>
      <c r="E292" s="211" t="s">
        <v>676</v>
      </c>
      <c r="F292" s="211" t="s">
        <v>676</v>
      </c>
      <c r="G292" s="211" t="s">
        <v>440</v>
      </c>
    </row>
    <row r="293" spans="1:7" x14ac:dyDescent="0.2">
      <c r="A293" s="205" t="str">
        <f t="shared" si="6"/>
        <v/>
      </c>
    </row>
    <row r="294" spans="1:7" x14ac:dyDescent="0.2">
      <c r="A294" s="205" t="str">
        <f t="shared" si="6"/>
        <v>Beantragte</v>
      </c>
      <c r="E294" s="210" t="s">
        <v>678</v>
      </c>
      <c r="F294" s="210" t="s">
        <v>441</v>
      </c>
      <c r="G294" s="210" t="s">
        <v>442</v>
      </c>
    </row>
    <row r="295" spans="1:7" x14ac:dyDescent="0.2">
      <c r="A295" s="205" t="str">
        <f t="shared" si="6"/>
        <v>Vergütung</v>
      </c>
      <c r="E295" s="210" t="s">
        <v>679</v>
      </c>
      <c r="F295" s="210" t="s">
        <v>443</v>
      </c>
      <c r="G295" s="210" t="s">
        <v>444</v>
      </c>
    </row>
    <row r="296" spans="1:7" x14ac:dyDescent="0.2">
      <c r="A296" s="205" t="str">
        <f t="shared" si="6"/>
        <v>Seitentotal</v>
      </c>
      <c r="E296" s="210" t="s">
        <v>714</v>
      </c>
      <c r="F296" s="210" t="s">
        <v>445</v>
      </c>
      <c r="G296" s="210" t="s">
        <v>570</v>
      </c>
    </row>
    <row r="297" spans="1:7" x14ac:dyDescent="0.2">
      <c r="A297" s="205" t="str">
        <f t="shared" si="6"/>
        <v>Anzahl bezugsberechtigter Mitarbeiter:</v>
      </c>
      <c r="E297" s="210" t="s">
        <v>39</v>
      </c>
      <c r="F297" s="373" t="s">
        <v>772</v>
      </c>
      <c r="G297" s="210" t="s">
        <v>446</v>
      </c>
    </row>
    <row r="298" spans="1:7" x14ac:dyDescent="0.2">
      <c r="A298" s="205" t="str">
        <f t="shared" si="6"/>
        <v>Anzahl betroffener Mitarbeiter:</v>
      </c>
      <c r="E298" s="210" t="s">
        <v>40</v>
      </c>
      <c r="F298" s="210" t="s">
        <v>447</v>
      </c>
      <c r="G298" s="210" t="s">
        <v>448</v>
      </c>
    </row>
    <row r="299" spans="1:7" x14ac:dyDescent="0.2">
      <c r="A299" s="205" t="str">
        <f t="shared" si="6"/>
        <v>Arbeitsausfall in Prozent:</v>
      </c>
      <c r="E299" s="210" t="s">
        <v>41</v>
      </c>
      <c r="F299" s="210" t="s">
        <v>449</v>
      </c>
      <c r="G299" s="210" t="s">
        <v>450</v>
      </c>
    </row>
    <row r="300" spans="1:7" x14ac:dyDescent="0.2">
      <c r="A300" s="205" t="str">
        <f t="shared" si="6"/>
        <v/>
      </c>
    </row>
    <row r="301" spans="1:7" x14ac:dyDescent="0.2">
      <c r="A301" s="205" t="str">
        <f t="shared" si="6"/>
        <v>Anspruch: 80%</v>
      </c>
      <c r="E301" s="210" t="s">
        <v>38</v>
      </c>
      <c r="F301" s="210" t="s">
        <v>73</v>
      </c>
      <c r="G301" s="210" t="s">
        <v>451</v>
      </c>
    </row>
    <row r="302" spans="1:7" x14ac:dyDescent="0.2">
      <c r="A302" s="205" t="str">
        <f t="shared" si="6"/>
        <v>Max. VV:</v>
      </c>
      <c r="E302" s="210" t="s">
        <v>452</v>
      </c>
      <c r="F302" s="210" t="s">
        <v>453</v>
      </c>
      <c r="G302" s="210" t="s">
        <v>454</v>
      </c>
    </row>
    <row r="303" spans="1:7" x14ac:dyDescent="0.2">
      <c r="A303" s="205" t="str">
        <f t="shared" si="6"/>
        <v>Ausfall</v>
      </c>
      <c r="E303" s="210" t="s">
        <v>382</v>
      </c>
      <c r="F303" s="210" t="s">
        <v>783</v>
      </c>
      <c r="G303" s="210" t="s">
        <v>394</v>
      </c>
    </row>
    <row r="304" spans="1:7" x14ac:dyDescent="0.2">
      <c r="A304" s="205" t="str">
        <f t="shared" si="6"/>
        <v>Ausfall</v>
      </c>
      <c r="E304" s="210" t="s">
        <v>382</v>
      </c>
      <c r="F304" s="210" t="s">
        <v>783</v>
      </c>
      <c r="G304" s="210" t="s">
        <v>394</v>
      </c>
    </row>
    <row r="305" spans="1:7" x14ac:dyDescent="0.2">
      <c r="A305" s="205" t="str">
        <f t="shared" si="6"/>
        <v>Durchschnitt Vorjahre:</v>
      </c>
      <c r="E305" s="210" t="s">
        <v>383</v>
      </c>
      <c r="F305" s="210" t="s">
        <v>388</v>
      </c>
      <c r="G305" s="210" t="s">
        <v>395</v>
      </c>
    </row>
    <row r="306" spans="1:7" x14ac:dyDescent="0.2">
      <c r="A306" s="205" t="str">
        <f t="shared" si="6"/>
        <v>Relativer Mehrausfall:</v>
      </c>
      <c r="E306" s="210" t="s">
        <v>384</v>
      </c>
      <c r="F306" s="210" t="s">
        <v>389</v>
      </c>
      <c r="G306" s="210" t="s">
        <v>396</v>
      </c>
    </row>
    <row r="307" spans="1:7" x14ac:dyDescent="0.2">
      <c r="A307" s="205" t="str">
        <f t="shared" si="6"/>
        <v>AHV/IV/EO/ALV:</v>
      </c>
      <c r="E307" s="210" t="s">
        <v>455</v>
      </c>
      <c r="F307" s="210" t="s">
        <v>456</v>
      </c>
      <c r="G307" s="210" t="s">
        <v>457</v>
      </c>
    </row>
    <row r="308" spans="1:7" x14ac:dyDescent="0.2">
      <c r="A308" s="205" t="str">
        <f t="shared" si="6"/>
        <v>Karenzzeit:</v>
      </c>
      <c r="E308" s="210" t="s">
        <v>458</v>
      </c>
      <c r="F308" s="210" t="s">
        <v>459</v>
      </c>
      <c r="G308" s="210" t="s">
        <v>460</v>
      </c>
    </row>
    <row r="309" spans="1:7" x14ac:dyDescent="0.2">
      <c r="A309" s="205" t="str">
        <f t="shared" si="6"/>
        <v>Tag(e)</v>
      </c>
      <c r="E309" s="211" t="s">
        <v>461</v>
      </c>
      <c r="F309" s="210" t="s">
        <v>462</v>
      </c>
      <c r="G309" s="210" t="s">
        <v>463</v>
      </c>
    </row>
    <row r="310" spans="1:7" x14ac:dyDescent="0.2">
      <c r="A310" s="205" t="str">
        <f t="shared" si="6"/>
        <v>Total:</v>
      </c>
      <c r="E310" s="210" t="s">
        <v>43</v>
      </c>
      <c r="F310" s="210" t="s">
        <v>43</v>
      </c>
      <c r="G310" s="210" t="s">
        <v>464</v>
      </c>
    </row>
    <row r="311" spans="1:7" x14ac:dyDescent="0.2">
      <c r="A311" s="205" t="str">
        <f t="shared" si="6"/>
        <v/>
      </c>
    </row>
    <row r="312" spans="1:7" x14ac:dyDescent="0.2">
      <c r="A312" s="205" t="str">
        <f t="shared" si="6"/>
        <v>Kurzarbeitsentschädigung:</v>
      </c>
      <c r="E312" s="210" t="s">
        <v>42</v>
      </c>
      <c r="F312" s="210" t="s">
        <v>390</v>
      </c>
      <c r="G312" s="210" t="s">
        <v>397</v>
      </c>
    </row>
    <row r="313" spans="1:7" x14ac:dyDescent="0.2">
      <c r="A313" s="205" t="str">
        <f>CONCATENATE(IF($A$1=3,G313,IF($A$1=2,F313,E313)))</f>
        <v>Mindestausfall 10%</v>
      </c>
      <c r="E313" s="210" t="s">
        <v>555</v>
      </c>
      <c r="F313" s="210" t="s">
        <v>779</v>
      </c>
      <c r="G313" s="210" t="s">
        <v>782</v>
      </c>
    </row>
    <row r="314" spans="1:7" x14ac:dyDescent="0.2">
      <c r="A314" s="205" t="str">
        <f>CONCATENATE(IF($A$1=3,G314,IF($A$1=2,F314,E314)))</f>
        <v>nicht erreicht</v>
      </c>
      <c r="E314" s="210" t="s">
        <v>556</v>
      </c>
      <c r="F314" s="210" t="s">
        <v>780</v>
      </c>
      <c r="G314" s="210" t="s">
        <v>781</v>
      </c>
    </row>
    <row r="315" spans="1:7" ht="12.75" customHeight="1" x14ac:dyDescent="0.2"/>
    <row r="316" spans="1:7" ht="12.75" customHeight="1" x14ac:dyDescent="0.2"/>
    <row r="317" spans="1:7" x14ac:dyDescent="0.2">
      <c r="D317" s="2" t="s">
        <v>465</v>
      </c>
    </row>
    <row r="318" spans="1:7" x14ac:dyDescent="0.2">
      <c r="A318" s="205" t="str">
        <f t="shared" ref="A318:A373" si="7">CONCATENATE(IF($A$1=3,G318,IF($A$1=2,F318,E318)))</f>
        <v>Datum</v>
      </c>
      <c r="E318" s="210" t="s">
        <v>699</v>
      </c>
      <c r="F318" s="210" t="s">
        <v>466</v>
      </c>
      <c r="G318" s="210" t="s">
        <v>575</v>
      </c>
    </row>
    <row r="319" spans="1:7" x14ac:dyDescent="0.2">
      <c r="A319" s="205" t="str">
        <f t="shared" si="7"/>
        <v>Gültig ab</v>
      </c>
      <c r="E319" s="210" t="s">
        <v>743</v>
      </c>
      <c r="F319" s="210" t="s">
        <v>467</v>
      </c>
      <c r="G319" s="210" t="s">
        <v>576</v>
      </c>
    </row>
    <row r="320" spans="1:7" x14ac:dyDescent="0.2">
      <c r="A320" s="205"/>
    </row>
    <row r="321" spans="1:7" x14ac:dyDescent="0.2">
      <c r="A321" s="205" t="str">
        <f t="shared" si="7"/>
        <v>Arbeitstage</v>
      </c>
      <c r="E321" s="210" t="s">
        <v>700</v>
      </c>
      <c r="F321" s="210" t="s">
        <v>468</v>
      </c>
      <c r="G321" s="210" t="s">
        <v>577</v>
      </c>
    </row>
    <row r="322" spans="1:7" x14ac:dyDescent="0.2">
      <c r="A322" s="205" t="str">
        <f t="shared" si="7"/>
        <v>pro jahr</v>
      </c>
      <c r="E322" s="210" t="s">
        <v>701</v>
      </c>
      <c r="F322" s="210" t="s">
        <v>279</v>
      </c>
      <c r="G322" s="210" t="s">
        <v>469</v>
      </c>
    </row>
    <row r="323" spans="1:7" x14ac:dyDescent="0.2">
      <c r="A323" s="205"/>
    </row>
    <row r="324" spans="1:7" x14ac:dyDescent="0.2">
      <c r="A324" s="205" t="str">
        <f t="shared" si="7"/>
        <v>Max. massgeb.</v>
      </c>
      <c r="E324" s="210" t="s">
        <v>702</v>
      </c>
      <c r="F324" s="210" t="s">
        <v>470</v>
      </c>
      <c r="G324" s="210" t="s">
        <v>292</v>
      </c>
    </row>
    <row r="325" spans="1:7" x14ac:dyDescent="0.2">
      <c r="A325" s="205" t="str">
        <f t="shared" si="7"/>
        <v>Verdienst</v>
      </c>
      <c r="E325" s="210" t="s">
        <v>673</v>
      </c>
      <c r="F325" s="210" t="s">
        <v>471</v>
      </c>
      <c r="G325" s="210" t="s">
        <v>472</v>
      </c>
    </row>
    <row r="326" spans="1:7" x14ac:dyDescent="0.2">
      <c r="A326" s="205"/>
    </row>
    <row r="327" spans="1:7" x14ac:dyDescent="0.2">
      <c r="A327" s="205" t="str">
        <f t="shared" si="7"/>
        <v>Beitragssatz</v>
      </c>
      <c r="E327" s="210" t="s">
        <v>703</v>
      </c>
      <c r="F327" s="210" t="s">
        <v>473</v>
      </c>
      <c r="G327" s="210" t="s">
        <v>578</v>
      </c>
    </row>
    <row r="328" spans="1:7" x14ac:dyDescent="0.2">
      <c r="A328" s="205"/>
    </row>
    <row r="329" spans="1:7" x14ac:dyDescent="0.2">
      <c r="A329" s="205" t="str">
        <f t="shared" si="7"/>
        <v>Anzahl</v>
      </c>
      <c r="E329" s="210" t="s">
        <v>685</v>
      </c>
      <c r="F329" s="210" t="s">
        <v>474</v>
      </c>
      <c r="G329" s="210" t="s">
        <v>475</v>
      </c>
    </row>
    <row r="330" spans="1:7" x14ac:dyDescent="0.2">
      <c r="A330" s="205" t="str">
        <f t="shared" si="7"/>
        <v>Mitarbeiter</v>
      </c>
      <c r="E330" s="210" t="s">
        <v>749</v>
      </c>
      <c r="F330" s="210" t="s">
        <v>476</v>
      </c>
      <c r="G330" s="210" t="s">
        <v>477</v>
      </c>
    </row>
    <row r="331" spans="1:7" x14ac:dyDescent="0.2">
      <c r="A331" s="205" t="str">
        <f t="shared" si="7"/>
        <v>a1: bis 18 Mitarbeiter</v>
      </c>
      <c r="E331" s="210" t="s">
        <v>12</v>
      </c>
      <c r="F331" s="210" t="s">
        <v>478</v>
      </c>
      <c r="G331" s="210" t="s">
        <v>479</v>
      </c>
    </row>
    <row r="332" spans="1:7" x14ac:dyDescent="0.2">
      <c r="A332" s="205" t="str">
        <f t="shared" si="7"/>
        <v>a2: bis 39 Mitarbeiter</v>
      </c>
      <c r="E332" s="210" t="s">
        <v>13</v>
      </c>
      <c r="F332" s="210" t="s">
        <v>480</v>
      </c>
      <c r="G332" s="210" t="s">
        <v>481</v>
      </c>
    </row>
    <row r="333" spans="1:7" x14ac:dyDescent="0.2">
      <c r="A333" s="205" t="str">
        <f t="shared" si="7"/>
        <v>a3: bis 60 Mitarbeiter</v>
      </c>
      <c r="E333" s="210" t="s">
        <v>14</v>
      </c>
      <c r="F333" s="210" t="s">
        <v>482</v>
      </c>
      <c r="G333" s="210" t="s">
        <v>483</v>
      </c>
    </row>
    <row r="334" spans="1:7" x14ac:dyDescent="0.2">
      <c r="A334" s="205" t="str">
        <f t="shared" si="7"/>
        <v>a4: bis 81 Mitarbeiter</v>
      </c>
      <c r="E334" s="210" t="s">
        <v>15</v>
      </c>
      <c r="F334" s="210" t="s">
        <v>484</v>
      </c>
      <c r="G334" s="210" t="s">
        <v>485</v>
      </c>
    </row>
    <row r="335" spans="1:7" x14ac:dyDescent="0.2">
      <c r="A335" s="205" t="str">
        <f t="shared" si="7"/>
        <v>a5: bis 102 Mitarbeiter</v>
      </c>
      <c r="E335" s="210" t="s">
        <v>16</v>
      </c>
      <c r="F335" s="210" t="s">
        <v>486</v>
      </c>
      <c r="G335" s="210" t="s">
        <v>487</v>
      </c>
    </row>
    <row r="336" spans="1:7" x14ac:dyDescent="0.2">
      <c r="A336" s="205" t="str">
        <f t="shared" si="7"/>
        <v>b1: bis 144 Mitarbeiter</v>
      </c>
      <c r="E336" s="210" t="s">
        <v>17</v>
      </c>
      <c r="F336" s="210" t="s">
        <v>488</v>
      </c>
      <c r="G336" s="210" t="s">
        <v>489</v>
      </c>
    </row>
    <row r="337" spans="1:7" x14ac:dyDescent="0.2">
      <c r="A337" s="205" t="str">
        <f t="shared" si="7"/>
        <v>b2: bis 186 Mitarbeiter</v>
      </c>
      <c r="E337" s="210" t="s">
        <v>18</v>
      </c>
      <c r="F337" s="210" t="s">
        <v>490</v>
      </c>
      <c r="G337" s="210" t="s">
        <v>491</v>
      </c>
    </row>
    <row r="338" spans="1:7" x14ac:dyDescent="0.2">
      <c r="A338" s="205" t="str">
        <f t="shared" si="7"/>
        <v>b3: bis 207 Mitarbeiter</v>
      </c>
      <c r="E338" s="210" t="s">
        <v>19</v>
      </c>
      <c r="F338" s="210" t="s">
        <v>492</v>
      </c>
      <c r="G338" s="210" t="s">
        <v>493</v>
      </c>
    </row>
    <row r="339" spans="1:7" x14ac:dyDescent="0.2">
      <c r="A339" s="205" t="str">
        <f t="shared" si="7"/>
        <v>b4: bis 249 Mitarbeiter</v>
      </c>
      <c r="E339" s="210" t="s">
        <v>20</v>
      </c>
      <c r="F339" s="210" t="s">
        <v>494</v>
      </c>
      <c r="G339" s="210" t="s">
        <v>495</v>
      </c>
    </row>
    <row r="340" spans="1:7" x14ac:dyDescent="0.2">
      <c r="A340" s="205" t="str">
        <f t="shared" si="7"/>
        <v>b5: bis 291 Mitarbeiter</v>
      </c>
      <c r="E340" s="210" t="s">
        <v>21</v>
      </c>
      <c r="F340" s="210" t="s">
        <v>496</v>
      </c>
      <c r="G340" s="210" t="s">
        <v>497</v>
      </c>
    </row>
    <row r="341" spans="1:7" x14ac:dyDescent="0.2">
      <c r="A341" s="205" t="str">
        <f t="shared" si="7"/>
        <v>c1: bis 333 Mitarbeiter</v>
      </c>
      <c r="E341" s="210" t="s">
        <v>22</v>
      </c>
      <c r="F341" s="210" t="s">
        <v>498</v>
      </c>
      <c r="G341" s="210" t="s">
        <v>499</v>
      </c>
    </row>
    <row r="342" spans="1:7" x14ac:dyDescent="0.2">
      <c r="A342" s="205" t="str">
        <f t="shared" si="7"/>
        <v>c2: bis 375 Mitarbeiter</v>
      </c>
      <c r="E342" s="210" t="s">
        <v>23</v>
      </c>
      <c r="F342" s="210" t="s">
        <v>500</v>
      </c>
      <c r="G342" s="210" t="s">
        <v>501</v>
      </c>
    </row>
    <row r="343" spans="1:7" x14ac:dyDescent="0.2">
      <c r="A343" s="205" t="str">
        <f t="shared" si="7"/>
        <v>c3: bis 417 Mitarbeiter</v>
      </c>
      <c r="E343" s="210" t="s">
        <v>24</v>
      </c>
      <c r="F343" s="210" t="s">
        <v>502</v>
      </c>
      <c r="G343" s="210" t="s">
        <v>503</v>
      </c>
    </row>
    <row r="344" spans="1:7" x14ac:dyDescent="0.2">
      <c r="A344" s="205" t="str">
        <f t="shared" si="7"/>
        <v>c4: bis 459 Mitarbeiter</v>
      </c>
      <c r="E344" s="210" t="s">
        <v>25</v>
      </c>
      <c r="F344" s="210" t="s">
        <v>504</v>
      </c>
      <c r="G344" s="210" t="s">
        <v>505</v>
      </c>
    </row>
    <row r="345" spans="1:7" x14ac:dyDescent="0.2">
      <c r="A345" s="205" t="str">
        <f t="shared" si="7"/>
        <v>c5: bis 501 Mitarbeiter</v>
      </c>
      <c r="E345" s="210" t="s">
        <v>26</v>
      </c>
      <c r="F345" s="210" t="s">
        <v>506</v>
      </c>
      <c r="G345" s="210" t="s">
        <v>507</v>
      </c>
    </row>
    <row r="346" spans="1:7" x14ac:dyDescent="0.2">
      <c r="A346" s="205" t="str">
        <f t="shared" si="7"/>
        <v>d1: bis 564 Mitarbeiter</v>
      </c>
      <c r="E346" s="210" t="s">
        <v>27</v>
      </c>
      <c r="F346" s="210" t="s">
        <v>508</v>
      </c>
      <c r="G346" s="210" t="s">
        <v>509</v>
      </c>
    </row>
    <row r="347" spans="1:7" x14ac:dyDescent="0.2">
      <c r="A347" s="205" t="str">
        <f t="shared" si="7"/>
        <v>d2: bis 627 Mitarbeiter</v>
      </c>
      <c r="E347" s="210" t="s">
        <v>28</v>
      </c>
      <c r="F347" s="210" t="s">
        <v>510</v>
      </c>
      <c r="G347" s="210" t="s">
        <v>511</v>
      </c>
    </row>
    <row r="348" spans="1:7" x14ac:dyDescent="0.2">
      <c r="A348" s="205" t="str">
        <f t="shared" si="7"/>
        <v>d3: bis 690 Mitarbeiter</v>
      </c>
      <c r="E348" s="210" t="s">
        <v>29</v>
      </c>
      <c r="F348" s="210" t="s">
        <v>512</v>
      </c>
      <c r="G348" s="210" t="s">
        <v>513</v>
      </c>
    </row>
    <row r="349" spans="1:7" x14ac:dyDescent="0.2">
      <c r="A349" s="205" t="str">
        <f t="shared" si="7"/>
        <v>d4: bis 753 Mitarbeiter</v>
      </c>
      <c r="E349" s="210" t="s">
        <v>30</v>
      </c>
      <c r="F349" s="210" t="s">
        <v>514</v>
      </c>
      <c r="G349" s="210" t="s">
        <v>515</v>
      </c>
    </row>
    <row r="350" spans="1:7" x14ac:dyDescent="0.2">
      <c r="A350" s="205" t="str">
        <f t="shared" si="7"/>
        <v>e1: bis 816 Mitarbeiter</v>
      </c>
      <c r="E350" s="210" t="s">
        <v>31</v>
      </c>
      <c r="F350" s="210" t="s">
        <v>516</v>
      </c>
      <c r="G350" s="210" t="s">
        <v>517</v>
      </c>
    </row>
    <row r="351" spans="1:7" x14ac:dyDescent="0.2">
      <c r="A351" s="205" t="str">
        <f t="shared" si="7"/>
        <v>e2: bis 879 Mitarbeiter</v>
      </c>
      <c r="E351" s="210" t="s">
        <v>32</v>
      </c>
      <c r="F351" s="210" t="s">
        <v>518</v>
      </c>
      <c r="G351" s="210" t="s">
        <v>519</v>
      </c>
    </row>
    <row r="352" spans="1:7" x14ac:dyDescent="0.2">
      <c r="A352" s="205" t="str">
        <f t="shared" si="7"/>
        <v>e3: bis 942 Mitarbeiter</v>
      </c>
      <c r="E352" s="210" t="s">
        <v>33</v>
      </c>
      <c r="F352" s="210" t="s">
        <v>520</v>
      </c>
      <c r="G352" s="210" t="s">
        <v>521</v>
      </c>
    </row>
    <row r="353" spans="1:7" x14ac:dyDescent="0.2">
      <c r="A353" s="205" t="str">
        <f t="shared" si="7"/>
        <v>e4: bis 1005 Mitarbeiter</v>
      </c>
      <c r="E353" s="210" t="s">
        <v>34</v>
      </c>
      <c r="F353" s="210" t="s">
        <v>522</v>
      </c>
      <c r="G353" s="210" t="s">
        <v>523</v>
      </c>
    </row>
    <row r="354" spans="1:7" x14ac:dyDescent="0.2">
      <c r="A354" s="205"/>
    </row>
    <row r="355" spans="1:7" x14ac:dyDescent="0.2">
      <c r="A355" s="205"/>
    </row>
    <row r="356" spans="1:7" x14ac:dyDescent="0.2">
      <c r="A356" s="205" t="str">
        <f t="shared" si="7"/>
        <v>Sichtbar</v>
      </c>
      <c r="E356" s="210" t="s">
        <v>6</v>
      </c>
      <c r="F356" s="210" t="s">
        <v>524</v>
      </c>
      <c r="G356" s="210" t="s">
        <v>579</v>
      </c>
    </row>
    <row r="357" spans="1:7" x14ac:dyDescent="0.2">
      <c r="A357" s="205" t="str">
        <f t="shared" si="7"/>
        <v>Anfang</v>
      </c>
      <c r="E357" s="210" t="s">
        <v>7</v>
      </c>
      <c r="F357" s="210" t="s">
        <v>525</v>
      </c>
      <c r="G357" s="210" t="s">
        <v>580</v>
      </c>
    </row>
    <row r="358" spans="1:7" x14ac:dyDescent="0.2">
      <c r="A358" s="205"/>
    </row>
    <row r="359" spans="1:7" x14ac:dyDescent="0.2">
      <c r="A359" s="205" t="str">
        <f t="shared" si="7"/>
        <v>Erfasst</v>
      </c>
      <c r="E359" s="210" t="s">
        <v>49</v>
      </c>
      <c r="F359" s="210" t="s">
        <v>526</v>
      </c>
      <c r="G359" s="210" t="s">
        <v>581</v>
      </c>
    </row>
    <row r="360" spans="1:7" x14ac:dyDescent="0.2">
      <c r="A360" s="205"/>
    </row>
    <row r="361" spans="1:7" x14ac:dyDescent="0.2">
      <c r="A361" s="205" t="str">
        <f t="shared" si="7"/>
        <v>Datum</v>
      </c>
      <c r="E361" s="210" t="s">
        <v>699</v>
      </c>
      <c r="F361" s="210" t="s">
        <v>466</v>
      </c>
      <c r="G361" s="210" t="s">
        <v>575</v>
      </c>
    </row>
    <row r="362" spans="1:7" x14ac:dyDescent="0.2">
      <c r="A362" s="205"/>
    </row>
    <row r="363" spans="1:7" x14ac:dyDescent="0.2">
      <c r="A363" s="205" t="str">
        <f t="shared" si="7"/>
        <v>Erste Zeile:</v>
      </c>
      <c r="E363" s="210" t="s">
        <v>36</v>
      </c>
      <c r="F363" s="210" t="s">
        <v>527</v>
      </c>
      <c r="G363" s="210" t="s">
        <v>582</v>
      </c>
    </row>
    <row r="364" spans="1:7" x14ac:dyDescent="0.2">
      <c r="A364" s="205" t="str">
        <f t="shared" si="7"/>
        <v>Letzte Zeile:</v>
      </c>
      <c r="E364" s="210" t="s">
        <v>37</v>
      </c>
      <c r="F364" s="210" t="s">
        <v>528</v>
      </c>
      <c r="G364" s="210" t="s">
        <v>583</v>
      </c>
    </row>
    <row r="365" spans="1:7" x14ac:dyDescent="0.2">
      <c r="A365" s="205" t="str">
        <f t="shared" si="7"/>
        <v>Schutzwort:</v>
      </c>
      <c r="E365" s="210" t="s">
        <v>35</v>
      </c>
      <c r="F365" s="210" t="s">
        <v>529</v>
      </c>
      <c r="G365" s="210" t="s">
        <v>584</v>
      </c>
    </row>
    <row r="366" spans="1:7" x14ac:dyDescent="0.2">
      <c r="A366" s="205" t="str">
        <f t="shared" si="7"/>
        <v>AHV-Pflicht ab:</v>
      </c>
      <c r="E366" s="210" t="s">
        <v>64</v>
      </c>
      <c r="F366" s="210" t="s">
        <v>530</v>
      </c>
      <c r="G366" s="210" t="s">
        <v>585</v>
      </c>
    </row>
    <row r="367" spans="1:7" x14ac:dyDescent="0.2">
      <c r="A367" s="205" t="str">
        <f t="shared" si="7"/>
        <v>Version:</v>
      </c>
      <c r="E367" s="210" t="s">
        <v>531</v>
      </c>
      <c r="F367" s="210" t="s">
        <v>531</v>
      </c>
      <c r="G367" s="210" t="s">
        <v>586</v>
      </c>
    </row>
    <row r="368" spans="1:7" x14ac:dyDescent="0.2">
      <c r="A368" s="205" t="str">
        <f t="shared" si="7"/>
        <v>TCRD (0=nein, 1=ja):</v>
      </c>
      <c r="E368" s="373" t="s">
        <v>816</v>
      </c>
      <c r="F368" s="373" t="s">
        <v>817</v>
      </c>
      <c r="G368" s="373" t="s">
        <v>818</v>
      </c>
    </row>
    <row r="369" spans="1:7" x14ac:dyDescent="0.2">
      <c r="A369" s="205" t="str">
        <f>CONCATENATE(IF($A$1=3,G369,IF($A$1=2,F369,E369)))</f>
        <v>TCRD erste Zeile:</v>
      </c>
      <c r="E369" s="373" t="s">
        <v>819</v>
      </c>
      <c r="F369" s="373" t="s">
        <v>820</v>
      </c>
      <c r="G369" s="373" t="s">
        <v>821</v>
      </c>
    </row>
    <row r="370" spans="1:7" x14ac:dyDescent="0.2">
      <c r="A370" s="205" t="str">
        <f>CONCATENATE(IF($A$1=3,G370,IF($A$1=2,F370,E370)))</f>
        <v>TCRD letzte Zeile:</v>
      </c>
      <c r="E370" s="373" t="s">
        <v>822</v>
      </c>
      <c r="F370" s="373" t="s">
        <v>823</v>
      </c>
      <c r="G370" s="373" t="s">
        <v>824</v>
      </c>
    </row>
    <row r="371" spans="1:7" x14ac:dyDescent="0.2">
      <c r="A371" s="205"/>
    </row>
    <row r="372" spans="1:7" x14ac:dyDescent="0.2">
      <c r="A372" s="205"/>
    </row>
    <row r="373" spans="1:7" x14ac:dyDescent="0.2">
      <c r="A373" s="205" t="str">
        <f t="shared" si="7"/>
        <v>Karenztage</v>
      </c>
      <c r="E373" s="210" t="s">
        <v>656</v>
      </c>
      <c r="F373" s="210" t="s">
        <v>203</v>
      </c>
      <c r="G373" s="210" t="s">
        <v>204</v>
      </c>
    </row>
    <row r="374" spans="1:7" ht="12.75" customHeight="1" x14ac:dyDescent="0.2"/>
    <row r="375" spans="1:7" ht="12.75" customHeight="1" x14ac:dyDescent="0.2"/>
    <row r="376" spans="1:7" x14ac:dyDescent="0.2">
      <c r="D376" s="2" t="s">
        <v>214</v>
      </c>
    </row>
    <row r="377" spans="1:7" x14ac:dyDescent="0.2">
      <c r="A377" s="205" t="str">
        <f t="shared" ref="A377:A398" si="8">CONCATENATE(IF($A$1=3,G377,IF($A$1=2,F377,E377)))</f>
        <v>Hilfetexte für Saisonale Ausfallstunden</v>
      </c>
      <c r="E377" s="210" t="s">
        <v>65</v>
      </c>
      <c r="F377" s="210" t="s">
        <v>549</v>
      </c>
      <c r="G377" s="210" t="s">
        <v>228</v>
      </c>
    </row>
    <row r="378" spans="1:7" x14ac:dyDescent="0.2">
      <c r="A378" s="205" t="str">
        <f t="shared" si="8"/>
        <v>Hilfetexttitel</v>
      </c>
      <c r="E378" s="210" t="s">
        <v>67</v>
      </c>
      <c r="F378" s="210" t="s">
        <v>532</v>
      </c>
      <c r="G378" s="210" t="s">
        <v>533</v>
      </c>
    </row>
    <row r="379" spans="1:7" x14ac:dyDescent="0.2">
      <c r="A379" s="205" t="str">
        <f t="shared" si="8"/>
        <v>Hilfetext</v>
      </c>
      <c r="E379" s="210" t="s">
        <v>66</v>
      </c>
      <c r="F379" s="210" t="s">
        <v>534</v>
      </c>
      <c r="G379" s="210" t="s">
        <v>535</v>
      </c>
    </row>
    <row r="380" spans="1:7" x14ac:dyDescent="0.2">
      <c r="A380" s="205" t="str">
        <f t="shared" si="8"/>
        <v>Sp. 1: Name/Vorname</v>
      </c>
      <c r="E380" s="210" t="s">
        <v>838</v>
      </c>
      <c r="F380" s="210" t="s">
        <v>537</v>
      </c>
      <c r="G380" s="210" t="s">
        <v>538</v>
      </c>
    </row>
    <row r="381" spans="1:7" x14ac:dyDescent="0.2">
      <c r="A381" s="205" t="str">
        <f t="shared" si="8"/>
        <v>In dieser Kolonne sind alle Arbeitnehmer des Betriebes oder der Betriebsabteilung aufzuführen.</v>
      </c>
      <c r="E381" s="210" t="s">
        <v>68</v>
      </c>
      <c r="F381" s="210" t="s">
        <v>215</v>
      </c>
      <c r="G381" s="210" t="s">
        <v>240</v>
      </c>
    </row>
    <row r="382" spans="1:7" ht="12.75" customHeight="1" x14ac:dyDescent="0.2"/>
    <row r="383" spans="1:7" x14ac:dyDescent="0.2">
      <c r="A383" s="205" t="str">
        <f t="shared" si="8"/>
        <v>Sp. 2: Vertragliche wöchentliche Arbeitszeit</v>
      </c>
      <c r="E383" s="210" t="s">
        <v>839</v>
      </c>
      <c r="F383" s="210" t="s">
        <v>216</v>
      </c>
      <c r="G383" s="210" t="s">
        <v>229</v>
      </c>
    </row>
    <row r="384" spans="1:7" x14ac:dyDescent="0.2">
      <c r="A384" s="205" t="str">
        <f t="shared" si="8"/>
        <v>Einzutragen ist die individuelle, vertraglich vereinbarte Arbeitszeit je Arbeitnehmer, ohne allfällige Vorholzeit. Bei unterschiedlich langen Arbeitszeiten innerhalb eines Jahres ist die für die betreffende Abrechnungsperiode gültige Arbeitszeit einzutragen.</v>
      </c>
      <c r="E384" s="210" t="s">
        <v>70</v>
      </c>
      <c r="F384" s="210" t="s">
        <v>217</v>
      </c>
      <c r="G384" s="210" t="s">
        <v>239</v>
      </c>
    </row>
    <row r="385" spans="1:7" ht="12.75" customHeight="1" x14ac:dyDescent="0.2"/>
    <row r="386" spans="1:7" x14ac:dyDescent="0.2">
      <c r="A386" s="205" t="str">
        <f t="shared" si="8"/>
        <v>Sp. 3: Sollstunden in der zeitgleichen Periode</v>
      </c>
      <c r="E386" s="210" t="s">
        <v>840</v>
      </c>
      <c r="F386" s="210" t="s">
        <v>72</v>
      </c>
      <c r="G386" s="210" t="s">
        <v>230</v>
      </c>
    </row>
    <row r="387" spans="1:7" x14ac:dyDescent="0.2">
      <c r="A387" s="205" t="str">
        <f t="shared" si="8"/>
        <v>Sollstunden in der zeitgleichen Periode des Vorjahres inklusive Vorholzeit.</v>
      </c>
      <c r="E387" s="210" t="s">
        <v>74</v>
      </c>
      <c r="F387" s="210" t="s">
        <v>775</v>
      </c>
      <c r="G387" s="210" t="s">
        <v>244</v>
      </c>
    </row>
    <row r="388" spans="1:7" ht="12.75" customHeight="1" x14ac:dyDescent="0.2"/>
    <row r="389" spans="1:7" x14ac:dyDescent="0.2">
      <c r="A389" s="205" t="str">
        <f t="shared" si="8"/>
        <v>Sp. 4: Istzeit</v>
      </c>
      <c r="E389" s="210" t="s">
        <v>841</v>
      </c>
      <c r="F389" s="210" t="s">
        <v>220</v>
      </c>
      <c r="G389" s="210" t="s">
        <v>231</v>
      </c>
    </row>
    <row r="390" spans="1:7" x14ac:dyDescent="0.2">
      <c r="A390" s="205" t="str">
        <f t="shared" si="8"/>
        <v>Einzutragen sind die tatsächlich gearbeiteten Stunden.</v>
      </c>
      <c r="E390" s="210" t="s">
        <v>71</v>
      </c>
      <c r="F390" s="210" t="s">
        <v>221</v>
      </c>
      <c r="G390" s="210" t="s">
        <v>237</v>
      </c>
    </row>
    <row r="391" spans="1:7" ht="12.75" customHeight="1" x14ac:dyDescent="0.2"/>
    <row r="392" spans="1:7" x14ac:dyDescent="0.2">
      <c r="A392" s="205" t="str">
        <f t="shared" si="8"/>
        <v>Sp. 5: Bezahlte/unbezahlte Absenzen</v>
      </c>
      <c r="E392" s="210" t="s">
        <v>842</v>
      </c>
      <c r="F392" s="210" t="s">
        <v>224</v>
      </c>
      <c r="G392" s="210" t="s">
        <v>232</v>
      </c>
    </row>
    <row r="393" spans="1:7" x14ac:dyDescent="0.2">
      <c r="A393" s="205" t="str">
        <f t="shared" si="8"/>
        <v>Einzutragen sind die bezahlten und unbezahlten Absenzstunden für Ferien, Feiertage, freiwilliges Fernbleiben von der Arbeit, Krankheit, Unfall, Militärdienst usw.</v>
      </c>
      <c r="E393" s="210" t="s">
        <v>76</v>
      </c>
      <c r="F393" s="210" t="s">
        <v>222</v>
      </c>
      <c r="G393" s="210" t="s">
        <v>236</v>
      </c>
    </row>
    <row r="394" spans="1:7" ht="12.75" customHeight="1" x14ac:dyDescent="0.2"/>
    <row r="395" spans="1:7" x14ac:dyDescent="0.2">
      <c r="A395" s="205" t="str">
        <f t="shared" si="8"/>
        <v>Sp. 6: Ausfallstunden</v>
      </c>
      <c r="E395" s="210" t="s">
        <v>843</v>
      </c>
      <c r="F395" s="210" t="s">
        <v>225</v>
      </c>
      <c r="G395" s="210" t="s">
        <v>233</v>
      </c>
    </row>
    <row r="396" spans="1:7" x14ac:dyDescent="0.2">
      <c r="A396" s="205" t="str">
        <f t="shared" si="8"/>
        <v>Ausgefallene Arbeitsstunden. Berechnung: Sp. 3 abzüglich Sp. 4 und 5.</v>
      </c>
      <c r="E396" s="210" t="s">
        <v>844</v>
      </c>
      <c r="F396" s="210" t="s">
        <v>223</v>
      </c>
      <c r="G396" s="210" t="s">
        <v>235</v>
      </c>
    </row>
    <row r="397" spans="1:7" ht="12.75" customHeight="1" x14ac:dyDescent="0.2"/>
    <row r="398" spans="1:7" x14ac:dyDescent="0.2">
      <c r="A398" s="205" t="str">
        <f t="shared" si="8"/>
        <v>Erläuterungen zum Ausfüllen dieses Arbeitsblattes</v>
      </c>
      <c r="E398" s="210" t="s">
        <v>87</v>
      </c>
      <c r="F398" s="210" t="s">
        <v>226</v>
      </c>
      <c r="G398" s="210" t="s">
        <v>234</v>
      </c>
    </row>
    <row r="399" spans="1:7" x14ac:dyDescent="0.2">
      <c r="A399" s="205" t="str">
        <f>CONCATENATE(B399,CHAR(13),CHAR(13),B400,CHAR(13),CHAR(13),B401,CHAR(13),CHAR(13),B402)</f>
        <v>Erläuterungen bekommen Sie, indem Sie den Cursor in die betreffende Spalte positionieren und gleichzeitig die Tasten "STRG" und "h" drücken. Auf englischen Tastaturen drücken Sie "CTRL" und "h"._x000D__x000D_Damit die in einer Abrechnungsperiode geltend gemachten Ausfallstunden in saisonale (nicht entschädigbare) und wirtschaftlich bedingte (grundsätzlich entschädigbare) verteilt werden können, muss der durchschnittliche Arbeitsausfall in den zeitgleichen Perioden der beiden Vorjahre bekannt sein._x000D__x000D_Zeitgleiche Perioden der Vorjahre: Wird z.B. Kurzarbeit für den Monat Januar 2009 geltend gemacht, dienen die Monate Januar 2007 und Januar 2008 als Vergleichsperioden._x000D__x000D_In der geltend gemachten Abrechnungsperiode werden nur diejenigen Ausfallstunden entschädigt, welche den durchschnittlichen Ausfall der beiden Vergleichsmonate überschreiten.</v>
      </c>
      <c r="B399" s="2" t="str">
        <f>CONCATENATE(IF($A$1=3,G399,IF($A$1=2,F399,E399)))</f>
        <v>Erläuterungen bekommen Sie, indem Sie den Cursor in die betreffende Spalte positionieren und gleichzeitig die Tasten "STRG" und "h" drücken. Auf englischen Tastaturen drücken Sie "CTRL" und "h".</v>
      </c>
      <c r="E399" s="210" t="s">
        <v>89</v>
      </c>
      <c r="F399" s="210" t="s">
        <v>771</v>
      </c>
      <c r="G399" s="210" t="s">
        <v>399</v>
      </c>
    </row>
    <row r="400" spans="1:7" x14ac:dyDescent="0.2">
      <c r="B400" s="2" t="str">
        <f>CONCATENATE(IF($A$1=3,G400,IF($A$1=2,F400,E400)))</f>
        <v>Damit die in einer Abrechnungsperiode geltend gemachten Ausfallstunden in saisonale (nicht entschädigbare) und wirtschaftlich bedingte (grundsätzlich entschädigbare) verteilt werden können, muss der durchschnittliche Arbeitsausfall in den zeitgleichen Perioden der beiden Vorjahre bekannt sein.</v>
      </c>
      <c r="E400" s="212" t="s">
        <v>90</v>
      </c>
      <c r="F400" s="373" t="s">
        <v>774</v>
      </c>
      <c r="G400" s="210" t="s">
        <v>241</v>
      </c>
    </row>
    <row r="401" spans="1:7" x14ac:dyDescent="0.2">
      <c r="B401" s="2" t="str">
        <f>CONCATENATE(IF($A$1=3,G401,IF($A$1=2,F401,E401)))</f>
        <v>Zeitgleiche Perioden der Vorjahre: Wird z.B. Kurzarbeit für den Monat Januar 2009 geltend gemacht, dienen die Monate Januar 2007 und Januar 2008 als Vergleichsperioden.</v>
      </c>
      <c r="E401" s="210" t="s">
        <v>91</v>
      </c>
      <c r="F401" s="373" t="s">
        <v>773</v>
      </c>
      <c r="G401" s="210" t="s">
        <v>242</v>
      </c>
    </row>
    <row r="402" spans="1:7" x14ac:dyDescent="0.2">
      <c r="B402" s="2" t="str">
        <f>CONCATENATE(IF($A$1=3,G402,IF($A$1=2,F402,E402)))</f>
        <v>In der geltend gemachten Abrechnungsperiode werden nur diejenigen Ausfallstunden entschädigt, welche den durchschnittlichen Ausfall der beiden Vergleichsmonate überschreiten.</v>
      </c>
      <c r="E402" s="210" t="s">
        <v>92</v>
      </c>
      <c r="F402" s="210" t="s">
        <v>227</v>
      </c>
      <c r="G402" s="210" t="s">
        <v>243</v>
      </c>
    </row>
    <row r="403" spans="1:7" ht="12.75" customHeight="1" x14ac:dyDescent="0.2"/>
    <row r="404" spans="1:7" x14ac:dyDescent="0.2">
      <c r="A404" s="205" t="str">
        <f t="shared" ref="A404:A420" si="9">CONCATENATE(IF($A$1=3,G404,IF($A$1=2,F404,E404)))</f>
        <v>Sp. 1: Name/Vorname</v>
      </c>
      <c r="E404" s="210" t="s">
        <v>838</v>
      </c>
      <c r="F404" s="210" t="s">
        <v>537</v>
      </c>
      <c r="G404" s="210" t="s">
        <v>538</v>
      </c>
    </row>
    <row r="405" spans="1:7" x14ac:dyDescent="0.2">
      <c r="A405" s="205" t="str">
        <f t="shared" si="9"/>
        <v>In dieser Kolonne sind alle Arbeitnehmer des Betriebes oder der Betriebsabteilung aufzuführen.</v>
      </c>
      <c r="E405" s="210" t="s">
        <v>68</v>
      </c>
      <c r="F405" s="210" t="s">
        <v>215</v>
      </c>
      <c r="G405" s="210" t="s">
        <v>240</v>
      </c>
    </row>
    <row r="406" spans="1:7" ht="12.75" customHeight="1" x14ac:dyDescent="0.2"/>
    <row r="407" spans="1:7" ht="12.75" customHeight="1" x14ac:dyDescent="0.2">
      <c r="A407" s="205" t="str">
        <f t="shared" si="9"/>
        <v>Sp. 2: Vertragliche wöchentliche Arbeitszeit</v>
      </c>
      <c r="E407" s="210" t="s">
        <v>839</v>
      </c>
      <c r="F407" s="210" t="s">
        <v>216</v>
      </c>
      <c r="G407" s="210" t="s">
        <v>229</v>
      </c>
    </row>
    <row r="408" spans="1:7" ht="12.75" customHeight="1" x14ac:dyDescent="0.2">
      <c r="A408" s="205" t="str">
        <f t="shared" si="9"/>
        <v>Einzutragen ist die individuelle, vertraglich vereinbarte Arbeitszeit je Arbeitnehmer, ohne allfällige Vorholzeit. Bei unterschiedlich langen Arbeitszeiten innerhalb eines Jahres ist die für die betreffende Abrechnungsperiode gültige Arbeitszeit einzutragen.</v>
      </c>
      <c r="E408" s="212" t="s">
        <v>70</v>
      </c>
      <c r="F408" s="210" t="s">
        <v>217</v>
      </c>
      <c r="G408" s="210" t="s">
        <v>239</v>
      </c>
    </row>
    <row r="409" spans="1:7" ht="12.75" customHeight="1" x14ac:dyDescent="0.2"/>
    <row r="410" spans="1:7" ht="12.75" customHeight="1" x14ac:dyDescent="0.2">
      <c r="A410" s="205" t="str">
        <f t="shared" si="9"/>
        <v>Sp. 3: Sollstunden in der zeitgleichen Periode</v>
      </c>
      <c r="E410" s="210" t="s">
        <v>840</v>
      </c>
      <c r="F410" s="210" t="s">
        <v>218</v>
      </c>
      <c r="G410" s="210" t="s">
        <v>230</v>
      </c>
    </row>
    <row r="411" spans="1:7" ht="12.75" customHeight="1" x14ac:dyDescent="0.2">
      <c r="A411" s="205" t="str">
        <f t="shared" si="9"/>
        <v>Sollstunden in der zeitgleichen Periode des vorletzten Jahres inklusive Vorholzeit.</v>
      </c>
      <c r="E411" s="210" t="s">
        <v>75</v>
      </c>
      <c r="F411" s="210" t="s">
        <v>219</v>
      </c>
      <c r="G411" s="210" t="s">
        <v>238</v>
      </c>
    </row>
    <row r="412" spans="1:7" ht="12.75" customHeight="1" x14ac:dyDescent="0.2"/>
    <row r="413" spans="1:7" ht="12.75" customHeight="1" x14ac:dyDescent="0.2">
      <c r="A413" s="205" t="str">
        <f t="shared" si="9"/>
        <v>Sp. 4: Istzeit</v>
      </c>
      <c r="E413" s="210" t="s">
        <v>841</v>
      </c>
      <c r="F413" s="210" t="s">
        <v>220</v>
      </c>
      <c r="G413" s="210" t="s">
        <v>231</v>
      </c>
    </row>
    <row r="414" spans="1:7" ht="12.75" customHeight="1" x14ac:dyDescent="0.2">
      <c r="A414" s="205" t="str">
        <f t="shared" si="9"/>
        <v>Einzutragen sind die tatsächlich gearbeiteten Stunden.</v>
      </c>
      <c r="E414" s="210" t="s">
        <v>71</v>
      </c>
      <c r="F414" s="210" t="s">
        <v>221</v>
      </c>
      <c r="G414" s="210" t="s">
        <v>237</v>
      </c>
    </row>
    <row r="415" spans="1:7" ht="12.75" customHeight="1" x14ac:dyDescent="0.2"/>
    <row r="416" spans="1:7" ht="12.75" customHeight="1" x14ac:dyDescent="0.2">
      <c r="A416" s="205" t="str">
        <f t="shared" si="9"/>
        <v>Sp. 5: Bezahlte/unbezahlte Absenzen</v>
      </c>
      <c r="E416" s="210" t="s">
        <v>842</v>
      </c>
      <c r="F416" s="210" t="s">
        <v>224</v>
      </c>
      <c r="G416" s="210" t="s">
        <v>232</v>
      </c>
    </row>
    <row r="417" spans="1:7" ht="12.75" customHeight="1" x14ac:dyDescent="0.2">
      <c r="A417" s="205" t="str">
        <f t="shared" si="9"/>
        <v>Einzutragen sind die bezahlten und unbezahlten Absenzstunden für Ferien, Feiertage, freiwilliges Fernbleiben von der Arbeit, Krankheit, Unfall, Militärdienst usw.</v>
      </c>
      <c r="E417" s="210" t="s">
        <v>76</v>
      </c>
      <c r="F417" s="210" t="s">
        <v>222</v>
      </c>
      <c r="G417" s="210" t="s">
        <v>236</v>
      </c>
    </row>
    <row r="418" spans="1:7" ht="12.75" customHeight="1" x14ac:dyDescent="0.2"/>
    <row r="419" spans="1:7" ht="12.75" customHeight="1" x14ac:dyDescent="0.2">
      <c r="A419" s="205" t="str">
        <f t="shared" si="9"/>
        <v>Sp. 6: Ausfallstunden</v>
      </c>
      <c r="E419" s="210" t="s">
        <v>843</v>
      </c>
      <c r="F419" s="210" t="s">
        <v>225</v>
      </c>
      <c r="G419" s="210" t="s">
        <v>233</v>
      </c>
    </row>
    <row r="420" spans="1:7" ht="12.75" customHeight="1" x14ac:dyDescent="0.2">
      <c r="A420" s="205" t="str">
        <f t="shared" si="9"/>
        <v>Ausgefallene Arbeitsstunden. Berechnung: Sp. 3 abzüglich Sp. 4 und 5.</v>
      </c>
      <c r="E420" s="210" t="s">
        <v>844</v>
      </c>
      <c r="F420" s="210" t="s">
        <v>223</v>
      </c>
      <c r="G420" s="210" t="s">
        <v>235</v>
      </c>
    </row>
    <row r="421" spans="1:7" ht="12.75" customHeight="1" x14ac:dyDescent="0.2"/>
    <row r="422" spans="1:7" ht="12.75" customHeight="1" x14ac:dyDescent="0.2"/>
    <row r="423" spans="1:7" ht="12.75" customHeight="1" x14ac:dyDescent="0.2"/>
    <row r="424" spans="1:7" x14ac:dyDescent="0.2">
      <c r="D424" s="2" t="s">
        <v>213</v>
      </c>
    </row>
    <row r="425" spans="1:7" x14ac:dyDescent="0.2">
      <c r="A425" s="205" t="str">
        <f t="shared" ref="A425:A431" si="10">CONCATENATE(IF($A$1=3,G425,IF($A$1=2,F425,E425)))</f>
        <v>Hilfetexte für Abrechnung von Kurzarbeit</v>
      </c>
      <c r="E425" s="210" t="s">
        <v>77</v>
      </c>
      <c r="F425" s="210" t="s">
        <v>549</v>
      </c>
      <c r="G425" s="210" t="s">
        <v>398</v>
      </c>
    </row>
    <row r="426" spans="1:7" x14ac:dyDescent="0.2">
      <c r="A426" s="205" t="str">
        <f t="shared" si="10"/>
        <v>Hilfetexttitel</v>
      </c>
      <c r="E426" s="210" t="s">
        <v>67</v>
      </c>
      <c r="F426" s="210" t="s">
        <v>532</v>
      </c>
      <c r="G426" s="210" t="s">
        <v>533</v>
      </c>
    </row>
    <row r="427" spans="1:7" x14ac:dyDescent="0.2">
      <c r="A427" s="205" t="str">
        <f t="shared" si="10"/>
        <v>Hilfetext</v>
      </c>
      <c r="E427" s="210" t="s">
        <v>66</v>
      </c>
      <c r="F427" s="210" t="s">
        <v>534</v>
      </c>
      <c r="G427" s="210" t="s">
        <v>535</v>
      </c>
    </row>
    <row r="428" spans="1:7" x14ac:dyDescent="0.2">
      <c r="A428" s="205" t="str">
        <f t="shared" si="10"/>
        <v>Allgemeine Erläuterungen</v>
      </c>
      <c r="E428" s="210" t="s">
        <v>88</v>
      </c>
      <c r="F428" s="210" t="s">
        <v>770</v>
      </c>
      <c r="G428" s="210" t="s">
        <v>536</v>
      </c>
    </row>
    <row r="429" spans="1:7" x14ac:dyDescent="0.2">
      <c r="A429" s="205" t="str">
        <f t="shared" si="10"/>
        <v>Erläuterungen bekommen Sie, indem Sie den Cursor in die betreffende Spalte positionieren und gleichzeitig die Tasten "STRG" und "h" drücken. Auf englischen Tastaturen drücken Sie "CTRL" und "h".</v>
      </c>
      <c r="E429" s="210" t="s">
        <v>89</v>
      </c>
      <c r="F429" s="210" t="s">
        <v>771</v>
      </c>
      <c r="G429" s="210" t="s">
        <v>399</v>
      </c>
    </row>
    <row r="430" spans="1:7" x14ac:dyDescent="0.2">
      <c r="A430" s="205" t="str">
        <f t="shared" si="10"/>
        <v>Sp. 1: Name/Vorname</v>
      </c>
      <c r="E430" s="210" t="s">
        <v>838</v>
      </c>
      <c r="F430" s="210" t="s">
        <v>537</v>
      </c>
      <c r="G430" s="210" t="s">
        <v>538</v>
      </c>
    </row>
    <row r="431" spans="1:7" x14ac:dyDescent="0.2">
      <c r="A431" s="205" t="str">
        <f t="shared" si="10"/>
        <v>Auf der Abrechnung ist pro Abrechnungsperiode jede arbeitnehmende Person des Betriebes/der Betriebsabteilung aufzuführen, ungeachtet, ob er von Kurzarbeit betroffen ist oder nicht. Für die Nichtbetroffenen genügen die Angaben unter Sp. 1, Sp. 4 und Sp. 6.</v>
      </c>
      <c r="E431" s="212" t="s">
        <v>845</v>
      </c>
      <c r="F431" s="212" t="s">
        <v>550</v>
      </c>
      <c r="G431" s="212" t="s">
        <v>400</v>
      </c>
    </row>
    <row r="432" spans="1:7" x14ac:dyDescent="0.2">
      <c r="A432" s="205"/>
      <c r="E432" s="212"/>
    </row>
    <row r="433" spans="1:7" x14ac:dyDescent="0.2">
      <c r="A433" s="205" t="str">
        <f>CONCATENATE(IF($A$1=3,G433,IF($A$1=2,F433,E433)))</f>
        <v>Sp. 2: Anrechenbarer Stundenverdienst</v>
      </c>
      <c r="E433" s="210" t="s">
        <v>846</v>
      </c>
      <c r="F433" s="210" t="s">
        <v>539</v>
      </c>
      <c r="G433" s="210" t="s">
        <v>540</v>
      </c>
    </row>
    <row r="434" spans="1:7" x14ac:dyDescent="0.2">
      <c r="A434" s="205" t="str">
        <f>CONCATENATE(B434,CHAR(13),B435,CHAR(13),CHAR(13),B436)</f>
        <v>Massgebend ist der vertraglich vereinbarte Lohn in der letzten Zahltagsperiode vor Beginn der Arbeitsausfälle_x000D_(max. Fr. 10’500.--). Eingeschlossen sind der Anteil des 13. Monatslohnes, die Ferien- und Feiertagsentschädigung, die vertraglich vereinbarten Zulagen, soweit sie nicht während der Kurzarbeit weiter bezahlt werden oder Entschädigungen für arbeitsbedingte Inkonvenienzen sind._x000D__x000D_Ermittlung des anrechenbaren Stundenverdienstes siehe Broschüre „Info-Service Kurzarbeitsentschädigung“.</v>
      </c>
      <c r="B434" s="2" t="str">
        <f>CONCATENATE(IF($A$1=3,G434,IF($A$1=2,F434,E434)))</f>
        <v>Massgebend ist der vertraglich vereinbarte Lohn in der letzten Zahltagsperiode vor Beginn der Arbeitsausfälle</v>
      </c>
      <c r="D434" s="2" t="str">
        <f>CONCATENATE(G434,CHAR(13),G435,CHAR(13),CHAR(13),G436)</f>
        <v>È determinante il salario convenuto per contratto nell'ultimo intervallo di pagamento del salario prima dell'inizio della perdita di ore di lavoro._x000D_(al massimo fr. 10 500.--). Sono comprese la parte proporzionale della 13a mensilità, l'indennità di vacanza e per i giorni festivi e le altre componenti retributive nel momento che continuano ad essere pagate anche durante il periodo di lavoro ridotto o costituiscono indennità d'inconvenienza.  _x000D__x000D_Per la determinazione del guadagno orario computabile, vedi nell'Info-Service ”Indennità per lavoro ridotto“, consultabile soltanto nel sito Internet www.area-lavoro.ch.</v>
      </c>
      <c r="E434" s="210" t="s">
        <v>95</v>
      </c>
      <c r="F434" s="210" t="s">
        <v>541</v>
      </c>
      <c r="G434" s="210" t="s">
        <v>401</v>
      </c>
    </row>
    <row r="435" spans="1:7" x14ac:dyDescent="0.2">
      <c r="B435" s="2" t="str">
        <f>CONCATENATE(IF($A$1=3,G435,IF($A$1=2,F435,E435)))</f>
        <v>(max. Fr. 10’500.--). Eingeschlossen sind der Anteil des 13. Monatslohnes, die Ferien- und Feiertagsentschädigung, die vertraglich vereinbarten Zulagen, soweit sie nicht während der Kurzarbeit weiter bezahlt werden oder Entschädigungen für arbeitsbedingte Inkonvenienzen sind.</v>
      </c>
      <c r="E435" s="212" t="s">
        <v>94</v>
      </c>
      <c r="F435" s="212" t="s">
        <v>551</v>
      </c>
      <c r="G435" s="212" t="s">
        <v>402</v>
      </c>
    </row>
    <row r="436" spans="1:7" x14ac:dyDescent="0.2">
      <c r="B436" s="2" t="str">
        <f>CONCATENATE(IF($A$1=3,G436,IF($A$1=2,F436,E436)))</f>
        <v>Ermittlung des anrechenbaren Stundenverdienstes siehe Broschüre „Info-Service Kurzarbeitsentschädigung“.</v>
      </c>
      <c r="E436" s="210" t="s">
        <v>93</v>
      </c>
      <c r="F436" s="210" t="s">
        <v>552</v>
      </c>
      <c r="G436" s="210" t="s">
        <v>777</v>
      </c>
    </row>
    <row r="437" spans="1:7" ht="12.75" customHeight="1" x14ac:dyDescent="0.2"/>
    <row r="438" spans="1:7" x14ac:dyDescent="0.2">
      <c r="A438" s="205" t="str">
        <f>CONCATENATE(IF($A$1=3,G438,IF($A$1=2,F438,E438)))</f>
        <v>Sp. 3: Wöchentliche Arbeitszeit in der AP</v>
      </c>
      <c r="E438" s="210" t="s">
        <v>847</v>
      </c>
      <c r="F438" s="210" t="s">
        <v>72</v>
      </c>
      <c r="G438" s="210" t="s">
        <v>587</v>
      </c>
    </row>
    <row r="439" spans="1:7" x14ac:dyDescent="0.2">
      <c r="A439" s="205" t="str">
        <f>CONCATENATE(IF($A$1=3,G439,IF($A$1=2,F439,E439)))</f>
        <v>Einzutragen ist die individuelle, vertraglich vereinbarte Arbeitszeit je arbeitnehmende Person, ohne allfällige Vorholzeit. Bei unterschiedlich langen Arbeitszeiten innerhalb eines Jahres ist die für die betreffende Abrechnungsperiode gültige Arbeitszeit einzutragen.</v>
      </c>
      <c r="E439" s="212" t="s">
        <v>78</v>
      </c>
      <c r="F439" s="212" t="s">
        <v>611</v>
      </c>
      <c r="G439" s="210" t="s">
        <v>403</v>
      </c>
    </row>
    <row r="440" spans="1:7" x14ac:dyDescent="0.2">
      <c r="E440" s="212"/>
    </row>
    <row r="441" spans="1:7" x14ac:dyDescent="0.2">
      <c r="A441" s="205" t="str">
        <f>CONCATENATE(IF($A$1=3,G441,IF($A$1=2,F441,E441)))</f>
        <v>Sp. 4: Sollstunden der Abrechnungsperiode inklusive Vorholzeit</v>
      </c>
      <c r="E441" s="210" t="s">
        <v>848</v>
      </c>
      <c r="F441" s="210" t="s">
        <v>612</v>
      </c>
      <c r="G441" s="210" t="s">
        <v>613</v>
      </c>
    </row>
    <row r="442" spans="1:7" x14ac:dyDescent="0.2">
      <c r="A442" s="205" t="str">
        <f>CONCATENATE(IF($A$1=3,G442,IF($A$1=2,F442,E442)))</f>
        <v>Umfasst die Zahltagsperiode eine, zwei oder vier Wochen, so beträgt die Abrechnungsperiode vier Wochen. In allen übrigen Fällen beträgt die Abrechnungsperiode einen Monat.</v>
      </c>
      <c r="E442" s="210" t="s">
        <v>79</v>
      </c>
      <c r="F442" s="210" t="s">
        <v>614</v>
      </c>
      <c r="G442" s="210" t="s">
        <v>615</v>
      </c>
    </row>
    <row r="443" spans="1:7" ht="12.75" customHeight="1" x14ac:dyDescent="0.2"/>
    <row r="444" spans="1:7" x14ac:dyDescent="0.2">
      <c r="A444" s="205" t="str">
        <f>CONCATENATE(IF($A$1=3,G444,IF($A$1=2,F444,E444)))</f>
        <v>Sp. 5: Istzeit</v>
      </c>
      <c r="E444" s="210" t="s">
        <v>849</v>
      </c>
      <c r="F444" s="210" t="s">
        <v>616</v>
      </c>
      <c r="G444" s="210" t="s">
        <v>617</v>
      </c>
    </row>
    <row r="445" spans="1:7" x14ac:dyDescent="0.2">
      <c r="A445" s="205" t="str">
        <f>CONCATENATE(IF($A$1=3,G445,IF($A$1=2,F445,E445)))</f>
        <v>Die tatsächlich gearbeiteten Stunden inkl. allfällige in dieser Abrechnungsperiode geleisteten Mehrstunden.</v>
      </c>
      <c r="E445" s="210" t="s">
        <v>80</v>
      </c>
      <c r="F445" s="210" t="s">
        <v>618</v>
      </c>
      <c r="G445" s="210" t="s">
        <v>404</v>
      </c>
    </row>
    <row r="446" spans="1:7" ht="12.75" customHeight="1" x14ac:dyDescent="0.2"/>
    <row r="447" spans="1:7" x14ac:dyDescent="0.2">
      <c r="A447" s="205" t="str">
        <f>CONCATENATE(IF($A$1=3,G447,IF($A$1=2,F447,E447)))</f>
        <v>Sp. 6: Bezahlte/unbezahlte Absenzen</v>
      </c>
      <c r="E447" s="210" t="s">
        <v>850</v>
      </c>
      <c r="F447" s="210" t="s">
        <v>619</v>
      </c>
      <c r="G447" s="210" t="s">
        <v>620</v>
      </c>
    </row>
    <row r="448" spans="1:7" x14ac:dyDescent="0.2">
      <c r="A448" s="205" t="str">
        <f>CONCATENATE(IF($A$1=3,G448,IF($A$1=2,F448,E448)))</f>
        <v>Sämtliche bezahlten und unbezahlten Absenzen (Ferien, Feiertage, freiwilliges Fernbleiben von der Arbeit, Krankheit, Unfall, Militärdienst usw.) in Stunden.</v>
      </c>
      <c r="E448" s="210" t="s">
        <v>81</v>
      </c>
      <c r="F448" s="210" t="s">
        <v>621</v>
      </c>
      <c r="G448" s="210" t="s">
        <v>622</v>
      </c>
    </row>
    <row r="449" spans="1:7" ht="12.75" customHeight="1" x14ac:dyDescent="0.2"/>
    <row r="450" spans="1:7" x14ac:dyDescent="0.2">
      <c r="A450" s="205" t="str">
        <f>CONCATENATE(IF($A$1=3,G450,IF($A$1=2,F450,E450)))</f>
        <v>Sp. 7: Gleitzeit. Saldo Ende vorhergehende Abrechnungsperiode</v>
      </c>
      <c r="E450" s="210" t="s">
        <v>851</v>
      </c>
      <c r="F450" s="210" t="s">
        <v>623</v>
      </c>
      <c r="G450" s="210" t="s">
        <v>405</v>
      </c>
    </row>
    <row r="451" spans="1:7" x14ac:dyDescent="0.2">
      <c r="A451" s="205" t="str">
        <f>CONCATENATE(IF($A$1=3,G451,IF($A$1=2,F451,E451)))</f>
        <v>Zulässiger Plus-Stundensaldo gemäss betrieblicher Gleitzeitregelung, max. 20 Arbeitsstunden; darüber liegende Stunden gelten als Mehrstunden.</v>
      </c>
      <c r="E451" s="210" t="s">
        <v>82</v>
      </c>
      <c r="F451" s="210" t="s">
        <v>624</v>
      </c>
      <c r="G451" s="210" t="s">
        <v>406</v>
      </c>
    </row>
    <row r="452" spans="1:7" ht="12.75" customHeight="1" x14ac:dyDescent="0.2"/>
    <row r="453" spans="1:7" x14ac:dyDescent="0.2">
      <c r="A453" s="205" t="str">
        <f>CONCATENATE(IF($A$1=3,G453,IF($A$1=2,F453,E453)))</f>
        <v>Sp. 7: Gleitzeit. Saldo Ende laufende Abrechnungsperiode</v>
      </c>
      <c r="E453" s="210" t="s">
        <v>852</v>
      </c>
      <c r="F453" s="210" t="s">
        <v>625</v>
      </c>
      <c r="G453" s="210" t="s">
        <v>407</v>
      </c>
    </row>
    <row r="454" spans="1:7" x14ac:dyDescent="0.2">
      <c r="A454" s="205" t="str">
        <f>CONCATENATE(IF($A$1=3,G454,IF($A$1=2,F454,E454)))</f>
        <v>Zulässiger Plus-Stundensaldo gemäss betrieblicher Gleitzeitregelung, max. 20 Arbeitsstunden; darüber liegende Stunden gelten als Mehrstunden.</v>
      </c>
      <c r="E454" s="210" t="s">
        <v>82</v>
      </c>
      <c r="F454" s="210" t="s">
        <v>626</v>
      </c>
      <c r="G454" s="210" t="s">
        <v>406</v>
      </c>
    </row>
    <row r="455" spans="1:7" ht="12.75" customHeight="1" x14ac:dyDescent="0.2"/>
    <row r="456" spans="1:7" x14ac:dyDescent="0.2">
      <c r="A456" s="205" t="str">
        <f>CONCATENATE(IF($A$1=3,G456,IF($A$1=2,F456,E456)))</f>
        <v>Sp. 7: Gleitzeit. Differenz mit umgekehrten Vorzeichen</v>
      </c>
      <c r="E456" s="210" t="s">
        <v>853</v>
      </c>
      <c r="F456" s="210" t="s">
        <v>627</v>
      </c>
      <c r="G456" s="210" t="s">
        <v>408</v>
      </c>
    </row>
    <row r="457" spans="1:7" x14ac:dyDescent="0.2">
      <c r="A457" s="205" t="str">
        <f>CONCATENATE(IF($A$1=3,G457,IF($A$1=2,F457,E457)))</f>
        <v>Berechnung: Saldo Ende der vorhergehenden Periode abzüglich Saldo Ende der laufenden Periode.</v>
      </c>
      <c r="E457" s="210" t="s">
        <v>96</v>
      </c>
      <c r="F457" s="210" t="s">
        <v>628</v>
      </c>
      <c r="G457" s="210" t="s">
        <v>409</v>
      </c>
    </row>
    <row r="458" spans="1:7" ht="12.75" customHeight="1" x14ac:dyDescent="0.2"/>
    <row r="459" spans="1:7" x14ac:dyDescent="0.2">
      <c r="A459" s="205" t="str">
        <f>CONCATENATE(IF($A$1=3,G459,IF($A$1=2,F459,E459)))</f>
        <v>Sp. 8: Ausfallstunden total</v>
      </c>
      <c r="E459" s="210" t="s">
        <v>854</v>
      </c>
      <c r="F459" s="210" t="s">
        <v>553</v>
      </c>
      <c r="G459" s="210" t="s">
        <v>410</v>
      </c>
    </row>
    <row r="460" spans="1:7" x14ac:dyDescent="0.2">
      <c r="A460" s="205" t="str">
        <f>CONCATENATE(IF($A$1=3,G460,IF($A$1=2,F460,E460)))</f>
        <v>Die tatsächlich ausgefallenen, angeordneten Kurzarbeitsstunden, höchstens jedoch die Anzahl Stunden, die sich aus folgender Berechnung ergeben: Sp. 4 abzüglich des Totals von Sp. 5, 6, und 7 (Differenz).</v>
      </c>
      <c r="E460" s="210" t="s">
        <v>855</v>
      </c>
      <c r="F460" s="210" t="s">
        <v>589</v>
      </c>
      <c r="G460" s="210" t="s">
        <v>411</v>
      </c>
    </row>
    <row r="461" spans="1:7" x14ac:dyDescent="0.2">
      <c r="G461" s="213"/>
    </row>
    <row r="462" spans="1:7" x14ac:dyDescent="0.2">
      <c r="A462" s="205" t="str">
        <f>CONCATENATE(IF($A$1=3,G462,IF($A$1=2,F462,E462)))</f>
        <v>Sp. 9: Saldo der ausbezahlten und noch nicht ausbezahlten Mehrstunden aus den Vormonaten</v>
      </c>
      <c r="E462" s="210" t="s">
        <v>856</v>
      </c>
      <c r="F462" s="210" t="s">
        <v>590</v>
      </c>
      <c r="G462" s="210" t="s">
        <v>412</v>
      </c>
    </row>
    <row r="463" spans="1:7" x14ac:dyDescent="0.2">
      <c r="A463" s="205" t="str">
        <f>CONCATENATE(IF($A$1=3,G463,IF($A$1=2,F463,E463)))</f>
        <v>Einzutragen sind alle in den sechs Monaten vor Beginn der zweijährigen Rahmenfrist geleisteten und zeitlich nicht ausgeglichenen Mehrstunden. Nach Beginn der Rahmenfrist sind alle innerhalb der Rahmenfrist geleisteten und zeitlich nicht ausgeglichenen Mehrstunden zu erfassen, soweit sie nicht länger als zwölf Monate zurückliegen. Diese Mehrstunden reduzieren die anrechenbaren Ausfallstunden (Sp. 11), soweit sie die nicht entschädigbaren saisonalen Ausfallstunden (Sp. 10) überschreiten; d.h. Mehrstundensaldi werden zuerst durch die saisonalen Ausfallstunden ausgeglichen, bevor die anrechenbaren Ausfallstunden reduziert werden. Mehrstundensaldi, die nicht vollständig durch die saisonalen und anrechenbaren Ausfallstunden ausgeglichen werden können, sind auf die nächste Abrechnungsperiode vorzutragen.</v>
      </c>
      <c r="E463" s="212" t="s">
        <v>857</v>
      </c>
      <c r="F463" s="212" t="s">
        <v>591</v>
      </c>
      <c r="G463" s="212" t="s">
        <v>413</v>
      </c>
    </row>
    <row r="464" spans="1:7" ht="12.75" customHeight="1" x14ac:dyDescent="0.2"/>
    <row r="465" spans="1:7" x14ac:dyDescent="0.2">
      <c r="A465" s="205" t="str">
        <f>CONCATENATE(IF($A$1=3,G465,IF($A$1=2,F465,E465)))</f>
        <v>Sp. 10: Saisonale Ausfallstunden</v>
      </c>
      <c r="E465" s="210" t="s">
        <v>858</v>
      </c>
      <c r="F465" s="210" t="s">
        <v>592</v>
      </c>
      <c r="G465" s="210" t="s">
        <v>414</v>
      </c>
    </row>
    <row r="466" spans="1:7" x14ac:dyDescent="0.2">
      <c r="A466" s="205" t="str">
        <f>CONCATENATE(B466,CHAR(13),CHAR(13),B467)</f>
        <v>Diese Kolonne wird berechnet, wenn die kantonale Amtsstelle in ihrem Entscheid bezüglich der Saisonalität einen Vorbehalt angebracht hat, wonach die Ausfallstunden, die auf die Saisonalität zurückzuführen sind, nicht entschädigt werden können._x000D__x000D_Differenz zwischen Ausfallstunden total (Sp. 8) und anrechenbaren Ausfallstunden (Sp. 11). Es handelt sich um eine Kontrollspalte, da die Mehrstunden-Saldi (Sp. 9) die anrechenbaren Ausfallstunden (Sp. 11) nur reduzieren, soweit sie noch nicht durch die saisonalen Ausfallstunden getilgt werden konnten.</v>
      </c>
      <c r="B466" s="2" t="str">
        <f>CONCATENATE(IF($A$1=3,G466,IF($A$1=2,F466,E466)))</f>
        <v>Diese Kolonne wird berechnet, wenn die kantonale Amtsstelle in ihrem Entscheid bezüglich der Saisonalität einen Vorbehalt angebracht hat, wonach die Ausfallstunden, die auf die Saisonalität zurückzuführen sind, nicht entschädigt werden können.</v>
      </c>
      <c r="E466" s="210" t="s">
        <v>97</v>
      </c>
      <c r="F466" s="210" t="s">
        <v>593</v>
      </c>
      <c r="G466" s="210" t="s">
        <v>415</v>
      </c>
    </row>
    <row r="467" spans="1:7" x14ac:dyDescent="0.2">
      <c r="A467" s="205"/>
      <c r="B467" s="2" t="str">
        <f>CONCATENATE(IF($A$1=3,G467,IF($A$1=2,F467,E467)))</f>
        <v>Differenz zwischen Ausfallstunden total (Sp. 8) und anrechenbaren Ausfallstunden (Sp. 11). Es handelt sich um eine Kontrollspalte, da die Mehrstunden-Saldi (Sp. 9) die anrechenbaren Ausfallstunden (Sp. 11) nur reduzieren, soweit sie noch nicht durch die saisonalen Ausfallstunden getilgt werden konnten.</v>
      </c>
      <c r="E467" s="212" t="s">
        <v>859</v>
      </c>
      <c r="F467" s="210" t="s">
        <v>594</v>
      </c>
      <c r="G467" s="210" t="s">
        <v>416</v>
      </c>
    </row>
    <row r="468" spans="1:7" x14ac:dyDescent="0.2">
      <c r="B468" s="2" t="str">
        <f>CONCATENATE(IF($A$1=3,G468,IF($A$1=2,F468,E468)))</f>
        <v/>
      </c>
      <c r="E468" s="212"/>
      <c r="F468" s="212"/>
      <c r="G468" s="212"/>
    </row>
    <row r="469" spans="1:7" x14ac:dyDescent="0.2">
      <c r="A469" s="205" t="str">
        <f>CONCATENATE(IF($A$1=3,G469,IF($A$1=2,F469,E469)))</f>
        <v>Sp. 11: Anrechenbare Ausfallstunden</v>
      </c>
      <c r="E469" s="210" t="s">
        <v>860</v>
      </c>
      <c r="F469" s="210" t="s">
        <v>595</v>
      </c>
      <c r="G469" s="210" t="s">
        <v>417</v>
      </c>
    </row>
    <row r="470" spans="1:7" x14ac:dyDescent="0.2">
      <c r="A470" s="205" t="str">
        <f>CONCATENATE(B470,CHAR(13),CHAR(13),B471,CHAR(13),CHAR(13),B472)</f>
        <v>Hat die kantonale Amtsstelle in ihrem Entscheid bezüglich der Saisonalität einen Vorbehalt angebracht, ist aufgrund der ausgefallenen Arbeitsstunden in den gleichen Perioden der beiden Vorjahre ein Verteilschlüssel zu ermitteln, nach dem die Ausfallstunden in nicht entschädigbare (saisonale) und grundsätzlich entschädigbare zu verteilen sind. Berechnungsanleitung und Anwendung des Verteilschlüssels finden Sie in der Broschüre „Info-Service Kurzarbeitsentschädigung“ und auf dem Arbeitsblatt 'Saisonale Ausfallstunden'._x000D__x000D_Die anrechenbaren Ausfallstunden reduzieren sich zudem um die Mehrstundensaldi (Sp. 9), soweit diese nicht durch die saisonalen Ausfallstunden getilgt werden konnten._x000D__x000D_Hat ein Betrieb weder Mehrstunden aus Vormonaten noch saisonale Ausfallstunden aufzuweisen, entspricht die Kolonne 11 der Kolonne 8.</v>
      </c>
      <c r="B470" s="2" t="str">
        <f>CONCATENATE(IF($A$1=3,G470,IF($A$1=2,F470,E470)))</f>
        <v>Hat die kantonale Amtsstelle in ihrem Entscheid bezüglich der Saisonalität einen Vorbehalt angebracht, ist aufgrund der ausgefallenen Arbeitsstunden in den gleichen Perioden der beiden Vorjahre ein Verteilschlüssel zu ermitteln, nach dem die Ausfallstunden in nicht entschädigbare (saisonale) und grundsätzlich entschädigbare zu verteilen sind. Berechnungsanleitung und Anwendung des Verteilschlüssels finden Sie in der Broschüre „Info-Service Kurzarbeitsentschädigung“ und auf dem Arbeitsblatt 'Saisonale Ausfallstunden'.</v>
      </c>
      <c r="E470" s="210" t="s">
        <v>98</v>
      </c>
      <c r="F470" s="212" t="s">
        <v>596</v>
      </c>
      <c r="G470" s="212" t="s">
        <v>778</v>
      </c>
    </row>
    <row r="471" spans="1:7" x14ac:dyDescent="0.2">
      <c r="A471" s="205"/>
      <c r="B471" s="2" t="str">
        <f>CONCATENATE(IF($A$1=3,G471,IF($A$1=2,F471,E471)))</f>
        <v>Die anrechenbaren Ausfallstunden reduzieren sich zudem um die Mehrstundensaldi (Sp. 9), soweit diese nicht durch die saisonalen Ausfallstunden getilgt werden konnten.</v>
      </c>
      <c r="E471" s="212" t="s">
        <v>861</v>
      </c>
      <c r="F471" s="212" t="s">
        <v>597</v>
      </c>
      <c r="G471" s="212" t="s">
        <v>423</v>
      </c>
    </row>
    <row r="472" spans="1:7" x14ac:dyDescent="0.2">
      <c r="A472" s="205"/>
      <c r="B472" s="2" t="str">
        <f>CONCATENATE(IF($A$1=3,G472,IF($A$1=2,F472,E472)))</f>
        <v>Hat ein Betrieb weder Mehrstunden aus Vormonaten noch saisonale Ausfallstunden aufzuweisen, entspricht die Kolonne 11 der Kolonne 8.</v>
      </c>
      <c r="E472" s="212" t="s">
        <v>99</v>
      </c>
      <c r="F472" s="212" t="s">
        <v>598</v>
      </c>
      <c r="G472" s="212" t="s">
        <v>424</v>
      </c>
    </row>
    <row r="473" spans="1:7" x14ac:dyDescent="0.2">
      <c r="A473" s="205"/>
      <c r="E473" s="212"/>
      <c r="F473" s="212"/>
      <c r="G473" s="212"/>
    </row>
    <row r="474" spans="1:7" x14ac:dyDescent="0.2">
      <c r="A474" s="205" t="str">
        <f>CONCATENATE(IF($A$1=3,G474,IF($A$1=2,F474,E474)))</f>
        <v>Sp. 12: Verdienstausfall 100 %</v>
      </c>
      <c r="E474" s="210" t="s">
        <v>862</v>
      </c>
      <c r="F474" s="210" t="s">
        <v>599</v>
      </c>
      <c r="G474" s="210" t="s">
        <v>425</v>
      </c>
    </row>
    <row r="475" spans="1:7" x14ac:dyDescent="0.2">
      <c r="A475" s="205" t="str">
        <f>CONCATENATE(IF($A$1=3,G475,IF($A$1=2,F475,E475)))</f>
        <v>Multiplikation der Sp. 11 mit Sp. 2. Das Total dieser Kolonne wird um das Total des Verdienstes aus Zwischenbeschäftigung reduziert und diese Differenz mit 6,05% multipliziert, was die Vergütung der Arbeitgeberbeiträge an die AHV/IV/EO/ALV ergibt. Diese Vergütung wird zum Total der Sp. 15 hinzugezählt.</v>
      </c>
      <c r="E475" s="210" t="s">
        <v>863</v>
      </c>
      <c r="F475" s="210" t="s">
        <v>600</v>
      </c>
      <c r="G475" s="210" t="s">
        <v>426</v>
      </c>
    </row>
    <row r="476" spans="1:7" x14ac:dyDescent="0.2">
      <c r="A476" s="205"/>
    </row>
    <row r="477" spans="1:7" x14ac:dyDescent="0.2">
      <c r="A477" s="205" t="str">
        <f>CONCATENATE(IF($A$1=3,G477,IF($A$1=2,F477,E477)))</f>
        <v>Sp. 13: Verdienstausfall 80 %</v>
      </c>
      <c r="E477" s="210" t="s">
        <v>864</v>
      </c>
      <c r="F477" s="210" t="s">
        <v>601</v>
      </c>
      <c r="G477" s="210" t="s">
        <v>427</v>
      </c>
    </row>
    <row r="478" spans="1:7" x14ac:dyDescent="0.2">
      <c r="A478" s="205" t="str">
        <f>CONCATENATE(IF($A$1=3,G478,IF($A$1=2,F478,E478)))</f>
        <v>Die Kurzarbeitsentschädigung beträgt für jede arbeitnehmende Person 80 % des Verdienstausfalles.</v>
      </c>
      <c r="E478" s="210" t="s">
        <v>83</v>
      </c>
      <c r="F478" s="210" t="s">
        <v>602</v>
      </c>
      <c r="G478" s="210" t="s">
        <v>428</v>
      </c>
    </row>
    <row r="479" spans="1:7" ht="12.75" customHeight="1" x14ac:dyDescent="0.2"/>
    <row r="480" spans="1:7" x14ac:dyDescent="0.2">
      <c r="A480" s="205" t="str">
        <f>CONCATENATE(IF($A$1=3,G480,IF($A$1=2,F480,E480)))</f>
        <v>Verdienst Zwischenbeschäftigung</v>
      </c>
      <c r="E480" s="210" t="s">
        <v>84</v>
      </c>
      <c r="F480" s="210" t="s">
        <v>633</v>
      </c>
      <c r="G480" s="210" t="s">
        <v>634</v>
      </c>
    </row>
    <row r="481" spans="1:7" x14ac:dyDescent="0.2">
      <c r="A481" s="205" t="str">
        <f>CONCATENATE(B481,CHAR(13),CHAR(13),B482,CHAR(13),CHAR(13),B483,CHAR(13),B484,CHAR(13),B485,CHAR(13),B486)</f>
        <v>Als Einkommen aus Zwischenbeschäftigung gilt jeder Verdienst aus unselbständiger oder selbständiger Tätigkeit, den ein Kurzarbeitnehmer während seines Arbeitsausfalles zusätzlich erzielt._x000D__x000D_Der Arbeitgeber der Zwischenbeschäftigung hat dem ursprünglichen Arbeitgeber monatlich das Einkommen aus Zwischenbeschäftigung mitzuteilen (Art. 41 AVIG)._x000D__x000D_Anrechenbarer Verdienstausfall 80% (Sp. 13 der Abrechnung)_x000D_+ Verdienst aus Zwischenbeschäftigung (brutto)_x000D_-  Verdienstausfall 100% (Sp. 12 der Abrechnung)_x000D_= Kürzung von Sp. 15 der Abrechnung.</v>
      </c>
      <c r="B481" s="2" t="str">
        <f t="shared" ref="B481:B486" si="11">CONCATENATE(IF($A$1=3,G481,IF($A$1=2,F481,E481)))</f>
        <v>Als Einkommen aus Zwischenbeschäftigung gilt jeder Verdienst aus unselbständiger oder selbständiger Tätigkeit, den ein Kurzarbeitnehmer während seines Arbeitsausfalles zusätzlich erzielt.</v>
      </c>
      <c r="E481" s="210" t="s">
        <v>100</v>
      </c>
      <c r="F481" s="210" t="s">
        <v>635</v>
      </c>
      <c r="G481" s="210" t="s">
        <v>636</v>
      </c>
    </row>
    <row r="482" spans="1:7" x14ac:dyDescent="0.2">
      <c r="B482" s="2" t="str">
        <f t="shared" si="11"/>
        <v>Der Arbeitgeber der Zwischenbeschäftigung hat dem ursprünglichen Arbeitgeber monatlich das Einkommen aus Zwischenbeschäftigung mitzuteilen (Art. 41 AVIG).</v>
      </c>
      <c r="E482" s="210" t="s">
        <v>101</v>
      </c>
      <c r="F482" s="210" t="s">
        <v>637</v>
      </c>
      <c r="G482" s="210" t="s">
        <v>638</v>
      </c>
    </row>
    <row r="483" spans="1:7" x14ac:dyDescent="0.2">
      <c r="B483" s="2" t="str">
        <f t="shared" si="11"/>
        <v>Anrechenbarer Verdienstausfall 80% (Sp. 13 der Abrechnung)</v>
      </c>
      <c r="E483" s="210" t="s">
        <v>865</v>
      </c>
      <c r="F483" s="210" t="s">
        <v>603</v>
      </c>
      <c r="G483" s="210" t="s">
        <v>429</v>
      </c>
    </row>
    <row r="484" spans="1:7" x14ac:dyDescent="0.2">
      <c r="B484" s="2" t="str">
        <f t="shared" si="11"/>
        <v>+ Verdienst aus Zwischenbeschäftigung (brutto)</v>
      </c>
      <c r="E484" s="214" t="s">
        <v>102</v>
      </c>
      <c r="F484" s="214" t="s">
        <v>604</v>
      </c>
      <c r="G484" s="214" t="s">
        <v>430</v>
      </c>
    </row>
    <row r="485" spans="1:7" x14ac:dyDescent="0.2">
      <c r="B485" s="2" t="str">
        <f t="shared" si="11"/>
        <v>-  Verdienstausfall 100% (Sp. 12 der Abrechnung)</v>
      </c>
      <c r="E485" s="214" t="s">
        <v>866</v>
      </c>
      <c r="F485" s="214" t="s">
        <v>605</v>
      </c>
      <c r="G485" s="214" t="s">
        <v>431</v>
      </c>
    </row>
    <row r="486" spans="1:7" x14ac:dyDescent="0.2">
      <c r="B486" s="2" t="str">
        <f t="shared" si="11"/>
        <v>= Kürzung von Sp. 15 der Abrechnung.</v>
      </c>
      <c r="E486" s="214" t="s">
        <v>867</v>
      </c>
      <c r="F486" s="214" t="s">
        <v>606</v>
      </c>
      <c r="G486" s="214" t="s">
        <v>432</v>
      </c>
    </row>
    <row r="487" spans="1:7" ht="12.75" customHeight="1" x14ac:dyDescent="0.2"/>
    <row r="488" spans="1:7" x14ac:dyDescent="0.2">
      <c r="A488" s="205" t="str">
        <f>CONCATENATE(IF($A$1=3,G488,IF($A$1=2,F488,E488)))</f>
        <v>Sp. 14: Abzug Karenztage 80 %</v>
      </c>
      <c r="E488" s="210" t="s">
        <v>868</v>
      </c>
      <c r="F488" s="210" t="s">
        <v>607</v>
      </c>
      <c r="G488" s="210" t="s">
        <v>433</v>
      </c>
    </row>
    <row r="489" spans="1:7" ht="12.75" customHeight="1" x14ac:dyDescent="0.2">
      <c r="A489" s="205" t="str">
        <f>CONCATENATE(IF($A$1=3,G489,IF($A$1=2,F489,E489)))</f>
        <v>Karenzzeit zulasten des Arbeitgebers.</v>
      </c>
      <c r="E489" s="210" t="s">
        <v>85</v>
      </c>
      <c r="F489" s="210" t="s">
        <v>639</v>
      </c>
      <c r="G489" s="213" t="s">
        <v>588</v>
      </c>
    </row>
    <row r="490" spans="1:7" ht="12.75" customHeight="1" x14ac:dyDescent="0.2"/>
    <row r="491" spans="1:7" x14ac:dyDescent="0.2">
      <c r="A491" s="205" t="str">
        <f>CONCATENATE(IF($A$1=3,G491,IF($A$1=2,F491,E491)))</f>
        <v>Sp. 15: Beantragte Vergütung</v>
      </c>
      <c r="E491" s="210" t="s">
        <v>869</v>
      </c>
      <c r="F491" s="210" t="s">
        <v>608</v>
      </c>
      <c r="G491" s="210" t="s">
        <v>434</v>
      </c>
    </row>
    <row r="492" spans="1:7" x14ac:dyDescent="0.2">
      <c r="A492" s="205" t="str">
        <f>CONCATENATE(IF($A$1=3,G492,IF($A$1=2,F492,E492)))</f>
        <v>Sofern alle Voraussetzungen erfüllt sind, vergütet die Kasse den Betrag der sich aus der Subtraktion der Sp. 14 und des Abzugs aus Zwischenbeschäftigung von der Sp. 13 ergibt. Zum Total dieser Kolonne wird die Vergütung der Arbeitgeberbeiträge an AHV/IV/EO/ALV hinzugezählt.</v>
      </c>
      <c r="E492" s="212" t="s">
        <v>870</v>
      </c>
      <c r="F492" s="210" t="s">
        <v>610</v>
      </c>
      <c r="G492" s="212" t="s">
        <v>435</v>
      </c>
    </row>
    <row r="493" spans="1:7" ht="12.75" customHeight="1" x14ac:dyDescent="0.2"/>
    <row r="494" spans="1:7" x14ac:dyDescent="0.2">
      <c r="A494" s="205"/>
    </row>
    <row r="495" spans="1:7" x14ac:dyDescent="0.2">
      <c r="A495" s="205"/>
    </row>
    <row r="496" spans="1:7" ht="12.75" customHeight="1" x14ac:dyDescent="0.2"/>
    <row r="497" spans="1:7" x14ac:dyDescent="0.2">
      <c r="A497" s="205"/>
    </row>
    <row r="498" spans="1:7" x14ac:dyDescent="0.2">
      <c r="A498" s="205"/>
      <c r="E498" s="212"/>
      <c r="G498" s="212"/>
    </row>
    <row r="500" spans="1:7" hidden="1" x14ac:dyDescent="0.2">
      <c r="A500" s="205"/>
    </row>
    <row r="501" spans="1:7" hidden="1" x14ac:dyDescent="0.2">
      <c r="A501" s="205"/>
    </row>
    <row r="502" spans="1:7" ht="12.75" customHeight="1" x14ac:dyDescent="0.2"/>
  </sheetData>
  <sheetProtection password="8D91" sheet="1" objects="1" scenarios="1"/>
  <phoneticPr fontId="24" type="noConversion"/>
  <pageMargins left="0.78740157499999996" right="0.78740157499999996" top="0.984251969" bottom="0.984251969" header="0.5" footer="0.5"/>
  <pageSetup paperSize="9" orientation="portrait"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558C199DBFC46D408DA52464AA67335D" ma:contentTypeVersion="6" ma:contentTypeDescription="Ein neues Dokument erstellen." ma:contentTypeScope="" ma:versionID="5c4ac8fb3aaf97425318f6c1eeda4e50">
  <xsd:schema xmlns:xsd="http://www.w3.org/2001/XMLSchema" xmlns:xs="http://www.w3.org/2001/XMLSchema" xmlns:p="http://schemas.microsoft.com/office/2006/metadata/properties" xmlns:ns1="http://schemas.microsoft.com/sharepoint/v3" xmlns:ns2="13a01d6f-458e-47d1-b01d-37e626e97860" targetNamespace="http://schemas.microsoft.com/office/2006/metadata/properties" ma:root="true" ma:fieldsID="290738d565e0dfc34dde4677da50e15f" ns1:_="" ns2:_="">
    <xsd:import namespace="http://schemas.microsoft.com/sharepoint/v3"/>
    <xsd:import namespace="13a01d6f-458e-47d1-b01d-37e626e97860"/>
    <xsd:element name="properties">
      <xsd:complexType>
        <xsd:sequence>
          <xsd:element name="documentManagement">
            <xsd:complexType>
              <xsd:all>
                <xsd:element ref="ns1:PublishingStartDate" minOccurs="0"/>
                <xsd:element ref="ns1:PublishingExpirationDate" minOccurs="0"/>
                <xsd:element ref="ns2:Kategorie" minOccurs="0"/>
                <xsd:element ref="ns2:Sprache" minOccurs="0"/>
                <xsd:element ref="ns1:CustomerID" minOccurs="0"/>
                <xsd:element ref="ns2:Bereich"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Geplantes Startdatum" ma:description="" ma:hidden="true" ma:internalName="PublishingStartDate">
      <xsd:simpleType>
        <xsd:restriction base="dms:Unknown"/>
      </xsd:simpleType>
    </xsd:element>
    <xsd:element name="PublishingExpirationDate" ma:index="9" nillable="true" ma:displayName="Geplantes Enddatum" ma:description="" ma:hidden="true" ma:internalName="PublishingExpirationDate">
      <xsd:simpleType>
        <xsd:restriction base="dms:Unknown"/>
      </xsd:simpleType>
    </xsd:element>
    <xsd:element name="CustomerID" ma:index="12" nillable="true" ma:displayName="Benutzerdefinierte ID" ma:internalName="CustomerID">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13a01d6f-458e-47d1-b01d-37e626e97860" elementFormDefault="qualified">
    <xsd:import namespace="http://schemas.microsoft.com/office/2006/documentManagement/types"/>
    <xsd:import namespace="http://schemas.microsoft.com/office/infopath/2007/PartnerControls"/>
    <xsd:element name="Kategorie" ma:index="10" nillable="true" ma:displayName="Kategorie" ma:internalName="Kategorie">
      <xsd:complexType>
        <xsd:complexContent>
          <xsd:extension base="dms:MultiChoice">
            <xsd:sequence>
              <xsd:element name="Value" maxOccurs="unbounded" minOccurs="0" nillable="true">
                <xsd:simpleType>
                  <xsd:restriction base="dms:Choice">
                    <xsd:enumeration value="Arbeitsinspektorat"/>
                    <xsd:enumeration value="Arbeitsbedingungen"/>
                    <xsd:enumeration value="Arbeitsmarktliche Massnahmen"/>
                    <xsd:enumeration value="Arbeitslosenkasse"/>
                    <xsd:enumeration value="Arbeitsvermittlung"/>
                    <xsd:enumeration value="Verwaltungsgeschäft"/>
                  </xsd:restriction>
                </xsd:simpleType>
              </xsd:element>
            </xsd:sequence>
          </xsd:extension>
        </xsd:complexContent>
      </xsd:complexType>
    </xsd:element>
    <xsd:element name="Sprache" ma:index="11" nillable="true" ma:displayName="Sprache" ma:default="DE" ma:format="Dropdown" ma:internalName="Sprache">
      <xsd:simpleType>
        <xsd:restriction base="dms:Choice">
          <xsd:enumeration value="DE"/>
          <xsd:enumeration value="IT"/>
        </xsd:restriction>
      </xsd:simpleType>
    </xsd:element>
    <xsd:element name="Bereich" ma:index="13" nillable="true" ma:displayName="Bereich" ma:format="Dropdown" ma:internalName="Bereich">
      <xsd:simpleType>
        <xsd:restriction base="dms:Choice">
          <xsd:enumeration value="Jugend Mutterschaft"/>
          <xsd:enumeration value="Neu und Umbauten"/>
          <xsd:enumeration value="Arbeitsbewilligung"/>
          <xsd:enumeration value="Kurzarbeit"/>
          <xsd:enumeration value="Rechtsauskünfte"/>
          <xsd:enumeration value="Normalarbeitsverträge"/>
          <xsd:enumeration value="Vermittlung Personalverleih"/>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Kategorie xmlns="13a01d6f-458e-47d1-b01d-37e626e97860"/>
    <Sprache xmlns="13a01d6f-458e-47d1-b01d-37e626e97860">DE</Sprache>
    <CustomerID xmlns="http://schemas.microsoft.com/sharepoint/v3" xsi:nil="true"/>
    <Bereich xmlns="13a01d6f-458e-47d1-b01d-37e626e97860">Jugend Mutterschaft</Bereich>
    <PublishingExpirationDate xmlns="http://schemas.microsoft.com/sharepoint/v3" xsi:nil="true"/>
    <PublishingStartDate xmlns="http://schemas.microsoft.com/sharepoint/v3"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75F87AF7-9FE5-4CD3-845A-F450B1BFD049}"/>
</file>

<file path=customXml/itemProps2.xml><?xml version="1.0" encoding="utf-8"?>
<ds:datastoreItem xmlns:ds="http://schemas.openxmlformats.org/officeDocument/2006/customXml" ds:itemID="{8B600437-A883-48F9-A78D-EB157DEA5B8F}"/>
</file>

<file path=customXml/itemProps3.xml><?xml version="1.0" encoding="utf-8"?>
<ds:datastoreItem xmlns:ds="http://schemas.openxmlformats.org/officeDocument/2006/customXml" ds:itemID="{A50D2817-E062-49CD-9793-04C006CE77DE}"/>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6</vt:i4>
      </vt:variant>
      <vt:variant>
        <vt:lpstr>Benannte Bereiche</vt:lpstr>
      </vt:variant>
      <vt:variant>
        <vt:i4>1</vt:i4>
      </vt:variant>
    </vt:vector>
  </HeadingPairs>
  <TitlesOfParts>
    <vt:vector size="7" baseType="lpstr">
      <vt:lpstr>Stammdaten Betrieb &amp; Abteilung</vt:lpstr>
      <vt:lpstr>Stammdaten Mitarbeitende</vt:lpstr>
      <vt:lpstr>Saisonale Ausfallstunden</vt:lpstr>
      <vt:lpstr>Abrechnung von Kurzarbeit</vt:lpstr>
      <vt:lpstr>Hilfsdaten</vt:lpstr>
      <vt:lpstr>Übersetzungstexte</vt:lpstr>
      <vt:lpstr>MAnzahl</vt:lpstr>
    </vt:vector>
  </TitlesOfParts>
  <Company>CSC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Abrechnung KAE - ordentliches Verfahren 23_01- 23_03</dc:title>
  <dc:creator>Hayoz Erich SECO</dc:creator>
  <cp:lastModifiedBy>Domenig Francois</cp:lastModifiedBy>
  <cp:lastPrinted>2022-04-07T06:25:07Z</cp:lastPrinted>
  <dcterms:created xsi:type="dcterms:W3CDTF">2009-03-16T14:12:38Z</dcterms:created>
  <dcterms:modified xsi:type="dcterms:W3CDTF">2023-02-02T12:13:20Z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0x010100558C199DBFC46D408DA52464AA67335D</vt:lpwstr>
  </property>
</Properties>
</file>